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4\"/>
    </mc:Choice>
  </mc:AlternateContent>
  <bookViews>
    <workbookView xWindow="0" yWindow="0" windowWidth="21570" windowHeight="9405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  <sheet name="MplRdR60" sheetId="6" r:id="rId6"/>
    <sheet name="MplRdR90" sheetId="7" r:id="rId7"/>
    <sheet name="MplRdR120" sheetId="8" r:id="rId8"/>
    <sheet name="MplRdR180" sheetId="9" r:id="rId9"/>
    <sheet name="MplRdR240" sheetId="10" r:id="rId10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d">Poutre!$D$18</definedName>
    <definedName name="DecalZ" localSheetId="7">MplRdR120!$L$2</definedName>
    <definedName name="DecalZ" localSheetId="8">MplRdR180!$L$2</definedName>
    <definedName name="DecalZ" localSheetId="9">MplRdR240!$L$2</definedName>
    <definedName name="DecalZ" localSheetId="5">MplRdR60!$L$2</definedName>
    <definedName name="DecalZ" localSheetId="6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P">Calculs!$P$10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 localSheetId="7">MplRdR120!$F$31</definedName>
    <definedName name="MplRd" localSheetId="8">MplRdR180!$F$31</definedName>
    <definedName name="MplRd" localSheetId="9">MplRdR240!$F$31</definedName>
    <definedName name="MplRd" localSheetId="5">MplRdR60!$F$31</definedName>
    <definedName name="MplRd" localSheetId="6">MplRdR90!$F$31</definedName>
    <definedName name="MplRd">MplRdR30!$F$31</definedName>
    <definedName name="Na" localSheetId="7">MplRdR120!$L$1</definedName>
    <definedName name="Na" localSheetId="8">MplRdR180!$L$1</definedName>
    <definedName name="Na" localSheetId="9">MplRdR240!$L$1</definedName>
    <definedName name="Na" localSheetId="5">MplRdR60!$L$1</definedName>
    <definedName name="Na" localSheetId="6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7">MplRdR120!$F$28</definedName>
    <definedName name="pdalle" localSheetId="8">MplRdR180!$F$28</definedName>
    <definedName name="pdalle" localSheetId="9">MplRdR240!$F$28</definedName>
    <definedName name="pdalle" localSheetId="5">MplRdR60!$F$28</definedName>
    <definedName name="pdalle" localSheetId="6">MplRdR90!$F$28</definedName>
    <definedName name="pdalle">MplRdR30!$F$28</definedName>
    <definedName name="Phi">Calculs!$D$10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7">MplRdR120!$L$3</definedName>
    <definedName name="SigmaPRd" localSheetId="8">MplRdR180!$L$3</definedName>
    <definedName name="SigmaPRd" localSheetId="9">MplRdR240!$L$3</definedName>
    <definedName name="SigmaPRd" localSheetId="5">MplRdR60!$L$3</definedName>
    <definedName name="SigmaPRd" localSheetId="6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 localSheetId="7">MplRdR120!$F$30</definedName>
    <definedName name="zANP" localSheetId="8">MplRdR180!$F$30</definedName>
    <definedName name="zANP" localSheetId="9">MplRdR240!$F$30</definedName>
    <definedName name="zANP" localSheetId="5">MplRdR60!$F$30</definedName>
    <definedName name="zANP" localSheetId="6">MplRdR90!$F$30</definedName>
    <definedName name="zANP">MplRdR30!$F$30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1" l="1"/>
  <c r="P7" i="1"/>
  <c r="P6" i="1"/>
  <c r="P10" i="1"/>
  <c r="P11" i="1"/>
  <c r="D9" i="3"/>
  <c r="D16" i="4"/>
  <c r="D26" i="3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10" i="10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10" i="9"/>
  <c r="J23" i="10"/>
  <c r="H23" i="10"/>
  <c r="J22" i="10"/>
  <c r="H22" i="10"/>
  <c r="E22" i="10"/>
  <c r="I22" i="10" s="1"/>
  <c r="J21" i="10"/>
  <c r="H21" i="10"/>
  <c r="E21" i="10"/>
  <c r="I21" i="10" s="1"/>
  <c r="J20" i="10"/>
  <c r="I20" i="10"/>
  <c r="H20" i="10"/>
  <c r="E20" i="10"/>
  <c r="J19" i="10"/>
  <c r="I19" i="10"/>
  <c r="H19" i="10"/>
  <c r="E19" i="10"/>
  <c r="J18" i="10"/>
  <c r="H18" i="10"/>
  <c r="E18" i="10"/>
  <c r="I18" i="10" s="1"/>
  <c r="J17" i="10"/>
  <c r="H17" i="10"/>
  <c r="E17" i="10"/>
  <c r="I17" i="10" s="1"/>
  <c r="J16" i="10"/>
  <c r="I16" i="10"/>
  <c r="H16" i="10"/>
  <c r="E16" i="10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I12" i="10"/>
  <c r="H12" i="10"/>
  <c r="E12" i="10"/>
  <c r="J11" i="10"/>
  <c r="I11" i="10"/>
  <c r="H11" i="10"/>
  <c r="E11" i="10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I21" i="9"/>
  <c r="H21" i="9"/>
  <c r="E21" i="9"/>
  <c r="J20" i="9"/>
  <c r="I20" i="9"/>
  <c r="H20" i="9"/>
  <c r="E20" i="9"/>
  <c r="J19" i="9"/>
  <c r="H19" i="9"/>
  <c r="E19" i="9"/>
  <c r="I19" i="9" s="1"/>
  <c r="J18" i="9"/>
  <c r="H18" i="9"/>
  <c r="E18" i="9"/>
  <c r="I18" i="9" s="1"/>
  <c r="J17" i="9"/>
  <c r="I17" i="9"/>
  <c r="H17" i="9"/>
  <c r="E17" i="9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I13" i="9"/>
  <c r="H13" i="9"/>
  <c r="E13" i="9"/>
  <c r="J12" i="9"/>
  <c r="I12" i="9"/>
  <c r="H12" i="9"/>
  <c r="E12" i="9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I17" i="8"/>
  <c r="H17" i="8"/>
  <c r="E17" i="8"/>
  <c r="J16" i="8"/>
  <c r="I16" i="8"/>
  <c r="H16" i="8"/>
  <c r="E16" i="8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I16" i="7"/>
  <c r="H16" i="7"/>
  <c r="E16" i="7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40" i="4"/>
  <c r="D13" i="4" l="1"/>
  <c r="E25" i="3" s="1"/>
  <c r="D24" i="3"/>
  <c r="D23" i="3"/>
  <c r="D25" i="3" l="1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P18" i="1"/>
  <c r="R18" i="1" s="1"/>
  <c r="L18" i="1"/>
  <c r="D5" i="4"/>
  <c r="D18" i="4" s="1"/>
  <c r="D19" i="4" s="1"/>
  <c r="M27" i="4"/>
  <c r="M24" i="4"/>
  <c r="L37" i="4"/>
  <c r="L34" i="4"/>
  <c r="N29" i="4"/>
  <c r="N26" i="4"/>
  <c r="L27" i="4"/>
  <c r="M36" i="4"/>
  <c r="M33" i="4"/>
  <c r="K30" i="4"/>
  <c r="K32" i="4"/>
  <c r="K27" i="4"/>
  <c r="M31" i="4"/>
  <c r="K28" i="4"/>
  <c r="N32" i="4"/>
  <c r="O31" i="4"/>
  <c r="P28" i="4"/>
  <c r="P25" i="4"/>
  <c r="P31" i="4"/>
  <c r="O35" i="4"/>
  <c r="L31" i="4"/>
  <c r="L28" i="4"/>
  <c r="L25" i="4"/>
  <c r="P37" i="4"/>
  <c r="P34" i="4"/>
  <c r="K24" i="4"/>
  <c r="M25" i="4"/>
  <c r="P27" i="4"/>
  <c r="N30" i="4"/>
  <c r="N27" i="4"/>
  <c r="N24" i="4"/>
  <c r="M37" i="4"/>
  <c r="O32" i="4"/>
  <c r="O29" i="4"/>
  <c r="O26" i="4"/>
  <c r="L35" i="4"/>
  <c r="N36" i="4"/>
  <c r="K35" i="4"/>
  <c r="L26" i="4"/>
  <c r="M28" i="4"/>
  <c r="P24" i="4"/>
  <c r="L32" i="4"/>
  <c r="L29" i="4"/>
  <c r="N33" i="4"/>
  <c r="M34" i="4"/>
  <c r="N25" i="4"/>
  <c r="O33" i="4"/>
  <c r="O30" i="4"/>
  <c r="O27" i="4"/>
  <c r="O36" i="4"/>
  <c r="P35" i="4"/>
  <c r="P32" i="4"/>
  <c r="P29" i="4"/>
  <c r="P26" i="4"/>
  <c r="K25" i="4"/>
  <c r="K36" i="4"/>
  <c r="K31" i="4"/>
  <c r="O25" i="4"/>
  <c r="O37" i="4"/>
  <c r="K37" i="4"/>
  <c r="M35" i="4"/>
  <c r="M32" i="4"/>
  <c r="M29" i="4"/>
  <c r="O24" i="4"/>
  <c r="N37" i="4"/>
  <c r="N34" i="4"/>
  <c r="N31" i="4"/>
  <c r="N28" i="4"/>
  <c r="K33" i="4"/>
  <c r="N35" i="4"/>
  <c r="K34" i="4"/>
  <c r="L24" i="4"/>
  <c r="P36" i="4"/>
  <c r="P33" i="4"/>
  <c r="P30" i="4"/>
  <c r="M26" i="4"/>
  <c r="O28" i="4"/>
  <c r="L36" i="4"/>
  <c r="L33" i="4"/>
  <c r="L30" i="4"/>
  <c r="K26" i="4"/>
  <c r="K29" i="4"/>
  <c r="M30" i="4"/>
  <c r="O34" i="4"/>
  <c r="F19" i="10" l="1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G23" i="8"/>
  <c r="G11" i="8"/>
  <c r="P11" i="8" s="1"/>
  <c r="G19" i="8"/>
  <c r="K19" i="8" s="1"/>
  <c r="G22" i="8"/>
  <c r="K22" i="8" s="1"/>
  <c r="G10" i="8"/>
  <c r="P10" i="8" s="1"/>
  <c r="G13" i="8"/>
  <c r="G16" i="8"/>
  <c r="K16" i="8" s="1"/>
  <c r="G18" i="8"/>
  <c r="G12" i="8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K12" i="8"/>
  <c r="G12" i="7"/>
  <c r="K12" i="7" s="1"/>
  <c r="K20" i="8"/>
  <c r="G15" i="7"/>
  <c r="G18" i="7"/>
  <c r="G21" i="7"/>
  <c r="K11" i="8"/>
  <c r="G20" i="7"/>
  <c r="K20" i="7" s="1"/>
  <c r="G14" i="7"/>
  <c r="K21" i="8"/>
  <c r="G23" i="7"/>
  <c r="G11" i="7"/>
  <c r="K10" i="8"/>
  <c r="G17" i="7"/>
  <c r="K17" i="7" s="1"/>
  <c r="K13" i="8"/>
  <c r="K18" i="8"/>
  <c r="G19" i="7"/>
  <c r="G22" i="7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G19" i="6"/>
  <c r="K19" i="6" s="1"/>
  <c r="G22" i="6"/>
  <c r="K22" i="6" s="1"/>
  <c r="G10" i="6"/>
  <c r="K10" i="6" s="1"/>
  <c r="K19" i="7"/>
  <c r="K22" i="7"/>
  <c r="K11" i="7"/>
  <c r="G15" i="6"/>
  <c r="G18" i="6"/>
  <c r="K18" i="6" s="1"/>
  <c r="G12" i="6"/>
  <c r="K21" i="7"/>
  <c r="G21" i="6"/>
  <c r="K21" i="6" s="1"/>
  <c r="K10" i="7"/>
  <c r="G11" i="6"/>
  <c r="G14" i="6"/>
  <c r="G17" i="6"/>
  <c r="K14" i="7"/>
  <c r="K18" i="7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K15" i="6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K17" i="6"/>
  <c r="G17" i="5"/>
  <c r="K17" i="5" s="1"/>
  <c r="K52" i="4"/>
  <c r="G22" i="5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M47" i="4"/>
  <c r="K43" i="4"/>
  <c r="G13" i="5"/>
  <c r="K48" i="4"/>
  <c r="G18" i="5"/>
  <c r="K16" i="6"/>
  <c r="K46" i="4"/>
  <c r="G16" i="5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Q18" i="1"/>
  <c r="F18" i="1"/>
  <c r="G18" i="1"/>
  <c r="N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8" i="5"/>
  <c r="K19" i="5"/>
  <c r="K10" i="5"/>
  <c r="K16" i="5"/>
  <c r="K22" i="5"/>
  <c r="K14" i="5"/>
  <c r="K13" i="5"/>
  <c r="D7" i="3"/>
  <c r="K19" i="10" l="1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M6" i="1"/>
  <c r="H18" i="1"/>
  <c r="C18" i="1"/>
  <c r="D18" i="1" s="1"/>
  <c r="S18" i="1" s="1"/>
  <c r="P19" i="1" s="1"/>
  <c r="B19" i="1"/>
  <c r="B20" i="1" s="1"/>
  <c r="M22" i="10" l="1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J18" i="1"/>
  <c r="E18" i="1"/>
  <c r="M7" i="1"/>
  <c r="M8" i="1" s="1"/>
  <c r="M11" i="1"/>
  <c r="B21" i="1"/>
  <c r="C21" i="1" s="1"/>
  <c r="D21" i="1" s="1"/>
  <c r="C20" i="1"/>
  <c r="D20" i="1" s="1"/>
  <c r="C19" i="1"/>
  <c r="D19" i="1" s="1"/>
  <c r="M21" i="10" l="1"/>
  <c r="M20" i="9"/>
  <c r="M21" i="8"/>
  <c r="M20" i="7"/>
  <c r="M21" i="6"/>
  <c r="T5" i="2"/>
  <c r="T8" i="2"/>
  <c r="T7" i="2"/>
  <c r="T9" i="2"/>
  <c r="T6" i="2"/>
  <c r="T10" i="2"/>
  <c r="M21" i="5"/>
  <c r="M18" i="1"/>
  <c r="O18" i="1" s="1"/>
  <c r="L19" i="1" s="1"/>
  <c r="I18" i="1"/>
  <c r="B22" i="1"/>
  <c r="C22" i="1" s="1"/>
  <c r="D22" i="1" s="1"/>
  <c r="G19" i="1"/>
  <c r="M10" i="1"/>
  <c r="M12" i="1" s="1"/>
  <c r="M20" i="10" l="1"/>
  <c r="M19" i="9"/>
  <c r="M20" i="8"/>
  <c r="M19" i="7"/>
  <c r="M20" i="6"/>
  <c r="B23" i="1"/>
  <c r="C23" i="1" s="1"/>
  <c r="D23" i="1" s="1"/>
  <c r="M20" i="5"/>
  <c r="K18" i="1"/>
  <c r="H19" i="1" s="1"/>
  <c r="F19" i="1"/>
  <c r="R19" i="1"/>
  <c r="N19" i="1"/>
  <c r="M19" i="10" l="1"/>
  <c r="M18" i="9"/>
  <c r="M19" i="8"/>
  <c r="M18" i="7"/>
  <c r="B24" i="1"/>
  <c r="C24" i="1" s="1"/>
  <c r="D24" i="1" s="1"/>
  <c r="M19" i="6"/>
  <c r="M19" i="5"/>
  <c r="Q19" i="1"/>
  <c r="S19" i="1" s="1"/>
  <c r="M19" i="1"/>
  <c r="O19" i="1" s="1"/>
  <c r="P20" i="1" l="1"/>
  <c r="G20" i="1" s="1"/>
  <c r="M18" i="10"/>
  <c r="B25" i="1"/>
  <c r="C25" i="1" s="1"/>
  <c r="D25" i="1" s="1"/>
  <c r="M17" i="9"/>
  <c r="M18" i="8"/>
  <c r="M17" i="7"/>
  <c r="M18" i="6"/>
  <c r="M18" i="5"/>
  <c r="L20" i="1"/>
  <c r="F20" i="1" s="1"/>
  <c r="R20" i="1" l="1"/>
  <c r="M17" i="10"/>
  <c r="B26" i="1"/>
  <c r="C26" i="1" s="1"/>
  <c r="D26" i="1" s="1"/>
  <c r="M16" i="9"/>
  <c r="M17" i="8"/>
  <c r="M16" i="7"/>
  <c r="M17" i="6"/>
  <c r="M17" i="5"/>
  <c r="Q20" i="1"/>
  <c r="S20" i="1" s="1"/>
  <c r="N20" i="1"/>
  <c r="M20" i="1" s="1"/>
  <c r="O20" i="1" s="1"/>
  <c r="P21" i="1" l="1"/>
  <c r="R21" i="1" s="1"/>
  <c r="M16" i="10"/>
  <c r="B27" i="1"/>
  <c r="C27" i="1" s="1"/>
  <c r="D27" i="1" s="1"/>
  <c r="M15" i="9"/>
  <c r="M16" i="8"/>
  <c r="M15" i="7"/>
  <c r="M16" i="6"/>
  <c r="M16" i="5"/>
  <c r="L21" i="1"/>
  <c r="N21" i="1" s="1"/>
  <c r="G21" i="1" l="1"/>
  <c r="M15" i="10"/>
  <c r="B28" i="1"/>
  <c r="C28" i="1" s="1"/>
  <c r="D28" i="1" s="1"/>
  <c r="M14" i="9"/>
  <c r="M15" i="8"/>
  <c r="M14" i="7"/>
  <c r="M15" i="6"/>
  <c r="M15" i="5"/>
  <c r="Q21" i="1"/>
  <c r="S21" i="1" s="1"/>
  <c r="F21" i="1"/>
  <c r="M21" i="1"/>
  <c r="O21" i="1" s="1"/>
  <c r="L22" i="1" s="1"/>
  <c r="P22" i="1" l="1"/>
  <c r="R22" i="1" s="1"/>
  <c r="M14" i="10"/>
  <c r="B29" i="1"/>
  <c r="C29" i="1" s="1"/>
  <c r="D29" i="1" s="1"/>
  <c r="M13" i="9"/>
  <c r="M14" i="8"/>
  <c r="M13" i="7"/>
  <c r="M14" i="6"/>
  <c r="M14" i="5"/>
  <c r="F22" i="1"/>
  <c r="N22" i="1"/>
  <c r="G22" i="1" l="1"/>
  <c r="M13" i="10"/>
  <c r="B30" i="1"/>
  <c r="C30" i="1" s="1"/>
  <c r="D30" i="1" s="1"/>
  <c r="M12" i="9"/>
  <c r="M13" i="8"/>
  <c r="M12" i="7"/>
  <c r="M13" i="6"/>
  <c r="M13" i="5"/>
  <c r="Q22" i="1"/>
  <c r="S22" i="1" s="1"/>
  <c r="M22" i="1"/>
  <c r="O22" i="1" s="1"/>
  <c r="P23" i="1" l="1"/>
  <c r="R23" i="1" s="1"/>
  <c r="M12" i="10"/>
  <c r="B31" i="1"/>
  <c r="C31" i="1" s="1"/>
  <c r="D31" i="1" s="1"/>
  <c r="M11" i="9"/>
  <c r="M12" i="8"/>
  <c r="M11" i="7"/>
  <c r="M12" i="6"/>
  <c r="M12" i="5"/>
  <c r="L23" i="1"/>
  <c r="B32" i="1"/>
  <c r="C32" i="1" s="1"/>
  <c r="D32" i="1" s="1"/>
  <c r="G23" i="1" l="1"/>
  <c r="M11" i="10"/>
  <c r="M10" i="9"/>
  <c r="M11" i="8"/>
  <c r="M10" i="7"/>
  <c r="M11" i="6"/>
  <c r="M11" i="5"/>
  <c r="Q23" i="1"/>
  <c r="S23" i="1" s="1"/>
  <c r="P24" i="1" s="1"/>
  <c r="N23" i="1"/>
  <c r="M23" i="1" s="1"/>
  <c r="O23" i="1" s="1"/>
  <c r="L24" i="1" s="1"/>
  <c r="F23" i="1"/>
  <c r="B33" i="1"/>
  <c r="C33" i="1" s="1"/>
  <c r="D33" i="1" s="1"/>
  <c r="G24" i="1" l="1"/>
  <c r="M10" i="10"/>
  <c r="M10" i="8"/>
  <c r="M10" i="6"/>
  <c r="M10" i="5"/>
  <c r="F24" i="1"/>
  <c r="N24" i="1"/>
  <c r="R24" i="1"/>
  <c r="B34" i="1"/>
  <c r="C34" i="1" s="1"/>
  <c r="D34" i="1" s="1"/>
  <c r="Q24" i="1" l="1"/>
  <c r="S24" i="1" s="1"/>
  <c r="M24" i="1"/>
  <c r="O24" i="1" s="1"/>
  <c r="L25" i="1" s="1"/>
  <c r="B35" i="1"/>
  <c r="C35" i="1" s="1"/>
  <c r="D35" i="1" s="1"/>
  <c r="P25" i="1" l="1"/>
  <c r="R25" i="1" s="1"/>
  <c r="N25" i="1"/>
  <c r="F25" i="1"/>
  <c r="B36" i="1"/>
  <c r="C36" i="1" s="1"/>
  <c r="D36" i="1" s="1"/>
  <c r="G25" i="1" l="1"/>
  <c r="Q25" i="1"/>
  <c r="S25" i="1" s="1"/>
  <c r="P26" i="1" s="1"/>
  <c r="M25" i="1"/>
  <c r="O25" i="1" s="1"/>
  <c r="L26" i="1" s="1"/>
  <c r="B37" i="1"/>
  <c r="C37" i="1" s="1"/>
  <c r="D37" i="1" s="1"/>
  <c r="R26" i="1" l="1"/>
  <c r="G26" i="1"/>
  <c r="B38" i="1"/>
  <c r="C38" i="1" s="1"/>
  <c r="D38" i="1" s="1"/>
  <c r="Q26" i="1" l="1"/>
  <c r="S26" i="1" s="1"/>
  <c r="F26" i="1"/>
  <c r="N26" i="1"/>
  <c r="B39" i="1"/>
  <c r="C39" i="1" s="1"/>
  <c r="D39" i="1" s="1"/>
  <c r="P27" i="1" l="1"/>
  <c r="M26" i="1"/>
  <c r="O26" i="1" s="1"/>
  <c r="L27" i="1" s="1"/>
  <c r="B40" i="1"/>
  <c r="R27" i="1" l="1"/>
  <c r="Q27" i="1" s="1"/>
  <c r="S27" i="1" s="1"/>
  <c r="P28" i="1" s="1"/>
  <c r="G27" i="1"/>
  <c r="F27" i="1"/>
  <c r="N27" i="1"/>
  <c r="C40" i="1"/>
  <c r="D40" i="1" s="1"/>
  <c r="B41" i="1"/>
  <c r="G28" i="1" l="1"/>
  <c r="R28" i="1"/>
  <c r="M27" i="1"/>
  <c r="O27" i="1" s="1"/>
  <c r="L28" i="1" s="1"/>
  <c r="C41" i="1"/>
  <c r="D41" i="1" s="1"/>
  <c r="B42" i="1"/>
  <c r="Q28" i="1" l="1"/>
  <c r="S28" i="1" s="1"/>
  <c r="F28" i="1"/>
  <c r="N28" i="1"/>
  <c r="C42" i="1"/>
  <c r="D42" i="1" s="1"/>
  <c r="B43" i="1"/>
  <c r="P29" i="1" l="1"/>
  <c r="R29" i="1" s="1"/>
  <c r="M28" i="1"/>
  <c r="O28" i="1" s="1"/>
  <c r="L29" i="1" s="1"/>
  <c r="C43" i="1"/>
  <c r="D43" i="1" s="1"/>
  <c r="B44" i="1"/>
  <c r="G29" i="1" l="1"/>
  <c r="Q29" i="1"/>
  <c r="S29" i="1" s="1"/>
  <c r="F29" i="1"/>
  <c r="N29" i="1"/>
  <c r="C44" i="1"/>
  <c r="D44" i="1" s="1"/>
  <c r="B45" i="1"/>
  <c r="P30" i="1" l="1"/>
  <c r="R30" i="1" s="1"/>
  <c r="M29" i="1"/>
  <c r="O29" i="1" s="1"/>
  <c r="L30" i="1" s="1"/>
  <c r="C45" i="1"/>
  <c r="D45" i="1" s="1"/>
  <c r="B46" i="1"/>
  <c r="G30" i="1" l="1"/>
  <c r="Q30" i="1"/>
  <c r="S30" i="1" s="1"/>
  <c r="P31" i="1" s="1"/>
  <c r="F30" i="1"/>
  <c r="N30" i="1"/>
  <c r="C46" i="1"/>
  <c r="D46" i="1" s="1"/>
  <c r="B47" i="1"/>
  <c r="G31" i="1" l="1"/>
  <c r="R31" i="1"/>
  <c r="M30" i="1"/>
  <c r="O30" i="1" s="1"/>
  <c r="L31" i="1" s="1"/>
  <c r="B48" i="1"/>
  <c r="C47" i="1"/>
  <c r="D47" i="1" s="1"/>
  <c r="Q31" i="1" l="1"/>
  <c r="S31" i="1" s="1"/>
  <c r="P32" i="1" s="1"/>
  <c r="F31" i="1"/>
  <c r="N31" i="1"/>
  <c r="B49" i="1"/>
  <c r="C48" i="1"/>
  <c r="D48" i="1" s="1"/>
  <c r="G32" i="1" l="1"/>
  <c r="R32" i="1"/>
  <c r="M31" i="1"/>
  <c r="O31" i="1" s="1"/>
  <c r="L32" i="1" s="1"/>
  <c r="C49" i="1"/>
  <c r="D49" i="1" s="1"/>
  <c r="B50" i="1"/>
  <c r="Q32" i="1" l="1"/>
  <c r="S32" i="1" s="1"/>
  <c r="P33" i="1" s="1"/>
  <c r="F32" i="1"/>
  <c r="N32" i="1"/>
  <c r="B51" i="1"/>
  <c r="C50" i="1"/>
  <c r="D50" i="1" s="1"/>
  <c r="G33" i="1" l="1"/>
  <c r="R33" i="1"/>
  <c r="M32" i="1"/>
  <c r="O32" i="1" s="1"/>
  <c r="L33" i="1" s="1"/>
  <c r="B52" i="1"/>
  <c r="C51" i="1"/>
  <c r="D51" i="1" s="1"/>
  <c r="Q33" i="1" l="1"/>
  <c r="S33" i="1" s="1"/>
  <c r="P34" i="1" s="1"/>
  <c r="F33" i="1"/>
  <c r="N33" i="1"/>
  <c r="C52" i="1"/>
  <c r="D52" i="1" s="1"/>
  <c r="B53" i="1"/>
  <c r="G34" i="1" l="1"/>
  <c r="R34" i="1"/>
  <c r="M33" i="1"/>
  <c r="O33" i="1" s="1"/>
  <c r="L34" i="1" s="1"/>
  <c r="C53" i="1"/>
  <c r="D53" i="1" s="1"/>
  <c r="B54" i="1"/>
  <c r="Q34" i="1" l="1"/>
  <c r="S34" i="1" s="1"/>
  <c r="P35" i="1" s="1"/>
  <c r="F34" i="1"/>
  <c r="N34" i="1"/>
  <c r="C54" i="1"/>
  <c r="D54" i="1" s="1"/>
  <c r="B55" i="1"/>
  <c r="G35" i="1" l="1"/>
  <c r="R35" i="1"/>
  <c r="M34" i="1"/>
  <c r="O34" i="1" s="1"/>
  <c r="L35" i="1" s="1"/>
  <c r="C55" i="1"/>
  <c r="D55" i="1" s="1"/>
  <c r="B56" i="1"/>
  <c r="Q35" i="1" l="1"/>
  <c r="S35" i="1" s="1"/>
  <c r="P36" i="1" s="1"/>
  <c r="F35" i="1"/>
  <c r="N35" i="1"/>
  <c r="B57" i="1"/>
  <c r="C56" i="1"/>
  <c r="D56" i="1" s="1"/>
  <c r="G36" i="1" l="1"/>
  <c r="R36" i="1"/>
  <c r="M35" i="1"/>
  <c r="O35" i="1" s="1"/>
  <c r="L36" i="1" s="1"/>
  <c r="C57" i="1"/>
  <c r="D57" i="1" s="1"/>
  <c r="B58" i="1"/>
  <c r="Q36" i="1" l="1"/>
  <c r="S36" i="1" s="1"/>
  <c r="P37" i="1" s="1"/>
  <c r="F36" i="1"/>
  <c r="N36" i="1"/>
  <c r="C58" i="1"/>
  <c r="D58" i="1" s="1"/>
  <c r="B59" i="1"/>
  <c r="G37" i="1" l="1"/>
  <c r="R37" i="1"/>
  <c r="M36" i="1"/>
  <c r="O36" i="1" s="1"/>
  <c r="L37" i="1" s="1"/>
  <c r="C59" i="1"/>
  <c r="D59" i="1" s="1"/>
  <c r="B60" i="1"/>
  <c r="Q37" i="1" l="1"/>
  <c r="S37" i="1" s="1"/>
  <c r="P38" i="1" s="1"/>
  <c r="C60" i="1"/>
  <c r="D60" i="1" s="1"/>
  <c r="B61" i="1"/>
  <c r="R38" i="1" l="1"/>
  <c r="G38" i="1"/>
  <c r="N37" i="1"/>
  <c r="F37" i="1"/>
  <c r="C61" i="1"/>
  <c r="D61" i="1" s="1"/>
  <c r="B62" i="1"/>
  <c r="Q38" i="1" l="1"/>
  <c r="S38" i="1" s="1"/>
  <c r="P39" i="1" s="1"/>
  <c r="M37" i="1"/>
  <c r="O37" i="1" s="1"/>
  <c r="L38" i="1" s="1"/>
  <c r="C62" i="1"/>
  <c r="D62" i="1" s="1"/>
  <c r="B63" i="1"/>
  <c r="R39" i="1" l="1"/>
  <c r="G39" i="1"/>
  <c r="C63" i="1"/>
  <c r="D63" i="1" s="1"/>
  <c r="B64" i="1"/>
  <c r="Q39" i="1" l="1"/>
  <c r="S39" i="1" s="1"/>
  <c r="P40" i="1" s="1"/>
  <c r="F38" i="1"/>
  <c r="N38" i="1"/>
  <c r="C64" i="1"/>
  <c r="D64" i="1" s="1"/>
  <c r="B65" i="1"/>
  <c r="G40" i="1" l="1"/>
  <c r="R40" i="1"/>
  <c r="M38" i="1"/>
  <c r="O38" i="1" s="1"/>
  <c r="L39" i="1" s="1"/>
  <c r="C65" i="1"/>
  <c r="D65" i="1" s="1"/>
  <c r="B66" i="1"/>
  <c r="Q40" i="1" l="1"/>
  <c r="S40" i="1" s="1"/>
  <c r="P41" i="1" s="1"/>
  <c r="F39" i="1"/>
  <c r="N39" i="1"/>
  <c r="C66" i="1"/>
  <c r="D66" i="1" s="1"/>
  <c r="B67" i="1"/>
  <c r="G41" i="1" l="1"/>
  <c r="R41" i="1"/>
  <c r="M39" i="1"/>
  <c r="O39" i="1" s="1"/>
  <c r="L40" i="1" s="1"/>
  <c r="C67" i="1"/>
  <c r="D67" i="1" s="1"/>
  <c r="B68" i="1"/>
  <c r="Q41" i="1" l="1"/>
  <c r="S41" i="1" s="1"/>
  <c r="P42" i="1" s="1"/>
  <c r="C68" i="1"/>
  <c r="D68" i="1" s="1"/>
  <c r="B69" i="1"/>
  <c r="G42" i="1" l="1"/>
  <c r="R42" i="1"/>
  <c r="F40" i="1"/>
  <c r="N40" i="1"/>
  <c r="B70" i="1"/>
  <c r="C69" i="1"/>
  <c r="D69" i="1" s="1"/>
  <c r="Q42" i="1" l="1"/>
  <c r="S42" i="1" s="1"/>
  <c r="P43" i="1" s="1"/>
  <c r="M40" i="1"/>
  <c r="O40" i="1" s="1"/>
  <c r="L41" i="1" s="1"/>
  <c r="C70" i="1"/>
  <c r="D70" i="1" s="1"/>
  <c r="B71" i="1"/>
  <c r="G43" i="1" l="1"/>
  <c r="R43" i="1"/>
  <c r="F41" i="1"/>
  <c r="N41" i="1"/>
  <c r="C71" i="1"/>
  <c r="D71" i="1" s="1"/>
  <c r="B72" i="1"/>
  <c r="Q43" i="1" l="1"/>
  <c r="S43" i="1" s="1"/>
  <c r="P44" i="1" s="1"/>
  <c r="M41" i="1"/>
  <c r="O41" i="1" s="1"/>
  <c r="L42" i="1" s="1"/>
  <c r="C72" i="1"/>
  <c r="D72" i="1" s="1"/>
  <c r="B73" i="1"/>
  <c r="G44" i="1" l="1"/>
  <c r="R44" i="1"/>
  <c r="F42" i="1"/>
  <c r="N42" i="1"/>
  <c r="C73" i="1"/>
  <c r="D73" i="1" s="1"/>
  <c r="B74" i="1"/>
  <c r="Q44" i="1" l="1"/>
  <c r="M42" i="1"/>
  <c r="O42" i="1" s="1"/>
  <c r="L43" i="1" s="1"/>
  <c r="C74" i="1"/>
  <c r="D74" i="1" s="1"/>
  <c r="B75" i="1"/>
  <c r="S44" i="1" l="1"/>
  <c r="P45" i="1" s="1"/>
  <c r="F43" i="1"/>
  <c r="N43" i="1"/>
  <c r="C75" i="1"/>
  <c r="D75" i="1" s="1"/>
  <c r="B76" i="1"/>
  <c r="G45" i="1" l="1"/>
  <c r="R45" i="1"/>
  <c r="M43" i="1"/>
  <c r="O43" i="1" s="1"/>
  <c r="L44" i="1" s="1"/>
  <c r="C76" i="1"/>
  <c r="D76" i="1" s="1"/>
  <c r="B77" i="1"/>
  <c r="Q45" i="1" l="1"/>
  <c r="S45" i="1" s="1"/>
  <c r="P46" i="1" s="1"/>
  <c r="F44" i="1"/>
  <c r="N44" i="1"/>
  <c r="B78" i="1"/>
  <c r="C77" i="1"/>
  <c r="D77" i="1" s="1"/>
  <c r="M44" i="1" l="1"/>
  <c r="O44" i="1" s="1"/>
  <c r="L45" i="1" s="1"/>
  <c r="C78" i="1"/>
  <c r="D78" i="1" s="1"/>
  <c r="B79" i="1"/>
  <c r="G46" i="1" l="1"/>
  <c r="R46" i="1"/>
  <c r="F45" i="1"/>
  <c r="N45" i="1"/>
  <c r="C79" i="1"/>
  <c r="D79" i="1" s="1"/>
  <c r="B80" i="1"/>
  <c r="Q46" i="1" l="1"/>
  <c r="S46" i="1" s="1"/>
  <c r="P47" i="1" s="1"/>
  <c r="M45" i="1"/>
  <c r="O45" i="1" s="1"/>
  <c r="L46" i="1" s="1"/>
  <c r="C80" i="1"/>
  <c r="D80" i="1" s="1"/>
  <c r="B81" i="1"/>
  <c r="G47" i="1" l="1"/>
  <c r="R47" i="1"/>
  <c r="F46" i="1"/>
  <c r="N46" i="1"/>
  <c r="B82" i="1"/>
  <c r="C81" i="1"/>
  <c r="D81" i="1" s="1"/>
  <c r="Q47" i="1" l="1"/>
  <c r="S47" i="1" s="1"/>
  <c r="P48" i="1" s="1"/>
  <c r="M46" i="1"/>
  <c r="O46" i="1" s="1"/>
  <c r="L47" i="1" s="1"/>
  <c r="C82" i="1"/>
  <c r="D82" i="1" s="1"/>
  <c r="B83" i="1"/>
  <c r="G48" i="1" l="1"/>
  <c r="R48" i="1"/>
  <c r="F47" i="1"/>
  <c r="N47" i="1"/>
  <c r="C83" i="1"/>
  <c r="D83" i="1" s="1"/>
  <c r="B84" i="1"/>
  <c r="Q48" i="1" l="1"/>
  <c r="S48" i="1" s="1"/>
  <c r="P49" i="1" s="1"/>
  <c r="M47" i="1"/>
  <c r="O47" i="1" s="1"/>
  <c r="L48" i="1" s="1"/>
  <c r="C84" i="1"/>
  <c r="D84" i="1" s="1"/>
  <c r="B85" i="1"/>
  <c r="G49" i="1" l="1"/>
  <c r="R49" i="1"/>
  <c r="F48" i="1"/>
  <c r="N48" i="1"/>
  <c r="C85" i="1"/>
  <c r="D85" i="1" s="1"/>
  <c r="B86" i="1"/>
  <c r="Q49" i="1" l="1"/>
  <c r="S49" i="1" s="1"/>
  <c r="P50" i="1" s="1"/>
  <c r="M48" i="1"/>
  <c r="O48" i="1" s="1"/>
  <c r="L49" i="1" s="1"/>
  <c r="C86" i="1"/>
  <c r="D86" i="1" s="1"/>
  <c r="B87" i="1"/>
  <c r="G50" i="1" l="1"/>
  <c r="R50" i="1"/>
  <c r="F49" i="1"/>
  <c r="N49" i="1"/>
  <c r="C87" i="1"/>
  <c r="D87" i="1" s="1"/>
  <c r="B88" i="1"/>
  <c r="Q50" i="1" l="1"/>
  <c r="S50" i="1" s="1"/>
  <c r="P51" i="1" s="1"/>
  <c r="M49" i="1"/>
  <c r="O49" i="1" s="1"/>
  <c r="L50" i="1" s="1"/>
  <c r="C88" i="1"/>
  <c r="D88" i="1" s="1"/>
  <c r="B89" i="1"/>
  <c r="G51" i="1" l="1"/>
  <c r="R51" i="1"/>
  <c r="F50" i="1"/>
  <c r="N50" i="1"/>
  <c r="B90" i="1"/>
  <c r="C89" i="1"/>
  <c r="D89" i="1" s="1"/>
  <c r="Q51" i="1" l="1"/>
  <c r="S51" i="1" s="1"/>
  <c r="P52" i="1" s="1"/>
  <c r="M50" i="1"/>
  <c r="O50" i="1" s="1"/>
  <c r="L51" i="1" s="1"/>
  <c r="C90" i="1"/>
  <c r="D90" i="1" s="1"/>
  <c r="B91" i="1"/>
  <c r="G52" i="1" l="1"/>
  <c r="R52" i="1"/>
  <c r="F51" i="1"/>
  <c r="N51" i="1"/>
  <c r="B92" i="1"/>
  <c r="C91" i="1"/>
  <c r="D91" i="1" s="1"/>
  <c r="Q52" i="1" l="1"/>
  <c r="S52" i="1" s="1"/>
  <c r="P53" i="1" s="1"/>
  <c r="M51" i="1"/>
  <c r="O51" i="1" s="1"/>
  <c r="L52" i="1" s="1"/>
  <c r="C92" i="1"/>
  <c r="D92" i="1" s="1"/>
  <c r="B93" i="1"/>
  <c r="G53" i="1" l="1"/>
  <c r="R53" i="1"/>
  <c r="N52" i="1"/>
  <c r="F52" i="1"/>
  <c r="B94" i="1"/>
  <c r="C93" i="1"/>
  <c r="D93" i="1" s="1"/>
  <c r="Q53" i="1" l="1"/>
  <c r="S53" i="1" s="1"/>
  <c r="P54" i="1" s="1"/>
  <c r="M52" i="1"/>
  <c r="O52" i="1" s="1"/>
  <c r="L53" i="1" s="1"/>
  <c r="C94" i="1"/>
  <c r="D94" i="1" s="1"/>
  <c r="B95" i="1"/>
  <c r="G54" i="1" l="1"/>
  <c r="R54" i="1"/>
  <c r="C95" i="1"/>
  <c r="D95" i="1" s="1"/>
  <c r="B96" i="1"/>
  <c r="Q54" i="1" l="1"/>
  <c r="S54" i="1" s="1"/>
  <c r="P55" i="1" s="1"/>
  <c r="F53" i="1"/>
  <c r="N53" i="1"/>
  <c r="C96" i="1"/>
  <c r="D96" i="1" s="1"/>
  <c r="B97" i="1"/>
  <c r="G55" i="1" l="1"/>
  <c r="R55" i="1"/>
  <c r="M53" i="1"/>
  <c r="O53" i="1" s="1"/>
  <c r="L54" i="1" s="1"/>
  <c r="B98" i="1"/>
  <c r="C97" i="1"/>
  <c r="D97" i="1" s="1"/>
  <c r="Q55" i="1" l="1"/>
  <c r="S55" i="1" s="1"/>
  <c r="P56" i="1" s="1"/>
  <c r="F54" i="1"/>
  <c r="N54" i="1"/>
  <c r="B99" i="1"/>
  <c r="C98" i="1"/>
  <c r="D98" i="1" s="1"/>
  <c r="G56" i="1" l="1"/>
  <c r="R56" i="1"/>
  <c r="M54" i="1"/>
  <c r="O54" i="1" s="1"/>
  <c r="L55" i="1" s="1"/>
  <c r="B100" i="1"/>
  <c r="C99" i="1"/>
  <c r="D99" i="1" s="1"/>
  <c r="Q56" i="1" l="1"/>
  <c r="S56" i="1" s="1"/>
  <c r="P57" i="1" s="1"/>
  <c r="F55" i="1"/>
  <c r="N55" i="1"/>
  <c r="C100" i="1"/>
  <c r="D100" i="1" s="1"/>
  <c r="B101" i="1"/>
  <c r="G57" i="1" l="1"/>
  <c r="R57" i="1"/>
  <c r="M55" i="1"/>
  <c r="O55" i="1" s="1"/>
  <c r="L56" i="1" s="1"/>
  <c r="C101" i="1"/>
  <c r="D101" i="1" s="1"/>
  <c r="B102" i="1"/>
  <c r="Q57" i="1" l="1"/>
  <c r="S57" i="1" s="1"/>
  <c r="P58" i="1" s="1"/>
  <c r="F56" i="1"/>
  <c r="N56" i="1"/>
  <c r="C102" i="1"/>
  <c r="D102" i="1" s="1"/>
  <c r="B103" i="1"/>
  <c r="G58" i="1" l="1"/>
  <c r="R58" i="1"/>
  <c r="M56" i="1"/>
  <c r="O56" i="1" s="1"/>
  <c r="L57" i="1" s="1"/>
  <c r="B104" i="1"/>
  <c r="C103" i="1"/>
  <c r="D103" i="1" s="1"/>
  <c r="Q58" i="1" l="1"/>
  <c r="S58" i="1" s="1"/>
  <c r="P59" i="1" s="1"/>
  <c r="F57" i="1"/>
  <c r="N57" i="1"/>
  <c r="C104" i="1"/>
  <c r="D104" i="1" s="1"/>
  <c r="B105" i="1"/>
  <c r="M57" i="1" l="1"/>
  <c r="O57" i="1" s="1"/>
  <c r="L58" i="1" s="1"/>
  <c r="B106" i="1"/>
  <c r="C105" i="1"/>
  <c r="D105" i="1" s="1"/>
  <c r="G59" i="1" l="1"/>
  <c r="R59" i="1"/>
  <c r="F58" i="1"/>
  <c r="N58" i="1"/>
  <c r="B107" i="1"/>
  <c r="C106" i="1"/>
  <c r="D106" i="1" s="1"/>
  <c r="Q59" i="1" l="1"/>
  <c r="S59" i="1" s="1"/>
  <c r="P60" i="1" s="1"/>
  <c r="M58" i="1"/>
  <c r="O58" i="1" s="1"/>
  <c r="L59" i="1" s="1"/>
  <c r="B108" i="1"/>
  <c r="C107" i="1"/>
  <c r="D107" i="1" s="1"/>
  <c r="G60" i="1" l="1"/>
  <c r="R60" i="1"/>
  <c r="F59" i="1"/>
  <c r="N59" i="1"/>
  <c r="C108" i="1"/>
  <c r="D108" i="1" s="1"/>
  <c r="B109" i="1"/>
  <c r="Q60" i="1" l="1"/>
  <c r="S60" i="1" s="1"/>
  <c r="P61" i="1" s="1"/>
  <c r="M59" i="1"/>
  <c r="O59" i="1" s="1"/>
  <c r="L60" i="1" s="1"/>
  <c r="B110" i="1"/>
  <c r="C109" i="1"/>
  <c r="D109" i="1" s="1"/>
  <c r="G61" i="1" l="1"/>
  <c r="R61" i="1"/>
  <c r="F60" i="1"/>
  <c r="N60" i="1"/>
  <c r="C110" i="1"/>
  <c r="D110" i="1" s="1"/>
  <c r="B111" i="1"/>
  <c r="Q61" i="1" l="1"/>
  <c r="S61" i="1" s="1"/>
  <c r="P62" i="1" s="1"/>
  <c r="M60" i="1"/>
  <c r="O60" i="1" s="1"/>
  <c r="L61" i="1" s="1"/>
  <c r="C111" i="1"/>
  <c r="D111" i="1" s="1"/>
  <c r="B112" i="1"/>
  <c r="G62" i="1" l="1"/>
  <c r="R62" i="1"/>
  <c r="B113" i="1"/>
  <c r="C112" i="1"/>
  <c r="D112" i="1" s="1"/>
  <c r="Q62" i="1" l="1"/>
  <c r="S62" i="1" s="1"/>
  <c r="P63" i="1" s="1"/>
  <c r="N61" i="1"/>
  <c r="F61" i="1"/>
  <c r="C113" i="1"/>
  <c r="D113" i="1" s="1"/>
  <c r="B114" i="1"/>
  <c r="G63" i="1" l="1"/>
  <c r="R63" i="1"/>
  <c r="M61" i="1"/>
  <c r="O61" i="1" s="1"/>
  <c r="L62" i="1" s="1"/>
  <c r="C114" i="1"/>
  <c r="D114" i="1" s="1"/>
  <c r="B115" i="1"/>
  <c r="Q63" i="1" l="1"/>
  <c r="S63" i="1" s="1"/>
  <c r="P64" i="1" s="1"/>
  <c r="F62" i="1"/>
  <c r="N62" i="1"/>
  <c r="C115" i="1"/>
  <c r="D115" i="1" s="1"/>
  <c r="B116" i="1"/>
  <c r="G64" i="1" l="1"/>
  <c r="R64" i="1"/>
  <c r="M62" i="1"/>
  <c r="O62" i="1" s="1"/>
  <c r="L63" i="1" s="1"/>
  <c r="B117" i="1"/>
  <c r="C116" i="1"/>
  <c r="D116" i="1" s="1"/>
  <c r="Q64" i="1" l="1"/>
  <c r="S64" i="1" s="1"/>
  <c r="P65" i="1" s="1"/>
  <c r="F63" i="1"/>
  <c r="N63" i="1"/>
  <c r="C117" i="1"/>
  <c r="D117" i="1" s="1"/>
  <c r="B118" i="1"/>
  <c r="G65" i="1" l="1"/>
  <c r="R65" i="1"/>
  <c r="M63" i="1"/>
  <c r="B119" i="1"/>
  <c r="C118" i="1"/>
  <c r="D118" i="1" s="1"/>
  <c r="Q65" i="1" l="1"/>
  <c r="S65" i="1" s="1"/>
  <c r="P66" i="1" s="1"/>
  <c r="O63" i="1"/>
  <c r="L64" i="1" s="1"/>
  <c r="C119" i="1"/>
  <c r="D119" i="1" s="1"/>
  <c r="B120" i="1"/>
  <c r="G66" i="1" l="1"/>
  <c r="R66" i="1"/>
  <c r="F64" i="1"/>
  <c r="N64" i="1"/>
  <c r="B121" i="1"/>
  <c r="C120" i="1"/>
  <c r="D120" i="1" s="1"/>
  <c r="Q66" i="1" l="1"/>
  <c r="S66" i="1" s="1"/>
  <c r="P67" i="1" s="1"/>
  <c r="M64" i="1"/>
  <c r="C121" i="1"/>
  <c r="D121" i="1" s="1"/>
  <c r="B122" i="1"/>
  <c r="G67" i="1" l="1"/>
  <c r="R67" i="1"/>
  <c r="O64" i="1"/>
  <c r="L65" i="1" s="1"/>
  <c r="C122" i="1"/>
  <c r="D122" i="1" s="1"/>
  <c r="B123" i="1"/>
  <c r="Q67" i="1" l="1"/>
  <c r="S67" i="1" s="1"/>
  <c r="P68" i="1" s="1"/>
  <c r="N65" i="1"/>
  <c r="F65" i="1"/>
  <c r="B124" i="1"/>
  <c r="C123" i="1"/>
  <c r="D123" i="1" s="1"/>
  <c r="G68" i="1" l="1"/>
  <c r="R68" i="1"/>
  <c r="M65" i="1"/>
  <c r="C124" i="1"/>
  <c r="D124" i="1" s="1"/>
  <c r="B125" i="1"/>
  <c r="Q68" i="1" l="1"/>
  <c r="S68" i="1" s="1"/>
  <c r="P69" i="1" s="1"/>
  <c r="O65" i="1"/>
  <c r="L66" i="1" s="1"/>
  <c r="B126" i="1"/>
  <c r="C125" i="1"/>
  <c r="D125" i="1" s="1"/>
  <c r="G69" i="1" l="1"/>
  <c r="R69" i="1"/>
  <c r="N66" i="1"/>
  <c r="F66" i="1"/>
  <c r="C126" i="1"/>
  <c r="D126" i="1" s="1"/>
  <c r="B127" i="1"/>
  <c r="Q69" i="1" l="1"/>
  <c r="S69" i="1" s="1"/>
  <c r="P70" i="1" s="1"/>
  <c r="M66" i="1"/>
  <c r="B128" i="1"/>
  <c r="C127" i="1"/>
  <c r="D127" i="1" s="1"/>
  <c r="G70" i="1" l="1"/>
  <c r="R70" i="1"/>
  <c r="O66" i="1"/>
  <c r="L67" i="1" s="1"/>
  <c r="B129" i="1"/>
  <c r="C128" i="1"/>
  <c r="D128" i="1" s="1"/>
  <c r="Q70" i="1" l="1"/>
  <c r="S70" i="1" s="1"/>
  <c r="P71" i="1" s="1"/>
  <c r="F67" i="1"/>
  <c r="N67" i="1"/>
  <c r="C129" i="1"/>
  <c r="D129" i="1" s="1"/>
  <c r="B130" i="1"/>
  <c r="G71" i="1" l="1"/>
  <c r="R71" i="1"/>
  <c r="M67" i="1"/>
  <c r="C130" i="1"/>
  <c r="D130" i="1" s="1"/>
  <c r="B131" i="1"/>
  <c r="Q71" i="1" l="1"/>
  <c r="S71" i="1" s="1"/>
  <c r="P72" i="1" s="1"/>
  <c r="O67" i="1"/>
  <c r="L68" i="1" s="1"/>
  <c r="C131" i="1"/>
  <c r="D131" i="1" s="1"/>
  <c r="B132" i="1"/>
  <c r="G72" i="1" l="1"/>
  <c r="R72" i="1"/>
  <c r="F68" i="1"/>
  <c r="N68" i="1"/>
  <c r="C132" i="1"/>
  <c r="D132" i="1" s="1"/>
  <c r="B133" i="1"/>
  <c r="Q72" i="1" l="1"/>
  <c r="S72" i="1" s="1"/>
  <c r="P73" i="1" s="1"/>
  <c r="M68" i="1"/>
  <c r="C133" i="1"/>
  <c r="D133" i="1" s="1"/>
  <c r="B134" i="1"/>
  <c r="G73" i="1" l="1"/>
  <c r="R73" i="1"/>
  <c r="O68" i="1"/>
  <c r="L69" i="1" s="1"/>
  <c r="C134" i="1"/>
  <c r="D134" i="1" s="1"/>
  <c r="B135" i="1"/>
  <c r="Q73" i="1" l="1"/>
  <c r="S73" i="1" s="1"/>
  <c r="P74" i="1" s="1"/>
  <c r="F69" i="1"/>
  <c r="N69" i="1"/>
  <c r="C135" i="1"/>
  <c r="D135" i="1" s="1"/>
  <c r="B136" i="1"/>
  <c r="G74" i="1" l="1"/>
  <c r="R74" i="1"/>
  <c r="M69" i="1"/>
  <c r="C136" i="1"/>
  <c r="D136" i="1" s="1"/>
  <c r="B137" i="1"/>
  <c r="Q74" i="1" l="1"/>
  <c r="S74" i="1" s="1"/>
  <c r="P75" i="1" s="1"/>
  <c r="O69" i="1"/>
  <c r="L70" i="1" s="1"/>
  <c r="C137" i="1"/>
  <c r="D137" i="1" s="1"/>
  <c r="B138" i="1"/>
  <c r="G75" i="1" l="1"/>
  <c r="R75" i="1"/>
  <c r="F70" i="1"/>
  <c r="N70" i="1"/>
  <c r="B139" i="1"/>
  <c r="C138" i="1"/>
  <c r="D138" i="1" s="1"/>
  <c r="Q75" i="1" l="1"/>
  <c r="S75" i="1" s="1"/>
  <c r="P76" i="1" s="1"/>
  <c r="M70" i="1"/>
  <c r="O70" i="1" s="1"/>
  <c r="L71" i="1" s="1"/>
  <c r="B140" i="1"/>
  <c r="C139" i="1"/>
  <c r="D139" i="1" s="1"/>
  <c r="R76" i="1" l="1"/>
  <c r="G76" i="1"/>
  <c r="F71" i="1"/>
  <c r="N71" i="1"/>
  <c r="C140" i="1"/>
  <c r="D140" i="1" s="1"/>
  <c r="B141" i="1"/>
  <c r="Q76" i="1" l="1"/>
  <c r="S76" i="1" s="1"/>
  <c r="P77" i="1" s="1"/>
  <c r="M71" i="1"/>
  <c r="C141" i="1"/>
  <c r="D141" i="1" s="1"/>
  <c r="B142" i="1"/>
  <c r="R77" i="1" l="1"/>
  <c r="G77" i="1"/>
  <c r="O71" i="1"/>
  <c r="L72" i="1" s="1"/>
  <c r="C142" i="1"/>
  <c r="D142" i="1" s="1"/>
  <c r="B143" i="1"/>
  <c r="Q77" i="1" l="1"/>
  <c r="S77" i="1" s="1"/>
  <c r="P78" i="1" s="1"/>
  <c r="F72" i="1"/>
  <c r="N72" i="1"/>
  <c r="C143" i="1"/>
  <c r="D143" i="1" s="1"/>
  <c r="B144" i="1"/>
  <c r="G78" i="1" l="1"/>
  <c r="R78" i="1"/>
  <c r="M72" i="1"/>
  <c r="C144" i="1"/>
  <c r="D144" i="1" s="1"/>
  <c r="B145" i="1"/>
  <c r="Q78" i="1" l="1"/>
  <c r="S78" i="1" s="1"/>
  <c r="P79" i="1" s="1"/>
  <c r="O72" i="1"/>
  <c r="L73" i="1" s="1"/>
  <c r="C145" i="1"/>
  <c r="D145" i="1" s="1"/>
  <c r="B146" i="1"/>
  <c r="R79" i="1" l="1"/>
  <c r="G79" i="1"/>
  <c r="F73" i="1"/>
  <c r="N73" i="1"/>
  <c r="B147" i="1"/>
  <c r="C146" i="1"/>
  <c r="D146" i="1" s="1"/>
  <c r="Q79" i="1" l="1"/>
  <c r="S79" i="1" s="1"/>
  <c r="P80" i="1" s="1"/>
  <c r="M73" i="1"/>
  <c r="C147" i="1"/>
  <c r="D147" i="1" s="1"/>
  <c r="B148" i="1"/>
  <c r="G80" i="1" l="1"/>
  <c r="R80" i="1"/>
  <c r="O73" i="1"/>
  <c r="L74" i="1" s="1"/>
  <c r="C148" i="1"/>
  <c r="D148" i="1" s="1"/>
  <c r="B149" i="1"/>
  <c r="Q80" i="1" l="1"/>
  <c r="S80" i="1" s="1"/>
  <c r="P81" i="1" s="1"/>
  <c r="F74" i="1"/>
  <c r="N74" i="1"/>
  <c r="C149" i="1"/>
  <c r="D149" i="1" s="1"/>
  <c r="B150" i="1"/>
  <c r="G81" i="1" l="1"/>
  <c r="R81" i="1"/>
  <c r="M74" i="1"/>
  <c r="O74" i="1" s="1"/>
  <c r="L75" i="1" s="1"/>
  <c r="C150" i="1"/>
  <c r="D150" i="1" s="1"/>
  <c r="B151" i="1"/>
  <c r="Q81" i="1" l="1"/>
  <c r="S81" i="1" s="1"/>
  <c r="P82" i="1" s="1"/>
  <c r="F75" i="1"/>
  <c r="N75" i="1"/>
  <c r="C151" i="1"/>
  <c r="D151" i="1" s="1"/>
  <c r="B152" i="1"/>
  <c r="G82" i="1" l="1"/>
  <c r="R82" i="1"/>
  <c r="M75" i="1"/>
  <c r="C152" i="1"/>
  <c r="D152" i="1" s="1"/>
  <c r="B153" i="1"/>
  <c r="Q82" i="1" l="1"/>
  <c r="S82" i="1" s="1"/>
  <c r="P83" i="1" s="1"/>
  <c r="O75" i="1"/>
  <c r="L76" i="1" s="1"/>
  <c r="C153" i="1"/>
  <c r="D153" i="1" s="1"/>
  <c r="B154" i="1"/>
  <c r="G83" i="1" l="1"/>
  <c r="R83" i="1"/>
  <c r="F76" i="1"/>
  <c r="N76" i="1"/>
  <c r="B155" i="1"/>
  <c r="C154" i="1"/>
  <c r="D154" i="1" s="1"/>
  <c r="Q83" i="1" l="1"/>
  <c r="S83" i="1" s="1"/>
  <c r="P84" i="1" s="1"/>
  <c r="M76" i="1"/>
  <c r="O76" i="1" s="1"/>
  <c r="L77" i="1" s="1"/>
  <c r="C155" i="1"/>
  <c r="D155" i="1" s="1"/>
  <c r="B156" i="1"/>
  <c r="G84" i="1" l="1"/>
  <c r="R84" i="1"/>
  <c r="F77" i="1"/>
  <c r="N77" i="1"/>
  <c r="C156" i="1"/>
  <c r="D156" i="1" s="1"/>
  <c r="B157" i="1"/>
  <c r="Q84" i="1" l="1"/>
  <c r="S84" i="1" s="1"/>
  <c r="P85" i="1" s="1"/>
  <c r="M77" i="1"/>
  <c r="O77" i="1" s="1"/>
  <c r="L78" i="1" s="1"/>
  <c r="C157" i="1"/>
  <c r="D157" i="1" s="1"/>
  <c r="B158" i="1"/>
  <c r="G85" i="1" l="1"/>
  <c r="R85" i="1"/>
  <c r="N78" i="1"/>
  <c r="F78" i="1"/>
  <c r="C158" i="1"/>
  <c r="D158" i="1" s="1"/>
  <c r="B159" i="1"/>
  <c r="Q85" i="1" l="1"/>
  <c r="S85" i="1"/>
  <c r="P86" i="1" s="1"/>
  <c r="M78" i="1"/>
  <c r="O78" i="1" s="1"/>
  <c r="L79" i="1" s="1"/>
  <c r="C159" i="1"/>
  <c r="D159" i="1" s="1"/>
  <c r="B160" i="1"/>
  <c r="R86" i="1" l="1"/>
  <c r="G86" i="1"/>
  <c r="F79" i="1"/>
  <c r="N79" i="1"/>
  <c r="B161" i="1"/>
  <c r="C160" i="1"/>
  <c r="D160" i="1" s="1"/>
  <c r="Q86" i="1" l="1"/>
  <c r="S86" i="1" s="1"/>
  <c r="P87" i="1" s="1"/>
  <c r="M79" i="1"/>
  <c r="O79" i="1" s="1"/>
  <c r="L80" i="1" s="1"/>
  <c r="C161" i="1"/>
  <c r="D161" i="1" s="1"/>
  <c r="B162" i="1"/>
  <c r="G87" i="1" l="1"/>
  <c r="R87" i="1"/>
  <c r="N80" i="1"/>
  <c r="F80" i="1"/>
  <c r="C162" i="1"/>
  <c r="D162" i="1" s="1"/>
  <c r="B163" i="1"/>
  <c r="Q87" i="1" l="1"/>
  <c r="S87" i="1" s="1"/>
  <c r="P88" i="1" s="1"/>
  <c r="M80" i="1"/>
  <c r="O80" i="1" s="1"/>
  <c r="L81" i="1" s="1"/>
  <c r="C163" i="1"/>
  <c r="D163" i="1" s="1"/>
  <c r="B164" i="1"/>
  <c r="G88" i="1" l="1"/>
  <c r="R88" i="1"/>
  <c r="F81" i="1"/>
  <c r="N81" i="1"/>
  <c r="C164" i="1"/>
  <c r="D164" i="1" s="1"/>
  <c r="B165" i="1"/>
  <c r="Q88" i="1" l="1"/>
  <c r="S88" i="1" s="1"/>
  <c r="P89" i="1" s="1"/>
  <c r="M81" i="1"/>
  <c r="C165" i="1"/>
  <c r="D165" i="1" s="1"/>
  <c r="B166" i="1"/>
  <c r="G89" i="1" l="1"/>
  <c r="R89" i="1"/>
  <c r="O81" i="1"/>
  <c r="L82" i="1" s="1"/>
  <c r="C166" i="1"/>
  <c r="D166" i="1" s="1"/>
  <c r="B167" i="1"/>
  <c r="Q89" i="1" l="1"/>
  <c r="S89" i="1" s="1"/>
  <c r="P90" i="1" s="1"/>
  <c r="F82" i="1"/>
  <c r="N82" i="1"/>
  <c r="C167" i="1"/>
  <c r="D167" i="1" s="1"/>
  <c r="B168" i="1"/>
  <c r="G90" i="1" l="1"/>
  <c r="R90" i="1"/>
  <c r="M82" i="1"/>
  <c r="C168" i="1"/>
  <c r="D168" i="1" s="1"/>
  <c r="B169" i="1"/>
  <c r="Q90" i="1" l="1"/>
  <c r="S90" i="1" s="1"/>
  <c r="P91" i="1" s="1"/>
  <c r="O82" i="1"/>
  <c r="L83" i="1" s="1"/>
  <c r="C169" i="1"/>
  <c r="D169" i="1" s="1"/>
  <c r="B170" i="1"/>
  <c r="G91" i="1" l="1"/>
  <c r="R91" i="1"/>
  <c r="F83" i="1"/>
  <c r="N83" i="1"/>
  <c r="C170" i="1"/>
  <c r="D170" i="1" s="1"/>
  <c r="B171" i="1"/>
  <c r="Q91" i="1" l="1"/>
  <c r="S91" i="1" s="1"/>
  <c r="P92" i="1" s="1"/>
  <c r="M83" i="1"/>
  <c r="O83" i="1" s="1"/>
  <c r="L84" i="1" s="1"/>
  <c r="C171" i="1"/>
  <c r="D171" i="1" s="1"/>
  <c r="B172" i="1"/>
  <c r="G92" i="1" l="1"/>
  <c r="R92" i="1"/>
  <c r="N84" i="1"/>
  <c r="F84" i="1"/>
  <c r="C172" i="1"/>
  <c r="D172" i="1" s="1"/>
  <c r="B173" i="1"/>
  <c r="Q92" i="1" l="1"/>
  <c r="S92" i="1" s="1"/>
  <c r="P93" i="1" s="1"/>
  <c r="M84" i="1"/>
  <c r="C173" i="1"/>
  <c r="D173" i="1" s="1"/>
  <c r="B174" i="1"/>
  <c r="G93" i="1" l="1"/>
  <c r="R93" i="1"/>
  <c r="O84" i="1"/>
  <c r="L85" i="1" s="1"/>
  <c r="B175" i="1"/>
  <c r="C174" i="1"/>
  <c r="D174" i="1" s="1"/>
  <c r="Q93" i="1" l="1"/>
  <c r="S93" i="1" s="1"/>
  <c r="P94" i="1" s="1"/>
  <c r="F85" i="1"/>
  <c r="N85" i="1"/>
  <c r="C175" i="1"/>
  <c r="D175" i="1" s="1"/>
  <c r="B176" i="1"/>
  <c r="R94" i="1" l="1"/>
  <c r="G94" i="1"/>
  <c r="M85" i="1"/>
  <c r="C176" i="1"/>
  <c r="D176" i="1" s="1"/>
  <c r="B177" i="1"/>
  <c r="Q94" i="1" l="1"/>
  <c r="S94" i="1" s="1"/>
  <c r="P95" i="1" s="1"/>
  <c r="O85" i="1"/>
  <c r="L86" i="1" s="1"/>
  <c r="C177" i="1"/>
  <c r="D177" i="1" s="1"/>
  <c r="B178" i="1"/>
  <c r="G95" i="1" l="1"/>
  <c r="R95" i="1"/>
  <c r="F86" i="1"/>
  <c r="N86" i="1"/>
  <c r="C178" i="1"/>
  <c r="D178" i="1" s="1"/>
  <c r="B179" i="1"/>
  <c r="Q95" i="1" l="1"/>
  <c r="S95" i="1" s="1"/>
  <c r="P96" i="1" s="1"/>
  <c r="M86" i="1"/>
  <c r="O86" i="1" s="1"/>
  <c r="L87" i="1" s="1"/>
  <c r="C179" i="1"/>
  <c r="D179" i="1" s="1"/>
  <c r="B180" i="1"/>
  <c r="G96" i="1" l="1"/>
  <c r="R96" i="1"/>
  <c r="F87" i="1"/>
  <c r="N87" i="1"/>
  <c r="C180" i="1"/>
  <c r="D180" i="1" s="1"/>
  <c r="B181" i="1"/>
  <c r="Q96" i="1" l="1"/>
  <c r="S96" i="1" s="1"/>
  <c r="P97" i="1" s="1"/>
  <c r="M87" i="1"/>
  <c r="C181" i="1"/>
  <c r="D181" i="1" s="1"/>
  <c r="B182" i="1"/>
  <c r="G97" i="1" l="1"/>
  <c r="R97" i="1"/>
  <c r="O87" i="1"/>
  <c r="L88" i="1" s="1"/>
  <c r="C182" i="1"/>
  <c r="D182" i="1" s="1"/>
  <c r="B183" i="1"/>
  <c r="Q97" i="1" l="1"/>
  <c r="S97" i="1" s="1"/>
  <c r="P98" i="1" s="1"/>
  <c r="N88" i="1"/>
  <c r="F88" i="1"/>
  <c r="C183" i="1"/>
  <c r="D183" i="1" s="1"/>
  <c r="B184" i="1"/>
  <c r="G98" i="1" l="1"/>
  <c r="R98" i="1"/>
  <c r="M88" i="1"/>
  <c r="O88" i="1" s="1"/>
  <c r="L89" i="1" s="1"/>
  <c r="C184" i="1"/>
  <c r="D184" i="1" s="1"/>
  <c r="B185" i="1"/>
  <c r="Q98" i="1" l="1"/>
  <c r="S98" i="1" s="1"/>
  <c r="P99" i="1" s="1"/>
  <c r="F89" i="1"/>
  <c r="N89" i="1"/>
  <c r="C185" i="1"/>
  <c r="D185" i="1" s="1"/>
  <c r="B186" i="1"/>
  <c r="G99" i="1" l="1"/>
  <c r="R99" i="1"/>
  <c r="M89" i="1"/>
  <c r="O89" i="1" s="1"/>
  <c r="L90" i="1" s="1"/>
  <c r="C186" i="1"/>
  <c r="D186" i="1" s="1"/>
  <c r="B187" i="1"/>
  <c r="Q99" i="1" l="1"/>
  <c r="S99" i="1" s="1"/>
  <c r="P100" i="1" s="1"/>
  <c r="F90" i="1"/>
  <c r="N90" i="1"/>
  <c r="C187" i="1"/>
  <c r="D187" i="1" s="1"/>
  <c r="B188" i="1"/>
  <c r="G100" i="1" l="1"/>
  <c r="R100" i="1"/>
  <c r="M90" i="1"/>
  <c r="C188" i="1"/>
  <c r="D188" i="1" s="1"/>
  <c r="B189" i="1"/>
  <c r="Q100" i="1" l="1"/>
  <c r="S100" i="1" s="1"/>
  <c r="P101" i="1" s="1"/>
  <c r="O90" i="1"/>
  <c r="L91" i="1" s="1"/>
  <c r="B190" i="1"/>
  <c r="C189" i="1"/>
  <c r="D189" i="1" s="1"/>
  <c r="G101" i="1" l="1"/>
  <c r="R101" i="1"/>
  <c r="N91" i="1"/>
  <c r="F91" i="1"/>
  <c r="B191" i="1"/>
  <c r="C190" i="1"/>
  <c r="D190" i="1" s="1"/>
  <c r="Q101" i="1" l="1"/>
  <c r="S101" i="1" s="1"/>
  <c r="P102" i="1" s="1"/>
  <c r="M91" i="1"/>
  <c r="C191" i="1"/>
  <c r="D191" i="1" s="1"/>
  <c r="B192" i="1"/>
  <c r="G102" i="1" l="1"/>
  <c r="R102" i="1"/>
  <c r="O91" i="1"/>
  <c r="L92" i="1" s="1"/>
  <c r="B193" i="1"/>
  <c r="C192" i="1"/>
  <c r="D192" i="1" s="1"/>
  <c r="Q102" i="1" l="1"/>
  <c r="S102" i="1" s="1"/>
  <c r="P103" i="1" s="1"/>
  <c r="N92" i="1"/>
  <c r="F92" i="1"/>
  <c r="C193" i="1"/>
  <c r="D193" i="1" s="1"/>
  <c r="B194" i="1"/>
  <c r="G103" i="1" l="1"/>
  <c r="R103" i="1"/>
  <c r="M92" i="1"/>
  <c r="C194" i="1"/>
  <c r="D194" i="1" s="1"/>
  <c r="B195" i="1"/>
  <c r="Q103" i="1" l="1"/>
  <c r="S103" i="1" s="1"/>
  <c r="P104" i="1" s="1"/>
  <c r="O92" i="1"/>
  <c r="L93" i="1" s="1"/>
  <c r="C195" i="1"/>
  <c r="D195" i="1" s="1"/>
  <c r="B196" i="1"/>
  <c r="G104" i="1" l="1"/>
  <c r="R104" i="1"/>
  <c r="F93" i="1"/>
  <c r="N93" i="1"/>
  <c r="C196" i="1"/>
  <c r="D196" i="1" s="1"/>
  <c r="B197" i="1"/>
  <c r="Q104" i="1" l="1"/>
  <c r="S104" i="1" s="1"/>
  <c r="P105" i="1" s="1"/>
  <c r="M93" i="1"/>
  <c r="O93" i="1" s="1"/>
  <c r="L94" i="1" s="1"/>
  <c r="B198" i="1"/>
  <c r="C197" i="1"/>
  <c r="D197" i="1" s="1"/>
  <c r="G105" i="1" l="1"/>
  <c r="R105" i="1"/>
  <c r="N94" i="1"/>
  <c r="F94" i="1"/>
  <c r="C198" i="1"/>
  <c r="D198" i="1" s="1"/>
  <c r="B199" i="1"/>
  <c r="Q105" i="1" l="1"/>
  <c r="S105" i="1" s="1"/>
  <c r="P106" i="1" s="1"/>
  <c r="M94" i="1"/>
  <c r="C199" i="1"/>
  <c r="D199" i="1" s="1"/>
  <c r="B200" i="1"/>
  <c r="R106" i="1" l="1"/>
  <c r="G106" i="1"/>
  <c r="O94" i="1"/>
  <c r="L95" i="1" s="1"/>
  <c r="C200" i="1"/>
  <c r="D200" i="1" s="1"/>
  <c r="B201" i="1"/>
  <c r="Q106" i="1" l="1"/>
  <c r="F95" i="1"/>
  <c r="N95" i="1"/>
  <c r="C201" i="1"/>
  <c r="D201" i="1" s="1"/>
  <c r="B202" i="1"/>
  <c r="S106" i="1" l="1"/>
  <c r="P107" i="1" s="1"/>
  <c r="M95" i="1"/>
  <c r="C202" i="1"/>
  <c r="D202" i="1" s="1"/>
  <c r="B203" i="1"/>
  <c r="G107" i="1" l="1"/>
  <c r="R107" i="1"/>
  <c r="O95" i="1"/>
  <c r="L96" i="1" s="1"/>
  <c r="B204" i="1"/>
  <c r="C203" i="1"/>
  <c r="D203" i="1" s="1"/>
  <c r="Q107" i="1" l="1"/>
  <c r="S107" i="1" s="1"/>
  <c r="P108" i="1" s="1"/>
  <c r="F96" i="1"/>
  <c r="N96" i="1"/>
  <c r="C204" i="1"/>
  <c r="D204" i="1" s="1"/>
  <c r="B205" i="1"/>
  <c r="G108" i="1" l="1"/>
  <c r="R108" i="1"/>
  <c r="M96" i="1"/>
  <c r="C205" i="1"/>
  <c r="D205" i="1" s="1"/>
  <c r="B206" i="1"/>
  <c r="Q108" i="1" l="1"/>
  <c r="S108" i="1" s="1"/>
  <c r="P109" i="1" s="1"/>
  <c r="O96" i="1"/>
  <c r="L97" i="1" s="1"/>
  <c r="C206" i="1"/>
  <c r="D206" i="1" s="1"/>
  <c r="B207" i="1"/>
  <c r="N97" i="1" l="1"/>
  <c r="F97" i="1"/>
  <c r="C207" i="1"/>
  <c r="D207" i="1" s="1"/>
  <c r="B208" i="1"/>
  <c r="G109" i="1" l="1"/>
  <c r="R109" i="1"/>
  <c r="M97" i="1"/>
  <c r="C208" i="1"/>
  <c r="D208" i="1" s="1"/>
  <c r="B209" i="1"/>
  <c r="Q109" i="1" l="1"/>
  <c r="S109" i="1" s="1"/>
  <c r="P110" i="1" s="1"/>
  <c r="O97" i="1"/>
  <c r="L98" i="1" s="1"/>
  <c r="C209" i="1"/>
  <c r="D209" i="1" s="1"/>
  <c r="B210" i="1"/>
  <c r="R110" i="1" l="1"/>
  <c r="G110" i="1"/>
  <c r="F98" i="1"/>
  <c r="N98" i="1"/>
  <c r="B211" i="1"/>
  <c r="C210" i="1"/>
  <c r="D210" i="1" s="1"/>
  <c r="Q110" i="1" l="1"/>
  <c r="S110" i="1" s="1"/>
  <c r="P111" i="1" s="1"/>
  <c r="M98" i="1"/>
  <c r="O98" i="1" s="1"/>
  <c r="L99" i="1" s="1"/>
  <c r="B212" i="1"/>
  <c r="C211" i="1"/>
  <c r="D211" i="1" s="1"/>
  <c r="G111" i="1" l="1"/>
  <c r="R111" i="1"/>
  <c r="N99" i="1"/>
  <c r="F99" i="1"/>
  <c r="C212" i="1"/>
  <c r="D212" i="1" s="1"/>
  <c r="B213" i="1"/>
  <c r="Q111" i="1" l="1"/>
  <c r="S111" i="1" s="1"/>
  <c r="P112" i="1" s="1"/>
  <c r="M99" i="1"/>
  <c r="C213" i="1"/>
  <c r="D213" i="1" s="1"/>
  <c r="B214" i="1"/>
  <c r="G112" i="1" l="1"/>
  <c r="R112" i="1"/>
  <c r="O99" i="1"/>
  <c r="L100" i="1" s="1"/>
  <c r="C214" i="1"/>
  <c r="D214" i="1" s="1"/>
  <c r="B215" i="1"/>
  <c r="Q112" i="1" l="1"/>
  <c r="S112" i="1" s="1"/>
  <c r="P113" i="1" s="1"/>
  <c r="N100" i="1"/>
  <c r="F100" i="1"/>
  <c r="C215" i="1"/>
  <c r="D215" i="1" s="1"/>
  <c r="B216" i="1"/>
  <c r="G113" i="1" l="1"/>
  <c r="R113" i="1"/>
  <c r="M100" i="1"/>
  <c r="C216" i="1"/>
  <c r="D216" i="1" s="1"/>
  <c r="B217" i="1"/>
  <c r="Q113" i="1" l="1"/>
  <c r="S113" i="1" s="1"/>
  <c r="P114" i="1" s="1"/>
  <c r="O100" i="1"/>
  <c r="L101" i="1" s="1"/>
  <c r="C217" i="1"/>
  <c r="D217" i="1" s="1"/>
  <c r="B218" i="1"/>
  <c r="R114" i="1" l="1"/>
  <c r="G114" i="1"/>
  <c r="F101" i="1"/>
  <c r="N101" i="1"/>
  <c r="C218" i="1"/>
  <c r="D218" i="1" s="1"/>
  <c r="B219" i="1"/>
  <c r="Q114" i="1" l="1"/>
  <c r="S114" i="1" s="1"/>
  <c r="P115" i="1" s="1"/>
  <c r="M101" i="1"/>
  <c r="O101" i="1" s="1"/>
  <c r="L102" i="1" s="1"/>
  <c r="C219" i="1"/>
  <c r="D219" i="1" s="1"/>
  <c r="B220" i="1"/>
  <c r="G115" i="1" l="1"/>
  <c r="R115" i="1"/>
  <c r="F102" i="1"/>
  <c r="N102" i="1"/>
  <c r="C220" i="1"/>
  <c r="D220" i="1" s="1"/>
  <c r="B221" i="1"/>
  <c r="Q115" i="1" l="1"/>
  <c r="S115" i="1"/>
  <c r="P116" i="1" s="1"/>
  <c r="M102" i="1"/>
  <c r="C221" i="1"/>
  <c r="D221" i="1" s="1"/>
  <c r="B222" i="1"/>
  <c r="G116" i="1" l="1"/>
  <c r="R116" i="1"/>
  <c r="O102" i="1"/>
  <c r="L103" i="1" s="1"/>
  <c r="C222" i="1"/>
  <c r="D222" i="1" s="1"/>
  <c r="B223" i="1"/>
  <c r="Q116" i="1" l="1"/>
  <c r="S116" i="1" s="1"/>
  <c r="P117" i="1" s="1"/>
  <c r="N103" i="1"/>
  <c r="F103" i="1"/>
  <c r="C223" i="1"/>
  <c r="D223" i="1" s="1"/>
  <c r="B224" i="1"/>
  <c r="G117" i="1" l="1"/>
  <c r="R117" i="1"/>
  <c r="M103" i="1"/>
  <c r="C224" i="1"/>
  <c r="D224" i="1" s="1"/>
  <c r="B225" i="1"/>
  <c r="Q117" i="1" l="1"/>
  <c r="S117" i="1" s="1"/>
  <c r="P118" i="1" s="1"/>
  <c r="O103" i="1"/>
  <c r="L104" i="1" s="1"/>
  <c r="C225" i="1"/>
  <c r="D225" i="1" s="1"/>
  <c r="B226" i="1"/>
  <c r="G118" i="1" l="1"/>
  <c r="R118" i="1"/>
  <c r="F104" i="1"/>
  <c r="N104" i="1"/>
  <c r="C226" i="1"/>
  <c r="D226" i="1" s="1"/>
  <c r="B227" i="1"/>
  <c r="Q118" i="1" l="1"/>
  <c r="S118" i="1" s="1"/>
  <c r="P119" i="1" s="1"/>
  <c r="M104" i="1"/>
  <c r="B228" i="1"/>
  <c r="C227" i="1"/>
  <c r="D227" i="1" s="1"/>
  <c r="G119" i="1" l="1"/>
  <c r="R119" i="1"/>
  <c r="O104" i="1"/>
  <c r="L105" i="1" s="1"/>
  <c r="B229" i="1"/>
  <c r="C228" i="1"/>
  <c r="D228" i="1" s="1"/>
  <c r="Q119" i="1" l="1"/>
  <c r="S119" i="1" s="1"/>
  <c r="P120" i="1" s="1"/>
  <c r="N105" i="1"/>
  <c r="F105" i="1"/>
  <c r="C229" i="1"/>
  <c r="D229" i="1" s="1"/>
  <c r="B230" i="1"/>
  <c r="G120" i="1" l="1"/>
  <c r="R120" i="1"/>
  <c r="M105" i="1"/>
  <c r="C230" i="1"/>
  <c r="D230" i="1" s="1"/>
  <c r="B231" i="1"/>
  <c r="Q120" i="1" l="1"/>
  <c r="S120" i="1" s="1"/>
  <c r="P121" i="1" s="1"/>
  <c r="O105" i="1"/>
  <c r="L106" i="1" s="1"/>
  <c r="C231" i="1"/>
  <c r="D231" i="1" s="1"/>
  <c r="B232" i="1"/>
  <c r="G121" i="1" l="1"/>
  <c r="R121" i="1"/>
  <c r="F106" i="1"/>
  <c r="N106" i="1"/>
  <c r="C232" i="1"/>
  <c r="D232" i="1" s="1"/>
  <c r="B233" i="1"/>
  <c r="Q121" i="1" l="1"/>
  <c r="S121" i="1" s="1"/>
  <c r="P122" i="1" s="1"/>
  <c r="M106" i="1"/>
  <c r="B234" i="1"/>
  <c r="C233" i="1"/>
  <c r="D233" i="1" s="1"/>
  <c r="G122" i="1" l="1"/>
  <c r="R122" i="1"/>
  <c r="O106" i="1"/>
  <c r="L107" i="1" s="1"/>
  <c r="C234" i="1"/>
  <c r="D234" i="1" s="1"/>
  <c r="B235" i="1"/>
  <c r="Q122" i="1" l="1"/>
  <c r="S122" i="1" s="1"/>
  <c r="P123" i="1" s="1"/>
  <c r="N107" i="1"/>
  <c r="F107" i="1"/>
  <c r="B236" i="1"/>
  <c r="C235" i="1"/>
  <c r="D235" i="1" s="1"/>
  <c r="G123" i="1" l="1"/>
  <c r="R123" i="1"/>
  <c r="M107" i="1"/>
  <c r="O107" i="1" s="1"/>
  <c r="L108" i="1" s="1"/>
  <c r="C236" i="1"/>
  <c r="D236" i="1" s="1"/>
  <c r="B237" i="1"/>
  <c r="Q123" i="1" l="1"/>
  <c r="S123" i="1" s="1"/>
  <c r="P124" i="1" s="1"/>
  <c r="F108" i="1"/>
  <c r="N108" i="1"/>
  <c r="C237" i="1"/>
  <c r="D237" i="1" s="1"/>
  <c r="B238" i="1"/>
  <c r="R124" i="1" l="1"/>
  <c r="G124" i="1"/>
  <c r="M108" i="1"/>
  <c r="C238" i="1"/>
  <c r="D238" i="1" s="1"/>
  <c r="B239" i="1"/>
  <c r="Q124" i="1" l="1"/>
  <c r="S124" i="1" s="1"/>
  <c r="P125" i="1" s="1"/>
  <c r="O108" i="1"/>
  <c r="L109" i="1" s="1"/>
  <c r="C239" i="1"/>
  <c r="D239" i="1" s="1"/>
  <c r="B240" i="1"/>
  <c r="G125" i="1" l="1"/>
  <c r="R125" i="1"/>
  <c r="F109" i="1"/>
  <c r="N109" i="1"/>
  <c r="C240" i="1"/>
  <c r="D240" i="1" s="1"/>
  <c r="B241" i="1"/>
  <c r="Q125" i="1" l="1"/>
  <c r="S125" i="1" s="1"/>
  <c r="P126" i="1" s="1"/>
  <c r="M109" i="1"/>
  <c r="C241" i="1"/>
  <c r="D241" i="1" s="1"/>
  <c r="B242" i="1"/>
  <c r="R126" i="1" l="1"/>
  <c r="G126" i="1"/>
  <c r="O109" i="1"/>
  <c r="L110" i="1" s="1"/>
  <c r="C242" i="1"/>
  <c r="D242" i="1" s="1"/>
  <c r="B243" i="1"/>
  <c r="Q126" i="1" l="1"/>
  <c r="S126" i="1" s="1"/>
  <c r="P127" i="1" s="1"/>
  <c r="F110" i="1"/>
  <c r="N110" i="1"/>
  <c r="C243" i="1"/>
  <c r="D243" i="1" s="1"/>
  <c r="B244" i="1"/>
  <c r="R127" i="1" l="1"/>
  <c r="G127" i="1"/>
  <c r="M110" i="1"/>
  <c r="C244" i="1"/>
  <c r="D244" i="1" s="1"/>
  <c r="B245" i="1"/>
  <c r="Q127" i="1" l="1"/>
  <c r="O110" i="1"/>
  <c r="L111" i="1" s="1"/>
  <c r="B246" i="1"/>
  <c r="C245" i="1"/>
  <c r="D245" i="1" s="1"/>
  <c r="S127" i="1" l="1"/>
  <c r="P128" i="1" s="1"/>
  <c r="F111" i="1"/>
  <c r="N111" i="1"/>
  <c r="C246" i="1"/>
  <c r="D246" i="1" s="1"/>
  <c r="B247" i="1"/>
  <c r="G128" i="1" l="1"/>
  <c r="R128" i="1"/>
  <c r="M111" i="1"/>
  <c r="B248" i="1"/>
  <c r="C247" i="1"/>
  <c r="D247" i="1" s="1"/>
  <c r="Q128" i="1" l="1"/>
  <c r="S128" i="1" s="1"/>
  <c r="P129" i="1" s="1"/>
  <c r="O111" i="1"/>
  <c r="L112" i="1" s="1"/>
  <c r="C248" i="1"/>
  <c r="D248" i="1" s="1"/>
  <c r="B249" i="1"/>
  <c r="F112" i="1" l="1"/>
  <c r="N112" i="1"/>
  <c r="B250" i="1"/>
  <c r="C249" i="1"/>
  <c r="D249" i="1" s="1"/>
  <c r="G129" i="1" l="1"/>
  <c r="R129" i="1"/>
  <c r="M112" i="1"/>
  <c r="O112" i="1" s="1"/>
  <c r="L113" i="1" s="1"/>
  <c r="B251" i="1"/>
  <c r="C250" i="1"/>
  <c r="D250" i="1" s="1"/>
  <c r="Q129" i="1" l="1"/>
  <c r="S129" i="1" s="1"/>
  <c r="P130" i="1" s="1"/>
  <c r="F113" i="1"/>
  <c r="N113" i="1"/>
  <c r="C251" i="1"/>
  <c r="D251" i="1" s="1"/>
  <c r="B252" i="1"/>
  <c r="R130" i="1" l="1"/>
  <c r="G130" i="1"/>
  <c r="M113" i="1"/>
  <c r="C252" i="1"/>
  <c r="D252" i="1" s="1"/>
  <c r="B253" i="1"/>
  <c r="Q130" i="1" l="1"/>
  <c r="S130" i="1" s="1"/>
  <c r="P131" i="1" s="1"/>
  <c r="O113" i="1"/>
  <c r="L114" i="1" s="1"/>
  <c r="B254" i="1"/>
  <c r="C253" i="1"/>
  <c r="D253" i="1" s="1"/>
  <c r="G131" i="1" l="1"/>
  <c r="R131" i="1"/>
  <c r="F114" i="1"/>
  <c r="N114" i="1"/>
  <c r="C254" i="1"/>
  <c r="D254" i="1" s="1"/>
  <c r="B255" i="1"/>
  <c r="Q131" i="1" l="1"/>
  <c r="S131" i="1"/>
  <c r="P132" i="1" s="1"/>
  <c r="M114" i="1"/>
  <c r="B256" i="1"/>
  <c r="C255" i="1"/>
  <c r="D255" i="1" s="1"/>
  <c r="R132" i="1" l="1"/>
  <c r="G132" i="1"/>
  <c r="O114" i="1"/>
  <c r="L115" i="1" s="1"/>
  <c r="B257" i="1"/>
  <c r="C256" i="1"/>
  <c r="D256" i="1" s="1"/>
  <c r="Q132" i="1" l="1"/>
  <c r="S132" i="1" s="1"/>
  <c r="P133" i="1" s="1"/>
  <c r="F115" i="1"/>
  <c r="N115" i="1"/>
  <c r="C257" i="1"/>
  <c r="D257" i="1" s="1"/>
  <c r="B258" i="1"/>
  <c r="G133" i="1" l="1"/>
  <c r="R133" i="1"/>
  <c r="M115" i="1"/>
  <c r="B259" i="1"/>
  <c r="C258" i="1"/>
  <c r="D258" i="1" s="1"/>
  <c r="Q133" i="1" l="1"/>
  <c r="S133" i="1"/>
  <c r="P134" i="1" s="1"/>
  <c r="O115" i="1"/>
  <c r="L116" i="1" s="1"/>
  <c r="B260" i="1"/>
  <c r="C259" i="1"/>
  <c r="D259" i="1" s="1"/>
  <c r="G134" i="1" l="1"/>
  <c r="R134" i="1"/>
  <c r="F116" i="1"/>
  <c r="N116" i="1"/>
  <c r="C260" i="1"/>
  <c r="D260" i="1" s="1"/>
  <c r="B261" i="1"/>
  <c r="Q134" i="1" l="1"/>
  <c r="S134" i="1" s="1"/>
  <c r="P135" i="1" s="1"/>
  <c r="M116" i="1"/>
  <c r="C261" i="1"/>
  <c r="D261" i="1" s="1"/>
  <c r="B262" i="1"/>
  <c r="G135" i="1" l="1"/>
  <c r="R135" i="1"/>
  <c r="O116" i="1"/>
  <c r="L117" i="1" s="1"/>
  <c r="C262" i="1"/>
  <c r="D262" i="1" s="1"/>
  <c r="B263" i="1"/>
  <c r="Q135" i="1" l="1"/>
  <c r="S135" i="1" s="1"/>
  <c r="P136" i="1" s="1"/>
  <c r="F117" i="1"/>
  <c r="N117" i="1"/>
  <c r="C263" i="1"/>
  <c r="D263" i="1" s="1"/>
  <c r="B264" i="1"/>
  <c r="G136" i="1" l="1"/>
  <c r="R136" i="1"/>
  <c r="M117" i="1"/>
  <c r="C264" i="1"/>
  <c r="D264" i="1" s="1"/>
  <c r="B265" i="1"/>
  <c r="Q136" i="1" l="1"/>
  <c r="S136" i="1" s="1"/>
  <c r="P137" i="1" s="1"/>
  <c r="O117" i="1"/>
  <c r="L118" i="1" s="1"/>
  <c r="B266" i="1"/>
  <c r="C265" i="1"/>
  <c r="D265" i="1" s="1"/>
  <c r="G137" i="1" l="1"/>
  <c r="R137" i="1"/>
  <c r="F118" i="1"/>
  <c r="N118" i="1"/>
  <c r="B267" i="1"/>
  <c r="C266" i="1"/>
  <c r="D266" i="1" s="1"/>
  <c r="Q137" i="1" l="1"/>
  <c r="S137" i="1" s="1"/>
  <c r="P138" i="1" s="1"/>
  <c r="M118" i="1"/>
  <c r="C267" i="1"/>
  <c r="D267" i="1" s="1"/>
  <c r="B268" i="1"/>
  <c r="G138" i="1" l="1"/>
  <c r="R138" i="1"/>
  <c r="O118" i="1"/>
  <c r="L119" i="1" s="1"/>
  <c r="C268" i="1"/>
  <c r="D268" i="1" s="1"/>
  <c r="B269" i="1"/>
  <c r="Q138" i="1" l="1"/>
  <c r="S138" i="1" s="1"/>
  <c r="P139" i="1" s="1"/>
  <c r="F119" i="1"/>
  <c r="N119" i="1"/>
  <c r="B270" i="1"/>
  <c r="C269" i="1"/>
  <c r="D269" i="1" s="1"/>
  <c r="G139" i="1" l="1"/>
  <c r="R139" i="1"/>
  <c r="M119" i="1"/>
  <c r="C270" i="1"/>
  <c r="D270" i="1" s="1"/>
  <c r="B271" i="1"/>
  <c r="Q139" i="1" l="1"/>
  <c r="S139" i="1" s="1"/>
  <c r="P140" i="1" s="1"/>
  <c r="O119" i="1"/>
  <c r="L120" i="1" s="1"/>
  <c r="B272" i="1"/>
  <c r="C271" i="1"/>
  <c r="D271" i="1" s="1"/>
  <c r="G140" i="1" l="1"/>
  <c r="R140" i="1"/>
  <c r="F120" i="1"/>
  <c r="N120" i="1"/>
  <c r="C272" i="1"/>
  <c r="D272" i="1" s="1"/>
  <c r="B273" i="1"/>
  <c r="Q140" i="1" l="1"/>
  <c r="S140" i="1" s="1"/>
  <c r="P141" i="1" s="1"/>
  <c r="M120" i="1"/>
  <c r="O120" i="1" s="1"/>
  <c r="L121" i="1" s="1"/>
  <c r="B274" i="1"/>
  <c r="C273" i="1"/>
  <c r="D273" i="1" s="1"/>
  <c r="G141" i="1" l="1"/>
  <c r="R141" i="1"/>
  <c r="N121" i="1"/>
  <c r="F121" i="1"/>
  <c r="C274" i="1"/>
  <c r="D274" i="1" s="1"/>
  <c r="B275" i="1"/>
  <c r="Q141" i="1" l="1"/>
  <c r="S141" i="1" s="1"/>
  <c r="P142" i="1" s="1"/>
  <c r="M121" i="1"/>
  <c r="O121" i="1" s="1"/>
  <c r="L122" i="1" s="1"/>
  <c r="B276" i="1"/>
  <c r="C275" i="1"/>
  <c r="D275" i="1" s="1"/>
  <c r="R142" i="1" l="1"/>
  <c r="G142" i="1"/>
  <c r="F122" i="1"/>
  <c r="N122" i="1"/>
  <c r="C276" i="1"/>
  <c r="D276" i="1" s="1"/>
  <c r="B277" i="1"/>
  <c r="Q142" i="1" l="1"/>
  <c r="S142" i="1" s="1"/>
  <c r="P143" i="1" s="1"/>
  <c r="M122" i="1"/>
  <c r="O122" i="1" s="1"/>
  <c r="L123" i="1" s="1"/>
  <c r="B278" i="1"/>
  <c r="C277" i="1"/>
  <c r="D277" i="1" s="1"/>
  <c r="G143" i="1" l="1"/>
  <c r="R143" i="1"/>
  <c r="F123" i="1"/>
  <c r="N123" i="1"/>
  <c r="C278" i="1"/>
  <c r="D278" i="1" s="1"/>
  <c r="B279" i="1"/>
  <c r="Q143" i="1" l="1"/>
  <c r="S143" i="1" s="1"/>
  <c r="P144" i="1" s="1"/>
  <c r="M123" i="1"/>
  <c r="C279" i="1"/>
  <c r="D279" i="1" s="1"/>
  <c r="B280" i="1"/>
  <c r="G144" i="1" l="1"/>
  <c r="R144" i="1"/>
  <c r="O123" i="1"/>
  <c r="L124" i="1" s="1"/>
  <c r="C280" i="1"/>
  <c r="D280" i="1" s="1"/>
  <c r="B281" i="1"/>
  <c r="Q144" i="1" l="1"/>
  <c r="S144" i="1" s="1"/>
  <c r="P145" i="1" s="1"/>
  <c r="N124" i="1"/>
  <c r="F124" i="1"/>
  <c r="C281" i="1"/>
  <c r="D281" i="1" s="1"/>
  <c r="B282" i="1"/>
  <c r="M124" i="1" l="1"/>
  <c r="O124" i="1" s="1"/>
  <c r="L125" i="1" s="1"/>
  <c r="C282" i="1"/>
  <c r="D282" i="1" s="1"/>
  <c r="B283" i="1"/>
  <c r="G145" i="1" l="1"/>
  <c r="R145" i="1"/>
  <c r="F125" i="1"/>
  <c r="N125" i="1"/>
  <c r="B284" i="1"/>
  <c r="C283" i="1"/>
  <c r="D283" i="1" s="1"/>
  <c r="Q145" i="1" l="1"/>
  <c r="S145" i="1" s="1"/>
  <c r="P146" i="1" s="1"/>
  <c r="M125" i="1"/>
  <c r="C284" i="1"/>
  <c r="D284" i="1" s="1"/>
  <c r="B285" i="1"/>
  <c r="R146" i="1" l="1"/>
  <c r="G146" i="1"/>
  <c r="O125" i="1"/>
  <c r="L126" i="1" s="1"/>
  <c r="B286" i="1"/>
  <c r="C285" i="1"/>
  <c r="D285" i="1" s="1"/>
  <c r="Q146" i="1" l="1"/>
  <c r="S146" i="1" s="1"/>
  <c r="P147" i="1" s="1"/>
  <c r="F126" i="1"/>
  <c r="N126" i="1"/>
  <c r="C286" i="1"/>
  <c r="D286" i="1" s="1"/>
  <c r="B287" i="1"/>
  <c r="G147" i="1" l="1"/>
  <c r="R147" i="1"/>
  <c r="M126" i="1"/>
  <c r="B288" i="1"/>
  <c r="C287" i="1"/>
  <c r="D287" i="1" s="1"/>
  <c r="Q147" i="1" l="1"/>
  <c r="S147" i="1" s="1"/>
  <c r="P148" i="1" s="1"/>
  <c r="O126" i="1"/>
  <c r="L127" i="1" s="1"/>
  <c r="C288" i="1"/>
  <c r="D288" i="1" s="1"/>
  <c r="B289" i="1"/>
  <c r="N127" i="1" l="1"/>
  <c r="F127" i="1"/>
  <c r="C289" i="1"/>
  <c r="D289" i="1" s="1"/>
  <c r="B290" i="1"/>
  <c r="G148" i="1" l="1"/>
  <c r="R148" i="1"/>
  <c r="M127" i="1"/>
  <c r="B291" i="1"/>
  <c r="C290" i="1"/>
  <c r="D290" i="1" s="1"/>
  <c r="Q148" i="1" l="1"/>
  <c r="S148" i="1" s="1"/>
  <c r="P149" i="1" s="1"/>
  <c r="O127" i="1"/>
  <c r="L128" i="1" s="1"/>
  <c r="B292" i="1"/>
  <c r="C291" i="1"/>
  <c r="D291" i="1" s="1"/>
  <c r="G149" i="1" l="1"/>
  <c r="R149" i="1"/>
  <c r="F128" i="1"/>
  <c r="N128" i="1"/>
  <c r="C292" i="1"/>
  <c r="D292" i="1" s="1"/>
  <c r="B293" i="1"/>
  <c r="Q149" i="1" l="1"/>
  <c r="S149" i="1" s="1"/>
  <c r="P150" i="1" s="1"/>
  <c r="M128" i="1"/>
  <c r="C293" i="1"/>
  <c r="D293" i="1" s="1"/>
  <c r="B294" i="1"/>
  <c r="R150" i="1" l="1"/>
  <c r="G150" i="1"/>
  <c r="O128" i="1"/>
  <c r="L129" i="1" s="1"/>
  <c r="B295" i="1"/>
  <c r="C294" i="1"/>
  <c r="D294" i="1" s="1"/>
  <c r="Q150" i="1" l="1"/>
  <c r="S150" i="1" s="1"/>
  <c r="P151" i="1" s="1"/>
  <c r="F129" i="1"/>
  <c r="N129" i="1"/>
  <c r="B296" i="1"/>
  <c r="C295" i="1"/>
  <c r="D295" i="1" s="1"/>
  <c r="G151" i="1" l="1"/>
  <c r="R151" i="1"/>
  <c r="M129" i="1"/>
  <c r="C296" i="1"/>
  <c r="D296" i="1" s="1"/>
  <c r="B297" i="1"/>
  <c r="Q151" i="1" l="1"/>
  <c r="S151" i="1" s="1"/>
  <c r="P152" i="1" s="1"/>
  <c r="O129" i="1"/>
  <c r="L130" i="1" s="1"/>
  <c r="B298" i="1"/>
  <c r="C297" i="1"/>
  <c r="D297" i="1" s="1"/>
  <c r="F130" i="1" l="1"/>
  <c r="N130" i="1"/>
  <c r="C298" i="1"/>
  <c r="D298" i="1" s="1"/>
  <c r="B299" i="1"/>
  <c r="G152" i="1" l="1"/>
  <c r="R152" i="1"/>
  <c r="M130" i="1"/>
  <c r="B300" i="1"/>
  <c r="C299" i="1"/>
  <c r="D299" i="1" s="1"/>
  <c r="Q152" i="1" l="1"/>
  <c r="S152" i="1" s="1"/>
  <c r="P153" i="1" s="1"/>
  <c r="O130" i="1"/>
  <c r="L131" i="1" s="1"/>
  <c r="B301" i="1"/>
  <c r="C300" i="1"/>
  <c r="D300" i="1" s="1"/>
  <c r="G153" i="1" l="1"/>
  <c r="R153" i="1"/>
  <c r="F131" i="1"/>
  <c r="N131" i="1"/>
  <c r="C301" i="1"/>
  <c r="D301" i="1" s="1"/>
  <c r="B302" i="1"/>
  <c r="Q153" i="1" l="1"/>
  <c r="S153" i="1" s="1"/>
  <c r="P154" i="1" s="1"/>
  <c r="M131" i="1"/>
  <c r="C302" i="1"/>
  <c r="D302" i="1" s="1"/>
  <c r="B303" i="1"/>
  <c r="G154" i="1" l="1"/>
  <c r="R154" i="1"/>
  <c r="O131" i="1"/>
  <c r="L132" i="1" s="1"/>
  <c r="B304" i="1"/>
  <c r="C303" i="1"/>
  <c r="D303" i="1" s="1"/>
  <c r="Q154" i="1" l="1"/>
  <c r="S154" i="1" s="1"/>
  <c r="P155" i="1" s="1"/>
  <c r="N132" i="1"/>
  <c r="F132" i="1"/>
  <c r="B305" i="1"/>
  <c r="C304" i="1"/>
  <c r="D304" i="1" s="1"/>
  <c r="G155" i="1" l="1"/>
  <c r="R155" i="1"/>
  <c r="M132" i="1"/>
  <c r="C305" i="1"/>
  <c r="D305" i="1" s="1"/>
  <c r="B306" i="1"/>
  <c r="Q155" i="1" l="1"/>
  <c r="S155" i="1" s="1"/>
  <c r="P156" i="1" s="1"/>
  <c r="O132" i="1"/>
  <c r="L133" i="1" s="1"/>
  <c r="C306" i="1"/>
  <c r="D306" i="1" s="1"/>
  <c r="B307" i="1"/>
  <c r="G156" i="1" l="1"/>
  <c r="R156" i="1"/>
  <c r="F133" i="1"/>
  <c r="N133" i="1"/>
  <c r="B308" i="1"/>
  <c r="C307" i="1"/>
  <c r="D307" i="1" s="1"/>
  <c r="Q156" i="1" l="1"/>
  <c r="S156" i="1"/>
  <c r="P157" i="1" s="1"/>
  <c r="M133" i="1"/>
  <c r="C308" i="1"/>
  <c r="D308" i="1" s="1"/>
  <c r="B309" i="1"/>
  <c r="G157" i="1" l="1"/>
  <c r="R157" i="1"/>
  <c r="O133" i="1"/>
  <c r="L134" i="1" s="1"/>
  <c r="B310" i="1"/>
  <c r="C309" i="1"/>
  <c r="D309" i="1" s="1"/>
  <c r="Q157" i="1" l="1"/>
  <c r="S157" i="1" s="1"/>
  <c r="P158" i="1" s="1"/>
  <c r="F134" i="1"/>
  <c r="N134" i="1"/>
  <c r="B311" i="1"/>
  <c r="C310" i="1"/>
  <c r="D310" i="1" s="1"/>
  <c r="G158" i="1" l="1"/>
  <c r="R158" i="1"/>
  <c r="M134" i="1"/>
  <c r="O134" i="1" s="1"/>
  <c r="L135" i="1" s="1"/>
  <c r="C311" i="1"/>
  <c r="D311" i="1" s="1"/>
  <c r="B312" i="1"/>
  <c r="Q158" i="1" l="1"/>
  <c r="S158" i="1" s="1"/>
  <c r="P159" i="1" s="1"/>
  <c r="F135" i="1"/>
  <c r="N135" i="1"/>
  <c r="C312" i="1"/>
  <c r="D312" i="1" s="1"/>
  <c r="B313" i="1"/>
  <c r="G159" i="1" l="1"/>
  <c r="R159" i="1"/>
  <c r="M135" i="1"/>
  <c r="C313" i="1"/>
  <c r="D313" i="1" s="1"/>
  <c r="B314" i="1"/>
  <c r="Q159" i="1" l="1"/>
  <c r="S159" i="1" s="1"/>
  <c r="P160" i="1" s="1"/>
  <c r="O135" i="1"/>
  <c r="L136" i="1" s="1"/>
  <c r="C314" i="1"/>
  <c r="D314" i="1" s="1"/>
  <c r="B315" i="1"/>
  <c r="G160" i="1" l="1"/>
  <c r="R160" i="1"/>
  <c r="F136" i="1"/>
  <c r="N136" i="1"/>
  <c r="C315" i="1"/>
  <c r="D315" i="1" s="1"/>
  <c r="B316" i="1"/>
  <c r="Q160" i="1" l="1"/>
  <c r="S160" i="1" s="1"/>
  <c r="P161" i="1" s="1"/>
  <c r="M136" i="1"/>
  <c r="O136" i="1" s="1"/>
  <c r="L137" i="1" s="1"/>
  <c r="C316" i="1"/>
  <c r="D316" i="1" s="1"/>
  <c r="B317" i="1"/>
  <c r="G161" i="1" l="1"/>
  <c r="R161" i="1"/>
  <c r="N137" i="1"/>
  <c r="F137" i="1"/>
  <c r="C317" i="1"/>
  <c r="D317" i="1" s="1"/>
  <c r="B318" i="1"/>
  <c r="Q161" i="1" l="1"/>
  <c r="S161" i="1" s="1"/>
  <c r="P162" i="1" s="1"/>
  <c r="M137" i="1"/>
  <c r="C318" i="1"/>
  <c r="D318" i="1" s="1"/>
  <c r="B319" i="1"/>
  <c r="G162" i="1" l="1"/>
  <c r="R162" i="1"/>
  <c r="O137" i="1"/>
  <c r="L138" i="1" s="1"/>
  <c r="C319" i="1"/>
  <c r="D319" i="1" s="1"/>
  <c r="B320" i="1"/>
  <c r="Q162" i="1" l="1"/>
  <c r="S162" i="1" s="1"/>
  <c r="P163" i="1" s="1"/>
  <c r="F138" i="1"/>
  <c r="N138" i="1"/>
  <c r="C320" i="1"/>
  <c r="D320" i="1" s="1"/>
  <c r="B321" i="1"/>
  <c r="G163" i="1" l="1"/>
  <c r="R163" i="1"/>
  <c r="M138" i="1"/>
  <c r="C321" i="1"/>
  <c r="D321" i="1" s="1"/>
  <c r="B322" i="1"/>
  <c r="Q163" i="1" l="1"/>
  <c r="S163" i="1" s="1"/>
  <c r="P164" i="1" s="1"/>
  <c r="O138" i="1"/>
  <c r="L139" i="1" s="1"/>
  <c r="C322" i="1"/>
  <c r="D322" i="1" s="1"/>
  <c r="B323" i="1"/>
  <c r="G164" i="1" l="1"/>
  <c r="R164" i="1"/>
  <c r="F139" i="1"/>
  <c r="N139" i="1"/>
  <c r="C323" i="1"/>
  <c r="D323" i="1" s="1"/>
  <c r="B324" i="1"/>
  <c r="Q164" i="1" l="1"/>
  <c r="S164" i="1" s="1"/>
  <c r="P165" i="1" s="1"/>
  <c r="M139" i="1"/>
  <c r="C324" i="1"/>
  <c r="D324" i="1" s="1"/>
  <c r="B325" i="1"/>
  <c r="G165" i="1" l="1"/>
  <c r="R165" i="1"/>
  <c r="O139" i="1"/>
  <c r="L140" i="1" s="1"/>
  <c r="B326" i="1"/>
  <c r="C325" i="1"/>
  <c r="D325" i="1" s="1"/>
  <c r="Q165" i="1" l="1"/>
  <c r="S165" i="1" s="1"/>
  <c r="P166" i="1" s="1"/>
  <c r="F140" i="1"/>
  <c r="N140" i="1"/>
  <c r="C326" i="1"/>
  <c r="D326" i="1" s="1"/>
  <c r="B327" i="1"/>
  <c r="R166" i="1" l="1"/>
  <c r="G166" i="1"/>
  <c r="M140" i="1"/>
  <c r="O140" i="1" s="1"/>
  <c r="L141" i="1" s="1"/>
  <c r="B328" i="1"/>
  <c r="C327" i="1"/>
  <c r="D327" i="1" s="1"/>
  <c r="Q166" i="1" l="1"/>
  <c r="N141" i="1"/>
  <c r="F141" i="1"/>
  <c r="C328" i="1"/>
  <c r="D328" i="1" s="1"/>
  <c r="B329" i="1"/>
  <c r="S166" i="1" l="1"/>
  <c r="P167" i="1" s="1"/>
  <c r="M141" i="1"/>
  <c r="O141" i="1" s="1"/>
  <c r="L142" i="1" s="1"/>
  <c r="C329" i="1"/>
  <c r="D329" i="1" s="1"/>
  <c r="B330" i="1"/>
  <c r="G167" i="1" l="1"/>
  <c r="R167" i="1"/>
  <c r="F142" i="1"/>
  <c r="N142" i="1"/>
  <c r="B331" i="1"/>
  <c r="C330" i="1"/>
  <c r="D330" i="1" s="1"/>
  <c r="Q167" i="1" l="1"/>
  <c r="S167" i="1" s="1"/>
  <c r="P168" i="1" s="1"/>
  <c r="M142" i="1"/>
  <c r="B332" i="1"/>
  <c r="C331" i="1"/>
  <c r="D331" i="1" s="1"/>
  <c r="G168" i="1" l="1"/>
  <c r="R168" i="1"/>
  <c r="O142" i="1"/>
  <c r="L143" i="1" s="1"/>
  <c r="C332" i="1"/>
  <c r="D332" i="1" s="1"/>
  <c r="B333" i="1"/>
  <c r="Q168" i="1" l="1"/>
  <c r="N143" i="1"/>
  <c r="F143" i="1"/>
  <c r="C333" i="1"/>
  <c r="D333" i="1" s="1"/>
  <c r="B334" i="1"/>
  <c r="S168" i="1" l="1"/>
  <c r="P169" i="1" s="1"/>
  <c r="M143" i="1"/>
  <c r="C334" i="1"/>
  <c r="D334" i="1" s="1"/>
  <c r="B335" i="1"/>
  <c r="R169" i="1" l="1"/>
  <c r="G169" i="1"/>
  <c r="O143" i="1"/>
  <c r="L144" i="1" s="1"/>
  <c r="C335" i="1"/>
  <c r="D335" i="1" s="1"/>
  <c r="B336" i="1"/>
  <c r="Q169" i="1" l="1"/>
  <c r="S169" i="1" s="1"/>
  <c r="P170" i="1" s="1"/>
  <c r="F144" i="1"/>
  <c r="N144" i="1"/>
  <c r="B337" i="1"/>
  <c r="C336" i="1"/>
  <c r="D336" i="1" s="1"/>
  <c r="M144" i="1" l="1"/>
  <c r="O144" i="1" s="1"/>
  <c r="L145" i="1" s="1"/>
  <c r="C337" i="1"/>
  <c r="D337" i="1" s="1"/>
  <c r="B338" i="1"/>
  <c r="G170" i="1" l="1"/>
  <c r="R170" i="1"/>
  <c r="F145" i="1"/>
  <c r="N145" i="1"/>
  <c r="C338" i="1"/>
  <c r="D338" i="1" s="1"/>
  <c r="B339" i="1"/>
  <c r="Q170" i="1" l="1"/>
  <c r="S170" i="1" s="1"/>
  <c r="P171" i="1" s="1"/>
  <c r="M145" i="1"/>
  <c r="C339" i="1"/>
  <c r="D339" i="1" s="1"/>
  <c r="B340" i="1"/>
  <c r="G171" i="1" l="1"/>
  <c r="R171" i="1"/>
  <c r="O145" i="1"/>
  <c r="L146" i="1" s="1"/>
  <c r="C340" i="1"/>
  <c r="D340" i="1" s="1"/>
  <c r="B341" i="1"/>
  <c r="Q171" i="1" l="1"/>
  <c r="S171" i="1" s="1"/>
  <c r="P172" i="1" s="1"/>
  <c r="F146" i="1"/>
  <c r="N146" i="1"/>
  <c r="C341" i="1"/>
  <c r="D341" i="1" s="1"/>
  <c r="B342" i="1"/>
  <c r="G172" i="1" l="1"/>
  <c r="R172" i="1"/>
  <c r="M146" i="1"/>
  <c r="O146" i="1" s="1"/>
  <c r="L147" i="1" s="1"/>
  <c r="B343" i="1"/>
  <c r="C342" i="1"/>
  <c r="D342" i="1" s="1"/>
  <c r="Q172" i="1" l="1"/>
  <c r="S172" i="1" s="1"/>
  <c r="P173" i="1" s="1"/>
  <c r="F147" i="1"/>
  <c r="N147" i="1"/>
  <c r="C343" i="1"/>
  <c r="D343" i="1" s="1"/>
  <c r="B344" i="1"/>
  <c r="G173" i="1" l="1"/>
  <c r="R173" i="1"/>
  <c r="M147" i="1"/>
  <c r="O147" i="1" s="1"/>
  <c r="L148" i="1" s="1"/>
  <c r="C344" i="1"/>
  <c r="D344" i="1" s="1"/>
  <c r="B345" i="1"/>
  <c r="Q173" i="1" l="1"/>
  <c r="S173" i="1" s="1"/>
  <c r="P174" i="1" s="1"/>
  <c r="F148" i="1"/>
  <c r="N148" i="1"/>
  <c r="B346" i="1"/>
  <c r="C345" i="1"/>
  <c r="D345" i="1" s="1"/>
  <c r="G174" i="1" l="1"/>
  <c r="R174" i="1"/>
  <c r="M148" i="1"/>
  <c r="C346" i="1"/>
  <c r="D346" i="1" s="1"/>
  <c r="B347" i="1"/>
  <c r="Q174" i="1" l="1"/>
  <c r="S174" i="1" s="1"/>
  <c r="P175" i="1" s="1"/>
  <c r="O148" i="1"/>
  <c r="L149" i="1" s="1"/>
  <c r="C347" i="1"/>
  <c r="D347" i="1" s="1"/>
  <c r="B348" i="1"/>
  <c r="G175" i="1" l="1"/>
  <c r="R175" i="1"/>
  <c r="F149" i="1"/>
  <c r="N149" i="1"/>
  <c r="C348" i="1"/>
  <c r="D348" i="1" s="1"/>
  <c r="B349" i="1"/>
  <c r="Q175" i="1" l="1"/>
  <c r="S175" i="1" s="1"/>
  <c r="P176" i="1" s="1"/>
  <c r="M149" i="1"/>
  <c r="O149" i="1" s="1"/>
  <c r="L150" i="1" s="1"/>
  <c r="C349" i="1"/>
  <c r="D349" i="1" s="1"/>
  <c r="B350" i="1"/>
  <c r="G176" i="1" l="1"/>
  <c r="R176" i="1"/>
  <c r="F150" i="1"/>
  <c r="N150" i="1"/>
  <c r="C350" i="1"/>
  <c r="D350" i="1" s="1"/>
  <c r="B351" i="1"/>
  <c r="Q176" i="1" l="1"/>
  <c r="S176" i="1" s="1"/>
  <c r="P177" i="1" s="1"/>
  <c r="M150" i="1"/>
  <c r="C351" i="1"/>
  <c r="D351" i="1" s="1"/>
  <c r="B352" i="1"/>
  <c r="G177" i="1" l="1"/>
  <c r="R177" i="1"/>
  <c r="O150" i="1"/>
  <c r="L151" i="1" s="1"/>
  <c r="C352" i="1"/>
  <c r="D352" i="1" s="1"/>
  <c r="B353" i="1"/>
  <c r="Q177" i="1" l="1"/>
  <c r="S177" i="1" s="1"/>
  <c r="P178" i="1" s="1"/>
  <c r="F151" i="1"/>
  <c r="N151" i="1"/>
  <c r="B354" i="1"/>
  <c r="C353" i="1"/>
  <c r="D353" i="1" s="1"/>
  <c r="G178" i="1" l="1"/>
  <c r="R178" i="1"/>
  <c r="M151" i="1"/>
  <c r="C354" i="1"/>
  <c r="D354" i="1" s="1"/>
  <c r="B355" i="1"/>
  <c r="Q178" i="1" l="1"/>
  <c r="S178" i="1" s="1"/>
  <c r="P179" i="1" s="1"/>
  <c r="O151" i="1"/>
  <c r="L152" i="1" s="1"/>
  <c r="C355" i="1"/>
  <c r="D355" i="1" s="1"/>
  <c r="B356" i="1"/>
  <c r="G179" i="1" l="1"/>
  <c r="R179" i="1"/>
  <c r="F152" i="1"/>
  <c r="N152" i="1"/>
  <c r="C356" i="1"/>
  <c r="D356" i="1" s="1"/>
  <c r="B357" i="1"/>
  <c r="Q179" i="1" l="1"/>
  <c r="S179" i="1" s="1"/>
  <c r="P180" i="1" s="1"/>
  <c r="M152" i="1"/>
  <c r="C357" i="1"/>
  <c r="D357" i="1" s="1"/>
  <c r="B358" i="1"/>
  <c r="G180" i="1" l="1"/>
  <c r="R180" i="1"/>
  <c r="O152" i="1"/>
  <c r="L153" i="1" s="1"/>
  <c r="C358" i="1"/>
  <c r="D358" i="1" s="1"/>
  <c r="B359" i="1"/>
  <c r="Q180" i="1" l="1"/>
  <c r="S180" i="1" s="1"/>
  <c r="P181" i="1" s="1"/>
  <c r="N153" i="1"/>
  <c r="F153" i="1"/>
  <c r="C359" i="1"/>
  <c r="D359" i="1" s="1"/>
  <c r="B360" i="1"/>
  <c r="G181" i="1" l="1"/>
  <c r="R181" i="1"/>
  <c r="M153" i="1"/>
  <c r="O153" i="1" s="1"/>
  <c r="L154" i="1" s="1"/>
  <c r="C360" i="1"/>
  <c r="D360" i="1" s="1"/>
  <c r="B361" i="1"/>
  <c r="Q181" i="1" l="1"/>
  <c r="F154" i="1"/>
  <c r="N154" i="1"/>
  <c r="B362" i="1"/>
  <c r="C361" i="1"/>
  <c r="D361" i="1" s="1"/>
  <c r="S181" i="1" l="1"/>
  <c r="P182" i="1" s="1"/>
  <c r="M154" i="1"/>
  <c r="C362" i="1"/>
  <c r="D362" i="1" s="1"/>
  <c r="B363" i="1"/>
  <c r="R182" i="1" l="1"/>
  <c r="G182" i="1"/>
  <c r="O154" i="1"/>
  <c r="L155" i="1" s="1"/>
  <c r="B364" i="1"/>
  <c r="C363" i="1"/>
  <c r="D363" i="1" s="1"/>
  <c r="Q182" i="1" l="1"/>
  <c r="S182" i="1" s="1"/>
  <c r="P183" i="1" s="1"/>
  <c r="N155" i="1"/>
  <c r="F155" i="1"/>
  <c r="C364" i="1"/>
  <c r="D364" i="1" s="1"/>
  <c r="B365" i="1"/>
  <c r="M155" i="1" l="1"/>
  <c r="O155" i="1" s="1"/>
  <c r="L156" i="1" s="1"/>
  <c r="C365" i="1"/>
  <c r="D365" i="1" s="1"/>
  <c r="B366" i="1"/>
  <c r="G183" i="1" l="1"/>
  <c r="R183" i="1"/>
  <c r="F156" i="1"/>
  <c r="N156" i="1"/>
  <c r="C366" i="1"/>
  <c r="D366" i="1" s="1"/>
  <c r="B367" i="1"/>
  <c r="Q183" i="1" l="1"/>
  <c r="S183" i="1" s="1"/>
  <c r="P184" i="1" s="1"/>
  <c r="M156" i="1"/>
  <c r="C367" i="1"/>
  <c r="D367" i="1" s="1"/>
  <c r="B368" i="1"/>
  <c r="G184" i="1" l="1"/>
  <c r="R184" i="1"/>
  <c r="O156" i="1"/>
  <c r="L157" i="1" s="1"/>
  <c r="B369" i="1"/>
  <c r="C368" i="1"/>
  <c r="D368" i="1" s="1"/>
  <c r="Q184" i="1" l="1"/>
  <c r="S184" i="1" s="1"/>
  <c r="P185" i="1" s="1"/>
  <c r="N157" i="1"/>
  <c r="F157" i="1"/>
  <c r="B370" i="1"/>
  <c r="C369" i="1"/>
  <c r="D369" i="1" s="1"/>
  <c r="G185" i="1" l="1"/>
  <c r="R185" i="1"/>
  <c r="M157" i="1"/>
  <c r="B371" i="1"/>
  <c r="C370" i="1"/>
  <c r="D370" i="1" s="1"/>
  <c r="Q185" i="1" l="1"/>
  <c r="S185" i="1" s="1"/>
  <c r="P186" i="1" s="1"/>
  <c r="O157" i="1"/>
  <c r="L158" i="1" s="1"/>
  <c r="C371" i="1"/>
  <c r="D371" i="1" s="1"/>
  <c r="B372" i="1"/>
  <c r="G186" i="1" l="1"/>
  <c r="R186" i="1"/>
  <c r="F158" i="1"/>
  <c r="N158" i="1"/>
  <c r="B373" i="1"/>
  <c r="C372" i="1"/>
  <c r="D372" i="1" s="1"/>
  <c r="Q186" i="1" l="1"/>
  <c r="S186" i="1" s="1"/>
  <c r="P187" i="1" s="1"/>
  <c r="M158" i="1"/>
  <c r="C373" i="1"/>
  <c r="D373" i="1" s="1"/>
  <c r="B374" i="1"/>
  <c r="G187" i="1" l="1"/>
  <c r="R187" i="1"/>
  <c r="O158" i="1"/>
  <c r="L159" i="1" s="1"/>
  <c r="C374" i="1"/>
  <c r="D374" i="1" s="1"/>
  <c r="B375" i="1"/>
  <c r="Q187" i="1" l="1"/>
  <c r="S187" i="1" s="1"/>
  <c r="P188" i="1" s="1"/>
  <c r="F159" i="1"/>
  <c r="N159" i="1"/>
  <c r="C375" i="1"/>
  <c r="D375" i="1" s="1"/>
  <c r="B376" i="1"/>
  <c r="G188" i="1" l="1"/>
  <c r="R188" i="1"/>
  <c r="M159" i="1"/>
  <c r="O159" i="1" s="1"/>
  <c r="L160" i="1" s="1"/>
  <c r="C376" i="1"/>
  <c r="D376" i="1" s="1"/>
  <c r="B377" i="1"/>
  <c r="Q188" i="1" l="1"/>
  <c r="S188" i="1" s="1"/>
  <c r="P189" i="1" s="1"/>
  <c r="F160" i="1"/>
  <c r="N160" i="1"/>
  <c r="C377" i="1"/>
  <c r="D377" i="1" s="1"/>
  <c r="B378" i="1"/>
  <c r="G189" i="1" l="1"/>
  <c r="R189" i="1"/>
  <c r="M160" i="1"/>
  <c r="O160" i="1" s="1"/>
  <c r="L161" i="1" s="1"/>
  <c r="C378" i="1"/>
  <c r="D378" i="1" s="1"/>
  <c r="B379" i="1"/>
  <c r="Q189" i="1" l="1"/>
  <c r="S189" i="1" s="1"/>
  <c r="P190" i="1" s="1"/>
  <c r="F161" i="1"/>
  <c r="N161" i="1"/>
  <c r="C379" i="1"/>
  <c r="D379" i="1" s="1"/>
  <c r="B380" i="1"/>
  <c r="G190" i="1" l="1"/>
  <c r="R190" i="1"/>
  <c r="M161" i="1"/>
  <c r="B381" i="1"/>
  <c r="C380" i="1"/>
  <c r="D380" i="1" s="1"/>
  <c r="Q190" i="1" l="1"/>
  <c r="S190" i="1" s="1"/>
  <c r="P191" i="1" s="1"/>
  <c r="O161" i="1"/>
  <c r="L162" i="1" s="1"/>
  <c r="C381" i="1"/>
  <c r="D381" i="1" s="1"/>
  <c r="B382" i="1"/>
  <c r="F162" i="1" l="1"/>
  <c r="N162" i="1"/>
  <c r="C382" i="1"/>
  <c r="D382" i="1" s="1"/>
  <c r="B383" i="1"/>
  <c r="G191" i="1" l="1"/>
  <c r="R191" i="1"/>
  <c r="M162" i="1"/>
  <c r="C383" i="1"/>
  <c r="D383" i="1" s="1"/>
  <c r="B384" i="1"/>
  <c r="Q191" i="1" l="1"/>
  <c r="S191" i="1" s="1"/>
  <c r="P192" i="1" s="1"/>
  <c r="O162" i="1"/>
  <c r="L163" i="1" s="1"/>
  <c r="C384" i="1"/>
  <c r="D384" i="1" s="1"/>
  <c r="B385" i="1"/>
  <c r="G192" i="1" l="1"/>
  <c r="R192" i="1"/>
  <c r="N163" i="1"/>
  <c r="F163" i="1"/>
  <c r="B386" i="1"/>
  <c r="C385" i="1"/>
  <c r="D385" i="1" s="1"/>
  <c r="Q192" i="1" l="1"/>
  <c r="S192" i="1" s="1"/>
  <c r="P193" i="1" s="1"/>
  <c r="M163" i="1"/>
  <c r="B387" i="1"/>
  <c r="C386" i="1"/>
  <c r="D386" i="1" s="1"/>
  <c r="O163" i="1" l="1"/>
  <c r="L164" i="1" s="1"/>
  <c r="C387" i="1"/>
  <c r="D387" i="1" s="1"/>
  <c r="B388" i="1"/>
  <c r="G193" i="1" l="1"/>
  <c r="R193" i="1"/>
  <c r="F164" i="1"/>
  <c r="N164" i="1"/>
  <c r="C388" i="1"/>
  <c r="D388" i="1" s="1"/>
  <c r="B389" i="1"/>
  <c r="Q193" i="1" l="1"/>
  <c r="S193" i="1" s="1"/>
  <c r="P194" i="1" s="1"/>
  <c r="M164" i="1"/>
  <c r="C389" i="1"/>
  <c r="D389" i="1" s="1"/>
  <c r="B390" i="1"/>
  <c r="R194" i="1" l="1"/>
  <c r="G194" i="1"/>
  <c r="O164" i="1"/>
  <c r="L165" i="1" s="1"/>
  <c r="C390" i="1"/>
  <c r="D390" i="1" s="1"/>
  <c r="B391" i="1"/>
  <c r="Q194" i="1" l="1"/>
  <c r="S194" i="1" s="1"/>
  <c r="P195" i="1" s="1"/>
  <c r="F165" i="1"/>
  <c r="N165" i="1"/>
  <c r="C391" i="1"/>
  <c r="D391" i="1" s="1"/>
  <c r="B392" i="1"/>
  <c r="M165" i="1" l="1"/>
  <c r="O165" i="1" s="1"/>
  <c r="L166" i="1" s="1"/>
  <c r="C392" i="1"/>
  <c r="D392" i="1" s="1"/>
  <c r="B393" i="1"/>
  <c r="G195" i="1" l="1"/>
  <c r="R195" i="1"/>
  <c r="N166" i="1"/>
  <c r="F166" i="1"/>
  <c r="C393" i="1"/>
  <c r="D393" i="1" s="1"/>
  <c r="B394" i="1"/>
  <c r="Q195" i="1" l="1"/>
  <c r="S195" i="1" s="1"/>
  <c r="P196" i="1" s="1"/>
  <c r="M166" i="1"/>
  <c r="C394" i="1"/>
  <c r="D394" i="1" s="1"/>
  <c r="B395" i="1"/>
  <c r="R196" i="1" l="1"/>
  <c r="G196" i="1"/>
  <c r="O166" i="1"/>
  <c r="L167" i="1" s="1"/>
  <c r="C395" i="1"/>
  <c r="D395" i="1" s="1"/>
  <c r="B396" i="1"/>
  <c r="Q196" i="1" l="1"/>
  <c r="S196" i="1" s="1"/>
  <c r="P197" i="1" s="1"/>
  <c r="F167" i="1"/>
  <c r="N167" i="1"/>
  <c r="B397" i="1"/>
  <c r="C396" i="1"/>
  <c r="D396" i="1" s="1"/>
  <c r="G197" i="1" l="1"/>
  <c r="R197" i="1"/>
  <c r="M167" i="1"/>
  <c r="B398" i="1"/>
  <c r="C397" i="1"/>
  <c r="D397" i="1" s="1"/>
  <c r="Q197" i="1" l="1"/>
  <c r="S197" i="1" s="1"/>
  <c r="P198" i="1" s="1"/>
  <c r="O167" i="1"/>
  <c r="L168" i="1" s="1"/>
  <c r="C398" i="1"/>
  <c r="D398" i="1" s="1"/>
  <c r="B399" i="1"/>
  <c r="G198" i="1" l="1"/>
  <c r="R198" i="1"/>
  <c r="N168" i="1"/>
  <c r="F168" i="1"/>
  <c r="C399" i="1"/>
  <c r="D399" i="1" s="1"/>
  <c r="B400" i="1"/>
  <c r="Q198" i="1" l="1"/>
  <c r="S198" i="1" s="1"/>
  <c r="P199" i="1" s="1"/>
  <c r="M168" i="1"/>
  <c r="C400" i="1"/>
  <c r="D400" i="1" s="1"/>
  <c r="B401" i="1"/>
  <c r="G199" i="1" l="1"/>
  <c r="R199" i="1"/>
  <c r="O168" i="1"/>
  <c r="L169" i="1" s="1"/>
  <c r="B402" i="1"/>
  <c r="C401" i="1"/>
  <c r="D401" i="1" s="1"/>
  <c r="Q199" i="1" l="1"/>
  <c r="S199" i="1" s="1"/>
  <c r="P200" i="1" s="1"/>
  <c r="N169" i="1"/>
  <c r="F169" i="1"/>
  <c r="B403" i="1"/>
  <c r="C402" i="1"/>
  <c r="D402" i="1" s="1"/>
  <c r="M169" i="1" l="1"/>
  <c r="O169" i="1" s="1"/>
  <c r="L170" i="1" s="1"/>
  <c r="B404" i="1"/>
  <c r="C403" i="1"/>
  <c r="D403" i="1" s="1"/>
  <c r="R200" i="1" l="1"/>
  <c r="G200" i="1"/>
  <c r="F170" i="1"/>
  <c r="N170" i="1"/>
  <c r="C404" i="1"/>
  <c r="D404" i="1" s="1"/>
  <c r="B405" i="1"/>
  <c r="Q200" i="1" l="1"/>
  <c r="S200" i="1" s="1"/>
  <c r="P201" i="1" s="1"/>
  <c r="M170" i="1"/>
  <c r="O170" i="1" s="1"/>
  <c r="L171" i="1" s="1"/>
  <c r="C405" i="1"/>
  <c r="D405" i="1" s="1"/>
  <c r="B406" i="1"/>
  <c r="G201" i="1" l="1"/>
  <c r="R201" i="1"/>
  <c r="F171" i="1"/>
  <c r="N171" i="1"/>
  <c r="C406" i="1"/>
  <c r="D406" i="1" s="1"/>
  <c r="B407" i="1"/>
  <c r="Q201" i="1" l="1"/>
  <c r="S201" i="1" s="1"/>
  <c r="P202" i="1" s="1"/>
  <c r="M171" i="1"/>
  <c r="O171" i="1" s="1"/>
  <c r="L172" i="1" s="1"/>
  <c r="B408" i="1"/>
  <c r="C407" i="1"/>
  <c r="D407" i="1" s="1"/>
  <c r="G202" i="1" l="1"/>
  <c r="R202" i="1"/>
  <c r="F172" i="1"/>
  <c r="N172" i="1"/>
  <c r="C408" i="1"/>
  <c r="D408" i="1" s="1"/>
  <c r="B409" i="1"/>
  <c r="Q202" i="1" l="1"/>
  <c r="S202" i="1" s="1"/>
  <c r="P203" i="1" s="1"/>
  <c r="M172" i="1"/>
  <c r="O172" i="1" s="1"/>
  <c r="L173" i="1" s="1"/>
  <c r="C409" i="1"/>
  <c r="D409" i="1" s="1"/>
  <c r="B410" i="1"/>
  <c r="G203" i="1" l="1"/>
  <c r="R203" i="1"/>
  <c r="F173" i="1"/>
  <c r="N173" i="1"/>
  <c r="C410" i="1"/>
  <c r="D410" i="1" s="1"/>
  <c r="B411" i="1"/>
  <c r="Q203" i="1" l="1"/>
  <c r="S203" i="1" s="1"/>
  <c r="P204" i="1" s="1"/>
  <c r="M173" i="1"/>
  <c r="O173" i="1" s="1"/>
  <c r="L174" i="1" s="1"/>
  <c r="C411" i="1"/>
  <c r="D411" i="1" s="1"/>
  <c r="B412" i="1"/>
  <c r="G204" i="1" l="1"/>
  <c r="R204" i="1"/>
  <c r="N174" i="1"/>
  <c r="F174" i="1"/>
  <c r="B413" i="1"/>
  <c r="C412" i="1"/>
  <c r="D412" i="1" s="1"/>
  <c r="Q204" i="1" l="1"/>
  <c r="S204" i="1" s="1"/>
  <c r="P205" i="1" s="1"/>
  <c r="M174" i="1"/>
  <c r="O174" i="1" s="1"/>
  <c r="L175" i="1" s="1"/>
  <c r="B414" i="1"/>
  <c r="C413" i="1"/>
  <c r="D413" i="1" s="1"/>
  <c r="G205" i="1" l="1"/>
  <c r="R205" i="1"/>
  <c r="F175" i="1"/>
  <c r="N175" i="1"/>
  <c r="B415" i="1"/>
  <c r="C414" i="1"/>
  <c r="D414" i="1" s="1"/>
  <c r="Q205" i="1" l="1"/>
  <c r="S205" i="1" s="1"/>
  <c r="P206" i="1" s="1"/>
  <c r="M175" i="1"/>
  <c r="C415" i="1"/>
  <c r="D415" i="1" s="1"/>
  <c r="B416" i="1"/>
  <c r="G206" i="1" l="1"/>
  <c r="R206" i="1"/>
  <c r="O175" i="1"/>
  <c r="L176" i="1" s="1"/>
  <c r="B417" i="1"/>
  <c r="C416" i="1"/>
  <c r="D416" i="1" s="1"/>
  <c r="Q206" i="1" l="1"/>
  <c r="S206" i="1" s="1"/>
  <c r="P207" i="1" s="1"/>
  <c r="F176" i="1"/>
  <c r="N176" i="1"/>
  <c r="C417" i="1"/>
  <c r="D417" i="1" s="1"/>
  <c r="B418" i="1"/>
  <c r="G207" i="1" l="1"/>
  <c r="R207" i="1"/>
  <c r="M176" i="1"/>
  <c r="O176" i="1" s="1"/>
  <c r="L177" i="1" s="1"/>
  <c r="B419" i="1"/>
  <c r="C418" i="1"/>
  <c r="D418" i="1" s="1"/>
  <c r="Q207" i="1" l="1"/>
  <c r="S207" i="1"/>
  <c r="P208" i="1" s="1"/>
  <c r="N177" i="1"/>
  <c r="F177" i="1"/>
  <c r="B420" i="1"/>
  <c r="C419" i="1"/>
  <c r="D419" i="1" s="1"/>
  <c r="G208" i="1" l="1"/>
  <c r="R208" i="1"/>
  <c r="M177" i="1"/>
  <c r="B421" i="1"/>
  <c r="C420" i="1"/>
  <c r="D420" i="1" s="1"/>
  <c r="Q208" i="1" l="1"/>
  <c r="S208" i="1" s="1"/>
  <c r="P209" i="1" s="1"/>
  <c r="O177" i="1"/>
  <c r="L178" i="1" s="1"/>
  <c r="B422" i="1"/>
  <c r="C421" i="1"/>
  <c r="D421" i="1" s="1"/>
  <c r="G209" i="1" l="1"/>
  <c r="R209" i="1"/>
  <c r="N178" i="1"/>
  <c r="F178" i="1"/>
  <c r="C422" i="1"/>
  <c r="D422" i="1" s="1"/>
  <c r="B423" i="1"/>
  <c r="Q209" i="1" l="1"/>
  <c r="S209" i="1" s="1"/>
  <c r="P210" i="1" s="1"/>
  <c r="M178" i="1"/>
  <c r="C423" i="1"/>
  <c r="D423" i="1" s="1"/>
  <c r="B424" i="1"/>
  <c r="O178" i="1" l="1"/>
  <c r="L179" i="1" s="1"/>
  <c r="B425" i="1"/>
  <c r="C424" i="1"/>
  <c r="D424" i="1" s="1"/>
  <c r="G210" i="1" l="1"/>
  <c r="R210" i="1"/>
  <c r="F179" i="1"/>
  <c r="N179" i="1"/>
  <c r="C425" i="1"/>
  <c r="D425" i="1" s="1"/>
  <c r="B426" i="1"/>
  <c r="Q210" i="1" l="1"/>
  <c r="S210" i="1" s="1"/>
  <c r="P211" i="1" s="1"/>
  <c r="M179" i="1"/>
  <c r="O179" i="1" s="1"/>
  <c r="L180" i="1" s="1"/>
  <c r="C426" i="1"/>
  <c r="D426" i="1" s="1"/>
  <c r="B427" i="1"/>
  <c r="G211" i="1" l="1"/>
  <c r="R211" i="1"/>
  <c r="F180" i="1"/>
  <c r="N180" i="1"/>
  <c r="C427" i="1"/>
  <c r="D427" i="1" s="1"/>
  <c r="B428" i="1"/>
  <c r="Q211" i="1" l="1"/>
  <c r="S211" i="1" s="1"/>
  <c r="P212" i="1" s="1"/>
  <c r="M180" i="1"/>
  <c r="O180" i="1" s="1"/>
  <c r="L181" i="1" s="1"/>
  <c r="B429" i="1"/>
  <c r="C428" i="1"/>
  <c r="D428" i="1" s="1"/>
  <c r="G212" i="1" l="1"/>
  <c r="R212" i="1"/>
  <c r="N181" i="1"/>
  <c r="F181" i="1"/>
  <c r="C429" i="1"/>
  <c r="D429" i="1" s="1"/>
  <c r="B430" i="1"/>
  <c r="Q212" i="1" l="1"/>
  <c r="S212" i="1" s="1"/>
  <c r="P213" i="1" s="1"/>
  <c r="M181" i="1"/>
  <c r="C430" i="1"/>
  <c r="D430" i="1" s="1"/>
  <c r="B431" i="1"/>
  <c r="G213" i="1" l="1"/>
  <c r="R213" i="1"/>
  <c r="O181" i="1"/>
  <c r="L182" i="1" s="1"/>
  <c r="C431" i="1"/>
  <c r="D431" i="1" s="1"/>
  <c r="B432" i="1"/>
  <c r="Q213" i="1" l="1"/>
  <c r="S213" i="1" s="1"/>
  <c r="P214" i="1" s="1"/>
  <c r="N182" i="1"/>
  <c r="F182" i="1"/>
  <c r="C432" i="1"/>
  <c r="D432" i="1" s="1"/>
  <c r="B433" i="1"/>
  <c r="G214" i="1" l="1"/>
  <c r="R214" i="1"/>
  <c r="M182" i="1"/>
  <c r="B434" i="1"/>
  <c r="C433" i="1"/>
  <c r="D433" i="1" s="1"/>
  <c r="Q214" i="1" l="1"/>
  <c r="S214" i="1" s="1"/>
  <c r="P215" i="1" s="1"/>
  <c r="O182" i="1"/>
  <c r="L183" i="1" s="1"/>
  <c r="B435" i="1"/>
  <c r="C434" i="1"/>
  <c r="D434" i="1" s="1"/>
  <c r="G215" i="1" l="1"/>
  <c r="R215" i="1"/>
  <c r="N183" i="1"/>
  <c r="F183" i="1"/>
  <c r="C435" i="1"/>
  <c r="D435" i="1" s="1"/>
  <c r="B436" i="1"/>
  <c r="Q215" i="1" l="1"/>
  <c r="S215" i="1" s="1"/>
  <c r="P216" i="1" s="1"/>
  <c r="M183" i="1"/>
  <c r="C436" i="1"/>
  <c r="D436" i="1" s="1"/>
  <c r="B437" i="1"/>
  <c r="G216" i="1" l="1"/>
  <c r="R216" i="1"/>
  <c r="O183" i="1"/>
  <c r="L184" i="1" s="1"/>
  <c r="B438" i="1"/>
  <c r="C437" i="1"/>
  <c r="D437" i="1" s="1"/>
  <c r="Q216" i="1" l="1"/>
  <c r="S216" i="1" s="1"/>
  <c r="P217" i="1" s="1"/>
  <c r="F184" i="1"/>
  <c r="N184" i="1"/>
  <c r="C438" i="1"/>
  <c r="D438" i="1" s="1"/>
  <c r="B439" i="1"/>
  <c r="R217" i="1" l="1"/>
  <c r="G217" i="1"/>
  <c r="M184" i="1"/>
  <c r="B440" i="1"/>
  <c r="C439" i="1"/>
  <c r="D439" i="1" s="1"/>
  <c r="Q217" i="1" l="1"/>
  <c r="S217" i="1" s="1"/>
  <c r="P218" i="1" s="1"/>
  <c r="O184" i="1"/>
  <c r="L185" i="1" s="1"/>
  <c r="B441" i="1"/>
  <c r="C440" i="1"/>
  <c r="D440" i="1" s="1"/>
  <c r="R218" i="1" l="1"/>
  <c r="G218" i="1"/>
  <c r="F185" i="1"/>
  <c r="N185" i="1"/>
  <c r="C441" i="1"/>
  <c r="D441" i="1" s="1"/>
  <c r="B442" i="1"/>
  <c r="Q218" i="1" l="1"/>
  <c r="S218" i="1" s="1"/>
  <c r="P219" i="1" s="1"/>
  <c r="M185" i="1"/>
  <c r="O185" i="1" s="1"/>
  <c r="L186" i="1" s="1"/>
  <c r="C442" i="1"/>
  <c r="D442" i="1" s="1"/>
  <c r="B443" i="1"/>
  <c r="G219" i="1" l="1"/>
  <c r="R219" i="1"/>
  <c r="F186" i="1"/>
  <c r="N186" i="1"/>
  <c r="C443" i="1"/>
  <c r="D443" i="1" s="1"/>
  <c r="B444" i="1"/>
  <c r="Q219" i="1" l="1"/>
  <c r="S219" i="1" s="1"/>
  <c r="P220" i="1" s="1"/>
  <c r="M186" i="1"/>
  <c r="C444" i="1"/>
  <c r="D444" i="1" s="1"/>
  <c r="B445" i="1"/>
  <c r="O186" i="1" l="1"/>
  <c r="L187" i="1" s="1"/>
  <c r="C445" i="1"/>
  <c r="D445" i="1" s="1"/>
  <c r="B446" i="1"/>
  <c r="G220" i="1" l="1"/>
  <c r="R220" i="1"/>
  <c r="F187" i="1"/>
  <c r="N187" i="1"/>
  <c r="C446" i="1"/>
  <c r="D446" i="1" s="1"/>
  <c r="B447" i="1"/>
  <c r="Q220" i="1" l="1"/>
  <c r="S220" i="1" s="1"/>
  <c r="P221" i="1" s="1"/>
  <c r="M187" i="1"/>
  <c r="C447" i="1"/>
  <c r="D447" i="1" s="1"/>
  <c r="B448" i="1"/>
  <c r="G221" i="1" l="1"/>
  <c r="R221" i="1"/>
  <c r="O187" i="1"/>
  <c r="L188" i="1" s="1"/>
  <c r="C448" i="1"/>
  <c r="D448" i="1" s="1"/>
  <c r="B449" i="1"/>
  <c r="Q221" i="1" l="1"/>
  <c r="F188" i="1"/>
  <c r="N188" i="1"/>
  <c r="B450" i="1"/>
  <c r="C449" i="1"/>
  <c r="D449" i="1" s="1"/>
  <c r="S221" i="1" l="1"/>
  <c r="P222" i="1" s="1"/>
  <c r="M188" i="1"/>
  <c r="C450" i="1"/>
  <c r="D450" i="1" s="1"/>
  <c r="B451" i="1"/>
  <c r="R222" i="1" l="1"/>
  <c r="G222" i="1"/>
  <c r="O188" i="1"/>
  <c r="L189" i="1" s="1"/>
  <c r="C451" i="1"/>
  <c r="D451" i="1" s="1"/>
  <c r="B452" i="1"/>
  <c r="Q222" i="1" l="1"/>
  <c r="S222" i="1" s="1"/>
  <c r="P223" i="1" s="1"/>
  <c r="F189" i="1"/>
  <c r="N189" i="1"/>
  <c r="C452" i="1"/>
  <c r="D452" i="1" s="1"/>
  <c r="B453" i="1"/>
  <c r="M189" i="1" l="1"/>
  <c r="O189" i="1" s="1"/>
  <c r="L190" i="1" s="1"/>
  <c r="C453" i="1"/>
  <c r="D453" i="1" s="1"/>
  <c r="B454" i="1"/>
  <c r="G223" i="1" l="1"/>
  <c r="R223" i="1"/>
  <c r="N190" i="1"/>
  <c r="F190" i="1"/>
  <c r="C454" i="1"/>
  <c r="D454" i="1" s="1"/>
  <c r="B455" i="1"/>
  <c r="Q223" i="1" l="1"/>
  <c r="S223" i="1" s="1"/>
  <c r="P224" i="1" s="1"/>
  <c r="M190" i="1"/>
  <c r="B456" i="1"/>
  <c r="C455" i="1"/>
  <c r="D455" i="1" s="1"/>
  <c r="G224" i="1" l="1"/>
  <c r="R224" i="1"/>
  <c r="O190" i="1"/>
  <c r="L191" i="1" s="1"/>
  <c r="B457" i="1"/>
  <c r="C456" i="1"/>
  <c r="D456" i="1" s="1"/>
  <c r="Q224" i="1" l="1"/>
  <c r="S224" i="1" s="1"/>
  <c r="P225" i="1" s="1"/>
  <c r="F191" i="1"/>
  <c r="N191" i="1"/>
  <c r="B458" i="1"/>
  <c r="C457" i="1"/>
  <c r="D457" i="1" s="1"/>
  <c r="G225" i="1" l="1"/>
  <c r="R225" i="1"/>
  <c r="M191" i="1"/>
  <c r="B459" i="1"/>
  <c r="C458" i="1"/>
  <c r="D458" i="1" s="1"/>
  <c r="Q225" i="1" l="1"/>
  <c r="S225" i="1" s="1"/>
  <c r="P226" i="1" s="1"/>
  <c r="O191" i="1"/>
  <c r="L192" i="1" s="1"/>
  <c r="C459" i="1"/>
  <c r="D459" i="1" s="1"/>
  <c r="B460" i="1"/>
  <c r="R226" i="1" l="1"/>
  <c r="G226" i="1"/>
  <c r="N192" i="1"/>
  <c r="F192" i="1"/>
  <c r="B461" i="1"/>
  <c r="C460" i="1"/>
  <c r="D460" i="1" s="1"/>
  <c r="Q226" i="1" l="1"/>
  <c r="S226" i="1" s="1"/>
  <c r="P227" i="1" s="1"/>
  <c r="M192" i="1"/>
  <c r="C461" i="1"/>
  <c r="D461" i="1" s="1"/>
  <c r="B462" i="1"/>
  <c r="G227" i="1" l="1"/>
  <c r="R227" i="1"/>
  <c r="O192" i="1"/>
  <c r="L193" i="1" s="1"/>
  <c r="B463" i="1"/>
  <c r="C462" i="1"/>
  <c r="D462" i="1" s="1"/>
  <c r="Q227" i="1" l="1"/>
  <c r="S227" i="1" s="1"/>
  <c r="P228" i="1" s="1"/>
  <c r="F193" i="1"/>
  <c r="N193" i="1"/>
  <c r="C463" i="1"/>
  <c r="D463" i="1" s="1"/>
  <c r="B464" i="1"/>
  <c r="M193" i="1" l="1"/>
  <c r="O193" i="1" s="1"/>
  <c r="L194" i="1" s="1"/>
  <c r="C464" i="1"/>
  <c r="D464" i="1" s="1"/>
  <c r="B465" i="1"/>
  <c r="G228" i="1" l="1"/>
  <c r="R228" i="1"/>
  <c r="F194" i="1"/>
  <c r="N194" i="1"/>
  <c r="C465" i="1"/>
  <c r="D465" i="1" s="1"/>
  <c r="B466" i="1"/>
  <c r="Q228" i="1" l="1"/>
  <c r="S228" i="1" s="1"/>
  <c r="P229" i="1" s="1"/>
  <c r="M194" i="1"/>
  <c r="O194" i="1" s="1"/>
  <c r="L195" i="1" s="1"/>
  <c r="B467" i="1"/>
  <c r="C466" i="1"/>
  <c r="D466" i="1" s="1"/>
  <c r="G229" i="1" l="1"/>
  <c r="R229" i="1"/>
  <c r="F195" i="1"/>
  <c r="N195" i="1"/>
  <c r="C467" i="1"/>
  <c r="D467" i="1" s="1"/>
  <c r="B468" i="1"/>
  <c r="Q229" i="1" l="1"/>
  <c r="S229" i="1" s="1"/>
  <c r="P230" i="1" s="1"/>
  <c r="M195" i="1"/>
  <c r="C468" i="1"/>
  <c r="D468" i="1" s="1"/>
  <c r="B469" i="1"/>
  <c r="G230" i="1" l="1"/>
  <c r="R230" i="1"/>
  <c r="O195" i="1"/>
  <c r="L196" i="1" s="1"/>
  <c r="C469" i="1"/>
  <c r="D469" i="1" s="1"/>
  <c r="B470" i="1"/>
  <c r="Q230" i="1" l="1"/>
  <c r="S230" i="1" s="1"/>
  <c r="P231" i="1" s="1"/>
  <c r="F196" i="1"/>
  <c r="N196" i="1"/>
  <c r="C470" i="1"/>
  <c r="D470" i="1" s="1"/>
  <c r="B471" i="1"/>
  <c r="G231" i="1" l="1"/>
  <c r="R231" i="1"/>
  <c r="M196" i="1"/>
  <c r="C471" i="1"/>
  <c r="D471" i="1" s="1"/>
  <c r="B472" i="1"/>
  <c r="Q231" i="1" l="1"/>
  <c r="S231" i="1" s="1"/>
  <c r="P232" i="1" s="1"/>
  <c r="O196" i="1"/>
  <c r="L197" i="1" s="1"/>
  <c r="B473" i="1"/>
  <c r="C472" i="1"/>
  <c r="D472" i="1" s="1"/>
  <c r="G232" i="1" l="1"/>
  <c r="R232" i="1"/>
  <c r="F197" i="1"/>
  <c r="N197" i="1"/>
  <c r="B474" i="1"/>
  <c r="C473" i="1"/>
  <c r="D473" i="1" s="1"/>
  <c r="Q232" i="1" l="1"/>
  <c r="S232" i="1" s="1"/>
  <c r="P233" i="1" s="1"/>
  <c r="M197" i="1"/>
  <c r="O197" i="1" s="1"/>
  <c r="L198" i="1" s="1"/>
  <c r="B475" i="1"/>
  <c r="C474" i="1"/>
  <c r="D474" i="1" s="1"/>
  <c r="G233" i="1" l="1"/>
  <c r="R233" i="1"/>
  <c r="F198" i="1"/>
  <c r="N198" i="1"/>
  <c r="C475" i="1"/>
  <c r="D475" i="1" s="1"/>
  <c r="B476" i="1"/>
  <c r="Q233" i="1" l="1"/>
  <c r="S233" i="1" s="1"/>
  <c r="P234" i="1" s="1"/>
  <c r="M198" i="1"/>
  <c r="B477" i="1"/>
  <c r="C476" i="1"/>
  <c r="D476" i="1" s="1"/>
  <c r="G234" i="1" l="1"/>
  <c r="R234" i="1"/>
  <c r="O198" i="1"/>
  <c r="L199" i="1" s="1"/>
  <c r="C477" i="1"/>
  <c r="D477" i="1" s="1"/>
  <c r="B478" i="1"/>
  <c r="Q234" i="1" l="1"/>
  <c r="S234" i="1" s="1"/>
  <c r="P235" i="1" s="1"/>
  <c r="N199" i="1"/>
  <c r="F199" i="1"/>
  <c r="B479" i="1"/>
  <c r="C478" i="1"/>
  <c r="D478" i="1" s="1"/>
  <c r="G235" i="1" l="1"/>
  <c r="R235" i="1"/>
  <c r="M199" i="1"/>
  <c r="O199" i="1" s="1"/>
  <c r="L200" i="1" s="1"/>
  <c r="B480" i="1"/>
  <c r="C479" i="1"/>
  <c r="D479" i="1" s="1"/>
  <c r="Q235" i="1" l="1"/>
  <c r="S235" i="1" s="1"/>
  <c r="P236" i="1" s="1"/>
  <c r="F200" i="1"/>
  <c r="N200" i="1"/>
  <c r="C480" i="1"/>
  <c r="D480" i="1" s="1"/>
  <c r="B481" i="1"/>
  <c r="G236" i="1" l="1"/>
  <c r="R236" i="1"/>
  <c r="M200" i="1"/>
  <c r="C481" i="1"/>
  <c r="D481" i="1" s="1"/>
  <c r="B482" i="1"/>
  <c r="Q236" i="1" l="1"/>
  <c r="S236" i="1" s="1"/>
  <c r="P237" i="1" s="1"/>
  <c r="O200" i="1"/>
  <c r="L201" i="1" s="1"/>
  <c r="C482" i="1"/>
  <c r="D482" i="1" s="1"/>
  <c r="B483" i="1"/>
  <c r="G237" i="1" l="1"/>
  <c r="R237" i="1"/>
  <c r="F201" i="1"/>
  <c r="N201" i="1"/>
  <c r="C483" i="1"/>
  <c r="D483" i="1" s="1"/>
  <c r="B484" i="1"/>
  <c r="Q237" i="1" l="1"/>
  <c r="S237" i="1" s="1"/>
  <c r="P238" i="1" s="1"/>
  <c r="M201" i="1"/>
  <c r="O201" i="1" s="1"/>
  <c r="L202" i="1" s="1"/>
  <c r="B485" i="1"/>
  <c r="C484" i="1"/>
  <c r="D484" i="1" s="1"/>
  <c r="R238" i="1" l="1"/>
  <c r="G238" i="1"/>
  <c r="F202" i="1"/>
  <c r="N202" i="1"/>
  <c r="C485" i="1"/>
  <c r="D485" i="1" s="1"/>
  <c r="B486" i="1"/>
  <c r="Q238" i="1" l="1"/>
  <c r="M202" i="1"/>
  <c r="C486" i="1"/>
  <c r="D486" i="1" s="1"/>
  <c r="B487" i="1"/>
  <c r="S238" i="1" l="1"/>
  <c r="P239" i="1" s="1"/>
  <c r="O202" i="1"/>
  <c r="L203" i="1" s="1"/>
  <c r="B488" i="1"/>
  <c r="C487" i="1"/>
  <c r="D487" i="1" s="1"/>
  <c r="G239" i="1" l="1"/>
  <c r="R239" i="1"/>
  <c r="F203" i="1"/>
  <c r="N203" i="1"/>
  <c r="B489" i="1"/>
  <c r="C488" i="1"/>
  <c r="D488" i="1" s="1"/>
  <c r="Q239" i="1" l="1"/>
  <c r="S239" i="1" s="1"/>
  <c r="P240" i="1" s="1"/>
  <c r="M203" i="1"/>
  <c r="O203" i="1" s="1"/>
  <c r="L204" i="1" s="1"/>
  <c r="C489" i="1"/>
  <c r="D489" i="1" s="1"/>
  <c r="B490" i="1"/>
  <c r="N204" i="1" l="1"/>
  <c r="F204" i="1"/>
  <c r="B491" i="1"/>
  <c r="C490" i="1"/>
  <c r="D490" i="1" s="1"/>
  <c r="G240" i="1" l="1"/>
  <c r="R240" i="1"/>
  <c r="M204" i="1"/>
  <c r="C491" i="1"/>
  <c r="D491" i="1" s="1"/>
  <c r="B492" i="1"/>
  <c r="Q240" i="1" l="1"/>
  <c r="S240" i="1" s="1"/>
  <c r="P241" i="1" s="1"/>
  <c r="O204" i="1"/>
  <c r="L205" i="1" s="1"/>
  <c r="B493" i="1"/>
  <c r="C492" i="1"/>
  <c r="D492" i="1" s="1"/>
  <c r="G241" i="1" l="1"/>
  <c r="R241" i="1"/>
  <c r="N205" i="1"/>
  <c r="F205" i="1"/>
  <c r="B494" i="1"/>
  <c r="C493" i="1"/>
  <c r="D493" i="1" s="1"/>
  <c r="Q241" i="1" l="1"/>
  <c r="S241" i="1" s="1"/>
  <c r="P242" i="1" s="1"/>
  <c r="M205" i="1"/>
  <c r="O205" i="1" s="1"/>
  <c r="L206" i="1" s="1"/>
  <c r="C494" i="1"/>
  <c r="D494" i="1" s="1"/>
  <c r="B495" i="1"/>
  <c r="G242" i="1" l="1"/>
  <c r="R242" i="1"/>
  <c r="F206" i="1"/>
  <c r="N206" i="1"/>
  <c r="B496" i="1"/>
  <c r="C495" i="1"/>
  <c r="D495" i="1" s="1"/>
  <c r="Q242" i="1" l="1"/>
  <c r="S242" i="1" s="1"/>
  <c r="P243" i="1" s="1"/>
  <c r="M206" i="1"/>
  <c r="B497" i="1"/>
  <c r="C496" i="1"/>
  <c r="D496" i="1" s="1"/>
  <c r="G243" i="1" l="1"/>
  <c r="R243" i="1"/>
  <c r="O206" i="1"/>
  <c r="L207" i="1" s="1"/>
  <c r="B498" i="1"/>
  <c r="C497" i="1"/>
  <c r="D497" i="1" s="1"/>
  <c r="Q243" i="1" l="1"/>
  <c r="S243" i="1" s="1"/>
  <c r="P244" i="1" s="1"/>
  <c r="F207" i="1"/>
  <c r="N207" i="1"/>
  <c r="B499" i="1"/>
  <c r="C498" i="1"/>
  <c r="D498" i="1" s="1"/>
  <c r="G244" i="1" l="1"/>
  <c r="R244" i="1"/>
  <c r="M207" i="1"/>
  <c r="O207" i="1" s="1"/>
  <c r="L208" i="1" s="1"/>
  <c r="C499" i="1"/>
  <c r="D499" i="1" s="1"/>
  <c r="B500" i="1"/>
  <c r="Q244" i="1" l="1"/>
  <c r="S244" i="1" s="1"/>
  <c r="P245" i="1" s="1"/>
  <c r="F208" i="1"/>
  <c r="N208" i="1"/>
  <c r="C500" i="1"/>
  <c r="D500" i="1" s="1"/>
  <c r="B501" i="1"/>
  <c r="G245" i="1" l="1"/>
  <c r="R245" i="1"/>
  <c r="M208" i="1"/>
  <c r="O208" i="1" s="1"/>
  <c r="L209" i="1" s="1"/>
  <c r="B502" i="1"/>
  <c r="C501" i="1"/>
  <c r="D501" i="1" s="1"/>
  <c r="Q245" i="1" l="1"/>
  <c r="S245" i="1" s="1"/>
  <c r="P246" i="1" s="1"/>
  <c r="F209" i="1"/>
  <c r="N209" i="1"/>
  <c r="B503" i="1"/>
  <c r="C502" i="1"/>
  <c r="D502" i="1" s="1"/>
  <c r="R246" i="1" l="1"/>
  <c r="G246" i="1"/>
  <c r="M209" i="1"/>
  <c r="C503" i="1"/>
  <c r="D503" i="1" s="1"/>
  <c r="B504" i="1"/>
  <c r="Q246" i="1" l="1"/>
  <c r="S246" i="1" s="1"/>
  <c r="P247" i="1" s="1"/>
  <c r="O209" i="1"/>
  <c r="L210" i="1" s="1"/>
  <c r="C504" i="1"/>
  <c r="D504" i="1" s="1"/>
  <c r="B505" i="1"/>
  <c r="G247" i="1" l="1"/>
  <c r="R247" i="1"/>
  <c r="N210" i="1"/>
  <c r="F210" i="1"/>
  <c r="B506" i="1"/>
  <c r="C505" i="1"/>
  <c r="D505" i="1" s="1"/>
  <c r="Q247" i="1" l="1"/>
  <c r="S247" i="1" s="1"/>
  <c r="P248" i="1" s="1"/>
  <c r="M210" i="1"/>
  <c r="O210" i="1" s="1"/>
  <c r="L211" i="1" s="1"/>
  <c r="B507" i="1"/>
  <c r="C506" i="1"/>
  <c r="D506" i="1" s="1"/>
  <c r="G248" i="1" l="1"/>
  <c r="R248" i="1"/>
  <c r="N211" i="1"/>
  <c r="F211" i="1"/>
  <c r="C507" i="1"/>
  <c r="D507" i="1" s="1"/>
  <c r="B508" i="1"/>
  <c r="Q248" i="1" l="1"/>
  <c r="S248" i="1" s="1"/>
  <c r="P249" i="1" s="1"/>
  <c r="M211" i="1"/>
  <c r="B509" i="1"/>
  <c r="C508" i="1"/>
  <c r="D508" i="1" s="1"/>
  <c r="G249" i="1" l="1"/>
  <c r="R249" i="1"/>
  <c r="O211" i="1"/>
  <c r="L212" i="1" s="1"/>
  <c r="B510" i="1"/>
  <c r="C509" i="1"/>
  <c r="D509" i="1" s="1"/>
  <c r="Q249" i="1" l="1"/>
  <c r="S249" i="1" s="1"/>
  <c r="P250" i="1" s="1"/>
  <c r="N212" i="1"/>
  <c r="F212" i="1"/>
  <c r="B511" i="1"/>
  <c r="C510" i="1"/>
  <c r="D510" i="1" s="1"/>
  <c r="G250" i="1" l="1"/>
  <c r="R250" i="1"/>
  <c r="M212" i="1"/>
  <c r="C511" i="1"/>
  <c r="D511" i="1" s="1"/>
  <c r="B512" i="1"/>
  <c r="Q250" i="1" l="1"/>
  <c r="O212" i="1"/>
  <c r="L213" i="1" s="1"/>
  <c r="B513" i="1"/>
  <c r="C512" i="1"/>
  <c r="D512" i="1" s="1"/>
  <c r="S250" i="1" l="1"/>
  <c r="P251" i="1" s="1"/>
  <c r="F213" i="1"/>
  <c r="N213" i="1"/>
  <c r="C513" i="1"/>
  <c r="D513" i="1" s="1"/>
  <c r="B514" i="1"/>
  <c r="G251" i="1" l="1"/>
  <c r="R251" i="1"/>
  <c r="M213" i="1"/>
  <c r="O213" i="1" s="1"/>
  <c r="L214" i="1" s="1"/>
  <c r="C514" i="1"/>
  <c r="D514" i="1" s="1"/>
  <c r="B515" i="1"/>
  <c r="Q251" i="1" l="1"/>
  <c r="S251" i="1" s="1"/>
  <c r="P252" i="1" s="1"/>
  <c r="N214" i="1"/>
  <c r="F214" i="1"/>
  <c r="C515" i="1"/>
  <c r="D515" i="1" s="1"/>
  <c r="B516" i="1"/>
  <c r="M214" i="1" l="1"/>
  <c r="O214" i="1" s="1"/>
  <c r="L215" i="1" s="1"/>
  <c r="C516" i="1"/>
  <c r="D516" i="1" s="1"/>
  <c r="B517" i="1"/>
  <c r="G252" i="1" l="1"/>
  <c r="R252" i="1"/>
  <c r="F215" i="1"/>
  <c r="N215" i="1"/>
  <c r="C517" i="1"/>
  <c r="D517" i="1" s="1"/>
  <c r="B518" i="1"/>
  <c r="Q252" i="1" l="1"/>
  <c r="S252" i="1" s="1"/>
  <c r="P253" i="1" s="1"/>
  <c r="M215" i="1"/>
  <c r="B519" i="1"/>
  <c r="C518" i="1"/>
  <c r="D518" i="1" s="1"/>
  <c r="G253" i="1" l="1"/>
  <c r="R253" i="1"/>
  <c r="O215" i="1"/>
  <c r="L216" i="1" s="1"/>
  <c r="C519" i="1"/>
  <c r="D519" i="1" s="1"/>
  <c r="B520" i="1"/>
  <c r="Q253" i="1" l="1"/>
  <c r="S253" i="1" s="1"/>
  <c r="P254" i="1" s="1"/>
  <c r="F216" i="1"/>
  <c r="N216" i="1"/>
  <c r="C520" i="1"/>
  <c r="D520" i="1" s="1"/>
  <c r="B521" i="1"/>
  <c r="G254" i="1" l="1"/>
  <c r="R254" i="1"/>
  <c r="M216" i="1"/>
  <c r="O216" i="1" s="1"/>
  <c r="L217" i="1" s="1"/>
  <c r="B522" i="1"/>
  <c r="C521" i="1"/>
  <c r="D521" i="1" s="1"/>
  <c r="Q254" i="1" l="1"/>
  <c r="S254" i="1" s="1"/>
  <c r="P255" i="1" s="1"/>
  <c r="F217" i="1"/>
  <c r="N217" i="1"/>
  <c r="C522" i="1"/>
  <c r="D522" i="1" s="1"/>
  <c r="B523" i="1"/>
  <c r="G255" i="1" l="1"/>
  <c r="R255" i="1"/>
  <c r="M217" i="1"/>
  <c r="B524" i="1"/>
  <c r="C523" i="1"/>
  <c r="D523" i="1" s="1"/>
  <c r="Q255" i="1" l="1"/>
  <c r="S255" i="1" s="1"/>
  <c r="P256" i="1" s="1"/>
  <c r="O217" i="1"/>
  <c r="L218" i="1" s="1"/>
  <c r="B525" i="1"/>
  <c r="C524" i="1"/>
  <c r="D524" i="1" s="1"/>
  <c r="G256" i="1" l="1"/>
  <c r="R256" i="1"/>
  <c r="F218" i="1"/>
  <c r="N218" i="1"/>
  <c r="C525" i="1"/>
  <c r="D525" i="1" s="1"/>
  <c r="B526" i="1"/>
  <c r="Q256" i="1" l="1"/>
  <c r="S256" i="1" s="1"/>
  <c r="P257" i="1" s="1"/>
  <c r="M218" i="1"/>
  <c r="C526" i="1"/>
  <c r="D526" i="1" s="1"/>
  <c r="B527" i="1"/>
  <c r="G257" i="1" l="1"/>
  <c r="R257" i="1"/>
  <c r="O218" i="1"/>
  <c r="L219" i="1" s="1"/>
  <c r="C527" i="1"/>
  <c r="D527" i="1" s="1"/>
  <c r="B528" i="1"/>
  <c r="Q257" i="1" l="1"/>
  <c r="S257" i="1"/>
  <c r="P258" i="1" s="1"/>
  <c r="N219" i="1"/>
  <c r="F219" i="1"/>
  <c r="C528" i="1"/>
  <c r="D528" i="1" s="1"/>
  <c r="B529" i="1"/>
  <c r="G258" i="1" l="1"/>
  <c r="R258" i="1"/>
  <c r="M219" i="1"/>
  <c r="B530" i="1"/>
  <c r="C529" i="1"/>
  <c r="D529" i="1" s="1"/>
  <c r="Q258" i="1" l="1"/>
  <c r="S258" i="1" s="1"/>
  <c r="P259" i="1" s="1"/>
  <c r="O219" i="1"/>
  <c r="L220" i="1" s="1"/>
  <c r="C530" i="1"/>
  <c r="D530" i="1" s="1"/>
  <c r="B531" i="1"/>
  <c r="G259" i="1" l="1"/>
  <c r="R259" i="1"/>
  <c r="F220" i="1"/>
  <c r="N220" i="1"/>
  <c r="B532" i="1"/>
  <c r="C531" i="1"/>
  <c r="D531" i="1" s="1"/>
  <c r="Q259" i="1" l="1"/>
  <c r="S259" i="1" s="1"/>
  <c r="P260" i="1" s="1"/>
  <c r="M220" i="1"/>
  <c r="C532" i="1"/>
  <c r="D532" i="1" s="1"/>
  <c r="B533" i="1"/>
  <c r="G260" i="1" l="1"/>
  <c r="R260" i="1"/>
  <c r="O220" i="1"/>
  <c r="L221" i="1" s="1"/>
  <c r="C533" i="1"/>
  <c r="D533" i="1" s="1"/>
  <c r="B534" i="1"/>
  <c r="Q260" i="1" l="1"/>
  <c r="S260" i="1" s="1"/>
  <c r="P261" i="1" s="1"/>
  <c r="N221" i="1"/>
  <c r="F221" i="1"/>
  <c r="C534" i="1"/>
  <c r="D534" i="1" s="1"/>
  <c r="B535" i="1"/>
  <c r="G261" i="1" l="1"/>
  <c r="R261" i="1"/>
  <c r="M221" i="1"/>
  <c r="B536" i="1"/>
  <c r="C535" i="1"/>
  <c r="D535" i="1" s="1"/>
  <c r="Q261" i="1" l="1"/>
  <c r="S261" i="1" s="1"/>
  <c r="P262" i="1" s="1"/>
  <c r="O221" i="1"/>
  <c r="L222" i="1" s="1"/>
  <c r="C536" i="1"/>
  <c r="D536" i="1" s="1"/>
  <c r="B537" i="1"/>
  <c r="R262" i="1" l="1"/>
  <c r="G262" i="1"/>
  <c r="N222" i="1"/>
  <c r="F222" i="1"/>
  <c r="C537" i="1"/>
  <c r="D537" i="1" s="1"/>
  <c r="B538" i="1"/>
  <c r="Q262" i="1" l="1"/>
  <c r="S262" i="1" s="1"/>
  <c r="P263" i="1" s="1"/>
  <c r="M222" i="1"/>
  <c r="C538" i="1"/>
  <c r="D538" i="1" s="1"/>
  <c r="B539" i="1"/>
  <c r="G263" i="1" l="1"/>
  <c r="R263" i="1"/>
  <c r="O222" i="1"/>
  <c r="L223" i="1" s="1"/>
  <c r="B540" i="1"/>
  <c r="C539" i="1"/>
  <c r="D539" i="1" s="1"/>
  <c r="Q263" i="1" l="1"/>
  <c r="S263" i="1" s="1"/>
  <c r="P264" i="1" s="1"/>
  <c r="F223" i="1"/>
  <c r="N223" i="1"/>
  <c r="C540" i="1"/>
  <c r="D540" i="1" s="1"/>
  <c r="B541" i="1"/>
  <c r="G264" i="1" l="1"/>
  <c r="R264" i="1"/>
  <c r="M223" i="1"/>
  <c r="B542" i="1"/>
  <c r="C541" i="1"/>
  <c r="D541" i="1" s="1"/>
  <c r="Q264" i="1" l="1"/>
  <c r="S264" i="1"/>
  <c r="P265" i="1" s="1"/>
  <c r="O223" i="1"/>
  <c r="L224" i="1" s="1"/>
  <c r="C542" i="1"/>
  <c r="D542" i="1" s="1"/>
  <c r="B543" i="1"/>
  <c r="G265" i="1" l="1"/>
  <c r="R265" i="1"/>
  <c r="F224" i="1"/>
  <c r="N224" i="1"/>
  <c r="C543" i="1"/>
  <c r="D543" i="1" s="1"/>
  <c r="B544" i="1"/>
  <c r="Q265" i="1" l="1"/>
  <c r="S265" i="1" s="1"/>
  <c r="P266" i="1" s="1"/>
  <c r="M224" i="1"/>
  <c r="B545" i="1"/>
  <c r="C544" i="1"/>
  <c r="D544" i="1" s="1"/>
  <c r="G266" i="1" l="1"/>
  <c r="R266" i="1"/>
  <c r="O224" i="1"/>
  <c r="L225" i="1" s="1"/>
  <c r="B546" i="1"/>
  <c r="C545" i="1"/>
  <c r="D545" i="1" s="1"/>
  <c r="Q266" i="1" l="1"/>
  <c r="S266" i="1" s="1"/>
  <c r="P267" i="1" s="1"/>
  <c r="N225" i="1"/>
  <c r="F225" i="1"/>
  <c r="B547" i="1"/>
  <c r="C546" i="1"/>
  <c r="D546" i="1" s="1"/>
  <c r="G267" i="1" l="1"/>
  <c r="R267" i="1"/>
  <c r="M225" i="1"/>
  <c r="O225" i="1" s="1"/>
  <c r="L226" i="1" s="1"/>
  <c r="C547" i="1"/>
  <c r="D547" i="1" s="1"/>
  <c r="B548" i="1"/>
  <c r="Q267" i="1" l="1"/>
  <c r="S267" i="1" s="1"/>
  <c r="P268" i="1" s="1"/>
  <c r="F226" i="1"/>
  <c r="N226" i="1"/>
  <c r="C548" i="1"/>
  <c r="D548" i="1" s="1"/>
  <c r="B549" i="1"/>
  <c r="G268" i="1" l="1"/>
  <c r="R268" i="1"/>
  <c r="M226" i="1"/>
  <c r="O226" i="1" s="1"/>
  <c r="L227" i="1" s="1"/>
  <c r="B550" i="1"/>
  <c r="C549" i="1"/>
  <c r="D549" i="1" s="1"/>
  <c r="Q268" i="1" l="1"/>
  <c r="S268" i="1" s="1"/>
  <c r="P269" i="1" s="1"/>
  <c r="N227" i="1"/>
  <c r="F227" i="1"/>
  <c r="C550" i="1"/>
  <c r="D550" i="1" s="1"/>
  <c r="B551" i="1"/>
  <c r="G269" i="1" l="1"/>
  <c r="R269" i="1"/>
  <c r="M227" i="1"/>
  <c r="C551" i="1"/>
  <c r="D551" i="1" s="1"/>
  <c r="B552" i="1"/>
  <c r="Q269" i="1" l="1"/>
  <c r="S269" i="1" s="1"/>
  <c r="P270" i="1" s="1"/>
  <c r="O227" i="1"/>
  <c r="L228" i="1" s="1"/>
  <c r="B553" i="1"/>
  <c r="C552" i="1"/>
  <c r="D552" i="1" s="1"/>
  <c r="G270" i="1" l="1"/>
  <c r="R270" i="1"/>
  <c r="F228" i="1"/>
  <c r="N228" i="1"/>
  <c r="B554" i="1"/>
  <c r="C553" i="1"/>
  <c r="D553" i="1" s="1"/>
  <c r="Q270" i="1" l="1"/>
  <c r="S270" i="1" s="1"/>
  <c r="P271" i="1" s="1"/>
  <c r="M228" i="1"/>
  <c r="B555" i="1"/>
  <c r="C554" i="1"/>
  <c r="D554" i="1" s="1"/>
  <c r="G271" i="1" l="1"/>
  <c r="R271" i="1"/>
  <c r="O228" i="1"/>
  <c r="L229" i="1" s="1"/>
  <c r="B556" i="1"/>
  <c r="C555" i="1"/>
  <c r="D555" i="1" s="1"/>
  <c r="Q271" i="1" l="1"/>
  <c r="S271" i="1" s="1"/>
  <c r="P272" i="1" s="1"/>
  <c r="F229" i="1"/>
  <c r="N229" i="1"/>
  <c r="B557" i="1"/>
  <c r="C556" i="1"/>
  <c r="D556" i="1" s="1"/>
  <c r="G272" i="1" l="1"/>
  <c r="R272" i="1"/>
  <c r="M229" i="1"/>
  <c r="O229" i="1" s="1"/>
  <c r="L230" i="1" s="1"/>
  <c r="C557" i="1"/>
  <c r="D557" i="1" s="1"/>
  <c r="B558" i="1"/>
  <c r="Q272" i="1" l="1"/>
  <c r="S272" i="1" s="1"/>
  <c r="P273" i="1" s="1"/>
  <c r="F230" i="1"/>
  <c r="N230" i="1"/>
  <c r="C558" i="1"/>
  <c r="D558" i="1" s="1"/>
  <c r="B559" i="1"/>
  <c r="G273" i="1" l="1"/>
  <c r="R273" i="1"/>
  <c r="M230" i="1"/>
  <c r="C559" i="1"/>
  <c r="D559" i="1" s="1"/>
  <c r="B560" i="1"/>
  <c r="Q273" i="1" l="1"/>
  <c r="S273" i="1" s="1"/>
  <c r="P274" i="1" s="1"/>
  <c r="O230" i="1"/>
  <c r="L231" i="1" s="1"/>
  <c r="B561" i="1"/>
  <c r="C560" i="1"/>
  <c r="D560" i="1" s="1"/>
  <c r="G274" i="1" l="1"/>
  <c r="R274" i="1"/>
  <c r="F231" i="1"/>
  <c r="N231" i="1"/>
  <c r="C561" i="1"/>
  <c r="D561" i="1" s="1"/>
  <c r="B562" i="1"/>
  <c r="Q274" i="1" l="1"/>
  <c r="S274" i="1" s="1"/>
  <c r="P275" i="1" s="1"/>
  <c r="M231" i="1"/>
  <c r="B563" i="1"/>
  <c r="C562" i="1"/>
  <c r="D562" i="1" s="1"/>
  <c r="G275" i="1" l="1"/>
  <c r="R275" i="1"/>
  <c r="O231" i="1"/>
  <c r="L232" i="1" s="1"/>
  <c r="C563" i="1"/>
  <c r="D563" i="1" s="1"/>
  <c r="B564" i="1"/>
  <c r="Q275" i="1" l="1"/>
  <c r="S275" i="1" s="1"/>
  <c r="P276" i="1" s="1"/>
  <c r="F232" i="1"/>
  <c r="N232" i="1"/>
  <c r="C564" i="1"/>
  <c r="D564" i="1" s="1"/>
  <c r="B565" i="1"/>
  <c r="G276" i="1" l="1"/>
  <c r="R276" i="1"/>
  <c r="M232" i="1"/>
  <c r="B566" i="1"/>
  <c r="C565" i="1"/>
  <c r="D565" i="1" s="1"/>
  <c r="Q276" i="1" l="1"/>
  <c r="S276" i="1" s="1"/>
  <c r="P277" i="1" s="1"/>
  <c r="O232" i="1"/>
  <c r="L233" i="1" s="1"/>
  <c r="B567" i="1"/>
  <c r="C566" i="1"/>
  <c r="D566" i="1" s="1"/>
  <c r="G277" i="1" l="1"/>
  <c r="R277" i="1"/>
  <c r="F233" i="1"/>
  <c r="N233" i="1"/>
  <c r="C567" i="1"/>
  <c r="D567" i="1" s="1"/>
  <c r="B568" i="1"/>
  <c r="Q277" i="1" l="1"/>
  <c r="S277" i="1" s="1"/>
  <c r="P278" i="1" s="1"/>
  <c r="M233" i="1"/>
  <c r="C568" i="1"/>
  <c r="D568" i="1" s="1"/>
  <c r="B569" i="1"/>
  <c r="G278" i="1" l="1"/>
  <c r="R278" i="1"/>
  <c r="O233" i="1"/>
  <c r="L234" i="1" s="1"/>
  <c r="C569" i="1"/>
  <c r="D569" i="1" s="1"/>
  <c r="B570" i="1"/>
  <c r="Q278" i="1" l="1"/>
  <c r="S278" i="1" s="1"/>
  <c r="P279" i="1" s="1"/>
  <c r="F234" i="1"/>
  <c r="N234" i="1"/>
  <c r="B571" i="1"/>
  <c r="C570" i="1"/>
  <c r="D570" i="1" s="1"/>
  <c r="G279" i="1" l="1"/>
  <c r="R279" i="1"/>
  <c r="M234" i="1"/>
  <c r="O234" i="1" s="1"/>
  <c r="L235" i="1" s="1"/>
  <c r="B572" i="1"/>
  <c r="C571" i="1"/>
  <c r="D571" i="1" s="1"/>
  <c r="Q279" i="1" l="1"/>
  <c r="S279" i="1" s="1"/>
  <c r="P280" i="1" s="1"/>
  <c r="F235" i="1"/>
  <c r="N235" i="1"/>
  <c r="C572" i="1"/>
  <c r="D572" i="1" s="1"/>
  <c r="B573" i="1"/>
  <c r="G280" i="1" l="1"/>
  <c r="R280" i="1"/>
  <c r="M235" i="1"/>
  <c r="C573" i="1"/>
  <c r="D573" i="1" s="1"/>
  <c r="B574" i="1"/>
  <c r="Q280" i="1" l="1"/>
  <c r="S280" i="1" s="1"/>
  <c r="P281" i="1" s="1"/>
  <c r="O235" i="1"/>
  <c r="L236" i="1" s="1"/>
  <c r="B575" i="1"/>
  <c r="C574" i="1"/>
  <c r="D574" i="1" s="1"/>
  <c r="G281" i="1" l="1"/>
  <c r="R281" i="1"/>
  <c r="F236" i="1"/>
  <c r="N236" i="1"/>
  <c r="C575" i="1"/>
  <c r="D575" i="1" s="1"/>
  <c r="B576" i="1"/>
  <c r="Q281" i="1" l="1"/>
  <c r="S281" i="1" s="1"/>
  <c r="P282" i="1" s="1"/>
  <c r="M236" i="1"/>
  <c r="C576" i="1"/>
  <c r="D576" i="1" s="1"/>
  <c r="B577" i="1"/>
  <c r="G282" i="1" l="1"/>
  <c r="R282" i="1"/>
  <c r="O236" i="1"/>
  <c r="L237" i="1" s="1"/>
  <c r="B578" i="1"/>
  <c r="C577" i="1"/>
  <c r="D577" i="1" s="1"/>
  <c r="Q282" i="1" l="1"/>
  <c r="S282" i="1" s="1"/>
  <c r="P283" i="1" s="1"/>
  <c r="F237" i="1"/>
  <c r="N237" i="1"/>
  <c r="B579" i="1"/>
  <c r="C578" i="1"/>
  <c r="D578" i="1" s="1"/>
  <c r="G283" i="1" l="1"/>
  <c r="R283" i="1"/>
  <c r="M237" i="1"/>
  <c r="O237" i="1" s="1"/>
  <c r="L238" i="1" s="1"/>
  <c r="C579" i="1"/>
  <c r="D579" i="1" s="1"/>
  <c r="B580" i="1"/>
  <c r="Q283" i="1" l="1"/>
  <c r="S283" i="1" s="1"/>
  <c r="P284" i="1" s="1"/>
  <c r="F238" i="1"/>
  <c r="N238" i="1"/>
  <c r="C580" i="1"/>
  <c r="D580" i="1" s="1"/>
  <c r="B581" i="1"/>
  <c r="G284" i="1" l="1"/>
  <c r="R284" i="1"/>
  <c r="M238" i="1"/>
  <c r="O238" i="1" s="1"/>
  <c r="L239" i="1" s="1"/>
  <c r="C581" i="1"/>
  <c r="D581" i="1" s="1"/>
  <c r="B582" i="1"/>
  <c r="Q284" i="1" l="1"/>
  <c r="S284" i="1" s="1"/>
  <c r="P285" i="1" s="1"/>
  <c r="F239" i="1"/>
  <c r="N239" i="1"/>
  <c r="C582" i="1"/>
  <c r="D582" i="1" s="1"/>
  <c r="B583" i="1"/>
  <c r="R285" i="1" l="1"/>
  <c r="G285" i="1"/>
  <c r="M239" i="1"/>
  <c r="C583" i="1"/>
  <c r="D583" i="1" s="1"/>
  <c r="B584" i="1"/>
  <c r="Q285" i="1" l="1"/>
  <c r="S285" i="1" s="1"/>
  <c r="P286" i="1" s="1"/>
  <c r="O239" i="1"/>
  <c r="L240" i="1" s="1"/>
  <c r="C584" i="1"/>
  <c r="D584" i="1" s="1"/>
  <c r="B585" i="1"/>
  <c r="R286" i="1" l="1"/>
  <c r="G286" i="1"/>
  <c r="F240" i="1"/>
  <c r="N240" i="1"/>
  <c r="B586" i="1"/>
  <c r="C585" i="1"/>
  <c r="D585" i="1" s="1"/>
  <c r="Q286" i="1" l="1"/>
  <c r="S286" i="1" s="1"/>
  <c r="P287" i="1" s="1"/>
  <c r="M240" i="1"/>
  <c r="C586" i="1"/>
  <c r="D586" i="1" s="1"/>
  <c r="B587" i="1"/>
  <c r="G287" i="1" l="1"/>
  <c r="R287" i="1"/>
  <c r="O240" i="1"/>
  <c r="L241" i="1" s="1"/>
  <c r="C587" i="1"/>
  <c r="D587" i="1" s="1"/>
  <c r="B588" i="1"/>
  <c r="Q287" i="1" l="1"/>
  <c r="S287" i="1" s="1"/>
  <c r="P288" i="1" s="1"/>
  <c r="F241" i="1"/>
  <c r="N241" i="1"/>
  <c r="C588" i="1"/>
  <c r="D588" i="1" s="1"/>
  <c r="B589" i="1"/>
  <c r="G288" i="1" l="1"/>
  <c r="R288" i="1"/>
  <c r="M241" i="1"/>
  <c r="O241" i="1" s="1"/>
  <c r="L242" i="1" s="1"/>
  <c r="B590" i="1"/>
  <c r="C589" i="1"/>
  <c r="D589" i="1" s="1"/>
  <c r="Q288" i="1" l="1"/>
  <c r="S288" i="1" s="1"/>
  <c r="P289" i="1" s="1"/>
  <c r="F242" i="1"/>
  <c r="N242" i="1"/>
  <c r="B591" i="1"/>
  <c r="C590" i="1"/>
  <c r="D590" i="1" s="1"/>
  <c r="G289" i="1" l="1"/>
  <c r="R289" i="1"/>
  <c r="M242" i="1"/>
  <c r="O242" i="1" s="1"/>
  <c r="L243" i="1" s="1"/>
  <c r="C591" i="1"/>
  <c r="D591" i="1" s="1"/>
  <c r="B592" i="1"/>
  <c r="Q289" i="1" l="1"/>
  <c r="S289" i="1"/>
  <c r="P290" i="1" s="1"/>
  <c r="F243" i="1"/>
  <c r="N243" i="1"/>
  <c r="C592" i="1"/>
  <c r="D592" i="1" s="1"/>
  <c r="B593" i="1"/>
  <c r="G290" i="1" l="1"/>
  <c r="R290" i="1"/>
  <c r="M243" i="1"/>
  <c r="B594" i="1"/>
  <c r="C593" i="1"/>
  <c r="D593" i="1" s="1"/>
  <c r="Q290" i="1" l="1"/>
  <c r="S290" i="1" s="1"/>
  <c r="P291" i="1" s="1"/>
  <c r="O243" i="1"/>
  <c r="L244" i="1" s="1"/>
  <c r="C594" i="1"/>
  <c r="D594" i="1" s="1"/>
  <c r="B595" i="1"/>
  <c r="G291" i="1" l="1"/>
  <c r="R291" i="1"/>
  <c r="F244" i="1"/>
  <c r="N244" i="1"/>
  <c r="C595" i="1"/>
  <c r="D595" i="1" s="1"/>
  <c r="B596" i="1"/>
  <c r="Q291" i="1" l="1"/>
  <c r="S291" i="1" s="1"/>
  <c r="P292" i="1" s="1"/>
  <c r="M244" i="1"/>
  <c r="B597" i="1"/>
  <c r="C596" i="1"/>
  <c r="D596" i="1" s="1"/>
  <c r="G292" i="1" l="1"/>
  <c r="R292" i="1"/>
  <c r="O244" i="1"/>
  <c r="L245" i="1" s="1"/>
  <c r="C597" i="1"/>
  <c r="D597" i="1" s="1"/>
  <c r="B598" i="1"/>
  <c r="Q292" i="1" l="1"/>
  <c r="S292" i="1" s="1"/>
  <c r="P293" i="1" s="1"/>
  <c r="F245" i="1"/>
  <c r="N245" i="1"/>
  <c r="C598" i="1"/>
  <c r="D598" i="1" s="1"/>
  <c r="B599" i="1"/>
  <c r="G293" i="1" l="1"/>
  <c r="R293" i="1"/>
  <c r="M245" i="1"/>
  <c r="B600" i="1"/>
  <c r="C599" i="1"/>
  <c r="D599" i="1" s="1"/>
  <c r="Q293" i="1" l="1"/>
  <c r="S293" i="1" s="1"/>
  <c r="P294" i="1" s="1"/>
  <c r="O245" i="1"/>
  <c r="L246" i="1" s="1"/>
  <c r="B601" i="1"/>
  <c r="C600" i="1"/>
  <c r="D600" i="1" s="1"/>
  <c r="G294" i="1" l="1"/>
  <c r="R294" i="1"/>
  <c r="N246" i="1"/>
  <c r="F246" i="1"/>
  <c r="C601" i="1"/>
  <c r="D601" i="1" s="1"/>
  <c r="B602" i="1"/>
  <c r="Q294" i="1" l="1"/>
  <c r="S294" i="1" s="1"/>
  <c r="P295" i="1" s="1"/>
  <c r="M246" i="1"/>
  <c r="B603" i="1"/>
  <c r="C602" i="1"/>
  <c r="D602" i="1" s="1"/>
  <c r="G295" i="1" l="1"/>
  <c r="R295" i="1"/>
  <c r="O246" i="1"/>
  <c r="L247" i="1" s="1"/>
  <c r="C603" i="1"/>
  <c r="D603" i="1" s="1"/>
  <c r="B604" i="1"/>
  <c r="Q295" i="1" l="1"/>
  <c r="S295" i="1" s="1"/>
  <c r="P296" i="1" s="1"/>
  <c r="F247" i="1"/>
  <c r="N247" i="1"/>
  <c r="C604" i="1"/>
  <c r="D604" i="1" s="1"/>
  <c r="B605" i="1"/>
  <c r="G296" i="1" l="1"/>
  <c r="R296" i="1"/>
  <c r="M247" i="1"/>
  <c r="C605" i="1"/>
  <c r="D605" i="1" s="1"/>
  <c r="B606" i="1"/>
  <c r="Q296" i="1" l="1"/>
  <c r="S296" i="1" s="1"/>
  <c r="P297" i="1" s="1"/>
  <c r="O247" i="1"/>
  <c r="L248" i="1" s="1"/>
  <c r="B607" i="1"/>
  <c r="C606" i="1"/>
  <c r="D606" i="1" s="1"/>
  <c r="G297" i="1" l="1"/>
  <c r="R297" i="1"/>
  <c r="F248" i="1"/>
  <c r="N248" i="1"/>
  <c r="B608" i="1"/>
  <c r="C607" i="1"/>
  <c r="D607" i="1" s="1"/>
  <c r="Q297" i="1" l="1"/>
  <c r="S297" i="1" s="1"/>
  <c r="P298" i="1" s="1"/>
  <c r="M248" i="1"/>
  <c r="C608" i="1"/>
  <c r="D608" i="1" s="1"/>
  <c r="B609" i="1"/>
  <c r="G298" i="1" l="1"/>
  <c r="R298" i="1"/>
  <c r="O248" i="1"/>
  <c r="L249" i="1" s="1"/>
  <c r="C609" i="1"/>
  <c r="D609" i="1" s="1"/>
  <c r="B610" i="1"/>
  <c r="Q298" i="1" l="1"/>
  <c r="S298" i="1"/>
  <c r="P299" i="1" s="1"/>
  <c r="N249" i="1"/>
  <c r="F249" i="1"/>
  <c r="C610" i="1"/>
  <c r="D610" i="1" s="1"/>
  <c r="B611" i="1"/>
  <c r="G299" i="1" l="1"/>
  <c r="R299" i="1"/>
  <c r="M249" i="1"/>
  <c r="O249" i="1" s="1"/>
  <c r="L250" i="1" s="1"/>
  <c r="C611" i="1"/>
  <c r="D611" i="1" s="1"/>
  <c r="B612" i="1"/>
  <c r="Q299" i="1" l="1"/>
  <c r="S299" i="1"/>
  <c r="P300" i="1" s="1"/>
  <c r="N250" i="1"/>
  <c r="F250" i="1"/>
  <c r="C612" i="1"/>
  <c r="D612" i="1" s="1"/>
  <c r="B613" i="1"/>
  <c r="G300" i="1" l="1"/>
  <c r="R300" i="1"/>
  <c r="M250" i="1"/>
  <c r="O250" i="1" s="1"/>
  <c r="L251" i="1" s="1"/>
  <c r="C613" i="1"/>
  <c r="D613" i="1" s="1"/>
  <c r="B614" i="1"/>
  <c r="Q300" i="1" l="1"/>
  <c r="S300" i="1" s="1"/>
  <c r="P301" i="1" s="1"/>
  <c r="F251" i="1"/>
  <c r="N251" i="1"/>
  <c r="B615" i="1"/>
  <c r="C614" i="1"/>
  <c r="D614" i="1" s="1"/>
  <c r="G301" i="1" l="1"/>
  <c r="R301" i="1"/>
  <c r="M251" i="1"/>
  <c r="O251" i="1" s="1"/>
  <c r="L252" i="1" s="1"/>
  <c r="B616" i="1"/>
  <c r="C615" i="1"/>
  <c r="D615" i="1" s="1"/>
  <c r="Q301" i="1" l="1"/>
  <c r="S301" i="1"/>
  <c r="P302" i="1" s="1"/>
  <c r="F252" i="1"/>
  <c r="N252" i="1"/>
  <c r="B617" i="1"/>
  <c r="C616" i="1"/>
  <c r="D616" i="1" s="1"/>
  <c r="G302" i="1" l="1"/>
  <c r="R302" i="1"/>
  <c r="M252" i="1"/>
  <c r="C617" i="1"/>
  <c r="D617" i="1" s="1"/>
  <c r="B618" i="1"/>
  <c r="Q302" i="1" l="1"/>
  <c r="S302" i="1" s="1"/>
  <c r="P303" i="1" s="1"/>
  <c r="O252" i="1"/>
  <c r="L253" i="1" s="1"/>
  <c r="C618" i="1"/>
  <c r="D618" i="1" s="1"/>
  <c r="B619" i="1"/>
  <c r="G303" i="1" l="1"/>
  <c r="R303" i="1"/>
  <c r="F253" i="1"/>
  <c r="N253" i="1"/>
  <c r="C619" i="1"/>
  <c r="D619" i="1" s="1"/>
  <c r="B620" i="1"/>
  <c r="Q303" i="1" l="1"/>
  <c r="S303" i="1" s="1"/>
  <c r="P304" i="1" s="1"/>
  <c r="M253" i="1"/>
  <c r="B621" i="1"/>
  <c r="C620" i="1"/>
  <c r="D620" i="1" s="1"/>
  <c r="G304" i="1" l="1"/>
  <c r="R304" i="1"/>
  <c r="O253" i="1"/>
  <c r="L254" i="1" s="1"/>
  <c r="B622" i="1"/>
  <c r="C621" i="1"/>
  <c r="D621" i="1" s="1"/>
  <c r="Q304" i="1" l="1"/>
  <c r="S304" i="1" s="1"/>
  <c r="P305" i="1" s="1"/>
  <c r="N254" i="1"/>
  <c r="F254" i="1"/>
  <c r="C622" i="1"/>
  <c r="D622" i="1" s="1"/>
  <c r="B623" i="1"/>
  <c r="G305" i="1" l="1"/>
  <c r="R305" i="1"/>
  <c r="M254" i="1"/>
  <c r="C623" i="1"/>
  <c r="D623" i="1" s="1"/>
  <c r="B624" i="1"/>
  <c r="Q305" i="1" l="1"/>
  <c r="S305" i="1" s="1"/>
  <c r="P306" i="1" s="1"/>
  <c r="O254" i="1"/>
  <c r="L255" i="1" s="1"/>
  <c r="B625" i="1"/>
  <c r="C624" i="1"/>
  <c r="D624" i="1" s="1"/>
  <c r="G306" i="1" l="1"/>
  <c r="R306" i="1"/>
  <c r="F255" i="1"/>
  <c r="N255" i="1"/>
  <c r="B626" i="1"/>
  <c r="C625" i="1"/>
  <c r="D625" i="1" s="1"/>
  <c r="Q306" i="1" l="1"/>
  <c r="S306" i="1" s="1"/>
  <c r="P307" i="1" s="1"/>
  <c r="M255" i="1"/>
  <c r="C626" i="1"/>
  <c r="D626" i="1" s="1"/>
  <c r="B627" i="1"/>
  <c r="G307" i="1" l="1"/>
  <c r="R307" i="1"/>
  <c r="O255" i="1"/>
  <c r="L256" i="1" s="1"/>
  <c r="B628" i="1"/>
  <c r="C627" i="1"/>
  <c r="D627" i="1" s="1"/>
  <c r="Q307" i="1" l="1"/>
  <c r="S307" i="1" s="1"/>
  <c r="P308" i="1" s="1"/>
  <c r="F256" i="1"/>
  <c r="N256" i="1"/>
  <c r="B629" i="1"/>
  <c r="C628" i="1"/>
  <c r="D628" i="1" s="1"/>
  <c r="G308" i="1" l="1"/>
  <c r="R308" i="1"/>
  <c r="M256" i="1"/>
  <c r="O256" i="1" s="1"/>
  <c r="L257" i="1" s="1"/>
  <c r="C629" i="1"/>
  <c r="D629" i="1" s="1"/>
  <c r="B630" i="1"/>
  <c r="Q308" i="1" l="1"/>
  <c r="S308" i="1" s="1"/>
  <c r="P309" i="1" s="1"/>
  <c r="F257" i="1"/>
  <c r="N257" i="1"/>
  <c r="C630" i="1"/>
  <c r="D630" i="1" s="1"/>
  <c r="B631" i="1"/>
  <c r="G309" i="1" l="1"/>
  <c r="R309" i="1"/>
  <c r="M257" i="1"/>
  <c r="O257" i="1" s="1"/>
  <c r="L258" i="1" s="1"/>
  <c r="B632" i="1"/>
  <c r="C631" i="1"/>
  <c r="D631" i="1" s="1"/>
  <c r="Q309" i="1" l="1"/>
  <c r="S309" i="1" s="1"/>
  <c r="P310" i="1" s="1"/>
  <c r="F258" i="1"/>
  <c r="N258" i="1"/>
  <c r="C632" i="1"/>
  <c r="D632" i="1" s="1"/>
  <c r="B633" i="1"/>
  <c r="G310" i="1" l="1"/>
  <c r="R310" i="1"/>
  <c r="M258" i="1"/>
  <c r="B634" i="1"/>
  <c r="C633" i="1"/>
  <c r="D633" i="1" s="1"/>
  <c r="Q310" i="1" l="1"/>
  <c r="S310" i="1" s="1"/>
  <c r="P311" i="1" s="1"/>
  <c r="O258" i="1"/>
  <c r="L259" i="1" s="1"/>
  <c r="C634" i="1"/>
  <c r="D634" i="1" s="1"/>
  <c r="B635" i="1"/>
  <c r="G311" i="1" l="1"/>
  <c r="R311" i="1"/>
  <c r="F259" i="1"/>
  <c r="N259" i="1"/>
  <c r="B636" i="1"/>
  <c r="C635" i="1"/>
  <c r="D635" i="1" s="1"/>
  <c r="Q311" i="1" l="1"/>
  <c r="S311" i="1" s="1"/>
  <c r="P312" i="1" s="1"/>
  <c r="M259" i="1"/>
  <c r="O259" i="1" s="1"/>
  <c r="L260" i="1" s="1"/>
  <c r="C636" i="1"/>
  <c r="D636" i="1" s="1"/>
  <c r="B637" i="1"/>
  <c r="G312" i="1" l="1"/>
  <c r="R312" i="1"/>
  <c r="F260" i="1"/>
  <c r="N260" i="1"/>
  <c r="B638" i="1"/>
  <c r="C637" i="1"/>
  <c r="D637" i="1" s="1"/>
  <c r="Q312" i="1" l="1"/>
  <c r="S312" i="1" s="1"/>
  <c r="P313" i="1" s="1"/>
  <c r="M260" i="1"/>
  <c r="C638" i="1"/>
  <c r="D638" i="1" s="1"/>
  <c r="B639" i="1"/>
  <c r="G313" i="1" l="1"/>
  <c r="R313" i="1"/>
  <c r="O260" i="1"/>
  <c r="L261" i="1" s="1"/>
  <c r="B640" i="1"/>
  <c r="C639" i="1"/>
  <c r="D639" i="1" s="1"/>
  <c r="Q313" i="1" l="1"/>
  <c r="S313" i="1" s="1"/>
  <c r="P314" i="1" s="1"/>
  <c r="F261" i="1"/>
  <c r="N261" i="1"/>
  <c r="B641" i="1"/>
  <c r="C640" i="1"/>
  <c r="D640" i="1" s="1"/>
  <c r="G314" i="1" l="1"/>
  <c r="R314" i="1"/>
  <c r="M261" i="1"/>
  <c r="O261" i="1" s="1"/>
  <c r="L262" i="1" s="1"/>
  <c r="B642" i="1"/>
  <c r="C641" i="1"/>
  <c r="D641" i="1" s="1"/>
  <c r="Q314" i="1" l="1"/>
  <c r="S314" i="1" s="1"/>
  <c r="P315" i="1" s="1"/>
  <c r="N262" i="1"/>
  <c r="F262" i="1"/>
  <c r="B643" i="1"/>
  <c r="C642" i="1"/>
  <c r="D642" i="1" s="1"/>
  <c r="G315" i="1" l="1"/>
  <c r="R315" i="1"/>
  <c r="M262" i="1"/>
  <c r="C643" i="1"/>
  <c r="D643" i="1" s="1"/>
  <c r="B644" i="1"/>
  <c r="Q315" i="1" l="1"/>
  <c r="S315" i="1" s="1"/>
  <c r="P316" i="1" s="1"/>
  <c r="O262" i="1"/>
  <c r="L263" i="1" s="1"/>
  <c r="B645" i="1"/>
  <c r="C644" i="1"/>
  <c r="D644" i="1" s="1"/>
  <c r="G316" i="1" l="1"/>
  <c r="R316" i="1"/>
  <c r="N263" i="1"/>
  <c r="F263" i="1"/>
  <c r="B646" i="1"/>
  <c r="C645" i="1"/>
  <c r="D645" i="1" s="1"/>
  <c r="Q316" i="1" l="1"/>
  <c r="S316" i="1" s="1"/>
  <c r="P317" i="1" s="1"/>
  <c r="M263" i="1"/>
  <c r="B647" i="1"/>
  <c r="C646" i="1"/>
  <c r="D646" i="1" s="1"/>
  <c r="G317" i="1" l="1"/>
  <c r="R317" i="1"/>
  <c r="O263" i="1"/>
  <c r="L264" i="1" s="1"/>
  <c r="B648" i="1"/>
  <c r="C647" i="1"/>
  <c r="D647" i="1" s="1"/>
  <c r="Q317" i="1" l="1"/>
  <c r="S317" i="1" s="1"/>
  <c r="P318" i="1" s="1"/>
  <c r="N264" i="1"/>
  <c r="F264" i="1"/>
  <c r="B649" i="1"/>
  <c r="C648" i="1"/>
  <c r="D648" i="1" s="1"/>
  <c r="G318" i="1" l="1"/>
  <c r="R318" i="1"/>
  <c r="M264" i="1"/>
  <c r="B650" i="1"/>
  <c r="C649" i="1"/>
  <c r="D649" i="1" s="1"/>
  <c r="Q318" i="1" l="1"/>
  <c r="S318" i="1"/>
  <c r="P319" i="1" s="1"/>
  <c r="O264" i="1"/>
  <c r="L265" i="1" s="1"/>
  <c r="C650" i="1"/>
  <c r="D650" i="1" s="1"/>
  <c r="B651" i="1"/>
  <c r="G319" i="1" l="1"/>
  <c r="R319" i="1"/>
  <c r="F265" i="1"/>
  <c r="N265" i="1"/>
  <c r="C651" i="1"/>
  <c r="D651" i="1" s="1"/>
  <c r="B652" i="1"/>
  <c r="Q319" i="1" l="1"/>
  <c r="S319" i="1" s="1"/>
  <c r="P320" i="1" s="1"/>
  <c r="M265" i="1"/>
  <c r="B653" i="1"/>
  <c r="C652" i="1"/>
  <c r="D652" i="1" s="1"/>
  <c r="G320" i="1" l="1"/>
  <c r="R320" i="1"/>
  <c r="O265" i="1"/>
  <c r="L266" i="1" s="1"/>
  <c r="C653" i="1"/>
  <c r="D653" i="1" s="1"/>
  <c r="B654" i="1"/>
  <c r="Q320" i="1" l="1"/>
  <c r="S320" i="1" s="1"/>
  <c r="P321" i="1" s="1"/>
  <c r="N266" i="1"/>
  <c r="F266" i="1"/>
  <c r="C654" i="1"/>
  <c r="D654" i="1" s="1"/>
  <c r="B655" i="1"/>
  <c r="G321" i="1" l="1"/>
  <c r="R321" i="1"/>
  <c r="M266" i="1"/>
  <c r="O266" i="1" s="1"/>
  <c r="L267" i="1" s="1"/>
  <c r="C655" i="1"/>
  <c r="D655" i="1" s="1"/>
  <c r="B656" i="1"/>
  <c r="Q321" i="1" l="1"/>
  <c r="S321" i="1" s="1"/>
  <c r="P322" i="1" s="1"/>
  <c r="F267" i="1"/>
  <c r="N267" i="1"/>
  <c r="B657" i="1"/>
  <c r="C656" i="1"/>
  <c r="D656" i="1" s="1"/>
  <c r="G322" i="1" l="1"/>
  <c r="R322" i="1"/>
  <c r="M267" i="1"/>
  <c r="O267" i="1" s="1"/>
  <c r="L268" i="1" s="1"/>
  <c r="B658" i="1"/>
  <c r="C657" i="1"/>
  <c r="D657" i="1" s="1"/>
  <c r="Q322" i="1" l="1"/>
  <c r="S322" i="1" s="1"/>
  <c r="P323" i="1" s="1"/>
  <c r="N268" i="1"/>
  <c r="F268" i="1"/>
  <c r="B659" i="1"/>
  <c r="C658" i="1"/>
  <c r="D658" i="1" s="1"/>
  <c r="G323" i="1" l="1"/>
  <c r="R323" i="1"/>
  <c r="M268" i="1"/>
  <c r="O268" i="1" s="1"/>
  <c r="L269" i="1" s="1"/>
  <c r="C659" i="1"/>
  <c r="D659" i="1" s="1"/>
  <c r="B660" i="1"/>
  <c r="Q323" i="1" l="1"/>
  <c r="S323" i="1" s="1"/>
  <c r="P324" i="1" s="1"/>
  <c r="F269" i="1"/>
  <c r="N269" i="1"/>
  <c r="C660" i="1"/>
  <c r="D660" i="1" s="1"/>
  <c r="B661" i="1"/>
  <c r="G324" i="1" l="1"/>
  <c r="R324" i="1"/>
  <c r="M269" i="1"/>
  <c r="C661" i="1"/>
  <c r="D661" i="1" s="1"/>
  <c r="B662" i="1"/>
  <c r="Q324" i="1" l="1"/>
  <c r="S324" i="1" s="1"/>
  <c r="P325" i="1" s="1"/>
  <c r="O269" i="1"/>
  <c r="L270" i="1" s="1"/>
  <c r="C662" i="1"/>
  <c r="D662" i="1" s="1"/>
  <c r="B663" i="1"/>
  <c r="G325" i="1" l="1"/>
  <c r="R325" i="1"/>
  <c r="F270" i="1"/>
  <c r="N270" i="1"/>
  <c r="B664" i="1"/>
  <c r="C663" i="1"/>
  <c r="D663" i="1" s="1"/>
  <c r="Q325" i="1" l="1"/>
  <c r="S325" i="1" s="1"/>
  <c r="P326" i="1" s="1"/>
  <c r="M270" i="1"/>
  <c r="B665" i="1"/>
  <c r="C664" i="1"/>
  <c r="D664" i="1" s="1"/>
  <c r="G326" i="1" l="1"/>
  <c r="R326" i="1"/>
  <c r="O270" i="1"/>
  <c r="L271" i="1" s="1"/>
  <c r="C665" i="1"/>
  <c r="D665" i="1" s="1"/>
  <c r="B666" i="1"/>
  <c r="Q326" i="1" l="1"/>
  <c r="S326" i="1" s="1"/>
  <c r="P327" i="1" s="1"/>
  <c r="N271" i="1"/>
  <c r="F271" i="1"/>
  <c r="B667" i="1"/>
  <c r="C666" i="1"/>
  <c r="D666" i="1" s="1"/>
  <c r="G327" i="1" l="1"/>
  <c r="R327" i="1"/>
  <c r="M271" i="1"/>
  <c r="C667" i="1"/>
  <c r="D667" i="1" s="1"/>
  <c r="B668" i="1"/>
  <c r="Q327" i="1" l="1"/>
  <c r="S327" i="1"/>
  <c r="P328" i="1" s="1"/>
  <c r="O271" i="1"/>
  <c r="L272" i="1" s="1"/>
  <c r="B669" i="1"/>
  <c r="C668" i="1"/>
  <c r="D668" i="1" s="1"/>
  <c r="G328" i="1" l="1"/>
  <c r="R328" i="1"/>
  <c r="N272" i="1"/>
  <c r="F272" i="1"/>
  <c r="B670" i="1"/>
  <c r="C669" i="1"/>
  <c r="D669" i="1" s="1"/>
  <c r="Q328" i="1" l="1"/>
  <c r="S328" i="1" s="1"/>
  <c r="P329" i="1" s="1"/>
  <c r="M272" i="1"/>
  <c r="O272" i="1" s="1"/>
  <c r="L273" i="1" s="1"/>
  <c r="B671" i="1"/>
  <c r="C670" i="1"/>
  <c r="D670" i="1" s="1"/>
  <c r="G329" i="1" l="1"/>
  <c r="R329" i="1"/>
  <c r="N273" i="1"/>
  <c r="F273" i="1"/>
  <c r="C671" i="1"/>
  <c r="D671" i="1" s="1"/>
  <c r="B672" i="1"/>
  <c r="Q329" i="1" l="1"/>
  <c r="S329" i="1" s="1"/>
  <c r="P330" i="1" s="1"/>
  <c r="M273" i="1"/>
  <c r="C672" i="1"/>
  <c r="D672" i="1" s="1"/>
  <c r="B673" i="1"/>
  <c r="G330" i="1" l="1"/>
  <c r="R330" i="1"/>
  <c r="O273" i="1"/>
  <c r="L274" i="1" s="1"/>
  <c r="C673" i="1"/>
  <c r="D673" i="1" s="1"/>
  <c r="B674" i="1"/>
  <c r="Q330" i="1" l="1"/>
  <c r="S330" i="1" s="1"/>
  <c r="P331" i="1" s="1"/>
  <c r="F274" i="1"/>
  <c r="N274" i="1"/>
  <c r="B675" i="1"/>
  <c r="C674" i="1"/>
  <c r="D674" i="1" s="1"/>
  <c r="G331" i="1" l="1"/>
  <c r="R331" i="1"/>
  <c r="M274" i="1"/>
  <c r="C675" i="1"/>
  <c r="D675" i="1" s="1"/>
  <c r="B676" i="1"/>
  <c r="Q331" i="1" l="1"/>
  <c r="S331" i="1" s="1"/>
  <c r="P332" i="1" s="1"/>
  <c r="O274" i="1"/>
  <c r="L275" i="1" s="1"/>
  <c r="B677" i="1"/>
  <c r="C676" i="1"/>
  <c r="D676" i="1" s="1"/>
  <c r="G332" i="1" l="1"/>
  <c r="R332" i="1"/>
  <c r="N275" i="1"/>
  <c r="F275" i="1"/>
  <c r="C677" i="1"/>
  <c r="D677" i="1" s="1"/>
  <c r="B678" i="1"/>
  <c r="Q332" i="1" l="1"/>
  <c r="S332" i="1" s="1"/>
  <c r="P333" i="1" s="1"/>
  <c r="M275" i="1"/>
  <c r="B679" i="1"/>
  <c r="C678" i="1"/>
  <c r="D678" i="1" s="1"/>
  <c r="G333" i="1" l="1"/>
  <c r="R333" i="1"/>
  <c r="O275" i="1"/>
  <c r="L276" i="1" s="1"/>
  <c r="C679" i="1"/>
  <c r="D679" i="1" s="1"/>
  <c r="B680" i="1"/>
  <c r="Q333" i="1" l="1"/>
  <c r="S333" i="1" s="1"/>
  <c r="P334" i="1" s="1"/>
  <c r="F276" i="1"/>
  <c r="N276" i="1"/>
  <c r="C680" i="1"/>
  <c r="D680" i="1" s="1"/>
  <c r="B681" i="1"/>
  <c r="G334" i="1" l="1"/>
  <c r="R334" i="1"/>
  <c r="M276" i="1"/>
  <c r="B682" i="1"/>
  <c r="C681" i="1"/>
  <c r="D681" i="1" s="1"/>
  <c r="Q334" i="1" l="1"/>
  <c r="S334" i="1" s="1"/>
  <c r="P335" i="1" s="1"/>
  <c r="O276" i="1"/>
  <c r="L277" i="1" s="1"/>
  <c r="C682" i="1"/>
  <c r="D682" i="1" s="1"/>
  <c r="B683" i="1"/>
  <c r="G335" i="1" l="1"/>
  <c r="R335" i="1"/>
  <c r="F277" i="1"/>
  <c r="N277" i="1"/>
  <c r="C683" i="1"/>
  <c r="D683" i="1" s="1"/>
  <c r="B684" i="1"/>
  <c r="Q335" i="1" l="1"/>
  <c r="S335" i="1" s="1"/>
  <c r="P336" i="1" s="1"/>
  <c r="M277" i="1"/>
  <c r="B685" i="1"/>
  <c r="C684" i="1"/>
  <c r="D684" i="1" s="1"/>
  <c r="G336" i="1" l="1"/>
  <c r="R336" i="1"/>
  <c r="O277" i="1"/>
  <c r="L278" i="1" s="1"/>
  <c r="C685" i="1"/>
  <c r="D685" i="1" s="1"/>
  <c r="B686" i="1"/>
  <c r="Q336" i="1" l="1"/>
  <c r="S336" i="1" s="1"/>
  <c r="P337" i="1" s="1"/>
  <c r="F278" i="1"/>
  <c r="N278" i="1"/>
  <c r="B687" i="1"/>
  <c r="C686" i="1"/>
  <c r="D686" i="1" s="1"/>
  <c r="G337" i="1" l="1"/>
  <c r="R337" i="1"/>
  <c r="M278" i="1"/>
  <c r="O278" i="1" s="1"/>
  <c r="L279" i="1" s="1"/>
  <c r="B688" i="1"/>
  <c r="C687" i="1"/>
  <c r="D687" i="1" s="1"/>
  <c r="Q337" i="1" l="1"/>
  <c r="S337" i="1" s="1"/>
  <c r="P338" i="1" s="1"/>
  <c r="N279" i="1"/>
  <c r="F279" i="1"/>
  <c r="B689" i="1"/>
  <c r="C688" i="1"/>
  <c r="D688" i="1" s="1"/>
  <c r="G338" i="1" l="1"/>
  <c r="R338" i="1"/>
  <c r="M279" i="1"/>
  <c r="O279" i="1" s="1"/>
  <c r="L280" i="1" s="1"/>
  <c r="C689" i="1"/>
  <c r="D689" i="1" s="1"/>
  <c r="B690" i="1"/>
  <c r="Q338" i="1" l="1"/>
  <c r="S338" i="1" s="1"/>
  <c r="P339" i="1" s="1"/>
  <c r="F280" i="1"/>
  <c r="N280" i="1"/>
  <c r="C690" i="1"/>
  <c r="D690" i="1" s="1"/>
  <c r="B691" i="1"/>
  <c r="G339" i="1" l="1"/>
  <c r="R339" i="1"/>
  <c r="M280" i="1"/>
  <c r="C691" i="1"/>
  <c r="D691" i="1" s="1"/>
  <c r="B692" i="1"/>
  <c r="Q339" i="1" l="1"/>
  <c r="S339" i="1"/>
  <c r="P340" i="1" s="1"/>
  <c r="O280" i="1"/>
  <c r="L281" i="1" s="1"/>
  <c r="C692" i="1"/>
  <c r="D692" i="1" s="1"/>
  <c r="B693" i="1"/>
  <c r="G340" i="1" l="1"/>
  <c r="R340" i="1"/>
  <c r="N281" i="1"/>
  <c r="F281" i="1"/>
  <c r="C693" i="1"/>
  <c r="D693" i="1" s="1"/>
  <c r="B694" i="1"/>
  <c r="Q340" i="1" l="1"/>
  <c r="S340" i="1" s="1"/>
  <c r="P341" i="1" s="1"/>
  <c r="M281" i="1"/>
  <c r="B695" i="1"/>
  <c r="C694" i="1"/>
  <c r="D694" i="1" s="1"/>
  <c r="G341" i="1" l="1"/>
  <c r="R341" i="1"/>
  <c r="O281" i="1"/>
  <c r="L282" i="1" s="1"/>
  <c r="C695" i="1"/>
  <c r="D695" i="1" s="1"/>
  <c r="B696" i="1"/>
  <c r="Q341" i="1" l="1"/>
  <c r="S341" i="1" s="1"/>
  <c r="P342" i="1" s="1"/>
  <c r="F282" i="1"/>
  <c r="N282" i="1"/>
  <c r="C696" i="1"/>
  <c r="D696" i="1" s="1"/>
  <c r="B697" i="1"/>
  <c r="M282" i="1" l="1"/>
  <c r="B698" i="1"/>
  <c r="C697" i="1"/>
  <c r="D697" i="1" s="1"/>
  <c r="G342" i="1" l="1"/>
  <c r="R342" i="1"/>
  <c r="O282" i="1"/>
  <c r="L283" i="1" s="1"/>
  <c r="C698" i="1"/>
  <c r="D698" i="1" s="1"/>
  <c r="B699" i="1"/>
  <c r="Q342" i="1" l="1"/>
  <c r="S342" i="1" s="1"/>
  <c r="P343" i="1" s="1"/>
  <c r="F283" i="1"/>
  <c r="N283" i="1"/>
  <c r="B700" i="1"/>
  <c r="C699" i="1"/>
  <c r="D699" i="1" s="1"/>
  <c r="G343" i="1" l="1"/>
  <c r="R343" i="1"/>
  <c r="M283" i="1"/>
  <c r="B701" i="1"/>
  <c r="C700" i="1"/>
  <c r="D700" i="1" s="1"/>
  <c r="Q343" i="1" l="1"/>
  <c r="S343" i="1" s="1"/>
  <c r="P344" i="1" s="1"/>
  <c r="O283" i="1"/>
  <c r="L284" i="1" s="1"/>
  <c r="B702" i="1"/>
  <c r="C701" i="1"/>
  <c r="D701" i="1" s="1"/>
  <c r="G344" i="1" l="1"/>
  <c r="R344" i="1"/>
  <c r="N284" i="1"/>
  <c r="F284" i="1"/>
  <c r="C702" i="1"/>
  <c r="D702" i="1" s="1"/>
  <c r="B703" i="1"/>
  <c r="Q344" i="1" l="1"/>
  <c r="S344" i="1" s="1"/>
  <c r="P345" i="1" s="1"/>
  <c r="M284" i="1"/>
  <c r="C703" i="1"/>
  <c r="D703" i="1" s="1"/>
  <c r="B704" i="1"/>
  <c r="G345" i="1" l="1"/>
  <c r="R345" i="1"/>
  <c r="O284" i="1"/>
  <c r="L285" i="1" s="1"/>
  <c r="B705" i="1"/>
  <c r="C704" i="1"/>
  <c r="D704" i="1" s="1"/>
  <c r="Q345" i="1" l="1"/>
  <c r="S345" i="1" s="1"/>
  <c r="P346" i="1" s="1"/>
  <c r="N285" i="1"/>
  <c r="F285" i="1"/>
  <c r="B706" i="1"/>
  <c r="C705" i="1"/>
  <c r="D705" i="1" s="1"/>
  <c r="G346" i="1" l="1"/>
  <c r="R346" i="1"/>
  <c r="M285" i="1"/>
  <c r="O285" i="1" s="1"/>
  <c r="L286" i="1" s="1"/>
  <c r="C706" i="1"/>
  <c r="D706" i="1" s="1"/>
  <c r="B707" i="1"/>
  <c r="Q346" i="1" l="1"/>
  <c r="S346" i="1" s="1"/>
  <c r="P347" i="1" s="1"/>
  <c r="F286" i="1"/>
  <c r="N286" i="1"/>
  <c r="C707" i="1"/>
  <c r="D707" i="1" s="1"/>
  <c r="B708" i="1"/>
  <c r="G347" i="1" l="1"/>
  <c r="R347" i="1"/>
  <c r="M286" i="1"/>
  <c r="O286" i="1" s="1"/>
  <c r="L287" i="1" s="1"/>
  <c r="B709" i="1"/>
  <c r="C708" i="1"/>
  <c r="D708" i="1" s="1"/>
  <c r="Q347" i="1" l="1"/>
  <c r="S347" i="1" s="1"/>
  <c r="P348" i="1" s="1"/>
  <c r="F287" i="1"/>
  <c r="N287" i="1"/>
  <c r="C709" i="1"/>
  <c r="D709" i="1" s="1"/>
  <c r="B710" i="1"/>
  <c r="G348" i="1" l="1"/>
  <c r="R348" i="1"/>
  <c r="M287" i="1"/>
  <c r="O287" i="1" s="1"/>
  <c r="L288" i="1" s="1"/>
  <c r="B711" i="1"/>
  <c r="C710" i="1"/>
  <c r="D710" i="1" s="1"/>
  <c r="Q348" i="1" l="1"/>
  <c r="S348" i="1" s="1"/>
  <c r="P349" i="1" s="1"/>
  <c r="N288" i="1"/>
  <c r="F288" i="1"/>
  <c r="B712" i="1"/>
  <c r="C711" i="1"/>
  <c r="D711" i="1" s="1"/>
  <c r="G349" i="1" l="1"/>
  <c r="R349" i="1"/>
  <c r="M288" i="1"/>
  <c r="O288" i="1" s="1"/>
  <c r="L289" i="1" s="1"/>
  <c r="C712" i="1"/>
  <c r="D712" i="1" s="1"/>
  <c r="B713" i="1"/>
  <c r="Q349" i="1" l="1"/>
  <c r="S349" i="1" s="1"/>
  <c r="P350" i="1" s="1"/>
  <c r="F289" i="1"/>
  <c r="N289" i="1"/>
  <c r="C713" i="1"/>
  <c r="D713" i="1" s="1"/>
  <c r="B714" i="1"/>
  <c r="G350" i="1" l="1"/>
  <c r="R350" i="1"/>
  <c r="M289" i="1"/>
  <c r="B715" i="1"/>
  <c r="C714" i="1"/>
  <c r="D714" i="1" s="1"/>
  <c r="Q350" i="1" l="1"/>
  <c r="S350" i="1" s="1"/>
  <c r="P351" i="1" s="1"/>
  <c r="O289" i="1"/>
  <c r="L290" i="1" s="1"/>
  <c r="B716" i="1"/>
  <c r="C715" i="1"/>
  <c r="D715" i="1" s="1"/>
  <c r="G351" i="1" l="1"/>
  <c r="R351" i="1"/>
  <c r="F290" i="1"/>
  <c r="N290" i="1"/>
  <c r="B717" i="1"/>
  <c r="C716" i="1"/>
  <c r="D716" i="1" s="1"/>
  <c r="Q351" i="1" l="1"/>
  <c r="S351" i="1" s="1"/>
  <c r="P352" i="1" s="1"/>
  <c r="M290" i="1"/>
  <c r="C717" i="1"/>
  <c r="D717" i="1" s="1"/>
  <c r="B718" i="1"/>
  <c r="G352" i="1" l="1"/>
  <c r="R352" i="1"/>
  <c r="O290" i="1"/>
  <c r="L291" i="1" s="1"/>
  <c r="C718" i="1"/>
  <c r="D718" i="1" s="1"/>
  <c r="B719" i="1"/>
  <c r="Q352" i="1" l="1"/>
  <c r="S352" i="1" s="1"/>
  <c r="P353" i="1" s="1"/>
  <c r="N291" i="1"/>
  <c r="F291" i="1"/>
  <c r="B720" i="1"/>
  <c r="C719" i="1"/>
  <c r="D719" i="1" s="1"/>
  <c r="G353" i="1" l="1"/>
  <c r="R353" i="1"/>
  <c r="M291" i="1"/>
  <c r="B721" i="1"/>
  <c r="C720" i="1"/>
  <c r="D720" i="1" s="1"/>
  <c r="Q353" i="1" l="1"/>
  <c r="S353" i="1" s="1"/>
  <c r="P354" i="1" s="1"/>
  <c r="O291" i="1"/>
  <c r="L292" i="1" s="1"/>
  <c r="B722" i="1"/>
  <c r="C721" i="1"/>
  <c r="D721" i="1" s="1"/>
  <c r="G354" i="1" l="1"/>
  <c r="R354" i="1"/>
  <c r="N292" i="1"/>
  <c r="F292" i="1"/>
  <c r="C722" i="1"/>
  <c r="D722" i="1" s="1"/>
  <c r="B723" i="1"/>
  <c r="Q354" i="1" l="1"/>
  <c r="S354" i="1" s="1"/>
  <c r="P355" i="1" s="1"/>
  <c r="M292" i="1"/>
  <c r="O292" i="1" s="1"/>
  <c r="L293" i="1" s="1"/>
  <c r="B724" i="1"/>
  <c r="C723" i="1"/>
  <c r="D723" i="1" s="1"/>
  <c r="G355" i="1" l="1"/>
  <c r="R355" i="1"/>
  <c r="F293" i="1"/>
  <c r="N293" i="1"/>
  <c r="C724" i="1"/>
  <c r="D724" i="1" s="1"/>
  <c r="B725" i="1"/>
  <c r="Q355" i="1" l="1"/>
  <c r="S355" i="1" s="1"/>
  <c r="P356" i="1" s="1"/>
  <c r="M293" i="1"/>
  <c r="C725" i="1"/>
  <c r="D725" i="1" s="1"/>
  <c r="B726" i="1"/>
  <c r="G356" i="1" l="1"/>
  <c r="R356" i="1"/>
  <c r="O293" i="1"/>
  <c r="L294" i="1" s="1"/>
  <c r="C726" i="1"/>
  <c r="D726" i="1" s="1"/>
  <c r="B727" i="1"/>
  <c r="Q356" i="1" l="1"/>
  <c r="F294" i="1"/>
  <c r="N294" i="1"/>
  <c r="C727" i="1"/>
  <c r="D727" i="1" s="1"/>
  <c r="B728" i="1"/>
  <c r="S356" i="1" l="1"/>
  <c r="P357" i="1" s="1"/>
  <c r="M294" i="1"/>
  <c r="B729" i="1"/>
  <c r="C728" i="1"/>
  <c r="D728" i="1" s="1"/>
  <c r="G357" i="1" l="1"/>
  <c r="R357" i="1"/>
  <c r="O294" i="1"/>
  <c r="L295" i="1" s="1"/>
  <c r="C729" i="1"/>
  <c r="D729" i="1" s="1"/>
  <c r="B730" i="1"/>
  <c r="Q357" i="1" l="1"/>
  <c r="S357" i="1" s="1"/>
  <c r="P358" i="1" s="1"/>
  <c r="F295" i="1"/>
  <c r="N295" i="1"/>
  <c r="B731" i="1"/>
  <c r="C730" i="1"/>
  <c r="D730" i="1" s="1"/>
  <c r="M295" i="1" l="1"/>
  <c r="O295" i="1" s="1"/>
  <c r="L296" i="1" s="1"/>
  <c r="B732" i="1"/>
  <c r="C731" i="1"/>
  <c r="D731" i="1" s="1"/>
  <c r="G358" i="1" l="1"/>
  <c r="R358" i="1"/>
  <c r="F296" i="1"/>
  <c r="N296" i="1"/>
  <c r="C732" i="1"/>
  <c r="D732" i="1" s="1"/>
  <c r="B733" i="1"/>
  <c r="Q358" i="1" l="1"/>
  <c r="M296" i="1"/>
  <c r="O296" i="1" s="1"/>
  <c r="L297" i="1" s="1"/>
  <c r="C733" i="1"/>
  <c r="D733" i="1" s="1"/>
  <c r="B734" i="1"/>
  <c r="S358" i="1" l="1"/>
  <c r="P359" i="1" s="1"/>
  <c r="F297" i="1"/>
  <c r="N297" i="1"/>
  <c r="B735" i="1"/>
  <c r="C734" i="1"/>
  <c r="D734" i="1" s="1"/>
  <c r="R359" i="1" l="1"/>
  <c r="G359" i="1"/>
  <c r="M297" i="1"/>
  <c r="O297" i="1" s="1"/>
  <c r="L298" i="1" s="1"/>
  <c r="C735" i="1"/>
  <c r="D735" i="1" s="1"/>
  <c r="B736" i="1"/>
  <c r="Q359" i="1" l="1"/>
  <c r="S359" i="1" s="1"/>
  <c r="P360" i="1" s="1"/>
  <c r="F298" i="1"/>
  <c r="N298" i="1"/>
  <c r="C736" i="1"/>
  <c r="D736" i="1" s="1"/>
  <c r="B737" i="1"/>
  <c r="M298" i="1" l="1"/>
  <c r="C737" i="1"/>
  <c r="D737" i="1" s="1"/>
  <c r="B738" i="1"/>
  <c r="G360" i="1" l="1"/>
  <c r="R360" i="1"/>
  <c r="O298" i="1"/>
  <c r="L299" i="1" s="1"/>
  <c r="C738" i="1"/>
  <c r="D738" i="1" s="1"/>
  <c r="B739" i="1"/>
  <c r="Q360" i="1" l="1"/>
  <c r="S360" i="1" s="1"/>
  <c r="P361" i="1" s="1"/>
  <c r="N299" i="1"/>
  <c r="F299" i="1"/>
  <c r="C739" i="1"/>
  <c r="D739" i="1" s="1"/>
  <c r="B740" i="1"/>
  <c r="G361" i="1" l="1"/>
  <c r="R361" i="1"/>
  <c r="M299" i="1"/>
  <c r="C740" i="1"/>
  <c r="D740" i="1" s="1"/>
  <c r="B741" i="1"/>
  <c r="Q361" i="1" l="1"/>
  <c r="S361" i="1" s="1"/>
  <c r="P362" i="1" s="1"/>
  <c r="O299" i="1"/>
  <c r="L300" i="1" s="1"/>
  <c r="B742" i="1"/>
  <c r="C741" i="1"/>
  <c r="D741" i="1" s="1"/>
  <c r="G362" i="1" l="1"/>
  <c r="R362" i="1"/>
  <c r="N300" i="1"/>
  <c r="F300" i="1"/>
  <c r="B743" i="1"/>
  <c r="C742" i="1"/>
  <c r="D742" i="1" s="1"/>
  <c r="Q362" i="1" l="1"/>
  <c r="S362" i="1" s="1"/>
  <c r="P363" i="1" s="1"/>
  <c r="M300" i="1"/>
  <c r="C743" i="1"/>
  <c r="D743" i="1" s="1"/>
  <c r="B744" i="1"/>
  <c r="G363" i="1" l="1"/>
  <c r="R363" i="1"/>
  <c r="O300" i="1"/>
  <c r="L301" i="1" s="1"/>
  <c r="C744" i="1"/>
  <c r="D744" i="1" s="1"/>
  <c r="B745" i="1"/>
  <c r="Q363" i="1" l="1"/>
  <c r="S363" i="1" s="1"/>
  <c r="P364" i="1" s="1"/>
  <c r="F301" i="1"/>
  <c r="N301" i="1"/>
  <c r="C745" i="1"/>
  <c r="D745" i="1" s="1"/>
  <c r="B746" i="1"/>
  <c r="G364" i="1" l="1"/>
  <c r="R364" i="1"/>
  <c r="M301" i="1"/>
  <c r="O301" i="1" s="1"/>
  <c r="L302" i="1" s="1"/>
  <c r="B747" i="1"/>
  <c r="C746" i="1"/>
  <c r="D746" i="1" s="1"/>
  <c r="Q364" i="1" l="1"/>
  <c r="S364" i="1" s="1"/>
  <c r="P365" i="1" s="1"/>
  <c r="N302" i="1"/>
  <c r="F302" i="1"/>
  <c r="B748" i="1"/>
  <c r="C747" i="1"/>
  <c r="D747" i="1" s="1"/>
  <c r="G365" i="1" l="1"/>
  <c r="R365" i="1"/>
  <c r="M302" i="1"/>
  <c r="O302" i="1" s="1"/>
  <c r="L303" i="1" s="1"/>
  <c r="B749" i="1"/>
  <c r="C748" i="1"/>
  <c r="D748" i="1" s="1"/>
  <c r="Q365" i="1" l="1"/>
  <c r="S365" i="1" s="1"/>
  <c r="P366" i="1" s="1"/>
  <c r="N303" i="1"/>
  <c r="F303" i="1"/>
  <c r="B750" i="1"/>
  <c r="C749" i="1"/>
  <c r="D749" i="1" s="1"/>
  <c r="R366" i="1" l="1"/>
  <c r="G366" i="1"/>
  <c r="M303" i="1"/>
  <c r="C750" i="1"/>
  <c r="D750" i="1" s="1"/>
  <c r="B751" i="1"/>
  <c r="Q366" i="1" l="1"/>
  <c r="S366" i="1"/>
  <c r="P367" i="1" s="1"/>
  <c r="O303" i="1"/>
  <c r="L304" i="1" s="1"/>
  <c r="B752" i="1"/>
  <c r="C751" i="1"/>
  <c r="D751" i="1" s="1"/>
  <c r="G367" i="1" l="1"/>
  <c r="R367" i="1"/>
  <c r="N304" i="1"/>
  <c r="F304" i="1"/>
  <c r="C752" i="1"/>
  <c r="D752" i="1" s="1"/>
  <c r="B753" i="1"/>
  <c r="Q367" i="1" l="1"/>
  <c r="S367" i="1" s="1"/>
  <c r="P368" i="1" s="1"/>
  <c r="M304" i="1"/>
  <c r="C753" i="1"/>
  <c r="D753" i="1" s="1"/>
  <c r="B754" i="1"/>
  <c r="G368" i="1" l="1"/>
  <c r="R368" i="1"/>
  <c r="O304" i="1"/>
  <c r="L305" i="1" s="1"/>
  <c r="C754" i="1"/>
  <c r="D754" i="1" s="1"/>
  <c r="B755" i="1"/>
  <c r="Q368" i="1" l="1"/>
  <c r="S368" i="1" s="1"/>
  <c r="P369" i="1" s="1"/>
  <c r="F305" i="1"/>
  <c r="N305" i="1"/>
  <c r="C755" i="1"/>
  <c r="D755" i="1" s="1"/>
  <c r="B756" i="1"/>
  <c r="G369" i="1" l="1"/>
  <c r="R369" i="1"/>
  <c r="M305" i="1"/>
  <c r="B757" i="1"/>
  <c r="C756" i="1"/>
  <c r="D756" i="1" s="1"/>
  <c r="Q369" i="1" l="1"/>
  <c r="S369" i="1" s="1"/>
  <c r="P370" i="1" s="1"/>
  <c r="O305" i="1"/>
  <c r="L306" i="1" s="1"/>
  <c r="C757" i="1"/>
  <c r="D757" i="1" s="1"/>
  <c r="B758" i="1"/>
  <c r="F306" i="1" l="1"/>
  <c r="N306" i="1"/>
  <c r="B759" i="1"/>
  <c r="C758" i="1"/>
  <c r="D758" i="1" s="1"/>
  <c r="G370" i="1" l="1"/>
  <c r="R370" i="1"/>
  <c r="M306" i="1"/>
  <c r="B760" i="1"/>
  <c r="C759" i="1"/>
  <c r="D759" i="1" s="1"/>
  <c r="Q370" i="1" l="1"/>
  <c r="O306" i="1"/>
  <c r="L307" i="1" s="1"/>
  <c r="B761" i="1"/>
  <c r="C760" i="1"/>
  <c r="D760" i="1" s="1"/>
  <c r="S370" i="1" l="1"/>
  <c r="P371" i="1" s="1"/>
  <c r="N307" i="1"/>
  <c r="F307" i="1"/>
  <c r="C761" i="1"/>
  <c r="D761" i="1" s="1"/>
  <c r="B762" i="1"/>
  <c r="G371" i="1" l="1"/>
  <c r="R371" i="1"/>
  <c r="M307" i="1"/>
  <c r="C762" i="1"/>
  <c r="D762" i="1" s="1"/>
  <c r="B763" i="1"/>
  <c r="Q371" i="1" l="1"/>
  <c r="S371" i="1" s="1"/>
  <c r="P372" i="1" s="1"/>
  <c r="O307" i="1"/>
  <c r="L308" i="1" s="1"/>
  <c r="B764" i="1"/>
  <c r="C763" i="1"/>
  <c r="D763" i="1" s="1"/>
  <c r="F308" i="1" l="1"/>
  <c r="N308" i="1"/>
  <c r="C764" i="1"/>
  <c r="D764" i="1" s="1"/>
  <c r="B765" i="1"/>
  <c r="G372" i="1" l="1"/>
  <c r="R372" i="1"/>
  <c r="M308" i="1"/>
  <c r="C765" i="1"/>
  <c r="D765" i="1" s="1"/>
  <c r="B766" i="1"/>
  <c r="Q372" i="1" l="1"/>
  <c r="S372" i="1" s="1"/>
  <c r="P373" i="1" s="1"/>
  <c r="O308" i="1"/>
  <c r="L309" i="1" s="1"/>
  <c r="C766" i="1"/>
  <c r="D766" i="1" s="1"/>
  <c r="B767" i="1"/>
  <c r="N309" i="1" l="1"/>
  <c r="F309" i="1"/>
  <c r="B768" i="1"/>
  <c r="C767" i="1"/>
  <c r="D767" i="1" s="1"/>
  <c r="G373" i="1" l="1"/>
  <c r="R373" i="1"/>
  <c r="M309" i="1"/>
  <c r="C768" i="1"/>
  <c r="D768" i="1" s="1"/>
  <c r="B769" i="1"/>
  <c r="Q373" i="1" l="1"/>
  <c r="S373" i="1" s="1"/>
  <c r="P374" i="1" s="1"/>
  <c r="O309" i="1"/>
  <c r="L310" i="1" s="1"/>
  <c r="C769" i="1"/>
  <c r="D769" i="1" s="1"/>
  <c r="B770" i="1"/>
  <c r="R374" i="1" l="1"/>
  <c r="G374" i="1"/>
  <c r="F310" i="1"/>
  <c r="N310" i="1"/>
  <c r="C770" i="1"/>
  <c r="D770" i="1" s="1"/>
  <c r="B771" i="1"/>
  <c r="Q374" i="1" l="1"/>
  <c r="M310" i="1"/>
  <c r="C771" i="1"/>
  <c r="D771" i="1" s="1"/>
  <c r="B772" i="1"/>
  <c r="S374" i="1" l="1"/>
  <c r="P375" i="1" s="1"/>
  <c r="O310" i="1"/>
  <c r="L311" i="1" s="1"/>
  <c r="B773" i="1"/>
  <c r="C772" i="1"/>
  <c r="D772" i="1" s="1"/>
  <c r="G375" i="1" l="1"/>
  <c r="R375" i="1"/>
  <c r="N311" i="1"/>
  <c r="F311" i="1"/>
  <c r="B774" i="1"/>
  <c r="C773" i="1"/>
  <c r="D773" i="1" s="1"/>
  <c r="Q375" i="1" l="1"/>
  <c r="S375" i="1"/>
  <c r="P376" i="1" s="1"/>
  <c r="M311" i="1"/>
  <c r="O311" i="1" s="1"/>
  <c r="L312" i="1" s="1"/>
  <c r="C774" i="1"/>
  <c r="D774" i="1" s="1"/>
  <c r="B775" i="1"/>
  <c r="G376" i="1" l="1"/>
  <c r="R376" i="1"/>
  <c r="F312" i="1"/>
  <c r="N312" i="1"/>
  <c r="C775" i="1"/>
  <c r="D775" i="1" s="1"/>
  <c r="B776" i="1"/>
  <c r="Q376" i="1" l="1"/>
  <c r="S376" i="1" s="1"/>
  <c r="P377" i="1" s="1"/>
  <c r="M312" i="1"/>
  <c r="C776" i="1"/>
  <c r="D776" i="1" s="1"/>
  <c r="B777" i="1"/>
  <c r="G377" i="1" l="1"/>
  <c r="R377" i="1"/>
  <c r="O312" i="1"/>
  <c r="L313" i="1" s="1"/>
  <c r="B778" i="1"/>
  <c r="C777" i="1"/>
  <c r="D777" i="1" s="1"/>
  <c r="Q377" i="1" l="1"/>
  <c r="S377" i="1" s="1"/>
  <c r="P378" i="1" s="1"/>
  <c r="F313" i="1"/>
  <c r="N313" i="1"/>
  <c r="B779" i="1"/>
  <c r="C778" i="1"/>
  <c r="D778" i="1" s="1"/>
  <c r="G378" i="1" l="1"/>
  <c r="R378" i="1"/>
  <c r="M313" i="1"/>
  <c r="O313" i="1" s="1"/>
  <c r="L314" i="1" s="1"/>
  <c r="B780" i="1"/>
  <c r="C779" i="1"/>
  <c r="D779" i="1" s="1"/>
  <c r="Q378" i="1" l="1"/>
  <c r="S378" i="1" s="1"/>
  <c r="P379" i="1" s="1"/>
  <c r="F314" i="1"/>
  <c r="N314" i="1"/>
  <c r="C780" i="1"/>
  <c r="D780" i="1" s="1"/>
  <c r="B781" i="1"/>
  <c r="G379" i="1" l="1"/>
  <c r="R379" i="1"/>
  <c r="M314" i="1"/>
  <c r="C781" i="1"/>
  <c r="D781" i="1" s="1"/>
  <c r="B782" i="1"/>
  <c r="Q379" i="1" l="1"/>
  <c r="S379" i="1" s="1"/>
  <c r="P380" i="1" s="1"/>
  <c r="O314" i="1"/>
  <c r="L315" i="1" s="1"/>
  <c r="C782" i="1"/>
  <c r="D782" i="1" s="1"/>
  <c r="B783" i="1"/>
  <c r="F315" i="1" l="1"/>
  <c r="N315" i="1"/>
  <c r="C783" i="1"/>
  <c r="D783" i="1" s="1"/>
  <c r="B784" i="1"/>
  <c r="R380" i="1" l="1"/>
  <c r="G380" i="1"/>
  <c r="M315" i="1"/>
  <c r="B785" i="1"/>
  <c r="C784" i="1"/>
  <c r="D784" i="1" s="1"/>
  <c r="Q380" i="1" l="1"/>
  <c r="S380" i="1" s="1"/>
  <c r="P381" i="1" s="1"/>
  <c r="O315" i="1"/>
  <c r="L316" i="1" s="1"/>
  <c r="C785" i="1"/>
  <c r="D785" i="1" s="1"/>
  <c r="B786" i="1"/>
  <c r="G381" i="1" l="1"/>
  <c r="R381" i="1"/>
  <c r="F316" i="1"/>
  <c r="N316" i="1"/>
  <c r="C786" i="1"/>
  <c r="D786" i="1" s="1"/>
  <c r="B787" i="1"/>
  <c r="Q381" i="1" l="1"/>
  <c r="S381" i="1" s="1"/>
  <c r="P382" i="1" s="1"/>
  <c r="M316" i="1"/>
  <c r="B788" i="1"/>
  <c r="C787" i="1"/>
  <c r="D787" i="1" s="1"/>
  <c r="G382" i="1" l="1"/>
  <c r="R382" i="1"/>
  <c r="O316" i="1"/>
  <c r="L317" i="1" s="1"/>
  <c r="C788" i="1"/>
  <c r="D788" i="1" s="1"/>
  <c r="B789" i="1"/>
  <c r="Q382" i="1" l="1"/>
  <c r="S382" i="1"/>
  <c r="P383" i="1" s="1"/>
  <c r="F317" i="1"/>
  <c r="N317" i="1"/>
  <c r="C789" i="1"/>
  <c r="D789" i="1" s="1"/>
  <c r="B790" i="1"/>
  <c r="G383" i="1" l="1"/>
  <c r="R383" i="1"/>
  <c r="M317" i="1"/>
  <c r="O317" i="1" s="1"/>
  <c r="L318" i="1" s="1"/>
  <c r="B791" i="1"/>
  <c r="C790" i="1"/>
  <c r="D790" i="1" s="1"/>
  <c r="Q383" i="1" l="1"/>
  <c r="S383" i="1" s="1"/>
  <c r="P384" i="1" s="1"/>
  <c r="F318" i="1"/>
  <c r="N318" i="1"/>
  <c r="C791" i="1"/>
  <c r="D791" i="1" s="1"/>
  <c r="B792" i="1"/>
  <c r="G384" i="1" l="1"/>
  <c r="R384" i="1"/>
  <c r="M318" i="1"/>
  <c r="O318" i="1" s="1"/>
  <c r="L319" i="1" s="1"/>
  <c r="C792" i="1"/>
  <c r="D792" i="1" s="1"/>
  <c r="B793" i="1"/>
  <c r="Q384" i="1" l="1"/>
  <c r="S384" i="1" s="1"/>
  <c r="P385" i="1" s="1"/>
  <c r="F319" i="1"/>
  <c r="N319" i="1"/>
  <c r="C793" i="1"/>
  <c r="D793" i="1" s="1"/>
  <c r="B794" i="1"/>
  <c r="G385" i="1" l="1"/>
  <c r="R385" i="1"/>
  <c r="M319" i="1"/>
  <c r="B795" i="1"/>
  <c r="C794" i="1"/>
  <c r="D794" i="1" s="1"/>
  <c r="Q385" i="1" l="1"/>
  <c r="S385" i="1" s="1"/>
  <c r="P386" i="1" s="1"/>
  <c r="O319" i="1"/>
  <c r="L320" i="1" s="1"/>
  <c r="C795" i="1"/>
  <c r="D795" i="1" s="1"/>
  <c r="B796" i="1"/>
  <c r="R386" i="1" l="1"/>
  <c r="G386" i="1"/>
  <c r="N320" i="1"/>
  <c r="F320" i="1"/>
  <c r="C796" i="1"/>
  <c r="D796" i="1" s="1"/>
  <c r="B797" i="1"/>
  <c r="Q386" i="1" l="1"/>
  <c r="S386" i="1" s="1"/>
  <c r="P387" i="1" s="1"/>
  <c r="M320" i="1"/>
  <c r="C797" i="1"/>
  <c r="D797" i="1" s="1"/>
  <c r="B798" i="1"/>
  <c r="G387" i="1" l="1"/>
  <c r="R387" i="1"/>
  <c r="O320" i="1"/>
  <c r="L321" i="1" s="1"/>
  <c r="C798" i="1"/>
  <c r="D798" i="1" s="1"/>
  <c r="B799" i="1"/>
  <c r="Q387" i="1" l="1"/>
  <c r="S387" i="1" s="1"/>
  <c r="P388" i="1" s="1"/>
  <c r="N321" i="1"/>
  <c r="F321" i="1"/>
  <c r="B800" i="1"/>
  <c r="C799" i="1"/>
  <c r="D799" i="1" s="1"/>
  <c r="M321" i="1" l="1"/>
  <c r="O321" i="1" s="1"/>
  <c r="L322" i="1" s="1"/>
  <c r="C800" i="1"/>
  <c r="D800" i="1" s="1"/>
  <c r="B801" i="1"/>
  <c r="G388" i="1" l="1"/>
  <c r="R388" i="1"/>
  <c r="F322" i="1"/>
  <c r="N322" i="1"/>
  <c r="C801" i="1"/>
  <c r="D801" i="1" s="1"/>
  <c r="B802" i="1"/>
  <c r="Q388" i="1" l="1"/>
  <c r="S388" i="1" s="1"/>
  <c r="P389" i="1" s="1"/>
  <c r="M322" i="1"/>
  <c r="O322" i="1" s="1"/>
  <c r="L323" i="1" s="1"/>
  <c r="B803" i="1"/>
  <c r="C802" i="1"/>
  <c r="D802" i="1" s="1"/>
  <c r="G389" i="1" l="1"/>
  <c r="R389" i="1"/>
  <c r="N323" i="1"/>
  <c r="F323" i="1"/>
  <c r="C803" i="1"/>
  <c r="D803" i="1" s="1"/>
  <c r="B804" i="1"/>
  <c r="Q389" i="1" l="1"/>
  <c r="S389" i="1" s="1"/>
  <c r="P390" i="1" s="1"/>
  <c r="M323" i="1"/>
  <c r="C804" i="1"/>
  <c r="D804" i="1" s="1"/>
  <c r="B805" i="1"/>
  <c r="G390" i="1" l="1"/>
  <c r="R390" i="1"/>
  <c r="O323" i="1"/>
  <c r="L324" i="1" s="1"/>
  <c r="B806" i="1"/>
  <c r="C805" i="1"/>
  <c r="D805" i="1" s="1"/>
  <c r="Q390" i="1" l="1"/>
  <c r="S390" i="1" s="1"/>
  <c r="P391" i="1" s="1"/>
  <c r="N324" i="1"/>
  <c r="F324" i="1"/>
  <c r="B807" i="1"/>
  <c r="C806" i="1"/>
  <c r="D806" i="1" s="1"/>
  <c r="G391" i="1" l="1"/>
  <c r="R391" i="1"/>
  <c r="M324" i="1"/>
  <c r="B808" i="1"/>
  <c r="C807" i="1"/>
  <c r="D807" i="1" s="1"/>
  <c r="Q391" i="1" l="1"/>
  <c r="S391" i="1" s="1"/>
  <c r="P392" i="1" s="1"/>
  <c r="O324" i="1"/>
  <c r="L325" i="1" s="1"/>
  <c r="C808" i="1"/>
  <c r="D808" i="1" s="1"/>
  <c r="B809" i="1"/>
  <c r="G392" i="1" l="1"/>
  <c r="R392" i="1"/>
  <c r="F325" i="1"/>
  <c r="N325" i="1"/>
  <c r="B810" i="1"/>
  <c r="C809" i="1"/>
  <c r="D809" i="1" s="1"/>
  <c r="Q392" i="1" l="1"/>
  <c r="S392" i="1" s="1"/>
  <c r="P393" i="1" s="1"/>
  <c r="M325" i="1"/>
  <c r="C810" i="1"/>
  <c r="D810" i="1" s="1"/>
  <c r="B811" i="1"/>
  <c r="O325" i="1" l="1"/>
  <c r="L326" i="1" s="1"/>
  <c r="B812" i="1"/>
  <c r="C811" i="1"/>
  <c r="D811" i="1" s="1"/>
  <c r="G393" i="1" l="1"/>
  <c r="R393" i="1"/>
  <c r="F326" i="1"/>
  <c r="N326" i="1"/>
  <c r="B813" i="1"/>
  <c r="C812" i="1"/>
  <c r="D812" i="1" s="1"/>
  <c r="Q393" i="1" l="1"/>
  <c r="S393" i="1" s="1"/>
  <c r="P394" i="1" s="1"/>
  <c r="M326" i="1"/>
  <c r="B814" i="1"/>
  <c r="C813" i="1"/>
  <c r="D813" i="1" s="1"/>
  <c r="G394" i="1" l="1"/>
  <c r="R394" i="1"/>
  <c r="O326" i="1"/>
  <c r="L327" i="1" s="1"/>
  <c r="C814" i="1"/>
  <c r="D814" i="1" s="1"/>
  <c r="B815" i="1"/>
  <c r="Q394" i="1" l="1"/>
  <c r="S394" i="1" s="1"/>
  <c r="P395" i="1" s="1"/>
  <c r="F327" i="1"/>
  <c r="N327" i="1"/>
  <c r="B816" i="1"/>
  <c r="C815" i="1"/>
  <c r="D815" i="1" s="1"/>
  <c r="G395" i="1" l="1"/>
  <c r="R395" i="1"/>
  <c r="M327" i="1"/>
  <c r="O327" i="1" s="1"/>
  <c r="L328" i="1" s="1"/>
  <c r="C816" i="1"/>
  <c r="D816" i="1" s="1"/>
  <c r="B817" i="1"/>
  <c r="Q395" i="1" l="1"/>
  <c r="S395" i="1" s="1"/>
  <c r="P396" i="1" s="1"/>
  <c r="N328" i="1"/>
  <c r="F328" i="1"/>
  <c r="C817" i="1"/>
  <c r="D817" i="1" s="1"/>
  <c r="B818" i="1"/>
  <c r="G396" i="1" l="1"/>
  <c r="R396" i="1"/>
  <c r="M328" i="1"/>
  <c r="O328" i="1" s="1"/>
  <c r="L329" i="1" s="1"/>
  <c r="B819" i="1"/>
  <c r="C818" i="1"/>
  <c r="D818" i="1" s="1"/>
  <c r="Q396" i="1" l="1"/>
  <c r="S396" i="1" s="1"/>
  <c r="P397" i="1" s="1"/>
  <c r="F329" i="1"/>
  <c r="N329" i="1"/>
  <c r="B820" i="1"/>
  <c r="C819" i="1"/>
  <c r="D819" i="1" s="1"/>
  <c r="G397" i="1" l="1"/>
  <c r="R397" i="1"/>
  <c r="M329" i="1"/>
  <c r="B821" i="1"/>
  <c r="C820" i="1"/>
  <c r="D820" i="1" s="1"/>
  <c r="Q397" i="1" l="1"/>
  <c r="S397" i="1" s="1"/>
  <c r="P398" i="1" s="1"/>
  <c r="O329" i="1"/>
  <c r="L330" i="1" s="1"/>
  <c r="C821" i="1"/>
  <c r="D821" i="1" s="1"/>
  <c r="B822" i="1"/>
  <c r="G398" i="1" l="1"/>
  <c r="R398" i="1"/>
  <c r="F330" i="1"/>
  <c r="N330" i="1"/>
  <c r="B823" i="1"/>
  <c r="C822" i="1"/>
  <c r="D822" i="1" s="1"/>
  <c r="Q398" i="1" l="1"/>
  <c r="M330" i="1"/>
  <c r="O330" i="1" s="1"/>
  <c r="L331" i="1" s="1"/>
  <c r="B824" i="1"/>
  <c r="C823" i="1"/>
  <c r="D823" i="1" s="1"/>
  <c r="S398" i="1" l="1"/>
  <c r="P399" i="1" s="1"/>
  <c r="F331" i="1"/>
  <c r="N331" i="1"/>
  <c r="C824" i="1"/>
  <c r="D824" i="1" s="1"/>
  <c r="B825" i="1"/>
  <c r="G399" i="1" l="1"/>
  <c r="R399" i="1"/>
  <c r="M331" i="1"/>
  <c r="O331" i="1" s="1"/>
  <c r="L332" i="1" s="1"/>
  <c r="C825" i="1"/>
  <c r="D825" i="1" s="1"/>
  <c r="B826" i="1"/>
  <c r="Q399" i="1" l="1"/>
  <c r="S399" i="1" s="1"/>
  <c r="P400" i="1" s="1"/>
  <c r="N332" i="1"/>
  <c r="F332" i="1"/>
  <c r="C826" i="1"/>
  <c r="D826" i="1" s="1"/>
  <c r="B827" i="1"/>
  <c r="M332" i="1" l="1"/>
  <c r="O332" i="1" s="1"/>
  <c r="L333" i="1" s="1"/>
  <c r="B828" i="1"/>
  <c r="C827" i="1"/>
  <c r="D827" i="1" s="1"/>
  <c r="G400" i="1" l="1"/>
  <c r="R400" i="1"/>
  <c r="N333" i="1"/>
  <c r="F333" i="1"/>
  <c r="C828" i="1"/>
  <c r="D828" i="1" s="1"/>
  <c r="B829" i="1"/>
  <c r="Q400" i="1" l="1"/>
  <c r="S400" i="1" s="1"/>
  <c r="P401" i="1" s="1"/>
  <c r="M333" i="1"/>
  <c r="B830" i="1"/>
  <c r="C829" i="1"/>
  <c r="D829" i="1" s="1"/>
  <c r="O333" i="1" l="1"/>
  <c r="L334" i="1" s="1"/>
  <c r="B831" i="1"/>
  <c r="C830" i="1"/>
  <c r="D830" i="1" s="1"/>
  <c r="G401" i="1" l="1"/>
  <c r="R401" i="1"/>
  <c r="N334" i="1"/>
  <c r="F334" i="1"/>
  <c r="C831" i="1"/>
  <c r="D831" i="1" s="1"/>
  <c r="B832" i="1"/>
  <c r="Q401" i="1" l="1"/>
  <c r="S401" i="1" s="1"/>
  <c r="P402" i="1" s="1"/>
  <c r="M334" i="1"/>
  <c r="C832" i="1"/>
  <c r="D832" i="1" s="1"/>
  <c r="B833" i="1"/>
  <c r="G402" i="1" l="1"/>
  <c r="R402" i="1"/>
  <c r="O334" i="1"/>
  <c r="L335" i="1" s="1"/>
  <c r="C833" i="1"/>
  <c r="D833" i="1" s="1"/>
  <c r="B834" i="1"/>
  <c r="Q402" i="1" l="1"/>
  <c r="S402" i="1" s="1"/>
  <c r="P403" i="1" s="1"/>
  <c r="F335" i="1"/>
  <c r="N335" i="1"/>
  <c r="C834" i="1"/>
  <c r="D834" i="1" s="1"/>
  <c r="B835" i="1"/>
  <c r="G403" i="1" l="1"/>
  <c r="R403" i="1"/>
  <c r="M335" i="1"/>
  <c r="O335" i="1" s="1"/>
  <c r="L336" i="1" s="1"/>
  <c r="B836" i="1"/>
  <c r="C835" i="1"/>
  <c r="D835" i="1" s="1"/>
  <c r="Q403" i="1" l="1"/>
  <c r="S403" i="1" s="1"/>
  <c r="P404" i="1" s="1"/>
  <c r="N336" i="1"/>
  <c r="F336" i="1"/>
  <c r="C836" i="1"/>
  <c r="D836" i="1" s="1"/>
  <c r="B837" i="1"/>
  <c r="G404" i="1" l="1"/>
  <c r="R404" i="1"/>
  <c r="M336" i="1"/>
  <c r="O336" i="1" s="1"/>
  <c r="L337" i="1" s="1"/>
  <c r="B838" i="1"/>
  <c r="C837" i="1"/>
  <c r="D837" i="1" s="1"/>
  <c r="Q404" i="1" l="1"/>
  <c r="S404" i="1" s="1"/>
  <c r="P405" i="1" s="1"/>
  <c r="F337" i="1"/>
  <c r="N337" i="1"/>
  <c r="C838" i="1"/>
  <c r="D838" i="1" s="1"/>
  <c r="B839" i="1"/>
  <c r="G405" i="1" l="1"/>
  <c r="R405" i="1"/>
  <c r="M337" i="1"/>
  <c r="O337" i="1" s="1"/>
  <c r="L338" i="1" s="1"/>
  <c r="C839" i="1"/>
  <c r="D839" i="1" s="1"/>
  <c r="B840" i="1"/>
  <c r="Q405" i="1" l="1"/>
  <c r="S405" i="1" s="1"/>
  <c r="P406" i="1" s="1"/>
  <c r="F338" i="1"/>
  <c r="N338" i="1"/>
  <c r="C840" i="1"/>
  <c r="D840" i="1" s="1"/>
  <c r="B841" i="1"/>
  <c r="G406" i="1" l="1"/>
  <c r="R406" i="1"/>
  <c r="M338" i="1"/>
  <c r="B842" i="1"/>
  <c r="C841" i="1"/>
  <c r="D841" i="1" s="1"/>
  <c r="Q406" i="1" l="1"/>
  <c r="S406" i="1" s="1"/>
  <c r="P407" i="1" s="1"/>
  <c r="O338" i="1"/>
  <c r="L339" i="1" s="1"/>
  <c r="C842" i="1"/>
  <c r="D842" i="1" s="1"/>
  <c r="B843" i="1"/>
  <c r="G407" i="1" l="1"/>
  <c r="R407" i="1"/>
  <c r="F339" i="1"/>
  <c r="N339" i="1"/>
  <c r="C843" i="1"/>
  <c r="D843" i="1" s="1"/>
  <c r="B844" i="1"/>
  <c r="Q407" i="1" l="1"/>
  <c r="S407" i="1" s="1"/>
  <c r="P408" i="1" s="1"/>
  <c r="M339" i="1"/>
  <c r="C844" i="1"/>
  <c r="D844" i="1" s="1"/>
  <c r="B845" i="1"/>
  <c r="G408" i="1" l="1"/>
  <c r="R408" i="1"/>
  <c r="O339" i="1"/>
  <c r="L340" i="1" s="1"/>
  <c r="C845" i="1"/>
  <c r="D845" i="1" s="1"/>
  <c r="B846" i="1"/>
  <c r="Q408" i="1" l="1"/>
  <c r="S408" i="1" s="1"/>
  <c r="P409" i="1" s="1"/>
  <c r="N340" i="1"/>
  <c r="F340" i="1"/>
  <c r="B847" i="1"/>
  <c r="C846" i="1"/>
  <c r="D846" i="1" s="1"/>
  <c r="G409" i="1" l="1"/>
  <c r="R409" i="1"/>
  <c r="M340" i="1"/>
  <c r="C847" i="1"/>
  <c r="D847" i="1" s="1"/>
  <c r="B848" i="1"/>
  <c r="Q409" i="1" l="1"/>
  <c r="S409" i="1" s="1"/>
  <c r="P410" i="1" s="1"/>
  <c r="O340" i="1"/>
  <c r="L341" i="1" s="1"/>
  <c r="B849" i="1"/>
  <c r="C848" i="1"/>
  <c r="D848" i="1" s="1"/>
  <c r="G410" i="1" l="1"/>
  <c r="R410" i="1"/>
  <c r="F341" i="1"/>
  <c r="N341" i="1"/>
  <c r="B850" i="1"/>
  <c r="C849" i="1"/>
  <c r="D849" i="1" s="1"/>
  <c r="Q410" i="1" l="1"/>
  <c r="S410" i="1" s="1"/>
  <c r="P411" i="1" s="1"/>
  <c r="M341" i="1"/>
  <c r="B851" i="1"/>
  <c r="C850" i="1"/>
  <c r="D850" i="1" s="1"/>
  <c r="G411" i="1" l="1"/>
  <c r="R411" i="1"/>
  <c r="O341" i="1"/>
  <c r="L342" i="1" s="1"/>
  <c r="B852" i="1"/>
  <c r="C851" i="1"/>
  <c r="D851" i="1" s="1"/>
  <c r="Q411" i="1" l="1"/>
  <c r="S411" i="1"/>
  <c r="P412" i="1" s="1"/>
  <c r="F342" i="1"/>
  <c r="N342" i="1"/>
  <c r="B853" i="1"/>
  <c r="C852" i="1"/>
  <c r="D852" i="1" s="1"/>
  <c r="G412" i="1" l="1"/>
  <c r="R412" i="1"/>
  <c r="M342" i="1"/>
  <c r="B854" i="1"/>
  <c r="C853" i="1"/>
  <c r="D853" i="1" s="1"/>
  <c r="Q412" i="1" l="1"/>
  <c r="S412" i="1"/>
  <c r="P413" i="1" s="1"/>
  <c r="O342" i="1"/>
  <c r="L343" i="1" s="1"/>
  <c r="B855" i="1"/>
  <c r="C854" i="1"/>
  <c r="D854" i="1" s="1"/>
  <c r="G413" i="1" l="1"/>
  <c r="R413" i="1"/>
  <c r="F343" i="1"/>
  <c r="N343" i="1"/>
  <c r="C855" i="1"/>
  <c r="D855" i="1" s="1"/>
  <c r="B856" i="1"/>
  <c r="Q413" i="1" l="1"/>
  <c r="S413" i="1" s="1"/>
  <c r="P414" i="1" s="1"/>
  <c r="M343" i="1"/>
  <c r="O343" i="1" s="1"/>
  <c r="L344" i="1" s="1"/>
  <c r="C856" i="1"/>
  <c r="D856" i="1" s="1"/>
  <c r="B857" i="1"/>
  <c r="G414" i="1" l="1"/>
  <c r="R414" i="1"/>
  <c r="F344" i="1"/>
  <c r="N344" i="1"/>
  <c r="C857" i="1"/>
  <c r="D857" i="1" s="1"/>
  <c r="B858" i="1"/>
  <c r="Q414" i="1" l="1"/>
  <c r="S414" i="1" s="1"/>
  <c r="P415" i="1" s="1"/>
  <c r="M344" i="1"/>
  <c r="B859" i="1"/>
  <c r="C858" i="1"/>
  <c r="D858" i="1" s="1"/>
  <c r="G415" i="1" l="1"/>
  <c r="R415" i="1"/>
  <c r="O344" i="1"/>
  <c r="L345" i="1" s="1"/>
  <c r="C859" i="1"/>
  <c r="D859" i="1" s="1"/>
  <c r="B860" i="1"/>
  <c r="Q415" i="1" l="1"/>
  <c r="S415" i="1"/>
  <c r="P416" i="1" s="1"/>
  <c r="F345" i="1"/>
  <c r="N345" i="1"/>
  <c r="C860" i="1"/>
  <c r="D860" i="1" s="1"/>
  <c r="B861" i="1"/>
  <c r="G416" i="1" l="1"/>
  <c r="R416" i="1"/>
  <c r="M345" i="1"/>
  <c r="C861" i="1"/>
  <c r="D861" i="1" s="1"/>
  <c r="B862" i="1"/>
  <c r="Q416" i="1" l="1"/>
  <c r="S416" i="1" s="1"/>
  <c r="P417" i="1" s="1"/>
  <c r="O345" i="1"/>
  <c r="L346" i="1" s="1"/>
  <c r="C862" i="1"/>
  <c r="D862" i="1" s="1"/>
  <c r="B863" i="1"/>
  <c r="G417" i="1" l="1"/>
  <c r="R417" i="1"/>
  <c r="F346" i="1"/>
  <c r="N346" i="1"/>
  <c r="B864" i="1"/>
  <c r="C863" i="1"/>
  <c r="D863" i="1" s="1"/>
  <c r="Q417" i="1" l="1"/>
  <c r="S417" i="1" s="1"/>
  <c r="P418" i="1" s="1"/>
  <c r="M346" i="1"/>
  <c r="O346" i="1" s="1"/>
  <c r="L347" i="1" s="1"/>
  <c r="C864" i="1"/>
  <c r="D864" i="1" s="1"/>
  <c r="B865" i="1"/>
  <c r="G418" i="1" l="1"/>
  <c r="R418" i="1"/>
  <c r="N347" i="1"/>
  <c r="F347" i="1"/>
  <c r="B866" i="1"/>
  <c r="C865" i="1"/>
  <c r="D865" i="1" s="1"/>
  <c r="Q418" i="1" l="1"/>
  <c r="S418" i="1" s="1"/>
  <c r="P419" i="1" s="1"/>
  <c r="M347" i="1"/>
  <c r="O347" i="1" s="1"/>
  <c r="L348" i="1" s="1"/>
  <c r="B867" i="1"/>
  <c r="C866" i="1"/>
  <c r="D866" i="1" s="1"/>
  <c r="R419" i="1" l="1"/>
  <c r="G419" i="1"/>
  <c r="F348" i="1"/>
  <c r="N348" i="1"/>
  <c r="C867" i="1"/>
  <c r="D867" i="1" s="1"/>
  <c r="B868" i="1"/>
  <c r="Q419" i="1" l="1"/>
  <c r="S419" i="1" s="1"/>
  <c r="P420" i="1" s="1"/>
  <c r="M348" i="1"/>
  <c r="C868" i="1"/>
  <c r="D868" i="1" s="1"/>
  <c r="B869" i="1"/>
  <c r="G420" i="1" l="1"/>
  <c r="R420" i="1"/>
  <c r="O348" i="1"/>
  <c r="L349" i="1" s="1"/>
  <c r="B870" i="1"/>
  <c r="C869" i="1"/>
  <c r="D869" i="1" s="1"/>
  <c r="Q420" i="1" l="1"/>
  <c r="S420" i="1" s="1"/>
  <c r="P421" i="1" s="1"/>
  <c r="F349" i="1"/>
  <c r="N349" i="1"/>
  <c r="C870" i="1"/>
  <c r="D870" i="1" s="1"/>
  <c r="B871" i="1"/>
  <c r="G421" i="1" l="1"/>
  <c r="R421" i="1"/>
  <c r="M349" i="1"/>
  <c r="B872" i="1"/>
  <c r="C871" i="1"/>
  <c r="D871" i="1" s="1"/>
  <c r="Q421" i="1" l="1"/>
  <c r="S421" i="1" s="1"/>
  <c r="P422" i="1" s="1"/>
  <c r="O349" i="1"/>
  <c r="L350" i="1" s="1"/>
  <c r="B873" i="1"/>
  <c r="C872" i="1"/>
  <c r="D872" i="1" s="1"/>
  <c r="R422" i="1" l="1"/>
  <c r="G422" i="1"/>
  <c r="F350" i="1"/>
  <c r="N350" i="1"/>
  <c r="C873" i="1"/>
  <c r="D873" i="1" s="1"/>
  <c r="B874" i="1"/>
  <c r="Q422" i="1" l="1"/>
  <c r="S422" i="1" s="1"/>
  <c r="P423" i="1" s="1"/>
  <c r="M350" i="1"/>
  <c r="O350" i="1" s="1"/>
  <c r="L351" i="1" s="1"/>
  <c r="B875" i="1"/>
  <c r="C874" i="1"/>
  <c r="D874" i="1" s="1"/>
  <c r="G423" i="1" l="1"/>
  <c r="R423" i="1"/>
  <c r="F351" i="1"/>
  <c r="N351" i="1"/>
  <c r="B876" i="1"/>
  <c r="C875" i="1"/>
  <c r="D875" i="1" s="1"/>
  <c r="Q423" i="1" l="1"/>
  <c r="S423" i="1" s="1"/>
  <c r="P424" i="1" s="1"/>
  <c r="M351" i="1"/>
  <c r="C876" i="1"/>
  <c r="D876" i="1" s="1"/>
  <c r="B877" i="1"/>
  <c r="R424" i="1" l="1"/>
  <c r="G424" i="1"/>
  <c r="O351" i="1"/>
  <c r="L352" i="1" s="1"/>
  <c r="B878" i="1"/>
  <c r="C877" i="1"/>
  <c r="D877" i="1" s="1"/>
  <c r="Q424" i="1" l="1"/>
  <c r="S424" i="1" s="1"/>
  <c r="P425" i="1" s="1"/>
  <c r="N352" i="1"/>
  <c r="F352" i="1"/>
  <c r="B879" i="1"/>
  <c r="C878" i="1"/>
  <c r="D878" i="1" s="1"/>
  <c r="G425" i="1" l="1"/>
  <c r="R425" i="1"/>
  <c r="M352" i="1"/>
  <c r="B880" i="1"/>
  <c r="C879" i="1"/>
  <c r="D879" i="1" s="1"/>
  <c r="Q425" i="1" l="1"/>
  <c r="S425" i="1" s="1"/>
  <c r="P426" i="1" s="1"/>
  <c r="O352" i="1"/>
  <c r="L353" i="1" s="1"/>
  <c r="B881" i="1"/>
  <c r="C880" i="1"/>
  <c r="D880" i="1" s="1"/>
  <c r="G426" i="1" l="1"/>
  <c r="R426" i="1"/>
  <c r="F353" i="1"/>
  <c r="N353" i="1"/>
  <c r="C881" i="1"/>
  <c r="D881" i="1" s="1"/>
  <c r="B882" i="1"/>
  <c r="Q426" i="1" l="1"/>
  <c r="S426" i="1" s="1"/>
  <c r="P427" i="1" s="1"/>
  <c r="M353" i="1"/>
  <c r="C882" i="1"/>
  <c r="D882" i="1" s="1"/>
  <c r="B883" i="1"/>
  <c r="G427" i="1" l="1"/>
  <c r="R427" i="1"/>
  <c r="O353" i="1"/>
  <c r="L354" i="1" s="1"/>
  <c r="C883" i="1"/>
  <c r="D883" i="1" s="1"/>
  <c r="B884" i="1"/>
  <c r="Q427" i="1" l="1"/>
  <c r="S427" i="1"/>
  <c r="P428" i="1" s="1"/>
  <c r="F354" i="1"/>
  <c r="N354" i="1"/>
  <c r="B885" i="1"/>
  <c r="C884" i="1"/>
  <c r="D884" i="1" s="1"/>
  <c r="G428" i="1" l="1"/>
  <c r="R428" i="1"/>
  <c r="M354" i="1"/>
  <c r="O354" i="1" s="1"/>
  <c r="L355" i="1" s="1"/>
  <c r="C885" i="1"/>
  <c r="D885" i="1" s="1"/>
  <c r="B886" i="1"/>
  <c r="Q428" i="1" l="1"/>
  <c r="S428" i="1" s="1"/>
  <c r="P429" i="1" s="1"/>
  <c r="F355" i="1"/>
  <c r="N355" i="1"/>
  <c r="C886" i="1"/>
  <c r="D886" i="1" s="1"/>
  <c r="B887" i="1"/>
  <c r="G429" i="1" l="1"/>
  <c r="R429" i="1"/>
  <c r="M355" i="1"/>
  <c r="C887" i="1"/>
  <c r="D887" i="1" s="1"/>
  <c r="B888" i="1"/>
  <c r="Q429" i="1" l="1"/>
  <c r="S429" i="1" s="1"/>
  <c r="P430" i="1" s="1"/>
  <c r="O355" i="1"/>
  <c r="L356" i="1" s="1"/>
  <c r="B889" i="1"/>
  <c r="C888" i="1"/>
  <c r="D888" i="1" s="1"/>
  <c r="G430" i="1" l="1"/>
  <c r="R430" i="1"/>
  <c r="F356" i="1"/>
  <c r="N356" i="1"/>
  <c r="B890" i="1"/>
  <c r="C889" i="1"/>
  <c r="D889" i="1" s="1"/>
  <c r="Q430" i="1" l="1"/>
  <c r="S430" i="1" s="1"/>
  <c r="P431" i="1" s="1"/>
  <c r="M356" i="1"/>
  <c r="O356" i="1" s="1"/>
  <c r="L357" i="1" s="1"/>
  <c r="B891" i="1"/>
  <c r="C890" i="1"/>
  <c r="D890" i="1" s="1"/>
  <c r="G431" i="1" l="1"/>
  <c r="R431" i="1"/>
  <c r="F357" i="1"/>
  <c r="N357" i="1"/>
  <c r="B892" i="1"/>
  <c r="C891" i="1"/>
  <c r="D891" i="1" s="1"/>
  <c r="Q431" i="1" l="1"/>
  <c r="S431" i="1" s="1"/>
  <c r="P432" i="1" s="1"/>
  <c r="M357" i="1"/>
  <c r="O357" i="1" s="1"/>
  <c r="L358" i="1" s="1"/>
  <c r="C892" i="1"/>
  <c r="D892" i="1" s="1"/>
  <c r="B893" i="1"/>
  <c r="G432" i="1" l="1"/>
  <c r="R432" i="1"/>
  <c r="F358" i="1"/>
  <c r="N358" i="1"/>
  <c r="C893" i="1"/>
  <c r="D893" i="1" s="1"/>
  <c r="B894" i="1"/>
  <c r="Q432" i="1" l="1"/>
  <c r="S432" i="1" s="1"/>
  <c r="P433" i="1" s="1"/>
  <c r="M358" i="1"/>
  <c r="O358" i="1" s="1"/>
  <c r="L359" i="1" s="1"/>
  <c r="C894" i="1"/>
  <c r="D894" i="1" s="1"/>
  <c r="B895" i="1"/>
  <c r="G433" i="1" l="1"/>
  <c r="R433" i="1"/>
  <c r="N359" i="1"/>
  <c r="F359" i="1"/>
  <c r="C895" i="1"/>
  <c r="D895" i="1" s="1"/>
  <c r="B896" i="1"/>
  <c r="Q433" i="1" l="1"/>
  <c r="S433" i="1" s="1"/>
  <c r="P434" i="1" s="1"/>
  <c r="M359" i="1"/>
  <c r="C896" i="1"/>
  <c r="D896" i="1" s="1"/>
  <c r="B897" i="1"/>
  <c r="R434" i="1" l="1"/>
  <c r="G434" i="1"/>
  <c r="O359" i="1"/>
  <c r="L360" i="1" s="1"/>
  <c r="C897" i="1"/>
  <c r="D897" i="1" s="1"/>
  <c r="B898" i="1"/>
  <c r="Q434" i="1" l="1"/>
  <c r="S434" i="1" s="1"/>
  <c r="P435" i="1" s="1"/>
  <c r="N360" i="1"/>
  <c r="F360" i="1"/>
  <c r="B899" i="1"/>
  <c r="C898" i="1"/>
  <c r="D898" i="1" s="1"/>
  <c r="R435" i="1" l="1"/>
  <c r="G435" i="1"/>
  <c r="M360" i="1"/>
  <c r="B900" i="1"/>
  <c r="C899" i="1"/>
  <c r="D899" i="1" s="1"/>
  <c r="Q435" i="1" l="1"/>
  <c r="S435" i="1" s="1"/>
  <c r="P436" i="1" s="1"/>
  <c r="O360" i="1"/>
  <c r="L361" i="1" s="1"/>
  <c r="B901" i="1"/>
  <c r="C900" i="1"/>
  <c r="D900" i="1" s="1"/>
  <c r="G436" i="1" l="1"/>
  <c r="R436" i="1"/>
  <c r="F361" i="1"/>
  <c r="N361" i="1"/>
  <c r="C901" i="1"/>
  <c r="D901" i="1" s="1"/>
  <c r="B902" i="1"/>
  <c r="Q436" i="1" l="1"/>
  <c r="S436" i="1" s="1"/>
  <c r="P437" i="1" s="1"/>
  <c r="M361" i="1"/>
  <c r="O361" i="1" s="1"/>
  <c r="L362" i="1" s="1"/>
  <c r="C902" i="1"/>
  <c r="D902" i="1" s="1"/>
  <c r="B903" i="1"/>
  <c r="G437" i="1" l="1"/>
  <c r="R437" i="1"/>
  <c r="F362" i="1"/>
  <c r="N362" i="1"/>
  <c r="C903" i="1"/>
  <c r="D903" i="1" s="1"/>
  <c r="B904" i="1"/>
  <c r="Q437" i="1" l="1"/>
  <c r="S437" i="1" s="1"/>
  <c r="P438" i="1" s="1"/>
  <c r="M362" i="1"/>
  <c r="B905" i="1"/>
  <c r="C904" i="1"/>
  <c r="D904" i="1" s="1"/>
  <c r="G438" i="1" l="1"/>
  <c r="R438" i="1"/>
  <c r="O362" i="1"/>
  <c r="L363" i="1" s="1"/>
  <c r="B906" i="1"/>
  <c r="C905" i="1"/>
  <c r="D905" i="1" s="1"/>
  <c r="Q438" i="1" l="1"/>
  <c r="S438" i="1" s="1"/>
  <c r="P439" i="1" s="1"/>
  <c r="N363" i="1"/>
  <c r="F363" i="1"/>
  <c r="C906" i="1"/>
  <c r="D906" i="1" s="1"/>
  <c r="B907" i="1"/>
  <c r="G439" i="1" l="1"/>
  <c r="R439" i="1"/>
  <c r="M363" i="1"/>
  <c r="O363" i="1" s="1"/>
  <c r="L364" i="1" s="1"/>
  <c r="C907" i="1"/>
  <c r="D907" i="1" s="1"/>
  <c r="B908" i="1"/>
  <c r="Q439" i="1" l="1"/>
  <c r="S439" i="1" s="1"/>
  <c r="P440" i="1" s="1"/>
  <c r="N364" i="1"/>
  <c r="F364" i="1"/>
  <c r="B909" i="1"/>
  <c r="C908" i="1"/>
  <c r="D908" i="1" s="1"/>
  <c r="G440" i="1" l="1"/>
  <c r="R440" i="1"/>
  <c r="M364" i="1"/>
  <c r="O364" i="1" s="1"/>
  <c r="L365" i="1" s="1"/>
  <c r="C909" i="1"/>
  <c r="D909" i="1" s="1"/>
  <c r="B910" i="1"/>
  <c r="Q440" i="1" l="1"/>
  <c r="S440" i="1" s="1"/>
  <c r="P441" i="1" s="1"/>
  <c r="N365" i="1"/>
  <c r="F365" i="1"/>
  <c r="C910" i="1"/>
  <c r="D910" i="1" s="1"/>
  <c r="B911" i="1"/>
  <c r="G441" i="1" l="1"/>
  <c r="R441" i="1"/>
  <c r="M365" i="1"/>
  <c r="C911" i="1"/>
  <c r="D911" i="1" s="1"/>
  <c r="B912" i="1"/>
  <c r="Q441" i="1" l="1"/>
  <c r="S441" i="1"/>
  <c r="P442" i="1" s="1"/>
  <c r="O365" i="1"/>
  <c r="L366" i="1" s="1"/>
  <c r="B913" i="1"/>
  <c r="C912" i="1"/>
  <c r="D912" i="1" s="1"/>
  <c r="R442" i="1" l="1"/>
  <c r="G442" i="1"/>
  <c r="F366" i="1"/>
  <c r="N366" i="1"/>
  <c r="B914" i="1"/>
  <c r="C913" i="1"/>
  <c r="D913" i="1" s="1"/>
  <c r="Q442" i="1" l="1"/>
  <c r="S442" i="1" s="1"/>
  <c r="P443" i="1" s="1"/>
  <c r="M366" i="1"/>
  <c r="B915" i="1"/>
  <c r="C914" i="1"/>
  <c r="D914" i="1" s="1"/>
  <c r="G443" i="1" l="1"/>
  <c r="R443" i="1"/>
  <c r="O366" i="1"/>
  <c r="L367" i="1" s="1"/>
  <c r="C915" i="1"/>
  <c r="D915" i="1" s="1"/>
  <c r="B916" i="1"/>
  <c r="Q443" i="1" l="1"/>
  <c r="S443" i="1" s="1"/>
  <c r="P444" i="1" s="1"/>
  <c r="F367" i="1"/>
  <c r="N367" i="1"/>
  <c r="C916" i="1"/>
  <c r="D916" i="1" s="1"/>
  <c r="B917" i="1"/>
  <c r="R444" i="1" l="1"/>
  <c r="G444" i="1"/>
  <c r="M367" i="1"/>
  <c r="B918" i="1"/>
  <c r="C917" i="1"/>
  <c r="D917" i="1" s="1"/>
  <c r="Q444" i="1" l="1"/>
  <c r="S444" i="1" s="1"/>
  <c r="P445" i="1" s="1"/>
  <c r="O367" i="1"/>
  <c r="L368" i="1" s="1"/>
  <c r="B919" i="1"/>
  <c r="C918" i="1"/>
  <c r="D918" i="1" s="1"/>
  <c r="G445" i="1" l="1"/>
  <c r="R445" i="1"/>
  <c r="F368" i="1"/>
  <c r="N368" i="1"/>
  <c r="B920" i="1"/>
  <c r="C919" i="1"/>
  <c r="D919" i="1" s="1"/>
  <c r="Q445" i="1" l="1"/>
  <c r="S445" i="1" s="1"/>
  <c r="P446" i="1" s="1"/>
  <c r="M368" i="1"/>
  <c r="O368" i="1" s="1"/>
  <c r="L369" i="1" s="1"/>
  <c r="B921" i="1"/>
  <c r="C920" i="1"/>
  <c r="D920" i="1" s="1"/>
  <c r="G446" i="1" l="1"/>
  <c r="R446" i="1"/>
  <c r="F369" i="1"/>
  <c r="N369" i="1"/>
  <c r="C921" i="1"/>
  <c r="D921" i="1" s="1"/>
  <c r="B922" i="1"/>
  <c r="Q446" i="1" l="1"/>
  <c r="S446" i="1"/>
  <c r="P447" i="1" s="1"/>
  <c r="M369" i="1"/>
  <c r="O369" i="1" s="1"/>
  <c r="L370" i="1" s="1"/>
  <c r="C922" i="1"/>
  <c r="D922" i="1" s="1"/>
  <c r="B923" i="1"/>
  <c r="G447" i="1" l="1"/>
  <c r="R447" i="1"/>
  <c r="F370" i="1"/>
  <c r="N370" i="1"/>
  <c r="B924" i="1"/>
  <c r="C923" i="1"/>
  <c r="D923" i="1" s="1"/>
  <c r="Q447" i="1" l="1"/>
  <c r="S447" i="1" s="1"/>
  <c r="P448" i="1" s="1"/>
  <c r="M370" i="1"/>
  <c r="O370" i="1" s="1"/>
  <c r="L371" i="1" s="1"/>
  <c r="B925" i="1"/>
  <c r="C924" i="1"/>
  <c r="D924" i="1" s="1"/>
  <c r="G448" i="1" l="1"/>
  <c r="R448" i="1"/>
  <c r="N371" i="1"/>
  <c r="F371" i="1"/>
  <c r="C925" i="1"/>
  <c r="D925" i="1" s="1"/>
  <c r="B926" i="1"/>
  <c r="Q448" i="1" l="1"/>
  <c r="S448" i="1" s="1"/>
  <c r="P449" i="1" s="1"/>
  <c r="M371" i="1"/>
  <c r="B927" i="1"/>
  <c r="C926" i="1"/>
  <c r="D926" i="1" s="1"/>
  <c r="R449" i="1" l="1"/>
  <c r="G449" i="1"/>
  <c r="O371" i="1"/>
  <c r="L372" i="1" s="1"/>
  <c r="B928" i="1"/>
  <c r="C927" i="1"/>
  <c r="D927" i="1" s="1"/>
  <c r="Q449" i="1" l="1"/>
  <c r="S449" i="1" s="1"/>
  <c r="P450" i="1" s="1"/>
  <c r="N372" i="1"/>
  <c r="F372" i="1"/>
  <c r="C928" i="1"/>
  <c r="D928" i="1" s="1"/>
  <c r="B929" i="1"/>
  <c r="G450" i="1" l="1"/>
  <c r="R450" i="1"/>
  <c r="M372" i="1"/>
  <c r="O372" i="1" s="1"/>
  <c r="L373" i="1" s="1"/>
  <c r="B930" i="1"/>
  <c r="C929" i="1"/>
  <c r="D929" i="1" s="1"/>
  <c r="Q450" i="1" l="1"/>
  <c r="S450" i="1"/>
  <c r="P451" i="1" s="1"/>
  <c r="N373" i="1"/>
  <c r="F373" i="1"/>
  <c r="B931" i="1"/>
  <c r="C930" i="1"/>
  <c r="D930" i="1" s="1"/>
  <c r="R451" i="1" l="1"/>
  <c r="G451" i="1"/>
  <c r="M373" i="1"/>
  <c r="O373" i="1" s="1"/>
  <c r="L374" i="1" s="1"/>
  <c r="C931" i="1"/>
  <c r="D931" i="1" s="1"/>
  <c r="B932" i="1"/>
  <c r="Q451" i="1" l="1"/>
  <c r="S451" i="1" s="1"/>
  <c r="P452" i="1" s="1"/>
  <c r="F374" i="1"/>
  <c r="N374" i="1"/>
  <c r="C932" i="1"/>
  <c r="D932" i="1" s="1"/>
  <c r="B933" i="1"/>
  <c r="R452" i="1" l="1"/>
  <c r="G452" i="1"/>
  <c r="M374" i="1"/>
  <c r="B934" i="1"/>
  <c r="C933" i="1"/>
  <c r="D933" i="1" s="1"/>
  <c r="Q452" i="1" l="1"/>
  <c r="S452" i="1"/>
  <c r="P453" i="1" s="1"/>
  <c r="O374" i="1"/>
  <c r="L375" i="1" s="1"/>
  <c r="C934" i="1"/>
  <c r="D934" i="1" s="1"/>
  <c r="B935" i="1"/>
  <c r="G453" i="1" l="1"/>
  <c r="R453" i="1"/>
  <c r="F375" i="1"/>
  <c r="N375" i="1"/>
  <c r="B936" i="1"/>
  <c r="C935" i="1"/>
  <c r="D935" i="1" s="1"/>
  <c r="Q453" i="1" l="1"/>
  <c r="S453" i="1" s="1"/>
  <c r="P454" i="1" s="1"/>
  <c r="M375" i="1"/>
  <c r="B937" i="1"/>
  <c r="C936" i="1"/>
  <c r="D936" i="1" s="1"/>
  <c r="O375" i="1" l="1"/>
  <c r="L376" i="1" s="1"/>
  <c r="C937" i="1"/>
  <c r="D937" i="1" s="1"/>
  <c r="B938" i="1"/>
  <c r="R454" i="1" l="1"/>
  <c r="G454" i="1"/>
  <c r="F376" i="1"/>
  <c r="N376" i="1"/>
  <c r="B939" i="1"/>
  <c r="C938" i="1"/>
  <c r="D938" i="1" s="1"/>
  <c r="Q454" i="1" l="1"/>
  <c r="S454" i="1"/>
  <c r="P455" i="1" s="1"/>
  <c r="M376" i="1"/>
  <c r="B940" i="1"/>
  <c r="C939" i="1"/>
  <c r="D939" i="1" s="1"/>
  <c r="R455" i="1" l="1"/>
  <c r="G455" i="1"/>
  <c r="O376" i="1"/>
  <c r="L377" i="1" s="1"/>
  <c r="B941" i="1"/>
  <c r="C940" i="1"/>
  <c r="D940" i="1" s="1"/>
  <c r="Q455" i="1" l="1"/>
  <c r="S455" i="1" s="1"/>
  <c r="P456" i="1" s="1"/>
  <c r="N377" i="1"/>
  <c r="F377" i="1"/>
  <c r="C941" i="1"/>
  <c r="D941" i="1" s="1"/>
  <c r="B942" i="1"/>
  <c r="G456" i="1" l="1"/>
  <c r="R456" i="1"/>
  <c r="M377" i="1"/>
  <c r="O377" i="1" s="1"/>
  <c r="L378" i="1" s="1"/>
  <c r="C942" i="1"/>
  <c r="D942" i="1" s="1"/>
  <c r="B943" i="1"/>
  <c r="Q456" i="1" l="1"/>
  <c r="S456" i="1" s="1"/>
  <c r="P457" i="1" s="1"/>
  <c r="F378" i="1"/>
  <c r="N378" i="1"/>
  <c r="C943" i="1"/>
  <c r="D943" i="1" s="1"/>
  <c r="B944" i="1"/>
  <c r="M378" i="1" l="1"/>
  <c r="B945" i="1"/>
  <c r="C944" i="1"/>
  <c r="D944" i="1" s="1"/>
  <c r="G457" i="1" l="1"/>
  <c r="R457" i="1"/>
  <c r="O378" i="1"/>
  <c r="L379" i="1" s="1"/>
  <c r="B946" i="1"/>
  <c r="C945" i="1"/>
  <c r="D945" i="1" s="1"/>
  <c r="Q457" i="1" l="1"/>
  <c r="S457" i="1" s="1"/>
  <c r="P458" i="1" s="1"/>
  <c r="F379" i="1"/>
  <c r="N379" i="1"/>
  <c r="B947" i="1"/>
  <c r="C946" i="1"/>
  <c r="D946" i="1" s="1"/>
  <c r="R458" i="1" l="1"/>
  <c r="G458" i="1"/>
  <c r="M379" i="1"/>
  <c r="O379" i="1" s="1"/>
  <c r="L380" i="1" s="1"/>
  <c r="B948" i="1"/>
  <c r="C947" i="1"/>
  <c r="D947" i="1" s="1"/>
  <c r="Q458" i="1" l="1"/>
  <c r="S458" i="1" s="1"/>
  <c r="P459" i="1" s="1"/>
  <c r="F380" i="1"/>
  <c r="N380" i="1"/>
  <c r="B949" i="1"/>
  <c r="C948" i="1"/>
  <c r="D948" i="1" s="1"/>
  <c r="G459" i="1" l="1"/>
  <c r="R459" i="1"/>
  <c r="M380" i="1"/>
  <c r="O380" i="1" s="1"/>
  <c r="L381" i="1" s="1"/>
  <c r="B950" i="1"/>
  <c r="C949" i="1"/>
  <c r="D949" i="1" s="1"/>
  <c r="Q459" i="1" l="1"/>
  <c r="S459" i="1"/>
  <c r="P460" i="1" s="1"/>
  <c r="F381" i="1"/>
  <c r="N381" i="1"/>
  <c r="B951" i="1"/>
  <c r="C950" i="1"/>
  <c r="D950" i="1" s="1"/>
  <c r="R460" i="1" l="1"/>
  <c r="G460" i="1"/>
  <c r="M381" i="1"/>
  <c r="O381" i="1" s="1"/>
  <c r="L382" i="1" s="1"/>
  <c r="B952" i="1"/>
  <c r="C951" i="1"/>
  <c r="D951" i="1" s="1"/>
  <c r="Q460" i="1" l="1"/>
  <c r="S460" i="1" s="1"/>
  <c r="P461" i="1" s="1"/>
  <c r="N382" i="1"/>
  <c r="F382" i="1"/>
  <c r="C952" i="1"/>
  <c r="D952" i="1" s="1"/>
  <c r="B953" i="1"/>
  <c r="G461" i="1" l="1"/>
  <c r="R461" i="1"/>
  <c r="M382" i="1"/>
  <c r="O382" i="1" s="1"/>
  <c r="L383" i="1" s="1"/>
  <c r="C953" i="1"/>
  <c r="D953" i="1" s="1"/>
  <c r="B954" i="1"/>
  <c r="Q461" i="1" l="1"/>
  <c r="S461" i="1" s="1"/>
  <c r="P462" i="1" s="1"/>
  <c r="N383" i="1"/>
  <c r="F383" i="1"/>
  <c r="C954" i="1"/>
  <c r="D954" i="1" s="1"/>
  <c r="B955" i="1"/>
  <c r="G462" i="1" l="1"/>
  <c r="R462" i="1"/>
  <c r="M383" i="1"/>
  <c r="O383" i="1" s="1"/>
  <c r="L384" i="1" s="1"/>
  <c r="C955" i="1"/>
  <c r="D955" i="1" s="1"/>
  <c r="B956" i="1"/>
  <c r="Q462" i="1" l="1"/>
  <c r="S462" i="1" s="1"/>
  <c r="P463" i="1" s="1"/>
  <c r="F384" i="1"/>
  <c r="N384" i="1"/>
  <c r="C956" i="1"/>
  <c r="D956" i="1" s="1"/>
  <c r="B957" i="1"/>
  <c r="G463" i="1" l="1"/>
  <c r="R463" i="1"/>
  <c r="M384" i="1"/>
  <c r="O384" i="1" s="1"/>
  <c r="L385" i="1" s="1"/>
  <c r="C957" i="1"/>
  <c r="D957" i="1" s="1"/>
  <c r="B958" i="1"/>
  <c r="Q463" i="1" l="1"/>
  <c r="S463" i="1" s="1"/>
  <c r="P464" i="1" s="1"/>
  <c r="F385" i="1"/>
  <c r="N385" i="1"/>
  <c r="C958" i="1"/>
  <c r="D958" i="1" s="1"/>
  <c r="B959" i="1"/>
  <c r="M385" i="1" l="1"/>
  <c r="O385" i="1" s="1"/>
  <c r="L386" i="1" s="1"/>
  <c r="C959" i="1"/>
  <c r="D959" i="1" s="1"/>
  <c r="B960" i="1"/>
  <c r="R464" i="1" l="1"/>
  <c r="G464" i="1"/>
  <c r="F386" i="1"/>
  <c r="N386" i="1"/>
  <c r="C960" i="1"/>
  <c r="D960" i="1" s="1"/>
  <c r="B961" i="1"/>
  <c r="Q464" i="1" l="1"/>
  <c r="S464" i="1" s="1"/>
  <c r="P465" i="1" s="1"/>
  <c r="M386" i="1"/>
  <c r="O386" i="1" s="1"/>
  <c r="L387" i="1" s="1"/>
  <c r="C961" i="1"/>
  <c r="D961" i="1" s="1"/>
  <c r="B962" i="1"/>
  <c r="F387" i="1" l="1"/>
  <c r="N387" i="1"/>
  <c r="B963" i="1"/>
  <c r="C962" i="1"/>
  <c r="D962" i="1" s="1"/>
  <c r="G465" i="1" l="1"/>
  <c r="R465" i="1"/>
  <c r="M387" i="1"/>
  <c r="C963" i="1"/>
  <c r="D963" i="1" s="1"/>
  <c r="B964" i="1"/>
  <c r="Q465" i="1" l="1"/>
  <c r="S465" i="1" s="1"/>
  <c r="P466" i="1" s="1"/>
  <c r="O387" i="1"/>
  <c r="L388" i="1" s="1"/>
  <c r="C964" i="1"/>
  <c r="D964" i="1" s="1"/>
  <c r="B965" i="1"/>
  <c r="G466" i="1" l="1"/>
  <c r="R466" i="1"/>
  <c r="N388" i="1"/>
  <c r="F388" i="1"/>
  <c r="C965" i="1"/>
  <c r="D965" i="1" s="1"/>
  <c r="B966" i="1"/>
  <c r="Q466" i="1" l="1"/>
  <c r="S466" i="1" s="1"/>
  <c r="P467" i="1" s="1"/>
  <c r="M388" i="1"/>
  <c r="O388" i="1" s="1"/>
  <c r="L389" i="1" s="1"/>
  <c r="C966" i="1"/>
  <c r="D966" i="1" s="1"/>
  <c r="B967" i="1"/>
  <c r="G467" i="1" l="1"/>
  <c r="R467" i="1"/>
  <c r="N389" i="1"/>
  <c r="F389" i="1"/>
  <c r="C967" i="1"/>
  <c r="D967" i="1" s="1"/>
  <c r="B968" i="1"/>
  <c r="Q467" i="1" l="1"/>
  <c r="S467" i="1" s="1"/>
  <c r="P468" i="1" s="1"/>
  <c r="M389" i="1"/>
  <c r="O389" i="1" s="1"/>
  <c r="L390" i="1" s="1"/>
  <c r="C968" i="1"/>
  <c r="D968" i="1" s="1"/>
  <c r="B969" i="1"/>
  <c r="R468" i="1" l="1"/>
  <c r="G468" i="1"/>
  <c r="N390" i="1"/>
  <c r="F390" i="1"/>
  <c r="C969" i="1"/>
  <c r="D969" i="1" s="1"/>
  <c r="B970" i="1"/>
  <c r="Q468" i="1" l="1"/>
  <c r="S468" i="1" s="1"/>
  <c r="P469" i="1" s="1"/>
  <c r="M390" i="1"/>
  <c r="O390" i="1" s="1"/>
  <c r="L391" i="1" s="1"/>
  <c r="C970" i="1"/>
  <c r="D970" i="1" s="1"/>
  <c r="B971" i="1"/>
  <c r="R469" i="1" l="1"/>
  <c r="G469" i="1"/>
  <c r="N391" i="1"/>
  <c r="F391" i="1"/>
  <c r="C971" i="1"/>
  <c r="D971" i="1" s="1"/>
  <c r="B972" i="1"/>
  <c r="Q469" i="1" l="1"/>
  <c r="S469" i="1" s="1"/>
  <c r="P470" i="1" s="1"/>
  <c r="M391" i="1"/>
  <c r="O391" i="1" s="1"/>
  <c r="L392" i="1" s="1"/>
  <c r="C972" i="1"/>
  <c r="D972" i="1" s="1"/>
  <c r="B973" i="1"/>
  <c r="R470" i="1" l="1"/>
  <c r="G470" i="1"/>
  <c r="N392" i="1"/>
  <c r="F392" i="1"/>
  <c r="B974" i="1"/>
  <c r="C973" i="1"/>
  <c r="D973" i="1" s="1"/>
  <c r="Q470" i="1" l="1"/>
  <c r="S470" i="1"/>
  <c r="P471" i="1" s="1"/>
  <c r="M392" i="1"/>
  <c r="C974" i="1"/>
  <c r="D974" i="1" s="1"/>
  <c r="B975" i="1"/>
  <c r="G471" i="1" l="1"/>
  <c r="R471" i="1"/>
  <c r="O392" i="1"/>
  <c r="L393" i="1" s="1"/>
  <c r="C975" i="1"/>
  <c r="D975" i="1" s="1"/>
  <c r="B976" i="1"/>
  <c r="Q471" i="1" l="1"/>
  <c r="S471" i="1" s="1"/>
  <c r="P472" i="1" s="1"/>
  <c r="N393" i="1"/>
  <c r="F393" i="1"/>
  <c r="B977" i="1"/>
  <c r="C976" i="1"/>
  <c r="D976" i="1" s="1"/>
  <c r="G472" i="1" l="1"/>
  <c r="R472" i="1"/>
  <c r="M393" i="1"/>
  <c r="C977" i="1"/>
  <c r="D977" i="1" s="1"/>
  <c r="B978" i="1"/>
  <c r="Q472" i="1" l="1"/>
  <c r="S472" i="1" s="1"/>
  <c r="P473" i="1" s="1"/>
  <c r="O393" i="1"/>
  <c r="L394" i="1" s="1"/>
  <c r="C978" i="1"/>
  <c r="D978" i="1" s="1"/>
  <c r="B979" i="1"/>
  <c r="G473" i="1" l="1"/>
  <c r="R473" i="1"/>
  <c r="N394" i="1"/>
  <c r="F394" i="1"/>
  <c r="C979" i="1"/>
  <c r="D979" i="1" s="1"/>
  <c r="B980" i="1"/>
  <c r="Q473" i="1" l="1"/>
  <c r="S473" i="1"/>
  <c r="P474" i="1" s="1"/>
  <c r="M394" i="1"/>
  <c r="C980" i="1"/>
  <c r="D980" i="1" s="1"/>
  <c r="B981" i="1"/>
  <c r="G474" i="1" l="1"/>
  <c r="R474" i="1"/>
  <c r="O394" i="1"/>
  <c r="L395" i="1" s="1"/>
  <c r="B982" i="1"/>
  <c r="C981" i="1"/>
  <c r="D981" i="1" s="1"/>
  <c r="Q474" i="1" l="1"/>
  <c r="S474" i="1" s="1"/>
  <c r="P475" i="1" s="1"/>
  <c r="N395" i="1"/>
  <c r="F395" i="1"/>
  <c r="C982" i="1"/>
  <c r="D982" i="1" s="1"/>
  <c r="B983" i="1"/>
  <c r="M395" i="1" l="1"/>
  <c r="O395" i="1" s="1"/>
  <c r="L396" i="1" s="1"/>
  <c r="C983" i="1"/>
  <c r="D983" i="1" s="1"/>
  <c r="B984" i="1"/>
  <c r="G475" i="1" l="1"/>
  <c r="R475" i="1"/>
  <c r="F396" i="1"/>
  <c r="N396" i="1"/>
  <c r="C984" i="1"/>
  <c r="D984" i="1" s="1"/>
  <c r="B985" i="1"/>
  <c r="Q475" i="1" l="1"/>
  <c r="S475" i="1"/>
  <c r="P476" i="1" s="1"/>
  <c r="M396" i="1"/>
  <c r="O396" i="1" s="1"/>
  <c r="L397" i="1" s="1"/>
  <c r="C985" i="1"/>
  <c r="D985" i="1" s="1"/>
  <c r="B986" i="1"/>
  <c r="G476" i="1" l="1"/>
  <c r="R476" i="1"/>
  <c r="F397" i="1"/>
  <c r="N397" i="1"/>
  <c r="C986" i="1"/>
  <c r="D986" i="1" s="1"/>
  <c r="B987" i="1"/>
  <c r="Q476" i="1" l="1"/>
  <c r="S476" i="1" s="1"/>
  <c r="P477" i="1" s="1"/>
  <c r="M397" i="1"/>
  <c r="O397" i="1" s="1"/>
  <c r="L398" i="1" s="1"/>
  <c r="C987" i="1"/>
  <c r="D987" i="1" s="1"/>
  <c r="B988" i="1"/>
  <c r="G477" i="1" l="1"/>
  <c r="R477" i="1"/>
  <c r="F398" i="1"/>
  <c r="N398" i="1"/>
  <c r="B989" i="1"/>
  <c r="C988" i="1"/>
  <c r="D988" i="1" s="1"/>
  <c r="Q477" i="1" l="1"/>
  <c r="S477" i="1" s="1"/>
  <c r="P478" i="1" s="1"/>
  <c r="M398" i="1"/>
  <c r="B990" i="1"/>
  <c r="C989" i="1"/>
  <c r="D989" i="1" s="1"/>
  <c r="G478" i="1" l="1"/>
  <c r="R478" i="1"/>
  <c r="O398" i="1"/>
  <c r="L399" i="1" s="1"/>
  <c r="C990" i="1"/>
  <c r="D990" i="1" s="1"/>
  <c r="B991" i="1"/>
  <c r="Q478" i="1" l="1"/>
  <c r="S478" i="1" s="1"/>
  <c r="P479" i="1" s="1"/>
  <c r="F399" i="1"/>
  <c r="N399" i="1"/>
  <c r="C991" i="1"/>
  <c r="D991" i="1" s="1"/>
  <c r="B992" i="1"/>
  <c r="R479" i="1" l="1"/>
  <c r="G479" i="1"/>
  <c r="M399" i="1"/>
  <c r="C992" i="1"/>
  <c r="D992" i="1" s="1"/>
  <c r="B993" i="1"/>
  <c r="Q479" i="1" l="1"/>
  <c r="S479" i="1" s="1"/>
  <c r="P480" i="1" s="1"/>
  <c r="O399" i="1"/>
  <c r="L400" i="1" s="1"/>
  <c r="B994" i="1"/>
  <c r="C993" i="1"/>
  <c r="D993" i="1" s="1"/>
  <c r="R480" i="1" l="1"/>
  <c r="G480" i="1"/>
  <c r="F400" i="1"/>
  <c r="N400" i="1"/>
  <c r="B995" i="1"/>
  <c r="C994" i="1"/>
  <c r="D994" i="1" s="1"/>
  <c r="Q480" i="1" l="1"/>
  <c r="S480" i="1" s="1"/>
  <c r="P481" i="1" s="1"/>
  <c r="M400" i="1"/>
  <c r="O400" i="1" s="1"/>
  <c r="L401" i="1" s="1"/>
  <c r="C995" i="1"/>
  <c r="D995" i="1" s="1"/>
  <c r="B996" i="1"/>
  <c r="G481" i="1" l="1"/>
  <c r="R481" i="1"/>
  <c r="F401" i="1"/>
  <c r="N401" i="1"/>
  <c r="C996" i="1"/>
  <c r="D996" i="1" s="1"/>
  <c r="B997" i="1"/>
  <c r="Q481" i="1" l="1"/>
  <c r="S481" i="1" s="1"/>
  <c r="P482" i="1" s="1"/>
  <c r="M401" i="1"/>
  <c r="O401" i="1" s="1"/>
  <c r="L402" i="1" s="1"/>
  <c r="C997" i="1"/>
  <c r="D997" i="1" s="1"/>
  <c r="B998" i="1"/>
  <c r="R482" i="1" l="1"/>
  <c r="G482" i="1"/>
  <c r="N402" i="1"/>
  <c r="F402" i="1"/>
  <c r="B999" i="1"/>
  <c r="C998" i="1"/>
  <c r="D998" i="1" s="1"/>
  <c r="Q482" i="1" l="1"/>
  <c r="S482" i="1" s="1"/>
  <c r="P483" i="1" s="1"/>
  <c r="M402" i="1"/>
  <c r="C999" i="1"/>
  <c r="D999" i="1" s="1"/>
  <c r="B1000" i="1"/>
  <c r="G483" i="1" l="1"/>
  <c r="R483" i="1"/>
  <c r="O402" i="1"/>
  <c r="L403" i="1" s="1"/>
  <c r="B1001" i="1"/>
  <c r="C1000" i="1"/>
  <c r="D1000" i="1" s="1"/>
  <c r="Q483" i="1" l="1"/>
  <c r="S483" i="1" s="1"/>
  <c r="P484" i="1" s="1"/>
  <c r="N403" i="1"/>
  <c r="F403" i="1"/>
  <c r="B1002" i="1"/>
  <c r="C1001" i="1"/>
  <c r="D1001" i="1" s="1"/>
  <c r="G484" i="1" l="1"/>
  <c r="R484" i="1"/>
  <c r="M403" i="1"/>
  <c r="C1002" i="1"/>
  <c r="D1002" i="1" s="1"/>
  <c r="B1003" i="1"/>
  <c r="Q484" i="1" l="1"/>
  <c r="S484" i="1" s="1"/>
  <c r="P485" i="1" s="1"/>
  <c r="O403" i="1"/>
  <c r="L404" i="1" s="1"/>
  <c r="C1003" i="1"/>
  <c r="D1003" i="1" s="1"/>
  <c r="B1004" i="1"/>
  <c r="G485" i="1" l="1"/>
  <c r="R485" i="1"/>
  <c r="F404" i="1"/>
  <c r="N404" i="1"/>
  <c r="B1005" i="1"/>
  <c r="C1004" i="1"/>
  <c r="D1004" i="1" s="1"/>
  <c r="Q485" i="1" l="1"/>
  <c r="S485" i="1" s="1"/>
  <c r="P486" i="1" s="1"/>
  <c r="M404" i="1"/>
  <c r="C1005" i="1"/>
  <c r="D1005" i="1" s="1"/>
  <c r="B1006" i="1"/>
  <c r="O404" i="1" l="1"/>
  <c r="L405" i="1" s="1"/>
  <c r="C1006" i="1"/>
  <c r="D1006" i="1" s="1"/>
  <c r="B1007" i="1"/>
  <c r="G486" i="1" l="1"/>
  <c r="R486" i="1"/>
  <c r="N405" i="1"/>
  <c r="F405" i="1"/>
  <c r="B1008" i="1"/>
  <c r="C1007" i="1"/>
  <c r="D1007" i="1" s="1"/>
  <c r="Q486" i="1" l="1"/>
  <c r="S486" i="1" s="1"/>
  <c r="P487" i="1" s="1"/>
  <c r="M405" i="1"/>
  <c r="O405" i="1" s="1"/>
  <c r="L406" i="1" s="1"/>
  <c r="B1009" i="1"/>
  <c r="C1008" i="1"/>
  <c r="D1008" i="1" s="1"/>
  <c r="R487" i="1" l="1"/>
  <c r="G487" i="1"/>
  <c r="F406" i="1"/>
  <c r="N406" i="1"/>
  <c r="B1010" i="1"/>
  <c r="C1009" i="1"/>
  <c r="D1009" i="1" s="1"/>
  <c r="Q487" i="1" l="1"/>
  <c r="S487" i="1" s="1"/>
  <c r="P488" i="1" s="1"/>
  <c r="M406" i="1"/>
  <c r="C1010" i="1"/>
  <c r="D1010" i="1" s="1"/>
  <c r="B1011" i="1"/>
  <c r="G488" i="1" l="1"/>
  <c r="R488" i="1"/>
  <c r="O406" i="1"/>
  <c r="L407" i="1" s="1"/>
  <c r="C1011" i="1"/>
  <c r="D1011" i="1" s="1"/>
  <c r="B1012" i="1"/>
  <c r="Q488" i="1" l="1"/>
  <c r="S488" i="1" s="1"/>
  <c r="P489" i="1" s="1"/>
  <c r="F407" i="1"/>
  <c r="N407" i="1"/>
  <c r="C1012" i="1"/>
  <c r="D1012" i="1" s="1"/>
  <c r="B1013" i="1"/>
  <c r="G489" i="1" l="1"/>
  <c r="R489" i="1"/>
  <c r="M407" i="1"/>
  <c r="C1013" i="1"/>
  <c r="D1013" i="1" s="1"/>
  <c r="B1014" i="1"/>
  <c r="Q489" i="1" l="1"/>
  <c r="S489" i="1" s="1"/>
  <c r="P490" i="1" s="1"/>
  <c r="O407" i="1"/>
  <c r="L408" i="1" s="1"/>
  <c r="B1015" i="1"/>
  <c r="C1014" i="1"/>
  <c r="D1014" i="1" s="1"/>
  <c r="R490" i="1" l="1"/>
  <c r="G490" i="1"/>
  <c r="F408" i="1"/>
  <c r="N408" i="1"/>
  <c r="C1015" i="1"/>
  <c r="D1015" i="1" s="1"/>
  <c r="B1016" i="1"/>
  <c r="Q490" i="1" l="1"/>
  <c r="S490" i="1" s="1"/>
  <c r="P491" i="1" s="1"/>
  <c r="M408" i="1"/>
  <c r="O408" i="1" s="1"/>
  <c r="L409" i="1" s="1"/>
  <c r="C1016" i="1"/>
  <c r="D1016" i="1" s="1"/>
  <c r="B1017" i="1"/>
  <c r="G491" i="1" l="1"/>
  <c r="R491" i="1"/>
  <c r="F409" i="1"/>
  <c r="N409" i="1"/>
  <c r="B1018" i="1"/>
  <c r="C1017" i="1"/>
  <c r="D1017" i="1" s="1"/>
  <c r="Q491" i="1" l="1"/>
  <c r="S491" i="1" s="1"/>
  <c r="P492" i="1" s="1"/>
  <c r="M409" i="1"/>
  <c r="B1019" i="1"/>
  <c r="C1018" i="1"/>
  <c r="D1018" i="1" s="1"/>
  <c r="R492" i="1" l="1"/>
  <c r="G492" i="1"/>
  <c r="O409" i="1"/>
  <c r="L410" i="1" s="1"/>
  <c r="C1019" i="1"/>
  <c r="D1019" i="1" s="1"/>
  <c r="B1020" i="1"/>
  <c r="Q492" i="1" l="1"/>
  <c r="S492" i="1"/>
  <c r="P493" i="1" s="1"/>
  <c r="F410" i="1"/>
  <c r="N410" i="1"/>
  <c r="C1020" i="1"/>
  <c r="D1020" i="1" s="1"/>
  <c r="B1021" i="1"/>
  <c r="R493" i="1" l="1"/>
  <c r="G493" i="1"/>
  <c r="M410" i="1"/>
  <c r="C1021" i="1"/>
  <c r="D1021" i="1" s="1"/>
  <c r="B1022" i="1"/>
  <c r="Q493" i="1" l="1"/>
  <c r="S493" i="1" s="1"/>
  <c r="P494" i="1" s="1"/>
  <c r="O410" i="1"/>
  <c r="L411" i="1" s="1"/>
  <c r="B1023" i="1"/>
  <c r="C1022" i="1"/>
  <c r="D1022" i="1" s="1"/>
  <c r="R494" i="1" l="1"/>
  <c r="G494" i="1"/>
  <c r="F411" i="1"/>
  <c r="N411" i="1"/>
  <c r="B1024" i="1"/>
  <c r="C1023" i="1"/>
  <c r="D1023" i="1" s="1"/>
  <c r="Q494" i="1" l="1"/>
  <c r="S494" i="1" s="1"/>
  <c r="P495" i="1" s="1"/>
  <c r="M411" i="1"/>
  <c r="O411" i="1" s="1"/>
  <c r="L412" i="1" s="1"/>
  <c r="C1024" i="1"/>
  <c r="D1024" i="1" s="1"/>
  <c r="B1025" i="1"/>
  <c r="G495" i="1" l="1"/>
  <c r="R495" i="1"/>
  <c r="F412" i="1"/>
  <c r="N412" i="1"/>
  <c r="B1026" i="1"/>
  <c r="C1025" i="1"/>
  <c r="D1025" i="1" s="1"/>
  <c r="Q495" i="1" l="1"/>
  <c r="S495" i="1" s="1"/>
  <c r="P496" i="1" s="1"/>
  <c r="M412" i="1"/>
  <c r="C1026" i="1"/>
  <c r="D1026" i="1" s="1"/>
  <c r="B1027" i="1"/>
  <c r="G496" i="1" l="1"/>
  <c r="R496" i="1"/>
  <c r="O412" i="1"/>
  <c r="L413" i="1" s="1"/>
  <c r="C1027" i="1"/>
  <c r="D1027" i="1" s="1"/>
  <c r="B1028" i="1"/>
  <c r="Q496" i="1" l="1"/>
  <c r="S496" i="1" s="1"/>
  <c r="P497" i="1" s="1"/>
  <c r="F413" i="1"/>
  <c r="N413" i="1"/>
  <c r="B1029" i="1"/>
  <c r="C1028" i="1"/>
  <c r="D1028" i="1" s="1"/>
  <c r="R497" i="1" l="1"/>
  <c r="G497" i="1"/>
  <c r="M413" i="1"/>
  <c r="B1030" i="1"/>
  <c r="C1029" i="1"/>
  <c r="D1029" i="1" s="1"/>
  <c r="Q497" i="1" l="1"/>
  <c r="S497" i="1" s="1"/>
  <c r="P498" i="1" s="1"/>
  <c r="O413" i="1"/>
  <c r="L414" i="1" s="1"/>
  <c r="C1030" i="1"/>
  <c r="D1030" i="1" s="1"/>
  <c r="B1031" i="1"/>
  <c r="G498" i="1" l="1"/>
  <c r="R498" i="1"/>
  <c r="F414" i="1"/>
  <c r="N414" i="1"/>
  <c r="C1031" i="1"/>
  <c r="D1031" i="1" s="1"/>
  <c r="B1032" i="1"/>
  <c r="Q498" i="1" l="1"/>
  <c r="S498" i="1" s="1"/>
  <c r="P499" i="1" s="1"/>
  <c r="M414" i="1"/>
  <c r="B1033" i="1"/>
  <c r="C1032" i="1"/>
  <c r="D1032" i="1" s="1"/>
  <c r="G499" i="1" l="1"/>
  <c r="R499" i="1"/>
  <c r="O414" i="1"/>
  <c r="L415" i="1" s="1"/>
  <c r="B1034" i="1"/>
  <c r="C1033" i="1"/>
  <c r="D1033" i="1" s="1"/>
  <c r="Q499" i="1" l="1"/>
  <c r="S499" i="1" s="1"/>
  <c r="P500" i="1" s="1"/>
  <c r="F415" i="1"/>
  <c r="N415" i="1"/>
  <c r="C1034" i="1"/>
  <c r="D1034" i="1" s="1"/>
  <c r="B1035" i="1"/>
  <c r="G500" i="1" l="1"/>
  <c r="R500" i="1"/>
  <c r="M415" i="1"/>
  <c r="O415" i="1" s="1"/>
  <c r="L416" i="1" s="1"/>
  <c r="C1035" i="1"/>
  <c r="D1035" i="1" s="1"/>
  <c r="B1036" i="1"/>
  <c r="Q500" i="1" l="1"/>
  <c r="S500" i="1"/>
  <c r="P501" i="1" s="1"/>
  <c r="F416" i="1"/>
  <c r="N416" i="1"/>
  <c r="B1037" i="1"/>
  <c r="C1036" i="1"/>
  <c r="D1036" i="1" s="1"/>
  <c r="G501" i="1" l="1"/>
  <c r="R501" i="1"/>
  <c r="M416" i="1"/>
  <c r="B1038" i="1"/>
  <c r="C1037" i="1"/>
  <c r="D1037" i="1" s="1"/>
  <c r="Q501" i="1" l="1"/>
  <c r="S501" i="1" s="1"/>
  <c r="P502" i="1" s="1"/>
  <c r="O416" i="1"/>
  <c r="L417" i="1" s="1"/>
  <c r="C1038" i="1"/>
  <c r="D1038" i="1" s="1"/>
  <c r="B1039" i="1"/>
  <c r="G502" i="1" l="1"/>
  <c r="R502" i="1"/>
  <c r="N417" i="1"/>
  <c r="F417" i="1"/>
  <c r="B1040" i="1"/>
  <c r="C1039" i="1"/>
  <c r="D1039" i="1" s="1"/>
  <c r="Q502" i="1" l="1"/>
  <c r="S502" i="1" s="1"/>
  <c r="P503" i="1" s="1"/>
  <c r="M417" i="1"/>
  <c r="C1040" i="1"/>
  <c r="D1040" i="1" s="1"/>
  <c r="B1041" i="1"/>
  <c r="G503" i="1" l="1"/>
  <c r="R503" i="1"/>
  <c r="O417" i="1"/>
  <c r="L418" i="1" s="1"/>
  <c r="C1041" i="1"/>
  <c r="D1041" i="1" s="1"/>
  <c r="B1042" i="1"/>
  <c r="Q503" i="1" l="1"/>
  <c r="S503" i="1" s="1"/>
  <c r="P504" i="1" s="1"/>
  <c r="N418" i="1"/>
  <c r="F418" i="1"/>
  <c r="B1043" i="1"/>
  <c r="C1042" i="1"/>
  <c r="D1042" i="1" s="1"/>
  <c r="G504" i="1" l="1"/>
  <c r="R504" i="1"/>
  <c r="M418" i="1"/>
  <c r="O418" i="1" s="1"/>
  <c r="L419" i="1" s="1"/>
  <c r="C1043" i="1"/>
  <c r="D1043" i="1" s="1"/>
  <c r="B1044" i="1"/>
  <c r="Q504" i="1" l="1"/>
  <c r="S504" i="1" s="1"/>
  <c r="P505" i="1" s="1"/>
  <c r="N419" i="1"/>
  <c r="F419" i="1"/>
  <c r="C1044" i="1"/>
  <c r="D1044" i="1" s="1"/>
  <c r="B1045" i="1"/>
  <c r="G505" i="1" l="1"/>
  <c r="R505" i="1"/>
  <c r="M419" i="1"/>
  <c r="O419" i="1" s="1"/>
  <c r="L420" i="1" s="1"/>
  <c r="C1045" i="1"/>
  <c r="D1045" i="1" s="1"/>
  <c r="B1046" i="1"/>
  <c r="Q505" i="1" l="1"/>
  <c r="S505" i="1" s="1"/>
  <c r="P506" i="1" s="1"/>
  <c r="N420" i="1"/>
  <c r="F420" i="1"/>
  <c r="B1047" i="1"/>
  <c r="C1046" i="1"/>
  <c r="D1046" i="1" s="1"/>
  <c r="G506" i="1" l="1"/>
  <c r="R506" i="1"/>
  <c r="M420" i="1"/>
  <c r="C1047" i="1"/>
  <c r="D1047" i="1" s="1"/>
  <c r="B1048" i="1"/>
  <c r="Q506" i="1" l="1"/>
  <c r="S506" i="1" s="1"/>
  <c r="P507" i="1" s="1"/>
  <c r="O420" i="1"/>
  <c r="L421" i="1" s="1"/>
  <c r="B1049" i="1"/>
  <c r="C1048" i="1"/>
  <c r="D1048" i="1" s="1"/>
  <c r="G507" i="1" l="1"/>
  <c r="R507" i="1"/>
  <c r="F421" i="1"/>
  <c r="N421" i="1"/>
  <c r="B1050" i="1"/>
  <c r="C1049" i="1"/>
  <c r="D1049" i="1" s="1"/>
  <c r="Q507" i="1" l="1"/>
  <c r="S507" i="1" s="1"/>
  <c r="P508" i="1" s="1"/>
  <c r="M421" i="1"/>
  <c r="C1050" i="1"/>
  <c r="D1050" i="1" s="1"/>
  <c r="B1051" i="1"/>
  <c r="G508" i="1" l="1"/>
  <c r="R508" i="1"/>
  <c r="O421" i="1"/>
  <c r="L422" i="1" s="1"/>
  <c r="B1052" i="1"/>
  <c r="C1051" i="1"/>
  <c r="D1051" i="1" s="1"/>
  <c r="Q508" i="1" l="1"/>
  <c r="S508" i="1"/>
  <c r="P509" i="1" s="1"/>
  <c r="F422" i="1"/>
  <c r="N422" i="1"/>
  <c r="B1053" i="1"/>
  <c r="C1052" i="1"/>
  <c r="D1052" i="1" s="1"/>
  <c r="G509" i="1" l="1"/>
  <c r="R509" i="1"/>
  <c r="M422" i="1"/>
  <c r="O422" i="1" s="1"/>
  <c r="L423" i="1" s="1"/>
  <c r="B1054" i="1"/>
  <c r="C1053" i="1"/>
  <c r="D1053" i="1" s="1"/>
  <c r="Q509" i="1" l="1"/>
  <c r="S509" i="1" s="1"/>
  <c r="P510" i="1" s="1"/>
  <c r="F423" i="1"/>
  <c r="N423" i="1"/>
  <c r="C1054" i="1"/>
  <c r="D1054" i="1" s="1"/>
  <c r="B1055" i="1"/>
  <c r="G510" i="1" l="1"/>
  <c r="R510" i="1"/>
  <c r="M423" i="1"/>
  <c r="B1056" i="1"/>
  <c r="C1055" i="1"/>
  <c r="D1055" i="1" s="1"/>
  <c r="Q510" i="1" l="1"/>
  <c r="S510" i="1" s="1"/>
  <c r="P511" i="1" s="1"/>
  <c r="O423" i="1"/>
  <c r="L424" i="1" s="1"/>
  <c r="B1057" i="1"/>
  <c r="C1056" i="1"/>
  <c r="D1056" i="1" s="1"/>
  <c r="G511" i="1" l="1"/>
  <c r="R511" i="1"/>
  <c r="F424" i="1"/>
  <c r="N424" i="1"/>
  <c r="C1057" i="1"/>
  <c r="D1057" i="1" s="1"/>
  <c r="B1058" i="1"/>
  <c r="Q511" i="1" l="1"/>
  <c r="M424" i="1"/>
  <c r="C1058" i="1"/>
  <c r="D1058" i="1" s="1"/>
  <c r="B1059" i="1"/>
  <c r="S511" i="1" l="1"/>
  <c r="P512" i="1" s="1"/>
  <c r="O424" i="1"/>
  <c r="L425" i="1" s="1"/>
  <c r="C1059" i="1"/>
  <c r="D1059" i="1" s="1"/>
  <c r="B1060" i="1"/>
  <c r="G512" i="1" l="1"/>
  <c r="R512" i="1"/>
  <c r="F425" i="1"/>
  <c r="N425" i="1"/>
  <c r="B1061" i="1"/>
  <c r="C1060" i="1"/>
  <c r="D1060" i="1" s="1"/>
  <c r="Q512" i="1" l="1"/>
  <c r="S512" i="1"/>
  <c r="P513" i="1" s="1"/>
  <c r="M425" i="1"/>
  <c r="C1061" i="1"/>
  <c r="D1061" i="1" s="1"/>
  <c r="B1062" i="1"/>
  <c r="O425" i="1" l="1"/>
  <c r="L426" i="1" s="1"/>
  <c r="B1063" i="1"/>
  <c r="C1062" i="1"/>
  <c r="D1062" i="1" s="1"/>
  <c r="G513" i="1" l="1"/>
  <c r="R513" i="1"/>
  <c r="N426" i="1"/>
  <c r="F426" i="1"/>
  <c r="C1063" i="1"/>
  <c r="D1063" i="1" s="1"/>
  <c r="B1064" i="1"/>
  <c r="Q513" i="1" l="1"/>
  <c r="S513" i="1" s="1"/>
  <c r="P514" i="1" s="1"/>
  <c r="M426" i="1"/>
  <c r="B1065" i="1"/>
  <c r="C1064" i="1"/>
  <c r="D1064" i="1" s="1"/>
  <c r="R514" i="1" l="1"/>
  <c r="G514" i="1"/>
  <c r="O426" i="1"/>
  <c r="L427" i="1" s="1"/>
  <c r="B1066" i="1"/>
  <c r="C1065" i="1"/>
  <c r="D1065" i="1" s="1"/>
  <c r="Q514" i="1" l="1"/>
  <c r="S514" i="1"/>
  <c r="P515" i="1" s="1"/>
  <c r="F427" i="1"/>
  <c r="N427" i="1"/>
  <c r="B1067" i="1"/>
  <c r="C1066" i="1"/>
  <c r="D1066" i="1" s="1"/>
  <c r="G515" i="1" l="1"/>
  <c r="R515" i="1"/>
  <c r="M427" i="1"/>
  <c r="B1068" i="1"/>
  <c r="C1067" i="1"/>
  <c r="D1067" i="1" s="1"/>
  <c r="Q515" i="1" l="1"/>
  <c r="S515" i="1"/>
  <c r="P516" i="1" s="1"/>
  <c r="O427" i="1"/>
  <c r="L428" i="1" s="1"/>
  <c r="B1069" i="1"/>
  <c r="C1068" i="1"/>
  <c r="D1068" i="1" s="1"/>
  <c r="G516" i="1" l="1"/>
  <c r="R516" i="1"/>
  <c r="F428" i="1"/>
  <c r="N428" i="1"/>
  <c r="B1070" i="1"/>
  <c r="C1069" i="1"/>
  <c r="D1069" i="1" s="1"/>
  <c r="Q516" i="1" l="1"/>
  <c r="S516" i="1" s="1"/>
  <c r="P517" i="1" s="1"/>
  <c r="M428" i="1"/>
  <c r="B1071" i="1"/>
  <c r="C1070" i="1"/>
  <c r="D1070" i="1" s="1"/>
  <c r="G517" i="1" l="1"/>
  <c r="R517" i="1"/>
  <c r="O428" i="1"/>
  <c r="L429" i="1" s="1"/>
  <c r="C1071" i="1"/>
  <c r="D1071" i="1" s="1"/>
  <c r="B1072" i="1"/>
  <c r="Q517" i="1" l="1"/>
  <c r="S517" i="1" s="1"/>
  <c r="P518" i="1" s="1"/>
  <c r="F429" i="1"/>
  <c r="N429" i="1"/>
  <c r="B1073" i="1"/>
  <c r="C1072" i="1"/>
  <c r="D1072" i="1" s="1"/>
  <c r="M429" i="1" l="1"/>
  <c r="C1073" i="1"/>
  <c r="D1073" i="1" s="1"/>
  <c r="B1074" i="1"/>
  <c r="G518" i="1" l="1"/>
  <c r="R518" i="1"/>
  <c r="O429" i="1"/>
  <c r="L430" i="1" s="1"/>
  <c r="B1075" i="1"/>
  <c r="C1074" i="1"/>
  <c r="D1074" i="1" s="1"/>
  <c r="Q518" i="1" l="1"/>
  <c r="S518" i="1" s="1"/>
  <c r="P519" i="1" s="1"/>
  <c r="N430" i="1"/>
  <c r="F430" i="1"/>
  <c r="B1076" i="1"/>
  <c r="C1075" i="1"/>
  <c r="D1075" i="1" s="1"/>
  <c r="M430" i="1" l="1"/>
  <c r="B1077" i="1"/>
  <c r="C1076" i="1"/>
  <c r="D1076" i="1" s="1"/>
  <c r="G519" i="1" l="1"/>
  <c r="R519" i="1"/>
  <c r="O430" i="1"/>
  <c r="L431" i="1" s="1"/>
  <c r="C1077" i="1"/>
  <c r="D1077" i="1" s="1"/>
  <c r="B1078" i="1"/>
  <c r="Q519" i="1" l="1"/>
  <c r="S519" i="1"/>
  <c r="P520" i="1" s="1"/>
  <c r="F431" i="1"/>
  <c r="N431" i="1"/>
  <c r="B1079" i="1"/>
  <c r="C1078" i="1"/>
  <c r="D1078" i="1" s="1"/>
  <c r="G520" i="1" l="1"/>
  <c r="R520" i="1"/>
  <c r="M431" i="1"/>
  <c r="C1079" i="1"/>
  <c r="D1079" i="1" s="1"/>
  <c r="B1080" i="1"/>
  <c r="Q520" i="1" l="1"/>
  <c r="S520" i="1" s="1"/>
  <c r="P521" i="1" s="1"/>
  <c r="O431" i="1"/>
  <c r="L432" i="1" s="1"/>
  <c r="B1081" i="1"/>
  <c r="C1080" i="1"/>
  <c r="D1080" i="1" s="1"/>
  <c r="G521" i="1" l="1"/>
  <c r="R521" i="1"/>
  <c r="F432" i="1"/>
  <c r="N432" i="1"/>
  <c r="C1081" i="1"/>
  <c r="D1081" i="1" s="1"/>
  <c r="B1082" i="1"/>
  <c r="Q521" i="1" l="1"/>
  <c r="S521" i="1"/>
  <c r="P522" i="1" s="1"/>
  <c r="M432" i="1"/>
  <c r="O432" i="1" s="1"/>
  <c r="L433" i="1" s="1"/>
  <c r="B1083" i="1"/>
  <c r="C1082" i="1"/>
  <c r="D1082" i="1" s="1"/>
  <c r="G522" i="1" l="1"/>
  <c r="R522" i="1"/>
  <c r="N433" i="1"/>
  <c r="F433" i="1"/>
  <c r="C1083" i="1"/>
  <c r="D1083" i="1" s="1"/>
  <c r="B1084" i="1"/>
  <c r="Q522" i="1" l="1"/>
  <c r="S522" i="1" s="1"/>
  <c r="P523" i="1" s="1"/>
  <c r="M433" i="1"/>
  <c r="B1085" i="1"/>
  <c r="C1084" i="1"/>
  <c r="D1084" i="1" s="1"/>
  <c r="G523" i="1" l="1"/>
  <c r="R523" i="1"/>
  <c r="O433" i="1"/>
  <c r="L434" i="1" s="1"/>
  <c r="C1085" i="1"/>
  <c r="D1085" i="1" s="1"/>
  <c r="B1086" i="1"/>
  <c r="Q523" i="1" l="1"/>
  <c r="S523" i="1"/>
  <c r="P524" i="1" s="1"/>
  <c r="F434" i="1"/>
  <c r="N434" i="1"/>
  <c r="B1087" i="1"/>
  <c r="C1086" i="1"/>
  <c r="D1086" i="1" s="1"/>
  <c r="G524" i="1" l="1"/>
  <c r="R524" i="1"/>
  <c r="M434" i="1"/>
  <c r="C1087" i="1"/>
  <c r="D1087" i="1" s="1"/>
  <c r="B1088" i="1"/>
  <c r="Q524" i="1" l="1"/>
  <c r="S524" i="1" s="1"/>
  <c r="P525" i="1" s="1"/>
  <c r="O434" i="1"/>
  <c r="L435" i="1" s="1"/>
  <c r="B1089" i="1"/>
  <c r="C1088" i="1"/>
  <c r="D1088" i="1" s="1"/>
  <c r="G525" i="1" l="1"/>
  <c r="R525" i="1"/>
  <c r="F435" i="1"/>
  <c r="N435" i="1"/>
  <c r="C1089" i="1"/>
  <c r="D1089" i="1" s="1"/>
  <c r="B1090" i="1"/>
  <c r="Q525" i="1" l="1"/>
  <c r="S525" i="1" s="1"/>
  <c r="P526" i="1" s="1"/>
  <c r="M435" i="1"/>
  <c r="B1091" i="1"/>
  <c r="C1090" i="1"/>
  <c r="D1090" i="1" s="1"/>
  <c r="G526" i="1" l="1"/>
  <c r="R526" i="1"/>
  <c r="O435" i="1"/>
  <c r="L436" i="1" s="1"/>
  <c r="B1092" i="1"/>
  <c r="C1091" i="1"/>
  <c r="D1091" i="1" s="1"/>
  <c r="Q526" i="1" l="1"/>
  <c r="S526" i="1" s="1"/>
  <c r="P527" i="1" s="1"/>
  <c r="F436" i="1"/>
  <c r="N436" i="1"/>
  <c r="B1093" i="1"/>
  <c r="C1092" i="1"/>
  <c r="D1092" i="1" s="1"/>
  <c r="R527" i="1" l="1"/>
  <c r="G527" i="1"/>
  <c r="M436" i="1"/>
  <c r="O436" i="1" s="1"/>
  <c r="L437" i="1" s="1"/>
  <c r="C1093" i="1"/>
  <c r="D1093" i="1" s="1"/>
  <c r="B1094" i="1"/>
  <c r="Q527" i="1" l="1"/>
  <c r="S527" i="1" s="1"/>
  <c r="P528" i="1" s="1"/>
  <c r="N437" i="1"/>
  <c r="F437" i="1"/>
  <c r="B1095" i="1"/>
  <c r="C1094" i="1"/>
  <c r="D1094" i="1" s="1"/>
  <c r="G528" i="1" l="1"/>
  <c r="R528" i="1"/>
  <c r="M437" i="1"/>
  <c r="C1095" i="1"/>
  <c r="D1095" i="1" s="1"/>
  <c r="B1096" i="1"/>
  <c r="Q528" i="1" l="1"/>
  <c r="S528" i="1" s="1"/>
  <c r="P529" i="1" s="1"/>
  <c r="O437" i="1"/>
  <c r="L438" i="1" s="1"/>
  <c r="C1096" i="1"/>
  <c r="D1096" i="1" s="1"/>
  <c r="B1097" i="1"/>
  <c r="G529" i="1" l="1"/>
  <c r="R529" i="1"/>
  <c r="N438" i="1"/>
  <c r="F438" i="1"/>
  <c r="B1098" i="1"/>
  <c r="C1097" i="1"/>
  <c r="D1097" i="1" s="1"/>
  <c r="Q529" i="1" l="1"/>
  <c r="M438" i="1"/>
  <c r="O438" i="1" s="1"/>
  <c r="L439" i="1" s="1"/>
  <c r="B1099" i="1"/>
  <c r="C1098" i="1"/>
  <c r="D1098" i="1" s="1"/>
  <c r="S529" i="1" l="1"/>
  <c r="P530" i="1" s="1"/>
  <c r="F439" i="1"/>
  <c r="N439" i="1"/>
  <c r="B1100" i="1"/>
  <c r="C1099" i="1"/>
  <c r="D1099" i="1" s="1"/>
  <c r="G530" i="1" l="1"/>
  <c r="R530" i="1"/>
  <c r="M439" i="1"/>
  <c r="C1100" i="1"/>
  <c r="D1100" i="1" s="1"/>
  <c r="B1101" i="1"/>
  <c r="Q530" i="1" l="1"/>
  <c r="S530" i="1" s="1"/>
  <c r="P531" i="1" s="1"/>
  <c r="O439" i="1"/>
  <c r="L440" i="1" s="1"/>
  <c r="C1101" i="1"/>
  <c r="D1101" i="1" s="1"/>
  <c r="B1102" i="1"/>
  <c r="N440" i="1" l="1"/>
  <c r="F440" i="1"/>
  <c r="B1103" i="1"/>
  <c r="C1102" i="1"/>
  <c r="D1102" i="1" s="1"/>
  <c r="G531" i="1" l="1"/>
  <c r="R531" i="1"/>
  <c r="M440" i="1"/>
  <c r="O440" i="1" s="1"/>
  <c r="L441" i="1" s="1"/>
  <c r="C1103" i="1"/>
  <c r="D1103" i="1" s="1"/>
  <c r="B1104" i="1"/>
  <c r="Q531" i="1" l="1"/>
  <c r="S531" i="1" s="1"/>
  <c r="P532" i="1" s="1"/>
  <c r="N441" i="1"/>
  <c r="F441" i="1"/>
  <c r="B1105" i="1"/>
  <c r="C1104" i="1"/>
  <c r="D1104" i="1" s="1"/>
  <c r="G532" i="1" l="1"/>
  <c r="R532" i="1"/>
  <c r="M441" i="1"/>
  <c r="C1105" i="1"/>
  <c r="D1105" i="1" s="1"/>
  <c r="B1106" i="1"/>
  <c r="Q532" i="1" l="1"/>
  <c r="S532" i="1" s="1"/>
  <c r="P533" i="1" s="1"/>
  <c r="O441" i="1"/>
  <c r="L442" i="1" s="1"/>
  <c r="B1107" i="1"/>
  <c r="C1106" i="1"/>
  <c r="D1106" i="1" s="1"/>
  <c r="G533" i="1" l="1"/>
  <c r="R533" i="1"/>
  <c r="N442" i="1"/>
  <c r="F442" i="1"/>
  <c r="C1107" i="1"/>
  <c r="D1107" i="1" s="1"/>
  <c r="B1108" i="1"/>
  <c r="Q533" i="1" l="1"/>
  <c r="S533" i="1" s="1"/>
  <c r="P534" i="1" s="1"/>
  <c r="M442" i="1"/>
  <c r="C1108" i="1"/>
  <c r="D1108" i="1" s="1"/>
  <c r="B1109" i="1"/>
  <c r="G534" i="1" l="1"/>
  <c r="R534" i="1"/>
  <c r="O442" i="1"/>
  <c r="L443" i="1" s="1"/>
  <c r="C1109" i="1"/>
  <c r="D1109" i="1" s="1"/>
  <c r="B1110" i="1"/>
  <c r="Q534" i="1" l="1"/>
  <c r="S534" i="1" s="1"/>
  <c r="P535" i="1" s="1"/>
  <c r="F443" i="1"/>
  <c r="N443" i="1"/>
  <c r="C1110" i="1"/>
  <c r="D1110" i="1" s="1"/>
  <c r="B1111" i="1"/>
  <c r="G535" i="1" l="1"/>
  <c r="R535" i="1"/>
  <c r="M443" i="1"/>
  <c r="O443" i="1" s="1"/>
  <c r="L444" i="1" s="1"/>
  <c r="C1111" i="1"/>
  <c r="D1111" i="1" s="1"/>
  <c r="B1112" i="1"/>
  <c r="Q535" i="1" l="1"/>
  <c r="S535" i="1"/>
  <c r="P536" i="1" s="1"/>
  <c r="F444" i="1"/>
  <c r="N444" i="1"/>
  <c r="C1112" i="1"/>
  <c r="D1112" i="1" s="1"/>
  <c r="B1113" i="1"/>
  <c r="G536" i="1" l="1"/>
  <c r="R536" i="1"/>
  <c r="M444" i="1"/>
  <c r="C1113" i="1"/>
  <c r="D1113" i="1" s="1"/>
  <c r="B1114" i="1"/>
  <c r="Q536" i="1" l="1"/>
  <c r="S536" i="1"/>
  <c r="P537" i="1" s="1"/>
  <c r="O444" i="1"/>
  <c r="L445" i="1" s="1"/>
  <c r="C1114" i="1"/>
  <c r="D1114" i="1" s="1"/>
  <c r="B1115" i="1"/>
  <c r="G537" i="1" l="1"/>
  <c r="R537" i="1"/>
  <c r="N445" i="1"/>
  <c r="F445" i="1"/>
  <c r="C1115" i="1"/>
  <c r="D1115" i="1" s="1"/>
  <c r="B1116" i="1"/>
  <c r="Q537" i="1" l="1"/>
  <c r="S537" i="1" s="1"/>
  <c r="P538" i="1" s="1"/>
  <c r="M445" i="1"/>
  <c r="B1117" i="1"/>
  <c r="C1116" i="1"/>
  <c r="D1116" i="1" s="1"/>
  <c r="G538" i="1" l="1"/>
  <c r="R538" i="1"/>
  <c r="O445" i="1"/>
  <c r="L446" i="1" s="1"/>
  <c r="C1117" i="1"/>
  <c r="D1117" i="1" s="1"/>
  <c r="B1118" i="1"/>
  <c r="Q538" i="1" l="1"/>
  <c r="S538" i="1" s="1"/>
  <c r="P539" i="1" s="1"/>
  <c r="F446" i="1"/>
  <c r="N446" i="1"/>
  <c r="B1119" i="1"/>
  <c r="C1118" i="1"/>
  <c r="D1118" i="1" s="1"/>
  <c r="G539" i="1" l="1"/>
  <c r="R539" i="1"/>
  <c r="M446" i="1"/>
  <c r="C1119" i="1"/>
  <c r="D1119" i="1" s="1"/>
  <c r="B1120" i="1"/>
  <c r="Q539" i="1" l="1"/>
  <c r="S539" i="1" s="1"/>
  <c r="P540" i="1" s="1"/>
  <c r="O446" i="1"/>
  <c r="L447" i="1" s="1"/>
  <c r="B1121" i="1"/>
  <c r="C1120" i="1"/>
  <c r="D1120" i="1" s="1"/>
  <c r="G540" i="1" l="1"/>
  <c r="R540" i="1"/>
  <c r="F447" i="1"/>
  <c r="N447" i="1"/>
  <c r="C1121" i="1"/>
  <c r="D1121" i="1" s="1"/>
  <c r="B1122" i="1"/>
  <c r="Q540" i="1" l="1"/>
  <c r="S540" i="1" s="1"/>
  <c r="P541" i="1" s="1"/>
  <c r="M447" i="1"/>
  <c r="O447" i="1" s="1"/>
  <c r="L448" i="1" s="1"/>
  <c r="C1122" i="1"/>
  <c r="D1122" i="1" s="1"/>
  <c r="B1123" i="1"/>
  <c r="G541" i="1" l="1"/>
  <c r="R541" i="1"/>
  <c r="F448" i="1"/>
  <c r="N448" i="1"/>
  <c r="C1123" i="1"/>
  <c r="D1123" i="1" s="1"/>
  <c r="B1124" i="1"/>
  <c r="Q541" i="1" l="1"/>
  <c r="S541" i="1" s="1"/>
  <c r="P542" i="1" s="1"/>
  <c r="M448" i="1"/>
  <c r="B1125" i="1"/>
  <c r="C1124" i="1"/>
  <c r="D1124" i="1" s="1"/>
  <c r="G542" i="1" l="1"/>
  <c r="R542" i="1"/>
  <c r="O448" i="1"/>
  <c r="L449" i="1" s="1"/>
  <c r="C1125" i="1"/>
  <c r="D1125" i="1" s="1"/>
  <c r="B1126" i="1"/>
  <c r="Q542" i="1" l="1"/>
  <c r="S542" i="1" s="1"/>
  <c r="P543" i="1" s="1"/>
  <c r="F449" i="1"/>
  <c r="N449" i="1"/>
  <c r="B1127" i="1"/>
  <c r="C1126" i="1"/>
  <c r="D1126" i="1" s="1"/>
  <c r="G543" i="1" l="1"/>
  <c r="R543" i="1"/>
  <c r="M449" i="1"/>
  <c r="C1127" i="1"/>
  <c r="D1127" i="1" s="1"/>
  <c r="B1128" i="1"/>
  <c r="Q543" i="1" l="1"/>
  <c r="S543" i="1" s="1"/>
  <c r="P544" i="1" s="1"/>
  <c r="O449" i="1"/>
  <c r="L450" i="1" s="1"/>
  <c r="C1128" i="1"/>
  <c r="D1128" i="1" s="1"/>
  <c r="B1129" i="1"/>
  <c r="F450" i="1" l="1"/>
  <c r="N450" i="1"/>
  <c r="B1130" i="1"/>
  <c r="C1129" i="1"/>
  <c r="D1129" i="1" s="1"/>
  <c r="G544" i="1" l="1"/>
  <c r="R544" i="1"/>
  <c r="M450" i="1"/>
  <c r="C1130" i="1"/>
  <c r="D1130" i="1" s="1"/>
  <c r="B1131" i="1"/>
  <c r="Q544" i="1" l="1"/>
  <c r="S544" i="1" s="1"/>
  <c r="P545" i="1" s="1"/>
  <c r="O450" i="1"/>
  <c r="L451" i="1" s="1"/>
  <c r="B1132" i="1"/>
  <c r="C1131" i="1"/>
  <c r="D1131" i="1" s="1"/>
  <c r="G545" i="1" l="1"/>
  <c r="R545" i="1"/>
  <c r="F451" i="1"/>
  <c r="N451" i="1"/>
  <c r="B1133" i="1"/>
  <c r="C1132" i="1"/>
  <c r="D1132" i="1" s="1"/>
  <c r="Q545" i="1" l="1"/>
  <c r="S545" i="1"/>
  <c r="P546" i="1" s="1"/>
  <c r="M451" i="1"/>
  <c r="B1134" i="1"/>
  <c r="C1133" i="1"/>
  <c r="D1133" i="1" s="1"/>
  <c r="G546" i="1" l="1"/>
  <c r="R546" i="1"/>
  <c r="O451" i="1"/>
  <c r="L452" i="1" s="1"/>
  <c r="B1135" i="1"/>
  <c r="C1134" i="1"/>
  <c r="D1134" i="1" s="1"/>
  <c r="Q546" i="1" l="1"/>
  <c r="S546" i="1" s="1"/>
  <c r="P547" i="1" s="1"/>
  <c r="N452" i="1"/>
  <c r="F452" i="1"/>
  <c r="B1136" i="1"/>
  <c r="C1135" i="1"/>
  <c r="D1135" i="1" s="1"/>
  <c r="G547" i="1" l="1"/>
  <c r="R547" i="1"/>
  <c r="M452" i="1"/>
  <c r="O452" i="1" s="1"/>
  <c r="L453" i="1" s="1"/>
  <c r="B1137" i="1"/>
  <c r="C1136" i="1"/>
  <c r="D1136" i="1" s="1"/>
  <c r="Q547" i="1" l="1"/>
  <c r="S547" i="1" s="1"/>
  <c r="P548" i="1" s="1"/>
  <c r="N453" i="1"/>
  <c r="F453" i="1"/>
  <c r="B1138" i="1"/>
  <c r="C1137" i="1"/>
  <c r="D1137" i="1" s="1"/>
  <c r="G548" i="1" l="1"/>
  <c r="R548" i="1"/>
  <c r="M453" i="1"/>
  <c r="C1138" i="1"/>
  <c r="D1138" i="1" s="1"/>
  <c r="B1139" i="1"/>
  <c r="Q548" i="1" l="1"/>
  <c r="S548" i="1" s="1"/>
  <c r="P549" i="1" s="1"/>
  <c r="O453" i="1"/>
  <c r="L454" i="1" s="1"/>
  <c r="C1139" i="1"/>
  <c r="D1139" i="1" s="1"/>
  <c r="B1140" i="1"/>
  <c r="G549" i="1" l="1"/>
  <c r="R549" i="1"/>
  <c r="F454" i="1"/>
  <c r="N454" i="1"/>
  <c r="C1140" i="1"/>
  <c r="D1140" i="1" s="1"/>
  <c r="B1141" i="1"/>
  <c r="Q549" i="1" l="1"/>
  <c r="S549" i="1"/>
  <c r="P550" i="1" s="1"/>
  <c r="M454" i="1"/>
  <c r="C1141" i="1"/>
  <c r="D1141" i="1" s="1"/>
  <c r="B1142" i="1"/>
  <c r="G550" i="1" l="1"/>
  <c r="R550" i="1"/>
  <c r="O454" i="1"/>
  <c r="L455" i="1" s="1"/>
  <c r="B1143" i="1"/>
  <c r="C1142" i="1"/>
  <c r="D1142" i="1" s="1"/>
  <c r="Q550" i="1" l="1"/>
  <c r="S550" i="1" s="1"/>
  <c r="P551" i="1" s="1"/>
  <c r="F455" i="1"/>
  <c r="N455" i="1"/>
  <c r="B1144" i="1"/>
  <c r="C1143" i="1"/>
  <c r="D1143" i="1" s="1"/>
  <c r="G551" i="1" l="1"/>
  <c r="R551" i="1"/>
  <c r="M455" i="1"/>
  <c r="O455" i="1" s="1"/>
  <c r="L456" i="1" s="1"/>
  <c r="B1145" i="1"/>
  <c r="C1144" i="1"/>
  <c r="D1144" i="1" s="1"/>
  <c r="Q551" i="1" l="1"/>
  <c r="S551" i="1" s="1"/>
  <c r="P552" i="1" s="1"/>
  <c r="F456" i="1"/>
  <c r="N456" i="1"/>
  <c r="B1146" i="1"/>
  <c r="C1145" i="1"/>
  <c r="D1145" i="1" s="1"/>
  <c r="G552" i="1" l="1"/>
  <c r="R552" i="1"/>
  <c r="M456" i="1"/>
  <c r="O456" i="1" s="1"/>
  <c r="L457" i="1" s="1"/>
  <c r="B1147" i="1"/>
  <c r="C1146" i="1"/>
  <c r="D1146" i="1" s="1"/>
  <c r="Q552" i="1" l="1"/>
  <c r="S552" i="1" s="1"/>
  <c r="P553" i="1" s="1"/>
  <c r="N457" i="1"/>
  <c r="F457" i="1"/>
  <c r="C1147" i="1"/>
  <c r="D1147" i="1" s="1"/>
  <c r="B1148" i="1"/>
  <c r="G553" i="1" l="1"/>
  <c r="R553" i="1"/>
  <c r="M457" i="1"/>
  <c r="O457" i="1" s="1"/>
  <c r="L458" i="1" s="1"/>
  <c r="B1149" i="1"/>
  <c r="C1148" i="1"/>
  <c r="D1148" i="1" s="1"/>
  <c r="Q553" i="1" l="1"/>
  <c r="S553" i="1" s="1"/>
  <c r="P554" i="1" s="1"/>
  <c r="F458" i="1"/>
  <c r="N458" i="1"/>
  <c r="C1149" i="1"/>
  <c r="D1149" i="1" s="1"/>
  <c r="B1150" i="1"/>
  <c r="G554" i="1" l="1"/>
  <c r="R554" i="1"/>
  <c r="M458" i="1"/>
  <c r="C1150" i="1"/>
  <c r="D1150" i="1" s="1"/>
  <c r="B1151" i="1"/>
  <c r="Q554" i="1" l="1"/>
  <c r="S554" i="1"/>
  <c r="P555" i="1" s="1"/>
  <c r="O458" i="1"/>
  <c r="L459" i="1" s="1"/>
  <c r="C1151" i="1"/>
  <c r="D1151" i="1" s="1"/>
  <c r="B1152" i="1"/>
  <c r="G555" i="1" l="1"/>
  <c r="R555" i="1"/>
  <c r="F459" i="1"/>
  <c r="N459" i="1"/>
  <c r="B1153" i="1"/>
  <c r="C1152" i="1"/>
  <c r="D1152" i="1" s="1"/>
  <c r="Q555" i="1" l="1"/>
  <c r="S555" i="1"/>
  <c r="P556" i="1" s="1"/>
  <c r="M459" i="1"/>
  <c r="O459" i="1" s="1"/>
  <c r="L460" i="1" s="1"/>
  <c r="C1153" i="1"/>
  <c r="D1153" i="1" s="1"/>
  <c r="B1154" i="1"/>
  <c r="G556" i="1" l="1"/>
  <c r="R556" i="1"/>
  <c r="N460" i="1"/>
  <c r="F460" i="1"/>
  <c r="B1155" i="1"/>
  <c r="C1154" i="1"/>
  <c r="D1154" i="1" s="1"/>
  <c r="Q556" i="1" l="1"/>
  <c r="S556" i="1" s="1"/>
  <c r="P557" i="1" s="1"/>
  <c r="M460" i="1"/>
  <c r="C1155" i="1"/>
  <c r="D1155" i="1" s="1"/>
  <c r="B1156" i="1"/>
  <c r="G557" i="1" l="1"/>
  <c r="R557" i="1"/>
  <c r="O460" i="1"/>
  <c r="L461" i="1" s="1"/>
  <c r="B1157" i="1"/>
  <c r="C1156" i="1"/>
  <c r="D1156" i="1" s="1"/>
  <c r="Q557" i="1" l="1"/>
  <c r="S557" i="1" s="1"/>
  <c r="P558" i="1" s="1"/>
  <c r="N461" i="1"/>
  <c r="F461" i="1"/>
  <c r="C1157" i="1"/>
  <c r="D1157" i="1" s="1"/>
  <c r="B1158" i="1"/>
  <c r="G558" i="1" l="1"/>
  <c r="R558" i="1"/>
  <c r="M461" i="1"/>
  <c r="O461" i="1" s="1"/>
  <c r="L462" i="1" s="1"/>
  <c r="C1158" i="1"/>
  <c r="D1158" i="1" s="1"/>
  <c r="B1159" i="1"/>
  <c r="Q558" i="1" l="1"/>
  <c r="S558" i="1" s="1"/>
  <c r="P559" i="1" s="1"/>
  <c r="N462" i="1"/>
  <c r="F462" i="1"/>
  <c r="B1160" i="1"/>
  <c r="C1159" i="1"/>
  <c r="D1159" i="1" s="1"/>
  <c r="G559" i="1" l="1"/>
  <c r="R559" i="1"/>
  <c r="M462" i="1"/>
  <c r="B1161" i="1"/>
  <c r="C1160" i="1"/>
  <c r="D1160" i="1" s="1"/>
  <c r="Q559" i="1" l="1"/>
  <c r="S559" i="1"/>
  <c r="P560" i="1" s="1"/>
  <c r="O462" i="1"/>
  <c r="L463" i="1" s="1"/>
  <c r="C1161" i="1"/>
  <c r="D1161" i="1" s="1"/>
  <c r="B1162" i="1"/>
  <c r="G560" i="1" l="1"/>
  <c r="R560" i="1"/>
  <c r="N463" i="1"/>
  <c r="F463" i="1"/>
  <c r="B1163" i="1"/>
  <c r="C1162" i="1"/>
  <c r="D1162" i="1" s="1"/>
  <c r="Q560" i="1" l="1"/>
  <c r="S560" i="1" s="1"/>
  <c r="P561" i="1" s="1"/>
  <c r="M463" i="1"/>
  <c r="C1163" i="1"/>
  <c r="D1163" i="1" s="1"/>
  <c r="B1164" i="1"/>
  <c r="G561" i="1" l="1"/>
  <c r="R561" i="1"/>
  <c r="O463" i="1"/>
  <c r="L464" i="1" s="1"/>
  <c r="B1165" i="1"/>
  <c r="C1164" i="1"/>
  <c r="D1164" i="1" s="1"/>
  <c r="Q561" i="1" l="1"/>
  <c r="S561" i="1" s="1"/>
  <c r="P562" i="1" s="1"/>
  <c r="N464" i="1"/>
  <c r="F464" i="1"/>
  <c r="B1166" i="1"/>
  <c r="C1165" i="1"/>
  <c r="D1165" i="1" s="1"/>
  <c r="G562" i="1" l="1"/>
  <c r="R562" i="1"/>
  <c r="M464" i="1"/>
  <c r="B1167" i="1"/>
  <c r="C1166" i="1"/>
  <c r="D1166" i="1" s="1"/>
  <c r="Q562" i="1" l="1"/>
  <c r="S562" i="1" s="1"/>
  <c r="P563" i="1" s="1"/>
  <c r="O464" i="1"/>
  <c r="L465" i="1" s="1"/>
  <c r="B1168" i="1"/>
  <c r="C1167" i="1"/>
  <c r="D1167" i="1" s="1"/>
  <c r="G563" i="1" l="1"/>
  <c r="R563" i="1"/>
  <c r="F465" i="1"/>
  <c r="N465" i="1"/>
  <c r="B1169" i="1"/>
  <c r="C1168" i="1"/>
  <c r="D1168" i="1" s="1"/>
  <c r="Q563" i="1" l="1"/>
  <c r="S563" i="1" s="1"/>
  <c r="P564" i="1" s="1"/>
  <c r="M465" i="1"/>
  <c r="O465" i="1" s="1"/>
  <c r="L466" i="1" s="1"/>
  <c r="C1169" i="1"/>
  <c r="D1169" i="1" s="1"/>
  <c r="B1170" i="1"/>
  <c r="G564" i="1" l="1"/>
  <c r="R564" i="1"/>
  <c r="N466" i="1"/>
  <c r="F466" i="1"/>
  <c r="B1171" i="1"/>
  <c r="C1170" i="1"/>
  <c r="D1170" i="1" s="1"/>
  <c r="Q564" i="1" l="1"/>
  <c r="S564" i="1" s="1"/>
  <c r="P565" i="1" s="1"/>
  <c r="M466" i="1"/>
  <c r="O466" i="1" s="1"/>
  <c r="L467" i="1" s="1"/>
  <c r="C1171" i="1"/>
  <c r="D1171" i="1" s="1"/>
  <c r="B1172" i="1"/>
  <c r="G565" i="1" l="1"/>
  <c r="R565" i="1"/>
  <c r="N467" i="1"/>
  <c r="F467" i="1"/>
  <c r="B1173" i="1"/>
  <c r="C1172" i="1"/>
  <c r="D1172" i="1" s="1"/>
  <c r="Q565" i="1" l="1"/>
  <c r="S565" i="1" s="1"/>
  <c r="P566" i="1" s="1"/>
  <c r="M467" i="1"/>
  <c r="O467" i="1" s="1"/>
  <c r="L468" i="1" s="1"/>
  <c r="B1174" i="1"/>
  <c r="C1173" i="1"/>
  <c r="D1173" i="1" s="1"/>
  <c r="F468" i="1" l="1"/>
  <c r="N468" i="1"/>
  <c r="C1174" i="1"/>
  <c r="D1174" i="1" s="1"/>
  <c r="B1175" i="1"/>
  <c r="G566" i="1" l="1"/>
  <c r="R566" i="1"/>
  <c r="M468" i="1"/>
  <c r="O468" i="1" s="1"/>
  <c r="L469" i="1" s="1"/>
  <c r="C1175" i="1"/>
  <c r="D1175" i="1" s="1"/>
  <c r="B1176" i="1"/>
  <c r="Q566" i="1" l="1"/>
  <c r="S566" i="1" s="1"/>
  <c r="P567" i="1" s="1"/>
  <c r="F469" i="1"/>
  <c r="N469" i="1"/>
  <c r="C1176" i="1"/>
  <c r="D1176" i="1" s="1"/>
  <c r="B1177" i="1"/>
  <c r="G567" i="1" l="1"/>
  <c r="R567" i="1"/>
  <c r="M469" i="1"/>
  <c r="B1178" i="1"/>
  <c r="C1177" i="1"/>
  <c r="D1177" i="1" s="1"/>
  <c r="Q567" i="1" l="1"/>
  <c r="S567" i="1"/>
  <c r="P568" i="1" s="1"/>
  <c r="O469" i="1"/>
  <c r="L470" i="1" s="1"/>
  <c r="C1178" i="1"/>
  <c r="D1178" i="1" s="1"/>
  <c r="B1179" i="1"/>
  <c r="G568" i="1" l="1"/>
  <c r="R568" i="1"/>
  <c r="F470" i="1"/>
  <c r="N470" i="1"/>
  <c r="C1179" i="1"/>
  <c r="D1179" i="1" s="1"/>
  <c r="B1180" i="1"/>
  <c r="Q568" i="1" l="1"/>
  <c r="S568" i="1" s="1"/>
  <c r="P569" i="1" s="1"/>
  <c r="M470" i="1"/>
  <c r="B1181" i="1"/>
  <c r="C1180" i="1"/>
  <c r="D1180" i="1" s="1"/>
  <c r="G569" i="1" l="1"/>
  <c r="R569" i="1"/>
  <c r="O470" i="1"/>
  <c r="L471" i="1" s="1"/>
  <c r="C1181" i="1"/>
  <c r="D1181" i="1" s="1"/>
  <c r="B1182" i="1"/>
  <c r="Q569" i="1" l="1"/>
  <c r="S569" i="1" s="1"/>
  <c r="P570" i="1" s="1"/>
  <c r="F471" i="1"/>
  <c r="N471" i="1"/>
  <c r="C1182" i="1"/>
  <c r="D1182" i="1" s="1"/>
  <c r="B1183" i="1"/>
  <c r="M471" i="1" l="1"/>
  <c r="B1184" i="1"/>
  <c r="C1183" i="1"/>
  <c r="D1183" i="1" s="1"/>
  <c r="G570" i="1" l="1"/>
  <c r="R570" i="1"/>
  <c r="O471" i="1"/>
  <c r="L472" i="1" s="1"/>
  <c r="B1185" i="1"/>
  <c r="C1184" i="1"/>
  <c r="D1184" i="1" s="1"/>
  <c r="Q570" i="1" l="1"/>
  <c r="S570" i="1"/>
  <c r="P571" i="1" s="1"/>
  <c r="N472" i="1"/>
  <c r="F472" i="1"/>
  <c r="C1185" i="1"/>
  <c r="D1185" i="1" s="1"/>
  <c r="B1186" i="1"/>
  <c r="R571" i="1" l="1"/>
  <c r="G571" i="1"/>
  <c r="M472" i="1"/>
  <c r="O472" i="1" s="1"/>
  <c r="L473" i="1" s="1"/>
  <c r="C1186" i="1"/>
  <c r="D1186" i="1" s="1"/>
  <c r="B1187" i="1"/>
  <c r="Q571" i="1" l="1"/>
  <c r="S571" i="1" s="1"/>
  <c r="P572" i="1" s="1"/>
  <c r="F473" i="1"/>
  <c r="N473" i="1"/>
  <c r="C1187" i="1"/>
  <c r="D1187" i="1" s="1"/>
  <c r="B1188" i="1"/>
  <c r="G572" i="1" l="1"/>
  <c r="R572" i="1"/>
  <c r="M473" i="1"/>
  <c r="B1189" i="1"/>
  <c r="C1188" i="1"/>
  <c r="D1188" i="1" s="1"/>
  <c r="Q572" i="1" l="1"/>
  <c r="S572" i="1" s="1"/>
  <c r="P573" i="1" s="1"/>
  <c r="O473" i="1"/>
  <c r="L474" i="1" s="1"/>
  <c r="C1189" i="1"/>
  <c r="D1189" i="1" s="1"/>
  <c r="B1190" i="1"/>
  <c r="G573" i="1" l="1"/>
  <c r="R573" i="1"/>
  <c r="F474" i="1"/>
  <c r="N474" i="1"/>
  <c r="C1190" i="1"/>
  <c r="D1190" i="1" s="1"/>
  <c r="B1191" i="1"/>
  <c r="Q573" i="1" l="1"/>
  <c r="S573" i="1" s="1"/>
  <c r="P574" i="1" s="1"/>
  <c r="M474" i="1"/>
  <c r="C1191" i="1"/>
  <c r="D1191" i="1" s="1"/>
  <c r="B1192" i="1"/>
  <c r="O474" i="1" l="1"/>
  <c r="L475" i="1" s="1"/>
  <c r="B1193" i="1"/>
  <c r="C1192" i="1"/>
  <c r="D1192" i="1" s="1"/>
  <c r="R574" i="1" l="1"/>
  <c r="G574" i="1"/>
  <c r="F475" i="1"/>
  <c r="N475" i="1"/>
  <c r="C1193" i="1"/>
  <c r="D1193" i="1" s="1"/>
  <c r="B1194" i="1"/>
  <c r="Q574" i="1" l="1"/>
  <c r="S574" i="1" s="1"/>
  <c r="P575" i="1" s="1"/>
  <c r="M475" i="1"/>
  <c r="O475" i="1" s="1"/>
  <c r="L476" i="1" s="1"/>
  <c r="B1195" i="1"/>
  <c r="C1194" i="1"/>
  <c r="D1194" i="1" s="1"/>
  <c r="N476" i="1" l="1"/>
  <c r="F476" i="1"/>
  <c r="C1195" i="1"/>
  <c r="D1195" i="1" s="1"/>
  <c r="B1196" i="1"/>
  <c r="G575" i="1" l="1"/>
  <c r="R575" i="1"/>
  <c r="M476" i="1"/>
  <c r="B1197" i="1"/>
  <c r="C1196" i="1"/>
  <c r="D1196" i="1" s="1"/>
  <c r="Q575" i="1" l="1"/>
  <c r="S575" i="1" s="1"/>
  <c r="P576" i="1" s="1"/>
  <c r="O476" i="1"/>
  <c r="L477" i="1" s="1"/>
  <c r="B1198" i="1"/>
  <c r="C1197" i="1"/>
  <c r="D1197" i="1" s="1"/>
  <c r="G576" i="1" l="1"/>
  <c r="R576" i="1"/>
  <c r="N477" i="1"/>
  <c r="F477" i="1"/>
  <c r="C1198" i="1"/>
  <c r="D1198" i="1" s="1"/>
  <c r="B1199" i="1"/>
  <c r="Q576" i="1" l="1"/>
  <c r="S576" i="1" s="1"/>
  <c r="P577" i="1" s="1"/>
  <c r="M477" i="1"/>
  <c r="B1200" i="1"/>
  <c r="C1199" i="1"/>
  <c r="D1199" i="1" s="1"/>
  <c r="O477" i="1" l="1"/>
  <c r="L478" i="1" s="1"/>
  <c r="B1201" i="1"/>
  <c r="C1200" i="1"/>
  <c r="D1200" i="1" s="1"/>
  <c r="G577" i="1" l="1"/>
  <c r="R577" i="1"/>
  <c r="N478" i="1"/>
  <c r="F478" i="1"/>
  <c r="B1202" i="1"/>
  <c r="C1201" i="1"/>
  <c r="D1201" i="1" s="1"/>
  <c r="Q577" i="1" l="1"/>
  <c r="S577" i="1" s="1"/>
  <c r="P578" i="1" s="1"/>
  <c r="M478" i="1"/>
  <c r="B1203" i="1"/>
  <c r="C1202" i="1"/>
  <c r="D1202" i="1" s="1"/>
  <c r="G578" i="1" l="1"/>
  <c r="R578" i="1"/>
  <c r="O478" i="1"/>
  <c r="L479" i="1" s="1"/>
  <c r="C1203" i="1"/>
  <c r="D1203" i="1" s="1"/>
  <c r="B1204" i="1"/>
  <c r="Q578" i="1" l="1"/>
  <c r="F479" i="1"/>
  <c r="N479" i="1"/>
  <c r="C1204" i="1"/>
  <c r="D1204" i="1" s="1"/>
  <c r="B1205" i="1"/>
  <c r="S578" i="1" l="1"/>
  <c r="P579" i="1" s="1"/>
  <c r="M479" i="1"/>
  <c r="O479" i="1" s="1"/>
  <c r="L480" i="1" s="1"/>
  <c r="B1206" i="1"/>
  <c r="C1205" i="1"/>
  <c r="D1205" i="1" s="1"/>
  <c r="G579" i="1" l="1"/>
  <c r="R579" i="1"/>
  <c r="N480" i="1"/>
  <c r="F480" i="1"/>
  <c r="C1206" i="1"/>
  <c r="D1206" i="1" s="1"/>
  <c r="B1207" i="1"/>
  <c r="Q579" i="1" l="1"/>
  <c r="S579" i="1" s="1"/>
  <c r="P580" i="1" s="1"/>
  <c r="M480" i="1"/>
  <c r="C1207" i="1"/>
  <c r="D1207" i="1" s="1"/>
  <c r="B1208" i="1"/>
  <c r="G580" i="1" l="1"/>
  <c r="R580" i="1"/>
  <c r="O480" i="1"/>
  <c r="L481" i="1" s="1"/>
  <c r="C1208" i="1"/>
  <c r="D1208" i="1" s="1"/>
  <c r="B1209" i="1"/>
  <c r="Q580" i="1" l="1"/>
  <c r="S580" i="1" s="1"/>
  <c r="P581" i="1" s="1"/>
  <c r="F481" i="1"/>
  <c r="N481" i="1"/>
  <c r="B1210" i="1"/>
  <c r="C1209" i="1"/>
  <c r="D1209" i="1" s="1"/>
  <c r="G581" i="1" l="1"/>
  <c r="R581" i="1"/>
  <c r="M481" i="1"/>
  <c r="C1210" i="1"/>
  <c r="D1210" i="1" s="1"/>
  <c r="B1211" i="1"/>
  <c r="Q581" i="1" l="1"/>
  <c r="O481" i="1"/>
  <c r="L482" i="1" s="1"/>
  <c r="C1211" i="1"/>
  <c r="D1211" i="1" s="1"/>
  <c r="B1212" i="1"/>
  <c r="S581" i="1" l="1"/>
  <c r="P582" i="1" s="1"/>
  <c r="F482" i="1"/>
  <c r="N482" i="1"/>
  <c r="B1213" i="1"/>
  <c r="C1212" i="1"/>
  <c r="D1212" i="1" s="1"/>
  <c r="G582" i="1" l="1"/>
  <c r="R582" i="1"/>
  <c r="M482" i="1"/>
  <c r="B1214" i="1"/>
  <c r="C1213" i="1"/>
  <c r="D1213" i="1" s="1"/>
  <c r="Q582" i="1" l="1"/>
  <c r="O482" i="1"/>
  <c r="L483" i="1" s="1"/>
  <c r="C1214" i="1"/>
  <c r="D1214" i="1" s="1"/>
  <c r="B1215" i="1"/>
  <c r="S582" i="1" l="1"/>
  <c r="P583" i="1" s="1"/>
  <c r="F483" i="1"/>
  <c r="N483" i="1"/>
  <c r="B1216" i="1"/>
  <c r="C1215" i="1"/>
  <c r="D1215" i="1" s="1"/>
  <c r="R583" i="1" l="1"/>
  <c r="G583" i="1"/>
  <c r="M483" i="1"/>
  <c r="C1216" i="1"/>
  <c r="D1216" i="1" s="1"/>
  <c r="B1217" i="1"/>
  <c r="Q583" i="1" l="1"/>
  <c r="S583" i="1" s="1"/>
  <c r="P584" i="1" s="1"/>
  <c r="O483" i="1"/>
  <c r="L484" i="1" s="1"/>
  <c r="C1217" i="1"/>
  <c r="D1217" i="1" s="1"/>
  <c r="B1218" i="1"/>
  <c r="G584" i="1" l="1"/>
  <c r="R584" i="1"/>
  <c r="F484" i="1"/>
  <c r="N484" i="1"/>
  <c r="C1218" i="1"/>
  <c r="D1218" i="1" s="1"/>
  <c r="B1219" i="1"/>
  <c r="Q584" i="1" l="1"/>
  <c r="S584" i="1" s="1"/>
  <c r="P585" i="1" s="1"/>
  <c r="M484" i="1"/>
  <c r="B1220" i="1"/>
  <c r="C1219" i="1"/>
  <c r="D1219" i="1" s="1"/>
  <c r="G585" i="1" l="1"/>
  <c r="R585" i="1"/>
  <c r="O484" i="1"/>
  <c r="L485" i="1" s="1"/>
  <c r="C1220" i="1"/>
  <c r="D1220" i="1" s="1"/>
  <c r="B1221" i="1"/>
  <c r="Q585" i="1" l="1"/>
  <c r="F485" i="1"/>
  <c r="N485" i="1"/>
  <c r="C1221" i="1"/>
  <c r="D1221" i="1" s="1"/>
  <c r="B1222" i="1"/>
  <c r="S585" i="1" l="1"/>
  <c r="P586" i="1" s="1"/>
  <c r="M485" i="1"/>
  <c r="O485" i="1" s="1"/>
  <c r="L486" i="1" s="1"/>
  <c r="B1223" i="1"/>
  <c r="C1222" i="1"/>
  <c r="D1222" i="1" s="1"/>
  <c r="G586" i="1" l="1"/>
  <c r="R586" i="1"/>
  <c r="N486" i="1"/>
  <c r="F486" i="1"/>
  <c r="B1224" i="1"/>
  <c r="C1223" i="1"/>
  <c r="D1223" i="1" s="1"/>
  <c r="Q586" i="1" l="1"/>
  <c r="M486" i="1"/>
  <c r="O486" i="1" s="1"/>
  <c r="L487" i="1" s="1"/>
  <c r="B1225" i="1"/>
  <c r="C1224" i="1"/>
  <c r="D1224" i="1" s="1"/>
  <c r="S586" i="1" l="1"/>
  <c r="P587" i="1" s="1"/>
  <c r="N487" i="1"/>
  <c r="F487" i="1"/>
  <c r="B1226" i="1"/>
  <c r="C1225" i="1"/>
  <c r="D1225" i="1" s="1"/>
  <c r="G587" i="1" l="1"/>
  <c r="R587" i="1"/>
  <c r="M487" i="1"/>
  <c r="B1227" i="1"/>
  <c r="C1226" i="1"/>
  <c r="D1226" i="1" s="1"/>
  <c r="Q587" i="1" l="1"/>
  <c r="O487" i="1"/>
  <c r="L488" i="1" s="1"/>
  <c r="C1227" i="1"/>
  <c r="D1227" i="1" s="1"/>
  <c r="B1228" i="1"/>
  <c r="S587" i="1" l="1"/>
  <c r="P588" i="1" s="1"/>
  <c r="F488" i="1"/>
  <c r="N488" i="1"/>
  <c r="C1228" i="1"/>
  <c r="D1228" i="1" s="1"/>
  <c r="B1229" i="1"/>
  <c r="G588" i="1" l="1"/>
  <c r="R588" i="1"/>
  <c r="M488" i="1"/>
  <c r="B1230" i="1"/>
  <c r="C1229" i="1"/>
  <c r="D1229" i="1" s="1"/>
  <c r="Q588" i="1" l="1"/>
  <c r="O488" i="1"/>
  <c r="L489" i="1" s="1"/>
  <c r="C1230" i="1"/>
  <c r="D1230" i="1" s="1"/>
  <c r="B1231" i="1"/>
  <c r="S588" i="1" l="1"/>
  <c r="P589" i="1" s="1"/>
  <c r="F489" i="1"/>
  <c r="N489" i="1"/>
  <c r="B1232" i="1"/>
  <c r="C1231" i="1"/>
  <c r="D1231" i="1" s="1"/>
  <c r="G589" i="1" l="1"/>
  <c r="R589" i="1"/>
  <c r="M489" i="1"/>
  <c r="O489" i="1" s="1"/>
  <c r="L490" i="1" s="1"/>
  <c r="C1232" i="1"/>
  <c r="D1232" i="1" s="1"/>
  <c r="B1233" i="1"/>
  <c r="Q589" i="1" l="1"/>
  <c r="S589" i="1" s="1"/>
  <c r="P590" i="1" s="1"/>
  <c r="F490" i="1"/>
  <c r="N490" i="1"/>
  <c r="C1233" i="1"/>
  <c r="D1233" i="1" s="1"/>
  <c r="B1234" i="1"/>
  <c r="G590" i="1" l="1"/>
  <c r="R590" i="1"/>
  <c r="M490" i="1"/>
  <c r="C1234" i="1"/>
  <c r="D1234" i="1" s="1"/>
  <c r="B1235" i="1"/>
  <c r="Q590" i="1" l="1"/>
  <c r="O490" i="1"/>
  <c r="L491" i="1" s="1"/>
  <c r="C1235" i="1"/>
  <c r="D1235" i="1" s="1"/>
  <c r="B1236" i="1"/>
  <c r="S590" i="1" l="1"/>
  <c r="P591" i="1" s="1"/>
  <c r="N491" i="1"/>
  <c r="F491" i="1"/>
  <c r="C1236" i="1"/>
  <c r="D1236" i="1" s="1"/>
  <c r="B1237" i="1"/>
  <c r="G591" i="1" l="1"/>
  <c r="R591" i="1"/>
  <c r="M491" i="1"/>
  <c r="O491" i="1" s="1"/>
  <c r="L492" i="1" s="1"/>
  <c r="C1237" i="1"/>
  <c r="D1237" i="1" s="1"/>
  <c r="B1238" i="1"/>
  <c r="Q591" i="1" l="1"/>
  <c r="F492" i="1"/>
  <c r="N492" i="1"/>
  <c r="C1238" i="1"/>
  <c r="D1238" i="1" s="1"/>
  <c r="B1239" i="1"/>
  <c r="S591" i="1" l="1"/>
  <c r="P592" i="1" s="1"/>
  <c r="M492" i="1"/>
  <c r="C1239" i="1"/>
  <c r="D1239" i="1" s="1"/>
  <c r="B1240" i="1"/>
  <c r="G592" i="1" l="1"/>
  <c r="R592" i="1"/>
  <c r="O492" i="1"/>
  <c r="L493" i="1" s="1"/>
  <c r="C1240" i="1"/>
  <c r="D1240" i="1" s="1"/>
  <c r="B1241" i="1"/>
  <c r="Q592" i="1" l="1"/>
  <c r="N493" i="1"/>
  <c r="F493" i="1"/>
  <c r="B1242" i="1"/>
  <c r="C1241" i="1"/>
  <c r="D1241" i="1" s="1"/>
  <c r="S592" i="1" l="1"/>
  <c r="P593" i="1" s="1"/>
  <c r="M493" i="1"/>
  <c r="B1243" i="1"/>
  <c r="C1242" i="1"/>
  <c r="D1242" i="1" s="1"/>
  <c r="G593" i="1" l="1"/>
  <c r="R593" i="1"/>
  <c r="O493" i="1"/>
  <c r="L494" i="1" s="1"/>
  <c r="C1243" i="1"/>
  <c r="D1243" i="1" s="1"/>
  <c r="B1244" i="1"/>
  <c r="Q593" i="1" l="1"/>
  <c r="N494" i="1"/>
  <c r="F494" i="1"/>
  <c r="C1244" i="1"/>
  <c r="D1244" i="1" s="1"/>
  <c r="B1245" i="1"/>
  <c r="S593" i="1" l="1"/>
  <c r="P594" i="1" s="1"/>
  <c r="M494" i="1"/>
  <c r="C1245" i="1"/>
  <c r="D1245" i="1" s="1"/>
  <c r="B1246" i="1"/>
  <c r="G594" i="1" l="1"/>
  <c r="R594" i="1"/>
  <c r="O494" i="1"/>
  <c r="L495" i="1" s="1"/>
  <c r="C1246" i="1"/>
  <c r="D1246" i="1" s="1"/>
  <c r="B1247" i="1"/>
  <c r="Q594" i="1" l="1"/>
  <c r="F495" i="1"/>
  <c r="N495" i="1"/>
  <c r="C1247" i="1"/>
  <c r="D1247" i="1" s="1"/>
  <c r="B1248" i="1"/>
  <c r="S594" i="1" l="1"/>
  <c r="P595" i="1" s="1"/>
  <c r="M495" i="1"/>
  <c r="O495" i="1" s="1"/>
  <c r="L496" i="1" s="1"/>
  <c r="B1249" i="1"/>
  <c r="C1248" i="1"/>
  <c r="D1248" i="1" s="1"/>
  <c r="R595" i="1" l="1"/>
  <c r="G595" i="1"/>
  <c r="N496" i="1"/>
  <c r="F496" i="1"/>
  <c r="B1250" i="1"/>
  <c r="C1249" i="1"/>
  <c r="D1249" i="1" s="1"/>
  <c r="Q595" i="1" l="1"/>
  <c r="S595" i="1" s="1"/>
  <c r="P596" i="1" s="1"/>
  <c r="M496" i="1"/>
  <c r="C1250" i="1"/>
  <c r="D1250" i="1" s="1"/>
  <c r="B1251" i="1"/>
  <c r="G596" i="1" l="1"/>
  <c r="R596" i="1"/>
  <c r="O496" i="1"/>
  <c r="L497" i="1" s="1"/>
  <c r="C1251" i="1"/>
  <c r="D1251" i="1" s="1"/>
  <c r="B1252" i="1"/>
  <c r="Q596" i="1" l="1"/>
  <c r="S596" i="1" s="1"/>
  <c r="P597" i="1" s="1"/>
  <c r="N497" i="1"/>
  <c r="F497" i="1"/>
  <c r="B1253" i="1"/>
  <c r="C1252" i="1"/>
  <c r="D1252" i="1" s="1"/>
  <c r="G597" i="1" l="1"/>
  <c r="R597" i="1"/>
  <c r="M497" i="1"/>
  <c r="C1253" i="1"/>
  <c r="D1253" i="1" s="1"/>
  <c r="B1254" i="1"/>
  <c r="Q597" i="1" l="1"/>
  <c r="S597" i="1" s="1"/>
  <c r="P598" i="1" s="1"/>
  <c r="O497" i="1"/>
  <c r="L498" i="1" s="1"/>
  <c r="C1254" i="1"/>
  <c r="D1254" i="1" s="1"/>
  <c r="B1255" i="1"/>
  <c r="G598" i="1" l="1"/>
  <c r="R598" i="1"/>
  <c r="F498" i="1"/>
  <c r="N498" i="1"/>
  <c r="C1255" i="1"/>
  <c r="D1255" i="1" s="1"/>
  <c r="B1256" i="1"/>
  <c r="Q598" i="1" l="1"/>
  <c r="S598" i="1" s="1"/>
  <c r="P599" i="1" s="1"/>
  <c r="M498" i="1"/>
  <c r="B1257" i="1"/>
  <c r="C1256" i="1"/>
  <c r="D1256" i="1" s="1"/>
  <c r="R599" i="1" l="1"/>
  <c r="G599" i="1"/>
  <c r="O498" i="1"/>
  <c r="L499" i="1" s="1"/>
  <c r="B1258" i="1"/>
  <c r="C1257" i="1"/>
  <c r="D1257" i="1" s="1"/>
  <c r="Q599" i="1" l="1"/>
  <c r="S599" i="1" s="1"/>
  <c r="P600" i="1" s="1"/>
  <c r="F499" i="1"/>
  <c r="N499" i="1"/>
  <c r="C1258" i="1"/>
  <c r="D1258" i="1" s="1"/>
  <c r="B1259" i="1"/>
  <c r="G600" i="1" l="1"/>
  <c r="R600" i="1"/>
  <c r="M499" i="1"/>
  <c r="C1259" i="1"/>
  <c r="D1259" i="1" s="1"/>
  <c r="B1260" i="1"/>
  <c r="Q600" i="1" l="1"/>
  <c r="O499" i="1"/>
  <c r="L500" i="1" s="1"/>
  <c r="C1260" i="1"/>
  <c r="D1260" i="1" s="1"/>
  <c r="B1261" i="1"/>
  <c r="S600" i="1" l="1"/>
  <c r="P601" i="1" s="1"/>
  <c r="F500" i="1"/>
  <c r="N500" i="1"/>
  <c r="C1261" i="1"/>
  <c r="D1261" i="1" s="1"/>
  <c r="B1262" i="1"/>
  <c r="G601" i="1" l="1"/>
  <c r="R601" i="1"/>
  <c r="M500" i="1"/>
  <c r="B1263" i="1"/>
  <c r="C1262" i="1"/>
  <c r="D1262" i="1" s="1"/>
  <c r="Q601" i="1" l="1"/>
  <c r="S601" i="1" s="1"/>
  <c r="P602" i="1" s="1"/>
  <c r="O500" i="1"/>
  <c r="L501" i="1" s="1"/>
  <c r="C1263" i="1"/>
  <c r="D1263" i="1" s="1"/>
  <c r="B1264" i="1"/>
  <c r="G602" i="1" l="1"/>
  <c r="R602" i="1"/>
  <c r="F501" i="1"/>
  <c r="N501" i="1"/>
  <c r="B1265" i="1"/>
  <c r="C1264" i="1"/>
  <c r="D1264" i="1" s="1"/>
  <c r="Q602" i="1" l="1"/>
  <c r="M501" i="1"/>
  <c r="C1265" i="1"/>
  <c r="D1265" i="1" s="1"/>
  <c r="B1266" i="1"/>
  <c r="S602" i="1" l="1"/>
  <c r="P603" i="1" s="1"/>
  <c r="O501" i="1"/>
  <c r="L502" i="1" s="1"/>
  <c r="B1267" i="1"/>
  <c r="C1266" i="1"/>
  <c r="D1266" i="1" s="1"/>
  <c r="R603" i="1" l="1"/>
  <c r="G603" i="1"/>
  <c r="F502" i="1"/>
  <c r="N502" i="1"/>
  <c r="C1267" i="1"/>
  <c r="D1267" i="1" s="1"/>
  <c r="B1268" i="1"/>
  <c r="Q603" i="1" l="1"/>
  <c r="S603" i="1" s="1"/>
  <c r="P604" i="1" s="1"/>
  <c r="M502" i="1"/>
  <c r="O502" i="1" s="1"/>
  <c r="L503" i="1" s="1"/>
  <c r="B1269" i="1"/>
  <c r="C1268" i="1"/>
  <c r="D1268" i="1" s="1"/>
  <c r="G604" i="1" l="1"/>
  <c r="R604" i="1"/>
  <c r="F503" i="1"/>
  <c r="N503" i="1"/>
  <c r="C1269" i="1"/>
  <c r="D1269" i="1" s="1"/>
  <c r="B1270" i="1"/>
  <c r="Q604" i="1" l="1"/>
  <c r="S604" i="1" s="1"/>
  <c r="P605" i="1" s="1"/>
  <c r="M503" i="1"/>
  <c r="B1271" i="1"/>
  <c r="C1270" i="1"/>
  <c r="D1270" i="1" s="1"/>
  <c r="G605" i="1" l="1"/>
  <c r="R605" i="1"/>
  <c r="O503" i="1"/>
  <c r="L504" i="1" s="1"/>
  <c r="C1271" i="1"/>
  <c r="D1271" i="1" s="1"/>
  <c r="B1272" i="1"/>
  <c r="Q605" i="1" l="1"/>
  <c r="F504" i="1"/>
  <c r="N504" i="1"/>
  <c r="C1272" i="1"/>
  <c r="D1272" i="1" s="1"/>
  <c r="B1273" i="1"/>
  <c r="S605" i="1" l="1"/>
  <c r="P606" i="1" s="1"/>
  <c r="M504" i="1"/>
  <c r="O504" i="1" s="1"/>
  <c r="L505" i="1" s="1"/>
  <c r="B1274" i="1"/>
  <c r="C1273" i="1"/>
  <c r="D1273" i="1" s="1"/>
  <c r="R606" i="1" l="1"/>
  <c r="G606" i="1"/>
  <c r="N505" i="1"/>
  <c r="F505" i="1"/>
  <c r="B1275" i="1"/>
  <c r="C1274" i="1"/>
  <c r="D1274" i="1" s="1"/>
  <c r="Q606" i="1" l="1"/>
  <c r="M505" i="1"/>
  <c r="O505" i="1" s="1"/>
  <c r="L506" i="1" s="1"/>
  <c r="C1275" i="1"/>
  <c r="D1275" i="1" s="1"/>
  <c r="B1276" i="1"/>
  <c r="S606" i="1" l="1"/>
  <c r="P607" i="1" s="1"/>
  <c r="F506" i="1"/>
  <c r="N506" i="1"/>
  <c r="C1276" i="1"/>
  <c r="D1276" i="1" s="1"/>
  <c r="B1277" i="1"/>
  <c r="R607" i="1" l="1"/>
  <c r="G607" i="1"/>
  <c r="M506" i="1"/>
  <c r="C1277" i="1"/>
  <c r="D1277" i="1" s="1"/>
  <c r="B1278" i="1"/>
  <c r="Q607" i="1" l="1"/>
  <c r="O506" i="1"/>
  <c r="L507" i="1" s="1"/>
  <c r="B1279" i="1"/>
  <c r="C1278" i="1"/>
  <c r="D1278" i="1" s="1"/>
  <c r="S607" i="1" l="1"/>
  <c r="P608" i="1" s="1"/>
  <c r="F507" i="1"/>
  <c r="N507" i="1"/>
  <c r="B1280" i="1"/>
  <c r="C1279" i="1"/>
  <c r="D1279" i="1" s="1"/>
  <c r="R608" i="1" l="1"/>
  <c r="G608" i="1"/>
  <c r="M507" i="1"/>
  <c r="C1280" i="1"/>
  <c r="D1280" i="1" s="1"/>
  <c r="B1281" i="1"/>
  <c r="Q608" i="1" l="1"/>
  <c r="O507" i="1"/>
  <c r="L508" i="1" s="1"/>
  <c r="B1282" i="1"/>
  <c r="C1281" i="1"/>
  <c r="D1281" i="1" s="1"/>
  <c r="S608" i="1" l="1"/>
  <c r="P609" i="1" s="1"/>
  <c r="N508" i="1"/>
  <c r="F508" i="1"/>
  <c r="C1282" i="1"/>
  <c r="D1282" i="1" s="1"/>
  <c r="B1283" i="1"/>
  <c r="G609" i="1" l="1"/>
  <c r="R609" i="1"/>
  <c r="M508" i="1"/>
  <c r="O508" i="1" s="1"/>
  <c r="L509" i="1" s="1"/>
  <c r="B1284" i="1"/>
  <c r="C1283" i="1"/>
  <c r="D1283" i="1" s="1"/>
  <c r="Q609" i="1" l="1"/>
  <c r="S609" i="1"/>
  <c r="P610" i="1" s="1"/>
  <c r="N509" i="1"/>
  <c r="F509" i="1"/>
  <c r="B1285" i="1"/>
  <c r="C1284" i="1"/>
  <c r="D1284" i="1" s="1"/>
  <c r="G610" i="1" l="1"/>
  <c r="R610" i="1"/>
  <c r="M509" i="1"/>
  <c r="O509" i="1" s="1"/>
  <c r="L510" i="1" s="1"/>
  <c r="C1285" i="1"/>
  <c r="D1285" i="1" s="1"/>
  <c r="B1286" i="1"/>
  <c r="Q610" i="1" l="1"/>
  <c r="F510" i="1"/>
  <c r="N510" i="1"/>
  <c r="B1287" i="1"/>
  <c r="C1286" i="1"/>
  <c r="D1286" i="1" s="1"/>
  <c r="S610" i="1" l="1"/>
  <c r="P611" i="1" s="1"/>
  <c r="M510" i="1"/>
  <c r="O510" i="1" s="1"/>
  <c r="L511" i="1" s="1"/>
  <c r="B1288" i="1"/>
  <c r="C1287" i="1"/>
  <c r="D1287" i="1" s="1"/>
  <c r="G611" i="1" l="1"/>
  <c r="R611" i="1"/>
  <c r="N511" i="1"/>
  <c r="F511" i="1"/>
  <c r="B1289" i="1"/>
  <c r="C1288" i="1"/>
  <c r="D1288" i="1" s="1"/>
  <c r="Q611" i="1" l="1"/>
  <c r="S611" i="1" s="1"/>
  <c r="P612" i="1" s="1"/>
  <c r="M511" i="1"/>
  <c r="C1289" i="1"/>
  <c r="D1289" i="1" s="1"/>
  <c r="B1290" i="1"/>
  <c r="G612" i="1" l="1"/>
  <c r="R612" i="1"/>
  <c r="O511" i="1"/>
  <c r="L512" i="1" s="1"/>
  <c r="C1290" i="1"/>
  <c r="D1290" i="1" s="1"/>
  <c r="B1291" i="1"/>
  <c r="Q612" i="1" l="1"/>
  <c r="S612" i="1" s="1"/>
  <c r="P613" i="1" s="1"/>
  <c r="F512" i="1"/>
  <c r="N512" i="1"/>
  <c r="C1291" i="1"/>
  <c r="D1291" i="1" s="1"/>
  <c r="B1292" i="1"/>
  <c r="G613" i="1" l="1"/>
  <c r="R613" i="1"/>
  <c r="M512" i="1"/>
  <c r="O512" i="1" s="1"/>
  <c r="L513" i="1" s="1"/>
  <c r="C1292" i="1"/>
  <c r="D1292" i="1" s="1"/>
  <c r="B1293" i="1"/>
  <c r="Q613" i="1" l="1"/>
  <c r="N513" i="1"/>
  <c r="F513" i="1"/>
  <c r="C1293" i="1"/>
  <c r="D1293" i="1" s="1"/>
  <c r="B1294" i="1"/>
  <c r="S613" i="1" l="1"/>
  <c r="P614" i="1" s="1"/>
  <c r="M513" i="1"/>
  <c r="B1295" i="1"/>
  <c r="C1294" i="1"/>
  <c r="D1294" i="1" s="1"/>
  <c r="G614" i="1" l="1"/>
  <c r="R614" i="1"/>
  <c r="O513" i="1"/>
  <c r="L514" i="1" s="1"/>
  <c r="C1295" i="1"/>
  <c r="D1295" i="1" s="1"/>
  <c r="B1296" i="1"/>
  <c r="Q614" i="1" l="1"/>
  <c r="F514" i="1"/>
  <c r="N514" i="1"/>
  <c r="B1297" i="1"/>
  <c r="C1296" i="1"/>
  <c r="D1296" i="1" s="1"/>
  <c r="S614" i="1" l="1"/>
  <c r="P615" i="1" s="1"/>
  <c r="M514" i="1"/>
  <c r="B1298" i="1"/>
  <c r="C1297" i="1"/>
  <c r="D1297" i="1" s="1"/>
  <c r="G615" i="1" l="1"/>
  <c r="R615" i="1"/>
  <c r="O514" i="1"/>
  <c r="L515" i="1" s="1"/>
  <c r="B1299" i="1"/>
  <c r="C1298" i="1"/>
  <c r="D1298" i="1" s="1"/>
  <c r="Q615" i="1" l="1"/>
  <c r="F515" i="1"/>
  <c r="N515" i="1"/>
  <c r="B1300" i="1"/>
  <c r="C1299" i="1"/>
  <c r="D1299" i="1" s="1"/>
  <c r="S615" i="1" l="1"/>
  <c r="P616" i="1" s="1"/>
  <c r="M515" i="1"/>
  <c r="B1301" i="1"/>
  <c r="C1300" i="1"/>
  <c r="D1300" i="1" s="1"/>
  <c r="G616" i="1" l="1"/>
  <c r="R616" i="1"/>
  <c r="O515" i="1"/>
  <c r="L516" i="1" s="1"/>
  <c r="C1301" i="1"/>
  <c r="D1301" i="1" s="1"/>
  <c r="B1302" i="1"/>
  <c r="Q616" i="1" l="1"/>
  <c r="S616" i="1" s="1"/>
  <c r="P617" i="1" s="1"/>
  <c r="N516" i="1"/>
  <c r="F516" i="1"/>
  <c r="B1303" i="1"/>
  <c r="C1302" i="1"/>
  <c r="D1302" i="1" s="1"/>
  <c r="G617" i="1" l="1"/>
  <c r="R617" i="1"/>
  <c r="M516" i="1"/>
  <c r="O516" i="1" s="1"/>
  <c r="L517" i="1" s="1"/>
  <c r="B1304" i="1"/>
  <c r="C1303" i="1"/>
  <c r="D1303" i="1" s="1"/>
  <c r="Q617" i="1" l="1"/>
  <c r="S617" i="1" s="1"/>
  <c r="P618" i="1" s="1"/>
  <c r="F517" i="1"/>
  <c r="N517" i="1"/>
  <c r="C1304" i="1"/>
  <c r="D1304" i="1" s="1"/>
  <c r="B1305" i="1"/>
  <c r="R618" i="1" l="1"/>
  <c r="G618" i="1"/>
  <c r="M517" i="1"/>
  <c r="C1305" i="1"/>
  <c r="D1305" i="1" s="1"/>
  <c r="B1306" i="1"/>
  <c r="Q618" i="1" l="1"/>
  <c r="O517" i="1"/>
  <c r="L518" i="1" s="1"/>
  <c r="B1307" i="1"/>
  <c r="C1306" i="1"/>
  <c r="D1306" i="1" s="1"/>
  <c r="S618" i="1" l="1"/>
  <c r="P619" i="1" s="1"/>
  <c r="N518" i="1"/>
  <c r="F518" i="1"/>
  <c r="C1307" i="1"/>
  <c r="D1307" i="1" s="1"/>
  <c r="B1308" i="1"/>
  <c r="G619" i="1" l="1"/>
  <c r="R619" i="1"/>
  <c r="M518" i="1"/>
  <c r="O518" i="1" s="1"/>
  <c r="L519" i="1" s="1"/>
  <c r="C1308" i="1"/>
  <c r="D1308" i="1" s="1"/>
  <c r="B1309" i="1"/>
  <c r="Q619" i="1" l="1"/>
  <c r="F519" i="1"/>
  <c r="N519" i="1"/>
  <c r="C1309" i="1"/>
  <c r="D1309" i="1" s="1"/>
  <c r="B1310" i="1"/>
  <c r="S619" i="1" l="1"/>
  <c r="P620" i="1" s="1"/>
  <c r="M519" i="1"/>
  <c r="C1310" i="1"/>
  <c r="D1310" i="1" s="1"/>
  <c r="B1311" i="1"/>
  <c r="R620" i="1" l="1"/>
  <c r="G620" i="1"/>
  <c r="O519" i="1"/>
  <c r="L520" i="1" s="1"/>
  <c r="C1311" i="1"/>
  <c r="D1311" i="1" s="1"/>
  <c r="B1312" i="1"/>
  <c r="Q620" i="1" l="1"/>
  <c r="S620" i="1" s="1"/>
  <c r="P621" i="1" s="1"/>
  <c r="F520" i="1"/>
  <c r="N520" i="1"/>
  <c r="C1312" i="1"/>
  <c r="D1312" i="1" s="1"/>
  <c r="B1313" i="1"/>
  <c r="R621" i="1" l="1"/>
  <c r="G621" i="1"/>
  <c r="M520" i="1"/>
  <c r="C1313" i="1"/>
  <c r="D1313" i="1" s="1"/>
  <c r="B1314" i="1"/>
  <c r="Q621" i="1" l="1"/>
  <c r="S621" i="1" s="1"/>
  <c r="P622" i="1" s="1"/>
  <c r="O520" i="1"/>
  <c r="L521" i="1" s="1"/>
  <c r="C1314" i="1"/>
  <c r="D1314" i="1" s="1"/>
  <c r="B1315" i="1"/>
  <c r="G622" i="1" l="1"/>
  <c r="R622" i="1"/>
  <c r="N521" i="1"/>
  <c r="F521" i="1"/>
  <c r="B1316" i="1"/>
  <c r="C1315" i="1"/>
  <c r="D1315" i="1" s="1"/>
  <c r="Q622" i="1" l="1"/>
  <c r="S622" i="1" s="1"/>
  <c r="P623" i="1" s="1"/>
  <c r="M521" i="1"/>
  <c r="O521" i="1" s="1"/>
  <c r="L522" i="1" s="1"/>
  <c r="C1316" i="1"/>
  <c r="D1316" i="1" s="1"/>
  <c r="B1317" i="1"/>
  <c r="G623" i="1" l="1"/>
  <c r="R623" i="1"/>
  <c r="F522" i="1"/>
  <c r="N522" i="1"/>
  <c r="C1317" i="1"/>
  <c r="D1317" i="1" s="1"/>
  <c r="B1318" i="1"/>
  <c r="Q623" i="1" l="1"/>
  <c r="S623" i="1" s="1"/>
  <c r="P624" i="1" s="1"/>
  <c r="M522" i="1"/>
  <c r="C1318" i="1"/>
  <c r="D1318" i="1" s="1"/>
  <c r="B1319" i="1"/>
  <c r="G624" i="1" l="1"/>
  <c r="R624" i="1"/>
  <c r="O522" i="1"/>
  <c r="L523" i="1" s="1"/>
  <c r="C1319" i="1"/>
  <c r="D1319" i="1" s="1"/>
  <c r="B1320" i="1"/>
  <c r="Q624" i="1" l="1"/>
  <c r="N523" i="1"/>
  <c r="F523" i="1"/>
  <c r="B1321" i="1"/>
  <c r="C1320" i="1"/>
  <c r="D1320" i="1" s="1"/>
  <c r="S624" i="1" l="1"/>
  <c r="P625" i="1" s="1"/>
  <c r="M523" i="1"/>
  <c r="C1321" i="1"/>
  <c r="D1321" i="1" s="1"/>
  <c r="B1322" i="1"/>
  <c r="G625" i="1" l="1"/>
  <c r="R625" i="1"/>
  <c r="O523" i="1"/>
  <c r="L524" i="1" s="1"/>
  <c r="B1323" i="1"/>
  <c r="C1322" i="1"/>
  <c r="D1322" i="1" s="1"/>
  <c r="Q625" i="1" l="1"/>
  <c r="S625" i="1" s="1"/>
  <c r="P626" i="1" s="1"/>
  <c r="F524" i="1"/>
  <c r="N524" i="1"/>
  <c r="C1323" i="1"/>
  <c r="D1323" i="1" s="1"/>
  <c r="B1324" i="1"/>
  <c r="G626" i="1" l="1"/>
  <c r="R626" i="1"/>
  <c r="M524" i="1"/>
  <c r="B1325" i="1"/>
  <c r="C1324" i="1"/>
  <c r="D1324" i="1" s="1"/>
  <c r="Q626" i="1" l="1"/>
  <c r="S626" i="1" s="1"/>
  <c r="P627" i="1" s="1"/>
  <c r="O524" i="1"/>
  <c r="L525" i="1" s="1"/>
  <c r="B1326" i="1"/>
  <c r="C1325" i="1"/>
  <c r="D1325" i="1" s="1"/>
  <c r="G627" i="1" l="1"/>
  <c r="R627" i="1"/>
  <c r="N525" i="1"/>
  <c r="F525" i="1"/>
  <c r="B1327" i="1"/>
  <c r="C1326" i="1"/>
  <c r="D1326" i="1" s="1"/>
  <c r="Q627" i="1" l="1"/>
  <c r="S627" i="1" s="1"/>
  <c r="P628" i="1" s="1"/>
  <c r="M525" i="1"/>
  <c r="C1327" i="1"/>
  <c r="D1327" i="1" s="1"/>
  <c r="B1328" i="1"/>
  <c r="G628" i="1" l="1"/>
  <c r="R628" i="1"/>
  <c r="O525" i="1"/>
  <c r="L526" i="1" s="1"/>
  <c r="B1329" i="1"/>
  <c r="C1328" i="1"/>
  <c r="D1328" i="1" s="1"/>
  <c r="Q628" i="1" l="1"/>
  <c r="S628" i="1" s="1"/>
  <c r="P629" i="1" s="1"/>
  <c r="N526" i="1"/>
  <c r="F526" i="1"/>
  <c r="C1329" i="1"/>
  <c r="D1329" i="1" s="1"/>
  <c r="B1330" i="1"/>
  <c r="G629" i="1" l="1"/>
  <c r="R629" i="1"/>
  <c r="M526" i="1"/>
  <c r="C1330" i="1"/>
  <c r="D1330" i="1" s="1"/>
  <c r="B1331" i="1"/>
  <c r="Q629" i="1" l="1"/>
  <c r="S629" i="1" s="1"/>
  <c r="P630" i="1" s="1"/>
  <c r="O526" i="1"/>
  <c r="L527" i="1" s="1"/>
  <c r="C1331" i="1"/>
  <c r="D1331" i="1" s="1"/>
  <c r="B1332" i="1"/>
  <c r="G630" i="1" l="1"/>
  <c r="R630" i="1"/>
  <c r="F527" i="1"/>
  <c r="N527" i="1"/>
  <c r="B1333" i="1"/>
  <c r="C1332" i="1"/>
  <c r="D1332" i="1" s="1"/>
  <c r="Q630" i="1" l="1"/>
  <c r="M527" i="1"/>
  <c r="C1333" i="1"/>
  <c r="D1333" i="1" s="1"/>
  <c r="B1334" i="1"/>
  <c r="S630" i="1" l="1"/>
  <c r="P631" i="1" s="1"/>
  <c r="O527" i="1"/>
  <c r="L528" i="1" s="1"/>
  <c r="C1334" i="1"/>
  <c r="D1334" i="1" s="1"/>
  <c r="B1335" i="1"/>
  <c r="G631" i="1" l="1"/>
  <c r="R631" i="1"/>
  <c r="F528" i="1"/>
  <c r="N528" i="1"/>
  <c r="C1335" i="1"/>
  <c r="D1335" i="1" s="1"/>
  <c r="B1336" i="1"/>
  <c r="Q631" i="1" l="1"/>
  <c r="M528" i="1"/>
  <c r="C1336" i="1"/>
  <c r="D1336" i="1" s="1"/>
  <c r="B1337" i="1"/>
  <c r="S631" i="1" l="1"/>
  <c r="P632" i="1" s="1"/>
  <c r="O528" i="1"/>
  <c r="L529" i="1" s="1"/>
  <c r="B1338" i="1"/>
  <c r="C1337" i="1"/>
  <c r="D1337" i="1" s="1"/>
  <c r="G632" i="1" l="1"/>
  <c r="R632" i="1"/>
  <c r="N529" i="1"/>
  <c r="F529" i="1"/>
  <c r="B1339" i="1"/>
  <c r="C1338" i="1"/>
  <c r="D1338" i="1" s="1"/>
  <c r="Q632" i="1" l="1"/>
  <c r="M529" i="1"/>
  <c r="C1339" i="1"/>
  <c r="D1339" i="1" s="1"/>
  <c r="B1340" i="1"/>
  <c r="S632" i="1" l="1"/>
  <c r="P633" i="1" s="1"/>
  <c r="O529" i="1"/>
  <c r="L530" i="1" s="1"/>
  <c r="C1340" i="1"/>
  <c r="D1340" i="1" s="1"/>
  <c r="B1341" i="1"/>
  <c r="G633" i="1" l="1"/>
  <c r="R633" i="1"/>
  <c r="N530" i="1"/>
  <c r="F530" i="1"/>
  <c r="C1341" i="1"/>
  <c r="D1341" i="1" s="1"/>
  <c r="B1342" i="1"/>
  <c r="Q633" i="1" l="1"/>
  <c r="S633" i="1" s="1"/>
  <c r="P634" i="1" s="1"/>
  <c r="M530" i="1"/>
  <c r="O530" i="1" s="1"/>
  <c r="L531" i="1" s="1"/>
  <c r="C1342" i="1"/>
  <c r="D1342" i="1" s="1"/>
  <c r="B1343" i="1"/>
  <c r="R634" i="1" l="1"/>
  <c r="G634" i="1"/>
  <c r="N531" i="1"/>
  <c r="F531" i="1"/>
  <c r="C1343" i="1"/>
  <c r="D1343" i="1" s="1"/>
  <c r="B1344" i="1"/>
  <c r="Q634" i="1" l="1"/>
  <c r="S634" i="1" s="1"/>
  <c r="P635" i="1" s="1"/>
  <c r="M531" i="1"/>
  <c r="O531" i="1" s="1"/>
  <c r="L532" i="1" s="1"/>
  <c r="B1345" i="1"/>
  <c r="C1344" i="1"/>
  <c r="D1344" i="1" s="1"/>
  <c r="R635" i="1" l="1"/>
  <c r="G635" i="1"/>
  <c r="F532" i="1"/>
  <c r="N532" i="1"/>
  <c r="B1346" i="1"/>
  <c r="C1345" i="1"/>
  <c r="D1345" i="1" s="1"/>
  <c r="Q635" i="1" l="1"/>
  <c r="S635" i="1" s="1"/>
  <c r="P636" i="1" s="1"/>
  <c r="M532" i="1"/>
  <c r="C1346" i="1"/>
  <c r="D1346" i="1" s="1"/>
  <c r="B1347" i="1"/>
  <c r="G636" i="1" l="1"/>
  <c r="R636" i="1"/>
  <c r="O532" i="1"/>
  <c r="L533" i="1" s="1"/>
  <c r="C1347" i="1"/>
  <c r="D1347" i="1" s="1"/>
  <c r="B1348" i="1"/>
  <c r="Q636" i="1" l="1"/>
  <c r="S636" i="1" s="1"/>
  <c r="P637" i="1" s="1"/>
  <c r="F533" i="1"/>
  <c r="N533" i="1"/>
  <c r="B1349" i="1"/>
  <c r="C1348" i="1"/>
  <c r="D1348" i="1" s="1"/>
  <c r="G637" i="1" l="1"/>
  <c r="R637" i="1"/>
  <c r="M533" i="1"/>
  <c r="B1350" i="1"/>
  <c r="C1349" i="1"/>
  <c r="D1349" i="1" s="1"/>
  <c r="Q637" i="1" l="1"/>
  <c r="S637" i="1" s="1"/>
  <c r="P638" i="1" s="1"/>
  <c r="O533" i="1"/>
  <c r="L534" i="1" s="1"/>
  <c r="C1350" i="1"/>
  <c r="D1350" i="1" s="1"/>
  <c r="B1351" i="1"/>
  <c r="G638" i="1" l="1"/>
  <c r="R638" i="1"/>
  <c r="F534" i="1"/>
  <c r="N534" i="1"/>
  <c r="C1351" i="1"/>
  <c r="D1351" i="1" s="1"/>
  <c r="B1352" i="1"/>
  <c r="Q638" i="1" l="1"/>
  <c r="M534" i="1"/>
  <c r="O534" i="1" s="1"/>
  <c r="L535" i="1" s="1"/>
  <c r="C1352" i="1"/>
  <c r="D1352" i="1" s="1"/>
  <c r="B1353" i="1"/>
  <c r="S638" i="1" l="1"/>
  <c r="P639" i="1" s="1"/>
  <c r="F535" i="1"/>
  <c r="N535" i="1"/>
  <c r="C1353" i="1"/>
  <c r="D1353" i="1" s="1"/>
  <c r="B1354" i="1"/>
  <c r="G639" i="1" l="1"/>
  <c r="R639" i="1"/>
  <c r="M535" i="1"/>
  <c r="O535" i="1" s="1"/>
  <c r="L536" i="1" s="1"/>
  <c r="C1354" i="1"/>
  <c r="D1354" i="1" s="1"/>
  <c r="B1355" i="1"/>
  <c r="Q639" i="1" l="1"/>
  <c r="F536" i="1"/>
  <c r="N536" i="1"/>
  <c r="C1355" i="1"/>
  <c r="D1355" i="1" s="1"/>
  <c r="B1356" i="1"/>
  <c r="S639" i="1" l="1"/>
  <c r="P640" i="1" s="1"/>
  <c r="M536" i="1"/>
  <c r="C1356" i="1"/>
  <c r="D1356" i="1" s="1"/>
  <c r="B1357" i="1"/>
  <c r="G640" i="1" l="1"/>
  <c r="R640" i="1"/>
  <c r="O536" i="1"/>
  <c r="L537" i="1" s="1"/>
  <c r="B1358" i="1"/>
  <c r="C1357" i="1"/>
  <c r="D1357" i="1" s="1"/>
  <c r="Q640" i="1" l="1"/>
  <c r="N537" i="1"/>
  <c r="F537" i="1"/>
  <c r="C1358" i="1"/>
  <c r="D1358" i="1" s="1"/>
  <c r="B1359" i="1"/>
  <c r="S640" i="1" l="1"/>
  <c r="P641" i="1" s="1"/>
  <c r="M537" i="1"/>
  <c r="B1360" i="1"/>
  <c r="C1359" i="1"/>
  <c r="D1359" i="1" s="1"/>
  <c r="G641" i="1" l="1"/>
  <c r="R641" i="1"/>
  <c r="O537" i="1"/>
  <c r="L538" i="1" s="1"/>
  <c r="B1361" i="1"/>
  <c r="C1360" i="1"/>
  <c r="D1360" i="1" s="1"/>
  <c r="Q641" i="1" l="1"/>
  <c r="F538" i="1"/>
  <c r="N538" i="1"/>
  <c r="C1361" i="1"/>
  <c r="D1361" i="1" s="1"/>
  <c r="B1362" i="1"/>
  <c r="S641" i="1" l="1"/>
  <c r="P642" i="1" s="1"/>
  <c r="M538" i="1"/>
  <c r="C1362" i="1"/>
  <c r="D1362" i="1" s="1"/>
  <c r="B1363" i="1"/>
  <c r="G642" i="1" l="1"/>
  <c r="R642" i="1"/>
  <c r="O538" i="1"/>
  <c r="L539" i="1" s="1"/>
  <c r="C1363" i="1"/>
  <c r="D1363" i="1" s="1"/>
  <c r="B1364" i="1"/>
  <c r="Q642" i="1" l="1"/>
  <c r="S642" i="1" s="1"/>
  <c r="P643" i="1" s="1"/>
  <c r="N539" i="1"/>
  <c r="F539" i="1"/>
  <c r="C1364" i="1"/>
  <c r="D1364" i="1" s="1"/>
  <c r="B1365" i="1"/>
  <c r="G643" i="1" l="1"/>
  <c r="R643" i="1"/>
  <c r="M539" i="1"/>
  <c r="B1366" i="1"/>
  <c r="C1365" i="1"/>
  <c r="D1365" i="1" s="1"/>
  <c r="Q643" i="1" l="1"/>
  <c r="O539" i="1"/>
  <c r="L540" i="1" s="1"/>
  <c r="C1366" i="1"/>
  <c r="D1366" i="1" s="1"/>
  <c r="B1367" i="1"/>
  <c r="S643" i="1" l="1"/>
  <c r="P644" i="1" s="1"/>
  <c r="F540" i="1"/>
  <c r="N540" i="1"/>
  <c r="C1367" i="1"/>
  <c r="D1367" i="1" s="1"/>
  <c r="B1368" i="1"/>
  <c r="G644" i="1" l="1"/>
  <c r="R644" i="1"/>
  <c r="M540" i="1"/>
  <c r="C1368" i="1"/>
  <c r="D1368" i="1" s="1"/>
  <c r="B1369" i="1"/>
  <c r="Q644" i="1" l="1"/>
  <c r="O540" i="1"/>
  <c r="L541" i="1" s="1"/>
  <c r="B1370" i="1"/>
  <c r="C1369" i="1"/>
  <c r="D1369" i="1" s="1"/>
  <c r="S644" i="1" l="1"/>
  <c r="P645" i="1" s="1"/>
  <c r="N541" i="1"/>
  <c r="F541" i="1"/>
  <c r="C1370" i="1"/>
  <c r="D1370" i="1" s="1"/>
  <c r="B1371" i="1"/>
  <c r="G645" i="1" l="1"/>
  <c r="R645" i="1"/>
  <c r="M541" i="1"/>
  <c r="B1372" i="1"/>
  <c r="C1371" i="1"/>
  <c r="D1371" i="1" s="1"/>
  <c r="Q645" i="1" l="1"/>
  <c r="S645" i="1" s="1"/>
  <c r="P646" i="1" s="1"/>
  <c r="O541" i="1"/>
  <c r="L542" i="1" s="1"/>
  <c r="B1373" i="1"/>
  <c r="C1372" i="1"/>
  <c r="D1372" i="1" s="1"/>
  <c r="G646" i="1" l="1"/>
  <c r="R646" i="1"/>
  <c r="F542" i="1"/>
  <c r="N542" i="1"/>
  <c r="C1373" i="1"/>
  <c r="D1373" i="1" s="1"/>
  <c r="B1374" i="1"/>
  <c r="Q646" i="1" l="1"/>
  <c r="M542" i="1"/>
  <c r="O542" i="1" s="1"/>
  <c r="L543" i="1" s="1"/>
  <c r="C1374" i="1"/>
  <c r="D1374" i="1" s="1"/>
  <c r="B1375" i="1"/>
  <c r="S646" i="1" l="1"/>
  <c r="P647" i="1" s="1"/>
  <c r="F543" i="1"/>
  <c r="N543" i="1"/>
  <c r="B1376" i="1"/>
  <c r="C1375" i="1"/>
  <c r="D1375" i="1" s="1"/>
  <c r="G647" i="1" l="1"/>
  <c r="R647" i="1"/>
  <c r="M543" i="1"/>
  <c r="C1376" i="1"/>
  <c r="D1376" i="1" s="1"/>
  <c r="B1377" i="1"/>
  <c r="Q647" i="1" l="1"/>
  <c r="O543" i="1"/>
  <c r="L544" i="1" s="1"/>
  <c r="B1378" i="1"/>
  <c r="C1377" i="1"/>
  <c r="D1377" i="1" s="1"/>
  <c r="S647" i="1" l="1"/>
  <c r="P648" i="1" s="1"/>
  <c r="N544" i="1"/>
  <c r="F544" i="1"/>
  <c r="C1378" i="1"/>
  <c r="D1378" i="1" s="1"/>
  <c r="B1379" i="1"/>
  <c r="R648" i="1" l="1"/>
  <c r="G648" i="1"/>
  <c r="M544" i="1"/>
  <c r="O544" i="1" s="1"/>
  <c r="L545" i="1" s="1"/>
  <c r="B1380" i="1"/>
  <c r="C1379" i="1"/>
  <c r="D1379" i="1" s="1"/>
  <c r="Q648" i="1" l="1"/>
  <c r="S648" i="1" s="1"/>
  <c r="P649" i="1" s="1"/>
  <c r="F545" i="1"/>
  <c r="N545" i="1"/>
  <c r="B1381" i="1"/>
  <c r="C1380" i="1"/>
  <c r="D1380" i="1" s="1"/>
  <c r="R649" i="1" l="1"/>
  <c r="G649" i="1"/>
  <c r="M545" i="1"/>
  <c r="C1381" i="1"/>
  <c r="D1381" i="1" s="1"/>
  <c r="B1382" i="1"/>
  <c r="Q649" i="1" l="1"/>
  <c r="O545" i="1"/>
  <c r="L546" i="1" s="1"/>
  <c r="C1382" i="1"/>
  <c r="D1382" i="1" s="1"/>
  <c r="B1383" i="1"/>
  <c r="S649" i="1" l="1"/>
  <c r="P650" i="1" s="1"/>
  <c r="F546" i="1"/>
  <c r="N546" i="1"/>
  <c r="B1384" i="1"/>
  <c r="C1383" i="1"/>
  <c r="D1383" i="1" s="1"/>
  <c r="G650" i="1" l="1"/>
  <c r="R650" i="1"/>
  <c r="M546" i="1"/>
  <c r="B1385" i="1"/>
  <c r="C1384" i="1"/>
  <c r="D1384" i="1" s="1"/>
  <c r="Q650" i="1" l="1"/>
  <c r="O546" i="1"/>
  <c r="L547" i="1" s="1"/>
  <c r="B1386" i="1"/>
  <c r="C1385" i="1"/>
  <c r="D1385" i="1" s="1"/>
  <c r="S650" i="1" l="1"/>
  <c r="P651" i="1" s="1"/>
  <c r="F547" i="1"/>
  <c r="N547" i="1"/>
  <c r="C1386" i="1"/>
  <c r="D1386" i="1" s="1"/>
  <c r="B1387" i="1"/>
  <c r="R651" i="1" l="1"/>
  <c r="G651" i="1"/>
  <c r="M547" i="1"/>
  <c r="B1388" i="1"/>
  <c r="C1387" i="1"/>
  <c r="D1387" i="1" s="1"/>
  <c r="Q651" i="1" l="1"/>
  <c r="O547" i="1"/>
  <c r="L548" i="1" s="1"/>
  <c r="C1388" i="1"/>
  <c r="D1388" i="1" s="1"/>
  <c r="B1389" i="1"/>
  <c r="S651" i="1" l="1"/>
  <c r="P652" i="1" s="1"/>
  <c r="F548" i="1"/>
  <c r="N548" i="1"/>
  <c r="B1390" i="1"/>
  <c r="C1389" i="1"/>
  <c r="D1389" i="1" s="1"/>
  <c r="R652" i="1" l="1"/>
  <c r="G652" i="1"/>
  <c r="M548" i="1"/>
  <c r="C1390" i="1"/>
  <c r="D1390" i="1" s="1"/>
  <c r="B1391" i="1"/>
  <c r="Q652" i="1" l="1"/>
  <c r="S652" i="1" s="1"/>
  <c r="P653" i="1" s="1"/>
  <c r="O548" i="1"/>
  <c r="L549" i="1" s="1"/>
  <c r="C1391" i="1"/>
  <c r="D1391" i="1" s="1"/>
  <c r="B1392" i="1"/>
  <c r="G653" i="1" l="1"/>
  <c r="R653" i="1"/>
  <c r="N549" i="1"/>
  <c r="F549" i="1"/>
  <c r="C1392" i="1"/>
  <c r="D1392" i="1" s="1"/>
  <c r="B1393" i="1"/>
  <c r="Q653" i="1" l="1"/>
  <c r="M549" i="1"/>
  <c r="B1394" i="1"/>
  <c r="C1393" i="1"/>
  <c r="D1393" i="1" s="1"/>
  <c r="S653" i="1" l="1"/>
  <c r="P654" i="1" s="1"/>
  <c r="O549" i="1"/>
  <c r="L550" i="1" s="1"/>
  <c r="C1394" i="1"/>
  <c r="D1394" i="1" s="1"/>
  <c r="B1395" i="1"/>
  <c r="G654" i="1" l="1"/>
  <c r="R654" i="1"/>
  <c r="F550" i="1"/>
  <c r="N550" i="1"/>
  <c r="C1395" i="1"/>
  <c r="D1395" i="1" s="1"/>
  <c r="B1396" i="1"/>
  <c r="Q654" i="1" l="1"/>
  <c r="M550" i="1"/>
  <c r="C1396" i="1"/>
  <c r="D1396" i="1" s="1"/>
  <c r="B1397" i="1"/>
  <c r="S654" i="1" l="1"/>
  <c r="P655" i="1" s="1"/>
  <c r="O550" i="1"/>
  <c r="L551" i="1" s="1"/>
  <c r="C1397" i="1"/>
  <c r="D1397" i="1" s="1"/>
  <c r="B1398" i="1"/>
  <c r="R655" i="1" l="1"/>
  <c r="G655" i="1"/>
  <c r="N551" i="1"/>
  <c r="F551" i="1"/>
  <c r="C1398" i="1"/>
  <c r="D1398" i="1" s="1"/>
  <c r="B1399" i="1"/>
  <c r="Q655" i="1" l="1"/>
  <c r="S655" i="1" s="1"/>
  <c r="P656" i="1" s="1"/>
  <c r="M551" i="1"/>
  <c r="C1399" i="1"/>
  <c r="D1399" i="1" s="1"/>
  <c r="B1400" i="1"/>
  <c r="G656" i="1" l="1"/>
  <c r="R656" i="1"/>
  <c r="O551" i="1"/>
  <c r="L552" i="1" s="1"/>
  <c r="C1400" i="1"/>
  <c r="D1400" i="1" s="1"/>
  <c r="B1401" i="1"/>
  <c r="Q656" i="1" l="1"/>
  <c r="F552" i="1"/>
  <c r="N552" i="1"/>
  <c r="B1402" i="1"/>
  <c r="C1401" i="1"/>
  <c r="D1401" i="1" s="1"/>
  <c r="S656" i="1" l="1"/>
  <c r="P657" i="1" s="1"/>
  <c r="M552" i="1"/>
  <c r="C1402" i="1"/>
  <c r="D1402" i="1" s="1"/>
  <c r="B1403" i="1"/>
  <c r="R657" i="1" l="1"/>
  <c r="G657" i="1"/>
  <c r="O552" i="1"/>
  <c r="L553" i="1" s="1"/>
  <c r="B1404" i="1"/>
  <c r="C1403" i="1"/>
  <c r="D1403" i="1" s="1"/>
  <c r="Q657" i="1" l="1"/>
  <c r="F553" i="1"/>
  <c r="N553" i="1"/>
  <c r="C1404" i="1"/>
  <c r="D1404" i="1" s="1"/>
  <c r="B1405" i="1"/>
  <c r="S657" i="1" l="1"/>
  <c r="P658" i="1" s="1"/>
  <c r="M553" i="1"/>
  <c r="C1405" i="1"/>
  <c r="D1405" i="1" s="1"/>
  <c r="B1406" i="1"/>
  <c r="R658" i="1" l="1"/>
  <c r="G658" i="1"/>
  <c r="O553" i="1"/>
  <c r="L554" i="1" s="1"/>
  <c r="C1406" i="1"/>
  <c r="D1406" i="1" s="1"/>
  <c r="B1407" i="1"/>
  <c r="Q658" i="1" l="1"/>
  <c r="F554" i="1"/>
  <c r="N554" i="1"/>
  <c r="C1407" i="1"/>
  <c r="D1407" i="1" s="1"/>
  <c r="B1408" i="1"/>
  <c r="S658" i="1" l="1"/>
  <c r="P659" i="1" s="1"/>
  <c r="M554" i="1"/>
  <c r="B1409" i="1"/>
  <c r="C1408" i="1"/>
  <c r="D1408" i="1" s="1"/>
  <c r="G659" i="1" l="1"/>
  <c r="R659" i="1"/>
  <c r="O554" i="1"/>
  <c r="L555" i="1" s="1"/>
  <c r="C1409" i="1"/>
  <c r="D1409" i="1" s="1"/>
  <c r="B1410" i="1"/>
  <c r="Q659" i="1" l="1"/>
  <c r="S659" i="1" s="1"/>
  <c r="P660" i="1" s="1"/>
  <c r="N555" i="1"/>
  <c r="F555" i="1"/>
  <c r="B1411" i="1"/>
  <c r="C1410" i="1"/>
  <c r="D1410" i="1" s="1"/>
  <c r="G660" i="1" l="1"/>
  <c r="R660" i="1"/>
  <c r="M555" i="1"/>
  <c r="O555" i="1" s="1"/>
  <c r="L556" i="1" s="1"/>
  <c r="B1412" i="1"/>
  <c r="C1411" i="1"/>
  <c r="D1411" i="1" s="1"/>
  <c r="Q660" i="1" l="1"/>
  <c r="S660" i="1" s="1"/>
  <c r="P661" i="1" s="1"/>
  <c r="F556" i="1"/>
  <c r="N556" i="1"/>
  <c r="B1413" i="1"/>
  <c r="C1412" i="1"/>
  <c r="D1412" i="1" s="1"/>
  <c r="G661" i="1" l="1"/>
  <c r="R661" i="1"/>
  <c r="M556" i="1"/>
  <c r="C1413" i="1"/>
  <c r="D1413" i="1" s="1"/>
  <c r="B1414" i="1"/>
  <c r="Q661" i="1" l="1"/>
  <c r="S661" i="1" s="1"/>
  <c r="P662" i="1" s="1"/>
  <c r="O556" i="1"/>
  <c r="L557" i="1" s="1"/>
  <c r="B1415" i="1"/>
  <c r="C1414" i="1"/>
  <c r="D1414" i="1" s="1"/>
  <c r="R662" i="1" l="1"/>
  <c r="G662" i="1"/>
  <c r="F557" i="1"/>
  <c r="N557" i="1"/>
  <c r="B1416" i="1"/>
  <c r="C1415" i="1"/>
  <c r="D1415" i="1" s="1"/>
  <c r="Q662" i="1" l="1"/>
  <c r="S662" i="1" s="1"/>
  <c r="P663" i="1" s="1"/>
  <c r="M557" i="1"/>
  <c r="B1417" i="1"/>
  <c r="C1416" i="1"/>
  <c r="D1416" i="1" s="1"/>
  <c r="R663" i="1" l="1"/>
  <c r="G663" i="1"/>
  <c r="O557" i="1"/>
  <c r="L558" i="1" s="1"/>
  <c r="C1417" i="1"/>
  <c r="D1417" i="1" s="1"/>
  <c r="B1418" i="1"/>
  <c r="Q663" i="1" l="1"/>
  <c r="S663" i="1" s="1"/>
  <c r="P664" i="1" s="1"/>
  <c r="N558" i="1"/>
  <c r="F558" i="1"/>
  <c r="B1419" i="1"/>
  <c r="C1418" i="1"/>
  <c r="D1418" i="1" s="1"/>
  <c r="R664" i="1" l="1"/>
  <c r="G664" i="1"/>
  <c r="M558" i="1"/>
  <c r="B1420" i="1"/>
  <c r="C1419" i="1"/>
  <c r="D1419" i="1" s="1"/>
  <c r="Q664" i="1" l="1"/>
  <c r="O558" i="1"/>
  <c r="L559" i="1" s="1"/>
  <c r="C1420" i="1"/>
  <c r="D1420" i="1" s="1"/>
  <c r="B1421" i="1"/>
  <c r="S664" i="1" l="1"/>
  <c r="P665" i="1" s="1"/>
  <c r="F559" i="1"/>
  <c r="N559" i="1"/>
  <c r="C1421" i="1"/>
  <c r="D1421" i="1" s="1"/>
  <c r="B1422" i="1"/>
  <c r="G665" i="1" l="1"/>
  <c r="R665" i="1"/>
  <c r="M559" i="1"/>
  <c r="O559" i="1" s="1"/>
  <c r="L560" i="1" s="1"/>
  <c r="C1422" i="1"/>
  <c r="D1422" i="1" s="1"/>
  <c r="B1423" i="1"/>
  <c r="Q665" i="1" l="1"/>
  <c r="S665" i="1"/>
  <c r="P666" i="1" s="1"/>
  <c r="F560" i="1"/>
  <c r="N560" i="1"/>
  <c r="B1424" i="1"/>
  <c r="C1423" i="1"/>
  <c r="D1423" i="1" s="1"/>
  <c r="G666" i="1" l="1"/>
  <c r="R666" i="1"/>
  <c r="M560" i="1"/>
  <c r="O560" i="1" s="1"/>
  <c r="L561" i="1" s="1"/>
  <c r="C1424" i="1"/>
  <c r="D1424" i="1" s="1"/>
  <c r="B1425" i="1"/>
  <c r="Q666" i="1" l="1"/>
  <c r="S666" i="1" s="1"/>
  <c r="P667" i="1" s="1"/>
  <c r="N561" i="1"/>
  <c r="F561" i="1"/>
  <c r="B1426" i="1"/>
  <c r="C1425" i="1"/>
  <c r="D1425" i="1" s="1"/>
  <c r="R667" i="1" l="1"/>
  <c r="G667" i="1"/>
  <c r="M561" i="1"/>
  <c r="B1427" i="1"/>
  <c r="C1426" i="1"/>
  <c r="D1426" i="1" s="1"/>
  <c r="Q667" i="1" l="1"/>
  <c r="S667" i="1" s="1"/>
  <c r="P668" i="1" s="1"/>
  <c r="O561" i="1"/>
  <c r="L562" i="1" s="1"/>
  <c r="C1427" i="1"/>
  <c r="D1427" i="1" s="1"/>
  <c r="B1428" i="1"/>
  <c r="R668" i="1" l="1"/>
  <c r="G668" i="1"/>
  <c r="F562" i="1"/>
  <c r="N562" i="1"/>
  <c r="C1428" i="1"/>
  <c r="D1428" i="1" s="1"/>
  <c r="B1429" i="1"/>
  <c r="Q668" i="1" l="1"/>
  <c r="S668" i="1" s="1"/>
  <c r="P669" i="1" s="1"/>
  <c r="M562" i="1"/>
  <c r="C1429" i="1"/>
  <c r="D1429" i="1" s="1"/>
  <c r="B1430" i="1"/>
  <c r="G669" i="1" l="1"/>
  <c r="R669" i="1"/>
  <c r="O562" i="1"/>
  <c r="L563" i="1" s="1"/>
  <c r="B1431" i="1"/>
  <c r="C1430" i="1"/>
  <c r="D1430" i="1" s="1"/>
  <c r="Q669" i="1" l="1"/>
  <c r="S669" i="1"/>
  <c r="P670" i="1" s="1"/>
  <c r="F563" i="1"/>
  <c r="N563" i="1"/>
  <c r="C1431" i="1"/>
  <c r="D1431" i="1" s="1"/>
  <c r="B1432" i="1"/>
  <c r="G670" i="1" l="1"/>
  <c r="R670" i="1"/>
  <c r="M563" i="1"/>
  <c r="C1432" i="1"/>
  <c r="D1432" i="1" s="1"/>
  <c r="B1433" i="1"/>
  <c r="Q670" i="1" l="1"/>
  <c r="S670" i="1" s="1"/>
  <c r="P671" i="1" s="1"/>
  <c r="O563" i="1"/>
  <c r="L564" i="1" s="1"/>
  <c r="B1434" i="1"/>
  <c r="C1433" i="1"/>
  <c r="D1433" i="1" s="1"/>
  <c r="G671" i="1" l="1"/>
  <c r="R671" i="1"/>
  <c r="N564" i="1"/>
  <c r="F564" i="1"/>
  <c r="B1435" i="1"/>
  <c r="C1434" i="1"/>
  <c r="D1434" i="1" s="1"/>
  <c r="Q671" i="1" l="1"/>
  <c r="S671" i="1" s="1"/>
  <c r="P672" i="1" s="1"/>
  <c r="M564" i="1"/>
  <c r="B1436" i="1"/>
  <c r="C1435" i="1"/>
  <c r="D1435" i="1" s="1"/>
  <c r="R672" i="1" l="1"/>
  <c r="G672" i="1"/>
  <c r="O564" i="1"/>
  <c r="L565" i="1" s="1"/>
  <c r="B1437" i="1"/>
  <c r="C1436" i="1"/>
  <c r="D1436" i="1" s="1"/>
  <c r="Q672" i="1" l="1"/>
  <c r="F565" i="1"/>
  <c r="N565" i="1"/>
  <c r="C1437" i="1"/>
  <c r="D1437" i="1" s="1"/>
  <c r="B1438" i="1"/>
  <c r="S672" i="1" l="1"/>
  <c r="P673" i="1" s="1"/>
  <c r="M565" i="1"/>
  <c r="C1438" i="1"/>
  <c r="D1438" i="1" s="1"/>
  <c r="B1439" i="1"/>
  <c r="R673" i="1" l="1"/>
  <c r="G673" i="1"/>
  <c r="O565" i="1"/>
  <c r="L566" i="1" s="1"/>
  <c r="C1439" i="1"/>
  <c r="D1439" i="1" s="1"/>
  <c r="B1440" i="1"/>
  <c r="Q673" i="1" l="1"/>
  <c r="S673" i="1" s="1"/>
  <c r="P674" i="1" s="1"/>
  <c r="F566" i="1"/>
  <c r="N566" i="1"/>
  <c r="C1440" i="1"/>
  <c r="D1440" i="1" s="1"/>
  <c r="B1441" i="1"/>
  <c r="R674" i="1" l="1"/>
  <c r="G674" i="1"/>
  <c r="M566" i="1"/>
  <c r="C1441" i="1"/>
  <c r="D1441" i="1" s="1"/>
  <c r="B1442" i="1"/>
  <c r="Q674" i="1" l="1"/>
  <c r="S674" i="1" s="1"/>
  <c r="P675" i="1" s="1"/>
  <c r="O566" i="1"/>
  <c r="L567" i="1" s="1"/>
  <c r="B1443" i="1"/>
  <c r="C1442" i="1"/>
  <c r="D1442" i="1" s="1"/>
  <c r="G675" i="1" l="1"/>
  <c r="R675" i="1"/>
  <c r="N567" i="1"/>
  <c r="F567" i="1"/>
  <c r="C1443" i="1"/>
  <c r="D1443" i="1" s="1"/>
  <c r="B1444" i="1"/>
  <c r="Q675" i="1" l="1"/>
  <c r="S675" i="1" s="1"/>
  <c r="P676" i="1" s="1"/>
  <c r="M567" i="1"/>
  <c r="C1444" i="1"/>
  <c r="D1444" i="1" s="1"/>
  <c r="B1445" i="1"/>
  <c r="G676" i="1" l="1"/>
  <c r="R676" i="1"/>
  <c r="O567" i="1"/>
  <c r="L568" i="1" s="1"/>
  <c r="C1445" i="1"/>
  <c r="D1445" i="1" s="1"/>
  <c r="B1446" i="1"/>
  <c r="Q676" i="1" l="1"/>
  <c r="F568" i="1"/>
  <c r="N568" i="1"/>
  <c r="C1446" i="1"/>
  <c r="D1446" i="1" s="1"/>
  <c r="B1447" i="1"/>
  <c r="S676" i="1" l="1"/>
  <c r="P677" i="1" s="1"/>
  <c r="M568" i="1"/>
  <c r="C1447" i="1"/>
  <c r="D1447" i="1" s="1"/>
  <c r="B1448" i="1"/>
  <c r="R677" i="1" l="1"/>
  <c r="G677" i="1"/>
  <c r="O568" i="1"/>
  <c r="L569" i="1" s="1"/>
  <c r="B1449" i="1"/>
  <c r="C1448" i="1"/>
  <c r="D1448" i="1" s="1"/>
  <c r="Q677" i="1" l="1"/>
  <c r="N569" i="1"/>
  <c r="F569" i="1"/>
  <c r="C1449" i="1"/>
  <c r="D1449" i="1" s="1"/>
  <c r="B1450" i="1"/>
  <c r="S677" i="1" l="1"/>
  <c r="P678" i="1" s="1"/>
  <c r="M569" i="1"/>
  <c r="C1450" i="1"/>
  <c r="D1450" i="1" s="1"/>
  <c r="B1451" i="1"/>
  <c r="G678" i="1" l="1"/>
  <c r="R678" i="1"/>
  <c r="O569" i="1"/>
  <c r="L570" i="1" s="1"/>
  <c r="C1451" i="1"/>
  <c r="D1451" i="1" s="1"/>
  <c r="B1452" i="1"/>
  <c r="Q678" i="1" l="1"/>
  <c r="S678" i="1" s="1"/>
  <c r="P679" i="1" s="1"/>
  <c r="F570" i="1"/>
  <c r="N570" i="1"/>
  <c r="C1452" i="1"/>
  <c r="D1452" i="1" s="1"/>
  <c r="B1453" i="1"/>
  <c r="G679" i="1" l="1"/>
  <c r="R679" i="1"/>
  <c r="M570" i="1"/>
  <c r="O570" i="1" s="1"/>
  <c r="L571" i="1" s="1"/>
  <c r="C1453" i="1"/>
  <c r="D1453" i="1" s="1"/>
  <c r="B1454" i="1"/>
  <c r="Q679" i="1" l="1"/>
  <c r="S679" i="1" s="1"/>
  <c r="P680" i="1" s="1"/>
  <c r="N571" i="1"/>
  <c r="F571" i="1"/>
  <c r="B1455" i="1"/>
  <c r="C1454" i="1"/>
  <c r="D1454" i="1" s="1"/>
  <c r="R680" i="1" l="1"/>
  <c r="G680" i="1"/>
  <c r="M571" i="1"/>
  <c r="O571" i="1" s="1"/>
  <c r="L572" i="1" s="1"/>
  <c r="B1456" i="1"/>
  <c r="C1455" i="1"/>
  <c r="D1455" i="1" s="1"/>
  <c r="Q680" i="1" l="1"/>
  <c r="S680" i="1" s="1"/>
  <c r="P681" i="1" s="1"/>
  <c r="F572" i="1"/>
  <c r="N572" i="1"/>
  <c r="C1456" i="1"/>
  <c r="D1456" i="1" s="1"/>
  <c r="B1457" i="1"/>
  <c r="G681" i="1" l="1"/>
  <c r="R681" i="1"/>
  <c r="M572" i="1"/>
  <c r="B1458" i="1"/>
  <c r="C1457" i="1"/>
  <c r="D1457" i="1" s="1"/>
  <c r="Q681" i="1" l="1"/>
  <c r="O572" i="1"/>
  <c r="L573" i="1" s="1"/>
  <c r="C1458" i="1"/>
  <c r="D1458" i="1" s="1"/>
  <c r="B1459" i="1"/>
  <c r="S681" i="1" l="1"/>
  <c r="P682" i="1" s="1"/>
  <c r="F573" i="1"/>
  <c r="N573" i="1"/>
  <c r="C1459" i="1"/>
  <c r="D1459" i="1" s="1"/>
  <c r="B1460" i="1"/>
  <c r="G682" i="1" l="1"/>
  <c r="R682" i="1"/>
  <c r="M573" i="1"/>
  <c r="B1461" i="1"/>
  <c r="C1460" i="1"/>
  <c r="D1460" i="1" s="1"/>
  <c r="Q682" i="1" l="1"/>
  <c r="S682" i="1" s="1"/>
  <c r="P683" i="1" s="1"/>
  <c r="O573" i="1"/>
  <c r="L574" i="1" s="1"/>
  <c r="B1462" i="1"/>
  <c r="C1461" i="1"/>
  <c r="D1461" i="1" s="1"/>
  <c r="G683" i="1" l="1"/>
  <c r="R683" i="1"/>
  <c r="N574" i="1"/>
  <c r="F574" i="1"/>
  <c r="C1462" i="1"/>
  <c r="D1462" i="1" s="1"/>
  <c r="B1463" i="1"/>
  <c r="Q683" i="1" l="1"/>
  <c r="S683" i="1" s="1"/>
  <c r="P684" i="1" s="1"/>
  <c r="M574" i="1"/>
  <c r="O574" i="1" s="1"/>
  <c r="L575" i="1" s="1"/>
  <c r="B1464" i="1"/>
  <c r="C1463" i="1"/>
  <c r="D1463" i="1" s="1"/>
  <c r="G684" i="1" l="1"/>
  <c r="R684" i="1"/>
  <c r="F575" i="1"/>
  <c r="N575" i="1"/>
  <c r="B1465" i="1"/>
  <c r="C1464" i="1"/>
  <c r="D1464" i="1" s="1"/>
  <c r="Q684" i="1" l="1"/>
  <c r="S684" i="1" s="1"/>
  <c r="P685" i="1" s="1"/>
  <c r="M575" i="1"/>
  <c r="O575" i="1" s="1"/>
  <c r="L576" i="1" s="1"/>
  <c r="C1465" i="1"/>
  <c r="D1465" i="1" s="1"/>
  <c r="B1466" i="1"/>
  <c r="G685" i="1" l="1"/>
  <c r="R685" i="1"/>
  <c r="F576" i="1"/>
  <c r="N576" i="1"/>
  <c r="B1467" i="1"/>
  <c r="C1466" i="1"/>
  <c r="D1466" i="1" s="1"/>
  <c r="Q685" i="1" l="1"/>
  <c r="S685" i="1" s="1"/>
  <c r="P686" i="1" s="1"/>
  <c r="M576" i="1"/>
  <c r="C1467" i="1"/>
  <c r="D1467" i="1" s="1"/>
  <c r="B1468" i="1"/>
  <c r="G686" i="1" l="1"/>
  <c r="R686" i="1"/>
  <c r="O576" i="1"/>
  <c r="L577" i="1" s="1"/>
  <c r="C1468" i="1"/>
  <c r="D1468" i="1" s="1"/>
  <c r="B1469" i="1"/>
  <c r="Q686" i="1" l="1"/>
  <c r="S686" i="1" s="1"/>
  <c r="P687" i="1" s="1"/>
  <c r="F577" i="1"/>
  <c r="N577" i="1"/>
  <c r="C1469" i="1"/>
  <c r="B1470" i="1"/>
  <c r="G687" i="1" l="1"/>
  <c r="R687" i="1"/>
  <c r="M577" i="1"/>
  <c r="H5" i="2"/>
  <c r="K5" i="2"/>
  <c r="C1470" i="1"/>
  <c r="D1470" i="1" s="1"/>
  <c r="B1471" i="1"/>
  <c r="D1469" i="1"/>
  <c r="D8" i="2"/>
  <c r="D6" i="2"/>
  <c r="D5" i="2"/>
  <c r="D7" i="2"/>
  <c r="I5" i="2"/>
  <c r="J5" i="2"/>
  <c r="M5" i="2"/>
  <c r="L5" i="2"/>
  <c r="Q687" i="1" l="1"/>
  <c r="O577" i="1"/>
  <c r="L578" i="1" s="1"/>
  <c r="G7" i="5"/>
  <c r="P5" i="2"/>
  <c r="Q5" i="2" s="1"/>
  <c r="G8" i="5"/>
  <c r="C1471" i="1"/>
  <c r="D1471" i="1" s="1"/>
  <c r="B1472" i="1"/>
  <c r="S687" i="1" l="1"/>
  <c r="P688" i="1" s="1"/>
  <c r="F578" i="1"/>
  <c r="N578" i="1"/>
  <c r="K8" i="5"/>
  <c r="O8" i="5" s="1"/>
  <c r="K7" i="5"/>
  <c r="C1472" i="1"/>
  <c r="D1472" i="1" s="1"/>
  <c r="B1473" i="1"/>
  <c r="L7" i="5" l="1"/>
  <c r="L8" i="5" s="1"/>
  <c r="O7" i="5"/>
  <c r="G688" i="1"/>
  <c r="R688" i="1"/>
  <c r="M578" i="1"/>
  <c r="C1473" i="1"/>
  <c r="D1473" i="1" s="1"/>
  <c r="B1474" i="1"/>
  <c r="Q688" i="1" l="1"/>
  <c r="S688" i="1" s="1"/>
  <c r="P689" i="1" s="1"/>
  <c r="O578" i="1"/>
  <c r="L579" i="1" s="1"/>
  <c r="C1474" i="1"/>
  <c r="D1474" i="1" s="1"/>
  <c r="B1475" i="1"/>
  <c r="R689" i="1" l="1"/>
  <c r="G689" i="1"/>
  <c r="N579" i="1"/>
  <c r="F579" i="1"/>
  <c r="B1476" i="1"/>
  <c r="C1475" i="1"/>
  <c r="D1475" i="1" s="1"/>
  <c r="Q689" i="1" l="1"/>
  <c r="M579" i="1"/>
  <c r="C1476" i="1"/>
  <c r="D1476" i="1" s="1"/>
  <c r="B1477" i="1"/>
  <c r="S689" i="1" l="1"/>
  <c r="P690" i="1" s="1"/>
  <c r="O579" i="1"/>
  <c r="L580" i="1" s="1"/>
  <c r="B1478" i="1"/>
  <c r="C1477" i="1"/>
  <c r="D1477" i="1" s="1"/>
  <c r="G690" i="1" l="1"/>
  <c r="R690" i="1"/>
  <c r="N580" i="1"/>
  <c r="F580" i="1"/>
  <c r="C1478" i="1"/>
  <c r="D1478" i="1" s="1"/>
  <c r="B1479" i="1"/>
  <c r="Q690" i="1" l="1"/>
  <c r="M580" i="1"/>
  <c r="C1479" i="1"/>
  <c r="D1479" i="1" s="1"/>
  <c r="B1480" i="1"/>
  <c r="S690" i="1" l="1"/>
  <c r="P691" i="1" s="1"/>
  <c r="O580" i="1"/>
  <c r="L581" i="1" s="1"/>
  <c r="B1481" i="1"/>
  <c r="C1480" i="1"/>
  <c r="D1480" i="1" s="1"/>
  <c r="R691" i="1" l="1"/>
  <c r="G691" i="1"/>
  <c r="F581" i="1"/>
  <c r="N581" i="1"/>
  <c r="C1481" i="1"/>
  <c r="D1481" i="1" s="1"/>
  <c r="B1482" i="1"/>
  <c r="Q691" i="1" l="1"/>
  <c r="M581" i="1"/>
  <c r="B1483" i="1"/>
  <c r="C1482" i="1"/>
  <c r="D1482" i="1" s="1"/>
  <c r="S691" i="1" l="1"/>
  <c r="P692" i="1" s="1"/>
  <c r="O581" i="1"/>
  <c r="L582" i="1" s="1"/>
  <c r="B1484" i="1"/>
  <c r="C1483" i="1"/>
  <c r="D1483" i="1" s="1"/>
  <c r="G692" i="1" l="1"/>
  <c r="R692" i="1"/>
  <c r="F582" i="1"/>
  <c r="N582" i="1"/>
  <c r="B1485" i="1"/>
  <c r="C1484" i="1"/>
  <c r="D1484" i="1" s="1"/>
  <c r="Q692" i="1" l="1"/>
  <c r="M582" i="1"/>
  <c r="C1485" i="1"/>
  <c r="D1485" i="1" s="1"/>
  <c r="B1486" i="1"/>
  <c r="S692" i="1" l="1"/>
  <c r="P693" i="1" s="1"/>
  <c r="O582" i="1"/>
  <c r="L583" i="1" s="1"/>
  <c r="C1486" i="1"/>
  <c r="D1486" i="1" s="1"/>
  <c r="B1487" i="1"/>
  <c r="G693" i="1" l="1"/>
  <c r="R693" i="1"/>
  <c r="N583" i="1"/>
  <c r="F583" i="1"/>
  <c r="B1488" i="1"/>
  <c r="C1487" i="1"/>
  <c r="D1487" i="1" s="1"/>
  <c r="Q693" i="1" l="1"/>
  <c r="M583" i="1"/>
  <c r="O583" i="1" s="1"/>
  <c r="L584" i="1" s="1"/>
  <c r="C1488" i="1"/>
  <c r="D1488" i="1" s="1"/>
  <c r="B1489" i="1"/>
  <c r="S693" i="1" l="1"/>
  <c r="P694" i="1" s="1"/>
  <c r="F584" i="1"/>
  <c r="N584" i="1"/>
  <c r="C1489" i="1"/>
  <c r="D1489" i="1" s="1"/>
  <c r="B1490" i="1"/>
  <c r="G694" i="1" l="1"/>
  <c r="R694" i="1"/>
  <c r="M584" i="1"/>
  <c r="O584" i="1" s="1"/>
  <c r="L585" i="1" s="1"/>
  <c r="C1490" i="1"/>
  <c r="D1490" i="1" s="1"/>
  <c r="B1491" i="1"/>
  <c r="Q694" i="1" l="1"/>
  <c r="N585" i="1"/>
  <c r="F585" i="1"/>
  <c r="C1491" i="1"/>
  <c r="D1491" i="1" s="1"/>
  <c r="B1492" i="1"/>
  <c r="S694" i="1" l="1"/>
  <c r="P695" i="1" s="1"/>
  <c r="M585" i="1"/>
  <c r="B1493" i="1"/>
  <c r="C1492" i="1"/>
  <c r="D1492" i="1" s="1"/>
  <c r="R695" i="1" l="1"/>
  <c r="G695" i="1"/>
  <c r="O585" i="1"/>
  <c r="L586" i="1" s="1"/>
  <c r="B1494" i="1"/>
  <c r="C1493" i="1"/>
  <c r="D1493" i="1" s="1"/>
  <c r="Q695" i="1" l="1"/>
  <c r="S695" i="1" s="1"/>
  <c r="P696" i="1" s="1"/>
  <c r="N586" i="1"/>
  <c r="F586" i="1"/>
  <c r="C1494" i="1"/>
  <c r="D1494" i="1" s="1"/>
  <c r="B1495" i="1"/>
  <c r="G696" i="1" l="1"/>
  <c r="R696" i="1"/>
  <c r="M586" i="1"/>
  <c r="O586" i="1" s="1"/>
  <c r="L587" i="1" s="1"/>
  <c r="B1496" i="1"/>
  <c r="C1495" i="1"/>
  <c r="D1495" i="1" s="1"/>
  <c r="Q696" i="1" l="1"/>
  <c r="F587" i="1"/>
  <c r="N587" i="1"/>
  <c r="B1497" i="1"/>
  <c r="C1496" i="1"/>
  <c r="D1496" i="1" s="1"/>
  <c r="S696" i="1" l="1"/>
  <c r="P697" i="1" s="1"/>
  <c r="M587" i="1"/>
  <c r="C1497" i="1"/>
  <c r="D1497" i="1" s="1"/>
  <c r="B1498" i="1"/>
  <c r="G697" i="1" l="1"/>
  <c r="R697" i="1"/>
  <c r="O587" i="1"/>
  <c r="L588" i="1" s="1"/>
  <c r="B1499" i="1"/>
  <c r="C1498" i="1"/>
  <c r="D1498" i="1" s="1"/>
  <c r="Q697" i="1" l="1"/>
  <c r="F588" i="1"/>
  <c r="N588" i="1"/>
  <c r="B1500" i="1"/>
  <c r="C1499" i="1"/>
  <c r="D1499" i="1" s="1"/>
  <c r="S697" i="1" l="1"/>
  <c r="P698" i="1" s="1"/>
  <c r="M588" i="1"/>
  <c r="B1501" i="1"/>
  <c r="C1500" i="1"/>
  <c r="D1500" i="1" s="1"/>
  <c r="G698" i="1" l="1"/>
  <c r="R698" i="1"/>
  <c r="O588" i="1"/>
  <c r="L589" i="1" s="1"/>
  <c r="C1501" i="1"/>
  <c r="D1501" i="1" s="1"/>
  <c r="B1502" i="1"/>
  <c r="Q698" i="1" l="1"/>
  <c r="S698" i="1" s="1"/>
  <c r="P699" i="1" s="1"/>
  <c r="F589" i="1"/>
  <c r="N589" i="1"/>
  <c r="B1503" i="1"/>
  <c r="C1502" i="1"/>
  <c r="D1502" i="1" s="1"/>
  <c r="G699" i="1" l="1"/>
  <c r="R699" i="1"/>
  <c r="M589" i="1"/>
  <c r="O589" i="1" s="1"/>
  <c r="L590" i="1" s="1"/>
  <c r="C1503" i="1"/>
  <c r="D1503" i="1" s="1"/>
  <c r="B1504" i="1"/>
  <c r="Q699" i="1" l="1"/>
  <c r="S699" i="1" s="1"/>
  <c r="P700" i="1" s="1"/>
  <c r="N590" i="1"/>
  <c r="F590" i="1"/>
  <c r="C1504" i="1"/>
  <c r="D1504" i="1" s="1"/>
  <c r="B1505" i="1"/>
  <c r="G700" i="1" l="1"/>
  <c r="R700" i="1"/>
  <c r="M590" i="1"/>
  <c r="B1506" i="1"/>
  <c r="C1505" i="1"/>
  <c r="D1505" i="1" s="1"/>
  <c r="Q700" i="1" l="1"/>
  <c r="S700" i="1" s="1"/>
  <c r="P701" i="1" s="1"/>
  <c r="O590" i="1"/>
  <c r="L591" i="1" s="1"/>
  <c r="B1507" i="1"/>
  <c r="C1506" i="1"/>
  <c r="D1506" i="1" s="1"/>
  <c r="G701" i="1" l="1"/>
  <c r="R701" i="1"/>
  <c r="F591" i="1"/>
  <c r="N591" i="1"/>
  <c r="B1508" i="1"/>
  <c r="C1507" i="1"/>
  <c r="D1507" i="1" s="1"/>
  <c r="Q701" i="1" l="1"/>
  <c r="S701" i="1" s="1"/>
  <c r="P702" i="1" s="1"/>
  <c r="M591" i="1"/>
  <c r="O591" i="1" s="1"/>
  <c r="L592" i="1" s="1"/>
  <c r="B1509" i="1"/>
  <c r="C1508" i="1"/>
  <c r="D1508" i="1" s="1"/>
  <c r="G702" i="1" l="1"/>
  <c r="R702" i="1"/>
  <c r="F592" i="1"/>
  <c r="N592" i="1"/>
  <c r="B1510" i="1"/>
  <c r="C1509" i="1"/>
  <c r="D1509" i="1" s="1"/>
  <c r="Q702" i="1" l="1"/>
  <c r="M592" i="1"/>
  <c r="C1510" i="1"/>
  <c r="D1510" i="1" s="1"/>
  <c r="B1511" i="1"/>
  <c r="S702" i="1" l="1"/>
  <c r="P703" i="1" s="1"/>
  <c r="O592" i="1"/>
  <c r="L593" i="1" s="1"/>
  <c r="B1512" i="1"/>
  <c r="C1511" i="1"/>
  <c r="D1511" i="1" s="1"/>
  <c r="R703" i="1" l="1"/>
  <c r="G703" i="1"/>
  <c r="F593" i="1"/>
  <c r="N593" i="1"/>
  <c r="C1512" i="1"/>
  <c r="D1512" i="1" s="1"/>
  <c r="B1513" i="1"/>
  <c r="Q703" i="1" l="1"/>
  <c r="M593" i="1"/>
  <c r="B1514" i="1"/>
  <c r="C1513" i="1"/>
  <c r="D1513" i="1" s="1"/>
  <c r="S703" i="1" l="1"/>
  <c r="P704" i="1" s="1"/>
  <c r="O593" i="1"/>
  <c r="L594" i="1" s="1"/>
  <c r="C1514" i="1"/>
  <c r="D1514" i="1" s="1"/>
  <c r="B1515" i="1"/>
  <c r="G704" i="1" l="1"/>
  <c r="R704" i="1"/>
  <c r="N594" i="1"/>
  <c r="F594" i="1"/>
  <c r="C1515" i="1"/>
  <c r="D1515" i="1" s="1"/>
  <c r="B1516" i="1"/>
  <c r="Q704" i="1" l="1"/>
  <c r="M594" i="1"/>
  <c r="C1516" i="1"/>
  <c r="D1516" i="1" s="1"/>
  <c r="B1517" i="1"/>
  <c r="S704" i="1" l="1"/>
  <c r="P705" i="1" s="1"/>
  <c r="O594" i="1"/>
  <c r="L595" i="1" s="1"/>
  <c r="C1517" i="1"/>
  <c r="D1517" i="1" s="1"/>
  <c r="B1518" i="1"/>
  <c r="G705" i="1" l="1"/>
  <c r="R705" i="1"/>
  <c r="F595" i="1"/>
  <c r="N595" i="1"/>
  <c r="C1518" i="1"/>
  <c r="D1518" i="1" s="1"/>
  <c r="B1519" i="1"/>
  <c r="Q705" i="1" l="1"/>
  <c r="M595" i="1"/>
  <c r="O595" i="1" s="1"/>
  <c r="L596" i="1" s="1"/>
  <c r="B1520" i="1"/>
  <c r="C1519" i="1"/>
  <c r="D1519" i="1" s="1"/>
  <c r="S705" i="1" l="1"/>
  <c r="P706" i="1" s="1"/>
  <c r="F596" i="1"/>
  <c r="N596" i="1"/>
  <c r="B1521" i="1"/>
  <c r="C1520" i="1"/>
  <c r="D1520" i="1" s="1"/>
  <c r="G706" i="1" l="1"/>
  <c r="R706" i="1"/>
  <c r="M596" i="1"/>
  <c r="C1521" i="1"/>
  <c r="D1521" i="1" s="1"/>
  <c r="B1522" i="1"/>
  <c r="Q706" i="1" l="1"/>
  <c r="O596" i="1"/>
  <c r="L597" i="1" s="1"/>
  <c r="C1522" i="1"/>
  <c r="D1522" i="1" s="1"/>
  <c r="B1523" i="1"/>
  <c r="S706" i="1" l="1"/>
  <c r="P707" i="1" s="1"/>
  <c r="F597" i="1"/>
  <c r="N597" i="1"/>
  <c r="C1523" i="1"/>
  <c r="D1523" i="1" s="1"/>
  <c r="B1524" i="1"/>
  <c r="R707" i="1" l="1"/>
  <c r="G707" i="1"/>
  <c r="M597" i="1"/>
  <c r="O597" i="1" s="1"/>
  <c r="L598" i="1" s="1"/>
  <c r="C1524" i="1"/>
  <c r="D1524" i="1" s="1"/>
  <c r="B1525" i="1"/>
  <c r="Q707" i="1" l="1"/>
  <c r="S707" i="1" s="1"/>
  <c r="P708" i="1" s="1"/>
  <c r="F598" i="1"/>
  <c r="N598" i="1"/>
  <c r="C1525" i="1"/>
  <c r="D1525" i="1" s="1"/>
  <c r="B1526" i="1"/>
  <c r="G708" i="1" l="1"/>
  <c r="R708" i="1"/>
  <c r="M598" i="1"/>
  <c r="B1527" i="1"/>
  <c r="C1526" i="1"/>
  <c r="D1526" i="1" s="1"/>
  <c r="Q708" i="1" l="1"/>
  <c r="S708" i="1" s="1"/>
  <c r="P709" i="1" s="1"/>
  <c r="O598" i="1"/>
  <c r="L599" i="1" s="1"/>
  <c r="B1528" i="1"/>
  <c r="C1527" i="1"/>
  <c r="D1527" i="1" s="1"/>
  <c r="G709" i="1" l="1"/>
  <c r="R709" i="1"/>
  <c r="F599" i="1"/>
  <c r="N599" i="1"/>
  <c r="C1528" i="1"/>
  <c r="D1528" i="1" s="1"/>
  <c r="B1529" i="1"/>
  <c r="Q709" i="1" l="1"/>
  <c r="S709" i="1" s="1"/>
  <c r="P710" i="1" s="1"/>
  <c r="M599" i="1"/>
  <c r="B1530" i="1"/>
  <c r="C1529" i="1"/>
  <c r="D1529" i="1" s="1"/>
  <c r="G710" i="1" l="1"/>
  <c r="R710" i="1"/>
  <c r="O599" i="1"/>
  <c r="L600" i="1" s="1"/>
  <c r="B1531" i="1"/>
  <c r="C1530" i="1"/>
  <c r="D1530" i="1" s="1"/>
  <c r="Q710" i="1" l="1"/>
  <c r="N600" i="1"/>
  <c r="F600" i="1"/>
  <c r="B1532" i="1"/>
  <c r="C1531" i="1"/>
  <c r="D1531" i="1" s="1"/>
  <c r="S710" i="1" l="1"/>
  <c r="P711" i="1" s="1"/>
  <c r="M600" i="1"/>
  <c r="O600" i="1" s="1"/>
  <c r="L601" i="1" s="1"/>
  <c r="B1533" i="1"/>
  <c r="C1532" i="1"/>
  <c r="D1532" i="1" s="1"/>
  <c r="G711" i="1" l="1"/>
  <c r="R711" i="1"/>
  <c r="F601" i="1"/>
  <c r="N601" i="1"/>
  <c r="B1534" i="1"/>
  <c r="C1533" i="1"/>
  <c r="D1533" i="1" s="1"/>
  <c r="Q711" i="1" l="1"/>
  <c r="S711" i="1" s="1"/>
  <c r="P712" i="1" s="1"/>
  <c r="M601" i="1"/>
  <c r="C1534" i="1"/>
  <c r="D1534" i="1" s="1"/>
  <c r="B1535" i="1"/>
  <c r="G712" i="1" l="1"/>
  <c r="R712" i="1"/>
  <c r="O601" i="1"/>
  <c r="L602" i="1" s="1"/>
  <c r="B1536" i="1"/>
  <c r="C1535" i="1"/>
  <c r="D1535" i="1" s="1"/>
  <c r="Q712" i="1" l="1"/>
  <c r="S712" i="1" s="1"/>
  <c r="P713" i="1" s="1"/>
  <c r="F602" i="1"/>
  <c r="N602" i="1"/>
  <c r="C1536" i="1"/>
  <c r="D1536" i="1" s="1"/>
  <c r="B1537" i="1"/>
  <c r="G713" i="1" l="1"/>
  <c r="R713" i="1"/>
  <c r="M602" i="1"/>
  <c r="O602" i="1" s="1"/>
  <c r="L603" i="1" s="1"/>
  <c r="B1538" i="1"/>
  <c r="C1537" i="1"/>
  <c r="D1537" i="1" s="1"/>
  <c r="Q713" i="1" l="1"/>
  <c r="F603" i="1"/>
  <c r="N603" i="1"/>
  <c r="C1538" i="1"/>
  <c r="D1538" i="1" s="1"/>
  <c r="B1539" i="1"/>
  <c r="S713" i="1" l="1"/>
  <c r="P714" i="1" s="1"/>
  <c r="M603" i="1"/>
  <c r="O603" i="1" s="1"/>
  <c r="L604" i="1" s="1"/>
  <c r="B1540" i="1"/>
  <c r="C1539" i="1"/>
  <c r="D1539" i="1" s="1"/>
  <c r="G714" i="1" l="1"/>
  <c r="R714" i="1"/>
  <c r="N604" i="1"/>
  <c r="F604" i="1"/>
  <c r="B1541" i="1"/>
  <c r="C1540" i="1"/>
  <c r="D1540" i="1" s="1"/>
  <c r="Q714" i="1" l="1"/>
  <c r="S714" i="1" s="1"/>
  <c r="P715" i="1" s="1"/>
  <c r="M604" i="1"/>
  <c r="C1541" i="1"/>
  <c r="D1541" i="1" s="1"/>
  <c r="B1542" i="1"/>
  <c r="G715" i="1" l="1"/>
  <c r="R715" i="1"/>
  <c r="O604" i="1"/>
  <c r="L605" i="1" s="1"/>
  <c r="C1542" i="1"/>
  <c r="D1542" i="1" s="1"/>
  <c r="B1543" i="1"/>
  <c r="Q715" i="1" l="1"/>
  <c r="S715" i="1" s="1"/>
  <c r="P716" i="1" s="1"/>
  <c r="F605" i="1"/>
  <c r="N605" i="1"/>
  <c r="C1543" i="1"/>
  <c r="D1543" i="1" s="1"/>
  <c r="B1544" i="1"/>
  <c r="R716" i="1" l="1"/>
  <c r="G716" i="1"/>
  <c r="M605" i="1"/>
  <c r="O605" i="1" s="1"/>
  <c r="L606" i="1" s="1"/>
  <c r="B1545" i="1"/>
  <c r="C1544" i="1"/>
  <c r="D1544" i="1" s="1"/>
  <c r="Q716" i="1" l="1"/>
  <c r="S716" i="1" s="1"/>
  <c r="P717" i="1" s="1"/>
  <c r="F606" i="1"/>
  <c r="N606" i="1"/>
  <c r="B1546" i="1"/>
  <c r="C1545" i="1"/>
  <c r="D1545" i="1" s="1"/>
  <c r="G717" i="1" l="1"/>
  <c r="R717" i="1"/>
  <c r="M606" i="1"/>
  <c r="B1547" i="1"/>
  <c r="C1546" i="1"/>
  <c r="D1546" i="1" s="1"/>
  <c r="Q717" i="1" l="1"/>
  <c r="O606" i="1"/>
  <c r="L607" i="1" s="1"/>
  <c r="C1547" i="1"/>
  <c r="D1547" i="1" s="1"/>
  <c r="B1548" i="1"/>
  <c r="S717" i="1" l="1"/>
  <c r="P718" i="1" s="1"/>
  <c r="F607" i="1"/>
  <c r="N607" i="1"/>
  <c r="B1549" i="1"/>
  <c r="C1548" i="1"/>
  <c r="D1548" i="1" s="1"/>
  <c r="R718" i="1" l="1"/>
  <c r="G718" i="1"/>
  <c r="M607" i="1"/>
  <c r="B1550" i="1"/>
  <c r="C1549" i="1"/>
  <c r="D1549" i="1" s="1"/>
  <c r="Q718" i="1" l="1"/>
  <c r="O607" i="1"/>
  <c r="L608" i="1" s="1"/>
  <c r="C1550" i="1"/>
  <c r="D1550" i="1" s="1"/>
  <c r="B1551" i="1"/>
  <c r="S718" i="1" l="1"/>
  <c r="P719" i="1" s="1"/>
  <c r="N608" i="1"/>
  <c r="F608" i="1"/>
  <c r="B1552" i="1"/>
  <c r="C1551" i="1"/>
  <c r="D1551" i="1" s="1"/>
  <c r="G719" i="1" l="1"/>
  <c r="R719" i="1"/>
  <c r="M608" i="1"/>
  <c r="C1552" i="1"/>
  <c r="D1552" i="1" s="1"/>
  <c r="B1553" i="1"/>
  <c r="Q719" i="1" l="1"/>
  <c r="O608" i="1"/>
  <c r="L609" i="1" s="1"/>
  <c r="B1554" i="1"/>
  <c r="C1553" i="1"/>
  <c r="D1553" i="1" s="1"/>
  <c r="S719" i="1" l="1"/>
  <c r="P720" i="1" s="1"/>
  <c r="F609" i="1"/>
  <c r="N609" i="1"/>
  <c r="C1554" i="1"/>
  <c r="D1554" i="1" s="1"/>
  <c r="B1555" i="1"/>
  <c r="R720" i="1" l="1"/>
  <c r="G720" i="1"/>
  <c r="M609" i="1"/>
  <c r="O609" i="1" s="1"/>
  <c r="L610" i="1" s="1"/>
  <c r="B1556" i="1"/>
  <c r="C1555" i="1"/>
  <c r="D1555" i="1" s="1"/>
  <c r="Q720" i="1" l="1"/>
  <c r="S720" i="1" s="1"/>
  <c r="P721" i="1" s="1"/>
  <c r="F610" i="1"/>
  <c r="N610" i="1"/>
  <c r="B1557" i="1"/>
  <c r="C1556" i="1"/>
  <c r="D1556" i="1" s="1"/>
  <c r="G721" i="1" l="1"/>
  <c r="R721" i="1"/>
  <c r="M610" i="1"/>
  <c r="O610" i="1" s="1"/>
  <c r="L611" i="1" s="1"/>
  <c r="B1558" i="1"/>
  <c r="C1557" i="1"/>
  <c r="D1557" i="1" s="1"/>
  <c r="Q721" i="1" l="1"/>
  <c r="F611" i="1"/>
  <c r="N611" i="1"/>
  <c r="C1558" i="1"/>
  <c r="D1558" i="1" s="1"/>
  <c r="B1559" i="1"/>
  <c r="S721" i="1" l="1"/>
  <c r="P722" i="1" s="1"/>
  <c r="M611" i="1"/>
  <c r="B1560" i="1"/>
  <c r="C1559" i="1"/>
  <c r="D1559" i="1" s="1"/>
  <c r="G722" i="1" l="1"/>
  <c r="R722" i="1"/>
  <c r="O611" i="1"/>
  <c r="L612" i="1" s="1"/>
  <c r="C1560" i="1"/>
  <c r="D1560" i="1" s="1"/>
  <c r="B1561" i="1"/>
  <c r="Q722" i="1" l="1"/>
  <c r="S722" i="1" s="1"/>
  <c r="P723" i="1" s="1"/>
  <c r="N612" i="1"/>
  <c r="F612" i="1"/>
  <c r="B1562" i="1"/>
  <c r="C1561" i="1"/>
  <c r="D1561" i="1" s="1"/>
  <c r="R723" i="1" l="1"/>
  <c r="G723" i="1"/>
  <c r="M612" i="1"/>
  <c r="B1563" i="1"/>
  <c r="C1562" i="1"/>
  <c r="D1562" i="1" s="1"/>
  <c r="Q723" i="1" l="1"/>
  <c r="S723" i="1" s="1"/>
  <c r="P724" i="1" s="1"/>
  <c r="O612" i="1"/>
  <c r="L613" i="1" s="1"/>
  <c r="C1563" i="1"/>
  <c r="D1563" i="1" s="1"/>
  <c r="B1564" i="1"/>
  <c r="G724" i="1" l="1"/>
  <c r="R724" i="1"/>
  <c r="F613" i="1"/>
  <c r="N613" i="1"/>
  <c r="C1564" i="1"/>
  <c r="D1564" i="1" s="1"/>
  <c r="B1565" i="1"/>
  <c r="Q724" i="1" l="1"/>
  <c r="S724" i="1" s="1"/>
  <c r="P725" i="1" s="1"/>
  <c r="M613" i="1"/>
  <c r="O613" i="1" s="1"/>
  <c r="L614" i="1" s="1"/>
  <c r="B1566" i="1"/>
  <c r="C1565" i="1"/>
  <c r="D1565" i="1" s="1"/>
  <c r="G725" i="1" l="1"/>
  <c r="R725" i="1"/>
  <c r="F614" i="1"/>
  <c r="N614" i="1"/>
  <c r="B1567" i="1"/>
  <c r="C1566" i="1"/>
  <c r="D1566" i="1" s="1"/>
  <c r="Q725" i="1" l="1"/>
  <c r="S725" i="1" s="1"/>
  <c r="P726" i="1" s="1"/>
  <c r="M614" i="1"/>
  <c r="C1567" i="1"/>
  <c r="D1567" i="1" s="1"/>
  <c r="B1568" i="1"/>
  <c r="G726" i="1" l="1"/>
  <c r="R726" i="1"/>
  <c r="O614" i="1"/>
  <c r="L615" i="1" s="1"/>
  <c r="B1569" i="1"/>
  <c r="C1568" i="1"/>
  <c r="D1568" i="1" s="1"/>
  <c r="Q726" i="1" l="1"/>
  <c r="S726" i="1" s="1"/>
  <c r="P727" i="1" s="1"/>
  <c r="F615" i="1"/>
  <c r="N615" i="1"/>
  <c r="C1569" i="1"/>
  <c r="D1569" i="1" s="1"/>
  <c r="B1570" i="1"/>
  <c r="R727" i="1" l="1"/>
  <c r="G727" i="1"/>
  <c r="M615" i="1"/>
  <c r="B1571" i="1"/>
  <c r="C1570" i="1"/>
  <c r="D1570" i="1" s="1"/>
  <c r="Q727" i="1" l="1"/>
  <c r="S727" i="1" s="1"/>
  <c r="P728" i="1" s="1"/>
  <c r="O615" i="1"/>
  <c r="L616" i="1" s="1"/>
  <c r="B1572" i="1"/>
  <c r="C1571" i="1"/>
  <c r="D1571" i="1" s="1"/>
  <c r="G728" i="1" l="1"/>
  <c r="R728" i="1"/>
  <c r="N616" i="1"/>
  <c r="F616" i="1"/>
  <c r="C1572" i="1"/>
  <c r="D1572" i="1" s="1"/>
  <c r="B1573" i="1"/>
  <c r="Q728" i="1" l="1"/>
  <c r="M616" i="1"/>
  <c r="O616" i="1" s="1"/>
  <c r="L617" i="1" s="1"/>
  <c r="B1574" i="1"/>
  <c r="C1573" i="1"/>
  <c r="D1573" i="1" s="1"/>
  <c r="S728" i="1" l="1"/>
  <c r="P729" i="1" s="1"/>
  <c r="F617" i="1"/>
  <c r="N617" i="1"/>
  <c r="B1575" i="1"/>
  <c r="C1574" i="1"/>
  <c r="D1574" i="1" s="1"/>
  <c r="G729" i="1" l="1"/>
  <c r="R729" i="1"/>
  <c r="M617" i="1"/>
  <c r="C1575" i="1"/>
  <c r="D1575" i="1" s="1"/>
  <c r="B1576" i="1"/>
  <c r="Q729" i="1" l="1"/>
  <c r="S729" i="1" s="1"/>
  <c r="P730" i="1" s="1"/>
  <c r="O617" i="1"/>
  <c r="L618" i="1" s="1"/>
  <c r="B1577" i="1"/>
  <c r="C1576" i="1"/>
  <c r="D1576" i="1" s="1"/>
  <c r="G730" i="1" l="1"/>
  <c r="R730" i="1"/>
  <c r="N618" i="1"/>
  <c r="F618" i="1"/>
  <c r="B1578" i="1"/>
  <c r="C1577" i="1"/>
  <c r="D1577" i="1" s="1"/>
  <c r="Q730" i="1" l="1"/>
  <c r="S730" i="1" s="1"/>
  <c r="P731" i="1" s="1"/>
  <c r="M618" i="1"/>
  <c r="C1578" i="1"/>
  <c r="D1578" i="1" s="1"/>
  <c r="B1579" i="1"/>
  <c r="G731" i="1" l="1"/>
  <c r="R731" i="1"/>
  <c r="O618" i="1"/>
  <c r="L619" i="1" s="1"/>
  <c r="B1580" i="1"/>
  <c r="C1579" i="1"/>
  <c r="D1579" i="1" s="1"/>
  <c r="Q731" i="1" l="1"/>
  <c r="N619" i="1"/>
  <c r="F619" i="1"/>
  <c r="B1581" i="1"/>
  <c r="C1580" i="1"/>
  <c r="D1580" i="1" s="1"/>
  <c r="S731" i="1" l="1"/>
  <c r="P732" i="1" s="1"/>
  <c r="M619" i="1"/>
  <c r="C1581" i="1"/>
  <c r="D1581" i="1" s="1"/>
  <c r="B1582" i="1"/>
  <c r="G732" i="1" l="1"/>
  <c r="R732" i="1"/>
  <c r="O619" i="1"/>
  <c r="L620" i="1" s="1"/>
  <c r="C1582" i="1"/>
  <c r="D1582" i="1" s="1"/>
  <c r="B1583" i="1"/>
  <c r="Q732" i="1" l="1"/>
  <c r="S732" i="1" s="1"/>
  <c r="P733" i="1" s="1"/>
  <c r="F620" i="1"/>
  <c r="N620" i="1"/>
  <c r="C1583" i="1"/>
  <c r="D1583" i="1" s="1"/>
  <c r="B1584" i="1"/>
  <c r="G733" i="1" l="1"/>
  <c r="R733" i="1"/>
  <c r="M620" i="1"/>
  <c r="B1585" i="1"/>
  <c r="C1584" i="1"/>
  <c r="D1584" i="1" s="1"/>
  <c r="Q733" i="1" l="1"/>
  <c r="S733" i="1" s="1"/>
  <c r="P734" i="1" s="1"/>
  <c r="O620" i="1"/>
  <c r="L621" i="1" s="1"/>
  <c r="B1586" i="1"/>
  <c r="C1585" i="1"/>
  <c r="D1585" i="1" s="1"/>
  <c r="G734" i="1" l="1"/>
  <c r="R734" i="1"/>
  <c r="N621" i="1"/>
  <c r="F621" i="1"/>
  <c r="C1586" i="1"/>
  <c r="D1586" i="1" s="1"/>
  <c r="B1587" i="1"/>
  <c r="Q734" i="1" l="1"/>
  <c r="M621" i="1"/>
  <c r="C1587" i="1"/>
  <c r="D1587" i="1" s="1"/>
  <c r="B1588" i="1"/>
  <c r="S734" i="1" l="1"/>
  <c r="P735" i="1" s="1"/>
  <c r="O621" i="1"/>
  <c r="L622" i="1" s="1"/>
  <c r="B1589" i="1"/>
  <c r="C1588" i="1"/>
  <c r="D1588" i="1" s="1"/>
  <c r="G735" i="1" l="1"/>
  <c r="R735" i="1"/>
  <c r="N622" i="1"/>
  <c r="F622" i="1"/>
  <c r="B1590" i="1"/>
  <c r="C1589" i="1"/>
  <c r="D1589" i="1" s="1"/>
  <c r="Q735" i="1" l="1"/>
  <c r="M622" i="1"/>
  <c r="C1590" i="1"/>
  <c r="D1590" i="1" s="1"/>
  <c r="B1591" i="1"/>
  <c r="S735" i="1" l="1"/>
  <c r="P736" i="1" s="1"/>
  <c r="O622" i="1"/>
  <c r="L623" i="1" s="1"/>
  <c r="C1591" i="1"/>
  <c r="D1591" i="1" s="1"/>
  <c r="B1592" i="1"/>
  <c r="G736" i="1" l="1"/>
  <c r="R736" i="1"/>
  <c r="F623" i="1"/>
  <c r="N623" i="1"/>
  <c r="C1592" i="1"/>
  <c r="D1592" i="1" s="1"/>
  <c r="B1593" i="1"/>
  <c r="Q736" i="1" l="1"/>
  <c r="M623" i="1"/>
  <c r="C1593" i="1"/>
  <c r="D1593" i="1" s="1"/>
  <c r="B1594" i="1"/>
  <c r="S736" i="1" l="1"/>
  <c r="P737" i="1" s="1"/>
  <c r="O623" i="1"/>
  <c r="L624" i="1" s="1"/>
  <c r="B1595" i="1"/>
  <c r="C1594" i="1"/>
  <c r="D1594" i="1" s="1"/>
  <c r="G737" i="1" l="1"/>
  <c r="R737" i="1"/>
  <c r="F624" i="1"/>
  <c r="N624" i="1"/>
  <c r="B1596" i="1"/>
  <c r="C1595" i="1"/>
  <c r="D1595" i="1" s="1"/>
  <c r="Q737" i="1" l="1"/>
  <c r="M624" i="1"/>
  <c r="O624" i="1" s="1"/>
  <c r="L625" i="1" s="1"/>
  <c r="B1597" i="1"/>
  <c r="C1596" i="1"/>
  <c r="D1596" i="1" s="1"/>
  <c r="S737" i="1" l="1"/>
  <c r="P738" i="1" s="1"/>
  <c r="N625" i="1"/>
  <c r="F625" i="1"/>
  <c r="C1597" i="1"/>
  <c r="D1597" i="1" s="1"/>
  <c r="B1598" i="1"/>
  <c r="G738" i="1" l="1"/>
  <c r="K6" i="2" s="1"/>
  <c r="R738" i="1"/>
  <c r="M625" i="1"/>
  <c r="C1598" i="1"/>
  <c r="D1598" i="1" s="1"/>
  <c r="B1599" i="1"/>
  <c r="L6" i="2"/>
  <c r="M6" i="2"/>
  <c r="G7" i="6" l="1"/>
  <c r="K7" i="6" s="1"/>
  <c r="Q738" i="1"/>
  <c r="S738" i="1" s="1"/>
  <c r="P739" i="1" s="1"/>
  <c r="O625" i="1"/>
  <c r="L626" i="1" s="1"/>
  <c r="C1599" i="1"/>
  <c r="D1599" i="1" s="1"/>
  <c r="B1600" i="1"/>
  <c r="L7" i="6" l="1"/>
  <c r="O7" i="6"/>
  <c r="G739" i="1"/>
  <c r="R739" i="1"/>
  <c r="F626" i="1"/>
  <c r="N626" i="1"/>
  <c r="C1600" i="1"/>
  <c r="D1600" i="1" s="1"/>
  <c r="B1601" i="1"/>
  <c r="Q739" i="1" l="1"/>
  <c r="S739" i="1" s="1"/>
  <c r="P740" i="1" s="1"/>
  <c r="M626" i="1"/>
  <c r="O626" i="1" s="1"/>
  <c r="L627" i="1" s="1"/>
  <c r="B1602" i="1"/>
  <c r="C1601" i="1"/>
  <c r="D1601" i="1" s="1"/>
  <c r="G740" i="1" l="1"/>
  <c r="R740" i="1"/>
  <c r="F627" i="1"/>
  <c r="N627" i="1"/>
  <c r="C1602" i="1"/>
  <c r="D1602" i="1" s="1"/>
  <c r="B1603" i="1"/>
  <c r="Q740" i="1" l="1"/>
  <c r="S740" i="1" s="1"/>
  <c r="P741" i="1" s="1"/>
  <c r="M627" i="1"/>
  <c r="O627" i="1" s="1"/>
  <c r="L628" i="1" s="1"/>
  <c r="B1604" i="1"/>
  <c r="C1603" i="1"/>
  <c r="D1603" i="1" s="1"/>
  <c r="R741" i="1" l="1"/>
  <c r="G741" i="1"/>
  <c r="N628" i="1"/>
  <c r="F628" i="1"/>
  <c r="B1605" i="1"/>
  <c r="C1604" i="1"/>
  <c r="D1604" i="1" s="1"/>
  <c r="Q741" i="1" l="1"/>
  <c r="S741" i="1" s="1"/>
  <c r="P742" i="1" s="1"/>
  <c r="M628" i="1"/>
  <c r="O628" i="1" s="1"/>
  <c r="L629" i="1" s="1"/>
  <c r="B1606" i="1"/>
  <c r="C1605" i="1"/>
  <c r="D1605" i="1" s="1"/>
  <c r="G742" i="1" l="1"/>
  <c r="R742" i="1"/>
  <c r="N629" i="1"/>
  <c r="F629" i="1"/>
  <c r="C1606" i="1"/>
  <c r="D1606" i="1" s="1"/>
  <c r="B1607" i="1"/>
  <c r="Q742" i="1" l="1"/>
  <c r="S742" i="1" s="1"/>
  <c r="P743" i="1" s="1"/>
  <c r="M629" i="1"/>
  <c r="B1608" i="1"/>
  <c r="C1607" i="1"/>
  <c r="D1607" i="1" s="1"/>
  <c r="G743" i="1" l="1"/>
  <c r="R743" i="1"/>
  <c r="O629" i="1"/>
  <c r="L630" i="1" s="1"/>
  <c r="B1609" i="1"/>
  <c r="C1608" i="1"/>
  <c r="D1608" i="1" s="1"/>
  <c r="Q743" i="1" l="1"/>
  <c r="F630" i="1"/>
  <c r="N630" i="1"/>
  <c r="B1610" i="1"/>
  <c r="C1609" i="1"/>
  <c r="D1609" i="1" s="1"/>
  <c r="S743" i="1" l="1"/>
  <c r="P744" i="1" s="1"/>
  <c r="M630" i="1"/>
  <c r="B1611" i="1"/>
  <c r="C1610" i="1"/>
  <c r="D1610" i="1" s="1"/>
  <c r="G744" i="1" l="1"/>
  <c r="R744" i="1"/>
  <c r="O630" i="1"/>
  <c r="L631" i="1" s="1"/>
  <c r="B1612" i="1"/>
  <c r="C1611" i="1"/>
  <c r="D1611" i="1" s="1"/>
  <c r="Q744" i="1" l="1"/>
  <c r="F631" i="1"/>
  <c r="N631" i="1"/>
  <c r="B1613" i="1"/>
  <c r="C1612" i="1"/>
  <c r="D1612" i="1" s="1"/>
  <c r="S744" i="1" l="1"/>
  <c r="P745" i="1" s="1"/>
  <c r="M631" i="1"/>
  <c r="O631" i="1" s="1"/>
  <c r="L632" i="1" s="1"/>
  <c r="B1614" i="1"/>
  <c r="C1613" i="1"/>
  <c r="D1613" i="1" s="1"/>
  <c r="G745" i="1" l="1"/>
  <c r="R745" i="1"/>
  <c r="F632" i="1"/>
  <c r="N632" i="1"/>
  <c r="C1614" i="1"/>
  <c r="D1614" i="1" s="1"/>
  <c r="B1615" i="1"/>
  <c r="Q745" i="1" l="1"/>
  <c r="M632" i="1"/>
  <c r="C1615" i="1"/>
  <c r="D1615" i="1" s="1"/>
  <c r="B1616" i="1"/>
  <c r="S745" i="1" l="1"/>
  <c r="P746" i="1" s="1"/>
  <c r="O632" i="1"/>
  <c r="L633" i="1" s="1"/>
  <c r="B1617" i="1"/>
  <c r="C1616" i="1"/>
  <c r="D1616" i="1" s="1"/>
  <c r="G746" i="1" l="1"/>
  <c r="R746" i="1"/>
  <c r="F633" i="1"/>
  <c r="N633" i="1"/>
  <c r="B1618" i="1"/>
  <c r="C1617" i="1"/>
  <c r="D1617" i="1" s="1"/>
  <c r="Q746" i="1" l="1"/>
  <c r="M633" i="1"/>
  <c r="O633" i="1" s="1"/>
  <c r="L634" i="1" s="1"/>
  <c r="B1619" i="1"/>
  <c r="C1618" i="1"/>
  <c r="D1618" i="1" s="1"/>
  <c r="S746" i="1" l="1"/>
  <c r="P747" i="1" s="1"/>
  <c r="N634" i="1"/>
  <c r="F634" i="1"/>
  <c r="C1619" i="1"/>
  <c r="D1619" i="1" s="1"/>
  <c r="B1620" i="1"/>
  <c r="G747" i="1" l="1"/>
  <c r="R747" i="1"/>
  <c r="M634" i="1"/>
  <c r="O634" i="1" s="1"/>
  <c r="L635" i="1" s="1"/>
  <c r="B1621" i="1"/>
  <c r="C1620" i="1"/>
  <c r="D1620" i="1" s="1"/>
  <c r="Q747" i="1" l="1"/>
  <c r="F635" i="1"/>
  <c r="N635" i="1"/>
  <c r="C1621" i="1"/>
  <c r="D1621" i="1" s="1"/>
  <c r="B1622" i="1"/>
  <c r="S747" i="1" l="1"/>
  <c r="P748" i="1" s="1"/>
  <c r="M635" i="1"/>
  <c r="O635" i="1" s="1"/>
  <c r="L636" i="1" s="1"/>
  <c r="B1623" i="1"/>
  <c r="C1622" i="1"/>
  <c r="D1622" i="1" s="1"/>
  <c r="G748" i="1" l="1"/>
  <c r="R748" i="1"/>
  <c r="N636" i="1"/>
  <c r="F636" i="1"/>
  <c r="B1624" i="1"/>
  <c r="C1623" i="1"/>
  <c r="D1623" i="1" s="1"/>
  <c r="Q748" i="1" l="1"/>
  <c r="S748" i="1" s="1"/>
  <c r="P749" i="1" s="1"/>
  <c r="M636" i="1"/>
  <c r="B1625" i="1"/>
  <c r="C1624" i="1"/>
  <c r="D1624" i="1" s="1"/>
  <c r="G749" i="1" l="1"/>
  <c r="R749" i="1"/>
  <c r="O636" i="1"/>
  <c r="L637" i="1" s="1"/>
  <c r="C1625" i="1"/>
  <c r="D1625" i="1" s="1"/>
  <c r="B1626" i="1"/>
  <c r="Q749" i="1" l="1"/>
  <c r="S749" i="1" s="1"/>
  <c r="P750" i="1" s="1"/>
  <c r="F637" i="1"/>
  <c r="N637" i="1"/>
  <c r="C1626" i="1"/>
  <c r="D1626" i="1" s="1"/>
  <c r="B1627" i="1"/>
  <c r="G750" i="1" l="1"/>
  <c r="R750" i="1"/>
  <c r="M637" i="1"/>
  <c r="C1627" i="1"/>
  <c r="D1627" i="1" s="1"/>
  <c r="B1628" i="1"/>
  <c r="Q750" i="1" l="1"/>
  <c r="S750" i="1" s="1"/>
  <c r="P751" i="1" s="1"/>
  <c r="O637" i="1"/>
  <c r="L638" i="1" s="1"/>
  <c r="B1629" i="1"/>
  <c r="C1628" i="1"/>
  <c r="D1628" i="1" s="1"/>
  <c r="G751" i="1" l="1"/>
  <c r="R751" i="1"/>
  <c r="N638" i="1"/>
  <c r="F638" i="1"/>
  <c r="C1629" i="1"/>
  <c r="D1629" i="1" s="1"/>
  <c r="B1630" i="1"/>
  <c r="Q751" i="1" l="1"/>
  <c r="M638" i="1"/>
  <c r="B1631" i="1"/>
  <c r="C1630" i="1"/>
  <c r="D1630" i="1" s="1"/>
  <c r="S751" i="1" l="1"/>
  <c r="P752" i="1" s="1"/>
  <c r="O638" i="1"/>
  <c r="L639" i="1" s="1"/>
  <c r="B1632" i="1"/>
  <c r="C1631" i="1"/>
  <c r="D1631" i="1" s="1"/>
  <c r="G752" i="1" l="1"/>
  <c r="R752" i="1"/>
  <c r="F639" i="1"/>
  <c r="N639" i="1"/>
  <c r="C1632" i="1"/>
  <c r="D1632" i="1" s="1"/>
  <c r="B1633" i="1"/>
  <c r="Q752" i="1" l="1"/>
  <c r="S752" i="1" s="1"/>
  <c r="P753" i="1" s="1"/>
  <c r="M639" i="1"/>
  <c r="B1634" i="1"/>
  <c r="C1633" i="1"/>
  <c r="D1633" i="1" s="1"/>
  <c r="G753" i="1" l="1"/>
  <c r="R753" i="1"/>
  <c r="O639" i="1"/>
  <c r="L640" i="1" s="1"/>
  <c r="C1634" i="1"/>
  <c r="D1634" i="1" s="1"/>
  <c r="B1635" i="1"/>
  <c r="Q753" i="1" l="1"/>
  <c r="S753" i="1" s="1"/>
  <c r="P754" i="1" s="1"/>
  <c r="F640" i="1"/>
  <c r="N640" i="1"/>
  <c r="B1636" i="1"/>
  <c r="C1635" i="1"/>
  <c r="D1635" i="1" s="1"/>
  <c r="G754" i="1" l="1"/>
  <c r="R754" i="1"/>
  <c r="M640" i="1"/>
  <c r="C1636" i="1"/>
  <c r="D1636" i="1" s="1"/>
  <c r="B1637" i="1"/>
  <c r="Q754" i="1" l="1"/>
  <c r="O640" i="1"/>
  <c r="L641" i="1" s="1"/>
  <c r="C1637" i="1"/>
  <c r="D1637" i="1" s="1"/>
  <c r="B1638" i="1"/>
  <c r="S754" i="1" l="1"/>
  <c r="P755" i="1" s="1"/>
  <c r="F641" i="1"/>
  <c r="N641" i="1"/>
  <c r="C1638" i="1"/>
  <c r="D1638" i="1" s="1"/>
  <c r="B1639" i="1"/>
  <c r="G755" i="1" l="1"/>
  <c r="R755" i="1"/>
  <c r="M641" i="1"/>
  <c r="B1640" i="1"/>
  <c r="C1639" i="1"/>
  <c r="D1639" i="1" s="1"/>
  <c r="Q755" i="1" l="1"/>
  <c r="S755" i="1" s="1"/>
  <c r="P756" i="1" s="1"/>
  <c r="O641" i="1"/>
  <c r="L642" i="1" s="1"/>
  <c r="C1640" i="1"/>
  <c r="D1640" i="1" s="1"/>
  <c r="B1641" i="1"/>
  <c r="G756" i="1" l="1"/>
  <c r="R756" i="1"/>
  <c r="F642" i="1"/>
  <c r="N642" i="1"/>
  <c r="B1642" i="1"/>
  <c r="C1641" i="1"/>
  <c r="D1641" i="1" s="1"/>
  <c r="Q756" i="1" l="1"/>
  <c r="M642" i="1"/>
  <c r="O642" i="1" s="1"/>
  <c r="L643" i="1" s="1"/>
  <c r="C1642" i="1"/>
  <c r="D1642" i="1" s="1"/>
  <c r="B1643" i="1"/>
  <c r="S756" i="1" l="1"/>
  <c r="P757" i="1" s="1"/>
  <c r="F643" i="1"/>
  <c r="N643" i="1"/>
  <c r="C1643" i="1"/>
  <c r="D1643" i="1" s="1"/>
  <c r="B1644" i="1"/>
  <c r="G757" i="1" l="1"/>
  <c r="R757" i="1"/>
  <c r="M643" i="1"/>
  <c r="C1644" i="1"/>
  <c r="D1644" i="1" s="1"/>
  <c r="B1645" i="1"/>
  <c r="Q757" i="1" l="1"/>
  <c r="O643" i="1"/>
  <c r="L644" i="1" s="1"/>
  <c r="C1645" i="1"/>
  <c r="D1645" i="1" s="1"/>
  <c r="B1646" i="1"/>
  <c r="S757" i="1" l="1"/>
  <c r="P758" i="1" s="1"/>
  <c r="F644" i="1"/>
  <c r="N644" i="1"/>
  <c r="B1647" i="1"/>
  <c r="C1646" i="1"/>
  <c r="D1646" i="1" s="1"/>
  <c r="G758" i="1" l="1"/>
  <c r="R758" i="1"/>
  <c r="M644" i="1"/>
  <c r="B1648" i="1"/>
  <c r="C1647" i="1"/>
  <c r="D1647" i="1" s="1"/>
  <c r="Q758" i="1" l="1"/>
  <c r="O644" i="1"/>
  <c r="L645" i="1" s="1"/>
  <c r="C1648" i="1"/>
  <c r="D1648" i="1" s="1"/>
  <c r="B1649" i="1"/>
  <c r="S758" i="1" l="1"/>
  <c r="P759" i="1" s="1"/>
  <c r="F645" i="1"/>
  <c r="N645" i="1"/>
  <c r="C1649" i="1"/>
  <c r="D1649" i="1" s="1"/>
  <c r="B1650" i="1"/>
  <c r="G759" i="1" l="1"/>
  <c r="R759" i="1"/>
  <c r="M645" i="1"/>
  <c r="C1650" i="1"/>
  <c r="D1650" i="1" s="1"/>
  <c r="B1651" i="1"/>
  <c r="Q759" i="1" l="1"/>
  <c r="O645" i="1"/>
  <c r="L646" i="1" s="1"/>
  <c r="C1651" i="1"/>
  <c r="D1651" i="1" s="1"/>
  <c r="B1652" i="1"/>
  <c r="S759" i="1" l="1"/>
  <c r="P760" i="1" s="1"/>
  <c r="N646" i="1"/>
  <c r="F646" i="1"/>
  <c r="C1652" i="1"/>
  <c r="D1652" i="1" s="1"/>
  <c r="B1653" i="1"/>
  <c r="G760" i="1" l="1"/>
  <c r="R760" i="1"/>
  <c r="M646" i="1"/>
  <c r="C1653" i="1"/>
  <c r="D1653" i="1" s="1"/>
  <c r="B1654" i="1"/>
  <c r="Q760" i="1" l="1"/>
  <c r="O646" i="1"/>
  <c r="L647" i="1" s="1"/>
  <c r="C1654" i="1"/>
  <c r="D1654" i="1" s="1"/>
  <c r="B1655" i="1"/>
  <c r="S760" i="1" l="1"/>
  <c r="P761" i="1" s="1"/>
  <c r="F647" i="1"/>
  <c r="N647" i="1"/>
  <c r="B1656" i="1"/>
  <c r="C1655" i="1"/>
  <c r="D1655" i="1" s="1"/>
  <c r="G761" i="1" l="1"/>
  <c r="R761" i="1"/>
  <c r="M647" i="1"/>
  <c r="B1657" i="1"/>
  <c r="C1656" i="1"/>
  <c r="D1656" i="1" s="1"/>
  <c r="Q761" i="1" l="1"/>
  <c r="O647" i="1"/>
  <c r="L648" i="1" s="1"/>
  <c r="C1657" i="1"/>
  <c r="D1657" i="1" s="1"/>
  <c r="B1658" i="1"/>
  <c r="S761" i="1" l="1"/>
  <c r="P762" i="1" s="1"/>
  <c r="F648" i="1"/>
  <c r="N648" i="1"/>
  <c r="C1658" i="1"/>
  <c r="D1658" i="1" s="1"/>
  <c r="B1659" i="1"/>
  <c r="G762" i="1" l="1"/>
  <c r="R762" i="1"/>
  <c r="M648" i="1"/>
  <c r="B1660" i="1"/>
  <c r="C1659" i="1"/>
  <c r="D1659" i="1" s="1"/>
  <c r="Q762" i="1" l="1"/>
  <c r="O648" i="1"/>
  <c r="L649" i="1" s="1"/>
  <c r="C1660" i="1"/>
  <c r="D1660" i="1" s="1"/>
  <c r="B1661" i="1"/>
  <c r="S762" i="1" l="1"/>
  <c r="P763" i="1" s="1"/>
  <c r="F649" i="1"/>
  <c r="N649" i="1"/>
  <c r="C1661" i="1"/>
  <c r="D1661" i="1" s="1"/>
  <c r="B1662" i="1"/>
  <c r="G763" i="1" l="1"/>
  <c r="R763" i="1"/>
  <c r="M649" i="1"/>
  <c r="C1662" i="1"/>
  <c r="D1662" i="1" s="1"/>
  <c r="B1663" i="1"/>
  <c r="Q763" i="1" l="1"/>
  <c r="S763" i="1" s="1"/>
  <c r="P764" i="1" s="1"/>
  <c r="O649" i="1"/>
  <c r="L650" i="1" s="1"/>
  <c r="B1664" i="1"/>
  <c r="C1663" i="1"/>
  <c r="D1663" i="1" s="1"/>
  <c r="R764" i="1" l="1"/>
  <c r="G764" i="1"/>
  <c r="N650" i="1"/>
  <c r="F650" i="1"/>
  <c r="C1664" i="1"/>
  <c r="D1664" i="1" s="1"/>
  <c r="B1665" i="1"/>
  <c r="Q764" i="1" l="1"/>
  <c r="S764" i="1" s="1"/>
  <c r="P765" i="1" s="1"/>
  <c r="M650" i="1"/>
  <c r="C1665" i="1"/>
  <c r="D1665" i="1" s="1"/>
  <c r="B1666" i="1"/>
  <c r="G765" i="1" l="1"/>
  <c r="R765" i="1"/>
  <c r="O650" i="1"/>
  <c r="L651" i="1" s="1"/>
  <c r="C1666" i="1"/>
  <c r="D1666" i="1" s="1"/>
  <c r="B1667" i="1"/>
  <c r="Q765" i="1" l="1"/>
  <c r="S765" i="1" s="1"/>
  <c r="P766" i="1" s="1"/>
  <c r="F651" i="1"/>
  <c r="N651" i="1"/>
  <c r="C1667" i="1"/>
  <c r="D1667" i="1" s="1"/>
  <c r="B1668" i="1"/>
  <c r="G766" i="1" l="1"/>
  <c r="R766" i="1"/>
  <c r="M651" i="1"/>
  <c r="B1669" i="1"/>
  <c r="C1668" i="1"/>
  <c r="D1668" i="1" s="1"/>
  <c r="Q766" i="1" l="1"/>
  <c r="O651" i="1"/>
  <c r="L652" i="1" s="1"/>
  <c r="B1670" i="1"/>
  <c r="C1669" i="1"/>
  <c r="D1669" i="1" s="1"/>
  <c r="S766" i="1" l="1"/>
  <c r="P767" i="1" s="1"/>
  <c r="N652" i="1"/>
  <c r="F652" i="1"/>
  <c r="C1670" i="1"/>
  <c r="D1670" i="1" s="1"/>
  <c r="B1671" i="1"/>
  <c r="G767" i="1" l="1"/>
  <c r="R767" i="1"/>
  <c r="M652" i="1"/>
  <c r="C1671" i="1"/>
  <c r="D1671" i="1" s="1"/>
  <c r="B1672" i="1"/>
  <c r="Q767" i="1" l="1"/>
  <c r="O652" i="1"/>
  <c r="L653" i="1" s="1"/>
  <c r="C1672" i="1"/>
  <c r="D1672" i="1" s="1"/>
  <c r="B1673" i="1"/>
  <c r="S767" i="1" l="1"/>
  <c r="P768" i="1" s="1"/>
  <c r="F653" i="1"/>
  <c r="N653" i="1"/>
  <c r="C1673" i="1"/>
  <c r="D1673" i="1" s="1"/>
  <c r="B1674" i="1"/>
  <c r="G768" i="1" l="1"/>
  <c r="R768" i="1"/>
  <c r="M653" i="1"/>
  <c r="O653" i="1" s="1"/>
  <c r="L654" i="1" s="1"/>
  <c r="C1674" i="1"/>
  <c r="D1674" i="1" s="1"/>
  <c r="B1675" i="1"/>
  <c r="Q768" i="1" l="1"/>
  <c r="F654" i="1"/>
  <c r="N654" i="1"/>
  <c r="B1676" i="1"/>
  <c r="C1675" i="1"/>
  <c r="D1675" i="1" s="1"/>
  <c r="S768" i="1" l="1"/>
  <c r="P769" i="1" s="1"/>
  <c r="M654" i="1"/>
  <c r="C1676" i="1"/>
  <c r="D1676" i="1" s="1"/>
  <c r="B1677" i="1"/>
  <c r="G769" i="1" l="1"/>
  <c r="R769" i="1"/>
  <c r="O654" i="1"/>
  <c r="L655" i="1" s="1"/>
  <c r="C1677" i="1"/>
  <c r="D1677" i="1" s="1"/>
  <c r="B1678" i="1"/>
  <c r="Q769" i="1" l="1"/>
  <c r="F655" i="1"/>
  <c r="N655" i="1"/>
  <c r="C1678" i="1"/>
  <c r="D1678" i="1" s="1"/>
  <c r="B1679" i="1"/>
  <c r="S769" i="1" l="1"/>
  <c r="P770" i="1" s="1"/>
  <c r="M655" i="1"/>
  <c r="O655" i="1" s="1"/>
  <c r="L656" i="1" s="1"/>
  <c r="B1680" i="1"/>
  <c r="C1679" i="1"/>
  <c r="D1679" i="1" s="1"/>
  <c r="R770" i="1" l="1"/>
  <c r="G770" i="1"/>
  <c r="F656" i="1"/>
  <c r="N656" i="1"/>
  <c r="C1680" i="1"/>
  <c r="D1680" i="1" s="1"/>
  <c r="B1681" i="1"/>
  <c r="Q770" i="1" l="1"/>
  <c r="M656" i="1"/>
  <c r="O656" i="1" s="1"/>
  <c r="L657" i="1" s="1"/>
  <c r="C1681" i="1"/>
  <c r="D1681" i="1" s="1"/>
  <c r="B1682" i="1"/>
  <c r="S770" i="1" l="1"/>
  <c r="P771" i="1" s="1"/>
  <c r="N657" i="1"/>
  <c r="F657" i="1"/>
  <c r="C1682" i="1"/>
  <c r="D1682" i="1" s="1"/>
  <c r="B1683" i="1"/>
  <c r="G771" i="1" l="1"/>
  <c r="R771" i="1"/>
  <c r="M657" i="1"/>
  <c r="C1683" i="1"/>
  <c r="D1683" i="1" s="1"/>
  <c r="B1684" i="1"/>
  <c r="Q771" i="1" l="1"/>
  <c r="S771" i="1" s="1"/>
  <c r="P772" i="1" s="1"/>
  <c r="O657" i="1"/>
  <c r="L658" i="1" s="1"/>
  <c r="C1684" i="1"/>
  <c r="D1684" i="1" s="1"/>
  <c r="B1685" i="1"/>
  <c r="G772" i="1" l="1"/>
  <c r="R772" i="1"/>
  <c r="N658" i="1"/>
  <c r="F658" i="1"/>
  <c r="C1685" i="1"/>
  <c r="D1685" i="1" s="1"/>
  <c r="B1686" i="1"/>
  <c r="Q772" i="1" l="1"/>
  <c r="S772" i="1" s="1"/>
  <c r="P773" i="1" s="1"/>
  <c r="M658" i="1"/>
  <c r="O658" i="1" s="1"/>
  <c r="L659" i="1" s="1"/>
  <c r="B1687" i="1"/>
  <c r="C1686" i="1"/>
  <c r="D1686" i="1" s="1"/>
  <c r="G773" i="1" l="1"/>
  <c r="R773" i="1"/>
  <c r="N659" i="1"/>
  <c r="F659" i="1"/>
  <c r="B1688" i="1"/>
  <c r="C1687" i="1"/>
  <c r="D1687" i="1" s="1"/>
  <c r="Q773" i="1" l="1"/>
  <c r="M659" i="1"/>
  <c r="B1689" i="1"/>
  <c r="C1688" i="1"/>
  <c r="D1688" i="1" s="1"/>
  <c r="S773" i="1" l="1"/>
  <c r="P774" i="1" s="1"/>
  <c r="O659" i="1"/>
  <c r="L660" i="1" s="1"/>
  <c r="B1690" i="1"/>
  <c r="C1689" i="1"/>
  <c r="D1689" i="1" s="1"/>
  <c r="G774" i="1" l="1"/>
  <c r="R774" i="1"/>
  <c r="N660" i="1"/>
  <c r="F660" i="1"/>
  <c r="C1690" i="1"/>
  <c r="D1690" i="1" s="1"/>
  <c r="B1691" i="1"/>
  <c r="Q774" i="1" l="1"/>
  <c r="M660" i="1"/>
  <c r="C1691" i="1"/>
  <c r="D1691" i="1" s="1"/>
  <c r="B1692" i="1"/>
  <c r="S774" i="1" l="1"/>
  <c r="P775" i="1" s="1"/>
  <c r="O660" i="1"/>
  <c r="L661" i="1" s="1"/>
  <c r="B1693" i="1"/>
  <c r="C1692" i="1"/>
  <c r="D1692" i="1" s="1"/>
  <c r="G775" i="1" l="1"/>
  <c r="R775" i="1"/>
  <c r="F661" i="1"/>
  <c r="N661" i="1"/>
  <c r="B1694" i="1"/>
  <c r="C1693" i="1"/>
  <c r="D1693" i="1" s="1"/>
  <c r="Q775" i="1" l="1"/>
  <c r="M661" i="1"/>
  <c r="C1694" i="1"/>
  <c r="D1694" i="1" s="1"/>
  <c r="B1695" i="1"/>
  <c r="S775" i="1" l="1"/>
  <c r="P776" i="1" s="1"/>
  <c r="O661" i="1"/>
  <c r="L662" i="1" s="1"/>
  <c r="B1696" i="1"/>
  <c r="C1695" i="1"/>
  <c r="D1695" i="1" s="1"/>
  <c r="G776" i="1" l="1"/>
  <c r="R776" i="1"/>
  <c r="F662" i="1"/>
  <c r="N662" i="1"/>
  <c r="C1696" i="1"/>
  <c r="D1696" i="1" s="1"/>
  <c r="B1697" i="1"/>
  <c r="Q776" i="1" l="1"/>
  <c r="S776" i="1" s="1"/>
  <c r="P777" i="1" s="1"/>
  <c r="M662" i="1"/>
  <c r="C1697" i="1"/>
  <c r="D1697" i="1" s="1"/>
  <c r="B1698" i="1"/>
  <c r="R777" i="1" l="1"/>
  <c r="G777" i="1"/>
  <c r="O662" i="1"/>
  <c r="L663" i="1" s="1"/>
  <c r="C1698" i="1"/>
  <c r="D1698" i="1" s="1"/>
  <c r="B1699" i="1"/>
  <c r="Q777" i="1" l="1"/>
  <c r="S777" i="1" s="1"/>
  <c r="P778" i="1" s="1"/>
  <c r="F663" i="1"/>
  <c r="N663" i="1"/>
  <c r="C1699" i="1"/>
  <c r="D1699" i="1" s="1"/>
  <c r="B1700" i="1"/>
  <c r="G778" i="1" l="1"/>
  <c r="R778" i="1"/>
  <c r="M663" i="1"/>
  <c r="B1701" i="1"/>
  <c r="C1700" i="1"/>
  <c r="D1700" i="1" s="1"/>
  <c r="Q778" i="1" l="1"/>
  <c r="S778" i="1" s="1"/>
  <c r="P779" i="1" s="1"/>
  <c r="O663" i="1"/>
  <c r="L664" i="1" s="1"/>
  <c r="C1701" i="1"/>
  <c r="D1701" i="1" s="1"/>
  <c r="B1702" i="1"/>
  <c r="G779" i="1" l="1"/>
  <c r="R779" i="1"/>
  <c r="F664" i="1"/>
  <c r="N664" i="1"/>
  <c r="C1702" i="1"/>
  <c r="D1702" i="1" s="1"/>
  <c r="B1703" i="1"/>
  <c r="Q779" i="1" l="1"/>
  <c r="S779" i="1" s="1"/>
  <c r="P780" i="1" s="1"/>
  <c r="M664" i="1"/>
  <c r="B1704" i="1"/>
  <c r="C1703" i="1"/>
  <c r="D1703" i="1" s="1"/>
  <c r="G780" i="1" l="1"/>
  <c r="R780" i="1"/>
  <c r="O664" i="1"/>
  <c r="L665" i="1" s="1"/>
  <c r="C1704" i="1"/>
  <c r="D1704" i="1" s="1"/>
  <c r="B1705" i="1"/>
  <c r="Q780" i="1" l="1"/>
  <c r="S780" i="1" s="1"/>
  <c r="P781" i="1" s="1"/>
  <c r="F665" i="1"/>
  <c r="N665" i="1"/>
  <c r="B1706" i="1"/>
  <c r="C1705" i="1"/>
  <c r="D1705" i="1" s="1"/>
  <c r="G781" i="1" l="1"/>
  <c r="R781" i="1"/>
  <c r="M665" i="1"/>
  <c r="C1706" i="1"/>
  <c r="D1706" i="1" s="1"/>
  <c r="B1707" i="1"/>
  <c r="Q781" i="1" l="1"/>
  <c r="S781" i="1" s="1"/>
  <c r="P782" i="1" s="1"/>
  <c r="O665" i="1"/>
  <c r="L666" i="1" s="1"/>
  <c r="B1708" i="1"/>
  <c r="C1707" i="1"/>
  <c r="D1707" i="1" s="1"/>
  <c r="G782" i="1" l="1"/>
  <c r="R782" i="1"/>
  <c r="F666" i="1"/>
  <c r="N666" i="1"/>
  <c r="B1709" i="1"/>
  <c r="C1708" i="1"/>
  <c r="D1708" i="1" s="1"/>
  <c r="Q782" i="1" l="1"/>
  <c r="S782" i="1" s="1"/>
  <c r="P783" i="1" s="1"/>
  <c r="M666" i="1"/>
  <c r="O666" i="1" s="1"/>
  <c r="L667" i="1" s="1"/>
  <c r="C1709" i="1"/>
  <c r="D1709" i="1" s="1"/>
  <c r="B1710" i="1"/>
  <c r="G783" i="1" l="1"/>
  <c r="R783" i="1"/>
  <c r="N667" i="1"/>
  <c r="F667" i="1"/>
  <c r="C1710" i="1"/>
  <c r="D1710" i="1" s="1"/>
  <c r="B1711" i="1"/>
  <c r="Q783" i="1" l="1"/>
  <c r="S783" i="1" s="1"/>
  <c r="P784" i="1" s="1"/>
  <c r="M667" i="1"/>
  <c r="O667" i="1" s="1"/>
  <c r="L668" i="1" s="1"/>
  <c r="B1712" i="1"/>
  <c r="C1711" i="1"/>
  <c r="D1711" i="1" s="1"/>
  <c r="R784" i="1" l="1"/>
  <c r="G784" i="1"/>
  <c r="N668" i="1"/>
  <c r="F668" i="1"/>
  <c r="B1713" i="1"/>
  <c r="C1712" i="1"/>
  <c r="D1712" i="1" s="1"/>
  <c r="Q784" i="1" l="1"/>
  <c r="M668" i="1"/>
  <c r="O668" i="1" s="1"/>
  <c r="L669" i="1" s="1"/>
  <c r="C1713" i="1"/>
  <c r="D1713" i="1" s="1"/>
  <c r="B1714" i="1"/>
  <c r="S784" i="1" l="1"/>
  <c r="P785" i="1" s="1"/>
  <c r="F669" i="1"/>
  <c r="N669" i="1"/>
  <c r="C1714" i="1"/>
  <c r="D1714" i="1" s="1"/>
  <c r="B1715" i="1"/>
  <c r="R785" i="1" l="1"/>
  <c r="G785" i="1"/>
  <c r="M669" i="1"/>
  <c r="C1715" i="1"/>
  <c r="D1715" i="1" s="1"/>
  <c r="B1716" i="1"/>
  <c r="Q785" i="1" l="1"/>
  <c r="S785" i="1" s="1"/>
  <c r="P786" i="1" s="1"/>
  <c r="O669" i="1"/>
  <c r="L670" i="1" s="1"/>
  <c r="B1717" i="1"/>
  <c r="C1716" i="1"/>
  <c r="D1716" i="1" s="1"/>
  <c r="G786" i="1" l="1"/>
  <c r="R786" i="1"/>
  <c r="F670" i="1"/>
  <c r="N670" i="1"/>
  <c r="C1717" i="1"/>
  <c r="D1717" i="1" s="1"/>
  <c r="B1718" i="1"/>
  <c r="Q786" i="1" l="1"/>
  <c r="S786" i="1" s="1"/>
  <c r="P787" i="1" s="1"/>
  <c r="M670" i="1"/>
  <c r="O670" i="1" s="1"/>
  <c r="L671" i="1" s="1"/>
  <c r="C1718" i="1"/>
  <c r="D1718" i="1" s="1"/>
  <c r="B1719" i="1"/>
  <c r="G787" i="1" l="1"/>
  <c r="R787" i="1"/>
  <c r="F671" i="1"/>
  <c r="N671" i="1"/>
  <c r="C1719" i="1"/>
  <c r="D1719" i="1" s="1"/>
  <c r="B1720" i="1"/>
  <c r="Q787" i="1" l="1"/>
  <c r="S787" i="1" s="1"/>
  <c r="P788" i="1" s="1"/>
  <c r="M671" i="1"/>
  <c r="B1721" i="1"/>
  <c r="C1720" i="1"/>
  <c r="D1720" i="1" s="1"/>
  <c r="G788" i="1" l="1"/>
  <c r="R788" i="1"/>
  <c r="O671" i="1"/>
  <c r="L672" i="1" s="1"/>
  <c r="C1721" i="1"/>
  <c r="D1721" i="1" s="1"/>
  <c r="B1722" i="1"/>
  <c r="Q788" i="1" l="1"/>
  <c r="F672" i="1"/>
  <c r="N672" i="1"/>
  <c r="B1723" i="1"/>
  <c r="C1722" i="1"/>
  <c r="D1722" i="1" s="1"/>
  <c r="S788" i="1" l="1"/>
  <c r="P789" i="1" s="1"/>
  <c r="M672" i="1"/>
  <c r="B1724" i="1"/>
  <c r="C1723" i="1"/>
  <c r="D1723" i="1" s="1"/>
  <c r="G789" i="1" l="1"/>
  <c r="R789" i="1"/>
  <c r="O672" i="1"/>
  <c r="L673" i="1" s="1"/>
  <c r="B1725" i="1"/>
  <c r="C1724" i="1"/>
  <c r="D1724" i="1" s="1"/>
  <c r="Q789" i="1" l="1"/>
  <c r="S789" i="1" s="1"/>
  <c r="P790" i="1" s="1"/>
  <c r="F673" i="1"/>
  <c r="N673" i="1"/>
  <c r="C1725" i="1"/>
  <c r="D1725" i="1" s="1"/>
  <c r="B1726" i="1"/>
  <c r="G790" i="1" l="1"/>
  <c r="R790" i="1"/>
  <c r="M673" i="1"/>
  <c r="O673" i="1" s="1"/>
  <c r="L674" i="1" s="1"/>
  <c r="C1726" i="1"/>
  <c r="D1726" i="1" s="1"/>
  <c r="B1727" i="1"/>
  <c r="Q790" i="1" l="1"/>
  <c r="S790" i="1" s="1"/>
  <c r="P791" i="1" s="1"/>
  <c r="F674" i="1"/>
  <c r="N674" i="1"/>
  <c r="C1727" i="1"/>
  <c r="D1727" i="1" s="1"/>
  <c r="B1728" i="1"/>
  <c r="G791" i="1" l="1"/>
  <c r="R791" i="1"/>
  <c r="M674" i="1"/>
  <c r="B1729" i="1"/>
  <c r="C1728" i="1"/>
  <c r="D1728" i="1" s="1"/>
  <c r="Q791" i="1" l="1"/>
  <c r="S791" i="1" s="1"/>
  <c r="P792" i="1" s="1"/>
  <c r="O674" i="1"/>
  <c r="L675" i="1" s="1"/>
  <c r="C1729" i="1"/>
  <c r="D1729" i="1" s="1"/>
  <c r="B1730" i="1"/>
  <c r="G792" i="1" l="1"/>
  <c r="R792" i="1"/>
  <c r="N675" i="1"/>
  <c r="F675" i="1"/>
  <c r="B1731" i="1"/>
  <c r="C1730" i="1"/>
  <c r="D1730" i="1" s="1"/>
  <c r="Q792" i="1" l="1"/>
  <c r="M675" i="1"/>
  <c r="O675" i="1" s="1"/>
  <c r="L676" i="1" s="1"/>
  <c r="C1731" i="1"/>
  <c r="D1731" i="1" s="1"/>
  <c r="B1732" i="1"/>
  <c r="S792" i="1" l="1"/>
  <c r="P793" i="1" s="1"/>
  <c r="F676" i="1"/>
  <c r="N676" i="1"/>
  <c r="C1732" i="1"/>
  <c r="D1732" i="1" s="1"/>
  <c r="B1733" i="1"/>
  <c r="G793" i="1" l="1"/>
  <c r="R793" i="1"/>
  <c r="M676" i="1"/>
  <c r="C1733" i="1"/>
  <c r="D1733" i="1" s="1"/>
  <c r="B1734" i="1"/>
  <c r="Q793" i="1" l="1"/>
  <c r="O676" i="1"/>
  <c r="L677" i="1" s="1"/>
  <c r="C1734" i="1"/>
  <c r="D1734" i="1" s="1"/>
  <c r="B1735" i="1"/>
  <c r="S793" i="1" l="1"/>
  <c r="P794" i="1" s="1"/>
  <c r="N677" i="1"/>
  <c r="F677" i="1"/>
  <c r="C1735" i="1"/>
  <c r="D1735" i="1" s="1"/>
  <c r="B1736" i="1"/>
  <c r="G794" i="1" l="1"/>
  <c r="R794" i="1"/>
  <c r="M677" i="1"/>
  <c r="B1737" i="1"/>
  <c r="C1736" i="1"/>
  <c r="D1736" i="1" s="1"/>
  <c r="Q794" i="1" l="1"/>
  <c r="S794" i="1" s="1"/>
  <c r="P795" i="1" s="1"/>
  <c r="O677" i="1"/>
  <c r="L678" i="1" s="1"/>
  <c r="C1737" i="1"/>
  <c r="D1737" i="1" s="1"/>
  <c r="B1738" i="1"/>
  <c r="G795" i="1" l="1"/>
  <c r="R795" i="1"/>
  <c r="F678" i="1"/>
  <c r="N678" i="1"/>
  <c r="C1738" i="1"/>
  <c r="D1738" i="1" s="1"/>
  <c r="B1739" i="1"/>
  <c r="Q795" i="1" l="1"/>
  <c r="S795" i="1" s="1"/>
  <c r="P796" i="1" s="1"/>
  <c r="M678" i="1"/>
  <c r="B1740" i="1"/>
  <c r="C1739" i="1"/>
  <c r="D1739" i="1" s="1"/>
  <c r="G796" i="1" l="1"/>
  <c r="R796" i="1"/>
  <c r="O678" i="1"/>
  <c r="L679" i="1" s="1"/>
  <c r="C1740" i="1"/>
  <c r="D1740" i="1" s="1"/>
  <c r="B1741" i="1"/>
  <c r="Q796" i="1" l="1"/>
  <c r="F679" i="1"/>
  <c r="N679" i="1"/>
  <c r="B1742" i="1"/>
  <c r="C1741" i="1"/>
  <c r="D1741" i="1" s="1"/>
  <c r="S796" i="1" l="1"/>
  <c r="P797" i="1" s="1"/>
  <c r="M679" i="1"/>
  <c r="O679" i="1" s="1"/>
  <c r="L680" i="1" s="1"/>
  <c r="C1742" i="1"/>
  <c r="D1742" i="1" s="1"/>
  <c r="B1743" i="1"/>
  <c r="G797" i="1" l="1"/>
  <c r="R797" i="1"/>
  <c r="N680" i="1"/>
  <c r="F680" i="1"/>
  <c r="C1743" i="1"/>
  <c r="D1743" i="1" s="1"/>
  <c r="B1744" i="1"/>
  <c r="Q797" i="1" l="1"/>
  <c r="M680" i="1"/>
  <c r="B1745" i="1"/>
  <c r="C1744" i="1"/>
  <c r="D1744" i="1" s="1"/>
  <c r="S797" i="1" l="1"/>
  <c r="P798" i="1" s="1"/>
  <c r="O680" i="1"/>
  <c r="L681" i="1" s="1"/>
  <c r="C1745" i="1"/>
  <c r="D1745" i="1" s="1"/>
  <c r="B1746" i="1"/>
  <c r="R798" i="1" l="1"/>
  <c r="G798" i="1"/>
  <c r="F681" i="1"/>
  <c r="N681" i="1"/>
  <c r="C1746" i="1"/>
  <c r="D1746" i="1" s="1"/>
  <c r="B1747" i="1"/>
  <c r="Q798" i="1" l="1"/>
  <c r="M681" i="1"/>
  <c r="O681" i="1" s="1"/>
  <c r="L682" i="1" s="1"/>
  <c r="B1748" i="1"/>
  <c r="C1747" i="1"/>
  <c r="D1747" i="1" s="1"/>
  <c r="S798" i="1" l="1"/>
  <c r="P799" i="1" s="1"/>
  <c r="N682" i="1"/>
  <c r="F682" i="1"/>
  <c r="B1749" i="1"/>
  <c r="C1748" i="1"/>
  <c r="D1748" i="1" s="1"/>
  <c r="R799" i="1" l="1"/>
  <c r="G799" i="1"/>
  <c r="M682" i="1"/>
  <c r="O682" i="1" s="1"/>
  <c r="L683" i="1" s="1"/>
  <c r="C1749" i="1"/>
  <c r="D1749" i="1" s="1"/>
  <c r="B1750" i="1"/>
  <c r="Q799" i="1" l="1"/>
  <c r="S799" i="1" s="1"/>
  <c r="P800" i="1" s="1"/>
  <c r="N683" i="1"/>
  <c r="F683" i="1"/>
  <c r="C1750" i="1"/>
  <c r="D1750" i="1" s="1"/>
  <c r="B1751" i="1"/>
  <c r="G800" i="1" l="1"/>
  <c r="R800" i="1"/>
  <c r="M683" i="1"/>
  <c r="C1751" i="1"/>
  <c r="D1751" i="1" s="1"/>
  <c r="B1752" i="1"/>
  <c r="Q800" i="1" l="1"/>
  <c r="O683" i="1"/>
  <c r="L684" i="1" s="1"/>
  <c r="C1752" i="1"/>
  <c r="D1752" i="1" s="1"/>
  <c r="B1753" i="1"/>
  <c r="S800" i="1" l="1"/>
  <c r="P801" i="1" s="1"/>
  <c r="N684" i="1"/>
  <c r="F684" i="1"/>
  <c r="B1754" i="1"/>
  <c r="C1753" i="1"/>
  <c r="D1753" i="1" s="1"/>
  <c r="R801" i="1" l="1"/>
  <c r="G801" i="1"/>
  <c r="M684" i="1"/>
  <c r="B1755" i="1"/>
  <c r="C1754" i="1"/>
  <c r="D1754" i="1" s="1"/>
  <c r="Q801" i="1" l="1"/>
  <c r="O684" i="1"/>
  <c r="L685" i="1" s="1"/>
  <c r="B1756" i="1"/>
  <c r="C1755" i="1"/>
  <c r="D1755" i="1" s="1"/>
  <c r="S801" i="1" l="1"/>
  <c r="P802" i="1" s="1"/>
  <c r="F685" i="1"/>
  <c r="N685" i="1"/>
  <c r="C1756" i="1"/>
  <c r="D1756" i="1" s="1"/>
  <c r="B1757" i="1"/>
  <c r="G802" i="1" l="1"/>
  <c r="R802" i="1"/>
  <c r="M685" i="1"/>
  <c r="B1758" i="1"/>
  <c r="C1757" i="1"/>
  <c r="D1757" i="1" s="1"/>
  <c r="Q802" i="1" l="1"/>
  <c r="O685" i="1"/>
  <c r="L686" i="1" s="1"/>
  <c r="C1758" i="1"/>
  <c r="D1758" i="1" s="1"/>
  <c r="B1759" i="1"/>
  <c r="S802" i="1" l="1"/>
  <c r="P803" i="1" s="1"/>
  <c r="N686" i="1"/>
  <c r="F686" i="1"/>
  <c r="B1760" i="1"/>
  <c r="C1759" i="1"/>
  <c r="D1759" i="1" s="1"/>
  <c r="G803" i="1" l="1"/>
  <c r="R803" i="1"/>
  <c r="M686" i="1"/>
  <c r="O686" i="1" s="1"/>
  <c r="L687" i="1" s="1"/>
  <c r="C1760" i="1"/>
  <c r="D1760" i="1" s="1"/>
  <c r="B1761" i="1"/>
  <c r="Q803" i="1" l="1"/>
  <c r="F687" i="1"/>
  <c r="N687" i="1"/>
  <c r="B1762" i="1"/>
  <c r="C1761" i="1"/>
  <c r="D1761" i="1" s="1"/>
  <c r="S803" i="1" l="1"/>
  <c r="P804" i="1" s="1"/>
  <c r="M687" i="1"/>
  <c r="C1762" i="1"/>
  <c r="D1762" i="1" s="1"/>
  <c r="B1763" i="1"/>
  <c r="R804" i="1" l="1"/>
  <c r="G804" i="1"/>
  <c r="O687" i="1"/>
  <c r="L688" i="1" s="1"/>
  <c r="C1763" i="1"/>
  <c r="D1763" i="1" s="1"/>
  <c r="B1764" i="1"/>
  <c r="Q804" i="1" l="1"/>
  <c r="F688" i="1"/>
  <c r="N688" i="1"/>
  <c r="B1765" i="1"/>
  <c r="C1764" i="1"/>
  <c r="D1764" i="1" s="1"/>
  <c r="S804" i="1" l="1"/>
  <c r="P805" i="1" s="1"/>
  <c r="M688" i="1"/>
  <c r="O688" i="1" s="1"/>
  <c r="L689" i="1" s="1"/>
  <c r="C1765" i="1"/>
  <c r="D1765" i="1" s="1"/>
  <c r="B1766" i="1"/>
  <c r="R805" i="1" l="1"/>
  <c r="G805" i="1"/>
  <c r="N689" i="1"/>
  <c r="F689" i="1"/>
  <c r="B1767" i="1"/>
  <c r="C1766" i="1"/>
  <c r="D1766" i="1" s="1"/>
  <c r="Q805" i="1" l="1"/>
  <c r="S805" i="1" s="1"/>
  <c r="P806" i="1" s="1"/>
  <c r="M689" i="1"/>
  <c r="C1767" i="1"/>
  <c r="D1767" i="1" s="1"/>
  <c r="B1768" i="1"/>
  <c r="R806" i="1" l="1"/>
  <c r="G806" i="1"/>
  <c r="O689" i="1"/>
  <c r="L690" i="1" s="1"/>
  <c r="B1769" i="1"/>
  <c r="C1768" i="1"/>
  <c r="D1768" i="1" s="1"/>
  <c r="Q806" i="1" l="1"/>
  <c r="S806" i="1" s="1"/>
  <c r="P807" i="1" s="1"/>
  <c r="N690" i="1"/>
  <c r="F690" i="1"/>
  <c r="B1770" i="1"/>
  <c r="C1769" i="1"/>
  <c r="D1769" i="1" s="1"/>
  <c r="G807" i="1" l="1"/>
  <c r="R807" i="1"/>
  <c r="M690" i="1"/>
  <c r="O690" i="1" s="1"/>
  <c r="L691" i="1" s="1"/>
  <c r="B1771" i="1"/>
  <c r="C1770" i="1"/>
  <c r="D1770" i="1" s="1"/>
  <c r="Q807" i="1" l="1"/>
  <c r="N691" i="1"/>
  <c r="F691" i="1"/>
  <c r="B1772" i="1"/>
  <c r="C1771" i="1"/>
  <c r="D1771" i="1" s="1"/>
  <c r="S807" i="1" l="1"/>
  <c r="P808" i="1" s="1"/>
  <c r="M691" i="1"/>
  <c r="C1772" i="1"/>
  <c r="D1772" i="1" s="1"/>
  <c r="B1773" i="1"/>
  <c r="G808" i="1" l="1"/>
  <c r="R808" i="1"/>
  <c r="O691" i="1"/>
  <c r="L692" i="1" s="1"/>
  <c r="C1773" i="1"/>
  <c r="D1773" i="1" s="1"/>
  <c r="B1774" i="1"/>
  <c r="Q808" i="1" l="1"/>
  <c r="F692" i="1"/>
  <c r="N692" i="1"/>
  <c r="C1774" i="1"/>
  <c r="D1774" i="1" s="1"/>
  <c r="B1775" i="1"/>
  <c r="S808" i="1" l="1"/>
  <c r="P809" i="1" s="1"/>
  <c r="M692" i="1"/>
  <c r="B1776" i="1"/>
  <c r="C1775" i="1"/>
  <c r="D1775" i="1" s="1"/>
  <c r="G809" i="1" l="1"/>
  <c r="R809" i="1"/>
  <c r="O692" i="1"/>
  <c r="L693" i="1" s="1"/>
  <c r="C1776" i="1"/>
  <c r="D1776" i="1" s="1"/>
  <c r="B1777" i="1"/>
  <c r="Q809" i="1" l="1"/>
  <c r="S809" i="1" s="1"/>
  <c r="P810" i="1" s="1"/>
  <c r="F693" i="1"/>
  <c r="N693" i="1"/>
  <c r="B1778" i="1"/>
  <c r="C1777" i="1"/>
  <c r="D1777" i="1" s="1"/>
  <c r="G810" i="1" l="1"/>
  <c r="R810" i="1"/>
  <c r="M693" i="1"/>
  <c r="O693" i="1" s="1"/>
  <c r="L694" i="1" s="1"/>
  <c r="C1778" i="1"/>
  <c r="D1778" i="1" s="1"/>
  <c r="B1779" i="1"/>
  <c r="Q810" i="1" l="1"/>
  <c r="S810" i="1" s="1"/>
  <c r="P811" i="1" s="1"/>
  <c r="N694" i="1"/>
  <c r="F694" i="1"/>
  <c r="C1779" i="1"/>
  <c r="D1779" i="1" s="1"/>
  <c r="B1780" i="1"/>
  <c r="G811" i="1" l="1"/>
  <c r="R811" i="1"/>
  <c r="M694" i="1"/>
  <c r="C1780" i="1"/>
  <c r="D1780" i="1" s="1"/>
  <c r="B1781" i="1"/>
  <c r="Q811" i="1" l="1"/>
  <c r="S811" i="1" s="1"/>
  <c r="P812" i="1" s="1"/>
  <c r="O694" i="1"/>
  <c r="L695" i="1" s="1"/>
  <c r="C1781" i="1"/>
  <c r="D1781" i="1" s="1"/>
  <c r="B1782" i="1"/>
  <c r="G812" i="1" l="1"/>
  <c r="R812" i="1"/>
  <c r="N695" i="1"/>
  <c r="F695" i="1"/>
  <c r="C1782" i="1"/>
  <c r="D1782" i="1" s="1"/>
  <c r="B1783" i="1"/>
  <c r="Q812" i="1" l="1"/>
  <c r="S812" i="1" s="1"/>
  <c r="P813" i="1" s="1"/>
  <c r="M695" i="1"/>
  <c r="C1783" i="1"/>
  <c r="D1783" i="1" s="1"/>
  <c r="B1784" i="1"/>
  <c r="G813" i="1" l="1"/>
  <c r="R813" i="1"/>
  <c r="O695" i="1"/>
  <c r="L696" i="1" s="1"/>
  <c r="C1784" i="1"/>
  <c r="D1784" i="1" s="1"/>
  <c r="B1785" i="1"/>
  <c r="Q813" i="1" l="1"/>
  <c r="N696" i="1"/>
  <c r="F696" i="1"/>
  <c r="B1786" i="1"/>
  <c r="C1785" i="1"/>
  <c r="D1785" i="1" s="1"/>
  <c r="S813" i="1" l="1"/>
  <c r="P814" i="1" s="1"/>
  <c r="M696" i="1"/>
  <c r="O696" i="1" s="1"/>
  <c r="L697" i="1" s="1"/>
  <c r="B1787" i="1"/>
  <c r="C1786" i="1"/>
  <c r="D1786" i="1" s="1"/>
  <c r="G814" i="1" l="1"/>
  <c r="R814" i="1"/>
  <c r="F697" i="1"/>
  <c r="N697" i="1"/>
  <c r="C1787" i="1"/>
  <c r="D1787" i="1" s="1"/>
  <c r="B1788" i="1"/>
  <c r="Q814" i="1" l="1"/>
  <c r="M697" i="1"/>
  <c r="O697" i="1" s="1"/>
  <c r="L698" i="1" s="1"/>
  <c r="B1789" i="1"/>
  <c r="C1788" i="1"/>
  <c r="D1788" i="1" s="1"/>
  <c r="S814" i="1" l="1"/>
  <c r="P815" i="1" s="1"/>
  <c r="N698" i="1"/>
  <c r="F698" i="1"/>
  <c r="C1789" i="1"/>
  <c r="D1789" i="1" s="1"/>
  <c r="B1790" i="1"/>
  <c r="G815" i="1" l="1"/>
  <c r="R815" i="1"/>
  <c r="M698" i="1"/>
  <c r="O698" i="1" s="1"/>
  <c r="L699" i="1" s="1"/>
  <c r="C1790" i="1"/>
  <c r="D1790" i="1" s="1"/>
  <c r="B1791" i="1"/>
  <c r="Q815" i="1" l="1"/>
  <c r="S815" i="1"/>
  <c r="P816" i="1" s="1"/>
  <c r="N699" i="1"/>
  <c r="F699" i="1"/>
  <c r="B1792" i="1"/>
  <c r="C1791" i="1"/>
  <c r="D1791" i="1" s="1"/>
  <c r="R816" i="1" l="1"/>
  <c r="G816" i="1"/>
  <c r="M699" i="1"/>
  <c r="O699" i="1" s="1"/>
  <c r="L700" i="1" s="1"/>
  <c r="B1793" i="1"/>
  <c r="C1792" i="1"/>
  <c r="D1792" i="1" s="1"/>
  <c r="Q816" i="1" l="1"/>
  <c r="S816" i="1" s="1"/>
  <c r="P817" i="1" s="1"/>
  <c r="F700" i="1"/>
  <c r="N700" i="1"/>
  <c r="C1793" i="1"/>
  <c r="D1793" i="1" s="1"/>
  <c r="B1794" i="1"/>
  <c r="G817" i="1" l="1"/>
  <c r="R817" i="1"/>
  <c r="M700" i="1"/>
  <c r="B1795" i="1"/>
  <c r="C1794" i="1"/>
  <c r="D1794" i="1" s="1"/>
  <c r="Q817" i="1" l="1"/>
  <c r="S817" i="1" s="1"/>
  <c r="P818" i="1" s="1"/>
  <c r="O700" i="1"/>
  <c r="L701" i="1" s="1"/>
  <c r="C1795" i="1"/>
  <c r="D1795" i="1" s="1"/>
  <c r="B1796" i="1"/>
  <c r="G818" i="1" l="1"/>
  <c r="R818" i="1"/>
  <c r="F701" i="1"/>
  <c r="N701" i="1"/>
  <c r="B1797" i="1"/>
  <c r="C1796" i="1"/>
  <c r="D1796" i="1" s="1"/>
  <c r="Q818" i="1" l="1"/>
  <c r="M701" i="1"/>
  <c r="B1798" i="1"/>
  <c r="C1797" i="1"/>
  <c r="D1797" i="1" s="1"/>
  <c r="S818" i="1" l="1"/>
  <c r="P819" i="1" s="1"/>
  <c r="O701" i="1"/>
  <c r="L702" i="1" s="1"/>
  <c r="B1799" i="1"/>
  <c r="C1798" i="1"/>
  <c r="D1798" i="1" s="1"/>
  <c r="G819" i="1" l="1"/>
  <c r="R819" i="1"/>
  <c r="N702" i="1"/>
  <c r="F702" i="1"/>
  <c r="B1800" i="1"/>
  <c r="C1799" i="1"/>
  <c r="D1799" i="1" s="1"/>
  <c r="Q819" i="1" l="1"/>
  <c r="M702" i="1"/>
  <c r="C1800" i="1"/>
  <c r="D1800" i="1" s="1"/>
  <c r="B1801" i="1"/>
  <c r="S819" i="1" l="1"/>
  <c r="P820" i="1" s="1"/>
  <c r="O702" i="1"/>
  <c r="L703" i="1" s="1"/>
  <c r="B1802" i="1"/>
  <c r="C1801" i="1"/>
  <c r="D1801" i="1" s="1"/>
  <c r="G820" i="1" l="1"/>
  <c r="R820" i="1"/>
  <c r="F703" i="1"/>
  <c r="N703" i="1"/>
  <c r="B1803" i="1"/>
  <c r="C1802" i="1"/>
  <c r="D1802" i="1" s="1"/>
  <c r="Q820" i="1" l="1"/>
  <c r="S820" i="1" s="1"/>
  <c r="P821" i="1" s="1"/>
  <c r="M703" i="1"/>
  <c r="C1803" i="1"/>
  <c r="D1803" i="1" s="1"/>
  <c r="B1804" i="1"/>
  <c r="G821" i="1" l="1"/>
  <c r="R821" i="1"/>
  <c r="O703" i="1"/>
  <c r="L704" i="1" s="1"/>
  <c r="B1805" i="1"/>
  <c r="C1804" i="1"/>
  <c r="D1804" i="1" s="1"/>
  <c r="Q821" i="1" l="1"/>
  <c r="F704" i="1"/>
  <c r="N704" i="1"/>
  <c r="B1806" i="1"/>
  <c r="C1805" i="1"/>
  <c r="D1805" i="1" s="1"/>
  <c r="S821" i="1" l="1"/>
  <c r="P822" i="1" s="1"/>
  <c r="M704" i="1"/>
  <c r="B1807" i="1"/>
  <c r="C1806" i="1"/>
  <c r="D1806" i="1" s="1"/>
  <c r="G822" i="1" l="1"/>
  <c r="R822" i="1"/>
  <c r="O704" i="1"/>
  <c r="L705" i="1" s="1"/>
  <c r="B1808" i="1"/>
  <c r="C1807" i="1"/>
  <c r="D1807" i="1" s="1"/>
  <c r="Q822" i="1" l="1"/>
  <c r="S822" i="1" s="1"/>
  <c r="P823" i="1" s="1"/>
  <c r="F705" i="1"/>
  <c r="N705" i="1"/>
  <c r="C1808" i="1"/>
  <c r="D1808" i="1" s="1"/>
  <c r="B1809" i="1"/>
  <c r="G823" i="1" l="1"/>
  <c r="R823" i="1"/>
  <c r="M705" i="1"/>
  <c r="C1809" i="1"/>
  <c r="D1809" i="1" s="1"/>
  <c r="B1810" i="1"/>
  <c r="Q823" i="1" l="1"/>
  <c r="O705" i="1"/>
  <c r="L706" i="1" s="1"/>
  <c r="C1810" i="1"/>
  <c r="D1810" i="1" s="1"/>
  <c r="B1811" i="1"/>
  <c r="S823" i="1" l="1"/>
  <c r="P824" i="1" s="1"/>
  <c r="F706" i="1"/>
  <c r="N706" i="1"/>
  <c r="C1811" i="1"/>
  <c r="D1811" i="1" s="1"/>
  <c r="B1812" i="1"/>
  <c r="G824" i="1" l="1"/>
  <c r="R824" i="1"/>
  <c r="M706" i="1"/>
  <c r="B1813" i="1"/>
  <c r="C1812" i="1"/>
  <c r="D1812" i="1" s="1"/>
  <c r="Q824" i="1" l="1"/>
  <c r="O706" i="1"/>
  <c r="L707" i="1" s="1"/>
  <c r="C1813" i="1"/>
  <c r="D1813" i="1" s="1"/>
  <c r="B1814" i="1"/>
  <c r="S824" i="1" l="1"/>
  <c r="P825" i="1" s="1"/>
  <c r="F707" i="1"/>
  <c r="N707" i="1"/>
  <c r="C1814" i="1"/>
  <c r="D1814" i="1" s="1"/>
  <c r="B1815" i="1"/>
  <c r="G825" i="1" l="1"/>
  <c r="R825" i="1"/>
  <c r="M707" i="1"/>
  <c r="B1816" i="1"/>
  <c r="C1815" i="1"/>
  <c r="D1815" i="1" s="1"/>
  <c r="Q825" i="1" l="1"/>
  <c r="O707" i="1"/>
  <c r="L708" i="1" s="1"/>
  <c r="C1816" i="1"/>
  <c r="D1816" i="1" s="1"/>
  <c r="B1817" i="1"/>
  <c r="S825" i="1" l="1"/>
  <c r="P826" i="1" s="1"/>
  <c r="F708" i="1"/>
  <c r="N708" i="1"/>
  <c r="B1818" i="1"/>
  <c r="C1817" i="1"/>
  <c r="D1817" i="1" s="1"/>
  <c r="G826" i="1" l="1"/>
  <c r="R826" i="1"/>
  <c r="M708" i="1"/>
  <c r="O708" i="1" s="1"/>
  <c r="L709" i="1" s="1"/>
  <c r="B1819" i="1"/>
  <c r="C1818" i="1"/>
  <c r="D1818" i="1" s="1"/>
  <c r="Q826" i="1" l="1"/>
  <c r="F709" i="1"/>
  <c r="N709" i="1"/>
  <c r="B1820" i="1"/>
  <c r="C1819" i="1"/>
  <c r="D1819" i="1" s="1"/>
  <c r="S826" i="1" l="1"/>
  <c r="P827" i="1" s="1"/>
  <c r="M709" i="1"/>
  <c r="B1821" i="1"/>
  <c r="C1820" i="1"/>
  <c r="D1820" i="1" s="1"/>
  <c r="R827" i="1" l="1"/>
  <c r="G827" i="1"/>
  <c r="O709" i="1"/>
  <c r="L710" i="1" s="1"/>
  <c r="C1821" i="1"/>
  <c r="D1821" i="1" s="1"/>
  <c r="B1822" i="1"/>
  <c r="Q827" i="1" l="1"/>
  <c r="F710" i="1"/>
  <c r="N710" i="1"/>
  <c r="B1823" i="1"/>
  <c r="C1822" i="1"/>
  <c r="D1822" i="1" s="1"/>
  <c r="S827" i="1" l="1"/>
  <c r="P828" i="1" s="1"/>
  <c r="M710" i="1"/>
  <c r="B1824" i="1"/>
  <c r="C1823" i="1"/>
  <c r="D1823" i="1" s="1"/>
  <c r="G828" i="1" l="1"/>
  <c r="R828" i="1"/>
  <c r="O710" i="1"/>
  <c r="L711" i="1" s="1"/>
  <c r="B1825" i="1"/>
  <c r="C1824" i="1"/>
  <c r="D1824" i="1" s="1"/>
  <c r="Q828" i="1" l="1"/>
  <c r="N711" i="1"/>
  <c r="F711" i="1"/>
  <c r="C1825" i="1"/>
  <c r="D1825" i="1" s="1"/>
  <c r="B1826" i="1"/>
  <c r="S828" i="1" l="1"/>
  <c r="P829" i="1" s="1"/>
  <c r="M711" i="1"/>
  <c r="C1826" i="1"/>
  <c r="D1826" i="1" s="1"/>
  <c r="B1827" i="1"/>
  <c r="G829" i="1" l="1"/>
  <c r="R829" i="1"/>
  <c r="O711" i="1"/>
  <c r="L712" i="1" s="1"/>
  <c r="C1827" i="1"/>
  <c r="D1827" i="1" s="1"/>
  <c r="B1828" i="1"/>
  <c r="Q829" i="1" l="1"/>
  <c r="S829" i="1" s="1"/>
  <c r="P830" i="1" s="1"/>
  <c r="F712" i="1"/>
  <c r="N712" i="1"/>
  <c r="C1828" i="1"/>
  <c r="D1828" i="1" s="1"/>
  <c r="B1829" i="1"/>
  <c r="G830" i="1" l="1"/>
  <c r="R830" i="1"/>
  <c r="M712" i="1"/>
  <c r="O712" i="1" s="1"/>
  <c r="L713" i="1" s="1"/>
  <c r="C1829" i="1"/>
  <c r="D1829" i="1" s="1"/>
  <c r="B1830" i="1"/>
  <c r="Q830" i="1" l="1"/>
  <c r="S830" i="1" s="1"/>
  <c r="P831" i="1" s="1"/>
  <c r="F713" i="1"/>
  <c r="N713" i="1"/>
  <c r="B1831" i="1"/>
  <c r="C1830" i="1"/>
  <c r="D1830" i="1" s="1"/>
  <c r="G831" i="1" l="1"/>
  <c r="R831" i="1"/>
  <c r="M713" i="1"/>
  <c r="O713" i="1" s="1"/>
  <c r="L714" i="1" s="1"/>
  <c r="C1831" i="1"/>
  <c r="D1831" i="1" s="1"/>
  <c r="B1832" i="1"/>
  <c r="Q831" i="1" l="1"/>
  <c r="F714" i="1"/>
  <c r="N714" i="1"/>
  <c r="C1832" i="1"/>
  <c r="D1832" i="1" s="1"/>
  <c r="B1833" i="1"/>
  <c r="S831" i="1" l="1"/>
  <c r="P832" i="1" s="1"/>
  <c r="M714" i="1"/>
  <c r="O714" i="1" s="1"/>
  <c r="L715" i="1" s="1"/>
  <c r="B1834" i="1"/>
  <c r="C1833" i="1"/>
  <c r="D1833" i="1" s="1"/>
  <c r="G832" i="1" l="1"/>
  <c r="R832" i="1"/>
  <c r="N715" i="1"/>
  <c r="F715" i="1"/>
  <c r="C1834" i="1"/>
  <c r="D1834" i="1" s="1"/>
  <c r="B1835" i="1"/>
  <c r="Q832" i="1" l="1"/>
  <c r="S832" i="1" s="1"/>
  <c r="P833" i="1" s="1"/>
  <c r="M715" i="1"/>
  <c r="O715" i="1" s="1"/>
  <c r="L716" i="1" s="1"/>
  <c r="B1836" i="1"/>
  <c r="C1835" i="1"/>
  <c r="D1835" i="1" s="1"/>
  <c r="G833" i="1" l="1"/>
  <c r="R833" i="1"/>
  <c r="F716" i="1"/>
  <c r="N716" i="1"/>
  <c r="B1837" i="1"/>
  <c r="C1836" i="1"/>
  <c r="D1836" i="1" s="1"/>
  <c r="Q833" i="1" l="1"/>
  <c r="S833" i="1" s="1"/>
  <c r="P834" i="1" s="1"/>
  <c r="M716" i="1"/>
  <c r="O716" i="1" s="1"/>
  <c r="L717" i="1" s="1"/>
  <c r="C1837" i="1"/>
  <c r="D1837" i="1" s="1"/>
  <c r="B1838" i="1"/>
  <c r="G834" i="1" l="1"/>
  <c r="R834" i="1"/>
  <c r="F717" i="1"/>
  <c r="N717" i="1"/>
  <c r="C1838" i="1"/>
  <c r="D1838" i="1" s="1"/>
  <c r="B1839" i="1"/>
  <c r="Q834" i="1" l="1"/>
  <c r="M717" i="1"/>
  <c r="C1839" i="1"/>
  <c r="D1839" i="1" s="1"/>
  <c r="B1840" i="1"/>
  <c r="S834" i="1" l="1"/>
  <c r="P835" i="1" s="1"/>
  <c r="O717" i="1"/>
  <c r="L718" i="1" s="1"/>
  <c r="C1840" i="1"/>
  <c r="D1840" i="1" s="1"/>
  <c r="B1841" i="1"/>
  <c r="G835" i="1" l="1"/>
  <c r="R835" i="1"/>
  <c r="F718" i="1"/>
  <c r="N718" i="1"/>
  <c r="C1841" i="1"/>
  <c r="D1841" i="1" s="1"/>
  <c r="B1842" i="1"/>
  <c r="Q835" i="1" l="1"/>
  <c r="S835" i="1" s="1"/>
  <c r="P836" i="1" s="1"/>
  <c r="M718" i="1"/>
  <c r="C1842" i="1"/>
  <c r="D1842" i="1" s="1"/>
  <c r="B1843" i="1"/>
  <c r="G836" i="1" l="1"/>
  <c r="R836" i="1"/>
  <c r="O718" i="1"/>
  <c r="L719" i="1" s="1"/>
  <c r="C1843" i="1"/>
  <c r="D1843" i="1" s="1"/>
  <c r="B1844" i="1"/>
  <c r="Q836" i="1" l="1"/>
  <c r="S836" i="1" s="1"/>
  <c r="P837" i="1" s="1"/>
  <c r="N719" i="1"/>
  <c r="F719" i="1"/>
  <c r="C1844" i="1"/>
  <c r="D1844" i="1" s="1"/>
  <c r="B1845" i="1"/>
  <c r="G837" i="1" l="1"/>
  <c r="R837" i="1"/>
  <c r="M719" i="1"/>
  <c r="O719" i="1" s="1"/>
  <c r="L720" i="1" s="1"/>
  <c r="C1845" i="1"/>
  <c r="D1845" i="1" s="1"/>
  <c r="B1846" i="1"/>
  <c r="Q837" i="1" l="1"/>
  <c r="N720" i="1"/>
  <c r="F720" i="1"/>
  <c r="C1846" i="1"/>
  <c r="D1846" i="1" s="1"/>
  <c r="B1847" i="1"/>
  <c r="S837" i="1" l="1"/>
  <c r="P838" i="1" s="1"/>
  <c r="M720" i="1"/>
  <c r="O720" i="1" s="1"/>
  <c r="L721" i="1" s="1"/>
  <c r="B1848" i="1"/>
  <c r="C1847" i="1"/>
  <c r="D1847" i="1" s="1"/>
  <c r="G838" i="1" l="1"/>
  <c r="R838" i="1"/>
  <c r="N721" i="1"/>
  <c r="F721" i="1"/>
  <c r="C1848" i="1"/>
  <c r="D1848" i="1" s="1"/>
  <c r="B1849" i="1"/>
  <c r="Q838" i="1" l="1"/>
  <c r="S838" i="1" s="1"/>
  <c r="P839" i="1" s="1"/>
  <c r="M721" i="1"/>
  <c r="C1849" i="1"/>
  <c r="D1849" i="1" s="1"/>
  <c r="B1850" i="1"/>
  <c r="R839" i="1" l="1"/>
  <c r="G839" i="1"/>
  <c r="O721" i="1"/>
  <c r="L722" i="1" s="1"/>
  <c r="C1850" i="1"/>
  <c r="D1850" i="1" s="1"/>
  <c r="B1851" i="1"/>
  <c r="Q839" i="1" l="1"/>
  <c r="N722" i="1"/>
  <c r="F722" i="1"/>
  <c r="C1851" i="1"/>
  <c r="D1851" i="1" s="1"/>
  <c r="B1852" i="1"/>
  <c r="S839" i="1" l="1"/>
  <c r="P840" i="1" s="1"/>
  <c r="M722" i="1"/>
  <c r="C1852" i="1"/>
  <c r="D1852" i="1" s="1"/>
  <c r="B1853" i="1"/>
  <c r="G840" i="1" l="1"/>
  <c r="R840" i="1"/>
  <c r="O722" i="1"/>
  <c r="L723" i="1" s="1"/>
  <c r="B1854" i="1"/>
  <c r="C1853" i="1"/>
  <c r="D1853" i="1" s="1"/>
  <c r="Q840" i="1" l="1"/>
  <c r="S840" i="1" s="1"/>
  <c r="P841" i="1" s="1"/>
  <c r="F723" i="1"/>
  <c r="N723" i="1"/>
  <c r="C1854" i="1"/>
  <c r="D1854" i="1" s="1"/>
  <c r="B1855" i="1"/>
  <c r="G841" i="1" l="1"/>
  <c r="R841" i="1"/>
  <c r="M723" i="1"/>
  <c r="B1856" i="1"/>
  <c r="C1855" i="1"/>
  <c r="D1855" i="1" s="1"/>
  <c r="Q841" i="1" l="1"/>
  <c r="O723" i="1"/>
  <c r="L724" i="1" s="1"/>
  <c r="B1857" i="1"/>
  <c r="C1856" i="1"/>
  <c r="D1856" i="1" s="1"/>
  <c r="S841" i="1" l="1"/>
  <c r="P842" i="1" s="1"/>
  <c r="F724" i="1"/>
  <c r="N724" i="1"/>
  <c r="C1857" i="1"/>
  <c r="D1857" i="1" s="1"/>
  <c r="B1858" i="1"/>
  <c r="G842" i="1" l="1"/>
  <c r="R842" i="1"/>
  <c r="M724" i="1"/>
  <c r="O724" i="1" s="1"/>
  <c r="L725" i="1" s="1"/>
  <c r="C1858" i="1"/>
  <c r="D1858" i="1" s="1"/>
  <c r="B1859" i="1"/>
  <c r="Q842" i="1" l="1"/>
  <c r="S842" i="1" s="1"/>
  <c r="P843" i="1" s="1"/>
  <c r="F725" i="1"/>
  <c r="N725" i="1"/>
  <c r="C1859" i="1"/>
  <c r="D1859" i="1" s="1"/>
  <c r="B1860" i="1"/>
  <c r="G843" i="1" l="1"/>
  <c r="R843" i="1"/>
  <c r="M725" i="1"/>
  <c r="O725" i="1" s="1"/>
  <c r="L726" i="1" s="1"/>
  <c r="C1860" i="1"/>
  <c r="D1860" i="1" s="1"/>
  <c r="B1861" i="1"/>
  <c r="Q843" i="1" l="1"/>
  <c r="N726" i="1"/>
  <c r="F726" i="1"/>
  <c r="C1861" i="1"/>
  <c r="D1861" i="1" s="1"/>
  <c r="B1862" i="1"/>
  <c r="S843" i="1" l="1"/>
  <c r="P844" i="1" s="1"/>
  <c r="M726" i="1"/>
  <c r="O726" i="1" s="1"/>
  <c r="L727" i="1" s="1"/>
  <c r="C1862" i="1"/>
  <c r="D1862" i="1" s="1"/>
  <c r="B1863" i="1"/>
  <c r="G844" i="1" l="1"/>
  <c r="R844" i="1"/>
  <c r="F727" i="1"/>
  <c r="N727" i="1"/>
  <c r="C1863" i="1"/>
  <c r="D1863" i="1" s="1"/>
  <c r="B1864" i="1"/>
  <c r="Q844" i="1" l="1"/>
  <c r="S844" i="1" s="1"/>
  <c r="P845" i="1" s="1"/>
  <c r="M727" i="1"/>
  <c r="O727" i="1" s="1"/>
  <c r="L728" i="1" s="1"/>
  <c r="B1865" i="1"/>
  <c r="C1864" i="1"/>
  <c r="D1864" i="1" s="1"/>
  <c r="R845" i="1" l="1"/>
  <c r="G845" i="1"/>
  <c r="N728" i="1"/>
  <c r="F728" i="1"/>
  <c r="C1865" i="1"/>
  <c r="D1865" i="1" s="1"/>
  <c r="B1866" i="1"/>
  <c r="Q845" i="1" l="1"/>
  <c r="S845" i="1" s="1"/>
  <c r="P846" i="1" s="1"/>
  <c r="M728" i="1"/>
  <c r="O728" i="1" s="1"/>
  <c r="L729" i="1" s="1"/>
  <c r="C1866" i="1"/>
  <c r="D1866" i="1" s="1"/>
  <c r="B1867" i="1"/>
  <c r="G846" i="1" l="1"/>
  <c r="R846" i="1"/>
  <c r="N729" i="1"/>
  <c r="F729" i="1"/>
  <c r="C1867" i="1"/>
  <c r="D1867" i="1" s="1"/>
  <c r="B1868" i="1"/>
  <c r="Q846" i="1" l="1"/>
  <c r="S846" i="1" s="1"/>
  <c r="P847" i="1" s="1"/>
  <c r="M729" i="1"/>
  <c r="O729" i="1" s="1"/>
  <c r="L730" i="1" s="1"/>
  <c r="C1868" i="1"/>
  <c r="D1868" i="1" s="1"/>
  <c r="B1869" i="1"/>
  <c r="G847" i="1" l="1"/>
  <c r="R847" i="1"/>
  <c r="F730" i="1"/>
  <c r="N730" i="1"/>
  <c r="B1870" i="1"/>
  <c r="C1869" i="1"/>
  <c r="D1869" i="1" s="1"/>
  <c r="Q847" i="1" l="1"/>
  <c r="S847" i="1" s="1"/>
  <c r="P848" i="1" s="1"/>
  <c r="M730" i="1"/>
  <c r="C1870" i="1"/>
  <c r="D1870" i="1" s="1"/>
  <c r="B1871" i="1"/>
  <c r="G848" i="1" l="1"/>
  <c r="R848" i="1"/>
  <c r="O730" i="1"/>
  <c r="L731" i="1" s="1"/>
  <c r="C1871" i="1"/>
  <c r="D1871" i="1" s="1"/>
  <c r="B1872" i="1"/>
  <c r="Q848" i="1" l="1"/>
  <c r="S848" i="1" s="1"/>
  <c r="P849" i="1" s="1"/>
  <c r="N731" i="1"/>
  <c r="F731" i="1"/>
  <c r="C1872" i="1"/>
  <c r="D1872" i="1" s="1"/>
  <c r="B1873" i="1"/>
  <c r="G849" i="1" l="1"/>
  <c r="R849" i="1"/>
  <c r="M731" i="1"/>
  <c r="C1873" i="1"/>
  <c r="D1873" i="1" s="1"/>
  <c r="B1874" i="1"/>
  <c r="Q849" i="1" l="1"/>
  <c r="O731" i="1"/>
  <c r="L732" i="1" s="1"/>
  <c r="C1874" i="1"/>
  <c r="D1874" i="1" s="1"/>
  <c r="B1875" i="1"/>
  <c r="S849" i="1" l="1"/>
  <c r="P850" i="1" s="1"/>
  <c r="F732" i="1"/>
  <c r="N732" i="1"/>
  <c r="C1875" i="1"/>
  <c r="D1875" i="1" s="1"/>
  <c r="B1876" i="1"/>
  <c r="G850" i="1" l="1"/>
  <c r="R850" i="1"/>
  <c r="M732" i="1"/>
  <c r="B1877" i="1"/>
  <c r="C1876" i="1"/>
  <c r="D1876" i="1" s="1"/>
  <c r="Q850" i="1" l="1"/>
  <c r="S850" i="1" s="1"/>
  <c r="P851" i="1" s="1"/>
  <c r="O732" i="1"/>
  <c r="L733" i="1" s="1"/>
  <c r="C1877" i="1"/>
  <c r="D1877" i="1" s="1"/>
  <c r="B1878" i="1"/>
  <c r="R851" i="1" l="1"/>
  <c r="G851" i="1"/>
  <c r="N733" i="1"/>
  <c r="F733" i="1"/>
  <c r="C1878" i="1"/>
  <c r="D1878" i="1" s="1"/>
  <c r="B1879" i="1"/>
  <c r="Q851" i="1" l="1"/>
  <c r="M733" i="1"/>
  <c r="O733" i="1" s="1"/>
  <c r="L734" i="1" s="1"/>
  <c r="C1879" i="1"/>
  <c r="D1879" i="1" s="1"/>
  <c r="B1880" i="1"/>
  <c r="S851" i="1" l="1"/>
  <c r="P852" i="1" s="1"/>
  <c r="N734" i="1"/>
  <c r="F734" i="1"/>
  <c r="C1880" i="1"/>
  <c r="D1880" i="1" s="1"/>
  <c r="B1881" i="1"/>
  <c r="G852" i="1" l="1"/>
  <c r="R852" i="1"/>
  <c r="M734" i="1"/>
  <c r="B1882" i="1"/>
  <c r="C1881" i="1"/>
  <c r="D1881" i="1" s="1"/>
  <c r="Q852" i="1" l="1"/>
  <c r="O734" i="1"/>
  <c r="L735" i="1" s="1"/>
  <c r="C1882" i="1"/>
  <c r="D1882" i="1" s="1"/>
  <c r="B1883" i="1"/>
  <c r="S852" i="1" l="1"/>
  <c r="P853" i="1" s="1"/>
  <c r="N735" i="1"/>
  <c r="F735" i="1"/>
  <c r="C1883" i="1"/>
  <c r="D1883" i="1" s="1"/>
  <c r="B1884" i="1"/>
  <c r="G853" i="1" l="1"/>
  <c r="R853" i="1"/>
  <c r="M735" i="1"/>
  <c r="C1884" i="1"/>
  <c r="D1884" i="1" s="1"/>
  <c r="B1885" i="1"/>
  <c r="Q853" i="1" l="1"/>
  <c r="S853" i="1" s="1"/>
  <c r="P854" i="1" s="1"/>
  <c r="O735" i="1"/>
  <c r="L736" i="1" s="1"/>
  <c r="B1886" i="1"/>
  <c r="C1885" i="1"/>
  <c r="D1885" i="1" s="1"/>
  <c r="G854" i="1" l="1"/>
  <c r="R854" i="1"/>
  <c r="F736" i="1"/>
  <c r="N736" i="1"/>
  <c r="B1887" i="1"/>
  <c r="C1886" i="1"/>
  <c r="D1886" i="1" s="1"/>
  <c r="Q854" i="1" l="1"/>
  <c r="M736" i="1"/>
  <c r="C1887" i="1"/>
  <c r="D1887" i="1" s="1"/>
  <c r="B1888" i="1"/>
  <c r="S854" i="1" l="1"/>
  <c r="P855" i="1" s="1"/>
  <c r="O736" i="1"/>
  <c r="L737" i="1" s="1"/>
  <c r="C1888" i="1"/>
  <c r="D1888" i="1" s="1"/>
  <c r="B1889" i="1"/>
  <c r="G855" i="1" l="1"/>
  <c r="R855" i="1"/>
  <c r="N737" i="1"/>
  <c r="F737" i="1"/>
  <c r="C1889" i="1"/>
  <c r="D1889" i="1" s="1"/>
  <c r="B1890" i="1"/>
  <c r="Q855" i="1" l="1"/>
  <c r="M737" i="1"/>
  <c r="O737" i="1" s="1"/>
  <c r="L738" i="1" s="1"/>
  <c r="C1890" i="1"/>
  <c r="D1890" i="1" s="1"/>
  <c r="B1891" i="1"/>
  <c r="S855" i="1" l="1"/>
  <c r="P856" i="1" s="1"/>
  <c r="F738" i="1"/>
  <c r="H6" i="2" s="1"/>
  <c r="N738" i="1"/>
  <c r="C1891" i="1"/>
  <c r="D1891" i="1" s="1"/>
  <c r="B1892" i="1"/>
  <c r="I6" i="2"/>
  <c r="J6" i="2"/>
  <c r="G8" i="6" l="1"/>
  <c r="K8" i="6" s="1"/>
  <c r="G856" i="1"/>
  <c r="R856" i="1"/>
  <c r="P6" i="2"/>
  <c r="Q6" i="2" s="1"/>
  <c r="M738" i="1"/>
  <c r="O738" i="1" s="1"/>
  <c r="L739" i="1" s="1"/>
  <c r="B1893" i="1"/>
  <c r="C1892" i="1"/>
  <c r="D1892" i="1" s="1"/>
  <c r="O8" i="6" l="1"/>
  <c r="L8" i="6"/>
  <c r="Q856" i="1"/>
  <c r="F739" i="1"/>
  <c r="N739" i="1"/>
  <c r="C1893" i="1"/>
  <c r="D1893" i="1" s="1"/>
  <c r="B1894" i="1"/>
  <c r="S856" i="1" l="1"/>
  <c r="P857" i="1" s="1"/>
  <c r="M739" i="1"/>
  <c r="O739" i="1" s="1"/>
  <c r="L740" i="1" s="1"/>
  <c r="C1894" i="1"/>
  <c r="D1894" i="1" s="1"/>
  <c r="B1895" i="1"/>
  <c r="G857" i="1" l="1"/>
  <c r="R857" i="1"/>
  <c r="N740" i="1"/>
  <c r="F740" i="1"/>
  <c r="C1895" i="1"/>
  <c r="D1895" i="1" s="1"/>
  <c r="B1896" i="1"/>
  <c r="Q857" i="1" l="1"/>
  <c r="M740" i="1"/>
  <c r="O740" i="1" s="1"/>
  <c r="L741" i="1" s="1"/>
  <c r="B1897" i="1"/>
  <c r="C1896" i="1"/>
  <c r="D1896" i="1" s="1"/>
  <c r="S857" i="1" l="1"/>
  <c r="P858" i="1" s="1"/>
  <c r="F741" i="1"/>
  <c r="N741" i="1"/>
  <c r="C1897" i="1"/>
  <c r="D1897" i="1" s="1"/>
  <c r="B1898" i="1"/>
  <c r="G858" i="1" l="1"/>
  <c r="R858" i="1"/>
  <c r="M741" i="1"/>
  <c r="B1899" i="1"/>
  <c r="C1898" i="1"/>
  <c r="D1898" i="1" s="1"/>
  <c r="Q858" i="1" l="1"/>
  <c r="O741" i="1"/>
  <c r="L742" i="1" s="1"/>
  <c r="C1899" i="1"/>
  <c r="D1899" i="1" s="1"/>
  <c r="B1900" i="1"/>
  <c r="S858" i="1" l="1"/>
  <c r="P859" i="1" s="1"/>
  <c r="F742" i="1"/>
  <c r="N742" i="1"/>
  <c r="C1900" i="1"/>
  <c r="D1900" i="1" s="1"/>
  <c r="B1901" i="1"/>
  <c r="G859" i="1" l="1"/>
  <c r="R859" i="1"/>
  <c r="M742" i="1"/>
  <c r="C1901" i="1"/>
  <c r="D1901" i="1" s="1"/>
  <c r="B1902" i="1"/>
  <c r="Q859" i="1" l="1"/>
  <c r="O742" i="1"/>
  <c r="L743" i="1" s="1"/>
  <c r="C1902" i="1"/>
  <c r="D1902" i="1" s="1"/>
  <c r="B1903" i="1"/>
  <c r="S859" i="1" l="1"/>
  <c r="P860" i="1" s="1"/>
  <c r="N743" i="1"/>
  <c r="F743" i="1"/>
  <c r="C1903" i="1"/>
  <c r="D1903" i="1" s="1"/>
  <c r="B1904" i="1"/>
  <c r="G860" i="1" l="1"/>
  <c r="R860" i="1"/>
  <c r="M743" i="1"/>
  <c r="O743" i="1" s="1"/>
  <c r="L744" i="1" s="1"/>
  <c r="B1905" i="1"/>
  <c r="C1904" i="1"/>
  <c r="D1904" i="1" s="1"/>
  <c r="Q860" i="1" l="1"/>
  <c r="N744" i="1"/>
  <c r="F744" i="1"/>
  <c r="B1906" i="1"/>
  <c r="C1905" i="1"/>
  <c r="D1905" i="1" s="1"/>
  <c r="S860" i="1" l="1"/>
  <c r="P861" i="1" s="1"/>
  <c r="M744" i="1"/>
  <c r="O744" i="1" s="1"/>
  <c r="L745" i="1" s="1"/>
  <c r="C1906" i="1"/>
  <c r="D1906" i="1" s="1"/>
  <c r="B1907" i="1"/>
  <c r="G861" i="1" l="1"/>
  <c r="R861" i="1"/>
  <c r="N745" i="1"/>
  <c r="F745" i="1"/>
  <c r="C1907" i="1"/>
  <c r="D1907" i="1" s="1"/>
  <c r="B1908" i="1"/>
  <c r="Q861" i="1" l="1"/>
  <c r="S861" i="1" s="1"/>
  <c r="P862" i="1" s="1"/>
  <c r="M745" i="1"/>
  <c r="O745" i="1" s="1"/>
  <c r="L746" i="1" s="1"/>
  <c r="C1908" i="1"/>
  <c r="D1908" i="1" s="1"/>
  <c r="B1909" i="1"/>
  <c r="R862" i="1" l="1"/>
  <c r="G862" i="1"/>
  <c r="F746" i="1"/>
  <c r="N746" i="1"/>
  <c r="C1909" i="1"/>
  <c r="D1909" i="1" s="1"/>
  <c r="B1910" i="1"/>
  <c r="Q862" i="1" l="1"/>
  <c r="S862" i="1" s="1"/>
  <c r="P863" i="1" s="1"/>
  <c r="M746" i="1"/>
  <c r="O746" i="1" s="1"/>
  <c r="L747" i="1" s="1"/>
  <c r="B1911" i="1"/>
  <c r="C1910" i="1"/>
  <c r="D1910" i="1" s="1"/>
  <c r="G863" i="1" l="1"/>
  <c r="R863" i="1"/>
  <c r="F747" i="1"/>
  <c r="N747" i="1"/>
  <c r="B1912" i="1"/>
  <c r="C1911" i="1"/>
  <c r="D1911" i="1" s="1"/>
  <c r="Q863" i="1" l="1"/>
  <c r="S863" i="1" s="1"/>
  <c r="P864" i="1" s="1"/>
  <c r="M747" i="1"/>
  <c r="C1912" i="1"/>
  <c r="D1912" i="1" s="1"/>
  <c r="B1913" i="1"/>
  <c r="G864" i="1" l="1"/>
  <c r="R864" i="1"/>
  <c r="O747" i="1"/>
  <c r="L748" i="1" s="1"/>
  <c r="C1913" i="1"/>
  <c r="D1913" i="1" s="1"/>
  <c r="B1914" i="1"/>
  <c r="Q864" i="1" l="1"/>
  <c r="N748" i="1"/>
  <c r="F748" i="1"/>
  <c r="B1915" i="1"/>
  <c r="C1914" i="1"/>
  <c r="D1914" i="1" s="1"/>
  <c r="S864" i="1" l="1"/>
  <c r="P865" i="1" s="1"/>
  <c r="M748" i="1"/>
  <c r="O748" i="1" s="1"/>
  <c r="L749" i="1" s="1"/>
  <c r="C1915" i="1"/>
  <c r="D1915" i="1" s="1"/>
  <c r="B1916" i="1"/>
  <c r="R865" i="1" l="1"/>
  <c r="G865" i="1"/>
  <c r="F749" i="1"/>
  <c r="N749" i="1"/>
  <c r="B1917" i="1"/>
  <c r="C1916" i="1"/>
  <c r="D1916" i="1" s="1"/>
  <c r="Q865" i="1" l="1"/>
  <c r="M749" i="1"/>
  <c r="C1917" i="1"/>
  <c r="D1917" i="1" s="1"/>
  <c r="B1918" i="1"/>
  <c r="S865" i="1" l="1"/>
  <c r="P866" i="1" s="1"/>
  <c r="O749" i="1"/>
  <c r="L750" i="1" s="1"/>
  <c r="C1918" i="1"/>
  <c r="D1918" i="1" s="1"/>
  <c r="B1919" i="1"/>
  <c r="G866" i="1" l="1"/>
  <c r="R866" i="1"/>
  <c r="N750" i="1"/>
  <c r="F750" i="1"/>
  <c r="C1919" i="1"/>
  <c r="D1919" i="1" s="1"/>
  <c r="B1920" i="1"/>
  <c r="Q866" i="1" l="1"/>
  <c r="S866" i="1" s="1"/>
  <c r="P867" i="1" s="1"/>
  <c r="M750" i="1"/>
  <c r="O750" i="1" s="1"/>
  <c r="L751" i="1" s="1"/>
  <c r="C1920" i="1"/>
  <c r="D1920" i="1" s="1"/>
  <c r="B1921" i="1"/>
  <c r="G867" i="1" l="1"/>
  <c r="R867" i="1"/>
  <c r="F751" i="1"/>
  <c r="N751" i="1"/>
  <c r="C1921" i="1"/>
  <c r="D1921" i="1" s="1"/>
  <c r="B1922" i="1"/>
  <c r="Q867" i="1" l="1"/>
  <c r="S867" i="1" s="1"/>
  <c r="P868" i="1" s="1"/>
  <c r="M751" i="1"/>
  <c r="B1923" i="1"/>
  <c r="C1922" i="1"/>
  <c r="D1922" i="1" s="1"/>
  <c r="G868" i="1" l="1"/>
  <c r="R868" i="1"/>
  <c r="O751" i="1"/>
  <c r="L752" i="1" s="1"/>
  <c r="C1923" i="1"/>
  <c r="D1923" i="1" s="1"/>
  <c r="B1924" i="1"/>
  <c r="Q868" i="1" l="1"/>
  <c r="S868" i="1" s="1"/>
  <c r="P869" i="1" s="1"/>
  <c r="F752" i="1"/>
  <c r="N752" i="1"/>
  <c r="C1924" i="1"/>
  <c r="D1924" i="1" s="1"/>
  <c r="B1925" i="1"/>
  <c r="G869" i="1" l="1"/>
  <c r="R869" i="1"/>
  <c r="M752" i="1"/>
  <c r="O752" i="1" s="1"/>
  <c r="L753" i="1" s="1"/>
  <c r="B1926" i="1"/>
  <c r="C1925" i="1"/>
  <c r="D1925" i="1" s="1"/>
  <c r="Q869" i="1" l="1"/>
  <c r="F753" i="1"/>
  <c r="N753" i="1"/>
  <c r="C1926" i="1"/>
  <c r="D1926" i="1" s="1"/>
  <c r="B1927" i="1"/>
  <c r="S869" i="1" l="1"/>
  <c r="P870" i="1" s="1"/>
  <c r="M753" i="1"/>
  <c r="B1928" i="1"/>
  <c r="C1927" i="1"/>
  <c r="D1927" i="1" s="1"/>
  <c r="G870" i="1" l="1"/>
  <c r="R870" i="1"/>
  <c r="O753" i="1"/>
  <c r="L754" i="1" s="1"/>
  <c r="B1929" i="1"/>
  <c r="C1928" i="1"/>
  <c r="D1928" i="1" s="1"/>
  <c r="Q870" i="1" l="1"/>
  <c r="S870" i="1" s="1"/>
  <c r="P871" i="1" s="1"/>
  <c r="N754" i="1"/>
  <c r="F754" i="1"/>
  <c r="C1929" i="1"/>
  <c r="D1929" i="1" s="1"/>
  <c r="B1930" i="1"/>
  <c r="G871" i="1" l="1"/>
  <c r="R871" i="1"/>
  <c r="M754" i="1"/>
  <c r="C1930" i="1"/>
  <c r="D1930" i="1" s="1"/>
  <c r="B1931" i="1"/>
  <c r="Q871" i="1" l="1"/>
  <c r="S871" i="1" s="1"/>
  <c r="P872" i="1" s="1"/>
  <c r="O754" i="1"/>
  <c r="L755" i="1" s="1"/>
  <c r="B1932" i="1"/>
  <c r="C1931" i="1"/>
  <c r="D1931" i="1" s="1"/>
  <c r="G872" i="1" l="1"/>
  <c r="R872" i="1"/>
  <c r="F755" i="1"/>
  <c r="N755" i="1"/>
  <c r="C1932" i="1"/>
  <c r="D1932" i="1" s="1"/>
  <c r="B1933" i="1"/>
  <c r="Q872" i="1" l="1"/>
  <c r="S872" i="1" s="1"/>
  <c r="P873" i="1" s="1"/>
  <c r="M755" i="1"/>
  <c r="C1933" i="1"/>
  <c r="D1933" i="1" s="1"/>
  <c r="B1934" i="1"/>
  <c r="G873" i="1" l="1"/>
  <c r="R873" i="1"/>
  <c r="O755" i="1"/>
  <c r="L756" i="1" s="1"/>
  <c r="C1934" i="1"/>
  <c r="D1934" i="1" s="1"/>
  <c r="B1935" i="1"/>
  <c r="Q873" i="1" l="1"/>
  <c r="S873" i="1" s="1"/>
  <c r="P874" i="1" s="1"/>
  <c r="N756" i="1"/>
  <c r="F756" i="1"/>
  <c r="C1935" i="1"/>
  <c r="D1935" i="1" s="1"/>
  <c r="B1936" i="1"/>
  <c r="R874" i="1" l="1"/>
  <c r="G874" i="1"/>
  <c r="M756" i="1"/>
  <c r="O756" i="1" s="1"/>
  <c r="L757" i="1" s="1"/>
  <c r="B1937" i="1"/>
  <c r="C1936" i="1"/>
  <c r="D1936" i="1" s="1"/>
  <c r="Q874" i="1" l="1"/>
  <c r="F757" i="1"/>
  <c r="N757" i="1"/>
  <c r="C1937" i="1"/>
  <c r="D1937" i="1" s="1"/>
  <c r="B1938" i="1"/>
  <c r="S874" i="1" l="1"/>
  <c r="P875" i="1" s="1"/>
  <c r="M757" i="1"/>
  <c r="C1938" i="1"/>
  <c r="D1938" i="1" s="1"/>
  <c r="B1939" i="1"/>
  <c r="G875" i="1" l="1"/>
  <c r="R875" i="1"/>
  <c r="O757" i="1"/>
  <c r="L758" i="1" s="1"/>
  <c r="C1939" i="1"/>
  <c r="D1939" i="1" s="1"/>
  <c r="B1940" i="1"/>
  <c r="Q875" i="1" l="1"/>
  <c r="F758" i="1"/>
  <c r="N758" i="1"/>
  <c r="C1940" i="1"/>
  <c r="D1940" i="1" s="1"/>
  <c r="B1941" i="1"/>
  <c r="S875" i="1" l="1"/>
  <c r="P876" i="1" s="1"/>
  <c r="M758" i="1"/>
  <c r="O758" i="1" s="1"/>
  <c r="L759" i="1" s="1"/>
  <c r="C1941" i="1"/>
  <c r="D1941" i="1" s="1"/>
  <c r="B1942" i="1"/>
  <c r="G876" i="1" l="1"/>
  <c r="R876" i="1"/>
  <c r="N759" i="1"/>
  <c r="F759" i="1"/>
  <c r="B1943" i="1"/>
  <c r="C1942" i="1"/>
  <c r="D1942" i="1" s="1"/>
  <c r="Q876" i="1" l="1"/>
  <c r="S876" i="1" s="1"/>
  <c r="P877" i="1" s="1"/>
  <c r="M759" i="1"/>
  <c r="B1944" i="1"/>
  <c r="C1943" i="1"/>
  <c r="D1943" i="1" s="1"/>
  <c r="G877" i="1" l="1"/>
  <c r="R877" i="1"/>
  <c r="O759" i="1"/>
  <c r="L760" i="1" s="1"/>
  <c r="B1945" i="1"/>
  <c r="C1944" i="1"/>
  <c r="D1944" i="1" s="1"/>
  <c r="Q877" i="1" l="1"/>
  <c r="F760" i="1"/>
  <c r="N760" i="1"/>
  <c r="C1945" i="1"/>
  <c r="D1945" i="1" s="1"/>
  <c r="B1946" i="1"/>
  <c r="S877" i="1" l="1"/>
  <c r="P878" i="1" s="1"/>
  <c r="M760" i="1"/>
  <c r="C1946" i="1"/>
  <c r="D1946" i="1" s="1"/>
  <c r="B1947" i="1"/>
  <c r="R878" i="1" l="1"/>
  <c r="G878" i="1"/>
  <c r="O760" i="1"/>
  <c r="L761" i="1" s="1"/>
  <c r="C1947" i="1"/>
  <c r="D1947" i="1" s="1"/>
  <c r="B1948" i="1"/>
  <c r="Q878" i="1" l="1"/>
  <c r="S878" i="1" s="1"/>
  <c r="P879" i="1" s="1"/>
  <c r="N761" i="1"/>
  <c r="F761" i="1"/>
  <c r="B1949" i="1"/>
  <c r="C1948" i="1"/>
  <c r="D1948" i="1" s="1"/>
  <c r="G879" i="1" l="1"/>
  <c r="R879" i="1"/>
  <c r="M761" i="1"/>
  <c r="B1950" i="1"/>
  <c r="C1949" i="1"/>
  <c r="D1949" i="1" s="1"/>
  <c r="Q879" i="1" l="1"/>
  <c r="S879" i="1" s="1"/>
  <c r="P880" i="1" s="1"/>
  <c r="O761" i="1"/>
  <c r="L762" i="1" s="1"/>
  <c r="C1950" i="1"/>
  <c r="D1950" i="1" s="1"/>
  <c r="B1951" i="1"/>
  <c r="G880" i="1" l="1"/>
  <c r="R880" i="1"/>
  <c r="F762" i="1"/>
  <c r="N762" i="1"/>
  <c r="C1951" i="1"/>
  <c r="D1951" i="1" s="1"/>
  <c r="B1952" i="1"/>
  <c r="Q880" i="1" l="1"/>
  <c r="M762" i="1"/>
  <c r="C1952" i="1"/>
  <c r="D1952" i="1" s="1"/>
  <c r="B1953" i="1"/>
  <c r="S880" i="1" l="1"/>
  <c r="P881" i="1" s="1"/>
  <c r="O762" i="1"/>
  <c r="L763" i="1" s="1"/>
  <c r="C1953" i="1"/>
  <c r="D1953" i="1" s="1"/>
  <c r="B1954" i="1"/>
  <c r="R881" i="1" l="1"/>
  <c r="G881" i="1"/>
  <c r="F763" i="1"/>
  <c r="N763" i="1"/>
  <c r="C1954" i="1"/>
  <c r="D1954" i="1" s="1"/>
  <c r="B1955" i="1"/>
  <c r="Q881" i="1" l="1"/>
  <c r="S881" i="1" s="1"/>
  <c r="P882" i="1" s="1"/>
  <c r="M763" i="1"/>
  <c r="B1956" i="1"/>
  <c r="C1955" i="1"/>
  <c r="D1955" i="1" s="1"/>
  <c r="G882" i="1" l="1"/>
  <c r="R882" i="1"/>
  <c r="O763" i="1"/>
  <c r="L764" i="1" s="1"/>
  <c r="B1957" i="1"/>
  <c r="C1956" i="1"/>
  <c r="D1956" i="1" s="1"/>
  <c r="Q882" i="1" l="1"/>
  <c r="F764" i="1"/>
  <c r="N764" i="1"/>
  <c r="C1957" i="1"/>
  <c r="D1957" i="1" s="1"/>
  <c r="B1958" i="1"/>
  <c r="S882" i="1" l="1"/>
  <c r="P883" i="1" s="1"/>
  <c r="M764" i="1"/>
  <c r="C1958" i="1"/>
  <c r="D1958" i="1" s="1"/>
  <c r="B1959" i="1"/>
  <c r="G883" i="1" l="1"/>
  <c r="R883" i="1"/>
  <c r="O764" i="1"/>
  <c r="L765" i="1" s="1"/>
  <c r="C1959" i="1"/>
  <c r="D1959" i="1" s="1"/>
  <c r="B1960" i="1"/>
  <c r="Q883" i="1" l="1"/>
  <c r="F765" i="1"/>
  <c r="N765" i="1"/>
  <c r="B1961" i="1"/>
  <c r="C1960" i="1"/>
  <c r="D1960" i="1" s="1"/>
  <c r="S883" i="1" l="1"/>
  <c r="P884" i="1" s="1"/>
  <c r="M765" i="1"/>
  <c r="C1961" i="1"/>
  <c r="D1961" i="1" s="1"/>
  <c r="B1962" i="1"/>
  <c r="G884" i="1" l="1"/>
  <c r="R884" i="1"/>
  <c r="O765" i="1"/>
  <c r="L766" i="1" s="1"/>
  <c r="C1962" i="1"/>
  <c r="D1962" i="1" s="1"/>
  <c r="B1963" i="1"/>
  <c r="Q884" i="1" l="1"/>
  <c r="F766" i="1"/>
  <c r="N766" i="1"/>
  <c r="C1963" i="1"/>
  <c r="D1963" i="1" s="1"/>
  <c r="B1964" i="1"/>
  <c r="S884" i="1" l="1"/>
  <c r="P885" i="1" s="1"/>
  <c r="M766" i="1"/>
  <c r="B1965" i="1"/>
  <c r="C1964" i="1"/>
  <c r="D1964" i="1" s="1"/>
  <c r="R885" i="1" l="1"/>
  <c r="G885" i="1"/>
  <c r="O766" i="1"/>
  <c r="L767" i="1" s="1"/>
  <c r="C1965" i="1"/>
  <c r="D1965" i="1" s="1"/>
  <c r="B1966" i="1"/>
  <c r="Q885" i="1" l="1"/>
  <c r="S885" i="1" s="1"/>
  <c r="P886" i="1" s="1"/>
  <c r="N767" i="1"/>
  <c r="F767" i="1"/>
  <c r="C1966" i="1"/>
  <c r="D1966" i="1" s="1"/>
  <c r="B1967" i="1"/>
  <c r="R886" i="1" l="1"/>
  <c r="G886" i="1"/>
  <c r="M767" i="1"/>
  <c r="C1967" i="1"/>
  <c r="D1967" i="1" s="1"/>
  <c r="B1968" i="1"/>
  <c r="Q886" i="1" l="1"/>
  <c r="O767" i="1"/>
  <c r="L768" i="1" s="1"/>
  <c r="C1968" i="1"/>
  <c r="D1968" i="1" s="1"/>
  <c r="B1969" i="1"/>
  <c r="S886" i="1" l="1"/>
  <c r="P887" i="1" s="1"/>
  <c r="N768" i="1"/>
  <c r="F768" i="1"/>
  <c r="C1969" i="1"/>
  <c r="D1969" i="1" s="1"/>
  <c r="B1970" i="1"/>
  <c r="G887" i="1" l="1"/>
  <c r="R887" i="1"/>
  <c r="M768" i="1"/>
  <c r="C1970" i="1"/>
  <c r="D1970" i="1" s="1"/>
  <c r="B1971" i="1"/>
  <c r="Q887" i="1" l="1"/>
  <c r="S887" i="1" s="1"/>
  <c r="P888" i="1" s="1"/>
  <c r="O768" i="1"/>
  <c r="L769" i="1" s="1"/>
  <c r="C1971" i="1"/>
  <c r="D1971" i="1" s="1"/>
  <c r="B1972" i="1"/>
  <c r="G888" i="1" l="1"/>
  <c r="R888" i="1"/>
  <c r="F769" i="1"/>
  <c r="N769" i="1"/>
  <c r="B1973" i="1"/>
  <c r="C1972" i="1"/>
  <c r="D1972" i="1" s="1"/>
  <c r="Q888" i="1" l="1"/>
  <c r="M769" i="1"/>
  <c r="O769" i="1" s="1"/>
  <c r="L770" i="1" s="1"/>
  <c r="C1973" i="1"/>
  <c r="D1973" i="1" s="1"/>
  <c r="B1974" i="1"/>
  <c r="S888" i="1" l="1"/>
  <c r="P889" i="1" s="1"/>
  <c r="F770" i="1"/>
  <c r="N770" i="1"/>
  <c r="C1974" i="1"/>
  <c r="D1974" i="1" s="1"/>
  <c r="B1975" i="1"/>
  <c r="G889" i="1" l="1"/>
  <c r="R889" i="1"/>
  <c r="M770" i="1"/>
  <c r="O770" i="1" s="1"/>
  <c r="L771" i="1" s="1"/>
  <c r="C1975" i="1"/>
  <c r="D1975" i="1" s="1"/>
  <c r="B1976" i="1"/>
  <c r="Q889" i="1" l="1"/>
  <c r="N771" i="1"/>
  <c r="F771" i="1"/>
  <c r="C1976" i="1"/>
  <c r="D1976" i="1" s="1"/>
  <c r="B1977" i="1"/>
  <c r="S889" i="1" l="1"/>
  <c r="P890" i="1" s="1"/>
  <c r="M771" i="1"/>
  <c r="B1978" i="1"/>
  <c r="C1977" i="1"/>
  <c r="D1977" i="1" s="1"/>
  <c r="G890" i="1" l="1"/>
  <c r="R890" i="1"/>
  <c r="O771" i="1"/>
  <c r="L772" i="1" s="1"/>
  <c r="C1978" i="1"/>
  <c r="D1978" i="1" s="1"/>
  <c r="B1979" i="1"/>
  <c r="Q890" i="1" l="1"/>
  <c r="N772" i="1"/>
  <c r="F772" i="1"/>
  <c r="C1979" i="1"/>
  <c r="D1979" i="1" s="1"/>
  <c r="B1980" i="1"/>
  <c r="S890" i="1" l="1"/>
  <c r="P891" i="1" s="1"/>
  <c r="M772" i="1"/>
  <c r="O772" i="1" s="1"/>
  <c r="L773" i="1" s="1"/>
  <c r="C1980" i="1"/>
  <c r="D1980" i="1" s="1"/>
  <c r="B1981" i="1"/>
  <c r="G891" i="1" l="1"/>
  <c r="R891" i="1"/>
  <c r="F773" i="1"/>
  <c r="N773" i="1"/>
  <c r="C1981" i="1"/>
  <c r="D1981" i="1" s="1"/>
  <c r="B1982" i="1"/>
  <c r="Q891" i="1" l="1"/>
  <c r="M773" i="1"/>
  <c r="O773" i="1" s="1"/>
  <c r="L774" i="1" s="1"/>
  <c r="C1982" i="1"/>
  <c r="D1982" i="1" s="1"/>
  <c r="B1983" i="1"/>
  <c r="S891" i="1" l="1"/>
  <c r="P892" i="1" s="1"/>
  <c r="F774" i="1"/>
  <c r="N774" i="1"/>
  <c r="C1983" i="1"/>
  <c r="D1983" i="1" s="1"/>
  <c r="B1984" i="1"/>
  <c r="G892" i="1" l="1"/>
  <c r="R892" i="1"/>
  <c r="M774" i="1"/>
  <c r="B1985" i="1"/>
  <c r="C1984" i="1"/>
  <c r="D1984" i="1" s="1"/>
  <c r="Q892" i="1" l="1"/>
  <c r="S892" i="1" s="1"/>
  <c r="P893" i="1" s="1"/>
  <c r="O774" i="1"/>
  <c r="L775" i="1" s="1"/>
  <c r="C1985" i="1"/>
  <c r="D1985" i="1" s="1"/>
  <c r="B1986" i="1"/>
  <c r="R893" i="1" l="1"/>
  <c r="G893" i="1"/>
  <c r="N775" i="1"/>
  <c r="F775" i="1"/>
  <c r="C1986" i="1"/>
  <c r="D1986" i="1" s="1"/>
  <c r="B1987" i="1"/>
  <c r="Q893" i="1" l="1"/>
  <c r="M775" i="1"/>
  <c r="C1987" i="1"/>
  <c r="D1987" i="1" s="1"/>
  <c r="B1988" i="1"/>
  <c r="S893" i="1" l="1"/>
  <c r="P894" i="1" s="1"/>
  <c r="O775" i="1"/>
  <c r="L776" i="1" s="1"/>
  <c r="C1988" i="1"/>
  <c r="D1988" i="1" s="1"/>
  <c r="B1989" i="1"/>
  <c r="G894" i="1" l="1"/>
  <c r="R894" i="1"/>
  <c r="F776" i="1"/>
  <c r="N776" i="1"/>
  <c r="C1989" i="1"/>
  <c r="D1989" i="1" s="1"/>
  <c r="B1990" i="1"/>
  <c r="Q894" i="1" l="1"/>
  <c r="S894" i="1" s="1"/>
  <c r="P895" i="1" s="1"/>
  <c r="M776" i="1"/>
  <c r="B1991" i="1"/>
  <c r="C1990" i="1"/>
  <c r="D1990" i="1" s="1"/>
  <c r="G895" i="1" l="1"/>
  <c r="R895" i="1"/>
  <c r="O776" i="1"/>
  <c r="L777" i="1" s="1"/>
  <c r="B1992" i="1"/>
  <c r="C1991" i="1"/>
  <c r="D1991" i="1" s="1"/>
  <c r="Q895" i="1" l="1"/>
  <c r="S895" i="1" s="1"/>
  <c r="P896" i="1" s="1"/>
  <c r="N777" i="1"/>
  <c r="F777" i="1"/>
  <c r="C1992" i="1"/>
  <c r="D1992" i="1" s="1"/>
  <c r="B1993" i="1"/>
  <c r="R896" i="1" l="1"/>
  <c r="G896" i="1"/>
  <c r="M777" i="1"/>
  <c r="B1994" i="1"/>
  <c r="C1993" i="1"/>
  <c r="D1993" i="1" s="1"/>
  <c r="Q896" i="1" l="1"/>
  <c r="S896" i="1" s="1"/>
  <c r="P897" i="1" s="1"/>
  <c r="O777" i="1"/>
  <c r="L778" i="1" s="1"/>
  <c r="C1994" i="1"/>
  <c r="D1994" i="1" s="1"/>
  <c r="B1995" i="1"/>
  <c r="G897" i="1" l="1"/>
  <c r="R897" i="1"/>
  <c r="F778" i="1"/>
  <c r="N778" i="1"/>
  <c r="B1996" i="1"/>
  <c r="C1995" i="1"/>
  <c r="D1995" i="1" s="1"/>
  <c r="Q897" i="1" l="1"/>
  <c r="M778" i="1"/>
  <c r="C1996" i="1"/>
  <c r="D1996" i="1" s="1"/>
  <c r="B1997" i="1"/>
  <c r="S897" i="1" l="1"/>
  <c r="P898" i="1" s="1"/>
  <c r="O778" i="1"/>
  <c r="L779" i="1" s="1"/>
  <c r="C1997" i="1"/>
  <c r="D1997" i="1" s="1"/>
  <c r="B1998" i="1"/>
  <c r="G898" i="1" l="1"/>
  <c r="R898" i="1"/>
  <c r="F779" i="1"/>
  <c r="N779" i="1"/>
  <c r="C1998" i="1"/>
  <c r="D1998" i="1" s="1"/>
  <c r="B1999" i="1"/>
  <c r="Q898" i="1" l="1"/>
  <c r="S898" i="1" s="1"/>
  <c r="P899" i="1" s="1"/>
  <c r="M779" i="1"/>
  <c r="C1999" i="1"/>
  <c r="D1999" i="1" s="1"/>
  <c r="B2000" i="1"/>
  <c r="R899" i="1" l="1"/>
  <c r="G899" i="1"/>
  <c r="O779" i="1"/>
  <c r="L780" i="1" s="1"/>
  <c r="C2000" i="1"/>
  <c r="D2000" i="1" s="1"/>
  <c r="B2001" i="1"/>
  <c r="Q899" i="1" l="1"/>
  <c r="S899" i="1" s="1"/>
  <c r="P900" i="1" s="1"/>
  <c r="F780" i="1"/>
  <c r="N780" i="1"/>
  <c r="C2001" i="1"/>
  <c r="D2001" i="1" s="1"/>
  <c r="B2002" i="1"/>
  <c r="G900" i="1" l="1"/>
  <c r="R900" i="1"/>
  <c r="M780" i="1"/>
  <c r="C2002" i="1"/>
  <c r="D2002" i="1" s="1"/>
  <c r="B2003" i="1"/>
  <c r="Q900" i="1" l="1"/>
  <c r="S900" i="1" s="1"/>
  <c r="P901" i="1" s="1"/>
  <c r="O780" i="1"/>
  <c r="L781" i="1" s="1"/>
  <c r="C2003" i="1"/>
  <c r="D2003" i="1" s="1"/>
  <c r="B2004" i="1"/>
  <c r="G901" i="1" l="1"/>
  <c r="R901" i="1"/>
  <c r="F781" i="1"/>
  <c r="N781" i="1"/>
  <c r="C2004" i="1"/>
  <c r="D2004" i="1" s="1"/>
  <c r="B2005" i="1"/>
  <c r="Q901" i="1" l="1"/>
  <c r="S901" i="1" s="1"/>
  <c r="P902" i="1" s="1"/>
  <c r="M781" i="1"/>
  <c r="O781" i="1" s="1"/>
  <c r="L782" i="1" s="1"/>
  <c r="C2005" i="1"/>
  <c r="D2005" i="1" s="1"/>
  <c r="B2006" i="1"/>
  <c r="G902" i="1" l="1"/>
  <c r="R902" i="1"/>
  <c r="F782" i="1"/>
  <c r="N782" i="1"/>
  <c r="C2006" i="1"/>
  <c r="D2006" i="1" s="1"/>
  <c r="B2007" i="1"/>
  <c r="Q902" i="1" l="1"/>
  <c r="S902" i="1" s="1"/>
  <c r="P903" i="1" s="1"/>
  <c r="M782" i="1"/>
  <c r="B2008" i="1"/>
  <c r="C2007" i="1"/>
  <c r="D2007" i="1" s="1"/>
  <c r="G903" i="1" l="1"/>
  <c r="R903" i="1"/>
  <c r="O782" i="1"/>
  <c r="L783" i="1" s="1"/>
  <c r="B2009" i="1"/>
  <c r="C2008" i="1"/>
  <c r="D2008" i="1" s="1"/>
  <c r="Q903" i="1" l="1"/>
  <c r="S903" i="1" s="1"/>
  <c r="P904" i="1" s="1"/>
  <c r="N783" i="1"/>
  <c r="F783" i="1"/>
  <c r="B2010" i="1"/>
  <c r="C2009" i="1"/>
  <c r="D2009" i="1" s="1"/>
  <c r="G904" i="1" l="1"/>
  <c r="R904" i="1"/>
  <c r="M783" i="1"/>
  <c r="O783" i="1" s="1"/>
  <c r="L784" i="1" s="1"/>
  <c r="B2011" i="1"/>
  <c r="C2010" i="1"/>
  <c r="D2010" i="1" s="1"/>
  <c r="Q904" i="1" l="1"/>
  <c r="S904" i="1" s="1"/>
  <c r="P905" i="1" s="1"/>
  <c r="N784" i="1"/>
  <c r="F784" i="1"/>
  <c r="C2011" i="1"/>
  <c r="D2011" i="1" s="1"/>
  <c r="B2012" i="1"/>
  <c r="G905" i="1" l="1"/>
  <c r="R905" i="1"/>
  <c r="M784" i="1"/>
  <c r="C2012" i="1"/>
  <c r="D2012" i="1" s="1"/>
  <c r="B2013" i="1"/>
  <c r="Q905" i="1" l="1"/>
  <c r="S905" i="1" s="1"/>
  <c r="P906" i="1" s="1"/>
  <c r="O784" i="1"/>
  <c r="L785" i="1" s="1"/>
  <c r="B2014" i="1"/>
  <c r="C2013" i="1"/>
  <c r="D2013" i="1" s="1"/>
  <c r="G906" i="1" l="1"/>
  <c r="R906" i="1"/>
  <c r="F785" i="1"/>
  <c r="N785" i="1"/>
  <c r="C2014" i="1"/>
  <c r="D2014" i="1" s="1"/>
  <c r="B2015" i="1"/>
  <c r="Q906" i="1" l="1"/>
  <c r="S906" i="1" s="1"/>
  <c r="P907" i="1" s="1"/>
  <c r="M785" i="1"/>
  <c r="O785" i="1" s="1"/>
  <c r="L786" i="1" s="1"/>
  <c r="C2015" i="1"/>
  <c r="D2015" i="1" s="1"/>
  <c r="B2016" i="1"/>
  <c r="G907" i="1" l="1"/>
  <c r="R907" i="1"/>
  <c r="N786" i="1"/>
  <c r="F786" i="1"/>
  <c r="B2017" i="1"/>
  <c r="C2016" i="1"/>
  <c r="D2016" i="1" s="1"/>
  <c r="Q907" i="1" l="1"/>
  <c r="M786" i="1"/>
  <c r="O786" i="1" s="1"/>
  <c r="L787" i="1" s="1"/>
  <c r="C2017" i="1"/>
  <c r="D2017" i="1" s="1"/>
  <c r="B2018" i="1"/>
  <c r="S907" i="1" l="1"/>
  <c r="P908" i="1" s="1"/>
  <c r="N787" i="1"/>
  <c r="F787" i="1"/>
  <c r="C2018" i="1"/>
  <c r="D2018" i="1" s="1"/>
  <c r="B2019" i="1"/>
  <c r="G908" i="1" l="1"/>
  <c r="R908" i="1"/>
  <c r="M787" i="1"/>
  <c r="B2020" i="1"/>
  <c r="C2019" i="1"/>
  <c r="D2019" i="1" s="1"/>
  <c r="Q908" i="1" l="1"/>
  <c r="S908" i="1" s="1"/>
  <c r="P909" i="1" s="1"/>
  <c r="O787" i="1"/>
  <c r="L788" i="1" s="1"/>
  <c r="C2020" i="1"/>
  <c r="D2020" i="1" s="1"/>
  <c r="B2021" i="1"/>
  <c r="G909" i="1" l="1"/>
  <c r="R909" i="1"/>
  <c r="N788" i="1"/>
  <c r="F788" i="1"/>
  <c r="C2021" i="1"/>
  <c r="D2021" i="1" s="1"/>
  <c r="B2022" i="1"/>
  <c r="Q909" i="1" l="1"/>
  <c r="S909" i="1" s="1"/>
  <c r="P910" i="1" s="1"/>
  <c r="M788" i="1"/>
  <c r="C2022" i="1"/>
  <c r="D2022" i="1" s="1"/>
  <c r="B2023" i="1"/>
  <c r="G910" i="1" l="1"/>
  <c r="R910" i="1"/>
  <c r="O788" i="1"/>
  <c r="L789" i="1" s="1"/>
  <c r="C2023" i="1"/>
  <c r="D2023" i="1" s="1"/>
  <c r="B2024" i="1"/>
  <c r="Q910" i="1" l="1"/>
  <c r="F789" i="1"/>
  <c r="N789" i="1"/>
  <c r="C2024" i="1"/>
  <c r="D2024" i="1" s="1"/>
  <c r="B2025" i="1"/>
  <c r="S910" i="1" l="1"/>
  <c r="P911" i="1" s="1"/>
  <c r="M789" i="1"/>
  <c r="C2025" i="1"/>
  <c r="D2025" i="1" s="1"/>
  <c r="B2026" i="1"/>
  <c r="G911" i="1" l="1"/>
  <c r="R911" i="1"/>
  <c r="O789" i="1"/>
  <c r="L790" i="1" s="1"/>
  <c r="B2027" i="1"/>
  <c r="C2026" i="1"/>
  <c r="D2026" i="1" s="1"/>
  <c r="Q911" i="1" l="1"/>
  <c r="S911" i="1" s="1"/>
  <c r="P912" i="1" s="1"/>
  <c r="F790" i="1"/>
  <c r="N790" i="1"/>
  <c r="B2028" i="1"/>
  <c r="C2027" i="1"/>
  <c r="D2027" i="1" s="1"/>
  <c r="M790" i="1" l="1"/>
  <c r="C2028" i="1"/>
  <c r="D2028" i="1" s="1"/>
  <c r="B2029" i="1"/>
  <c r="G912" i="1" l="1"/>
  <c r="R912" i="1"/>
  <c r="O790" i="1"/>
  <c r="L791" i="1" s="1"/>
  <c r="C2029" i="1"/>
  <c r="D2029" i="1" s="1"/>
  <c r="B2030" i="1"/>
  <c r="Q912" i="1" l="1"/>
  <c r="S912" i="1" s="1"/>
  <c r="P913" i="1" s="1"/>
  <c r="N791" i="1"/>
  <c r="F791" i="1"/>
  <c r="B2031" i="1"/>
  <c r="C2030" i="1"/>
  <c r="D2030" i="1" s="1"/>
  <c r="G913" i="1" l="1"/>
  <c r="R913" i="1"/>
  <c r="M791" i="1"/>
  <c r="O791" i="1" s="1"/>
  <c r="L792" i="1" s="1"/>
  <c r="C2031" i="1"/>
  <c r="D2031" i="1" s="1"/>
  <c r="B2032" i="1"/>
  <c r="Q913" i="1" l="1"/>
  <c r="S913" i="1" s="1"/>
  <c r="P914" i="1" s="1"/>
  <c r="F792" i="1"/>
  <c r="N792" i="1"/>
  <c r="C2032" i="1"/>
  <c r="D2032" i="1" s="1"/>
  <c r="B2033" i="1"/>
  <c r="G914" i="1" l="1"/>
  <c r="R914" i="1"/>
  <c r="M792" i="1"/>
  <c r="O792" i="1" s="1"/>
  <c r="L793" i="1" s="1"/>
  <c r="B2034" i="1"/>
  <c r="C2033" i="1"/>
  <c r="D2033" i="1" s="1"/>
  <c r="Q914" i="1" l="1"/>
  <c r="F793" i="1"/>
  <c r="N793" i="1"/>
  <c r="C2034" i="1"/>
  <c r="D2034" i="1" s="1"/>
  <c r="B2035" i="1"/>
  <c r="S914" i="1" l="1"/>
  <c r="P915" i="1" s="1"/>
  <c r="M793" i="1"/>
  <c r="C2035" i="1"/>
  <c r="D2035" i="1" s="1"/>
  <c r="B2036" i="1"/>
  <c r="G915" i="1" l="1"/>
  <c r="R915" i="1"/>
  <c r="O793" i="1"/>
  <c r="L794" i="1" s="1"/>
  <c r="B2037" i="1"/>
  <c r="C2036" i="1"/>
  <c r="D2036" i="1" s="1"/>
  <c r="Q915" i="1" l="1"/>
  <c r="F794" i="1"/>
  <c r="N794" i="1"/>
  <c r="C2037" i="1"/>
  <c r="D2037" i="1" s="1"/>
  <c r="B2038" i="1"/>
  <c r="S915" i="1" l="1"/>
  <c r="P916" i="1" s="1"/>
  <c r="M794" i="1"/>
  <c r="C2038" i="1"/>
  <c r="D2038" i="1" s="1"/>
  <c r="B2039" i="1"/>
  <c r="R916" i="1" l="1"/>
  <c r="G916" i="1"/>
  <c r="O794" i="1"/>
  <c r="L795" i="1" s="1"/>
  <c r="B2040" i="1"/>
  <c r="C2039" i="1"/>
  <c r="D2039" i="1" s="1"/>
  <c r="Q916" i="1" l="1"/>
  <c r="N795" i="1"/>
  <c r="F795" i="1"/>
  <c r="C2040" i="1"/>
  <c r="D2040" i="1" s="1"/>
  <c r="B2041" i="1"/>
  <c r="S916" i="1" l="1"/>
  <c r="P917" i="1" s="1"/>
  <c r="M795" i="1"/>
  <c r="O795" i="1" s="1"/>
  <c r="L796" i="1" s="1"/>
  <c r="C2041" i="1"/>
  <c r="D2041" i="1" s="1"/>
  <c r="B2042" i="1"/>
  <c r="G917" i="1" l="1"/>
  <c r="R917" i="1"/>
  <c r="N796" i="1"/>
  <c r="F796" i="1"/>
  <c r="C2042" i="1"/>
  <c r="D2042" i="1" s="1"/>
  <c r="B2043" i="1"/>
  <c r="Q917" i="1" l="1"/>
  <c r="S917" i="1" s="1"/>
  <c r="P918" i="1" s="1"/>
  <c r="M796" i="1"/>
  <c r="C2043" i="1"/>
  <c r="D2043" i="1" s="1"/>
  <c r="B2044" i="1"/>
  <c r="G918" i="1" l="1"/>
  <c r="R918" i="1"/>
  <c r="O796" i="1"/>
  <c r="L797" i="1" s="1"/>
  <c r="C2044" i="1"/>
  <c r="D2044" i="1" s="1"/>
  <c r="B2045" i="1"/>
  <c r="Q918" i="1" l="1"/>
  <c r="S918" i="1" s="1"/>
  <c r="P919" i="1" s="1"/>
  <c r="N797" i="1"/>
  <c r="F797" i="1"/>
  <c r="C2045" i="1"/>
  <c r="D2045" i="1" s="1"/>
  <c r="B2046" i="1"/>
  <c r="G919" i="1" l="1"/>
  <c r="R919" i="1"/>
  <c r="M797" i="1"/>
  <c r="O797" i="1" s="1"/>
  <c r="L798" i="1" s="1"/>
  <c r="B2047" i="1"/>
  <c r="C2046" i="1"/>
  <c r="D2046" i="1" s="1"/>
  <c r="Q919" i="1" l="1"/>
  <c r="F798" i="1"/>
  <c r="N798" i="1"/>
  <c r="B2048" i="1"/>
  <c r="C2047" i="1"/>
  <c r="D2047" i="1" s="1"/>
  <c r="S919" i="1" l="1"/>
  <c r="P920" i="1" s="1"/>
  <c r="M798" i="1"/>
  <c r="C2048" i="1"/>
  <c r="D2048" i="1" s="1"/>
  <c r="B2049" i="1"/>
  <c r="G920" i="1" l="1"/>
  <c r="R920" i="1"/>
  <c r="O798" i="1"/>
  <c r="L799" i="1" s="1"/>
  <c r="C2049" i="1"/>
  <c r="D2049" i="1" s="1"/>
  <c r="B2050" i="1"/>
  <c r="Q920" i="1" l="1"/>
  <c r="S920" i="1" s="1"/>
  <c r="P921" i="1" s="1"/>
  <c r="N799" i="1"/>
  <c r="F799" i="1"/>
  <c r="B2051" i="1"/>
  <c r="C2050" i="1"/>
  <c r="D2050" i="1" s="1"/>
  <c r="G921" i="1" l="1"/>
  <c r="R921" i="1"/>
  <c r="M799" i="1"/>
  <c r="O799" i="1" s="1"/>
  <c r="L800" i="1" s="1"/>
  <c r="C2051" i="1"/>
  <c r="D2051" i="1" s="1"/>
  <c r="B2052" i="1"/>
  <c r="Q921" i="1" l="1"/>
  <c r="S921" i="1" s="1"/>
  <c r="P922" i="1" s="1"/>
  <c r="F800" i="1"/>
  <c r="N800" i="1"/>
  <c r="B2053" i="1"/>
  <c r="C2052" i="1"/>
  <c r="D2052" i="1" s="1"/>
  <c r="G922" i="1" l="1"/>
  <c r="R922" i="1"/>
  <c r="M800" i="1"/>
  <c r="O800" i="1" s="1"/>
  <c r="L801" i="1" s="1"/>
  <c r="C2053" i="1"/>
  <c r="D2053" i="1" s="1"/>
  <c r="B2054" i="1"/>
  <c r="Q922" i="1" l="1"/>
  <c r="S922" i="1" s="1"/>
  <c r="P923" i="1" s="1"/>
  <c r="F801" i="1"/>
  <c r="N801" i="1"/>
  <c r="C2054" i="1"/>
  <c r="D2054" i="1" s="1"/>
  <c r="B2055" i="1"/>
  <c r="G923" i="1" l="1"/>
  <c r="R923" i="1"/>
  <c r="M801" i="1"/>
  <c r="C2055" i="1"/>
  <c r="D2055" i="1" s="1"/>
  <c r="B2056" i="1"/>
  <c r="Q923" i="1" l="1"/>
  <c r="O801" i="1"/>
  <c r="L802" i="1" s="1"/>
  <c r="B2057" i="1"/>
  <c r="C2056" i="1"/>
  <c r="D2056" i="1" s="1"/>
  <c r="S923" i="1" l="1"/>
  <c r="P924" i="1" s="1"/>
  <c r="F802" i="1"/>
  <c r="N802" i="1"/>
  <c r="B2058" i="1"/>
  <c r="C2057" i="1"/>
  <c r="D2057" i="1" s="1"/>
  <c r="G924" i="1" l="1"/>
  <c r="R924" i="1"/>
  <c r="M802" i="1"/>
  <c r="C2058" i="1"/>
  <c r="D2058" i="1" s="1"/>
  <c r="B2059" i="1"/>
  <c r="Q924" i="1" l="1"/>
  <c r="O802" i="1"/>
  <c r="L803" i="1" s="1"/>
  <c r="B2060" i="1"/>
  <c r="C2059" i="1"/>
  <c r="D2059" i="1" s="1"/>
  <c r="S924" i="1" l="1"/>
  <c r="P925" i="1" s="1"/>
  <c r="F803" i="1"/>
  <c r="N803" i="1"/>
  <c r="C2060" i="1"/>
  <c r="D2060" i="1" s="1"/>
  <c r="B2061" i="1"/>
  <c r="G925" i="1" l="1"/>
  <c r="R925" i="1"/>
  <c r="M803" i="1"/>
  <c r="C2061" i="1"/>
  <c r="D2061" i="1" s="1"/>
  <c r="B2062" i="1"/>
  <c r="Q925" i="1" l="1"/>
  <c r="S925" i="1" s="1"/>
  <c r="P926" i="1" s="1"/>
  <c r="O803" i="1"/>
  <c r="L804" i="1" s="1"/>
  <c r="C2062" i="1"/>
  <c r="D2062" i="1" s="1"/>
  <c r="B2063" i="1"/>
  <c r="G926" i="1" l="1"/>
  <c r="R926" i="1"/>
  <c r="F804" i="1"/>
  <c r="N804" i="1"/>
  <c r="C2063" i="1"/>
  <c r="D2063" i="1" s="1"/>
  <c r="B2064" i="1"/>
  <c r="Q926" i="1" l="1"/>
  <c r="S926" i="1" s="1"/>
  <c r="P927" i="1" s="1"/>
  <c r="M804" i="1"/>
  <c r="C2064" i="1"/>
  <c r="D2064" i="1" s="1"/>
  <c r="B2065" i="1"/>
  <c r="G927" i="1" l="1"/>
  <c r="R927" i="1"/>
  <c r="O804" i="1"/>
  <c r="L805" i="1" s="1"/>
  <c r="C2065" i="1"/>
  <c r="D2065" i="1" s="1"/>
  <c r="B2066" i="1"/>
  <c r="Q927" i="1" l="1"/>
  <c r="S927" i="1" s="1"/>
  <c r="P928" i="1" s="1"/>
  <c r="F805" i="1"/>
  <c r="N805" i="1"/>
  <c r="C2066" i="1"/>
  <c r="D2066" i="1" s="1"/>
  <c r="B2067" i="1"/>
  <c r="G928" i="1" l="1"/>
  <c r="R928" i="1"/>
  <c r="M805" i="1"/>
  <c r="B2068" i="1"/>
  <c r="C2067" i="1"/>
  <c r="D2067" i="1" s="1"/>
  <c r="Q928" i="1" l="1"/>
  <c r="S928" i="1" s="1"/>
  <c r="P929" i="1" s="1"/>
  <c r="O805" i="1"/>
  <c r="L806" i="1" s="1"/>
  <c r="C2068" i="1"/>
  <c r="D2068" i="1" s="1"/>
  <c r="B2069" i="1"/>
  <c r="G929" i="1" l="1"/>
  <c r="R929" i="1"/>
  <c r="F806" i="1"/>
  <c r="N806" i="1"/>
  <c r="C2069" i="1"/>
  <c r="D2069" i="1" s="1"/>
  <c r="B2070" i="1"/>
  <c r="Q929" i="1" l="1"/>
  <c r="S929" i="1" s="1"/>
  <c r="P930" i="1" s="1"/>
  <c r="M806" i="1"/>
  <c r="C2070" i="1"/>
  <c r="D2070" i="1" s="1"/>
  <c r="B2071" i="1"/>
  <c r="G930" i="1" l="1"/>
  <c r="R930" i="1"/>
  <c r="O806" i="1"/>
  <c r="L807" i="1" s="1"/>
  <c r="B2072" i="1"/>
  <c r="C2071" i="1"/>
  <c r="D2071" i="1" s="1"/>
  <c r="Q930" i="1" l="1"/>
  <c r="S930" i="1" s="1"/>
  <c r="P931" i="1" s="1"/>
  <c r="N807" i="1"/>
  <c r="F807" i="1"/>
  <c r="C2072" i="1"/>
  <c r="D2072" i="1" s="1"/>
  <c r="B2073" i="1"/>
  <c r="G931" i="1" l="1"/>
  <c r="R931" i="1"/>
  <c r="M807" i="1"/>
  <c r="B2074" i="1"/>
  <c r="C2073" i="1"/>
  <c r="D2073" i="1" s="1"/>
  <c r="Q931" i="1" l="1"/>
  <c r="S931" i="1" s="1"/>
  <c r="P932" i="1" s="1"/>
  <c r="O807" i="1"/>
  <c r="L808" i="1" s="1"/>
  <c r="C2074" i="1"/>
  <c r="D2074" i="1" s="1"/>
  <c r="B2075" i="1"/>
  <c r="R932" i="1" l="1"/>
  <c r="G932" i="1"/>
  <c r="F808" i="1"/>
  <c r="N808" i="1"/>
  <c r="C2075" i="1"/>
  <c r="D2075" i="1" s="1"/>
  <c r="B2076" i="1"/>
  <c r="Q932" i="1" l="1"/>
  <c r="M808" i="1"/>
  <c r="B2077" i="1"/>
  <c r="C2076" i="1"/>
  <c r="D2076" i="1" s="1"/>
  <c r="S932" i="1" l="1"/>
  <c r="P933" i="1" s="1"/>
  <c r="O808" i="1"/>
  <c r="L809" i="1" s="1"/>
  <c r="B2078" i="1"/>
  <c r="C2077" i="1"/>
  <c r="D2077" i="1" s="1"/>
  <c r="G933" i="1" l="1"/>
  <c r="R933" i="1"/>
  <c r="N809" i="1"/>
  <c r="F809" i="1"/>
  <c r="C2078" i="1"/>
  <c r="D2078" i="1" s="1"/>
  <c r="B2079" i="1"/>
  <c r="Q933" i="1" l="1"/>
  <c r="S933" i="1" s="1"/>
  <c r="P934" i="1" s="1"/>
  <c r="M809" i="1"/>
  <c r="C2079" i="1"/>
  <c r="D2079" i="1" s="1"/>
  <c r="B2080" i="1"/>
  <c r="G934" i="1" l="1"/>
  <c r="R934" i="1"/>
  <c r="O809" i="1"/>
  <c r="L810" i="1" s="1"/>
  <c r="C2080" i="1"/>
  <c r="D2080" i="1" s="1"/>
  <c r="B2081" i="1"/>
  <c r="Q934" i="1" l="1"/>
  <c r="F810" i="1"/>
  <c r="N810" i="1"/>
  <c r="B2082" i="1"/>
  <c r="C2081" i="1"/>
  <c r="D2081" i="1" s="1"/>
  <c r="S934" i="1" l="1"/>
  <c r="P935" i="1" s="1"/>
  <c r="M810" i="1"/>
  <c r="O810" i="1" s="1"/>
  <c r="L811" i="1" s="1"/>
  <c r="C2082" i="1"/>
  <c r="D2082" i="1" s="1"/>
  <c r="B2083" i="1"/>
  <c r="G935" i="1" l="1"/>
  <c r="R935" i="1"/>
  <c r="N811" i="1"/>
  <c r="F811" i="1"/>
  <c r="B2084" i="1"/>
  <c r="C2083" i="1"/>
  <c r="D2083" i="1" s="1"/>
  <c r="Q935" i="1" l="1"/>
  <c r="M811" i="1"/>
  <c r="O811" i="1" s="1"/>
  <c r="L812" i="1" s="1"/>
  <c r="B2085" i="1"/>
  <c r="C2084" i="1"/>
  <c r="D2084" i="1" s="1"/>
  <c r="S935" i="1" l="1"/>
  <c r="P936" i="1" s="1"/>
  <c r="N812" i="1"/>
  <c r="F812" i="1"/>
  <c r="C2085" i="1"/>
  <c r="D2085" i="1" s="1"/>
  <c r="B2086" i="1"/>
  <c r="G936" i="1" l="1"/>
  <c r="R936" i="1"/>
  <c r="M812" i="1"/>
  <c r="O812" i="1" s="1"/>
  <c r="L813" i="1" s="1"/>
  <c r="C2086" i="1"/>
  <c r="D2086" i="1" s="1"/>
  <c r="B2087" i="1"/>
  <c r="Q936" i="1" l="1"/>
  <c r="F813" i="1"/>
  <c r="N813" i="1"/>
  <c r="B2088" i="1"/>
  <c r="C2087" i="1"/>
  <c r="D2087" i="1" s="1"/>
  <c r="S936" i="1" l="1"/>
  <c r="P937" i="1" s="1"/>
  <c r="M813" i="1"/>
  <c r="C2088" i="1"/>
  <c r="D2088" i="1" s="1"/>
  <c r="B2089" i="1"/>
  <c r="G937" i="1" l="1"/>
  <c r="R937" i="1"/>
  <c r="O813" i="1"/>
  <c r="L814" i="1" s="1"/>
  <c r="B2090" i="1"/>
  <c r="C2089" i="1"/>
  <c r="D2089" i="1" s="1"/>
  <c r="Q937" i="1" l="1"/>
  <c r="S937" i="1" s="1"/>
  <c r="P938" i="1" s="1"/>
  <c r="F814" i="1"/>
  <c r="N814" i="1"/>
  <c r="C2090" i="1"/>
  <c r="D2090" i="1" s="1"/>
  <c r="B2091" i="1"/>
  <c r="G938" i="1" l="1"/>
  <c r="R938" i="1"/>
  <c r="M814" i="1"/>
  <c r="O814" i="1" s="1"/>
  <c r="L815" i="1" s="1"/>
  <c r="C2091" i="1"/>
  <c r="D2091" i="1" s="1"/>
  <c r="B2092" i="1"/>
  <c r="Q938" i="1" l="1"/>
  <c r="N815" i="1"/>
  <c r="F815" i="1"/>
  <c r="C2092" i="1"/>
  <c r="D2092" i="1" s="1"/>
  <c r="B2093" i="1"/>
  <c r="S938" i="1" l="1"/>
  <c r="P939" i="1" s="1"/>
  <c r="M815" i="1"/>
  <c r="B2094" i="1"/>
  <c r="C2093" i="1"/>
  <c r="D2093" i="1" s="1"/>
  <c r="G939" i="1" l="1"/>
  <c r="R939" i="1"/>
  <c r="O815" i="1"/>
  <c r="L816" i="1" s="1"/>
  <c r="C2094" i="1"/>
  <c r="D2094" i="1" s="1"/>
  <c r="B2095" i="1"/>
  <c r="Q939" i="1" l="1"/>
  <c r="S939" i="1" s="1"/>
  <c r="P940" i="1" s="1"/>
  <c r="F816" i="1"/>
  <c r="N816" i="1"/>
  <c r="C2095" i="1"/>
  <c r="D2095" i="1" s="1"/>
  <c r="B2096" i="1"/>
  <c r="G940" i="1" l="1"/>
  <c r="R940" i="1"/>
  <c r="M816" i="1"/>
  <c r="C2096" i="1"/>
  <c r="D2096" i="1" s="1"/>
  <c r="B2097" i="1"/>
  <c r="Q940" i="1" l="1"/>
  <c r="S940" i="1" s="1"/>
  <c r="P941" i="1" s="1"/>
  <c r="O816" i="1"/>
  <c r="L817" i="1" s="1"/>
  <c r="C2097" i="1"/>
  <c r="D2097" i="1" s="1"/>
  <c r="B2098" i="1"/>
  <c r="G941" i="1" l="1"/>
  <c r="R941" i="1"/>
  <c r="F817" i="1"/>
  <c r="N817" i="1"/>
  <c r="C2098" i="1"/>
  <c r="D2098" i="1" s="1"/>
  <c r="B2099" i="1"/>
  <c r="Q941" i="1" l="1"/>
  <c r="S941" i="1" s="1"/>
  <c r="P942" i="1" s="1"/>
  <c r="M817" i="1"/>
  <c r="O817" i="1" s="1"/>
  <c r="L818" i="1" s="1"/>
  <c r="C2099" i="1"/>
  <c r="D2099" i="1" s="1"/>
  <c r="B2100" i="1"/>
  <c r="G942" i="1" l="1"/>
  <c r="R942" i="1"/>
  <c r="N818" i="1"/>
  <c r="F818" i="1"/>
  <c r="B2101" i="1"/>
  <c r="C2100" i="1"/>
  <c r="D2100" i="1" s="1"/>
  <c r="Q942" i="1" l="1"/>
  <c r="S942" i="1" s="1"/>
  <c r="P943" i="1" s="1"/>
  <c r="M818" i="1"/>
  <c r="C2101" i="1"/>
  <c r="D2101" i="1" s="1"/>
  <c r="B2102" i="1"/>
  <c r="R943" i="1" l="1"/>
  <c r="G943" i="1"/>
  <c r="O818" i="1"/>
  <c r="L819" i="1" s="1"/>
  <c r="C2102" i="1"/>
  <c r="D2102" i="1" s="1"/>
  <c r="B2103" i="1"/>
  <c r="Q943" i="1" l="1"/>
  <c r="S943" i="1" s="1"/>
  <c r="P944" i="1" s="1"/>
  <c r="N819" i="1"/>
  <c r="F819" i="1"/>
  <c r="C2103" i="1"/>
  <c r="D2103" i="1" s="1"/>
  <c r="B2104" i="1"/>
  <c r="G944" i="1" l="1"/>
  <c r="R944" i="1"/>
  <c r="M819" i="1"/>
  <c r="O819" i="1" s="1"/>
  <c r="L820" i="1" s="1"/>
  <c r="B2105" i="1"/>
  <c r="C2104" i="1"/>
  <c r="D2104" i="1" s="1"/>
  <c r="Q944" i="1" l="1"/>
  <c r="F820" i="1"/>
  <c r="N820" i="1"/>
  <c r="B2106" i="1"/>
  <c r="C2105" i="1"/>
  <c r="D2105" i="1" s="1"/>
  <c r="S944" i="1" l="1"/>
  <c r="P945" i="1" s="1"/>
  <c r="M820" i="1"/>
  <c r="B2107" i="1"/>
  <c r="C2106" i="1"/>
  <c r="D2106" i="1" s="1"/>
  <c r="G945" i="1" l="1"/>
  <c r="R945" i="1"/>
  <c r="O820" i="1"/>
  <c r="L821" i="1" s="1"/>
  <c r="B2108" i="1"/>
  <c r="C2107" i="1"/>
  <c r="D2107" i="1" s="1"/>
  <c r="Q945" i="1" l="1"/>
  <c r="S945" i="1" s="1"/>
  <c r="P946" i="1" s="1"/>
  <c r="F821" i="1"/>
  <c r="N821" i="1"/>
  <c r="C2108" i="1"/>
  <c r="D2108" i="1" s="1"/>
  <c r="B2109" i="1"/>
  <c r="G946" i="1" l="1"/>
  <c r="R946" i="1"/>
  <c r="M821" i="1"/>
  <c r="C2109" i="1"/>
  <c r="D2109" i="1" s="1"/>
  <c r="B2110" i="1"/>
  <c r="Q946" i="1" l="1"/>
  <c r="S946" i="1" s="1"/>
  <c r="P947" i="1" s="1"/>
  <c r="O821" i="1"/>
  <c r="L822" i="1" s="1"/>
  <c r="B2111" i="1"/>
  <c r="C2110" i="1"/>
  <c r="D2110" i="1" s="1"/>
  <c r="G947" i="1" l="1"/>
  <c r="R947" i="1"/>
  <c r="F822" i="1"/>
  <c r="N822" i="1"/>
  <c r="B2112" i="1"/>
  <c r="C2111" i="1"/>
  <c r="D2111" i="1" s="1"/>
  <c r="Q947" i="1" l="1"/>
  <c r="M822" i="1"/>
  <c r="C2112" i="1"/>
  <c r="D2112" i="1" s="1"/>
  <c r="B2113" i="1"/>
  <c r="S947" i="1" l="1"/>
  <c r="P948" i="1" s="1"/>
  <c r="O822" i="1"/>
  <c r="L823" i="1" s="1"/>
  <c r="C2113" i="1"/>
  <c r="D2113" i="1" s="1"/>
  <c r="B2114" i="1"/>
  <c r="G948" i="1" l="1"/>
  <c r="R948" i="1"/>
  <c r="N823" i="1"/>
  <c r="F823" i="1"/>
  <c r="C2114" i="1"/>
  <c r="D2114" i="1" s="1"/>
  <c r="B2115" i="1"/>
  <c r="Q948" i="1" l="1"/>
  <c r="M823" i="1"/>
  <c r="B2116" i="1"/>
  <c r="C2115" i="1"/>
  <c r="D2115" i="1" s="1"/>
  <c r="S948" i="1" l="1"/>
  <c r="P949" i="1" s="1"/>
  <c r="O823" i="1"/>
  <c r="L824" i="1" s="1"/>
  <c r="C2116" i="1"/>
  <c r="D2116" i="1" s="1"/>
  <c r="B2117" i="1"/>
  <c r="R949" i="1" l="1"/>
  <c r="G949" i="1"/>
  <c r="F824" i="1"/>
  <c r="N824" i="1"/>
  <c r="B2118" i="1"/>
  <c r="C2117" i="1"/>
  <c r="D2117" i="1" s="1"/>
  <c r="Q949" i="1" l="1"/>
  <c r="S949" i="1" s="1"/>
  <c r="P950" i="1" s="1"/>
  <c r="M824" i="1"/>
  <c r="C2118" i="1"/>
  <c r="D2118" i="1" s="1"/>
  <c r="B2119" i="1"/>
  <c r="G950" i="1" l="1"/>
  <c r="R950" i="1"/>
  <c r="O824" i="1"/>
  <c r="L825" i="1" s="1"/>
  <c r="C2119" i="1"/>
  <c r="D2119" i="1" s="1"/>
  <c r="B2120" i="1"/>
  <c r="Q950" i="1" l="1"/>
  <c r="S950" i="1" s="1"/>
  <c r="P951" i="1" s="1"/>
  <c r="N825" i="1"/>
  <c r="F825" i="1"/>
  <c r="C2120" i="1"/>
  <c r="D2120" i="1" s="1"/>
  <c r="B2121" i="1"/>
  <c r="G951" i="1" l="1"/>
  <c r="R951" i="1"/>
  <c r="M825" i="1"/>
  <c r="O825" i="1" s="1"/>
  <c r="L826" i="1" s="1"/>
  <c r="B2122" i="1"/>
  <c r="C2121" i="1"/>
  <c r="D2121" i="1" s="1"/>
  <c r="Q951" i="1" l="1"/>
  <c r="N826" i="1"/>
  <c r="F826" i="1"/>
  <c r="C2122" i="1"/>
  <c r="D2122" i="1" s="1"/>
  <c r="B2123" i="1"/>
  <c r="S951" i="1" l="1"/>
  <c r="P952" i="1" s="1"/>
  <c r="M826" i="1"/>
  <c r="O826" i="1" s="1"/>
  <c r="L827" i="1" s="1"/>
  <c r="C2123" i="1"/>
  <c r="D2123" i="1" s="1"/>
  <c r="B2124" i="1"/>
  <c r="G952" i="1" l="1"/>
  <c r="R952" i="1"/>
  <c r="F827" i="1"/>
  <c r="N827" i="1"/>
  <c r="C2124" i="1"/>
  <c r="D2124" i="1" s="1"/>
  <c r="B2125" i="1"/>
  <c r="Q952" i="1" l="1"/>
  <c r="S952" i="1" s="1"/>
  <c r="P953" i="1" s="1"/>
  <c r="M827" i="1"/>
  <c r="O827" i="1" s="1"/>
  <c r="L828" i="1" s="1"/>
  <c r="C2125" i="1"/>
  <c r="D2125" i="1" s="1"/>
  <c r="B2126" i="1"/>
  <c r="G953" i="1" l="1"/>
  <c r="R953" i="1"/>
  <c r="F828" i="1"/>
  <c r="N828" i="1"/>
  <c r="C2126" i="1"/>
  <c r="D2126" i="1" s="1"/>
  <c r="B2127" i="1"/>
  <c r="Q953" i="1" l="1"/>
  <c r="S953" i="1" s="1"/>
  <c r="P954" i="1" s="1"/>
  <c r="M828" i="1"/>
  <c r="C2127" i="1"/>
  <c r="D2127" i="1" s="1"/>
  <c r="B2128" i="1"/>
  <c r="R954" i="1" l="1"/>
  <c r="G954" i="1"/>
  <c r="O828" i="1"/>
  <c r="L829" i="1" s="1"/>
  <c r="B2129" i="1"/>
  <c r="C2128" i="1"/>
  <c r="D2128" i="1" s="1"/>
  <c r="Q954" i="1" l="1"/>
  <c r="S954" i="1" s="1"/>
  <c r="P955" i="1" s="1"/>
  <c r="F829" i="1"/>
  <c r="N829" i="1"/>
  <c r="C2129" i="1"/>
  <c r="D2129" i="1" s="1"/>
  <c r="B2130" i="1"/>
  <c r="G955" i="1" l="1"/>
  <c r="R955" i="1"/>
  <c r="M829" i="1"/>
  <c r="O829" i="1" s="1"/>
  <c r="L830" i="1" s="1"/>
  <c r="C2130" i="1"/>
  <c r="D2130" i="1" s="1"/>
  <c r="B2131" i="1"/>
  <c r="Q955" i="1" l="1"/>
  <c r="S955" i="1" s="1"/>
  <c r="P956" i="1" s="1"/>
  <c r="F830" i="1"/>
  <c r="N830" i="1"/>
  <c r="C2131" i="1"/>
  <c r="D2131" i="1" s="1"/>
  <c r="B2132" i="1"/>
  <c r="G956" i="1" l="1"/>
  <c r="R956" i="1"/>
  <c r="M830" i="1"/>
  <c r="B2133" i="1"/>
  <c r="C2132" i="1"/>
  <c r="D2132" i="1" s="1"/>
  <c r="Q956" i="1" l="1"/>
  <c r="O830" i="1"/>
  <c r="L831" i="1" s="1"/>
  <c r="C2133" i="1"/>
  <c r="D2133" i="1" s="1"/>
  <c r="B2134" i="1"/>
  <c r="S956" i="1" l="1"/>
  <c r="P957" i="1" s="1"/>
  <c r="F831" i="1"/>
  <c r="N831" i="1"/>
  <c r="C2134" i="1"/>
  <c r="D2134" i="1" s="1"/>
  <c r="B2135" i="1"/>
  <c r="R957" i="1" l="1"/>
  <c r="G957" i="1"/>
  <c r="M831" i="1"/>
  <c r="C2135" i="1"/>
  <c r="D2135" i="1" s="1"/>
  <c r="B2136" i="1"/>
  <c r="Q957" i="1" l="1"/>
  <c r="O831" i="1"/>
  <c r="L832" i="1" s="1"/>
  <c r="C2136" i="1"/>
  <c r="D2136" i="1" s="1"/>
  <c r="B2137" i="1"/>
  <c r="S957" i="1" l="1"/>
  <c r="P958" i="1" s="1"/>
  <c r="F832" i="1"/>
  <c r="N832" i="1"/>
  <c r="B2138" i="1"/>
  <c r="C2137" i="1"/>
  <c r="D2137" i="1" s="1"/>
  <c r="R958" i="1" l="1"/>
  <c r="G958" i="1"/>
  <c r="M832" i="1"/>
  <c r="C2138" i="1"/>
  <c r="D2138" i="1" s="1"/>
  <c r="B2139" i="1"/>
  <c r="Q958" i="1" l="1"/>
  <c r="S958" i="1" s="1"/>
  <c r="P959" i="1" s="1"/>
  <c r="O832" i="1"/>
  <c r="L833" i="1" s="1"/>
  <c r="B2140" i="1"/>
  <c r="C2139" i="1"/>
  <c r="D2139" i="1" s="1"/>
  <c r="G959" i="1" l="1"/>
  <c r="R959" i="1"/>
  <c r="N833" i="1"/>
  <c r="F833" i="1"/>
  <c r="B2141" i="1"/>
  <c r="C2140" i="1"/>
  <c r="D2140" i="1" s="1"/>
  <c r="Q959" i="1" l="1"/>
  <c r="S959" i="1" s="1"/>
  <c r="P960" i="1" s="1"/>
  <c r="M833" i="1"/>
  <c r="C2141" i="1"/>
  <c r="D2141" i="1" s="1"/>
  <c r="B2142" i="1"/>
  <c r="R960" i="1" l="1"/>
  <c r="G960" i="1"/>
  <c r="O833" i="1"/>
  <c r="L834" i="1" s="1"/>
  <c r="C2142" i="1"/>
  <c r="D2142" i="1" s="1"/>
  <c r="B2143" i="1"/>
  <c r="Q960" i="1" l="1"/>
  <c r="F834" i="1"/>
  <c r="N834" i="1"/>
  <c r="C2143" i="1"/>
  <c r="D2143" i="1" s="1"/>
  <c r="B2144" i="1"/>
  <c r="S960" i="1" l="1"/>
  <c r="P961" i="1" s="1"/>
  <c r="M834" i="1"/>
  <c r="C2144" i="1"/>
  <c r="D2144" i="1" s="1"/>
  <c r="B2145" i="1"/>
  <c r="G961" i="1" l="1"/>
  <c r="R961" i="1"/>
  <c r="O834" i="1"/>
  <c r="L835" i="1" s="1"/>
  <c r="B2146" i="1"/>
  <c r="C2145" i="1"/>
  <c r="D2145" i="1" s="1"/>
  <c r="Q961" i="1" l="1"/>
  <c r="S961" i="1" s="1"/>
  <c r="P962" i="1" s="1"/>
  <c r="N835" i="1"/>
  <c r="F835" i="1"/>
  <c r="C2146" i="1"/>
  <c r="D2146" i="1" s="1"/>
  <c r="B2147" i="1"/>
  <c r="G962" i="1" l="1"/>
  <c r="R962" i="1"/>
  <c r="M835" i="1"/>
  <c r="C2147" i="1"/>
  <c r="D2147" i="1" s="1"/>
  <c r="B2148" i="1"/>
  <c r="Q962" i="1" l="1"/>
  <c r="S962" i="1" s="1"/>
  <c r="P963" i="1" s="1"/>
  <c r="O835" i="1"/>
  <c r="L836" i="1" s="1"/>
  <c r="C2148" i="1"/>
  <c r="D2148" i="1" s="1"/>
  <c r="B2149" i="1"/>
  <c r="G963" i="1" l="1"/>
  <c r="R963" i="1"/>
  <c r="N836" i="1"/>
  <c r="F836" i="1"/>
  <c r="C2149" i="1"/>
  <c r="D2149" i="1" s="1"/>
  <c r="B2150" i="1"/>
  <c r="Q963" i="1" l="1"/>
  <c r="M836" i="1"/>
  <c r="O836" i="1" s="1"/>
  <c r="L837" i="1" s="1"/>
  <c r="C2150" i="1"/>
  <c r="D2150" i="1" s="1"/>
  <c r="B2151" i="1"/>
  <c r="S963" i="1" l="1"/>
  <c r="P964" i="1" s="1"/>
  <c r="N837" i="1"/>
  <c r="F837" i="1"/>
  <c r="C2151" i="1"/>
  <c r="D2151" i="1" s="1"/>
  <c r="B2152" i="1"/>
  <c r="G964" i="1" l="1"/>
  <c r="R964" i="1"/>
  <c r="M837" i="1"/>
  <c r="C2152" i="1"/>
  <c r="D2152" i="1" s="1"/>
  <c r="B2153" i="1"/>
  <c r="Q964" i="1" l="1"/>
  <c r="O837" i="1"/>
  <c r="L838" i="1" s="1"/>
  <c r="B2154" i="1"/>
  <c r="C2153" i="1"/>
  <c r="D2153" i="1" s="1"/>
  <c r="S964" i="1" l="1"/>
  <c r="P965" i="1" s="1"/>
  <c r="F838" i="1"/>
  <c r="N838" i="1"/>
  <c r="C2154" i="1"/>
  <c r="D2154" i="1" s="1"/>
  <c r="B2155" i="1"/>
  <c r="G965" i="1" l="1"/>
  <c r="R965" i="1"/>
  <c r="M838" i="1"/>
  <c r="O838" i="1" s="1"/>
  <c r="L839" i="1" s="1"/>
  <c r="C2155" i="1"/>
  <c r="D2155" i="1" s="1"/>
  <c r="B2156" i="1"/>
  <c r="Q965" i="1" l="1"/>
  <c r="S965" i="1" s="1"/>
  <c r="P966" i="1" s="1"/>
  <c r="N839" i="1"/>
  <c r="F839" i="1"/>
  <c r="C2156" i="1"/>
  <c r="D2156" i="1" s="1"/>
  <c r="B2157" i="1"/>
  <c r="G966" i="1" l="1"/>
  <c r="R966" i="1"/>
  <c r="M839" i="1"/>
  <c r="O839" i="1" s="1"/>
  <c r="L840" i="1" s="1"/>
  <c r="C2157" i="1"/>
  <c r="D2157" i="1" s="1"/>
  <c r="B2158" i="1"/>
  <c r="Q966" i="1" l="1"/>
  <c r="S966" i="1" s="1"/>
  <c r="P967" i="1" s="1"/>
  <c r="F840" i="1"/>
  <c r="N840" i="1"/>
  <c r="B2159" i="1"/>
  <c r="C2158" i="1"/>
  <c r="D2158" i="1" s="1"/>
  <c r="G967" i="1" l="1"/>
  <c r="R967" i="1"/>
  <c r="M840" i="1"/>
  <c r="B2160" i="1"/>
  <c r="C2159" i="1"/>
  <c r="D2159" i="1" s="1"/>
  <c r="Q967" i="1" l="1"/>
  <c r="S967" i="1" s="1"/>
  <c r="P968" i="1" s="1"/>
  <c r="O840" i="1"/>
  <c r="L841" i="1" s="1"/>
  <c r="C2160" i="1"/>
  <c r="D2160" i="1" s="1"/>
  <c r="B2161" i="1"/>
  <c r="G968" i="1" l="1"/>
  <c r="R968" i="1"/>
  <c r="N841" i="1"/>
  <c r="F841" i="1"/>
  <c r="C2161" i="1"/>
  <c r="D2161" i="1" s="1"/>
  <c r="B2162" i="1"/>
  <c r="Q968" i="1" l="1"/>
  <c r="S968" i="1" s="1"/>
  <c r="P969" i="1" s="1"/>
  <c r="M841" i="1"/>
  <c r="O841" i="1" s="1"/>
  <c r="L842" i="1" s="1"/>
  <c r="B2163" i="1"/>
  <c r="C2162" i="1"/>
  <c r="D2162" i="1" s="1"/>
  <c r="R969" i="1" l="1"/>
  <c r="G969" i="1"/>
  <c r="N842" i="1"/>
  <c r="F842" i="1"/>
  <c r="B2164" i="1"/>
  <c r="C2163" i="1"/>
  <c r="D2163" i="1" s="1"/>
  <c r="Q969" i="1" l="1"/>
  <c r="S969" i="1" s="1"/>
  <c r="P970" i="1" s="1"/>
  <c r="M842" i="1"/>
  <c r="O842" i="1" s="1"/>
  <c r="L843" i="1" s="1"/>
  <c r="C2164" i="1"/>
  <c r="D2164" i="1" s="1"/>
  <c r="B2165" i="1"/>
  <c r="G970" i="1" l="1"/>
  <c r="R970" i="1"/>
  <c r="N843" i="1"/>
  <c r="F843" i="1"/>
  <c r="C2165" i="1"/>
  <c r="D2165" i="1" s="1"/>
  <c r="B2166" i="1"/>
  <c r="Q970" i="1" l="1"/>
  <c r="S970" i="1" s="1"/>
  <c r="P971" i="1" s="1"/>
  <c r="M843" i="1"/>
  <c r="C2166" i="1"/>
  <c r="D2166" i="1" s="1"/>
  <c r="B2167" i="1"/>
  <c r="G971" i="1" l="1"/>
  <c r="R971" i="1"/>
  <c r="O843" i="1"/>
  <c r="L844" i="1" s="1"/>
  <c r="C2167" i="1"/>
  <c r="D2167" i="1" s="1"/>
  <c r="B2168" i="1"/>
  <c r="Q971" i="1" l="1"/>
  <c r="N844" i="1"/>
  <c r="F844" i="1"/>
  <c r="C2168" i="1"/>
  <c r="D2168" i="1" s="1"/>
  <c r="B2169" i="1"/>
  <c r="S971" i="1" l="1"/>
  <c r="P972" i="1" s="1"/>
  <c r="M844" i="1"/>
  <c r="C2169" i="1"/>
  <c r="D2169" i="1" s="1"/>
  <c r="B2170" i="1"/>
  <c r="G972" i="1" l="1"/>
  <c r="R972" i="1"/>
  <c r="O844" i="1"/>
  <c r="L845" i="1" s="1"/>
  <c r="C2170" i="1"/>
  <c r="D2170" i="1" s="1"/>
  <c r="B2171" i="1"/>
  <c r="Q972" i="1" l="1"/>
  <c r="F845" i="1"/>
  <c r="N845" i="1"/>
  <c r="C2171" i="1"/>
  <c r="D2171" i="1" s="1"/>
  <c r="B2172" i="1"/>
  <c r="S972" i="1" l="1"/>
  <c r="P973" i="1" s="1"/>
  <c r="M845" i="1"/>
  <c r="O845" i="1" s="1"/>
  <c r="L846" i="1" s="1"/>
  <c r="B2173" i="1"/>
  <c r="C2172" i="1"/>
  <c r="D2172" i="1" s="1"/>
  <c r="G973" i="1" l="1"/>
  <c r="R973" i="1"/>
  <c r="F846" i="1"/>
  <c r="N846" i="1"/>
  <c r="C2173" i="1"/>
  <c r="D2173" i="1" s="1"/>
  <c r="B2174" i="1"/>
  <c r="Q973" i="1" l="1"/>
  <c r="S973" i="1" s="1"/>
  <c r="P974" i="1" s="1"/>
  <c r="M846" i="1"/>
  <c r="C2174" i="1"/>
  <c r="D2174" i="1" s="1"/>
  <c r="B2175" i="1"/>
  <c r="G974" i="1" l="1"/>
  <c r="R974" i="1"/>
  <c r="O846" i="1"/>
  <c r="L847" i="1" s="1"/>
  <c r="B2176" i="1"/>
  <c r="C2175" i="1"/>
  <c r="D2175" i="1" s="1"/>
  <c r="Q974" i="1" l="1"/>
  <c r="S974" i="1" s="1"/>
  <c r="P975" i="1" s="1"/>
  <c r="N847" i="1"/>
  <c r="F847" i="1"/>
  <c r="C2176" i="1"/>
  <c r="D2176" i="1" s="1"/>
  <c r="B2177" i="1"/>
  <c r="G975" i="1" l="1"/>
  <c r="R975" i="1"/>
  <c r="M847" i="1"/>
  <c r="C2177" i="1"/>
  <c r="D2177" i="1" s="1"/>
  <c r="B2178" i="1"/>
  <c r="Q975" i="1" l="1"/>
  <c r="S975" i="1" s="1"/>
  <c r="P976" i="1" s="1"/>
  <c r="O847" i="1"/>
  <c r="L848" i="1" s="1"/>
  <c r="C2178" i="1"/>
  <c r="D2178" i="1" s="1"/>
  <c r="B2179" i="1"/>
  <c r="G976" i="1" l="1"/>
  <c r="R976" i="1"/>
  <c r="F848" i="1"/>
  <c r="N848" i="1"/>
  <c r="C2179" i="1"/>
  <c r="D2179" i="1" s="1"/>
  <c r="B2180" i="1"/>
  <c r="Q976" i="1" l="1"/>
  <c r="S976" i="1" s="1"/>
  <c r="P977" i="1" s="1"/>
  <c r="M848" i="1"/>
  <c r="B2181" i="1"/>
  <c r="C2180" i="1"/>
  <c r="D2180" i="1" s="1"/>
  <c r="G977" i="1" l="1"/>
  <c r="R977" i="1"/>
  <c r="O848" i="1"/>
  <c r="L849" i="1" s="1"/>
  <c r="B2182" i="1"/>
  <c r="C2181" i="1"/>
  <c r="D2181" i="1" s="1"/>
  <c r="Q977" i="1" l="1"/>
  <c r="F849" i="1"/>
  <c r="N849" i="1"/>
  <c r="C2182" i="1"/>
  <c r="D2182" i="1" s="1"/>
  <c r="B2183" i="1"/>
  <c r="S977" i="1" l="1"/>
  <c r="P978" i="1" s="1"/>
  <c r="M849" i="1"/>
  <c r="B2184" i="1"/>
  <c r="C2183" i="1"/>
  <c r="D2183" i="1" s="1"/>
  <c r="G978" i="1" l="1"/>
  <c r="R978" i="1"/>
  <c r="O849" i="1"/>
  <c r="L850" i="1" s="1"/>
  <c r="B2185" i="1"/>
  <c r="C2184" i="1"/>
  <c r="D2184" i="1" s="1"/>
  <c r="Q978" i="1" l="1"/>
  <c r="S978" i="1" s="1"/>
  <c r="P979" i="1" s="1"/>
  <c r="N850" i="1"/>
  <c r="F850" i="1"/>
  <c r="C2185" i="1"/>
  <c r="D2185" i="1" s="1"/>
  <c r="B2186" i="1"/>
  <c r="G979" i="1" l="1"/>
  <c r="R979" i="1"/>
  <c r="M850" i="1"/>
  <c r="B2187" i="1"/>
  <c r="C2186" i="1"/>
  <c r="D2186" i="1" s="1"/>
  <c r="Q979" i="1" l="1"/>
  <c r="O850" i="1"/>
  <c r="L851" i="1" s="1"/>
  <c r="C2187" i="1"/>
  <c r="D2187" i="1" s="1"/>
  <c r="B2188" i="1"/>
  <c r="S979" i="1" l="1"/>
  <c r="P980" i="1" s="1"/>
  <c r="N851" i="1"/>
  <c r="F851" i="1"/>
  <c r="C2188" i="1"/>
  <c r="D2188" i="1" s="1"/>
  <c r="B2189" i="1"/>
  <c r="G980" i="1" l="1"/>
  <c r="R980" i="1"/>
  <c r="M851" i="1"/>
  <c r="C2189" i="1"/>
  <c r="D2189" i="1" s="1"/>
  <c r="B2190" i="1"/>
  <c r="Q980" i="1" l="1"/>
  <c r="S980" i="1" s="1"/>
  <c r="P981" i="1" s="1"/>
  <c r="O851" i="1"/>
  <c r="L852" i="1" s="1"/>
  <c r="B2191" i="1"/>
  <c r="C2190" i="1"/>
  <c r="D2190" i="1" s="1"/>
  <c r="G981" i="1" l="1"/>
  <c r="R981" i="1"/>
  <c r="F852" i="1"/>
  <c r="N852" i="1"/>
  <c r="B2192" i="1"/>
  <c r="C2191" i="1"/>
  <c r="D2191" i="1" s="1"/>
  <c r="Q981" i="1" l="1"/>
  <c r="S981" i="1" s="1"/>
  <c r="P982" i="1" s="1"/>
  <c r="M852" i="1"/>
  <c r="C2192" i="1"/>
  <c r="D2192" i="1" s="1"/>
  <c r="B2193" i="1"/>
  <c r="G982" i="1" l="1"/>
  <c r="R982" i="1"/>
  <c r="O852" i="1"/>
  <c r="L853" i="1" s="1"/>
  <c r="B2194" i="1"/>
  <c r="C2193" i="1"/>
  <c r="D2193" i="1" s="1"/>
  <c r="Q982" i="1" l="1"/>
  <c r="S982" i="1" s="1"/>
  <c r="P983" i="1" s="1"/>
  <c r="F853" i="1"/>
  <c r="N853" i="1"/>
  <c r="C2194" i="1"/>
  <c r="D2194" i="1" s="1"/>
  <c r="B2195" i="1"/>
  <c r="G983" i="1" l="1"/>
  <c r="R983" i="1"/>
  <c r="M853" i="1"/>
  <c r="B2196" i="1"/>
  <c r="C2195" i="1"/>
  <c r="Q983" i="1" l="1"/>
  <c r="S983" i="1" s="1"/>
  <c r="P984" i="1" s="1"/>
  <c r="O853" i="1"/>
  <c r="L854" i="1" s="1"/>
  <c r="D2195" i="1"/>
  <c r="D9" i="2"/>
  <c r="C2196" i="1"/>
  <c r="D2196" i="1" s="1"/>
  <c r="B2197" i="1"/>
  <c r="G984" i="1" l="1"/>
  <c r="R984" i="1"/>
  <c r="F854" i="1"/>
  <c r="N854" i="1"/>
  <c r="C2197" i="1"/>
  <c r="D2197" i="1" s="1"/>
  <c r="B2198" i="1"/>
  <c r="Q984" i="1" l="1"/>
  <c r="M854" i="1"/>
  <c r="C2198" i="1"/>
  <c r="D2198" i="1" s="1"/>
  <c r="B2199" i="1"/>
  <c r="S984" i="1" l="1"/>
  <c r="P985" i="1" s="1"/>
  <c r="O854" i="1"/>
  <c r="L855" i="1" s="1"/>
  <c r="C2199" i="1"/>
  <c r="D2199" i="1" s="1"/>
  <c r="B2200" i="1"/>
  <c r="G985" i="1" l="1"/>
  <c r="R985" i="1"/>
  <c r="F855" i="1"/>
  <c r="N855" i="1"/>
  <c r="C2200" i="1"/>
  <c r="D2200" i="1" s="1"/>
  <c r="B2201" i="1"/>
  <c r="Q985" i="1" l="1"/>
  <c r="M855" i="1"/>
  <c r="O855" i="1" s="1"/>
  <c r="L856" i="1" s="1"/>
  <c r="C2201" i="1"/>
  <c r="D2201" i="1" s="1"/>
  <c r="B2202" i="1"/>
  <c r="S985" i="1" l="1"/>
  <c r="P986" i="1" s="1"/>
  <c r="F856" i="1"/>
  <c r="N856" i="1"/>
  <c r="C2202" i="1"/>
  <c r="D2202" i="1" s="1"/>
  <c r="B2203" i="1"/>
  <c r="R986" i="1" l="1"/>
  <c r="G986" i="1"/>
  <c r="M856" i="1"/>
  <c r="O856" i="1" s="1"/>
  <c r="L857" i="1" s="1"/>
  <c r="C2203" i="1"/>
  <c r="D2203" i="1" s="1"/>
  <c r="B2204" i="1"/>
  <c r="Q986" i="1" l="1"/>
  <c r="F857" i="1"/>
  <c r="N857" i="1"/>
  <c r="C2204" i="1"/>
  <c r="D2204" i="1" s="1"/>
  <c r="B2205" i="1"/>
  <c r="S986" i="1" l="1"/>
  <c r="P987" i="1" s="1"/>
  <c r="M857" i="1"/>
  <c r="O857" i="1" s="1"/>
  <c r="L858" i="1" s="1"/>
  <c r="B2206" i="1"/>
  <c r="C2205" i="1"/>
  <c r="D2205" i="1" s="1"/>
  <c r="G987" i="1" l="1"/>
  <c r="R987" i="1"/>
  <c r="F858" i="1"/>
  <c r="N858" i="1"/>
  <c r="B2207" i="1"/>
  <c r="C2206" i="1"/>
  <c r="D2206" i="1" s="1"/>
  <c r="Q987" i="1" l="1"/>
  <c r="M858" i="1"/>
  <c r="C2207" i="1"/>
  <c r="D2207" i="1" s="1"/>
  <c r="B2208" i="1"/>
  <c r="S987" i="1" l="1"/>
  <c r="P988" i="1" s="1"/>
  <c r="O858" i="1"/>
  <c r="L859" i="1" s="1"/>
  <c r="C2208" i="1"/>
  <c r="D2208" i="1" s="1"/>
  <c r="B2209" i="1"/>
  <c r="R988" i="1" l="1"/>
  <c r="G988" i="1"/>
  <c r="N859" i="1"/>
  <c r="F859" i="1"/>
  <c r="C2209" i="1"/>
  <c r="D2209" i="1" s="1"/>
  <c r="B2210" i="1"/>
  <c r="Q988" i="1" l="1"/>
  <c r="M859" i="1"/>
  <c r="O859" i="1" s="1"/>
  <c r="L860" i="1" s="1"/>
  <c r="B2211" i="1"/>
  <c r="C2210" i="1"/>
  <c r="D2210" i="1" s="1"/>
  <c r="S988" i="1" l="1"/>
  <c r="P989" i="1" s="1"/>
  <c r="F860" i="1"/>
  <c r="N860" i="1"/>
  <c r="C2211" i="1"/>
  <c r="D2211" i="1" s="1"/>
  <c r="B2212" i="1"/>
  <c r="G989" i="1" l="1"/>
  <c r="R989" i="1"/>
  <c r="M860" i="1"/>
  <c r="O860" i="1" s="1"/>
  <c r="L861" i="1" s="1"/>
  <c r="B2213" i="1"/>
  <c r="C2212" i="1"/>
  <c r="D2212" i="1" s="1"/>
  <c r="Q989" i="1" l="1"/>
  <c r="S989" i="1" s="1"/>
  <c r="P990" i="1" s="1"/>
  <c r="N861" i="1"/>
  <c r="F861" i="1"/>
  <c r="B2214" i="1"/>
  <c r="C2213" i="1"/>
  <c r="D2213" i="1" s="1"/>
  <c r="G990" i="1" l="1"/>
  <c r="R990" i="1"/>
  <c r="M861" i="1"/>
  <c r="C2214" i="1"/>
  <c r="D2214" i="1" s="1"/>
  <c r="B2215" i="1"/>
  <c r="Q990" i="1" l="1"/>
  <c r="S990" i="1" s="1"/>
  <c r="P991" i="1" s="1"/>
  <c r="O861" i="1"/>
  <c r="L862" i="1" s="1"/>
  <c r="B2216" i="1"/>
  <c r="C2215" i="1"/>
  <c r="D2215" i="1" s="1"/>
  <c r="G991" i="1" l="1"/>
  <c r="R991" i="1"/>
  <c r="F862" i="1"/>
  <c r="N862" i="1"/>
  <c r="B2217" i="1"/>
  <c r="C2216" i="1"/>
  <c r="D2216" i="1" s="1"/>
  <c r="Q991" i="1" l="1"/>
  <c r="S991" i="1" s="1"/>
  <c r="P992" i="1" s="1"/>
  <c r="M862" i="1"/>
  <c r="C2217" i="1"/>
  <c r="D2217" i="1" s="1"/>
  <c r="B2218" i="1"/>
  <c r="G992" i="1" l="1"/>
  <c r="R992" i="1"/>
  <c r="O862" i="1"/>
  <c r="L863" i="1" s="1"/>
  <c r="B2219" i="1"/>
  <c r="C2218" i="1"/>
  <c r="D2218" i="1" s="1"/>
  <c r="Q992" i="1" l="1"/>
  <c r="S992" i="1" s="1"/>
  <c r="P993" i="1" s="1"/>
  <c r="N863" i="1"/>
  <c r="F863" i="1"/>
  <c r="B2220" i="1"/>
  <c r="C2219" i="1"/>
  <c r="D2219" i="1" s="1"/>
  <c r="R993" i="1" l="1"/>
  <c r="G993" i="1"/>
  <c r="M863" i="1"/>
  <c r="C2220" i="1"/>
  <c r="D2220" i="1" s="1"/>
  <c r="B2221" i="1"/>
  <c r="Q993" i="1" l="1"/>
  <c r="S993" i="1" s="1"/>
  <c r="P994" i="1" s="1"/>
  <c r="O863" i="1"/>
  <c r="L864" i="1" s="1"/>
  <c r="B2222" i="1"/>
  <c r="C2221" i="1"/>
  <c r="D2221" i="1" s="1"/>
  <c r="G994" i="1" l="1"/>
  <c r="R994" i="1"/>
  <c r="F864" i="1"/>
  <c r="N864" i="1"/>
  <c r="C2222" i="1"/>
  <c r="D2222" i="1" s="1"/>
  <c r="B2223" i="1"/>
  <c r="Q994" i="1" l="1"/>
  <c r="S994" i="1" s="1"/>
  <c r="P995" i="1" s="1"/>
  <c r="M864" i="1"/>
  <c r="O864" i="1" s="1"/>
  <c r="L865" i="1" s="1"/>
  <c r="C2223" i="1"/>
  <c r="D2223" i="1" s="1"/>
  <c r="B2224" i="1"/>
  <c r="R995" i="1" l="1"/>
  <c r="G995" i="1"/>
  <c r="F865" i="1"/>
  <c r="N865" i="1"/>
  <c r="C2224" i="1"/>
  <c r="D2224" i="1" s="1"/>
  <c r="B2225" i="1"/>
  <c r="Q995" i="1" l="1"/>
  <c r="M865" i="1"/>
  <c r="O865" i="1" s="1"/>
  <c r="L866" i="1" s="1"/>
  <c r="B2226" i="1"/>
  <c r="C2225" i="1"/>
  <c r="D2225" i="1" s="1"/>
  <c r="S995" i="1" l="1"/>
  <c r="P996" i="1" s="1"/>
  <c r="F866" i="1"/>
  <c r="N866" i="1"/>
  <c r="C2226" i="1"/>
  <c r="D2226" i="1" s="1"/>
  <c r="B2227" i="1"/>
  <c r="G996" i="1" l="1"/>
  <c r="R996" i="1"/>
  <c r="M866" i="1"/>
  <c r="O866" i="1" s="1"/>
  <c r="L867" i="1" s="1"/>
  <c r="C2227" i="1"/>
  <c r="D2227" i="1" s="1"/>
  <c r="B2228" i="1"/>
  <c r="Q996" i="1" l="1"/>
  <c r="F867" i="1"/>
  <c r="N867" i="1"/>
  <c r="B2229" i="1"/>
  <c r="C2228" i="1"/>
  <c r="D2228" i="1" s="1"/>
  <c r="S996" i="1" l="1"/>
  <c r="P997" i="1" s="1"/>
  <c r="M867" i="1"/>
  <c r="O867" i="1" s="1"/>
  <c r="L868" i="1" s="1"/>
  <c r="B2230" i="1"/>
  <c r="C2229" i="1"/>
  <c r="D2229" i="1" s="1"/>
  <c r="G997" i="1" l="1"/>
  <c r="R997" i="1"/>
  <c r="F868" i="1"/>
  <c r="N868" i="1"/>
  <c r="C2230" i="1"/>
  <c r="D2230" i="1" s="1"/>
  <c r="B2231" i="1"/>
  <c r="Q997" i="1" l="1"/>
  <c r="M868" i="1"/>
  <c r="O868" i="1" s="1"/>
  <c r="L869" i="1" s="1"/>
  <c r="C2231" i="1"/>
  <c r="D2231" i="1" s="1"/>
  <c r="B2232" i="1"/>
  <c r="S997" i="1" l="1"/>
  <c r="P998" i="1" s="1"/>
  <c r="F869" i="1"/>
  <c r="N869" i="1"/>
  <c r="C2232" i="1"/>
  <c r="D2232" i="1" s="1"/>
  <c r="B2233" i="1"/>
  <c r="G998" i="1" l="1"/>
  <c r="R998" i="1"/>
  <c r="M869" i="1"/>
  <c r="B2234" i="1"/>
  <c r="C2233" i="1"/>
  <c r="D2233" i="1" s="1"/>
  <c r="Q998" i="1" l="1"/>
  <c r="O869" i="1"/>
  <c r="L870" i="1" s="1"/>
  <c r="C2234" i="1"/>
  <c r="D2234" i="1" s="1"/>
  <c r="B2235" i="1"/>
  <c r="S998" i="1" l="1"/>
  <c r="P999" i="1" s="1"/>
  <c r="N870" i="1"/>
  <c r="F870" i="1"/>
  <c r="C2235" i="1"/>
  <c r="D2235" i="1" s="1"/>
  <c r="B2236" i="1"/>
  <c r="G999" i="1" l="1"/>
  <c r="R999" i="1"/>
  <c r="M870" i="1"/>
  <c r="C2236" i="1"/>
  <c r="D2236" i="1" s="1"/>
  <c r="B2237" i="1"/>
  <c r="Q999" i="1" l="1"/>
  <c r="O870" i="1"/>
  <c r="L871" i="1" s="1"/>
  <c r="C2237" i="1"/>
  <c r="D2237" i="1" s="1"/>
  <c r="B2238" i="1"/>
  <c r="S999" i="1" l="1"/>
  <c r="P1000" i="1" s="1"/>
  <c r="N871" i="1"/>
  <c r="F871" i="1"/>
  <c r="C2238" i="1"/>
  <c r="D2238" i="1" s="1"/>
  <c r="B2239" i="1"/>
  <c r="G1000" i="1" l="1"/>
  <c r="R1000" i="1"/>
  <c r="M871" i="1"/>
  <c r="O871" i="1" s="1"/>
  <c r="L872" i="1" s="1"/>
  <c r="B2240" i="1"/>
  <c r="C2239" i="1"/>
  <c r="D2239" i="1" s="1"/>
  <c r="Q1000" i="1" l="1"/>
  <c r="S1000" i="1" s="1"/>
  <c r="P1001" i="1" s="1"/>
  <c r="F872" i="1"/>
  <c r="N872" i="1"/>
  <c r="C2240" i="1"/>
  <c r="D2240" i="1" s="1"/>
  <c r="B2241" i="1"/>
  <c r="G1001" i="1" l="1"/>
  <c r="R1001" i="1"/>
  <c r="M872" i="1"/>
  <c r="O872" i="1" s="1"/>
  <c r="L873" i="1" s="1"/>
  <c r="B2242" i="1"/>
  <c r="C2241" i="1"/>
  <c r="D2241" i="1" s="1"/>
  <c r="Q1001" i="1" l="1"/>
  <c r="S1001" i="1" s="1"/>
  <c r="P1002" i="1" s="1"/>
  <c r="N873" i="1"/>
  <c r="F873" i="1"/>
  <c r="C2242" i="1"/>
  <c r="D2242" i="1" s="1"/>
  <c r="B2243" i="1"/>
  <c r="G1002" i="1" l="1"/>
  <c r="R1002" i="1"/>
  <c r="M873" i="1"/>
  <c r="C2243" i="1"/>
  <c r="D2243" i="1" s="1"/>
  <c r="B2244" i="1"/>
  <c r="Q1002" i="1" l="1"/>
  <c r="O873" i="1"/>
  <c r="L874" i="1" s="1"/>
  <c r="B2245" i="1"/>
  <c r="C2244" i="1"/>
  <c r="D2244" i="1" s="1"/>
  <c r="S1002" i="1" l="1"/>
  <c r="P1003" i="1" s="1"/>
  <c r="F874" i="1"/>
  <c r="N874" i="1"/>
  <c r="C2245" i="1"/>
  <c r="D2245" i="1" s="1"/>
  <c r="B2246" i="1"/>
  <c r="G1003" i="1" l="1"/>
  <c r="R1003" i="1"/>
  <c r="M874" i="1"/>
  <c r="B2247" i="1"/>
  <c r="C2246" i="1"/>
  <c r="D2246" i="1" s="1"/>
  <c r="Q1003" i="1" l="1"/>
  <c r="O874" i="1"/>
  <c r="L875" i="1" s="1"/>
  <c r="C2247" i="1"/>
  <c r="D2247" i="1" s="1"/>
  <c r="B2248" i="1"/>
  <c r="S1003" i="1" l="1"/>
  <c r="P1004" i="1" s="1"/>
  <c r="N875" i="1"/>
  <c r="F875" i="1"/>
  <c r="B2249" i="1"/>
  <c r="C2248" i="1"/>
  <c r="D2248" i="1" s="1"/>
  <c r="R1004" i="1" l="1"/>
  <c r="G1004" i="1"/>
  <c r="M875" i="1"/>
  <c r="B2250" i="1"/>
  <c r="C2249" i="1"/>
  <c r="D2249" i="1" s="1"/>
  <c r="Q1004" i="1" l="1"/>
  <c r="O875" i="1"/>
  <c r="L876" i="1" s="1"/>
  <c r="C2250" i="1"/>
  <c r="D2250" i="1" s="1"/>
  <c r="B2251" i="1"/>
  <c r="S1004" i="1" l="1"/>
  <c r="P1005" i="1" s="1"/>
  <c r="F876" i="1"/>
  <c r="N876" i="1"/>
  <c r="C2251" i="1"/>
  <c r="D2251" i="1" s="1"/>
  <c r="B2252" i="1"/>
  <c r="R1005" i="1" l="1"/>
  <c r="G1005" i="1"/>
  <c r="M876" i="1"/>
  <c r="C2252" i="1"/>
  <c r="D2252" i="1" s="1"/>
  <c r="B2253" i="1"/>
  <c r="Q1005" i="1" l="1"/>
  <c r="O876" i="1"/>
  <c r="L877" i="1" s="1"/>
  <c r="B2254" i="1"/>
  <c r="C2253" i="1"/>
  <c r="D2253" i="1" s="1"/>
  <c r="S1005" i="1" l="1"/>
  <c r="P1006" i="1" s="1"/>
  <c r="F877" i="1"/>
  <c r="N877" i="1"/>
  <c r="C2254" i="1"/>
  <c r="D2254" i="1" s="1"/>
  <c r="B2255" i="1"/>
  <c r="R1006" i="1" l="1"/>
  <c r="G1006" i="1"/>
  <c r="M877" i="1"/>
  <c r="C2255" i="1"/>
  <c r="D2255" i="1" s="1"/>
  <c r="B2256" i="1"/>
  <c r="Q1006" i="1" l="1"/>
  <c r="S1006" i="1" s="1"/>
  <c r="P1007" i="1" s="1"/>
  <c r="O877" i="1"/>
  <c r="L878" i="1" s="1"/>
  <c r="B2257" i="1"/>
  <c r="C2256" i="1"/>
  <c r="D2256" i="1" s="1"/>
  <c r="R1007" i="1" l="1"/>
  <c r="G1007" i="1"/>
  <c r="F878" i="1"/>
  <c r="N878" i="1"/>
  <c r="C2257" i="1"/>
  <c r="D2257" i="1" s="1"/>
  <c r="B2258" i="1"/>
  <c r="Q1007" i="1" l="1"/>
  <c r="S1007" i="1" s="1"/>
  <c r="P1008" i="1" s="1"/>
  <c r="M878" i="1"/>
  <c r="C2258" i="1"/>
  <c r="D2258" i="1" s="1"/>
  <c r="B2259" i="1"/>
  <c r="R1008" i="1" l="1"/>
  <c r="G1008" i="1"/>
  <c r="O878" i="1"/>
  <c r="L879" i="1" s="1"/>
  <c r="B2260" i="1"/>
  <c r="C2259" i="1"/>
  <c r="D2259" i="1" s="1"/>
  <c r="Q1008" i="1" l="1"/>
  <c r="S1008" i="1" s="1"/>
  <c r="P1009" i="1" s="1"/>
  <c r="F879" i="1"/>
  <c r="N879" i="1"/>
  <c r="C2260" i="1"/>
  <c r="D2260" i="1" s="1"/>
  <c r="B2261" i="1"/>
  <c r="G1009" i="1" l="1"/>
  <c r="R1009" i="1"/>
  <c r="M879" i="1"/>
  <c r="O879" i="1" s="1"/>
  <c r="L880" i="1" s="1"/>
  <c r="C2261" i="1"/>
  <c r="D2261" i="1" s="1"/>
  <c r="B2262" i="1"/>
  <c r="Q1009" i="1" l="1"/>
  <c r="S1009" i="1" s="1"/>
  <c r="P1010" i="1" s="1"/>
  <c r="N880" i="1"/>
  <c r="F880" i="1"/>
  <c r="C2262" i="1"/>
  <c r="D2262" i="1" s="1"/>
  <c r="B2263" i="1"/>
  <c r="G1010" i="1" l="1"/>
  <c r="R1010" i="1"/>
  <c r="M880" i="1"/>
  <c r="B2264" i="1"/>
  <c r="C2263" i="1"/>
  <c r="D2263" i="1" s="1"/>
  <c r="Q1010" i="1" l="1"/>
  <c r="O880" i="1"/>
  <c r="L881" i="1" s="1"/>
  <c r="B2265" i="1"/>
  <c r="C2264" i="1"/>
  <c r="D2264" i="1" s="1"/>
  <c r="S1010" i="1" l="1"/>
  <c r="P1011" i="1" s="1"/>
  <c r="N881" i="1"/>
  <c r="F881" i="1"/>
  <c r="B2266" i="1"/>
  <c r="C2265" i="1"/>
  <c r="D2265" i="1" s="1"/>
  <c r="G1011" i="1" l="1"/>
  <c r="R1011" i="1"/>
  <c r="M881" i="1"/>
  <c r="C2266" i="1"/>
  <c r="D2266" i="1" s="1"/>
  <c r="B2267" i="1"/>
  <c r="Q1011" i="1" l="1"/>
  <c r="S1011" i="1" s="1"/>
  <c r="P1012" i="1" s="1"/>
  <c r="O881" i="1"/>
  <c r="L882" i="1" s="1"/>
  <c r="C2267" i="1"/>
  <c r="D2267" i="1" s="1"/>
  <c r="B2268" i="1"/>
  <c r="G1012" i="1" l="1"/>
  <c r="R1012" i="1"/>
  <c r="N882" i="1"/>
  <c r="F882" i="1"/>
  <c r="C2268" i="1"/>
  <c r="D2268" i="1" s="1"/>
  <c r="B2269" i="1"/>
  <c r="Q1012" i="1" l="1"/>
  <c r="M882" i="1"/>
  <c r="O882" i="1" s="1"/>
  <c r="L883" i="1" s="1"/>
  <c r="B2270" i="1"/>
  <c r="C2269" i="1"/>
  <c r="D2269" i="1" s="1"/>
  <c r="S1012" i="1" l="1"/>
  <c r="P1013" i="1" s="1"/>
  <c r="F883" i="1"/>
  <c r="N883" i="1"/>
  <c r="C2270" i="1"/>
  <c r="D2270" i="1" s="1"/>
  <c r="B2271" i="1"/>
  <c r="G1013" i="1" l="1"/>
  <c r="R1013" i="1"/>
  <c r="M883" i="1"/>
  <c r="O883" i="1" s="1"/>
  <c r="L884" i="1" s="1"/>
  <c r="C2271" i="1"/>
  <c r="D2271" i="1" s="1"/>
  <c r="B2272" i="1"/>
  <c r="Q1013" i="1" l="1"/>
  <c r="F884" i="1"/>
  <c r="N884" i="1"/>
  <c r="B2273" i="1"/>
  <c r="C2272" i="1"/>
  <c r="D2272" i="1" s="1"/>
  <c r="S1013" i="1" l="1"/>
  <c r="P1014" i="1" s="1"/>
  <c r="M884" i="1"/>
  <c r="O884" i="1" s="1"/>
  <c r="L885" i="1" s="1"/>
  <c r="C2273" i="1"/>
  <c r="D2273" i="1" s="1"/>
  <c r="B2274" i="1"/>
  <c r="G1014" i="1" l="1"/>
  <c r="R1014" i="1"/>
  <c r="F885" i="1"/>
  <c r="N885" i="1"/>
  <c r="C2274" i="1"/>
  <c r="D2274" i="1" s="1"/>
  <c r="B2275" i="1"/>
  <c r="Q1014" i="1" l="1"/>
  <c r="M885" i="1"/>
  <c r="B2276" i="1"/>
  <c r="C2275" i="1"/>
  <c r="D2275" i="1" s="1"/>
  <c r="S1014" i="1" l="1"/>
  <c r="P1015" i="1" s="1"/>
  <c r="O885" i="1"/>
  <c r="L886" i="1" s="1"/>
  <c r="C2276" i="1"/>
  <c r="D2276" i="1" s="1"/>
  <c r="B2277" i="1"/>
  <c r="G1015" i="1" l="1"/>
  <c r="R1015" i="1"/>
  <c r="F886" i="1"/>
  <c r="N886" i="1"/>
  <c r="C2277" i="1"/>
  <c r="D2277" i="1" s="1"/>
  <c r="B2278" i="1"/>
  <c r="Q1015" i="1" l="1"/>
  <c r="M886" i="1"/>
  <c r="O886" i="1" s="1"/>
  <c r="L887" i="1" s="1"/>
  <c r="B2279" i="1"/>
  <c r="C2278" i="1"/>
  <c r="D2278" i="1" s="1"/>
  <c r="S1015" i="1" l="1"/>
  <c r="P1016" i="1" s="1"/>
  <c r="N887" i="1"/>
  <c r="F887" i="1"/>
  <c r="C2279" i="1"/>
  <c r="D2279" i="1" s="1"/>
  <c r="B2280" i="1"/>
  <c r="G1016" i="1" l="1"/>
  <c r="R1016" i="1"/>
  <c r="M887" i="1"/>
  <c r="C2280" i="1"/>
  <c r="D2280" i="1" s="1"/>
  <c r="B2281" i="1"/>
  <c r="Q1016" i="1" l="1"/>
  <c r="S1016" i="1" s="1"/>
  <c r="P1017" i="1" s="1"/>
  <c r="O887" i="1"/>
  <c r="L888" i="1" s="1"/>
  <c r="C2281" i="1"/>
  <c r="D2281" i="1" s="1"/>
  <c r="B2282" i="1"/>
  <c r="G1017" i="1" l="1"/>
  <c r="R1017" i="1"/>
  <c r="F888" i="1"/>
  <c r="N888" i="1"/>
  <c r="C2282" i="1"/>
  <c r="D2282" i="1" s="1"/>
  <c r="B2283" i="1"/>
  <c r="Q1017" i="1" l="1"/>
  <c r="S1017" i="1" s="1"/>
  <c r="P1018" i="1" s="1"/>
  <c r="M888" i="1"/>
  <c r="B2284" i="1"/>
  <c r="C2283" i="1"/>
  <c r="D2283" i="1" s="1"/>
  <c r="G1018" i="1" l="1"/>
  <c r="R1018" i="1"/>
  <c r="O888" i="1"/>
  <c r="L889" i="1" s="1"/>
  <c r="B2285" i="1"/>
  <c r="C2284" i="1"/>
  <c r="D2284" i="1" s="1"/>
  <c r="Q1018" i="1" l="1"/>
  <c r="S1018" i="1" s="1"/>
  <c r="P1019" i="1" s="1"/>
  <c r="F889" i="1"/>
  <c r="N889" i="1"/>
  <c r="B2286" i="1"/>
  <c r="C2285" i="1"/>
  <c r="D2285" i="1" s="1"/>
  <c r="G1019" i="1" l="1"/>
  <c r="R1019" i="1"/>
  <c r="M889" i="1"/>
  <c r="B2287" i="1"/>
  <c r="C2286" i="1"/>
  <c r="D2286" i="1" s="1"/>
  <c r="Q1019" i="1" l="1"/>
  <c r="O889" i="1"/>
  <c r="L890" i="1" s="1"/>
  <c r="C2287" i="1"/>
  <c r="D2287" i="1" s="1"/>
  <c r="B2288" i="1"/>
  <c r="S1019" i="1" l="1"/>
  <c r="P1020" i="1" s="1"/>
  <c r="F890" i="1"/>
  <c r="N890" i="1"/>
  <c r="B2289" i="1"/>
  <c r="C2288" i="1"/>
  <c r="D2288" i="1" s="1"/>
  <c r="G1020" i="1" l="1"/>
  <c r="R1020" i="1"/>
  <c r="M890" i="1"/>
  <c r="C2289" i="1"/>
  <c r="D2289" i="1" s="1"/>
  <c r="B2290" i="1"/>
  <c r="Q1020" i="1" l="1"/>
  <c r="S1020" i="1" s="1"/>
  <c r="P1021" i="1" s="1"/>
  <c r="O890" i="1"/>
  <c r="L891" i="1" s="1"/>
  <c r="C2290" i="1"/>
  <c r="D2290" i="1" s="1"/>
  <c r="B2291" i="1"/>
  <c r="G1021" i="1" l="1"/>
  <c r="R1021" i="1"/>
  <c r="F891" i="1"/>
  <c r="N891" i="1"/>
  <c r="B2292" i="1"/>
  <c r="C2291" i="1"/>
  <c r="D2291" i="1" s="1"/>
  <c r="Q1021" i="1" l="1"/>
  <c r="M891" i="1"/>
  <c r="O891" i="1" s="1"/>
  <c r="L892" i="1" s="1"/>
  <c r="C2292" i="1"/>
  <c r="D2292" i="1" s="1"/>
  <c r="B2293" i="1"/>
  <c r="S1021" i="1" l="1"/>
  <c r="P1022" i="1" s="1"/>
  <c r="F892" i="1"/>
  <c r="N892" i="1"/>
  <c r="C2293" i="1"/>
  <c r="D2293" i="1" s="1"/>
  <c r="B2294" i="1"/>
  <c r="G1022" i="1" l="1"/>
  <c r="R1022" i="1"/>
  <c r="M892" i="1"/>
  <c r="B2295" i="1"/>
  <c r="C2294" i="1"/>
  <c r="D2294" i="1" s="1"/>
  <c r="Q1022" i="1" l="1"/>
  <c r="O892" i="1"/>
  <c r="L893" i="1" s="1"/>
  <c r="B2296" i="1"/>
  <c r="C2295" i="1"/>
  <c r="D2295" i="1" s="1"/>
  <c r="S1022" i="1" l="1"/>
  <c r="P1023" i="1" s="1"/>
  <c r="F893" i="1"/>
  <c r="N893" i="1"/>
  <c r="C2296" i="1"/>
  <c r="D2296" i="1" s="1"/>
  <c r="B2297" i="1"/>
  <c r="G1023" i="1" l="1"/>
  <c r="R1023" i="1"/>
  <c r="M893" i="1"/>
  <c r="O893" i="1" s="1"/>
  <c r="L894" i="1" s="1"/>
  <c r="C2297" i="1"/>
  <c r="D2297" i="1" s="1"/>
  <c r="B2298" i="1"/>
  <c r="Q1023" i="1" l="1"/>
  <c r="F894" i="1"/>
  <c r="N894" i="1"/>
  <c r="C2298" i="1"/>
  <c r="D2298" i="1" s="1"/>
  <c r="B2299" i="1"/>
  <c r="S1023" i="1" l="1"/>
  <c r="P1024" i="1" s="1"/>
  <c r="M894" i="1"/>
  <c r="O894" i="1" s="1"/>
  <c r="L895" i="1" s="1"/>
  <c r="B2300" i="1"/>
  <c r="C2299" i="1"/>
  <c r="D2299" i="1" s="1"/>
  <c r="G1024" i="1" l="1"/>
  <c r="R1024" i="1"/>
  <c r="N895" i="1"/>
  <c r="F895" i="1"/>
  <c r="C2300" i="1"/>
  <c r="D2300" i="1" s="1"/>
  <c r="B2301" i="1"/>
  <c r="Q1024" i="1" l="1"/>
  <c r="S1024" i="1" s="1"/>
  <c r="P1025" i="1" s="1"/>
  <c r="M895" i="1"/>
  <c r="O895" i="1" s="1"/>
  <c r="L896" i="1" s="1"/>
  <c r="B2302" i="1"/>
  <c r="C2301" i="1"/>
  <c r="D2301" i="1" s="1"/>
  <c r="R1025" i="1" l="1"/>
  <c r="G1025" i="1"/>
  <c r="F896" i="1"/>
  <c r="N896" i="1"/>
  <c r="C2302" i="1"/>
  <c r="D2302" i="1" s="1"/>
  <c r="B2303" i="1"/>
  <c r="Q1025" i="1" l="1"/>
  <c r="S1025" i="1" s="1"/>
  <c r="P1026" i="1" s="1"/>
  <c r="M896" i="1"/>
  <c r="B2304" i="1"/>
  <c r="C2303" i="1"/>
  <c r="D2303" i="1" s="1"/>
  <c r="G1026" i="1" l="1"/>
  <c r="R1026" i="1"/>
  <c r="O896" i="1"/>
  <c r="L897" i="1" s="1"/>
  <c r="C2304" i="1"/>
  <c r="D2304" i="1" s="1"/>
  <c r="B2305" i="1"/>
  <c r="Q1026" i="1" l="1"/>
  <c r="S1026" i="1" s="1"/>
  <c r="P1027" i="1" s="1"/>
  <c r="N897" i="1"/>
  <c r="F897" i="1"/>
  <c r="B2306" i="1"/>
  <c r="C2305" i="1"/>
  <c r="D2305" i="1" s="1"/>
  <c r="G1027" i="1" l="1"/>
  <c r="R1027" i="1"/>
  <c r="M897" i="1"/>
  <c r="B2307" i="1"/>
  <c r="C2306" i="1"/>
  <c r="D2306" i="1" s="1"/>
  <c r="Q1027" i="1" l="1"/>
  <c r="S1027" i="1" s="1"/>
  <c r="P1028" i="1" s="1"/>
  <c r="O897" i="1"/>
  <c r="L898" i="1" s="1"/>
  <c r="B2308" i="1"/>
  <c r="C2307" i="1"/>
  <c r="D2307" i="1" s="1"/>
  <c r="G1028" i="1" l="1"/>
  <c r="R1028" i="1"/>
  <c r="F898" i="1"/>
  <c r="N898" i="1"/>
  <c r="B2309" i="1"/>
  <c r="C2308" i="1"/>
  <c r="D2308" i="1" s="1"/>
  <c r="Q1028" i="1" l="1"/>
  <c r="M898" i="1"/>
  <c r="C2309" i="1"/>
  <c r="D2309" i="1" s="1"/>
  <c r="B2310" i="1"/>
  <c r="S1028" i="1" l="1"/>
  <c r="P1029" i="1" s="1"/>
  <c r="O898" i="1"/>
  <c r="L899" i="1" s="1"/>
  <c r="B2311" i="1"/>
  <c r="C2310" i="1"/>
  <c r="D2310" i="1" s="1"/>
  <c r="R1029" i="1" l="1"/>
  <c r="G1029" i="1"/>
  <c r="N899" i="1"/>
  <c r="F899" i="1"/>
  <c r="B2312" i="1"/>
  <c r="C2311" i="1"/>
  <c r="D2311" i="1" s="1"/>
  <c r="Q1029" i="1" l="1"/>
  <c r="M899" i="1"/>
  <c r="B2313" i="1"/>
  <c r="C2312" i="1"/>
  <c r="D2312" i="1" s="1"/>
  <c r="S1029" i="1" l="1"/>
  <c r="P1030" i="1" s="1"/>
  <c r="O899" i="1"/>
  <c r="L900" i="1" s="1"/>
  <c r="B2314" i="1"/>
  <c r="C2313" i="1"/>
  <c r="D2313" i="1" s="1"/>
  <c r="G1030" i="1" l="1"/>
  <c r="R1030" i="1"/>
  <c r="N900" i="1"/>
  <c r="F900" i="1"/>
  <c r="C2314" i="1"/>
  <c r="D2314" i="1" s="1"/>
  <c r="B2315" i="1"/>
  <c r="Q1030" i="1" l="1"/>
  <c r="S1030" i="1" s="1"/>
  <c r="P1031" i="1" s="1"/>
  <c r="M900" i="1"/>
  <c r="O900" i="1" s="1"/>
  <c r="L901" i="1" s="1"/>
  <c r="B2316" i="1"/>
  <c r="C2315" i="1"/>
  <c r="D2315" i="1" s="1"/>
  <c r="G1031" i="1" l="1"/>
  <c r="R1031" i="1"/>
  <c r="F901" i="1"/>
  <c r="N901" i="1"/>
  <c r="C2316" i="1"/>
  <c r="D2316" i="1" s="1"/>
  <c r="B2317" i="1"/>
  <c r="Q1031" i="1" l="1"/>
  <c r="M901" i="1"/>
  <c r="O901" i="1" s="1"/>
  <c r="L902" i="1" s="1"/>
  <c r="C2317" i="1"/>
  <c r="D2317" i="1" s="1"/>
  <c r="B2318" i="1"/>
  <c r="S1031" i="1" l="1"/>
  <c r="P1032" i="1" s="1"/>
  <c r="N902" i="1"/>
  <c r="F902" i="1"/>
  <c r="C2318" i="1"/>
  <c r="D2318" i="1" s="1"/>
  <c r="B2319" i="1"/>
  <c r="R1032" i="1" l="1"/>
  <c r="G1032" i="1"/>
  <c r="M902" i="1"/>
  <c r="C2319" i="1"/>
  <c r="D2319" i="1" s="1"/>
  <c r="B2320" i="1"/>
  <c r="Q1032" i="1" l="1"/>
  <c r="O902" i="1"/>
  <c r="L903" i="1" s="1"/>
  <c r="B2321" i="1"/>
  <c r="C2320" i="1"/>
  <c r="D2320" i="1" s="1"/>
  <c r="S1032" i="1" l="1"/>
  <c r="P1033" i="1" s="1"/>
  <c r="F903" i="1"/>
  <c r="N903" i="1"/>
  <c r="B2322" i="1"/>
  <c r="C2321" i="1"/>
  <c r="D2321" i="1" s="1"/>
  <c r="G1033" i="1" l="1"/>
  <c r="R1033" i="1"/>
  <c r="M903" i="1"/>
  <c r="C2322" i="1"/>
  <c r="D2322" i="1" s="1"/>
  <c r="B2323" i="1"/>
  <c r="Q1033" i="1" l="1"/>
  <c r="S1033" i="1" s="1"/>
  <c r="P1034" i="1" s="1"/>
  <c r="O903" i="1"/>
  <c r="L904" i="1" s="1"/>
  <c r="B2324" i="1"/>
  <c r="C2323" i="1"/>
  <c r="D2323" i="1" s="1"/>
  <c r="G1034" i="1" l="1"/>
  <c r="R1034" i="1"/>
  <c r="F904" i="1"/>
  <c r="N904" i="1"/>
  <c r="C2324" i="1"/>
  <c r="D2324" i="1" s="1"/>
  <c r="B2325" i="1"/>
  <c r="Q1034" i="1" l="1"/>
  <c r="M904" i="1"/>
  <c r="C2325" i="1"/>
  <c r="D2325" i="1" s="1"/>
  <c r="B2326" i="1"/>
  <c r="S1034" i="1" l="1"/>
  <c r="P1035" i="1" s="1"/>
  <c r="O904" i="1"/>
  <c r="L905" i="1" s="1"/>
  <c r="C2326" i="1"/>
  <c r="D2326" i="1" s="1"/>
  <c r="B2327" i="1"/>
  <c r="G1035" i="1" l="1"/>
  <c r="R1035" i="1"/>
  <c r="F905" i="1"/>
  <c r="N905" i="1"/>
  <c r="C2327" i="1"/>
  <c r="D2327" i="1" s="1"/>
  <c r="B2328" i="1"/>
  <c r="Q1035" i="1" l="1"/>
  <c r="M905" i="1"/>
  <c r="O905" i="1" s="1"/>
  <c r="L906" i="1" s="1"/>
  <c r="C2328" i="1"/>
  <c r="D2328" i="1" s="1"/>
  <c r="B2329" i="1"/>
  <c r="S1035" i="1" l="1"/>
  <c r="P1036" i="1" s="1"/>
  <c r="N906" i="1"/>
  <c r="F906" i="1"/>
  <c r="B2330" i="1"/>
  <c r="C2329" i="1"/>
  <c r="D2329" i="1" s="1"/>
  <c r="G1036" i="1" l="1"/>
  <c r="R1036" i="1"/>
  <c r="M906" i="1"/>
  <c r="C2330" i="1"/>
  <c r="D2330" i="1" s="1"/>
  <c r="B2331" i="1"/>
  <c r="Q1036" i="1" l="1"/>
  <c r="O906" i="1"/>
  <c r="L907" i="1" s="1"/>
  <c r="C2331" i="1"/>
  <c r="D2331" i="1" s="1"/>
  <c r="B2332" i="1"/>
  <c r="S1036" i="1" l="1"/>
  <c r="P1037" i="1" s="1"/>
  <c r="F907" i="1"/>
  <c r="N907" i="1"/>
  <c r="C2332" i="1"/>
  <c r="D2332" i="1" s="1"/>
  <c r="B2333" i="1"/>
  <c r="G1037" i="1" l="1"/>
  <c r="R1037" i="1"/>
  <c r="M907" i="1"/>
  <c r="O907" i="1" s="1"/>
  <c r="L908" i="1" s="1"/>
  <c r="C2333" i="1"/>
  <c r="D2333" i="1" s="1"/>
  <c r="B2334" i="1"/>
  <c r="Q1037" i="1" l="1"/>
  <c r="F908" i="1"/>
  <c r="N908" i="1"/>
  <c r="B2335" i="1"/>
  <c r="C2334" i="1"/>
  <c r="D2334" i="1" s="1"/>
  <c r="S1037" i="1" l="1"/>
  <c r="P1038" i="1" s="1"/>
  <c r="M908" i="1"/>
  <c r="B2336" i="1"/>
  <c r="C2335" i="1"/>
  <c r="D2335" i="1" s="1"/>
  <c r="G1038" i="1" l="1"/>
  <c r="R1038" i="1"/>
  <c r="O908" i="1"/>
  <c r="L909" i="1" s="1"/>
  <c r="C2336" i="1"/>
  <c r="D2336" i="1" s="1"/>
  <c r="B2337" i="1"/>
  <c r="Q1038" i="1" l="1"/>
  <c r="N909" i="1"/>
  <c r="F909" i="1"/>
  <c r="C2337" i="1"/>
  <c r="D2337" i="1" s="1"/>
  <c r="B2338" i="1"/>
  <c r="S1038" i="1" l="1"/>
  <c r="P1039" i="1" s="1"/>
  <c r="M909" i="1"/>
  <c r="O909" i="1" s="1"/>
  <c r="L910" i="1" s="1"/>
  <c r="B2339" i="1"/>
  <c r="C2338" i="1"/>
  <c r="D2338" i="1" s="1"/>
  <c r="G1039" i="1" l="1"/>
  <c r="R1039" i="1"/>
  <c r="N910" i="1"/>
  <c r="F910" i="1"/>
  <c r="C2339" i="1"/>
  <c r="D2339" i="1" s="1"/>
  <c r="B2340" i="1"/>
  <c r="Q1039" i="1" l="1"/>
  <c r="M910" i="1"/>
  <c r="O910" i="1" s="1"/>
  <c r="L911" i="1" s="1"/>
  <c r="C2340" i="1"/>
  <c r="D2340" i="1" s="1"/>
  <c r="B2341" i="1"/>
  <c r="S1039" i="1" l="1"/>
  <c r="P1040" i="1" s="1"/>
  <c r="F911" i="1"/>
  <c r="N911" i="1"/>
  <c r="C2341" i="1"/>
  <c r="D2341" i="1" s="1"/>
  <c r="B2342" i="1"/>
  <c r="G1040" i="1" l="1"/>
  <c r="R1040" i="1"/>
  <c r="M911" i="1"/>
  <c r="B2343" i="1"/>
  <c r="C2342" i="1"/>
  <c r="D2342" i="1" s="1"/>
  <c r="Q1040" i="1" l="1"/>
  <c r="O911" i="1"/>
  <c r="L912" i="1" s="1"/>
  <c r="C2343" i="1"/>
  <c r="D2343" i="1" s="1"/>
  <c r="B2344" i="1"/>
  <c r="S1040" i="1" l="1"/>
  <c r="P1041" i="1" s="1"/>
  <c r="N912" i="1"/>
  <c r="F912" i="1"/>
  <c r="B2345" i="1"/>
  <c r="C2344" i="1"/>
  <c r="D2344" i="1" s="1"/>
  <c r="G1041" i="1" l="1"/>
  <c r="R1041" i="1"/>
  <c r="M912" i="1"/>
  <c r="C2345" i="1"/>
  <c r="D2345" i="1" s="1"/>
  <c r="B2346" i="1"/>
  <c r="Q1041" i="1" l="1"/>
  <c r="O912" i="1"/>
  <c r="L913" i="1" s="1"/>
  <c r="B2347" i="1"/>
  <c r="C2346" i="1"/>
  <c r="D2346" i="1" s="1"/>
  <c r="S1041" i="1" l="1"/>
  <c r="P1042" i="1" s="1"/>
  <c r="F913" i="1"/>
  <c r="N913" i="1"/>
  <c r="B2348" i="1"/>
  <c r="C2347" i="1"/>
  <c r="D2347" i="1" s="1"/>
  <c r="G1042" i="1" l="1"/>
  <c r="R1042" i="1"/>
  <c r="M913" i="1"/>
  <c r="C2348" i="1"/>
  <c r="D2348" i="1" s="1"/>
  <c r="B2349" i="1"/>
  <c r="Q1042" i="1" l="1"/>
  <c r="O913" i="1"/>
  <c r="L914" i="1" s="1"/>
  <c r="B2350" i="1"/>
  <c r="C2349" i="1"/>
  <c r="D2349" i="1" s="1"/>
  <c r="S1042" i="1" l="1"/>
  <c r="P1043" i="1" s="1"/>
  <c r="F914" i="1"/>
  <c r="N914" i="1"/>
  <c r="C2350" i="1"/>
  <c r="D2350" i="1" s="1"/>
  <c r="B2351" i="1"/>
  <c r="R1043" i="1" l="1"/>
  <c r="G1043" i="1"/>
  <c r="M914" i="1"/>
  <c r="O914" i="1" s="1"/>
  <c r="L915" i="1" s="1"/>
  <c r="C2351" i="1"/>
  <c r="D2351" i="1" s="1"/>
  <c r="B2352" i="1"/>
  <c r="Q1043" i="1" l="1"/>
  <c r="S1043" i="1" s="1"/>
  <c r="P1044" i="1" s="1"/>
  <c r="F915" i="1"/>
  <c r="N915" i="1"/>
  <c r="B2353" i="1"/>
  <c r="C2352" i="1"/>
  <c r="D2352" i="1" s="1"/>
  <c r="G1044" i="1" l="1"/>
  <c r="R1044" i="1"/>
  <c r="M915" i="1"/>
  <c r="O915" i="1" s="1"/>
  <c r="L916" i="1" s="1"/>
  <c r="B2354" i="1"/>
  <c r="C2353" i="1"/>
  <c r="D2353" i="1" s="1"/>
  <c r="Q1044" i="1" l="1"/>
  <c r="N916" i="1"/>
  <c r="F916" i="1"/>
  <c r="B2355" i="1"/>
  <c r="C2354" i="1"/>
  <c r="D2354" i="1" s="1"/>
  <c r="S1044" i="1" l="1"/>
  <c r="P1045" i="1" s="1"/>
  <c r="M916" i="1"/>
  <c r="O916" i="1" s="1"/>
  <c r="L917" i="1" s="1"/>
  <c r="B2356" i="1"/>
  <c r="C2355" i="1"/>
  <c r="D2355" i="1" s="1"/>
  <c r="G1045" i="1" l="1"/>
  <c r="R1045" i="1"/>
  <c r="N917" i="1"/>
  <c r="F917" i="1"/>
  <c r="B2357" i="1"/>
  <c r="C2356" i="1"/>
  <c r="D2356" i="1" s="1"/>
  <c r="Q1045" i="1" l="1"/>
  <c r="S1045" i="1" s="1"/>
  <c r="P1046" i="1" s="1"/>
  <c r="M917" i="1"/>
  <c r="O917" i="1" s="1"/>
  <c r="L918" i="1" s="1"/>
  <c r="B2358" i="1"/>
  <c r="C2357" i="1"/>
  <c r="D2357" i="1" s="1"/>
  <c r="F918" i="1" l="1"/>
  <c r="N918" i="1"/>
  <c r="C2358" i="1"/>
  <c r="D2358" i="1" s="1"/>
  <c r="B2359" i="1"/>
  <c r="G1046" i="1" l="1"/>
  <c r="R1046" i="1"/>
  <c r="M918" i="1"/>
  <c r="C2359" i="1"/>
  <c r="D2359" i="1" s="1"/>
  <c r="B2360" i="1"/>
  <c r="Q1046" i="1" l="1"/>
  <c r="S1046" i="1" s="1"/>
  <c r="P1047" i="1" s="1"/>
  <c r="O918" i="1"/>
  <c r="L919" i="1" s="1"/>
  <c r="C2360" i="1"/>
  <c r="D2360" i="1" s="1"/>
  <c r="B2361" i="1"/>
  <c r="G1047" i="1" l="1"/>
  <c r="R1047" i="1"/>
  <c r="F919" i="1"/>
  <c r="N919" i="1"/>
  <c r="C2361" i="1"/>
  <c r="D2361" i="1" s="1"/>
  <c r="B2362" i="1"/>
  <c r="Q1047" i="1" l="1"/>
  <c r="M919" i="1"/>
  <c r="O919" i="1" s="1"/>
  <c r="L920" i="1" s="1"/>
  <c r="B2363" i="1"/>
  <c r="C2362" i="1"/>
  <c r="D2362" i="1" s="1"/>
  <c r="S1047" i="1" l="1"/>
  <c r="P1048" i="1" s="1"/>
  <c r="F920" i="1"/>
  <c r="N920" i="1"/>
  <c r="C2363" i="1"/>
  <c r="D2363" i="1" s="1"/>
  <c r="B2364" i="1"/>
  <c r="G1048" i="1" l="1"/>
  <c r="R1048" i="1"/>
  <c r="M920" i="1"/>
  <c r="B2365" i="1"/>
  <c r="C2364" i="1"/>
  <c r="D2364" i="1" s="1"/>
  <c r="Q1048" i="1" l="1"/>
  <c r="O920" i="1"/>
  <c r="L921" i="1" s="1"/>
  <c r="B2366" i="1"/>
  <c r="C2365" i="1"/>
  <c r="D2365" i="1" s="1"/>
  <c r="S1048" i="1" l="1"/>
  <c r="P1049" i="1" s="1"/>
  <c r="F921" i="1"/>
  <c r="N921" i="1"/>
  <c r="B2367" i="1"/>
  <c r="C2366" i="1"/>
  <c r="D2366" i="1" s="1"/>
  <c r="G1049" i="1" l="1"/>
  <c r="R1049" i="1"/>
  <c r="M921" i="1"/>
  <c r="O921" i="1" s="1"/>
  <c r="L922" i="1" s="1"/>
  <c r="C2367" i="1"/>
  <c r="D2367" i="1" s="1"/>
  <c r="B2368" i="1"/>
  <c r="Q1049" i="1" l="1"/>
  <c r="N922" i="1"/>
  <c r="F922" i="1"/>
  <c r="C2368" i="1"/>
  <c r="D2368" i="1" s="1"/>
  <c r="B2369" i="1"/>
  <c r="S1049" i="1" l="1"/>
  <c r="P1050" i="1" s="1"/>
  <c r="M922" i="1"/>
  <c r="C2369" i="1"/>
  <c r="D2369" i="1" s="1"/>
  <c r="B2370" i="1"/>
  <c r="G1050" i="1" l="1"/>
  <c r="R1050" i="1"/>
  <c r="O922" i="1"/>
  <c r="L923" i="1" s="1"/>
  <c r="B2371" i="1"/>
  <c r="C2370" i="1"/>
  <c r="D2370" i="1" s="1"/>
  <c r="Q1050" i="1" l="1"/>
  <c r="F923" i="1"/>
  <c r="N923" i="1"/>
  <c r="B2372" i="1"/>
  <c r="C2371" i="1"/>
  <c r="D2371" i="1" s="1"/>
  <c r="S1050" i="1" l="1"/>
  <c r="P1051" i="1" s="1"/>
  <c r="M923" i="1"/>
  <c r="C2372" i="1"/>
  <c r="D2372" i="1" s="1"/>
  <c r="B2373" i="1"/>
  <c r="G1051" i="1" l="1"/>
  <c r="R1051" i="1"/>
  <c r="O923" i="1"/>
  <c r="L924" i="1" s="1"/>
  <c r="C2373" i="1"/>
  <c r="D2373" i="1" s="1"/>
  <c r="B2374" i="1"/>
  <c r="Q1051" i="1" l="1"/>
  <c r="F924" i="1"/>
  <c r="N924" i="1"/>
  <c r="B2375" i="1"/>
  <c r="C2374" i="1"/>
  <c r="D2374" i="1" s="1"/>
  <c r="S1051" i="1" l="1"/>
  <c r="P1052" i="1" s="1"/>
  <c r="M924" i="1"/>
  <c r="C2375" i="1"/>
  <c r="D2375" i="1" s="1"/>
  <c r="B2376" i="1"/>
  <c r="G1052" i="1" l="1"/>
  <c r="R1052" i="1"/>
  <c r="O924" i="1"/>
  <c r="L925" i="1" s="1"/>
  <c r="C2376" i="1"/>
  <c r="D2376" i="1" s="1"/>
  <c r="B2377" i="1"/>
  <c r="Q1052" i="1" l="1"/>
  <c r="F925" i="1"/>
  <c r="N925" i="1"/>
  <c r="C2377" i="1"/>
  <c r="D2377" i="1" s="1"/>
  <c r="B2378" i="1"/>
  <c r="S1052" i="1" l="1"/>
  <c r="P1053" i="1" s="1"/>
  <c r="M925" i="1"/>
  <c r="O925" i="1" s="1"/>
  <c r="L926" i="1" s="1"/>
  <c r="B2379" i="1"/>
  <c r="C2378" i="1"/>
  <c r="D2378" i="1" s="1"/>
  <c r="G1053" i="1" l="1"/>
  <c r="R1053" i="1"/>
  <c r="N926" i="1"/>
  <c r="F926" i="1"/>
  <c r="C2379" i="1"/>
  <c r="D2379" i="1" s="1"/>
  <c r="B2380" i="1"/>
  <c r="Q1053" i="1" l="1"/>
  <c r="S1053" i="1" s="1"/>
  <c r="P1054" i="1" s="1"/>
  <c r="M926" i="1"/>
  <c r="O926" i="1" s="1"/>
  <c r="L927" i="1" s="1"/>
  <c r="C2380" i="1"/>
  <c r="D2380" i="1" s="1"/>
  <c r="B2381" i="1"/>
  <c r="G1054" i="1" l="1"/>
  <c r="R1054" i="1"/>
  <c r="N927" i="1"/>
  <c r="F927" i="1"/>
  <c r="B2382" i="1"/>
  <c r="C2381" i="1"/>
  <c r="D2381" i="1" s="1"/>
  <c r="Q1054" i="1" l="1"/>
  <c r="M927" i="1"/>
  <c r="O927" i="1" s="1"/>
  <c r="L928" i="1" s="1"/>
  <c r="C2382" i="1"/>
  <c r="D2382" i="1" s="1"/>
  <c r="B2383" i="1"/>
  <c r="S1054" i="1" l="1"/>
  <c r="P1055" i="1" s="1"/>
  <c r="F928" i="1"/>
  <c r="N928" i="1"/>
  <c r="C2383" i="1"/>
  <c r="D2383" i="1" s="1"/>
  <c r="B2384" i="1"/>
  <c r="G1055" i="1" l="1"/>
  <c r="R1055" i="1"/>
  <c r="M928" i="1"/>
  <c r="O928" i="1" s="1"/>
  <c r="L929" i="1" s="1"/>
  <c r="C2384" i="1"/>
  <c r="D2384" i="1" s="1"/>
  <c r="B2385" i="1"/>
  <c r="Q1055" i="1" l="1"/>
  <c r="S1055" i="1" s="1"/>
  <c r="P1056" i="1" s="1"/>
  <c r="N929" i="1"/>
  <c r="F929" i="1"/>
  <c r="B2386" i="1"/>
  <c r="C2385" i="1"/>
  <c r="D2385" i="1" s="1"/>
  <c r="G1056" i="1" l="1"/>
  <c r="R1056" i="1"/>
  <c r="M929" i="1"/>
  <c r="B2387" i="1"/>
  <c r="C2386" i="1"/>
  <c r="D2386" i="1" s="1"/>
  <c r="Q1056" i="1" l="1"/>
  <c r="O929" i="1"/>
  <c r="L930" i="1" s="1"/>
  <c r="C2387" i="1"/>
  <c r="D2387" i="1" s="1"/>
  <c r="B2388" i="1"/>
  <c r="S1056" i="1" l="1"/>
  <c r="P1057" i="1" s="1"/>
  <c r="F930" i="1"/>
  <c r="N930" i="1"/>
  <c r="C2388" i="1"/>
  <c r="D2388" i="1" s="1"/>
  <c r="B2389" i="1"/>
  <c r="G1057" i="1" l="1"/>
  <c r="R1057" i="1"/>
  <c r="M930" i="1"/>
  <c r="O930" i="1" s="1"/>
  <c r="L931" i="1" s="1"/>
  <c r="B2390" i="1"/>
  <c r="C2389" i="1"/>
  <c r="D2389" i="1" s="1"/>
  <c r="Q1057" i="1" l="1"/>
  <c r="F931" i="1"/>
  <c r="N931" i="1"/>
  <c r="B2391" i="1"/>
  <c r="C2390" i="1"/>
  <c r="D2390" i="1" s="1"/>
  <c r="S1057" i="1" l="1"/>
  <c r="P1058" i="1" s="1"/>
  <c r="M931" i="1"/>
  <c r="C2391" i="1"/>
  <c r="D2391" i="1" s="1"/>
  <c r="B2392" i="1"/>
  <c r="G1058" i="1" l="1"/>
  <c r="R1058" i="1"/>
  <c r="O931" i="1"/>
  <c r="L932" i="1" s="1"/>
  <c r="C2392" i="1"/>
  <c r="D2392" i="1" s="1"/>
  <c r="B2393" i="1"/>
  <c r="Q1058" i="1" l="1"/>
  <c r="S1058" i="1" s="1"/>
  <c r="P1059" i="1" s="1"/>
  <c r="F932" i="1"/>
  <c r="N932" i="1"/>
  <c r="C2393" i="1"/>
  <c r="D2393" i="1" s="1"/>
  <c r="B2394" i="1"/>
  <c r="G1059" i="1" l="1"/>
  <c r="R1059" i="1"/>
  <c r="M932" i="1"/>
  <c r="B2395" i="1"/>
  <c r="C2394" i="1"/>
  <c r="D2394" i="1" s="1"/>
  <c r="Q1059" i="1" l="1"/>
  <c r="O932" i="1"/>
  <c r="L933" i="1" s="1"/>
  <c r="C2395" i="1"/>
  <c r="D2395" i="1" s="1"/>
  <c r="B2396" i="1"/>
  <c r="S1059" i="1" l="1"/>
  <c r="P1060" i="1" s="1"/>
  <c r="N933" i="1"/>
  <c r="F933" i="1"/>
  <c r="C2396" i="1"/>
  <c r="D2396" i="1" s="1"/>
  <c r="B2397" i="1"/>
  <c r="G1060" i="1" l="1"/>
  <c r="R1060" i="1"/>
  <c r="M933" i="1"/>
  <c r="C2397" i="1"/>
  <c r="D2397" i="1" s="1"/>
  <c r="B2398" i="1"/>
  <c r="Q1060" i="1" l="1"/>
  <c r="O933" i="1"/>
  <c r="L934" i="1" s="1"/>
  <c r="B2399" i="1"/>
  <c r="C2398" i="1"/>
  <c r="D2398" i="1" s="1"/>
  <c r="S1060" i="1" l="1"/>
  <c r="P1061" i="1" s="1"/>
  <c r="F934" i="1"/>
  <c r="N934" i="1"/>
  <c r="B2400" i="1"/>
  <c r="C2399" i="1"/>
  <c r="D2399" i="1" s="1"/>
  <c r="G1061" i="1" l="1"/>
  <c r="R1061" i="1"/>
  <c r="M934" i="1"/>
  <c r="C2400" i="1"/>
  <c r="D2400" i="1" s="1"/>
  <c r="B2401" i="1"/>
  <c r="Q1061" i="1" l="1"/>
  <c r="O934" i="1"/>
  <c r="L935" i="1" s="1"/>
  <c r="B2402" i="1"/>
  <c r="C2401" i="1"/>
  <c r="D2401" i="1" s="1"/>
  <c r="S1061" i="1" l="1"/>
  <c r="P1062" i="1" s="1"/>
  <c r="N935" i="1"/>
  <c r="F935" i="1"/>
  <c r="C2402" i="1"/>
  <c r="D2402" i="1" s="1"/>
  <c r="B2403" i="1"/>
  <c r="G1062" i="1" l="1"/>
  <c r="R1062" i="1"/>
  <c r="M935" i="1"/>
  <c r="O935" i="1" s="1"/>
  <c r="L936" i="1" s="1"/>
  <c r="C2403" i="1"/>
  <c r="D2403" i="1" s="1"/>
  <c r="B2404" i="1"/>
  <c r="Q1062" i="1" l="1"/>
  <c r="S1062" i="1" s="1"/>
  <c r="P1063" i="1" s="1"/>
  <c r="F936" i="1"/>
  <c r="N936" i="1"/>
  <c r="C2404" i="1"/>
  <c r="D2404" i="1" s="1"/>
  <c r="B2405" i="1"/>
  <c r="G1063" i="1" l="1"/>
  <c r="R1063" i="1"/>
  <c r="M936" i="1"/>
  <c r="C2405" i="1"/>
  <c r="D2405" i="1" s="1"/>
  <c r="B2406" i="1"/>
  <c r="Q1063" i="1" l="1"/>
  <c r="S1063" i="1" s="1"/>
  <c r="P1064" i="1" s="1"/>
  <c r="O936" i="1"/>
  <c r="L937" i="1" s="1"/>
  <c r="B2407" i="1"/>
  <c r="C2406" i="1"/>
  <c r="D2406" i="1" s="1"/>
  <c r="G1064" i="1" l="1"/>
  <c r="R1064" i="1"/>
  <c r="F937" i="1"/>
  <c r="N937" i="1"/>
  <c r="C2407" i="1"/>
  <c r="D2407" i="1" s="1"/>
  <c r="B2408" i="1"/>
  <c r="Q1064" i="1" l="1"/>
  <c r="S1064" i="1" s="1"/>
  <c r="P1065" i="1" s="1"/>
  <c r="M937" i="1"/>
  <c r="C2408" i="1"/>
  <c r="D2408" i="1" s="1"/>
  <c r="B2409" i="1"/>
  <c r="G1065" i="1" l="1"/>
  <c r="R1065" i="1"/>
  <c r="O937" i="1"/>
  <c r="L938" i="1" s="1"/>
  <c r="C2409" i="1"/>
  <c r="D2409" i="1" s="1"/>
  <c r="B2410" i="1"/>
  <c r="Q1065" i="1" l="1"/>
  <c r="S1065" i="1" s="1"/>
  <c r="P1066" i="1" s="1"/>
  <c r="F938" i="1"/>
  <c r="N938" i="1"/>
  <c r="C2410" i="1"/>
  <c r="D2410" i="1" s="1"/>
  <c r="B2411" i="1"/>
  <c r="G1066" i="1" l="1"/>
  <c r="R1066" i="1"/>
  <c r="M938" i="1"/>
  <c r="O938" i="1" s="1"/>
  <c r="L939" i="1" s="1"/>
  <c r="C2411" i="1"/>
  <c r="D2411" i="1" s="1"/>
  <c r="B2412" i="1"/>
  <c r="Q1066" i="1" l="1"/>
  <c r="F939" i="1"/>
  <c r="N939" i="1"/>
  <c r="B2413" i="1"/>
  <c r="C2412" i="1"/>
  <c r="D2412" i="1" s="1"/>
  <c r="S1066" i="1" l="1"/>
  <c r="P1067" i="1" s="1"/>
  <c r="M939" i="1"/>
  <c r="O939" i="1" s="1"/>
  <c r="L940" i="1" s="1"/>
  <c r="B2414" i="1"/>
  <c r="C2413" i="1"/>
  <c r="D2413" i="1" s="1"/>
  <c r="G1067" i="1" l="1"/>
  <c r="R1067" i="1"/>
  <c r="N940" i="1"/>
  <c r="F940" i="1"/>
  <c r="C2414" i="1"/>
  <c r="D2414" i="1" s="1"/>
  <c r="B2415" i="1"/>
  <c r="Q1067" i="1" l="1"/>
  <c r="M940" i="1"/>
  <c r="C2415" i="1"/>
  <c r="D2415" i="1" s="1"/>
  <c r="B2416" i="1"/>
  <c r="S1067" i="1" l="1"/>
  <c r="P1068" i="1" s="1"/>
  <c r="O940" i="1"/>
  <c r="L941" i="1" s="1"/>
  <c r="C2416" i="1"/>
  <c r="D2416" i="1" s="1"/>
  <c r="B2417" i="1"/>
  <c r="G1068" i="1" l="1"/>
  <c r="R1068" i="1"/>
  <c r="N941" i="1"/>
  <c r="F941" i="1"/>
  <c r="C2417" i="1"/>
  <c r="D2417" i="1" s="1"/>
  <c r="B2418" i="1"/>
  <c r="Q1068" i="1" l="1"/>
  <c r="S1068" i="1" s="1"/>
  <c r="P1069" i="1" s="1"/>
  <c r="M941" i="1"/>
  <c r="B2419" i="1"/>
  <c r="C2418" i="1"/>
  <c r="D2418" i="1" s="1"/>
  <c r="G1069" i="1" l="1"/>
  <c r="R1069" i="1"/>
  <c r="O941" i="1"/>
  <c r="L942" i="1" s="1"/>
  <c r="B2420" i="1"/>
  <c r="C2419" i="1"/>
  <c r="D2419" i="1" s="1"/>
  <c r="Q1069" i="1" l="1"/>
  <c r="S1069" i="1" s="1"/>
  <c r="P1070" i="1" s="1"/>
  <c r="F942" i="1"/>
  <c r="N942" i="1"/>
  <c r="B2421" i="1"/>
  <c r="C2420" i="1"/>
  <c r="D2420" i="1" s="1"/>
  <c r="G1070" i="1" l="1"/>
  <c r="R1070" i="1"/>
  <c r="M942" i="1"/>
  <c r="C2421" i="1"/>
  <c r="D2421" i="1" s="1"/>
  <c r="B2422" i="1"/>
  <c r="Q1070" i="1" l="1"/>
  <c r="O942" i="1"/>
  <c r="L943" i="1" s="1"/>
  <c r="C2422" i="1"/>
  <c r="D2422" i="1" s="1"/>
  <c r="B2423" i="1"/>
  <c r="S1070" i="1" l="1"/>
  <c r="P1071" i="1" s="1"/>
  <c r="N943" i="1"/>
  <c r="F943" i="1"/>
  <c r="C2423" i="1"/>
  <c r="D2423" i="1" s="1"/>
  <c r="B2424" i="1"/>
  <c r="G1071" i="1" l="1"/>
  <c r="R1071" i="1"/>
  <c r="M943" i="1"/>
  <c r="C2424" i="1"/>
  <c r="D2424" i="1" s="1"/>
  <c r="B2425" i="1"/>
  <c r="Q1071" i="1" l="1"/>
  <c r="O943" i="1"/>
  <c r="L944" i="1" s="1"/>
  <c r="C2425" i="1"/>
  <c r="D2425" i="1" s="1"/>
  <c r="B2426" i="1"/>
  <c r="S1071" i="1" l="1"/>
  <c r="P1072" i="1" s="1"/>
  <c r="F944" i="1"/>
  <c r="N944" i="1"/>
  <c r="B2427" i="1"/>
  <c r="C2426" i="1"/>
  <c r="D2426" i="1" s="1"/>
  <c r="G1072" i="1" l="1"/>
  <c r="R1072" i="1"/>
  <c r="M944" i="1"/>
  <c r="O944" i="1" s="1"/>
  <c r="L945" i="1" s="1"/>
  <c r="C2427" i="1"/>
  <c r="D2427" i="1" s="1"/>
  <c r="B2428" i="1"/>
  <c r="Q1072" i="1" l="1"/>
  <c r="F945" i="1"/>
  <c r="N945" i="1"/>
  <c r="B2429" i="1"/>
  <c r="C2428" i="1"/>
  <c r="D2428" i="1" s="1"/>
  <c r="S1072" i="1" l="1"/>
  <c r="P1073" i="1" s="1"/>
  <c r="M945" i="1"/>
  <c r="O945" i="1" s="1"/>
  <c r="L946" i="1" s="1"/>
  <c r="C2429" i="1"/>
  <c r="D2429" i="1" s="1"/>
  <c r="B2430" i="1"/>
  <c r="G1073" i="1" l="1"/>
  <c r="R1073" i="1"/>
  <c r="F946" i="1"/>
  <c r="N946" i="1"/>
  <c r="B2431" i="1"/>
  <c r="C2430" i="1"/>
  <c r="D2430" i="1" s="1"/>
  <c r="Q1073" i="1" l="1"/>
  <c r="M946" i="1"/>
  <c r="C2431" i="1"/>
  <c r="D2431" i="1" s="1"/>
  <c r="B2432" i="1"/>
  <c r="S1073" i="1" l="1"/>
  <c r="P1074" i="1" s="1"/>
  <c r="O946" i="1"/>
  <c r="L947" i="1" s="1"/>
  <c r="B2433" i="1"/>
  <c r="C2432" i="1"/>
  <c r="D2432" i="1" s="1"/>
  <c r="R1074" i="1" l="1"/>
  <c r="G1074" i="1"/>
  <c r="F947" i="1"/>
  <c r="N947" i="1"/>
  <c r="C2433" i="1"/>
  <c r="D2433" i="1" s="1"/>
  <c r="B2434" i="1"/>
  <c r="Q1074" i="1" l="1"/>
  <c r="M947" i="1"/>
  <c r="B2435" i="1"/>
  <c r="C2434" i="1"/>
  <c r="D2434" i="1" s="1"/>
  <c r="S1074" i="1" l="1"/>
  <c r="P1075" i="1" s="1"/>
  <c r="O947" i="1"/>
  <c r="L948" i="1" s="1"/>
  <c r="C2435" i="1"/>
  <c r="D2435" i="1" s="1"/>
  <c r="B2436" i="1"/>
  <c r="G1075" i="1" l="1"/>
  <c r="R1075" i="1"/>
  <c r="F948" i="1"/>
  <c r="N948" i="1"/>
  <c r="B2437" i="1"/>
  <c r="C2436" i="1"/>
  <c r="D2436" i="1" s="1"/>
  <c r="Q1075" i="1" l="1"/>
  <c r="S1075" i="1" s="1"/>
  <c r="P1076" i="1" s="1"/>
  <c r="M948" i="1"/>
  <c r="C2437" i="1"/>
  <c r="D2437" i="1" s="1"/>
  <c r="B2438" i="1"/>
  <c r="G1076" i="1" l="1"/>
  <c r="R1076" i="1"/>
  <c r="O948" i="1"/>
  <c r="L949" i="1" s="1"/>
  <c r="C2438" i="1"/>
  <c r="D2438" i="1" s="1"/>
  <c r="B2439" i="1"/>
  <c r="Q1076" i="1" l="1"/>
  <c r="S1076" i="1" s="1"/>
  <c r="P1077" i="1" s="1"/>
  <c r="F949" i="1"/>
  <c r="N949" i="1"/>
  <c r="C2439" i="1"/>
  <c r="D2439" i="1" s="1"/>
  <c r="B2440" i="1"/>
  <c r="G1077" i="1" l="1"/>
  <c r="R1077" i="1"/>
  <c r="M949" i="1"/>
  <c r="O949" i="1" s="1"/>
  <c r="L950" i="1" s="1"/>
  <c r="C2440" i="1"/>
  <c r="D2440" i="1" s="1"/>
  <c r="B2441" i="1"/>
  <c r="Q1077" i="1" l="1"/>
  <c r="S1077" i="1" s="1"/>
  <c r="P1078" i="1" s="1"/>
  <c r="F950" i="1"/>
  <c r="N950" i="1"/>
  <c r="C2441" i="1"/>
  <c r="D2441" i="1" s="1"/>
  <c r="B2442" i="1"/>
  <c r="G1078" i="1" l="1"/>
  <c r="R1078" i="1"/>
  <c r="M950" i="1"/>
  <c r="C2442" i="1"/>
  <c r="D2442" i="1" s="1"/>
  <c r="B2443" i="1"/>
  <c r="Q1078" i="1" l="1"/>
  <c r="S1078" i="1" s="1"/>
  <c r="P1079" i="1" s="1"/>
  <c r="O950" i="1"/>
  <c r="L951" i="1" s="1"/>
  <c r="C2443" i="1"/>
  <c r="D2443" i="1" s="1"/>
  <c r="B2444" i="1"/>
  <c r="G1079" i="1" l="1"/>
  <c r="R1079" i="1"/>
  <c r="F951" i="1"/>
  <c r="N951" i="1"/>
  <c r="C2444" i="1"/>
  <c r="D2444" i="1" s="1"/>
  <c r="B2445" i="1"/>
  <c r="Q1079" i="1" l="1"/>
  <c r="S1079" i="1" s="1"/>
  <c r="P1080" i="1" s="1"/>
  <c r="M951" i="1"/>
  <c r="O951" i="1" s="1"/>
  <c r="L952" i="1" s="1"/>
  <c r="C2445" i="1"/>
  <c r="D2445" i="1" s="1"/>
  <c r="B2446" i="1"/>
  <c r="G1080" i="1" l="1"/>
  <c r="R1080" i="1"/>
  <c r="F952" i="1"/>
  <c r="N952" i="1"/>
  <c r="C2446" i="1"/>
  <c r="D2446" i="1" s="1"/>
  <c r="B2447" i="1"/>
  <c r="Q1080" i="1" l="1"/>
  <c r="S1080" i="1" s="1"/>
  <c r="P1081" i="1" s="1"/>
  <c r="M952" i="1"/>
  <c r="C2447" i="1"/>
  <c r="D2447" i="1" s="1"/>
  <c r="B2448" i="1"/>
  <c r="G1081" i="1" l="1"/>
  <c r="R1081" i="1"/>
  <c r="O952" i="1"/>
  <c r="L953" i="1" s="1"/>
  <c r="C2448" i="1"/>
  <c r="D2448" i="1" s="1"/>
  <c r="B2449" i="1"/>
  <c r="Q1081" i="1" l="1"/>
  <c r="S1081" i="1" s="1"/>
  <c r="P1082" i="1" s="1"/>
  <c r="F953" i="1"/>
  <c r="N953" i="1"/>
  <c r="C2449" i="1"/>
  <c r="D2449" i="1" s="1"/>
  <c r="B2450" i="1"/>
  <c r="R1082" i="1" l="1"/>
  <c r="G1082" i="1"/>
  <c r="M953" i="1"/>
  <c r="C2450" i="1"/>
  <c r="D2450" i="1" s="1"/>
  <c r="B2451" i="1"/>
  <c r="Q1082" i="1" l="1"/>
  <c r="S1082" i="1" s="1"/>
  <c r="P1083" i="1" s="1"/>
  <c r="O953" i="1"/>
  <c r="L954" i="1" s="1"/>
  <c r="B2452" i="1"/>
  <c r="C2451" i="1"/>
  <c r="D2451" i="1" s="1"/>
  <c r="R1083" i="1" l="1"/>
  <c r="G1083" i="1"/>
  <c r="F954" i="1"/>
  <c r="N954" i="1"/>
  <c r="C2452" i="1"/>
  <c r="D2452" i="1" s="1"/>
  <c r="B2453" i="1"/>
  <c r="Q1083" i="1" l="1"/>
  <c r="S1083" i="1" s="1"/>
  <c r="P1084" i="1" s="1"/>
  <c r="M954" i="1"/>
  <c r="O954" i="1" s="1"/>
  <c r="L955" i="1" s="1"/>
  <c r="C2453" i="1"/>
  <c r="D2453" i="1" s="1"/>
  <c r="B2454" i="1"/>
  <c r="G1084" i="1" l="1"/>
  <c r="R1084" i="1"/>
  <c r="F955" i="1"/>
  <c r="N955" i="1"/>
  <c r="B2455" i="1"/>
  <c r="C2454" i="1"/>
  <c r="D2454" i="1" s="1"/>
  <c r="Q1084" i="1" l="1"/>
  <c r="M955" i="1"/>
  <c r="O955" i="1" s="1"/>
  <c r="L956" i="1" s="1"/>
  <c r="C2455" i="1"/>
  <c r="D2455" i="1" s="1"/>
  <c r="B2456" i="1"/>
  <c r="S1084" i="1" l="1"/>
  <c r="P1085" i="1" s="1"/>
  <c r="N956" i="1"/>
  <c r="F956" i="1"/>
  <c r="C2456" i="1"/>
  <c r="D2456" i="1" s="1"/>
  <c r="B2457" i="1"/>
  <c r="G1085" i="1" l="1"/>
  <c r="R1085" i="1"/>
  <c r="M956" i="1"/>
  <c r="C2457" i="1"/>
  <c r="D2457" i="1" s="1"/>
  <c r="B2458" i="1"/>
  <c r="Q1085" i="1" l="1"/>
  <c r="O956" i="1"/>
  <c r="L957" i="1" s="1"/>
  <c r="B2459" i="1"/>
  <c r="C2458" i="1"/>
  <c r="D2458" i="1" s="1"/>
  <c r="S1085" i="1" l="1"/>
  <c r="P1086" i="1" s="1"/>
  <c r="F957" i="1"/>
  <c r="N957" i="1"/>
  <c r="C2459" i="1"/>
  <c r="D2459" i="1" s="1"/>
  <c r="B2460" i="1"/>
  <c r="G1086" i="1" l="1"/>
  <c r="R1086" i="1"/>
  <c r="M957" i="1"/>
  <c r="B2461" i="1"/>
  <c r="C2460" i="1"/>
  <c r="D2460" i="1" s="1"/>
  <c r="Q1086" i="1" l="1"/>
  <c r="O957" i="1"/>
  <c r="L958" i="1" s="1"/>
  <c r="C2461" i="1"/>
  <c r="D2461" i="1" s="1"/>
  <c r="B2462" i="1"/>
  <c r="S1086" i="1" l="1"/>
  <c r="P1087" i="1" s="1"/>
  <c r="F958" i="1"/>
  <c r="N958" i="1"/>
  <c r="B2463" i="1"/>
  <c r="C2462" i="1"/>
  <c r="D2462" i="1" s="1"/>
  <c r="G1087" i="1" l="1"/>
  <c r="R1087" i="1"/>
  <c r="M958" i="1"/>
  <c r="C2463" i="1"/>
  <c r="D2463" i="1" s="1"/>
  <c r="B2464" i="1"/>
  <c r="Q1087" i="1" l="1"/>
  <c r="S1087" i="1" s="1"/>
  <c r="P1088" i="1" s="1"/>
  <c r="O958" i="1"/>
  <c r="L959" i="1" s="1"/>
  <c r="C2464" i="1"/>
  <c r="D2464" i="1" s="1"/>
  <c r="B2465" i="1"/>
  <c r="G1088" i="1" l="1"/>
  <c r="R1088" i="1"/>
  <c r="F959" i="1"/>
  <c r="N959" i="1"/>
  <c r="C2465" i="1"/>
  <c r="D2465" i="1" s="1"/>
  <c r="B2466" i="1"/>
  <c r="Q1088" i="1" l="1"/>
  <c r="S1088" i="1" s="1"/>
  <c r="P1089" i="1" s="1"/>
  <c r="M959" i="1"/>
  <c r="O959" i="1" s="1"/>
  <c r="L960" i="1" s="1"/>
  <c r="B2467" i="1"/>
  <c r="C2466" i="1"/>
  <c r="D2466" i="1" s="1"/>
  <c r="R1089" i="1" l="1"/>
  <c r="G1089" i="1"/>
  <c r="F960" i="1"/>
  <c r="N960" i="1"/>
  <c r="C2467" i="1"/>
  <c r="D2467" i="1" s="1"/>
  <c r="B2468" i="1"/>
  <c r="Q1089" i="1" l="1"/>
  <c r="S1089" i="1" s="1"/>
  <c r="P1090" i="1" s="1"/>
  <c r="M960" i="1"/>
  <c r="C2468" i="1"/>
  <c r="D2468" i="1" s="1"/>
  <c r="B2469" i="1"/>
  <c r="G1090" i="1" l="1"/>
  <c r="R1090" i="1"/>
  <c r="O960" i="1"/>
  <c r="L961" i="1" s="1"/>
  <c r="C2469" i="1"/>
  <c r="D2469" i="1" s="1"/>
  <c r="B2470" i="1"/>
  <c r="Q1090" i="1" l="1"/>
  <c r="S1090" i="1" s="1"/>
  <c r="P1091" i="1" s="1"/>
  <c r="N961" i="1"/>
  <c r="F961" i="1"/>
  <c r="B2471" i="1"/>
  <c r="C2470" i="1"/>
  <c r="D2470" i="1" s="1"/>
  <c r="G1091" i="1" l="1"/>
  <c r="R1091" i="1"/>
  <c r="M961" i="1"/>
  <c r="B2472" i="1"/>
  <c r="C2471" i="1"/>
  <c r="D2471" i="1" s="1"/>
  <c r="Q1091" i="1" l="1"/>
  <c r="O961" i="1"/>
  <c r="L962" i="1" s="1"/>
  <c r="C2472" i="1"/>
  <c r="D2472" i="1" s="1"/>
  <c r="B2473" i="1"/>
  <c r="S1091" i="1" l="1"/>
  <c r="P1092" i="1" s="1"/>
  <c r="F962" i="1"/>
  <c r="N962" i="1"/>
  <c r="B2474" i="1"/>
  <c r="C2473" i="1"/>
  <c r="D2473" i="1" s="1"/>
  <c r="G1092" i="1" l="1"/>
  <c r="R1092" i="1"/>
  <c r="M962" i="1"/>
  <c r="O962" i="1" s="1"/>
  <c r="L963" i="1" s="1"/>
  <c r="B2475" i="1"/>
  <c r="C2474" i="1"/>
  <c r="D2474" i="1" s="1"/>
  <c r="Q1092" i="1" l="1"/>
  <c r="F963" i="1"/>
  <c r="N963" i="1"/>
  <c r="C2475" i="1"/>
  <c r="D2475" i="1" s="1"/>
  <c r="B2476" i="1"/>
  <c r="S1092" i="1" l="1"/>
  <c r="P1093" i="1" s="1"/>
  <c r="M963" i="1"/>
  <c r="B2477" i="1"/>
  <c r="C2476" i="1"/>
  <c r="D2476" i="1" s="1"/>
  <c r="G1093" i="1" l="1"/>
  <c r="R1093" i="1"/>
  <c r="O963" i="1"/>
  <c r="L964" i="1" s="1"/>
  <c r="B2478" i="1"/>
  <c r="C2477" i="1"/>
  <c r="D2477" i="1" s="1"/>
  <c r="Q1093" i="1" l="1"/>
  <c r="F964" i="1"/>
  <c r="N964" i="1"/>
  <c r="B2479" i="1"/>
  <c r="C2478" i="1"/>
  <c r="D2478" i="1" s="1"/>
  <c r="S1093" i="1" l="1"/>
  <c r="P1094" i="1" s="1"/>
  <c r="M964" i="1"/>
  <c r="C2479" i="1"/>
  <c r="D2479" i="1" s="1"/>
  <c r="B2480" i="1"/>
  <c r="G1094" i="1" l="1"/>
  <c r="R1094" i="1"/>
  <c r="O964" i="1"/>
  <c r="L965" i="1" s="1"/>
  <c r="C2480" i="1"/>
  <c r="D2480" i="1" s="1"/>
  <c r="B2481" i="1"/>
  <c r="Q1094" i="1" l="1"/>
  <c r="S1094" i="1" s="1"/>
  <c r="P1095" i="1" s="1"/>
  <c r="F965" i="1"/>
  <c r="N965" i="1"/>
  <c r="C2481" i="1"/>
  <c r="D2481" i="1" s="1"/>
  <c r="B2482" i="1"/>
  <c r="G1095" i="1" l="1"/>
  <c r="R1095" i="1"/>
  <c r="M965" i="1"/>
  <c r="C2482" i="1"/>
  <c r="D2482" i="1" s="1"/>
  <c r="B2483" i="1"/>
  <c r="Q1095" i="1" l="1"/>
  <c r="O965" i="1"/>
  <c r="L966" i="1" s="1"/>
  <c r="B2484" i="1"/>
  <c r="C2483" i="1"/>
  <c r="D2483" i="1" s="1"/>
  <c r="S1095" i="1" l="1"/>
  <c r="P1096" i="1" s="1"/>
  <c r="N966" i="1"/>
  <c r="F966" i="1"/>
  <c r="C2484" i="1"/>
  <c r="D2484" i="1" s="1"/>
  <c r="B2485" i="1"/>
  <c r="G1096" i="1" l="1"/>
  <c r="R1096" i="1"/>
  <c r="M966" i="1"/>
  <c r="O966" i="1" s="1"/>
  <c r="L967" i="1" s="1"/>
  <c r="C2485" i="1"/>
  <c r="D2485" i="1" s="1"/>
  <c r="B2486" i="1"/>
  <c r="Q1096" i="1" l="1"/>
  <c r="N967" i="1"/>
  <c r="F967" i="1"/>
  <c r="C2486" i="1"/>
  <c r="D2486" i="1" s="1"/>
  <c r="B2487" i="1"/>
  <c r="S1096" i="1" l="1"/>
  <c r="P1097" i="1" s="1"/>
  <c r="M967" i="1"/>
  <c r="B2488" i="1"/>
  <c r="C2487" i="1"/>
  <c r="D2487" i="1" s="1"/>
  <c r="R1097" i="1" l="1"/>
  <c r="G1097" i="1"/>
  <c r="O967" i="1"/>
  <c r="L968" i="1" s="1"/>
  <c r="C2488" i="1"/>
  <c r="D2488" i="1" s="1"/>
  <c r="B2489" i="1"/>
  <c r="Q1097" i="1" l="1"/>
  <c r="S1097" i="1" s="1"/>
  <c r="P1098" i="1" s="1"/>
  <c r="N968" i="1"/>
  <c r="F968" i="1"/>
  <c r="C2489" i="1"/>
  <c r="D2489" i="1" s="1"/>
  <c r="B2490" i="1"/>
  <c r="R1098" i="1" l="1"/>
  <c r="G1098" i="1"/>
  <c r="K7" i="2" s="1"/>
  <c r="M968" i="1"/>
  <c r="C2490" i="1"/>
  <c r="D2490" i="1" s="1"/>
  <c r="B2491" i="1"/>
  <c r="M7" i="2"/>
  <c r="L7" i="2"/>
  <c r="G7" i="7" l="1"/>
  <c r="K7" i="7" s="1"/>
  <c r="Q1098" i="1"/>
  <c r="O968" i="1"/>
  <c r="L969" i="1" s="1"/>
  <c r="C2491" i="1"/>
  <c r="D2491" i="1" s="1"/>
  <c r="B2492" i="1"/>
  <c r="O7" i="7" l="1"/>
  <c r="L7" i="7"/>
  <c r="S1098" i="1"/>
  <c r="P1099" i="1" s="1"/>
  <c r="F969" i="1"/>
  <c r="N969" i="1"/>
  <c r="C2492" i="1"/>
  <c r="D2492" i="1" s="1"/>
  <c r="B2493" i="1"/>
  <c r="G1099" i="1" l="1"/>
  <c r="R1099" i="1"/>
  <c r="M969" i="1"/>
  <c r="O969" i="1" s="1"/>
  <c r="L970" i="1" s="1"/>
  <c r="C2493" i="1"/>
  <c r="D2493" i="1" s="1"/>
  <c r="B2494" i="1"/>
  <c r="Q1099" i="1" l="1"/>
  <c r="F970" i="1"/>
  <c r="N970" i="1"/>
  <c r="B2495" i="1"/>
  <c r="C2494" i="1"/>
  <c r="D2494" i="1" s="1"/>
  <c r="S1099" i="1" l="1"/>
  <c r="P1100" i="1" s="1"/>
  <c r="M970" i="1"/>
  <c r="C2495" i="1"/>
  <c r="D2495" i="1" s="1"/>
  <c r="B2496" i="1"/>
  <c r="G1100" i="1" l="1"/>
  <c r="R1100" i="1"/>
  <c r="O970" i="1"/>
  <c r="L971" i="1" s="1"/>
  <c r="C2496" i="1"/>
  <c r="D2496" i="1" s="1"/>
  <c r="B2497" i="1"/>
  <c r="Q1100" i="1" l="1"/>
  <c r="S1100" i="1" s="1"/>
  <c r="P1101" i="1" s="1"/>
  <c r="N971" i="1"/>
  <c r="F971" i="1"/>
  <c r="B2498" i="1"/>
  <c r="C2497" i="1"/>
  <c r="D2497" i="1" s="1"/>
  <c r="G1101" i="1" l="1"/>
  <c r="R1101" i="1"/>
  <c r="M971" i="1"/>
  <c r="O971" i="1" s="1"/>
  <c r="L972" i="1" s="1"/>
  <c r="B2499" i="1"/>
  <c r="C2498" i="1"/>
  <c r="D2498" i="1" s="1"/>
  <c r="Q1101" i="1" l="1"/>
  <c r="F972" i="1"/>
  <c r="N972" i="1"/>
  <c r="C2499" i="1"/>
  <c r="D2499" i="1" s="1"/>
  <c r="B2500" i="1"/>
  <c r="S1101" i="1" l="1"/>
  <c r="P1102" i="1" s="1"/>
  <c r="M972" i="1"/>
  <c r="C2500" i="1"/>
  <c r="D2500" i="1" s="1"/>
  <c r="B2501" i="1"/>
  <c r="G1102" i="1" l="1"/>
  <c r="R1102" i="1"/>
  <c r="O972" i="1"/>
  <c r="L973" i="1" s="1"/>
  <c r="B2502" i="1"/>
  <c r="C2501" i="1"/>
  <c r="D2501" i="1" s="1"/>
  <c r="Q1102" i="1" l="1"/>
  <c r="N973" i="1"/>
  <c r="F973" i="1"/>
  <c r="C2502" i="1"/>
  <c r="D2502" i="1" s="1"/>
  <c r="B2503" i="1"/>
  <c r="S1102" i="1" l="1"/>
  <c r="P1103" i="1" s="1"/>
  <c r="M973" i="1"/>
  <c r="B2504" i="1"/>
  <c r="C2503" i="1"/>
  <c r="D2503" i="1" s="1"/>
  <c r="R1103" i="1" l="1"/>
  <c r="G1103" i="1"/>
  <c r="O973" i="1"/>
  <c r="L974" i="1" s="1"/>
  <c r="C2504" i="1"/>
  <c r="D2504" i="1" s="1"/>
  <c r="B2505" i="1"/>
  <c r="Q1103" i="1" l="1"/>
  <c r="S1103" i="1" s="1"/>
  <c r="P1104" i="1" s="1"/>
  <c r="N974" i="1"/>
  <c r="F974" i="1"/>
  <c r="B2506" i="1"/>
  <c r="C2505" i="1"/>
  <c r="D2505" i="1" s="1"/>
  <c r="R1104" i="1" l="1"/>
  <c r="G1104" i="1"/>
  <c r="M974" i="1"/>
  <c r="C2506" i="1"/>
  <c r="D2506" i="1" s="1"/>
  <c r="B2507" i="1"/>
  <c r="Q1104" i="1" l="1"/>
  <c r="S1104" i="1" s="1"/>
  <c r="P1105" i="1" s="1"/>
  <c r="O974" i="1"/>
  <c r="L975" i="1" s="1"/>
  <c r="B2508" i="1"/>
  <c r="C2507" i="1"/>
  <c r="D2507" i="1" s="1"/>
  <c r="G1105" i="1" l="1"/>
  <c r="R1105" i="1"/>
  <c r="N975" i="1"/>
  <c r="F975" i="1"/>
  <c r="C2508" i="1"/>
  <c r="D2508" i="1" s="1"/>
  <c r="B2509" i="1"/>
  <c r="Q1105" i="1" l="1"/>
  <c r="M975" i="1"/>
  <c r="B2510" i="1"/>
  <c r="C2509" i="1"/>
  <c r="D2509" i="1" s="1"/>
  <c r="S1105" i="1" l="1"/>
  <c r="P1106" i="1" s="1"/>
  <c r="O975" i="1"/>
  <c r="L976" i="1" s="1"/>
  <c r="C2510" i="1"/>
  <c r="D2510" i="1" s="1"/>
  <c r="B2511" i="1"/>
  <c r="G1106" i="1" l="1"/>
  <c r="R1106" i="1"/>
  <c r="N976" i="1"/>
  <c r="F976" i="1"/>
  <c r="B2512" i="1"/>
  <c r="C2511" i="1"/>
  <c r="D2511" i="1" s="1"/>
  <c r="Q1106" i="1" l="1"/>
  <c r="M976" i="1"/>
  <c r="C2512" i="1"/>
  <c r="D2512" i="1" s="1"/>
  <c r="B2513" i="1"/>
  <c r="S1106" i="1" l="1"/>
  <c r="P1107" i="1" s="1"/>
  <c r="O976" i="1"/>
  <c r="L977" i="1" s="1"/>
  <c r="C2513" i="1"/>
  <c r="D2513" i="1" s="1"/>
  <c r="B2514" i="1"/>
  <c r="R1107" i="1" l="1"/>
  <c r="G1107" i="1"/>
  <c r="F977" i="1"/>
  <c r="N977" i="1"/>
  <c r="C2514" i="1"/>
  <c r="D2514" i="1" s="1"/>
  <c r="B2515" i="1"/>
  <c r="Q1107" i="1" l="1"/>
  <c r="S1107" i="1" s="1"/>
  <c r="P1108" i="1" s="1"/>
  <c r="M977" i="1"/>
  <c r="B2516" i="1"/>
  <c r="C2515" i="1"/>
  <c r="D2515" i="1" s="1"/>
  <c r="R1108" i="1" l="1"/>
  <c r="G1108" i="1"/>
  <c r="O977" i="1"/>
  <c r="L978" i="1" s="1"/>
  <c r="C2516" i="1"/>
  <c r="D2516" i="1" s="1"/>
  <c r="B2517" i="1"/>
  <c r="Q1108" i="1" l="1"/>
  <c r="S1108" i="1" s="1"/>
  <c r="P1109" i="1" s="1"/>
  <c r="F978" i="1"/>
  <c r="N978" i="1"/>
  <c r="C2517" i="1"/>
  <c r="D2517" i="1" s="1"/>
  <c r="B2518" i="1"/>
  <c r="R1109" i="1" l="1"/>
  <c r="G1109" i="1"/>
  <c r="M978" i="1"/>
  <c r="C2518" i="1"/>
  <c r="D2518" i="1" s="1"/>
  <c r="B2519" i="1"/>
  <c r="Q1109" i="1" l="1"/>
  <c r="O978" i="1"/>
  <c r="L979" i="1" s="1"/>
  <c r="B2520" i="1"/>
  <c r="C2519" i="1"/>
  <c r="D2519" i="1" s="1"/>
  <c r="S1109" i="1" l="1"/>
  <c r="P1110" i="1" s="1"/>
  <c r="F979" i="1"/>
  <c r="N979" i="1"/>
  <c r="B2521" i="1"/>
  <c r="C2520" i="1"/>
  <c r="D2520" i="1" s="1"/>
  <c r="R1110" i="1" l="1"/>
  <c r="G1110" i="1"/>
  <c r="M979" i="1"/>
  <c r="O979" i="1" s="1"/>
  <c r="L980" i="1" s="1"/>
  <c r="C2521" i="1"/>
  <c r="D2521" i="1" s="1"/>
  <c r="B2522" i="1"/>
  <c r="Q1110" i="1" l="1"/>
  <c r="F980" i="1"/>
  <c r="N980" i="1"/>
  <c r="B2523" i="1"/>
  <c r="C2522" i="1"/>
  <c r="D2522" i="1" s="1"/>
  <c r="S1110" i="1" l="1"/>
  <c r="P1111" i="1" s="1"/>
  <c r="M980" i="1"/>
  <c r="B2524" i="1"/>
  <c r="C2523" i="1"/>
  <c r="D2523" i="1" s="1"/>
  <c r="G1111" i="1" l="1"/>
  <c r="R1111" i="1"/>
  <c r="O980" i="1"/>
  <c r="L981" i="1" s="1"/>
  <c r="B2525" i="1"/>
  <c r="C2524" i="1"/>
  <c r="D2524" i="1" s="1"/>
  <c r="Q1111" i="1" l="1"/>
  <c r="N981" i="1"/>
  <c r="F981" i="1"/>
  <c r="B2526" i="1"/>
  <c r="C2525" i="1"/>
  <c r="D2525" i="1" s="1"/>
  <c r="S1111" i="1" l="1"/>
  <c r="P1112" i="1" s="1"/>
  <c r="M981" i="1"/>
  <c r="B2527" i="1"/>
  <c r="C2526" i="1"/>
  <c r="D2526" i="1" s="1"/>
  <c r="G1112" i="1" l="1"/>
  <c r="R1112" i="1"/>
  <c r="O981" i="1"/>
  <c r="L982" i="1" s="1"/>
  <c r="C2527" i="1"/>
  <c r="D2527" i="1" s="1"/>
  <c r="B2528" i="1"/>
  <c r="Q1112" i="1" l="1"/>
  <c r="S1112" i="1" s="1"/>
  <c r="P1113" i="1" s="1"/>
  <c r="N982" i="1"/>
  <c r="F982" i="1"/>
  <c r="C2528" i="1"/>
  <c r="D2528" i="1" s="1"/>
  <c r="B2529" i="1"/>
  <c r="G1113" i="1" l="1"/>
  <c r="R1113" i="1"/>
  <c r="M982" i="1"/>
  <c r="B2530" i="1"/>
  <c r="C2529" i="1"/>
  <c r="D2529" i="1" s="1"/>
  <c r="Q1113" i="1" l="1"/>
  <c r="S1113" i="1" s="1"/>
  <c r="P1114" i="1" s="1"/>
  <c r="O982" i="1"/>
  <c r="L983" i="1" s="1"/>
  <c r="C2530" i="1"/>
  <c r="D2530" i="1" s="1"/>
  <c r="B2531" i="1"/>
  <c r="G1114" i="1" l="1"/>
  <c r="R1114" i="1"/>
  <c r="F983" i="1"/>
  <c r="N983" i="1"/>
  <c r="B2532" i="1"/>
  <c r="C2531" i="1"/>
  <c r="D2531" i="1" s="1"/>
  <c r="Q1114" i="1" l="1"/>
  <c r="S1114" i="1" s="1"/>
  <c r="P1115" i="1" s="1"/>
  <c r="M983" i="1"/>
  <c r="O983" i="1" s="1"/>
  <c r="L984" i="1" s="1"/>
  <c r="C2532" i="1"/>
  <c r="D2532" i="1" s="1"/>
  <c r="B2533" i="1"/>
  <c r="G1115" i="1" l="1"/>
  <c r="R1115" i="1"/>
  <c r="F984" i="1"/>
  <c r="N984" i="1"/>
  <c r="B2534" i="1"/>
  <c r="C2533" i="1"/>
  <c r="D2533" i="1" s="1"/>
  <c r="Q1115" i="1" l="1"/>
  <c r="M984" i="1"/>
  <c r="O984" i="1" s="1"/>
  <c r="L985" i="1" s="1"/>
  <c r="B2535" i="1"/>
  <c r="C2534" i="1"/>
  <c r="D2534" i="1" s="1"/>
  <c r="S1115" i="1" l="1"/>
  <c r="P1116" i="1" s="1"/>
  <c r="N985" i="1"/>
  <c r="F985" i="1"/>
  <c r="B2536" i="1"/>
  <c r="C2535" i="1"/>
  <c r="D2535" i="1" s="1"/>
  <c r="G1116" i="1" l="1"/>
  <c r="R1116" i="1"/>
  <c r="M985" i="1"/>
  <c r="O985" i="1" s="1"/>
  <c r="L986" i="1" s="1"/>
  <c r="B2537" i="1"/>
  <c r="C2536" i="1"/>
  <c r="D2536" i="1" s="1"/>
  <c r="Q1116" i="1" l="1"/>
  <c r="S1116" i="1" s="1"/>
  <c r="P1117" i="1" s="1"/>
  <c r="N986" i="1"/>
  <c r="F986" i="1"/>
  <c r="B2538" i="1"/>
  <c r="C2537" i="1"/>
  <c r="D2537" i="1" s="1"/>
  <c r="R1117" i="1" l="1"/>
  <c r="G1117" i="1"/>
  <c r="M986" i="1"/>
  <c r="O986" i="1" s="1"/>
  <c r="L987" i="1" s="1"/>
  <c r="C2538" i="1"/>
  <c r="D2538" i="1" s="1"/>
  <c r="B2539" i="1"/>
  <c r="Q1117" i="1" l="1"/>
  <c r="S1117" i="1" s="1"/>
  <c r="P1118" i="1" s="1"/>
  <c r="N987" i="1"/>
  <c r="F987" i="1"/>
  <c r="B2540" i="1"/>
  <c r="C2539" i="1"/>
  <c r="D2539" i="1" s="1"/>
  <c r="R1118" i="1" l="1"/>
  <c r="G1118" i="1"/>
  <c r="M987" i="1"/>
  <c r="C2540" i="1"/>
  <c r="D2540" i="1" s="1"/>
  <c r="B2541" i="1"/>
  <c r="Q1118" i="1" l="1"/>
  <c r="O987" i="1"/>
  <c r="L988" i="1" s="1"/>
  <c r="B2542" i="1"/>
  <c r="C2541" i="1"/>
  <c r="D2541" i="1" s="1"/>
  <c r="S1118" i="1" l="1"/>
  <c r="P1119" i="1" s="1"/>
  <c r="F988" i="1"/>
  <c r="N988" i="1"/>
  <c r="C2542" i="1"/>
  <c r="D2542" i="1" s="1"/>
  <c r="B2543" i="1"/>
  <c r="G1119" i="1" l="1"/>
  <c r="R1119" i="1"/>
  <c r="M988" i="1"/>
  <c r="B2544" i="1"/>
  <c r="C2543" i="1"/>
  <c r="D2543" i="1" s="1"/>
  <c r="Q1119" i="1" l="1"/>
  <c r="O988" i="1"/>
  <c r="L989" i="1" s="1"/>
  <c r="C2544" i="1"/>
  <c r="D2544" i="1" s="1"/>
  <c r="B2545" i="1"/>
  <c r="S1119" i="1" l="1"/>
  <c r="P1120" i="1" s="1"/>
  <c r="N989" i="1"/>
  <c r="F989" i="1"/>
  <c r="C2545" i="1"/>
  <c r="D2545" i="1" s="1"/>
  <c r="B2546" i="1"/>
  <c r="R1120" i="1" l="1"/>
  <c r="G1120" i="1"/>
  <c r="M989" i="1"/>
  <c r="O989" i="1" s="1"/>
  <c r="L990" i="1" s="1"/>
  <c r="B2547" i="1"/>
  <c r="C2546" i="1"/>
  <c r="D2546" i="1" s="1"/>
  <c r="Q1120" i="1" l="1"/>
  <c r="N990" i="1"/>
  <c r="F990" i="1"/>
  <c r="C2547" i="1"/>
  <c r="D2547" i="1" s="1"/>
  <c r="B2548" i="1"/>
  <c r="S1120" i="1" l="1"/>
  <c r="P1121" i="1" s="1"/>
  <c r="M990" i="1"/>
  <c r="B2549" i="1"/>
  <c r="C2548" i="1"/>
  <c r="D2548" i="1" s="1"/>
  <c r="G1121" i="1" l="1"/>
  <c r="R1121" i="1"/>
  <c r="O990" i="1"/>
  <c r="L991" i="1" s="1"/>
  <c r="C2549" i="1"/>
  <c r="D2549" i="1" s="1"/>
  <c r="B2550" i="1"/>
  <c r="Q1121" i="1" l="1"/>
  <c r="F991" i="1"/>
  <c r="N991" i="1"/>
  <c r="B2551" i="1"/>
  <c r="C2550" i="1"/>
  <c r="D2550" i="1" s="1"/>
  <c r="S1121" i="1" l="1"/>
  <c r="P1122" i="1" s="1"/>
  <c r="M991" i="1"/>
  <c r="O991" i="1" s="1"/>
  <c r="L992" i="1" s="1"/>
  <c r="C2551" i="1"/>
  <c r="D2551" i="1" s="1"/>
  <c r="B2552" i="1"/>
  <c r="G1122" i="1" l="1"/>
  <c r="R1122" i="1"/>
  <c r="F992" i="1"/>
  <c r="N992" i="1"/>
  <c r="B2553" i="1"/>
  <c r="C2552" i="1"/>
  <c r="D2552" i="1" s="1"/>
  <c r="Q1122" i="1" l="1"/>
  <c r="M992" i="1"/>
  <c r="C2553" i="1"/>
  <c r="D2553" i="1" s="1"/>
  <c r="B2554" i="1"/>
  <c r="S1122" i="1" l="1"/>
  <c r="P1123" i="1" s="1"/>
  <c r="O992" i="1"/>
  <c r="L993" i="1" s="1"/>
  <c r="C2554" i="1"/>
  <c r="D2554" i="1" s="1"/>
  <c r="B2555" i="1"/>
  <c r="G1123" i="1" l="1"/>
  <c r="R1123" i="1"/>
  <c r="F993" i="1"/>
  <c r="N993" i="1"/>
  <c r="B2556" i="1"/>
  <c r="C2555" i="1"/>
  <c r="D2555" i="1" s="1"/>
  <c r="Q1123" i="1" l="1"/>
  <c r="S1123" i="1" s="1"/>
  <c r="P1124" i="1" s="1"/>
  <c r="M993" i="1"/>
  <c r="O993" i="1" s="1"/>
  <c r="L994" i="1" s="1"/>
  <c r="B2557" i="1"/>
  <c r="C2556" i="1"/>
  <c r="D2556" i="1" s="1"/>
  <c r="R1124" i="1" l="1"/>
  <c r="G1124" i="1"/>
  <c r="F994" i="1"/>
  <c r="N994" i="1"/>
  <c r="C2557" i="1"/>
  <c r="D2557" i="1" s="1"/>
  <c r="B2558" i="1"/>
  <c r="Q1124" i="1" l="1"/>
  <c r="M994" i="1"/>
  <c r="B2559" i="1"/>
  <c r="C2558" i="1"/>
  <c r="S1124" i="1" l="1"/>
  <c r="P1125" i="1" s="1"/>
  <c r="O994" i="1"/>
  <c r="L995" i="1" s="1"/>
  <c r="D2558" i="1"/>
  <c r="C2559" i="1"/>
  <c r="D2559" i="1" s="1"/>
  <c r="B2560" i="1"/>
  <c r="G1125" i="1" l="1"/>
  <c r="R1125" i="1"/>
  <c r="N995" i="1"/>
  <c r="F995" i="1"/>
  <c r="B2561" i="1"/>
  <c r="C2560" i="1"/>
  <c r="D2560" i="1" s="1"/>
  <c r="Q1125" i="1" l="1"/>
  <c r="S1125" i="1" s="1"/>
  <c r="P1126" i="1" s="1"/>
  <c r="M995" i="1"/>
  <c r="O995" i="1" s="1"/>
  <c r="L996" i="1" s="1"/>
  <c r="C2561" i="1"/>
  <c r="D2561" i="1" s="1"/>
  <c r="B2562" i="1"/>
  <c r="R1126" i="1" l="1"/>
  <c r="G1126" i="1"/>
  <c r="F996" i="1"/>
  <c r="N996" i="1"/>
  <c r="B2563" i="1"/>
  <c r="C2562" i="1"/>
  <c r="D2562" i="1" s="1"/>
  <c r="Q1126" i="1" l="1"/>
  <c r="S1126" i="1" s="1"/>
  <c r="P1127" i="1" s="1"/>
  <c r="M996" i="1"/>
  <c r="O996" i="1" s="1"/>
  <c r="L997" i="1" s="1"/>
  <c r="C2563" i="1"/>
  <c r="D2563" i="1" s="1"/>
  <c r="B2564" i="1"/>
  <c r="R1127" i="1" l="1"/>
  <c r="G1127" i="1"/>
  <c r="F997" i="1"/>
  <c r="N997" i="1"/>
  <c r="B2565" i="1"/>
  <c r="C2564" i="1"/>
  <c r="D2564" i="1" s="1"/>
  <c r="Q1127" i="1" l="1"/>
  <c r="S1127" i="1" s="1"/>
  <c r="P1128" i="1" s="1"/>
  <c r="M997" i="1"/>
  <c r="O997" i="1" s="1"/>
  <c r="L998" i="1" s="1"/>
  <c r="C2565" i="1"/>
  <c r="D2565" i="1" s="1"/>
  <c r="B2566" i="1"/>
  <c r="R1128" i="1" l="1"/>
  <c r="G1128" i="1"/>
  <c r="N998" i="1"/>
  <c r="F998" i="1"/>
  <c r="C2566" i="1"/>
  <c r="D2566" i="1" s="1"/>
  <c r="B2567" i="1"/>
  <c r="Q1128" i="1" l="1"/>
  <c r="M998" i="1"/>
  <c r="O998" i="1" s="1"/>
  <c r="L999" i="1" s="1"/>
  <c r="C2567" i="1"/>
  <c r="D2567" i="1" s="1"/>
  <c r="B2568" i="1"/>
  <c r="S1128" i="1" l="1"/>
  <c r="P1129" i="1" s="1"/>
  <c r="F999" i="1"/>
  <c r="N999" i="1"/>
  <c r="C2568" i="1"/>
  <c r="D2568" i="1" s="1"/>
  <c r="B2569" i="1"/>
  <c r="G1129" i="1" l="1"/>
  <c r="R1129" i="1"/>
  <c r="M999" i="1"/>
  <c r="C2569" i="1"/>
  <c r="D2569" i="1" s="1"/>
  <c r="B2570" i="1"/>
  <c r="Q1129" i="1" l="1"/>
  <c r="S1129" i="1" s="1"/>
  <c r="P1130" i="1" s="1"/>
  <c r="O999" i="1"/>
  <c r="L1000" i="1" s="1"/>
  <c r="B2571" i="1"/>
  <c r="C2570" i="1"/>
  <c r="D2570" i="1" s="1"/>
  <c r="G1130" i="1" l="1"/>
  <c r="R1130" i="1"/>
  <c r="F1000" i="1"/>
  <c r="N1000" i="1"/>
  <c r="C2571" i="1"/>
  <c r="D2571" i="1" s="1"/>
  <c r="B2572" i="1"/>
  <c r="Q1130" i="1" l="1"/>
  <c r="M1000" i="1"/>
  <c r="O1000" i="1" s="1"/>
  <c r="L1001" i="1" s="1"/>
  <c r="B2573" i="1"/>
  <c r="C2572" i="1"/>
  <c r="D2572" i="1" s="1"/>
  <c r="S1130" i="1" l="1"/>
  <c r="P1131" i="1" s="1"/>
  <c r="F1001" i="1"/>
  <c r="N1001" i="1"/>
  <c r="C2573" i="1"/>
  <c r="D2573" i="1" s="1"/>
  <c r="B2574" i="1"/>
  <c r="R1131" i="1" l="1"/>
  <c r="G1131" i="1"/>
  <c r="M1001" i="1"/>
  <c r="C2574" i="1"/>
  <c r="D2574" i="1" s="1"/>
  <c r="B2575" i="1"/>
  <c r="Q1131" i="1" l="1"/>
  <c r="S1131" i="1" s="1"/>
  <c r="P1132" i="1" s="1"/>
  <c r="O1001" i="1"/>
  <c r="L1002" i="1" s="1"/>
  <c r="C2575" i="1"/>
  <c r="D2575" i="1" s="1"/>
  <c r="B2576" i="1"/>
  <c r="F1002" i="1" l="1"/>
  <c r="N1002" i="1"/>
  <c r="B2577" i="1"/>
  <c r="C2576" i="1"/>
  <c r="D2576" i="1" s="1"/>
  <c r="R1132" i="1" l="1"/>
  <c r="G1132" i="1"/>
  <c r="M1002" i="1"/>
  <c r="B2578" i="1"/>
  <c r="C2577" i="1"/>
  <c r="D2577" i="1" s="1"/>
  <c r="Q1132" i="1" l="1"/>
  <c r="S1132" i="1" s="1"/>
  <c r="P1133" i="1" s="1"/>
  <c r="O1002" i="1"/>
  <c r="L1003" i="1" s="1"/>
  <c r="B2579" i="1"/>
  <c r="C2578" i="1"/>
  <c r="D2578" i="1" s="1"/>
  <c r="G1133" i="1" l="1"/>
  <c r="R1133" i="1"/>
  <c r="F1003" i="1"/>
  <c r="N1003" i="1"/>
  <c r="B2580" i="1"/>
  <c r="C2579" i="1"/>
  <c r="D2579" i="1" s="1"/>
  <c r="Q1133" i="1" l="1"/>
  <c r="S1133" i="1" s="1"/>
  <c r="P1134" i="1" s="1"/>
  <c r="M1003" i="1"/>
  <c r="C2580" i="1"/>
  <c r="D2580" i="1" s="1"/>
  <c r="B2581" i="1"/>
  <c r="G1134" i="1" l="1"/>
  <c r="R1134" i="1"/>
  <c r="O1003" i="1"/>
  <c r="L1004" i="1" s="1"/>
  <c r="B2582" i="1"/>
  <c r="C2581" i="1"/>
  <c r="D2581" i="1" s="1"/>
  <c r="Q1134" i="1" l="1"/>
  <c r="F1004" i="1"/>
  <c r="N1004" i="1"/>
  <c r="B2583" i="1"/>
  <c r="C2582" i="1"/>
  <c r="D2582" i="1" s="1"/>
  <c r="S1134" i="1" l="1"/>
  <c r="P1135" i="1" s="1"/>
  <c r="M1004" i="1"/>
  <c r="O1004" i="1" s="1"/>
  <c r="L1005" i="1" s="1"/>
  <c r="C2583" i="1"/>
  <c r="D2583" i="1" s="1"/>
  <c r="B2584" i="1"/>
  <c r="G1135" i="1" l="1"/>
  <c r="R1135" i="1"/>
  <c r="N1005" i="1"/>
  <c r="F1005" i="1"/>
  <c r="C2584" i="1"/>
  <c r="D2584" i="1" s="1"/>
  <c r="B2585" i="1"/>
  <c r="Q1135" i="1" l="1"/>
  <c r="M1005" i="1"/>
  <c r="B2586" i="1"/>
  <c r="C2585" i="1"/>
  <c r="D2585" i="1" s="1"/>
  <c r="S1135" i="1" l="1"/>
  <c r="P1136" i="1" s="1"/>
  <c r="O1005" i="1"/>
  <c r="L1006" i="1" s="1"/>
  <c r="C2586" i="1"/>
  <c r="D2586" i="1" s="1"/>
  <c r="B2587" i="1"/>
  <c r="R1136" i="1" l="1"/>
  <c r="G1136" i="1"/>
  <c r="N1006" i="1"/>
  <c r="F1006" i="1"/>
  <c r="C2587" i="1"/>
  <c r="D2587" i="1" s="1"/>
  <c r="B2588" i="1"/>
  <c r="Q1136" i="1" l="1"/>
  <c r="M1006" i="1"/>
  <c r="O1006" i="1" s="1"/>
  <c r="L1007" i="1" s="1"/>
  <c r="B2589" i="1"/>
  <c r="C2588" i="1"/>
  <c r="D2588" i="1" s="1"/>
  <c r="S1136" i="1" l="1"/>
  <c r="P1137" i="1" s="1"/>
  <c r="F1007" i="1"/>
  <c r="N1007" i="1"/>
  <c r="B2590" i="1"/>
  <c r="C2589" i="1"/>
  <c r="D2589" i="1" s="1"/>
  <c r="G1137" i="1" l="1"/>
  <c r="R1137" i="1"/>
  <c r="M1007" i="1"/>
  <c r="B2591" i="1"/>
  <c r="C2590" i="1"/>
  <c r="D2590" i="1" s="1"/>
  <c r="Q1137" i="1" l="1"/>
  <c r="S1137" i="1" s="1"/>
  <c r="P1138" i="1" s="1"/>
  <c r="O1007" i="1"/>
  <c r="L1008" i="1" s="1"/>
  <c r="C2591" i="1"/>
  <c r="D2591" i="1" s="1"/>
  <c r="B2592" i="1"/>
  <c r="G1138" i="1" l="1"/>
  <c r="R1138" i="1"/>
  <c r="N1008" i="1"/>
  <c r="F1008" i="1"/>
  <c r="C2592" i="1"/>
  <c r="D2592" i="1" s="1"/>
  <c r="B2593" i="1"/>
  <c r="Q1138" i="1" l="1"/>
  <c r="M1008" i="1"/>
  <c r="O1008" i="1" s="1"/>
  <c r="L1009" i="1" s="1"/>
  <c r="B2594" i="1"/>
  <c r="C2593" i="1"/>
  <c r="D2593" i="1" s="1"/>
  <c r="S1138" i="1" l="1"/>
  <c r="P1139" i="1" s="1"/>
  <c r="N1009" i="1"/>
  <c r="F1009" i="1"/>
  <c r="C2594" i="1"/>
  <c r="D2594" i="1" s="1"/>
  <c r="B2595" i="1"/>
  <c r="G1139" i="1" l="1"/>
  <c r="R1139" i="1"/>
  <c r="M1009" i="1"/>
  <c r="B2596" i="1"/>
  <c r="C2595" i="1"/>
  <c r="D2595" i="1" s="1"/>
  <c r="Q1139" i="1" l="1"/>
  <c r="O1009" i="1"/>
  <c r="L1010" i="1" s="1"/>
  <c r="B2597" i="1"/>
  <c r="C2596" i="1"/>
  <c r="D2596" i="1" s="1"/>
  <c r="S1139" i="1" l="1"/>
  <c r="P1140" i="1" s="1"/>
  <c r="F1010" i="1"/>
  <c r="N1010" i="1"/>
  <c r="C2597" i="1"/>
  <c r="D2597" i="1" s="1"/>
  <c r="B2598" i="1"/>
  <c r="G1140" i="1" l="1"/>
  <c r="R1140" i="1"/>
  <c r="M1010" i="1"/>
  <c r="O1010" i="1" s="1"/>
  <c r="L1011" i="1" s="1"/>
  <c r="C2598" i="1"/>
  <c r="D2598" i="1" s="1"/>
  <c r="B2599" i="1"/>
  <c r="Q1140" i="1" l="1"/>
  <c r="F1011" i="1"/>
  <c r="N1011" i="1"/>
  <c r="C2599" i="1"/>
  <c r="D2599" i="1" s="1"/>
  <c r="B2600" i="1"/>
  <c r="S1140" i="1" l="1"/>
  <c r="P1141" i="1" s="1"/>
  <c r="M1011" i="1"/>
  <c r="O1011" i="1" s="1"/>
  <c r="L1012" i="1" s="1"/>
  <c r="B2601" i="1"/>
  <c r="C2600" i="1"/>
  <c r="D2600" i="1" s="1"/>
  <c r="G1141" i="1" l="1"/>
  <c r="R1141" i="1"/>
  <c r="F1012" i="1"/>
  <c r="N1012" i="1"/>
  <c r="C2601" i="1"/>
  <c r="D2601" i="1" s="1"/>
  <c r="B2602" i="1"/>
  <c r="Q1141" i="1" l="1"/>
  <c r="S1141" i="1" s="1"/>
  <c r="P1142" i="1" s="1"/>
  <c r="M1012" i="1"/>
  <c r="C2602" i="1"/>
  <c r="D2602" i="1" s="1"/>
  <c r="B2603" i="1"/>
  <c r="G1142" i="1" l="1"/>
  <c r="R1142" i="1"/>
  <c r="O1012" i="1"/>
  <c r="L1013" i="1" s="1"/>
  <c r="C2603" i="1"/>
  <c r="D2603" i="1" s="1"/>
  <c r="B2604" i="1"/>
  <c r="Q1142" i="1" l="1"/>
  <c r="F1013" i="1"/>
  <c r="N1013" i="1"/>
  <c r="C2604" i="1"/>
  <c r="D2604" i="1" s="1"/>
  <c r="B2605" i="1"/>
  <c r="S1142" i="1" l="1"/>
  <c r="P1143" i="1" s="1"/>
  <c r="M1013" i="1"/>
  <c r="O1013" i="1" s="1"/>
  <c r="L1014" i="1" s="1"/>
  <c r="C2605" i="1"/>
  <c r="D2605" i="1" s="1"/>
  <c r="B2606" i="1"/>
  <c r="G1143" i="1" l="1"/>
  <c r="R1143" i="1"/>
  <c r="F1014" i="1"/>
  <c r="N1014" i="1"/>
  <c r="B2607" i="1"/>
  <c r="C2606" i="1"/>
  <c r="D2606" i="1" s="1"/>
  <c r="Q1143" i="1" l="1"/>
  <c r="S1143" i="1" s="1"/>
  <c r="P1144" i="1" s="1"/>
  <c r="M1014" i="1"/>
  <c r="C2607" i="1"/>
  <c r="D2607" i="1" s="1"/>
  <c r="B2608" i="1"/>
  <c r="G1144" i="1" l="1"/>
  <c r="R1144" i="1"/>
  <c r="O1014" i="1"/>
  <c r="L1015" i="1" s="1"/>
  <c r="C2608" i="1"/>
  <c r="D2608" i="1" s="1"/>
  <c r="B2609" i="1"/>
  <c r="Q1144" i="1" l="1"/>
  <c r="S1144" i="1" s="1"/>
  <c r="P1145" i="1" s="1"/>
  <c r="N1015" i="1"/>
  <c r="F1015" i="1"/>
  <c r="B2610" i="1"/>
  <c r="C2609" i="1"/>
  <c r="D2609" i="1" s="1"/>
  <c r="R1145" i="1" l="1"/>
  <c r="G1145" i="1"/>
  <c r="M1015" i="1"/>
  <c r="B2611" i="1"/>
  <c r="C2610" i="1"/>
  <c r="D2610" i="1" s="1"/>
  <c r="Q1145" i="1" l="1"/>
  <c r="O1015" i="1"/>
  <c r="L1016" i="1" s="1"/>
  <c r="B2612" i="1"/>
  <c r="C2611" i="1"/>
  <c r="D2611" i="1" s="1"/>
  <c r="S1145" i="1" l="1"/>
  <c r="P1146" i="1" s="1"/>
  <c r="F1016" i="1"/>
  <c r="N1016" i="1"/>
  <c r="B2613" i="1"/>
  <c r="C2612" i="1"/>
  <c r="D2612" i="1" s="1"/>
  <c r="R1146" i="1" l="1"/>
  <c r="G1146" i="1"/>
  <c r="M1016" i="1"/>
  <c r="O1016" i="1" s="1"/>
  <c r="L1017" i="1" s="1"/>
  <c r="B2614" i="1"/>
  <c r="C2613" i="1"/>
  <c r="D2613" i="1" s="1"/>
  <c r="Q1146" i="1" l="1"/>
  <c r="N1017" i="1"/>
  <c r="F1017" i="1"/>
  <c r="B2615" i="1"/>
  <c r="C2614" i="1"/>
  <c r="D2614" i="1" s="1"/>
  <c r="S1146" i="1" l="1"/>
  <c r="P1147" i="1" s="1"/>
  <c r="M1017" i="1"/>
  <c r="C2615" i="1"/>
  <c r="D2615" i="1" s="1"/>
  <c r="B2616" i="1"/>
  <c r="G1147" i="1" l="1"/>
  <c r="R1147" i="1"/>
  <c r="O1017" i="1"/>
  <c r="L1018" i="1" s="1"/>
  <c r="B2617" i="1"/>
  <c r="C2616" i="1"/>
  <c r="D2616" i="1" s="1"/>
  <c r="Q1147" i="1" l="1"/>
  <c r="N1018" i="1"/>
  <c r="F1018" i="1"/>
  <c r="C2617" i="1"/>
  <c r="D2617" i="1" s="1"/>
  <c r="B2618" i="1"/>
  <c r="S1147" i="1" l="1"/>
  <c r="P1148" i="1" s="1"/>
  <c r="M1018" i="1"/>
  <c r="O1018" i="1" s="1"/>
  <c r="L1019" i="1" s="1"/>
  <c r="B2619" i="1"/>
  <c r="C2618" i="1"/>
  <c r="D2618" i="1" s="1"/>
  <c r="G1148" i="1" l="1"/>
  <c r="R1148" i="1"/>
  <c r="N1019" i="1"/>
  <c r="F1019" i="1"/>
  <c r="C2619" i="1"/>
  <c r="D2619" i="1" s="1"/>
  <c r="B2620" i="1"/>
  <c r="Q1148" i="1" l="1"/>
  <c r="M1019" i="1"/>
  <c r="B2621" i="1"/>
  <c r="C2620" i="1"/>
  <c r="D2620" i="1" s="1"/>
  <c r="S1148" i="1" l="1"/>
  <c r="P1149" i="1" s="1"/>
  <c r="O1019" i="1"/>
  <c r="L1020" i="1" s="1"/>
  <c r="B2622" i="1"/>
  <c r="C2621" i="1"/>
  <c r="D2621" i="1" s="1"/>
  <c r="G1149" i="1" l="1"/>
  <c r="R1149" i="1"/>
  <c r="F1020" i="1"/>
  <c r="N1020" i="1"/>
  <c r="B2623" i="1"/>
  <c r="C2622" i="1"/>
  <c r="D2622" i="1" s="1"/>
  <c r="Q1149" i="1" l="1"/>
  <c r="M1020" i="1"/>
  <c r="O1020" i="1" s="1"/>
  <c r="L1021" i="1" s="1"/>
  <c r="B2624" i="1"/>
  <c r="C2623" i="1"/>
  <c r="D2623" i="1" s="1"/>
  <c r="S1149" i="1" l="1"/>
  <c r="P1150" i="1" s="1"/>
  <c r="F1021" i="1"/>
  <c r="N1021" i="1"/>
  <c r="C2624" i="1"/>
  <c r="D2624" i="1" s="1"/>
  <c r="B2625" i="1"/>
  <c r="G1150" i="1" l="1"/>
  <c r="R1150" i="1"/>
  <c r="M1021" i="1"/>
  <c r="O1021" i="1" s="1"/>
  <c r="L1022" i="1" s="1"/>
  <c r="C2625" i="1"/>
  <c r="D2625" i="1" s="1"/>
  <c r="B2626" i="1"/>
  <c r="Q1150" i="1" l="1"/>
  <c r="F1022" i="1"/>
  <c r="N1022" i="1"/>
  <c r="B2627" i="1"/>
  <c r="C2626" i="1"/>
  <c r="D2626" i="1" s="1"/>
  <c r="S1150" i="1" l="1"/>
  <c r="P1151" i="1" s="1"/>
  <c r="M1022" i="1"/>
  <c r="B2628" i="1"/>
  <c r="C2627" i="1"/>
  <c r="D2627" i="1" s="1"/>
  <c r="G1151" i="1" l="1"/>
  <c r="R1151" i="1"/>
  <c r="O1022" i="1"/>
  <c r="L1023" i="1" s="1"/>
  <c r="C2628" i="1"/>
  <c r="D2628" i="1" s="1"/>
  <c r="B2629" i="1"/>
  <c r="Q1151" i="1" l="1"/>
  <c r="F1023" i="1"/>
  <c r="N1023" i="1"/>
  <c r="B2630" i="1"/>
  <c r="C2629" i="1"/>
  <c r="D2629" i="1" s="1"/>
  <c r="S1151" i="1" l="1"/>
  <c r="P1152" i="1" s="1"/>
  <c r="M1023" i="1"/>
  <c r="O1023" i="1" s="1"/>
  <c r="L1024" i="1" s="1"/>
  <c r="C2630" i="1"/>
  <c r="D2630" i="1" s="1"/>
  <c r="B2631" i="1"/>
  <c r="R1152" i="1" l="1"/>
  <c r="G1152" i="1"/>
  <c r="F1024" i="1"/>
  <c r="N1024" i="1"/>
  <c r="B2632" i="1"/>
  <c r="C2631" i="1"/>
  <c r="D2631" i="1" s="1"/>
  <c r="Q1152" i="1" l="1"/>
  <c r="M1024" i="1"/>
  <c r="B2633" i="1"/>
  <c r="C2632" i="1"/>
  <c r="D2632" i="1" s="1"/>
  <c r="S1152" i="1" l="1"/>
  <c r="P1153" i="1" s="1"/>
  <c r="O1024" i="1"/>
  <c r="L1025" i="1" s="1"/>
  <c r="C2633" i="1"/>
  <c r="D2633" i="1" s="1"/>
  <c r="B2634" i="1"/>
  <c r="R1153" i="1" l="1"/>
  <c r="G1153" i="1"/>
  <c r="F1025" i="1"/>
  <c r="N1025" i="1"/>
  <c r="B2635" i="1"/>
  <c r="C2634" i="1"/>
  <c r="D2634" i="1" s="1"/>
  <c r="Q1153" i="1" l="1"/>
  <c r="M1025" i="1"/>
  <c r="O1025" i="1" s="1"/>
  <c r="L1026" i="1" s="1"/>
  <c r="C2635" i="1"/>
  <c r="D2635" i="1" s="1"/>
  <c r="B2636" i="1"/>
  <c r="S1153" i="1" l="1"/>
  <c r="P1154" i="1" s="1"/>
  <c r="N1026" i="1"/>
  <c r="F1026" i="1"/>
  <c r="C2636" i="1"/>
  <c r="D2636" i="1" s="1"/>
  <c r="B2637" i="1"/>
  <c r="R1154" i="1" l="1"/>
  <c r="G1154" i="1"/>
  <c r="M1026" i="1"/>
  <c r="C2637" i="1"/>
  <c r="D2637" i="1" s="1"/>
  <c r="B2638" i="1"/>
  <c r="Q1154" i="1" l="1"/>
  <c r="O1026" i="1"/>
  <c r="L1027" i="1" s="1"/>
  <c r="B2639" i="1"/>
  <c r="C2638" i="1"/>
  <c r="D2638" i="1" s="1"/>
  <c r="S1154" i="1" l="1"/>
  <c r="P1155" i="1" s="1"/>
  <c r="F1027" i="1"/>
  <c r="N1027" i="1"/>
  <c r="C2639" i="1"/>
  <c r="D2639" i="1" s="1"/>
  <c r="B2640" i="1"/>
  <c r="R1155" i="1" l="1"/>
  <c r="G1155" i="1"/>
  <c r="M1027" i="1"/>
  <c r="O1027" i="1" s="1"/>
  <c r="L1028" i="1" s="1"/>
  <c r="C2640" i="1"/>
  <c r="D2640" i="1" s="1"/>
  <c r="B2641" i="1"/>
  <c r="Q1155" i="1" l="1"/>
  <c r="S1155" i="1" s="1"/>
  <c r="P1156" i="1" s="1"/>
  <c r="F1028" i="1"/>
  <c r="N1028" i="1"/>
  <c r="B2642" i="1"/>
  <c r="C2641" i="1"/>
  <c r="D2641" i="1" s="1"/>
  <c r="G1156" i="1" l="1"/>
  <c r="R1156" i="1"/>
  <c r="M1028" i="1"/>
  <c r="B2643" i="1"/>
  <c r="C2642" i="1"/>
  <c r="D2642" i="1" s="1"/>
  <c r="Q1156" i="1" l="1"/>
  <c r="O1028" i="1"/>
  <c r="L1029" i="1" s="1"/>
  <c r="B2644" i="1"/>
  <c r="C2643" i="1"/>
  <c r="D2643" i="1" s="1"/>
  <c r="S1156" i="1" l="1"/>
  <c r="P1157" i="1" s="1"/>
  <c r="F1029" i="1"/>
  <c r="N1029" i="1"/>
  <c r="B2645" i="1"/>
  <c r="C2644" i="1"/>
  <c r="D2644" i="1" s="1"/>
  <c r="G1157" i="1" l="1"/>
  <c r="R1157" i="1"/>
  <c r="M1029" i="1"/>
  <c r="O1029" i="1" s="1"/>
  <c r="L1030" i="1" s="1"/>
  <c r="B2646" i="1"/>
  <c r="C2645" i="1"/>
  <c r="D2645" i="1" s="1"/>
  <c r="Q1157" i="1" l="1"/>
  <c r="F1030" i="1"/>
  <c r="N1030" i="1"/>
  <c r="C2646" i="1"/>
  <c r="D2646" i="1" s="1"/>
  <c r="B2647" i="1"/>
  <c r="S1157" i="1" l="1"/>
  <c r="P1158" i="1" s="1"/>
  <c r="M1030" i="1"/>
  <c r="O1030" i="1" s="1"/>
  <c r="L1031" i="1" s="1"/>
  <c r="C2647" i="1"/>
  <c r="D2647" i="1" s="1"/>
  <c r="B2648" i="1"/>
  <c r="G1158" i="1" l="1"/>
  <c r="R1158" i="1"/>
  <c r="F1031" i="1"/>
  <c r="N1031" i="1"/>
  <c r="B2649" i="1"/>
  <c r="C2648" i="1"/>
  <c r="D2648" i="1" s="1"/>
  <c r="Q1158" i="1" l="1"/>
  <c r="M1031" i="1"/>
  <c r="C2649" i="1"/>
  <c r="D2649" i="1" s="1"/>
  <c r="B2650" i="1"/>
  <c r="S1158" i="1" l="1"/>
  <c r="P1159" i="1" s="1"/>
  <c r="O1031" i="1"/>
  <c r="L1032" i="1" s="1"/>
  <c r="C2650" i="1"/>
  <c r="D2650" i="1" s="1"/>
  <c r="B2651" i="1"/>
  <c r="G1159" i="1" l="1"/>
  <c r="R1159" i="1"/>
  <c r="F1032" i="1"/>
  <c r="N1032" i="1"/>
  <c r="B2652" i="1"/>
  <c r="C2651" i="1"/>
  <c r="D2651" i="1" s="1"/>
  <c r="Q1159" i="1" l="1"/>
  <c r="M1032" i="1"/>
  <c r="B2653" i="1"/>
  <c r="C2652" i="1"/>
  <c r="D2652" i="1" s="1"/>
  <c r="S1159" i="1" l="1"/>
  <c r="P1160" i="1" s="1"/>
  <c r="O1032" i="1"/>
  <c r="L1033" i="1" s="1"/>
  <c r="B2654" i="1"/>
  <c r="C2653" i="1"/>
  <c r="D2653" i="1" s="1"/>
  <c r="G1160" i="1" l="1"/>
  <c r="R1160" i="1"/>
  <c r="F1033" i="1"/>
  <c r="N1033" i="1"/>
  <c r="C2654" i="1"/>
  <c r="D2654" i="1" s="1"/>
  <c r="B2655" i="1"/>
  <c r="Q1160" i="1" l="1"/>
  <c r="M1033" i="1"/>
  <c r="B2656" i="1"/>
  <c r="C2655" i="1"/>
  <c r="D2655" i="1" s="1"/>
  <c r="S1160" i="1" l="1"/>
  <c r="P1161" i="1" s="1"/>
  <c r="O1033" i="1"/>
  <c r="L1034" i="1" s="1"/>
  <c r="C2656" i="1"/>
  <c r="D2656" i="1" s="1"/>
  <c r="B2657" i="1"/>
  <c r="R1161" i="1" l="1"/>
  <c r="G1161" i="1"/>
  <c r="F1034" i="1"/>
  <c r="N1034" i="1"/>
  <c r="C2657" i="1"/>
  <c r="D2657" i="1" s="1"/>
  <c r="B2658" i="1"/>
  <c r="Q1161" i="1" l="1"/>
  <c r="S1161" i="1" s="1"/>
  <c r="P1162" i="1" s="1"/>
  <c r="M1034" i="1"/>
  <c r="B2659" i="1"/>
  <c r="C2658" i="1"/>
  <c r="D2658" i="1" s="1"/>
  <c r="R1162" i="1" l="1"/>
  <c r="G1162" i="1"/>
  <c r="O1034" i="1"/>
  <c r="L1035" i="1" s="1"/>
  <c r="C2659" i="1"/>
  <c r="D2659" i="1" s="1"/>
  <c r="B2660" i="1"/>
  <c r="Q1162" i="1" l="1"/>
  <c r="S1162" i="1" s="1"/>
  <c r="P1163" i="1" s="1"/>
  <c r="F1035" i="1"/>
  <c r="N1035" i="1"/>
  <c r="B2661" i="1"/>
  <c r="C2660" i="1"/>
  <c r="D2660" i="1" s="1"/>
  <c r="G1163" i="1" l="1"/>
  <c r="R1163" i="1"/>
  <c r="M1035" i="1"/>
  <c r="O1035" i="1" s="1"/>
  <c r="L1036" i="1" s="1"/>
  <c r="C2661" i="1"/>
  <c r="D2661" i="1" s="1"/>
  <c r="B2662" i="1"/>
  <c r="Q1163" i="1" l="1"/>
  <c r="N1036" i="1"/>
  <c r="F1036" i="1"/>
  <c r="B2663" i="1"/>
  <c r="C2662" i="1"/>
  <c r="D2662" i="1" s="1"/>
  <c r="S1163" i="1" l="1"/>
  <c r="P1164" i="1" s="1"/>
  <c r="M1036" i="1"/>
  <c r="O1036" i="1" s="1"/>
  <c r="L1037" i="1" s="1"/>
  <c r="B2664" i="1"/>
  <c r="C2663" i="1"/>
  <c r="D2663" i="1" s="1"/>
  <c r="G1164" i="1" l="1"/>
  <c r="R1164" i="1"/>
  <c r="F1037" i="1"/>
  <c r="N1037" i="1"/>
  <c r="C2664" i="1"/>
  <c r="D2664" i="1" s="1"/>
  <c r="B2665" i="1"/>
  <c r="Q1164" i="1" l="1"/>
  <c r="M1037" i="1"/>
  <c r="O1037" i="1" s="1"/>
  <c r="L1038" i="1" s="1"/>
  <c r="B2666" i="1"/>
  <c r="C2665" i="1"/>
  <c r="D2665" i="1" s="1"/>
  <c r="S1164" i="1" l="1"/>
  <c r="P1165" i="1" s="1"/>
  <c r="F1038" i="1"/>
  <c r="N1038" i="1"/>
  <c r="B2667" i="1"/>
  <c r="C2666" i="1"/>
  <c r="D2666" i="1" s="1"/>
  <c r="G1165" i="1" l="1"/>
  <c r="R1165" i="1"/>
  <c r="M1038" i="1"/>
  <c r="O1038" i="1" s="1"/>
  <c r="L1039" i="1" s="1"/>
  <c r="B2668" i="1"/>
  <c r="C2667" i="1"/>
  <c r="D2667" i="1" s="1"/>
  <c r="Q1165" i="1" l="1"/>
  <c r="S1165" i="1" s="1"/>
  <c r="P1166" i="1" s="1"/>
  <c r="F1039" i="1"/>
  <c r="N1039" i="1"/>
  <c r="C2668" i="1"/>
  <c r="D2668" i="1" s="1"/>
  <c r="B2669" i="1"/>
  <c r="G1166" i="1" l="1"/>
  <c r="R1166" i="1"/>
  <c r="M1039" i="1"/>
  <c r="C2669" i="1"/>
  <c r="D2669" i="1" s="1"/>
  <c r="B2670" i="1"/>
  <c r="Q1166" i="1" l="1"/>
  <c r="S1166" i="1" s="1"/>
  <c r="P1167" i="1" s="1"/>
  <c r="O1039" i="1"/>
  <c r="L1040" i="1" s="1"/>
  <c r="C2670" i="1"/>
  <c r="D2670" i="1" s="1"/>
  <c r="B2671" i="1"/>
  <c r="R1167" i="1" l="1"/>
  <c r="G1167" i="1"/>
  <c r="N1040" i="1"/>
  <c r="F1040" i="1"/>
  <c r="B2672" i="1"/>
  <c r="C2671" i="1"/>
  <c r="D2671" i="1" s="1"/>
  <c r="Q1167" i="1" l="1"/>
  <c r="M1040" i="1"/>
  <c r="O1040" i="1" s="1"/>
  <c r="L1041" i="1" s="1"/>
  <c r="C2672" i="1"/>
  <c r="D2672" i="1" s="1"/>
  <c r="B2673" i="1"/>
  <c r="S1167" i="1" l="1"/>
  <c r="P1168" i="1" s="1"/>
  <c r="N1041" i="1"/>
  <c r="F1041" i="1"/>
  <c r="C2673" i="1"/>
  <c r="D2673" i="1" s="1"/>
  <c r="B2674" i="1"/>
  <c r="R1168" i="1" l="1"/>
  <c r="G1168" i="1"/>
  <c r="M1041" i="1"/>
  <c r="O1041" i="1" s="1"/>
  <c r="L1042" i="1" s="1"/>
  <c r="B2675" i="1"/>
  <c r="C2674" i="1"/>
  <c r="D2674" i="1" s="1"/>
  <c r="Q1168" i="1" l="1"/>
  <c r="S1168" i="1" s="1"/>
  <c r="P1169" i="1" s="1"/>
  <c r="F1042" i="1"/>
  <c r="N1042" i="1"/>
  <c r="B2676" i="1"/>
  <c r="C2675" i="1"/>
  <c r="D2675" i="1" s="1"/>
  <c r="R1169" i="1" l="1"/>
  <c r="G1169" i="1"/>
  <c r="M1042" i="1"/>
  <c r="O1042" i="1" s="1"/>
  <c r="L1043" i="1" s="1"/>
  <c r="C2676" i="1"/>
  <c r="D2676" i="1" s="1"/>
  <c r="B2677" i="1"/>
  <c r="Q1169" i="1" l="1"/>
  <c r="S1169" i="1" s="1"/>
  <c r="P1170" i="1" s="1"/>
  <c r="F1043" i="1"/>
  <c r="N1043" i="1"/>
  <c r="C2677" i="1"/>
  <c r="D2677" i="1" s="1"/>
  <c r="B2678" i="1"/>
  <c r="G1170" i="1" l="1"/>
  <c r="R1170" i="1"/>
  <c r="M1043" i="1"/>
  <c r="O1043" i="1" s="1"/>
  <c r="L1044" i="1" s="1"/>
  <c r="B2679" i="1"/>
  <c r="C2678" i="1"/>
  <c r="D2678" i="1" s="1"/>
  <c r="Q1170" i="1" l="1"/>
  <c r="F1044" i="1"/>
  <c r="N1044" i="1"/>
  <c r="C2679" i="1"/>
  <c r="D2679" i="1" s="1"/>
  <c r="B2680" i="1"/>
  <c r="S1170" i="1" l="1"/>
  <c r="P1171" i="1" s="1"/>
  <c r="M1044" i="1"/>
  <c r="O1044" i="1" s="1"/>
  <c r="L1045" i="1" s="1"/>
  <c r="B2681" i="1"/>
  <c r="C2680" i="1"/>
  <c r="D2680" i="1" s="1"/>
  <c r="G1171" i="1" l="1"/>
  <c r="R1171" i="1"/>
  <c r="N1045" i="1"/>
  <c r="F1045" i="1"/>
  <c r="C2681" i="1"/>
  <c r="D2681" i="1" s="1"/>
  <c r="B2682" i="1"/>
  <c r="Q1171" i="1" l="1"/>
  <c r="S1171" i="1" s="1"/>
  <c r="P1172" i="1" s="1"/>
  <c r="M1045" i="1"/>
  <c r="O1045" i="1" s="1"/>
  <c r="L1046" i="1" s="1"/>
  <c r="C2682" i="1"/>
  <c r="D2682" i="1" s="1"/>
  <c r="B2683" i="1"/>
  <c r="G1172" i="1" l="1"/>
  <c r="R1172" i="1"/>
  <c r="F1046" i="1"/>
  <c r="N1046" i="1"/>
  <c r="C2683" i="1"/>
  <c r="D2683" i="1" s="1"/>
  <c r="B2684" i="1"/>
  <c r="Q1172" i="1" l="1"/>
  <c r="M1046" i="1"/>
  <c r="O1046" i="1" s="1"/>
  <c r="L1047" i="1" s="1"/>
  <c r="B2685" i="1"/>
  <c r="C2684" i="1"/>
  <c r="D2684" i="1" s="1"/>
  <c r="S1172" i="1" l="1"/>
  <c r="P1173" i="1" s="1"/>
  <c r="N1047" i="1"/>
  <c r="F1047" i="1"/>
  <c r="C2685" i="1"/>
  <c r="D2685" i="1" s="1"/>
  <c r="B2686" i="1"/>
  <c r="G1173" i="1" l="1"/>
  <c r="R1173" i="1"/>
  <c r="M1047" i="1"/>
  <c r="O1047" i="1" s="1"/>
  <c r="L1048" i="1" s="1"/>
  <c r="B2687" i="1"/>
  <c r="C2686" i="1"/>
  <c r="D2686" i="1" s="1"/>
  <c r="Q1173" i="1" l="1"/>
  <c r="S1173" i="1" s="1"/>
  <c r="P1174" i="1" s="1"/>
  <c r="F1048" i="1"/>
  <c r="N1048" i="1"/>
  <c r="C2687" i="1"/>
  <c r="D2687" i="1" s="1"/>
  <c r="B2688" i="1"/>
  <c r="G1174" i="1" l="1"/>
  <c r="R1174" i="1"/>
  <c r="M1048" i="1"/>
  <c r="O1048" i="1" s="1"/>
  <c r="L1049" i="1" s="1"/>
  <c r="C2688" i="1"/>
  <c r="D2688" i="1" s="1"/>
  <c r="B2689" i="1"/>
  <c r="Q1174" i="1" l="1"/>
  <c r="F1049" i="1"/>
  <c r="N1049" i="1"/>
  <c r="C2689" i="1"/>
  <c r="D2689" i="1" s="1"/>
  <c r="B2690" i="1"/>
  <c r="S1174" i="1" l="1"/>
  <c r="P1175" i="1" s="1"/>
  <c r="M1049" i="1"/>
  <c r="C2690" i="1"/>
  <c r="D2690" i="1" s="1"/>
  <c r="B2691" i="1"/>
  <c r="G1175" i="1" l="1"/>
  <c r="R1175" i="1"/>
  <c r="O1049" i="1"/>
  <c r="L1050" i="1" s="1"/>
  <c r="B2692" i="1"/>
  <c r="C2691" i="1"/>
  <c r="D2691" i="1" s="1"/>
  <c r="Q1175" i="1" l="1"/>
  <c r="S1175" i="1" s="1"/>
  <c r="P1176" i="1" s="1"/>
  <c r="F1050" i="1"/>
  <c r="N1050" i="1"/>
  <c r="B2693" i="1"/>
  <c r="C2692" i="1"/>
  <c r="D2692" i="1" s="1"/>
  <c r="G1176" i="1" l="1"/>
  <c r="R1176" i="1"/>
  <c r="M1050" i="1"/>
  <c r="C2693" i="1"/>
  <c r="D2693" i="1" s="1"/>
  <c r="B2694" i="1"/>
  <c r="Q1176" i="1" l="1"/>
  <c r="O1050" i="1"/>
  <c r="L1051" i="1" s="1"/>
  <c r="C2694" i="1"/>
  <c r="D2694" i="1" s="1"/>
  <c r="B2695" i="1"/>
  <c r="S1176" i="1" l="1"/>
  <c r="P1177" i="1" s="1"/>
  <c r="N1051" i="1"/>
  <c r="F1051" i="1"/>
  <c r="C2695" i="1"/>
  <c r="D2695" i="1" s="1"/>
  <c r="B2696" i="1"/>
  <c r="G1177" i="1" l="1"/>
  <c r="R1177" i="1"/>
  <c r="M1051" i="1"/>
  <c r="C2696" i="1"/>
  <c r="D2696" i="1" s="1"/>
  <c r="B2697" i="1"/>
  <c r="Q1177" i="1" l="1"/>
  <c r="O1051" i="1"/>
  <c r="L1052" i="1" s="1"/>
  <c r="C2697" i="1"/>
  <c r="D2697" i="1" s="1"/>
  <c r="B2698" i="1"/>
  <c r="S1177" i="1" l="1"/>
  <c r="P1178" i="1" s="1"/>
  <c r="F1052" i="1"/>
  <c r="N1052" i="1"/>
  <c r="C2698" i="1"/>
  <c r="D2698" i="1" s="1"/>
  <c r="B2699" i="1"/>
  <c r="G1178" i="1" l="1"/>
  <c r="R1178" i="1"/>
  <c r="M1052" i="1"/>
  <c r="C2699" i="1"/>
  <c r="D2699" i="1" s="1"/>
  <c r="B2700" i="1"/>
  <c r="Q1178" i="1" l="1"/>
  <c r="O1052" i="1"/>
  <c r="L1053" i="1" s="1"/>
  <c r="B2701" i="1"/>
  <c r="C2700" i="1"/>
  <c r="D2700" i="1" s="1"/>
  <c r="S1178" i="1" l="1"/>
  <c r="P1179" i="1" s="1"/>
  <c r="F1053" i="1"/>
  <c r="N1053" i="1"/>
  <c r="B2702" i="1"/>
  <c r="C2701" i="1"/>
  <c r="D2701" i="1" s="1"/>
  <c r="G1179" i="1" l="1"/>
  <c r="R1179" i="1"/>
  <c r="M1053" i="1"/>
  <c r="C2702" i="1"/>
  <c r="D2702" i="1" s="1"/>
  <c r="B2703" i="1"/>
  <c r="Q1179" i="1" l="1"/>
  <c r="O1053" i="1"/>
  <c r="L1054" i="1" s="1"/>
  <c r="B2704" i="1"/>
  <c r="C2703" i="1"/>
  <c r="D2703" i="1" s="1"/>
  <c r="S1179" i="1" l="1"/>
  <c r="P1180" i="1" s="1"/>
  <c r="F1054" i="1"/>
  <c r="N1054" i="1"/>
  <c r="C2704" i="1"/>
  <c r="D2704" i="1" s="1"/>
  <c r="B2705" i="1"/>
  <c r="G1180" i="1" l="1"/>
  <c r="R1180" i="1"/>
  <c r="M1054" i="1"/>
  <c r="O1054" i="1" s="1"/>
  <c r="L1055" i="1" s="1"/>
  <c r="B2706" i="1"/>
  <c r="C2705" i="1"/>
  <c r="D2705" i="1" s="1"/>
  <c r="Q1180" i="1" l="1"/>
  <c r="F1055" i="1"/>
  <c r="N1055" i="1"/>
  <c r="C2706" i="1"/>
  <c r="D2706" i="1" s="1"/>
  <c r="B2707" i="1"/>
  <c r="S1180" i="1" l="1"/>
  <c r="P1181" i="1" s="1"/>
  <c r="M1055" i="1"/>
  <c r="O1055" i="1" s="1"/>
  <c r="L1056" i="1" s="1"/>
  <c r="B2708" i="1"/>
  <c r="C2707" i="1"/>
  <c r="D2707" i="1" s="1"/>
  <c r="G1181" i="1" l="1"/>
  <c r="R1181" i="1"/>
  <c r="F1056" i="1"/>
  <c r="N1056" i="1"/>
  <c r="B2709" i="1"/>
  <c r="C2708" i="1"/>
  <c r="D2708" i="1" s="1"/>
  <c r="Q1181" i="1" l="1"/>
  <c r="S1181" i="1" s="1"/>
  <c r="P1182" i="1" s="1"/>
  <c r="M1056" i="1"/>
  <c r="O1056" i="1" s="1"/>
  <c r="L1057" i="1" s="1"/>
  <c r="B2710" i="1"/>
  <c r="C2709" i="1"/>
  <c r="D2709" i="1" s="1"/>
  <c r="G1182" i="1" l="1"/>
  <c r="R1182" i="1"/>
  <c r="F1057" i="1"/>
  <c r="N1057" i="1"/>
  <c r="C2710" i="1"/>
  <c r="D2710" i="1" s="1"/>
  <c r="B2711" i="1"/>
  <c r="Q1182" i="1" l="1"/>
  <c r="S1182" i="1" s="1"/>
  <c r="P1183" i="1" s="1"/>
  <c r="M1057" i="1"/>
  <c r="B2712" i="1"/>
  <c r="C2711" i="1"/>
  <c r="D2711" i="1" s="1"/>
  <c r="G1183" i="1" l="1"/>
  <c r="R1183" i="1"/>
  <c r="O1057" i="1"/>
  <c r="L1058" i="1" s="1"/>
  <c r="C2712" i="1"/>
  <c r="D2712" i="1" s="1"/>
  <c r="B2713" i="1"/>
  <c r="Q1183" i="1" l="1"/>
  <c r="N1058" i="1"/>
  <c r="F1058" i="1"/>
  <c r="B2714" i="1"/>
  <c r="C2713" i="1"/>
  <c r="D2713" i="1" s="1"/>
  <c r="S1183" i="1" l="1"/>
  <c r="P1184" i="1" s="1"/>
  <c r="M1058" i="1"/>
  <c r="C2714" i="1"/>
  <c r="D2714" i="1" s="1"/>
  <c r="B2715" i="1"/>
  <c r="G1184" i="1" l="1"/>
  <c r="R1184" i="1"/>
  <c r="O1058" i="1"/>
  <c r="L1059" i="1" s="1"/>
  <c r="C2715" i="1"/>
  <c r="D2715" i="1" s="1"/>
  <c r="B2716" i="1"/>
  <c r="Q1184" i="1" l="1"/>
  <c r="S1184" i="1" s="1"/>
  <c r="P1185" i="1" s="1"/>
  <c r="N1059" i="1"/>
  <c r="F1059" i="1"/>
  <c r="C2716" i="1"/>
  <c r="D2716" i="1" s="1"/>
  <c r="B2717" i="1"/>
  <c r="G1185" i="1" l="1"/>
  <c r="R1185" i="1"/>
  <c r="M1059" i="1"/>
  <c r="C2717" i="1"/>
  <c r="D2717" i="1" s="1"/>
  <c r="B2718" i="1"/>
  <c r="Q1185" i="1" l="1"/>
  <c r="O1059" i="1"/>
  <c r="L1060" i="1" s="1"/>
  <c r="C2718" i="1"/>
  <c r="D2718" i="1" s="1"/>
  <c r="B2719" i="1"/>
  <c r="S1185" i="1" l="1"/>
  <c r="P1186" i="1" s="1"/>
  <c r="F1060" i="1"/>
  <c r="N1060" i="1"/>
  <c r="C2719" i="1"/>
  <c r="D2719" i="1" s="1"/>
  <c r="B2720" i="1"/>
  <c r="G1186" i="1" l="1"/>
  <c r="R1186" i="1"/>
  <c r="M1060" i="1"/>
  <c r="O1060" i="1" s="1"/>
  <c r="L1061" i="1" s="1"/>
  <c r="C2720" i="1"/>
  <c r="D2720" i="1" s="1"/>
  <c r="B2721" i="1"/>
  <c r="Q1186" i="1" l="1"/>
  <c r="F1061" i="1"/>
  <c r="N1061" i="1"/>
  <c r="C2721" i="1"/>
  <c r="D2721" i="1" s="1"/>
  <c r="B2722" i="1"/>
  <c r="S1186" i="1" l="1"/>
  <c r="P1187" i="1" s="1"/>
  <c r="M1061" i="1"/>
  <c r="C2722" i="1"/>
  <c r="D2722" i="1" s="1"/>
  <c r="B2723" i="1"/>
  <c r="G1187" i="1" l="1"/>
  <c r="R1187" i="1"/>
  <c r="O1061" i="1"/>
  <c r="L1062" i="1" s="1"/>
  <c r="C2723" i="1"/>
  <c r="D2723" i="1" s="1"/>
  <c r="B2724" i="1"/>
  <c r="Q1187" i="1" l="1"/>
  <c r="F1062" i="1"/>
  <c r="N1062" i="1"/>
  <c r="B2725" i="1"/>
  <c r="C2724" i="1"/>
  <c r="D2724" i="1" s="1"/>
  <c r="S1187" i="1" l="1"/>
  <c r="P1188" i="1" s="1"/>
  <c r="M1062" i="1"/>
  <c r="B2726" i="1"/>
  <c r="C2725" i="1"/>
  <c r="D2725" i="1" s="1"/>
  <c r="G1188" i="1" l="1"/>
  <c r="R1188" i="1"/>
  <c r="O1062" i="1"/>
  <c r="L1063" i="1" s="1"/>
  <c r="C2726" i="1"/>
  <c r="D2726" i="1" s="1"/>
  <c r="B2727" i="1"/>
  <c r="Q1188" i="1" l="1"/>
  <c r="S1188" i="1" s="1"/>
  <c r="P1189" i="1" s="1"/>
  <c r="N1063" i="1"/>
  <c r="F1063" i="1"/>
  <c r="C2727" i="1"/>
  <c r="D2727" i="1" s="1"/>
  <c r="B2728" i="1"/>
  <c r="G1189" i="1" l="1"/>
  <c r="R1189" i="1"/>
  <c r="M1063" i="1"/>
  <c r="O1063" i="1" s="1"/>
  <c r="L1064" i="1" s="1"/>
  <c r="B2729" i="1"/>
  <c r="C2728" i="1"/>
  <c r="D2728" i="1" s="1"/>
  <c r="Q1189" i="1" l="1"/>
  <c r="F1064" i="1"/>
  <c r="N1064" i="1"/>
  <c r="C2729" i="1"/>
  <c r="D2729" i="1" s="1"/>
  <c r="B2730" i="1"/>
  <c r="S1189" i="1" l="1"/>
  <c r="P1190" i="1" s="1"/>
  <c r="M1064" i="1"/>
  <c r="B2731" i="1"/>
  <c r="C2730" i="1"/>
  <c r="D2730" i="1" s="1"/>
  <c r="G1190" i="1" l="1"/>
  <c r="R1190" i="1"/>
  <c r="O1064" i="1"/>
  <c r="L1065" i="1" s="1"/>
  <c r="C2731" i="1"/>
  <c r="D2731" i="1" s="1"/>
  <c r="B2732" i="1"/>
  <c r="Q1190" i="1" l="1"/>
  <c r="F1065" i="1"/>
  <c r="N1065" i="1"/>
  <c r="B2733" i="1"/>
  <c r="C2732" i="1"/>
  <c r="D2732" i="1" s="1"/>
  <c r="S1190" i="1" l="1"/>
  <c r="P1191" i="1" s="1"/>
  <c r="M1065" i="1"/>
  <c r="C2733" i="1"/>
  <c r="D2733" i="1" s="1"/>
  <c r="B2734" i="1"/>
  <c r="G1191" i="1" l="1"/>
  <c r="R1191" i="1"/>
  <c r="O1065" i="1"/>
  <c r="L1066" i="1" s="1"/>
  <c r="C2734" i="1"/>
  <c r="D2734" i="1" s="1"/>
  <c r="B2735" i="1"/>
  <c r="Q1191" i="1" l="1"/>
  <c r="S1191" i="1" s="1"/>
  <c r="P1192" i="1" s="1"/>
  <c r="N1066" i="1"/>
  <c r="F1066" i="1"/>
  <c r="C2735" i="1"/>
  <c r="D2735" i="1" s="1"/>
  <c r="B2736" i="1"/>
  <c r="R1192" i="1" l="1"/>
  <c r="G1192" i="1"/>
  <c r="M1066" i="1"/>
  <c r="O1066" i="1" s="1"/>
  <c r="L1067" i="1" s="1"/>
  <c r="C2736" i="1"/>
  <c r="D2736" i="1" s="1"/>
  <c r="B2737" i="1"/>
  <c r="Q1192" i="1" l="1"/>
  <c r="S1192" i="1" s="1"/>
  <c r="P1193" i="1" s="1"/>
  <c r="F1067" i="1"/>
  <c r="N1067" i="1"/>
  <c r="B2738" i="1"/>
  <c r="C2737" i="1"/>
  <c r="D2737" i="1" s="1"/>
  <c r="R1193" i="1" l="1"/>
  <c r="G1193" i="1"/>
  <c r="M1067" i="1"/>
  <c r="C2738" i="1"/>
  <c r="D2738" i="1" s="1"/>
  <c r="B2739" i="1"/>
  <c r="Q1193" i="1" l="1"/>
  <c r="S1193" i="1" s="1"/>
  <c r="P1194" i="1" s="1"/>
  <c r="O1067" i="1"/>
  <c r="L1068" i="1" s="1"/>
  <c r="C2739" i="1"/>
  <c r="D2739" i="1" s="1"/>
  <c r="B2740" i="1"/>
  <c r="G1194" i="1" l="1"/>
  <c r="R1194" i="1"/>
  <c r="N1068" i="1"/>
  <c r="F1068" i="1"/>
  <c r="C2740" i="1"/>
  <c r="B2741" i="1"/>
  <c r="Q1194" i="1" l="1"/>
  <c r="M1068" i="1"/>
  <c r="O1068" i="1" s="1"/>
  <c r="L1069" i="1" s="1"/>
  <c r="B2742" i="1"/>
  <c r="C2741" i="1"/>
  <c r="D2741" i="1" s="1"/>
  <c r="D2740" i="1"/>
  <c r="S1194" i="1" l="1"/>
  <c r="P1195" i="1" s="1"/>
  <c r="F1069" i="1"/>
  <c r="N1069" i="1"/>
  <c r="B2743" i="1"/>
  <c r="C2742" i="1"/>
  <c r="D2742" i="1" s="1"/>
  <c r="G1195" i="1" l="1"/>
  <c r="R1195" i="1"/>
  <c r="M1069" i="1"/>
  <c r="O1069" i="1" s="1"/>
  <c r="L1070" i="1" s="1"/>
  <c r="C2743" i="1"/>
  <c r="D2743" i="1" s="1"/>
  <c r="B2744" i="1"/>
  <c r="Q1195" i="1" l="1"/>
  <c r="S1195" i="1" s="1"/>
  <c r="P1196" i="1" s="1"/>
  <c r="F1070" i="1"/>
  <c r="N1070" i="1"/>
  <c r="C2744" i="1"/>
  <c r="D2744" i="1" s="1"/>
  <c r="B2745" i="1"/>
  <c r="G1196" i="1" l="1"/>
  <c r="R1196" i="1"/>
  <c r="M1070" i="1"/>
  <c r="C2745" i="1"/>
  <c r="D2745" i="1" s="1"/>
  <c r="B2746" i="1"/>
  <c r="Q1196" i="1" l="1"/>
  <c r="S1196" i="1" s="1"/>
  <c r="P1197" i="1" s="1"/>
  <c r="O1070" i="1"/>
  <c r="L1071" i="1" s="1"/>
  <c r="C2746" i="1"/>
  <c r="D2746" i="1" s="1"/>
  <c r="B2747" i="1"/>
  <c r="G1197" i="1" l="1"/>
  <c r="R1197" i="1"/>
  <c r="F1071" i="1"/>
  <c r="N1071" i="1"/>
  <c r="C2747" i="1"/>
  <c r="D2747" i="1" s="1"/>
  <c r="B2748" i="1"/>
  <c r="Q1197" i="1" l="1"/>
  <c r="S1197" i="1" s="1"/>
  <c r="P1198" i="1" s="1"/>
  <c r="M1071" i="1"/>
  <c r="C2748" i="1"/>
  <c r="D2748" i="1" s="1"/>
  <c r="B2749" i="1"/>
  <c r="G1198" i="1" l="1"/>
  <c r="R1198" i="1"/>
  <c r="O1071" i="1"/>
  <c r="L1072" i="1" s="1"/>
  <c r="C2749" i="1"/>
  <c r="D2749" i="1" s="1"/>
  <c r="B2750" i="1"/>
  <c r="Q1198" i="1" l="1"/>
  <c r="N1072" i="1"/>
  <c r="F1072" i="1"/>
  <c r="C2750" i="1"/>
  <c r="D2750" i="1" s="1"/>
  <c r="B2751" i="1"/>
  <c r="S1198" i="1" l="1"/>
  <c r="P1199" i="1" s="1"/>
  <c r="M1072" i="1"/>
  <c r="C2751" i="1"/>
  <c r="D2751" i="1" s="1"/>
  <c r="B2752" i="1"/>
  <c r="G1199" i="1" l="1"/>
  <c r="R1199" i="1"/>
  <c r="O1072" i="1"/>
  <c r="L1073" i="1" s="1"/>
  <c r="C2752" i="1"/>
  <c r="D2752" i="1" s="1"/>
  <c r="B2753" i="1"/>
  <c r="Q1199" i="1" l="1"/>
  <c r="S1199" i="1" s="1"/>
  <c r="P1200" i="1" s="1"/>
  <c r="F1073" i="1"/>
  <c r="N1073" i="1"/>
  <c r="C2753" i="1"/>
  <c r="D2753" i="1" s="1"/>
  <c r="B2754" i="1"/>
  <c r="R1200" i="1" l="1"/>
  <c r="G1200" i="1"/>
  <c r="M1073" i="1"/>
  <c r="O1073" i="1" s="1"/>
  <c r="L1074" i="1" s="1"/>
  <c r="C2754" i="1"/>
  <c r="D2754" i="1" s="1"/>
  <c r="B2755" i="1"/>
  <c r="Q1200" i="1" l="1"/>
  <c r="S1200" i="1" s="1"/>
  <c r="P1201" i="1" s="1"/>
  <c r="F1074" i="1"/>
  <c r="N1074" i="1"/>
  <c r="C2755" i="1"/>
  <c r="D2755" i="1" s="1"/>
  <c r="B2756" i="1"/>
  <c r="G1201" i="1" l="1"/>
  <c r="R1201" i="1"/>
  <c r="M1074" i="1"/>
  <c r="B2757" i="1"/>
  <c r="C2756" i="1"/>
  <c r="D2756" i="1" s="1"/>
  <c r="Q1201" i="1" l="1"/>
  <c r="O1074" i="1"/>
  <c r="L1075" i="1" s="1"/>
  <c r="B2758" i="1"/>
  <c r="C2757" i="1"/>
  <c r="D2757" i="1" s="1"/>
  <c r="S1201" i="1" l="1"/>
  <c r="P1202" i="1" s="1"/>
  <c r="N1075" i="1"/>
  <c r="F1075" i="1"/>
  <c r="C2758" i="1"/>
  <c r="D2758" i="1" s="1"/>
  <c r="B2759" i="1"/>
  <c r="R1202" i="1" l="1"/>
  <c r="G1202" i="1"/>
  <c r="M1075" i="1"/>
  <c r="O1075" i="1" s="1"/>
  <c r="L1076" i="1" s="1"/>
  <c r="C2759" i="1"/>
  <c r="D2759" i="1" s="1"/>
  <c r="B2760" i="1"/>
  <c r="Q1202" i="1" l="1"/>
  <c r="S1202" i="1" s="1"/>
  <c r="P1203" i="1" s="1"/>
  <c r="F1076" i="1"/>
  <c r="N1076" i="1"/>
  <c r="C2760" i="1"/>
  <c r="D2760" i="1" s="1"/>
  <c r="B2761" i="1"/>
  <c r="R1203" i="1" l="1"/>
  <c r="G1203" i="1"/>
  <c r="M1076" i="1"/>
  <c r="O1076" i="1" s="1"/>
  <c r="L1077" i="1" s="1"/>
  <c r="B2762" i="1"/>
  <c r="C2761" i="1"/>
  <c r="D2761" i="1" s="1"/>
  <c r="Q1203" i="1" l="1"/>
  <c r="F1077" i="1"/>
  <c r="N1077" i="1"/>
  <c r="B2763" i="1"/>
  <c r="C2762" i="1"/>
  <c r="D2762" i="1" s="1"/>
  <c r="S1203" i="1" l="1"/>
  <c r="P1204" i="1" s="1"/>
  <c r="M1077" i="1"/>
  <c r="C2763" i="1"/>
  <c r="D2763" i="1" s="1"/>
  <c r="B2764" i="1"/>
  <c r="G1204" i="1" l="1"/>
  <c r="R1204" i="1"/>
  <c r="O1077" i="1"/>
  <c r="L1078" i="1" s="1"/>
  <c r="C2764" i="1"/>
  <c r="D2764" i="1" s="1"/>
  <c r="B2765" i="1"/>
  <c r="Q1204" i="1" l="1"/>
  <c r="S1204" i="1" s="1"/>
  <c r="P1205" i="1" s="1"/>
  <c r="N1078" i="1"/>
  <c r="F1078" i="1"/>
  <c r="C2765" i="1"/>
  <c r="D2765" i="1" s="1"/>
  <c r="B2766" i="1"/>
  <c r="G1205" i="1" l="1"/>
  <c r="R1205" i="1"/>
  <c r="M1078" i="1"/>
  <c r="B2767" i="1"/>
  <c r="C2766" i="1"/>
  <c r="D2766" i="1" s="1"/>
  <c r="Q1205" i="1" l="1"/>
  <c r="O1078" i="1"/>
  <c r="L1079" i="1" s="1"/>
  <c r="B2768" i="1"/>
  <c r="C2767" i="1"/>
  <c r="D2767" i="1" s="1"/>
  <c r="S1205" i="1" l="1"/>
  <c r="P1206" i="1" s="1"/>
  <c r="F1079" i="1"/>
  <c r="N1079" i="1"/>
  <c r="C2768" i="1"/>
  <c r="D2768" i="1" s="1"/>
  <c r="B2769" i="1"/>
  <c r="G1206" i="1" l="1"/>
  <c r="R1206" i="1"/>
  <c r="M1079" i="1"/>
  <c r="O1079" i="1" s="1"/>
  <c r="L1080" i="1" s="1"/>
  <c r="B2770" i="1"/>
  <c r="C2769" i="1"/>
  <c r="D2769" i="1" s="1"/>
  <c r="Q1206" i="1" l="1"/>
  <c r="N1080" i="1"/>
  <c r="F1080" i="1"/>
  <c r="C2770" i="1"/>
  <c r="D2770" i="1" s="1"/>
  <c r="B2771" i="1"/>
  <c r="S1206" i="1" l="1"/>
  <c r="P1207" i="1" s="1"/>
  <c r="M1080" i="1"/>
  <c r="O1080" i="1" s="1"/>
  <c r="L1081" i="1" s="1"/>
  <c r="B2772" i="1"/>
  <c r="C2771" i="1"/>
  <c r="D2771" i="1" s="1"/>
  <c r="G1207" i="1" l="1"/>
  <c r="R1207" i="1"/>
  <c r="C2772" i="1"/>
  <c r="D2772" i="1" s="1"/>
  <c r="B2773" i="1"/>
  <c r="Q1207" i="1" l="1"/>
  <c r="F1081" i="1"/>
  <c r="N1081" i="1"/>
  <c r="C2773" i="1"/>
  <c r="D2773" i="1" s="1"/>
  <c r="B2774" i="1"/>
  <c r="S1207" i="1" l="1"/>
  <c r="P1208" i="1" s="1"/>
  <c r="M1081" i="1"/>
  <c r="B2775" i="1"/>
  <c r="C2774" i="1"/>
  <c r="D2774" i="1" s="1"/>
  <c r="G1208" i="1" l="1"/>
  <c r="R1208" i="1"/>
  <c r="O1081" i="1"/>
  <c r="L1082" i="1" s="1"/>
  <c r="C2775" i="1"/>
  <c r="D2775" i="1" s="1"/>
  <c r="B2776" i="1"/>
  <c r="Q1208" i="1" l="1"/>
  <c r="S1208" i="1" s="1"/>
  <c r="P1209" i="1" s="1"/>
  <c r="F1082" i="1"/>
  <c r="N1082" i="1"/>
  <c r="C2776" i="1"/>
  <c r="D2776" i="1" s="1"/>
  <c r="B2777" i="1"/>
  <c r="G1209" i="1" l="1"/>
  <c r="R1209" i="1"/>
  <c r="M1082" i="1"/>
  <c r="O1082" i="1" s="1"/>
  <c r="L1083" i="1" s="1"/>
  <c r="C2777" i="1"/>
  <c r="D2777" i="1" s="1"/>
  <c r="B2778" i="1"/>
  <c r="Q1209" i="1" l="1"/>
  <c r="S1209" i="1" s="1"/>
  <c r="P1210" i="1" s="1"/>
  <c r="N1083" i="1"/>
  <c r="F1083" i="1"/>
  <c r="B2779" i="1"/>
  <c r="C2778" i="1"/>
  <c r="D2778" i="1" s="1"/>
  <c r="G1210" i="1" l="1"/>
  <c r="R1210" i="1"/>
  <c r="M1083" i="1"/>
  <c r="B2780" i="1"/>
  <c r="C2779" i="1"/>
  <c r="D2779" i="1" s="1"/>
  <c r="Q1210" i="1" l="1"/>
  <c r="S1210" i="1" s="1"/>
  <c r="P1211" i="1" s="1"/>
  <c r="O1083" i="1"/>
  <c r="L1084" i="1" s="1"/>
  <c r="C2780" i="1"/>
  <c r="D2780" i="1" s="1"/>
  <c r="B2781" i="1"/>
  <c r="R1211" i="1" l="1"/>
  <c r="G1211" i="1"/>
  <c r="F1084" i="1"/>
  <c r="N1084" i="1"/>
  <c r="C2781" i="1"/>
  <c r="D2781" i="1" s="1"/>
  <c r="B2782" i="1"/>
  <c r="Q1211" i="1" l="1"/>
  <c r="M1084" i="1"/>
  <c r="O1084" i="1" s="1"/>
  <c r="L1085" i="1" s="1"/>
  <c r="C2782" i="1"/>
  <c r="D2782" i="1" s="1"/>
  <c r="B2783" i="1"/>
  <c r="S1211" i="1" l="1"/>
  <c r="P1212" i="1" s="1"/>
  <c r="N1085" i="1"/>
  <c r="F1085" i="1"/>
  <c r="C2783" i="1"/>
  <c r="D2783" i="1" s="1"/>
  <c r="B2784" i="1"/>
  <c r="G1212" i="1" l="1"/>
  <c r="R1212" i="1"/>
  <c r="M1085" i="1"/>
  <c r="C2784" i="1"/>
  <c r="D2784" i="1" s="1"/>
  <c r="B2785" i="1"/>
  <c r="Q1212" i="1" l="1"/>
  <c r="S1212" i="1" s="1"/>
  <c r="P1213" i="1" s="1"/>
  <c r="O1085" i="1"/>
  <c r="L1086" i="1" s="1"/>
  <c r="C2785" i="1"/>
  <c r="D2785" i="1" s="1"/>
  <c r="B2786" i="1"/>
  <c r="G1213" i="1" l="1"/>
  <c r="R1213" i="1"/>
  <c r="F1086" i="1"/>
  <c r="N1086" i="1"/>
  <c r="C2786" i="1"/>
  <c r="D2786" i="1" s="1"/>
  <c r="B2787" i="1"/>
  <c r="Q1213" i="1" l="1"/>
  <c r="S1213" i="1" s="1"/>
  <c r="P1214" i="1" s="1"/>
  <c r="M1086" i="1"/>
  <c r="O1086" i="1" s="1"/>
  <c r="L1087" i="1" s="1"/>
  <c r="C2787" i="1"/>
  <c r="D2787" i="1" s="1"/>
  <c r="B2788" i="1"/>
  <c r="G1214" i="1" l="1"/>
  <c r="R1214" i="1"/>
  <c r="F1087" i="1"/>
  <c r="N1087" i="1"/>
  <c r="C2788" i="1"/>
  <c r="D2788" i="1" s="1"/>
  <c r="B2789" i="1"/>
  <c r="Q1214" i="1" l="1"/>
  <c r="M1087" i="1"/>
  <c r="C2789" i="1"/>
  <c r="D2789" i="1" s="1"/>
  <c r="B2790" i="1"/>
  <c r="S1214" i="1" l="1"/>
  <c r="P1215" i="1" s="1"/>
  <c r="O1087" i="1"/>
  <c r="L1088" i="1" s="1"/>
  <c r="C2790" i="1"/>
  <c r="D2790" i="1" s="1"/>
  <c r="B2791" i="1"/>
  <c r="G1215" i="1" l="1"/>
  <c r="R1215" i="1"/>
  <c r="F1088" i="1"/>
  <c r="N1088" i="1"/>
  <c r="C2791" i="1"/>
  <c r="D2791" i="1" s="1"/>
  <c r="B2792" i="1"/>
  <c r="Q1215" i="1" l="1"/>
  <c r="S1215" i="1" s="1"/>
  <c r="P1216" i="1" s="1"/>
  <c r="M1088" i="1"/>
  <c r="C2792" i="1"/>
  <c r="D2792" i="1" s="1"/>
  <c r="B2793" i="1"/>
  <c r="G1216" i="1" l="1"/>
  <c r="R1216" i="1"/>
  <c r="O1088" i="1"/>
  <c r="L1089" i="1" s="1"/>
  <c r="C2793" i="1"/>
  <c r="D2793" i="1" s="1"/>
  <c r="B2794" i="1"/>
  <c r="Q1216" i="1" l="1"/>
  <c r="S1216" i="1" s="1"/>
  <c r="P1217" i="1" s="1"/>
  <c r="N1089" i="1"/>
  <c r="F1089" i="1"/>
  <c r="B2795" i="1"/>
  <c r="C2794" i="1"/>
  <c r="D2794" i="1" s="1"/>
  <c r="R1217" i="1" l="1"/>
  <c r="G1217" i="1"/>
  <c r="M1089" i="1"/>
  <c r="O1089" i="1" s="1"/>
  <c r="L1090" i="1" s="1"/>
  <c r="C2795" i="1"/>
  <c r="D2795" i="1" s="1"/>
  <c r="B2796" i="1"/>
  <c r="Q1217" i="1" l="1"/>
  <c r="S1217" i="1" s="1"/>
  <c r="P1218" i="1" s="1"/>
  <c r="N1090" i="1"/>
  <c r="F1090" i="1"/>
  <c r="B2797" i="1"/>
  <c r="C2796" i="1"/>
  <c r="D2796" i="1" s="1"/>
  <c r="G1218" i="1" l="1"/>
  <c r="R1218" i="1"/>
  <c r="M1090" i="1"/>
  <c r="B2798" i="1"/>
  <c r="C2797" i="1"/>
  <c r="D2797" i="1" s="1"/>
  <c r="Q1218" i="1" l="1"/>
  <c r="O1090" i="1"/>
  <c r="L1091" i="1" s="1"/>
  <c r="C2798" i="1"/>
  <c r="D2798" i="1" s="1"/>
  <c r="B2799" i="1"/>
  <c r="S1218" i="1" l="1"/>
  <c r="P1219" i="1" s="1"/>
  <c r="F1091" i="1"/>
  <c r="N1091" i="1"/>
  <c r="C2799" i="1"/>
  <c r="D2799" i="1" s="1"/>
  <c r="B2800" i="1"/>
  <c r="G1219" i="1" l="1"/>
  <c r="R1219" i="1"/>
  <c r="M1091" i="1"/>
  <c r="B2801" i="1"/>
  <c r="C2800" i="1"/>
  <c r="D2800" i="1" s="1"/>
  <c r="Q1219" i="1" l="1"/>
  <c r="S1219" i="1" s="1"/>
  <c r="P1220" i="1" s="1"/>
  <c r="O1091" i="1"/>
  <c r="L1092" i="1" s="1"/>
  <c r="C2801" i="1"/>
  <c r="D2801" i="1" s="1"/>
  <c r="B2802" i="1"/>
  <c r="G1220" i="1" l="1"/>
  <c r="R1220" i="1"/>
  <c r="F1092" i="1"/>
  <c r="N1092" i="1"/>
  <c r="C2802" i="1"/>
  <c r="D2802" i="1" s="1"/>
  <c r="B2803" i="1"/>
  <c r="Q1220" i="1" l="1"/>
  <c r="S1220" i="1" s="1"/>
  <c r="P1221" i="1" s="1"/>
  <c r="M1092" i="1"/>
  <c r="O1092" i="1" s="1"/>
  <c r="L1093" i="1" s="1"/>
  <c r="C2803" i="1"/>
  <c r="D2803" i="1" s="1"/>
  <c r="B2804" i="1"/>
  <c r="G1221" i="1" l="1"/>
  <c r="R1221" i="1"/>
  <c r="F1093" i="1"/>
  <c r="N1093" i="1"/>
  <c r="C2804" i="1"/>
  <c r="D2804" i="1" s="1"/>
  <c r="B2805" i="1"/>
  <c r="Q1221" i="1" l="1"/>
  <c r="M1093" i="1"/>
  <c r="O1093" i="1" s="1"/>
  <c r="L1094" i="1" s="1"/>
  <c r="B2806" i="1"/>
  <c r="C2805" i="1"/>
  <c r="D2805" i="1" s="1"/>
  <c r="S1221" i="1" l="1"/>
  <c r="P1222" i="1" s="1"/>
  <c r="N1094" i="1"/>
  <c r="F1094" i="1"/>
  <c r="B2807" i="1"/>
  <c r="C2806" i="1"/>
  <c r="D2806" i="1" s="1"/>
  <c r="G1222" i="1" l="1"/>
  <c r="R1222" i="1"/>
  <c r="M1094" i="1"/>
  <c r="C2807" i="1"/>
  <c r="D2807" i="1" s="1"/>
  <c r="B2808" i="1"/>
  <c r="Q1222" i="1" l="1"/>
  <c r="O1094" i="1"/>
  <c r="L1095" i="1" s="1"/>
  <c r="C2808" i="1"/>
  <c r="D2808" i="1" s="1"/>
  <c r="B2809" i="1"/>
  <c r="S1222" i="1" l="1"/>
  <c r="P1223" i="1" s="1"/>
  <c r="N1095" i="1"/>
  <c r="F1095" i="1"/>
  <c r="C2809" i="1"/>
  <c r="D2809" i="1" s="1"/>
  <c r="B2810" i="1"/>
  <c r="G1223" i="1" l="1"/>
  <c r="R1223" i="1"/>
  <c r="M1095" i="1"/>
  <c r="B2811" i="1"/>
  <c r="C2810" i="1"/>
  <c r="D2810" i="1" s="1"/>
  <c r="Q1223" i="1" l="1"/>
  <c r="S1223" i="1" s="1"/>
  <c r="P1224" i="1" s="1"/>
  <c r="O1095" i="1"/>
  <c r="L1096" i="1" s="1"/>
  <c r="B2812" i="1"/>
  <c r="C2811" i="1"/>
  <c r="D2811" i="1" s="1"/>
  <c r="G1224" i="1" l="1"/>
  <c r="R1224" i="1"/>
  <c r="N1096" i="1"/>
  <c r="F1096" i="1"/>
  <c r="B2813" i="1"/>
  <c r="C2812" i="1"/>
  <c r="D2812" i="1" s="1"/>
  <c r="Q1224" i="1" l="1"/>
  <c r="S1224" i="1" s="1"/>
  <c r="P1225" i="1" s="1"/>
  <c r="M1096" i="1"/>
  <c r="O1096" i="1" s="1"/>
  <c r="L1097" i="1" s="1"/>
  <c r="C2813" i="1"/>
  <c r="D2813" i="1" s="1"/>
  <c r="B2814" i="1"/>
  <c r="R1225" i="1" l="1"/>
  <c r="G1225" i="1"/>
  <c r="F1097" i="1"/>
  <c r="N1097" i="1"/>
  <c r="B2815" i="1"/>
  <c r="C2814" i="1"/>
  <c r="D2814" i="1" s="1"/>
  <c r="Q1225" i="1" l="1"/>
  <c r="S1225" i="1" s="1"/>
  <c r="P1226" i="1" s="1"/>
  <c r="M1097" i="1"/>
  <c r="C2815" i="1"/>
  <c r="D2815" i="1" s="1"/>
  <c r="B2816" i="1"/>
  <c r="G1226" i="1" l="1"/>
  <c r="R1226" i="1"/>
  <c r="O1097" i="1"/>
  <c r="L1098" i="1" s="1"/>
  <c r="B2817" i="1"/>
  <c r="C2816" i="1"/>
  <c r="D2816" i="1" s="1"/>
  <c r="Q1226" i="1" l="1"/>
  <c r="N1098" i="1"/>
  <c r="F1098" i="1"/>
  <c r="H7" i="2" s="1"/>
  <c r="C2817" i="1"/>
  <c r="D2817" i="1" s="1"/>
  <c r="B2818" i="1"/>
  <c r="J7" i="2"/>
  <c r="I7" i="2"/>
  <c r="G8" i="7" l="1"/>
  <c r="K8" i="7" s="1"/>
  <c r="S1226" i="1"/>
  <c r="P1227" i="1" s="1"/>
  <c r="P7" i="2"/>
  <c r="Q7" i="2" s="1"/>
  <c r="M1098" i="1"/>
  <c r="C2818" i="1"/>
  <c r="D2818" i="1" s="1"/>
  <c r="B2819" i="1"/>
  <c r="O8" i="7" l="1"/>
  <c r="L8" i="7"/>
  <c r="G1227" i="1"/>
  <c r="R1227" i="1"/>
  <c r="O1098" i="1"/>
  <c r="L1099" i="1" s="1"/>
  <c r="B2820" i="1"/>
  <c r="C2819" i="1"/>
  <c r="D2819" i="1" s="1"/>
  <c r="Q1227" i="1" l="1"/>
  <c r="S1227" i="1" s="1"/>
  <c r="P1228" i="1" s="1"/>
  <c r="F1099" i="1"/>
  <c r="N1099" i="1"/>
  <c r="C2820" i="1"/>
  <c r="D2820" i="1" s="1"/>
  <c r="B2821" i="1"/>
  <c r="G1228" i="1" l="1"/>
  <c r="R1228" i="1"/>
  <c r="M1099" i="1"/>
  <c r="B2822" i="1"/>
  <c r="C2821" i="1"/>
  <c r="D2821" i="1" s="1"/>
  <c r="Q1228" i="1" l="1"/>
  <c r="O1099" i="1"/>
  <c r="L1100" i="1" s="1"/>
  <c r="C2822" i="1"/>
  <c r="D2822" i="1" s="1"/>
  <c r="B2823" i="1"/>
  <c r="S1228" i="1" l="1"/>
  <c r="P1229" i="1" s="1"/>
  <c r="F1100" i="1"/>
  <c r="N1100" i="1"/>
  <c r="C2823" i="1"/>
  <c r="D2823" i="1" s="1"/>
  <c r="B2824" i="1"/>
  <c r="G1229" i="1" l="1"/>
  <c r="R1229" i="1"/>
  <c r="M1100" i="1"/>
  <c r="B2825" i="1"/>
  <c r="C2824" i="1"/>
  <c r="D2824" i="1" s="1"/>
  <c r="Q1229" i="1" l="1"/>
  <c r="O1100" i="1"/>
  <c r="L1101" i="1" s="1"/>
  <c r="C2825" i="1"/>
  <c r="D2825" i="1" s="1"/>
  <c r="B2826" i="1"/>
  <c r="S1229" i="1" l="1"/>
  <c r="P1230" i="1" s="1"/>
  <c r="N1101" i="1"/>
  <c r="F1101" i="1"/>
  <c r="B2827" i="1"/>
  <c r="C2826" i="1"/>
  <c r="D2826" i="1" s="1"/>
  <c r="G1230" i="1" l="1"/>
  <c r="R1230" i="1"/>
  <c r="M1101" i="1"/>
  <c r="B2828" i="1"/>
  <c r="C2827" i="1"/>
  <c r="D2827" i="1" s="1"/>
  <c r="Q1230" i="1" l="1"/>
  <c r="S1230" i="1" s="1"/>
  <c r="P1231" i="1" s="1"/>
  <c r="O1101" i="1"/>
  <c r="L1102" i="1" s="1"/>
  <c r="B2829" i="1"/>
  <c r="C2828" i="1"/>
  <c r="D2828" i="1" s="1"/>
  <c r="G1231" i="1" l="1"/>
  <c r="R1231" i="1"/>
  <c r="N1102" i="1"/>
  <c r="F1102" i="1"/>
  <c r="C2829" i="1"/>
  <c r="D2829" i="1" s="1"/>
  <c r="B2830" i="1"/>
  <c r="Q1231" i="1" l="1"/>
  <c r="M1102" i="1"/>
  <c r="C2830" i="1"/>
  <c r="D2830" i="1" s="1"/>
  <c r="B2831" i="1"/>
  <c r="S1231" i="1" l="1"/>
  <c r="P1232" i="1" s="1"/>
  <c r="O1102" i="1"/>
  <c r="L1103" i="1" s="1"/>
  <c r="C2831" i="1"/>
  <c r="B2832" i="1"/>
  <c r="G1232" i="1" l="1"/>
  <c r="R1232" i="1"/>
  <c r="F1103" i="1"/>
  <c r="N1103" i="1"/>
  <c r="C2832" i="1"/>
  <c r="D2832" i="1" s="1"/>
  <c r="B2833" i="1"/>
  <c r="D2831" i="1"/>
  <c r="Q1232" i="1" l="1"/>
  <c r="M1103" i="1"/>
  <c r="O1103" i="1" s="1"/>
  <c r="L1104" i="1" s="1"/>
  <c r="C2833" i="1"/>
  <c r="D2833" i="1" s="1"/>
  <c r="B2834" i="1"/>
  <c r="S1232" i="1" l="1"/>
  <c r="P1233" i="1" s="1"/>
  <c r="F1104" i="1"/>
  <c r="N1104" i="1"/>
  <c r="C2834" i="1"/>
  <c r="D2834" i="1" s="1"/>
  <c r="B2835" i="1"/>
  <c r="G1233" i="1" l="1"/>
  <c r="R1233" i="1"/>
  <c r="M1104" i="1"/>
  <c r="O1104" i="1" s="1"/>
  <c r="L1105" i="1" s="1"/>
  <c r="C2835" i="1"/>
  <c r="D2835" i="1" s="1"/>
  <c r="B2836" i="1"/>
  <c r="Q1233" i="1" l="1"/>
  <c r="F1105" i="1"/>
  <c r="N1105" i="1"/>
  <c r="B2837" i="1"/>
  <c r="C2836" i="1"/>
  <c r="D2836" i="1" s="1"/>
  <c r="S1233" i="1" l="1"/>
  <c r="P1234" i="1" s="1"/>
  <c r="M1105" i="1"/>
  <c r="O1105" i="1" s="1"/>
  <c r="L1106" i="1" s="1"/>
  <c r="B2838" i="1"/>
  <c r="C2837" i="1"/>
  <c r="D2837" i="1" s="1"/>
  <c r="R1234" i="1" l="1"/>
  <c r="G1234" i="1"/>
  <c r="N1106" i="1"/>
  <c r="F1106" i="1"/>
  <c r="C2838" i="1"/>
  <c r="D2838" i="1" s="1"/>
  <c r="B2839" i="1"/>
  <c r="Q1234" i="1" l="1"/>
  <c r="M1106" i="1"/>
  <c r="C2839" i="1"/>
  <c r="D2839" i="1" s="1"/>
  <c r="B2840" i="1"/>
  <c r="S1234" i="1" l="1"/>
  <c r="P1235" i="1" s="1"/>
  <c r="O1106" i="1"/>
  <c r="L1107" i="1" s="1"/>
  <c r="C2840" i="1"/>
  <c r="D2840" i="1" s="1"/>
  <c r="B2841" i="1"/>
  <c r="G1235" i="1" l="1"/>
  <c r="R1235" i="1"/>
  <c r="F1107" i="1"/>
  <c r="N1107" i="1"/>
  <c r="B2842" i="1"/>
  <c r="C2841" i="1"/>
  <c r="D2841" i="1" s="1"/>
  <c r="Q1235" i="1" l="1"/>
  <c r="S1235" i="1" s="1"/>
  <c r="P1236" i="1" s="1"/>
  <c r="M1107" i="1"/>
  <c r="O1107" i="1" s="1"/>
  <c r="L1108" i="1" s="1"/>
  <c r="C2842" i="1"/>
  <c r="D2842" i="1" s="1"/>
  <c r="B2843" i="1"/>
  <c r="G1236" i="1" l="1"/>
  <c r="R1236" i="1"/>
  <c r="N1108" i="1"/>
  <c r="F1108" i="1"/>
  <c r="C2843" i="1"/>
  <c r="D2843" i="1" s="1"/>
  <c r="B2844" i="1"/>
  <c r="Q1236" i="1" l="1"/>
  <c r="S1236" i="1" s="1"/>
  <c r="P1237" i="1" s="1"/>
  <c r="M1108" i="1"/>
  <c r="O1108" i="1" s="1"/>
  <c r="L1109" i="1" s="1"/>
  <c r="C2844" i="1"/>
  <c r="D2844" i="1" s="1"/>
  <c r="B2845" i="1"/>
  <c r="G1237" i="1" l="1"/>
  <c r="R1237" i="1"/>
  <c r="F1109" i="1"/>
  <c r="N1109" i="1"/>
  <c r="C2845" i="1"/>
  <c r="D2845" i="1" s="1"/>
  <c r="B2846" i="1"/>
  <c r="Q1237" i="1" l="1"/>
  <c r="M1109" i="1"/>
  <c r="O1109" i="1" s="1"/>
  <c r="L1110" i="1" s="1"/>
  <c r="B2847" i="1"/>
  <c r="C2846" i="1"/>
  <c r="D2846" i="1" s="1"/>
  <c r="S1237" i="1" l="1"/>
  <c r="P1238" i="1" s="1"/>
  <c r="N1110" i="1"/>
  <c r="F1110" i="1"/>
  <c r="C2847" i="1"/>
  <c r="D2847" i="1" s="1"/>
  <c r="B2848" i="1"/>
  <c r="G1238" i="1" l="1"/>
  <c r="R1238" i="1"/>
  <c r="M1110" i="1"/>
  <c r="O1110" i="1" s="1"/>
  <c r="L1111" i="1" s="1"/>
  <c r="C2848" i="1"/>
  <c r="D2848" i="1" s="1"/>
  <c r="B2849" i="1"/>
  <c r="Q1238" i="1" l="1"/>
  <c r="N1111" i="1"/>
  <c r="F1111" i="1"/>
  <c r="C2849" i="1"/>
  <c r="D2849" i="1" s="1"/>
  <c r="B2850" i="1"/>
  <c r="S1238" i="1" l="1"/>
  <c r="P1239" i="1" s="1"/>
  <c r="M1111" i="1"/>
  <c r="O1111" i="1" s="1"/>
  <c r="L1112" i="1" s="1"/>
  <c r="B2851" i="1"/>
  <c r="C2850" i="1"/>
  <c r="D2850" i="1" s="1"/>
  <c r="G1239" i="1" l="1"/>
  <c r="R1239" i="1"/>
  <c r="F1112" i="1"/>
  <c r="N1112" i="1"/>
  <c r="B2852" i="1"/>
  <c r="C2851" i="1"/>
  <c r="D2851" i="1" s="1"/>
  <c r="Q1239" i="1" l="1"/>
  <c r="M1112" i="1"/>
  <c r="O1112" i="1" s="1"/>
  <c r="L1113" i="1" s="1"/>
  <c r="C2852" i="1"/>
  <c r="D2852" i="1" s="1"/>
  <c r="B2853" i="1"/>
  <c r="S1239" i="1" l="1"/>
  <c r="P1240" i="1" s="1"/>
  <c r="F1113" i="1"/>
  <c r="N1113" i="1"/>
  <c r="C2853" i="1"/>
  <c r="D2853" i="1" s="1"/>
  <c r="B2854" i="1"/>
  <c r="G1240" i="1" l="1"/>
  <c r="R1240" i="1"/>
  <c r="M1113" i="1"/>
  <c r="O1113" i="1" s="1"/>
  <c r="L1114" i="1" s="1"/>
  <c r="C2854" i="1"/>
  <c r="D2854" i="1" s="1"/>
  <c r="B2855" i="1"/>
  <c r="Q1240" i="1" l="1"/>
  <c r="N1114" i="1"/>
  <c r="F1114" i="1"/>
  <c r="C2855" i="1"/>
  <c r="D2855" i="1" s="1"/>
  <c r="B2856" i="1"/>
  <c r="S1240" i="1" l="1"/>
  <c r="P1241" i="1" s="1"/>
  <c r="M1114" i="1"/>
  <c r="C2856" i="1"/>
  <c r="D2856" i="1" s="1"/>
  <c r="B2857" i="1"/>
  <c r="G1241" i="1" l="1"/>
  <c r="R1241" i="1"/>
  <c r="O1114" i="1"/>
  <c r="L1115" i="1" s="1"/>
  <c r="B2858" i="1"/>
  <c r="C2857" i="1"/>
  <c r="D2857" i="1" s="1"/>
  <c r="Q1241" i="1" l="1"/>
  <c r="F1115" i="1"/>
  <c r="N1115" i="1"/>
  <c r="B2859" i="1"/>
  <c r="C2858" i="1"/>
  <c r="D2858" i="1" s="1"/>
  <c r="S1241" i="1" l="1"/>
  <c r="P1242" i="1" s="1"/>
  <c r="M1115" i="1"/>
  <c r="O1115" i="1" s="1"/>
  <c r="L1116" i="1" s="1"/>
  <c r="C2859" i="1"/>
  <c r="D2859" i="1" s="1"/>
  <c r="B2860" i="1"/>
  <c r="G1242" i="1" l="1"/>
  <c r="R1242" i="1"/>
  <c r="F1116" i="1"/>
  <c r="N1116" i="1"/>
  <c r="B2861" i="1"/>
  <c r="C2860" i="1"/>
  <c r="D2860" i="1" s="1"/>
  <c r="Q1242" i="1" l="1"/>
  <c r="M1116" i="1"/>
  <c r="O1116" i="1" s="1"/>
  <c r="L1117" i="1" s="1"/>
  <c r="C2861" i="1"/>
  <c r="D2861" i="1" s="1"/>
  <c r="B2862" i="1"/>
  <c r="S1242" i="1" l="1"/>
  <c r="P1243" i="1" s="1"/>
  <c r="F1117" i="1"/>
  <c r="N1117" i="1"/>
  <c r="B2863" i="1"/>
  <c r="C2862" i="1"/>
  <c r="D2862" i="1" s="1"/>
  <c r="G1243" i="1" l="1"/>
  <c r="R1243" i="1"/>
  <c r="M1117" i="1"/>
  <c r="O1117" i="1" s="1"/>
  <c r="L1118" i="1" s="1"/>
  <c r="C2863" i="1"/>
  <c r="D2863" i="1" s="1"/>
  <c r="B2864" i="1"/>
  <c r="Q1243" i="1" l="1"/>
  <c r="F1118" i="1"/>
  <c r="N1118" i="1"/>
  <c r="C2864" i="1"/>
  <c r="D2864" i="1" s="1"/>
  <c r="B2865" i="1"/>
  <c r="S1243" i="1" l="1"/>
  <c r="P1244" i="1" s="1"/>
  <c r="M1118" i="1"/>
  <c r="O1118" i="1" s="1"/>
  <c r="L1119" i="1" s="1"/>
  <c r="C2865" i="1"/>
  <c r="D2865" i="1" s="1"/>
  <c r="B2866" i="1"/>
  <c r="G1244" i="1" l="1"/>
  <c r="R1244" i="1"/>
  <c r="F1119" i="1"/>
  <c r="N1119" i="1"/>
  <c r="C2866" i="1"/>
  <c r="D2866" i="1" s="1"/>
  <c r="B2867" i="1"/>
  <c r="Q1244" i="1" l="1"/>
  <c r="M1119" i="1"/>
  <c r="C2867" i="1"/>
  <c r="D2867" i="1" s="1"/>
  <c r="B2868" i="1"/>
  <c r="S1244" i="1" l="1"/>
  <c r="P1245" i="1" s="1"/>
  <c r="O1119" i="1"/>
  <c r="L1120" i="1" s="1"/>
  <c r="C2868" i="1"/>
  <c r="D2868" i="1" s="1"/>
  <c r="B2869" i="1"/>
  <c r="G1245" i="1" l="1"/>
  <c r="R1245" i="1"/>
  <c r="N1120" i="1"/>
  <c r="F1120" i="1"/>
  <c r="B2870" i="1"/>
  <c r="C2869" i="1"/>
  <c r="D2869" i="1" s="1"/>
  <c r="Q1245" i="1" l="1"/>
  <c r="S1245" i="1" s="1"/>
  <c r="P1246" i="1" s="1"/>
  <c r="M1120" i="1"/>
  <c r="O1120" i="1" s="1"/>
  <c r="L1121" i="1" s="1"/>
  <c r="B2871" i="1"/>
  <c r="C2870" i="1"/>
  <c r="D2870" i="1" s="1"/>
  <c r="G1246" i="1" l="1"/>
  <c r="R1246" i="1"/>
  <c r="F1121" i="1"/>
  <c r="N1121" i="1"/>
  <c r="C2871" i="1"/>
  <c r="D2871" i="1" s="1"/>
  <c r="B2872" i="1"/>
  <c r="Q1246" i="1" l="1"/>
  <c r="M1121" i="1"/>
  <c r="C2872" i="1"/>
  <c r="D2872" i="1" s="1"/>
  <c r="B2873" i="1"/>
  <c r="S1246" i="1" l="1"/>
  <c r="P1247" i="1" s="1"/>
  <c r="O1121" i="1"/>
  <c r="L1122" i="1" s="1"/>
  <c r="C2873" i="1"/>
  <c r="D2873" i="1" s="1"/>
  <c r="B2874" i="1"/>
  <c r="G1247" i="1" l="1"/>
  <c r="R1247" i="1"/>
  <c r="N1122" i="1"/>
  <c r="F1122" i="1"/>
  <c r="C2874" i="1"/>
  <c r="D2874" i="1" s="1"/>
  <c r="B2875" i="1"/>
  <c r="Q1247" i="1" l="1"/>
  <c r="M1122" i="1"/>
  <c r="O1122" i="1" s="1"/>
  <c r="L1123" i="1" s="1"/>
  <c r="B2876" i="1"/>
  <c r="C2875" i="1"/>
  <c r="D2875" i="1" s="1"/>
  <c r="S1247" i="1" l="1"/>
  <c r="P1248" i="1" s="1"/>
  <c r="N1123" i="1"/>
  <c r="F1123" i="1"/>
  <c r="C2876" i="1"/>
  <c r="D2876" i="1" s="1"/>
  <c r="B2877" i="1"/>
  <c r="G1248" i="1" l="1"/>
  <c r="R1248" i="1"/>
  <c r="M1123" i="1"/>
  <c r="C2877" i="1"/>
  <c r="D2877" i="1" s="1"/>
  <c r="B2878" i="1"/>
  <c r="Q1248" i="1" l="1"/>
  <c r="O1123" i="1"/>
  <c r="L1124" i="1" s="1"/>
  <c r="B2879" i="1"/>
  <c r="C2878" i="1"/>
  <c r="D2878" i="1" s="1"/>
  <c r="S1248" i="1" l="1"/>
  <c r="P1249" i="1" s="1"/>
  <c r="F1124" i="1"/>
  <c r="N1124" i="1"/>
  <c r="C2879" i="1"/>
  <c r="D2879" i="1" s="1"/>
  <c r="B2880" i="1"/>
  <c r="R1249" i="1" l="1"/>
  <c r="G1249" i="1"/>
  <c r="M1124" i="1"/>
  <c r="O1124" i="1" s="1"/>
  <c r="L1125" i="1" s="1"/>
  <c r="C2880" i="1"/>
  <c r="D2880" i="1" s="1"/>
  <c r="B2881" i="1"/>
  <c r="Q1249" i="1" l="1"/>
  <c r="F1125" i="1"/>
  <c r="N1125" i="1"/>
  <c r="C2881" i="1"/>
  <c r="D2881" i="1" s="1"/>
  <c r="B2882" i="1"/>
  <c r="S1249" i="1" l="1"/>
  <c r="P1250" i="1" s="1"/>
  <c r="M1125" i="1"/>
  <c r="O1125" i="1" s="1"/>
  <c r="L1126" i="1" s="1"/>
  <c r="B2883" i="1"/>
  <c r="C2882" i="1"/>
  <c r="D2882" i="1" s="1"/>
  <c r="G1250" i="1" l="1"/>
  <c r="R1250" i="1"/>
  <c r="F1126" i="1"/>
  <c r="N1126" i="1"/>
  <c r="B2884" i="1"/>
  <c r="C2883" i="1"/>
  <c r="D2883" i="1" s="1"/>
  <c r="Q1250" i="1" l="1"/>
  <c r="M1126" i="1"/>
  <c r="O1126" i="1" s="1"/>
  <c r="L1127" i="1" s="1"/>
  <c r="B2885" i="1"/>
  <c r="C2884" i="1"/>
  <c r="D2884" i="1" s="1"/>
  <c r="S1250" i="1" l="1"/>
  <c r="P1251" i="1" s="1"/>
  <c r="F1127" i="1"/>
  <c r="N1127" i="1"/>
  <c r="C2885" i="1"/>
  <c r="D2885" i="1" s="1"/>
  <c r="B2886" i="1"/>
  <c r="G1251" i="1" l="1"/>
  <c r="R1251" i="1"/>
  <c r="M1127" i="1"/>
  <c r="O1127" i="1" s="1"/>
  <c r="L1128" i="1" s="1"/>
  <c r="C2886" i="1"/>
  <c r="D2886" i="1" s="1"/>
  <c r="B2887" i="1"/>
  <c r="Q1251" i="1" l="1"/>
  <c r="F1128" i="1"/>
  <c r="N1128" i="1"/>
  <c r="C2887" i="1"/>
  <c r="D2887" i="1" s="1"/>
  <c r="B2888" i="1"/>
  <c r="S1251" i="1" l="1"/>
  <c r="P1252" i="1" s="1"/>
  <c r="M1128" i="1"/>
  <c r="B2889" i="1"/>
  <c r="C2888" i="1"/>
  <c r="D2888" i="1" s="1"/>
  <c r="G1252" i="1" l="1"/>
  <c r="R1252" i="1"/>
  <c r="O1128" i="1"/>
  <c r="L1129" i="1" s="1"/>
  <c r="C2889" i="1"/>
  <c r="D2889" i="1" s="1"/>
  <c r="B2890" i="1"/>
  <c r="Q1252" i="1" l="1"/>
  <c r="N1129" i="1"/>
  <c r="F1129" i="1"/>
  <c r="B2891" i="1"/>
  <c r="C2890" i="1"/>
  <c r="D2890" i="1" s="1"/>
  <c r="S1252" i="1" l="1"/>
  <c r="P1253" i="1" s="1"/>
  <c r="M1129" i="1"/>
  <c r="O1129" i="1" s="1"/>
  <c r="L1130" i="1" s="1"/>
  <c r="B2892" i="1"/>
  <c r="C2891" i="1"/>
  <c r="D2891" i="1" s="1"/>
  <c r="G1253" i="1" l="1"/>
  <c r="R1253" i="1"/>
  <c r="F1130" i="1"/>
  <c r="N1130" i="1"/>
  <c r="C2892" i="1"/>
  <c r="D2892" i="1" s="1"/>
  <c r="B2893" i="1"/>
  <c r="Q1253" i="1" l="1"/>
  <c r="M1130" i="1"/>
  <c r="C2893" i="1"/>
  <c r="D2893" i="1" s="1"/>
  <c r="B2894" i="1"/>
  <c r="S1253" i="1" l="1"/>
  <c r="P1254" i="1" s="1"/>
  <c r="O1130" i="1"/>
  <c r="L1131" i="1" s="1"/>
  <c r="C2894" i="1"/>
  <c r="D2894" i="1" s="1"/>
  <c r="B2895" i="1"/>
  <c r="G1254" i="1" l="1"/>
  <c r="R1254" i="1"/>
  <c r="N1131" i="1"/>
  <c r="F1131" i="1"/>
  <c r="C2895" i="1"/>
  <c r="D2895" i="1" s="1"/>
  <c r="B2896" i="1"/>
  <c r="Q1254" i="1" l="1"/>
  <c r="M1131" i="1"/>
  <c r="C2896" i="1"/>
  <c r="D2896" i="1" s="1"/>
  <c r="B2897" i="1"/>
  <c r="S1254" i="1" l="1"/>
  <c r="P1255" i="1" s="1"/>
  <c r="O1131" i="1"/>
  <c r="L1132" i="1" s="1"/>
  <c r="B2898" i="1"/>
  <c r="C2897" i="1"/>
  <c r="D2897" i="1" s="1"/>
  <c r="G1255" i="1" l="1"/>
  <c r="R1255" i="1"/>
  <c r="N1132" i="1"/>
  <c r="F1132" i="1"/>
  <c r="B2899" i="1"/>
  <c r="C2898" i="1"/>
  <c r="D2898" i="1" s="1"/>
  <c r="Q1255" i="1" l="1"/>
  <c r="M1132" i="1"/>
  <c r="O1132" i="1" s="1"/>
  <c r="L1133" i="1" s="1"/>
  <c r="C2899" i="1"/>
  <c r="D2899" i="1" s="1"/>
  <c r="B2900" i="1"/>
  <c r="S1255" i="1" l="1"/>
  <c r="P1256" i="1" s="1"/>
  <c r="N1133" i="1"/>
  <c r="F1133" i="1"/>
  <c r="C2900" i="1"/>
  <c r="D2900" i="1" s="1"/>
  <c r="B2901" i="1"/>
  <c r="G1256" i="1" l="1"/>
  <c r="R1256" i="1"/>
  <c r="M1133" i="1"/>
  <c r="O1133" i="1" s="1"/>
  <c r="L1134" i="1" s="1"/>
  <c r="C2901" i="1"/>
  <c r="D2901" i="1" s="1"/>
  <c r="B2902" i="1"/>
  <c r="Q1256" i="1" l="1"/>
  <c r="F1134" i="1"/>
  <c r="N1134" i="1"/>
  <c r="B2903" i="1"/>
  <c r="C2902" i="1"/>
  <c r="D2902" i="1" s="1"/>
  <c r="S1256" i="1" l="1"/>
  <c r="P1257" i="1" s="1"/>
  <c r="M1134" i="1"/>
  <c r="C2903" i="1"/>
  <c r="D2903" i="1" s="1"/>
  <c r="B2904" i="1"/>
  <c r="G1257" i="1" l="1"/>
  <c r="R1257" i="1"/>
  <c r="O1134" i="1"/>
  <c r="L1135" i="1" s="1"/>
  <c r="B2905" i="1"/>
  <c r="C2904" i="1"/>
  <c r="D2904" i="1" s="1"/>
  <c r="Q1257" i="1" l="1"/>
  <c r="F1135" i="1"/>
  <c r="N1135" i="1"/>
  <c r="C2905" i="1"/>
  <c r="D2905" i="1" s="1"/>
  <c r="B2906" i="1"/>
  <c r="S1257" i="1" l="1"/>
  <c r="P1258" i="1" s="1"/>
  <c r="M1135" i="1"/>
  <c r="B2907" i="1"/>
  <c r="C2906" i="1"/>
  <c r="D2906" i="1" s="1"/>
  <c r="G1258" i="1" l="1"/>
  <c r="R1258" i="1"/>
  <c r="O1135" i="1"/>
  <c r="L1136" i="1" s="1"/>
  <c r="C2907" i="1"/>
  <c r="D2907" i="1" s="1"/>
  <c r="B2908" i="1"/>
  <c r="Q1258" i="1" l="1"/>
  <c r="F1136" i="1"/>
  <c r="N1136" i="1"/>
  <c r="C2908" i="1"/>
  <c r="D2908" i="1" s="1"/>
  <c r="B2909" i="1"/>
  <c r="S1258" i="1" l="1"/>
  <c r="P1259" i="1" s="1"/>
  <c r="M1136" i="1"/>
  <c r="B2910" i="1"/>
  <c r="C2909" i="1"/>
  <c r="D2909" i="1" s="1"/>
  <c r="G1259" i="1" l="1"/>
  <c r="R1259" i="1"/>
  <c r="O1136" i="1"/>
  <c r="L1137" i="1" s="1"/>
  <c r="C2910" i="1"/>
  <c r="D2910" i="1" s="1"/>
  <c r="B2911" i="1"/>
  <c r="Q1259" i="1" l="1"/>
  <c r="F1137" i="1"/>
  <c r="N1137" i="1"/>
  <c r="B2912" i="1"/>
  <c r="C2911" i="1"/>
  <c r="D2911" i="1" s="1"/>
  <c r="S1259" i="1" l="1"/>
  <c r="P1260" i="1" s="1"/>
  <c r="M1137" i="1"/>
  <c r="B2913" i="1"/>
  <c r="C2912" i="1"/>
  <c r="D2912" i="1" s="1"/>
  <c r="G1260" i="1" l="1"/>
  <c r="R1260" i="1"/>
  <c r="O1137" i="1"/>
  <c r="L1138" i="1" s="1"/>
  <c r="C2913" i="1"/>
  <c r="D2913" i="1" s="1"/>
  <c r="B2914" i="1"/>
  <c r="Q1260" i="1" l="1"/>
  <c r="F1138" i="1"/>
  <c r="N1138" i="1"/>
  <c r="C2914" i="1"/>
  <c r="D2914" i="1" s="1"/>
  <c r="B2915" i="1"/>
  <c r="S1260" i="1" l="1"/>
  <c r="P1261" i="1" s="1"/>
  <c r="M1138" i="1"/>
  <c r="C2915" i="1"/>
  <c r="D2915" i="1" s="1"/>
  <c r="B2916" i="1"/>
  <c r="G1261" i="1" l="1"/>
  <c r="R1261" i="1"/>
  <c r="O1138" i="1"/>
  <c r="L1139" i="1" s="1"/>
  <c r="C2916" i="1"/>
  <c r="D2916" i="1" s="1"/>
  <c r="B2917" i="1"/>
  <c r="Q1261" i="1" l="1"/>
  <c r="N1139" i="1"/>
  <c r="F1139" i="1"/>
  <c r="B2918" i="1"/>
  <c r="C2917" i="1"/>
  <c r="D2917" i="1" s="1"/>
  <c r="S1261" i="1" l="1"/>
  <c r="P1262" i="1" s="1"/>
  <c r="M1139" i="1"/>
  <c r="O1139" i="1" s="1"/>
  <c r="L1140" i="1" s="1"/>
  <c r="B2919" i="1"/>
  <c r="C2918" i="1"/>
  <c r="D2918" i="1" s="1"/>
  <c r="R1262" i="1" l="1"/>
  <c r="G1262" i="1"/>
  <c r="F1140" i="1"/>
  <c r="N1140" i="1"/>
  <c r="C2919" i="1"/>
  <c r="D2919" i="1" s="1"/>
  <c r="B2920" i="1"/>
  <c r="Q1262" i="1" l="1"/>
  <c r="M1140" i="1"/>
  <c r="O1140" i="1" s="1"/>
  <c r="L1141" i="1" s="1"/>
  <c r="B2921" i="1"/>
  <c r="C2920" i="1"/>
  <c r="D2920" i="1" s="1"/>
  <c r="S1262" i="1" l="1"/>
  <c r="P1263" i="1" s="1"/>
  <c r="F1141" i="1"/>
  <c r="N1141" i="1"/>
  <c r="B2922" i="1"/>
  <c r="C2921" i="1"/>
  <c r="D2921" i="1" s="1"/>
  <c r="R1263" i="1" l="1"/>
  <c r="G1263" i="1"/>
  <c r="M1141" i="1"/>
  <c r="C2922" i="1"/>
  <c r="D2922" i="1" s="1"/>
  <c r="B2923" i="1"/>
  <c r="Q1263" i="1" l="1"/>
  <c r="O1141" i="1"/>
  <c r="L1142" i="1" s="1"/>
  <c r="C2923" i="1"/>
  <c r="D2923" i="1" s="1"/>
  <c r="B2924" i="1"/>
  <c r="S1263" i="1" l="1"/>
  <c r="P1264" i="1" s="1"/>
  <c r="F1142" i="1"/>
  <c r="N1142" i="1"/>
  <c r="B2925" i="1"/>
  <c r="C2924" i="1"/>
  <c r="D2924" i="1" s="1"/>
  <c r="G1264" i="1" l="1"/>
  <c r="R1264" i="1"/>
  <c r="M1142" i="1"/>
  <c r="C2925" i="1"/>
  <c r="D2925" i="1" s="1"/>
  <c r="B2926" i="1"/>
  <c r="Q1264" i="1" l="1"/>
  <c r="O1142" i="1"/>
  <c r="L1143" i="1" s="1"/>
  <c r="B2927" i="1"/>
  <c r="C2926" i="1"/>
  <c r="D2926" i="1" s="1"/>
  <c r="S1264" i="1" l="1"/>
  <c r="P1265" i="1" s="1"/>
  <c r="N1143" i="1"/>
  <c r="F1143" i="1"/>
  <c r="B2928" i="1"/>
  <c r="C2927" i="1"/>
  <c r="D2927" i="1" s="1"/>
  <c r="G1265" i="1" l="1"/>
  <c r="R1265" i="1"/>
  <c r="M1143" i="1"/>
  <c r="O1143" i="1" s="1"/>
  <c r="L1144" i="1" s="1"/>
  <c r="B2929" i="1"/>
  <c r="C2928" i="1"/>
  <c r="D2928" i="1" s="1"/>
  <c r="Q1265" i="1" l="1"/>
  <c r="F1144" i="1"/>
  <c r="N1144" i="1"/>
  <c r="B2930" i="1"/>
  <c r="C2929" i="1"/>
  <c r="D2929" i="1" s="1"/>
  <c r="S1265" i="1" l="1"/>
  <c r="P1266" i="1" s="1"/>
  <c r="M1144" i="1"/>
  <c r="O1144" i="1" s="1"/>
  <c r="L1145" i="1" s="1"/>
  <c r="B2931" i="1"/>
  <c r="C2930" i="1"/>
  <c r="D2930" i="1" s="1"/>
  <c r="G1266" i="1" l="1"/>
  <c r="R1266" i="1"/>
  <c r="F1145" i="1"/>
  <c r="N1145" i="1"/>
  <c r="B2932" i="1"/>
  <c r="C2931" i="1"/>
  <c r="D2931" i="1" s="1"/>
  <c r="Q1266" i="1" l="1"/>
  <c r="M1145" i="1"/>
  <c r="O1145" i="1" s="1"/>
  <c r="L1146" i="1" s="1"/>
  <c r="B2933" i="1"/>
  <c r="C2932" i="1"/>
  <c r="D2932" i="1" s="1"/>
  <c r="S1266" i="1" l="1"/>
  <c r="P1267" i="1" s="1"/>
  <c r="F1146" i="1"/>
  <c r="N1146" i="1"/>
  <c r="B2934" i="1"/>
  <c r="C2933" i="1"/>
  <c r="D2933" i="1" s="1"/>
  <c r="R1267" i="1" l="1"/>
  <c r="G1267" i="1"/>
  <c r="M1146" i="1"/>
  <c r="B2935" i="1"/>
  <c r="C2934" i="1"/>
  <c r="D2934" i="1" s="1"/>
  <c r="Q1267" i="1" l="1"/>
  <c r="O1146" i="1"/>
  <c r="L1147" i="1" s="1"/>
  <c r="C2935" i="1"/>
  <c r="D2935" i="1" s="1"/>
  <c r="B2936" i="1"/>
  <c r="S1267" i="1" l="1"/>
  <c r="P1268" i="1" s="1"/>
  <c r="F1147" i="1"/>
  <c r="N1147" i="1"/>
  <c r="B2937" i="1"/>
  <c r="C2936" i="1"/>
  <c r="D2936" i="1" s="1"/>
  <c r="G1268" i="1" l="1"/>
  <c r="R1268" i="1"/>
  <c r="M1147" i="1"/>
  <c r="C2937" i="1"/>
  <c r="D2937" i="1" s="1"/>
  <c r="B2938" i="1"/>
  <c r="Q1268" i="1" l="1"/>
  <c r="O1147" i="1"/>
  <c r="L1148" i="1" s="1"/>
  <c r="B2939" i="1"/>
  <c r="C2938" i="1"/>
  <c r="D2938" i="1" s="1"/>
  <c r="S1268" i="1" l="1"/>
  <c r="P1269" i="1" s="1"/>
  <c r="F1148" i="1"/>
  <c r="N1148" i="1"/>
  <c r="B2940" i="1"/>
  <c r="C2939" i="1"/>
  <c r="D2939" i="1" s="1"/>
  <c r="G1269" i="1" l="1"/>
  <c r="R1269" i="1"/>
  <c r="M1148" i="1"/>
  <c r="O1148" i="1" s="1"/>
  <c r="L1149" i="1" s="1"/>
  <c r="C2940" i="1"/>
  <c r="D2940" i="1" s="1"/>
  <c r="B2941" i="1"/>
  <c r="Q1269" i="1" l="1"/>
  <c r="N1149" i="1"/>
  <c r="F1149" i="1"/>
  <c r="B2942" i="1"/>
  <c r="C2941" i="1"/>
  <c r="D2941" i="1" s="1"/>
  <c r="S1269" i="1" l="1"/>
  <c r="P1270" i="1" s="1"/>
  <c r="M1149" i="1"/>
  <c r="B2943" i="1"/>
  <c r="C2942" i="1"/>
  <c r="D2942" i="1" s="1"/>
  <c r="G1270" i="1" l="1"/>
  <c r="R1270" i="1"/>
  <c r="O1149" i="1"/>
  <c r="L1150" i="1" s="1"/>
  <c r="C2943" i="1"/>
  <c r="D2943" i="1" s="1"/>
  <c r="B2944" i="1"/>
  <c r="Q1270" i="1" l="1"/>
  <c r="F1150" i="1"/>
  <c r="N1150" i="1"/>
  <c r="C2944" i="1"/>
  <c r="D2944" i="1" s="1"/>
  <c r="B2945" i="1"/>
  <c r="S1270" i="1" l="1"/>
  <c r="P1271" i="1" s="1"/>
  <c r="M1150" i="1"/>
  <c r="B2946" i="1"/>
  <c r="C2945" i="1"/>
  <c r="D2945" i="1" s="1"/>
  <c r="G1271" i="1" l="1"/>
  <c r="R1271" i="1"/>
  <c r="O1150" i="1"/>
  <c r="L1151" i="1" s="1"/>
  <c r="C2946" i="1"/>
  <c r="D2946" i="1" s="1"/>
  <c r="B2947" i="1"/>
  <c r="Q1271" i="1" l="1"/>
  <c r="S1271" i="1" s="1"/>
  <c r="P1272" i="1" s="1"/>
  <c r="N1151" i="1"/>
  <c r="F1151" i="1"/>
  <c r="C2947" i="1"/>
  <c r="D2947" i="1" s="1"/>
  <c r="B2948" i="1"/>
  <c r="G1272" i="1" l="1"/>
  <c r="R1272" i="1"/>
  <c r="M1151" i="1"/>
  <c r="O1151" i="1" s="1"/>
  <c r="L1152" i="1" s="1"/>
  <c r="B2949" i="1"/>
  <c r="C2948" i="1"/>
  <c r="D2948" i="1" s="1"/>
  <c r="Q1272" i="1" l="1"/>
  <c r="S1272" i="1" s="1"/>
  <c r="P1273" i="1" s="1"/>
  <c r="F1152" i="1"/>
  <c r="N1152" i="1"/>
  <c r="C2949" i="1"/>
  <c r="D2949" i="1" s="1"/>
  <c r="B2950" i="1"/>
  <c r="G1273" i="1" l="1"/>
  <c r="R1273" i="1"/>
  <c r="M1152" i="1"/>
  <c r="O1152" i="1" s="1"/>
  <c r="L1153" i="1" s="1"/>
  <c r="B2951" i="1"/>
  <c r="C2950" i="1"/>
  <c r="D2950" i="1" s="1"/>
  <c r="Q1273" i="1" l="1"/>
  <c r="F1153" i="1"/>
  <c r="N1153" i="1"/>
  <c r="C2951" i="1"/>
  <c r="D2951" i="1" s="1"/>
  <c r="B2952" i="1"/>
  <c r="S1273" i="1" l="1"/>
  <c r="P1274" i="1" s="1"/>
  <c r="M1153" i="1"/>
  <c r="B2953" i="1"/>
  <c r="C2952" i="1"/>
  <c r="D2952" i="1" s="1"/>
  <c r="R1274" i="1" l="1"/>
  <c r="G1274" i="1"/>
  <c r="O1153" i="1"/>
  <c r="L1154" i="1" s="1"/>
  <c r="C2953" i="1"/>
  <c r="D2953" i="1" s="1"/>
  <c r="B2954" i="1"/>
  <c r="Q1274" i="1" l="1"/>
  <c r="F1154" i="1"/>
  <c r="N1154" i="1"/>
  <c r="C2954" i="1"/>
  <c r="D2954" i="1" s="1"/>
  <c r="B2955" i="1"/>
  <c r="S1274" i="1" l="1"/>
  <c r="P1275" i="1" s="1"/>
  <c r="M1154" i="1"/>
  <c r="C2955" i="1"/>
  <c r="D2955" i="1" s="1"/>
  <c r="B2956" i="1"/>
  <c r="G1275" i="1" l="1"/>
  <c r="R1275" i="1"/>
  <c r="O1154" i="1"/>
  <c r="L1155" i="1" s="1"/>
  <c r="C2956" i="1"/>
  <c r="D2956" i="1" s="1"/>
  <c r="B2957" i="1"/>
  <c r="Q1275" i="1" l="1"/>
  <c r="N1155" i="1"/>
  <c r="F1155" i="1"/>
  <c r="B2958" i="1"/>
  <c r="C2957" i="1"/>
  <c r="D2957" i="1" s="1"/>
  <c r="S1275" i="1" l="1"/>
  <c r="P1276" i="1" s="1"/>
  <c r="M1155" i="1"/>
  <c r="B2959" i="1"/>
  <c r="C2958" i="1"/>
  <c r="D2958" i="1" s="1"/>
  <c r="R1276" i="1" l="1"/>
  <c r="G1276" i="1"/>
  <c r="O1155" i="1"/>
  <c r="L1156" i="1" s="1"/>
  <c r="C2959" i="1"/>
  <c r="D2959" i="1" s="1"/>
  <c r="B2960" i="1"/>
  <c r="Q1276" i="1" l="1"/>
  <c r="F1156" i="1"/>
  <c r="N1156" i="1"/>
  <c r="B2961" i="1"/>
  <c r="C2960" i="1"/>
  <c r="D2960" i="1" s="1"/>
  <c r="S1276" i="1" l="1"/>
  <c r="P1277" i="1" s="1"/>
  <c r="M1156" i="1"/>
  <c r="B2962" i="1"/>
  <c r="C2961" i="1"/>
  <c r="D2961" i="1" s="1"/>
  <c r="G1277" i="1" l="1"/>
  <c r="R1277" i="1"/>
  <c r="O1156" i="1"/>
  <c r="L1157" i="1" s="1"/>
  <c r="C2962" i="1"/>
  <c r="D2962" i="1" s="1"/>
  <c r="B2963" i="1"/>
  <c r="Q1277" i="1" l="1"/>
  <c r="F1157" i="1"/>
  <c r="N1157" i="1"/>
  <c r="C2963" i="1"/>
  <c r="D2963" i="1" s="1"/>
  <c r="B2964" i="1"/>
  <c r="S1277" i="1" l="1"/>
  <c r="P1278" i="1" s="1"/>
  <c r="M1157" i="1"/>
  <c r="O1157" i="1" s="1"/>
  <c r="L1158" i="1" s="1"/>
  <c r="C2964" i="1"/>
  <c r="D2964" i="1" s="1"/>
  <c r="B2965" i="1"/>
  <c r="R1278" i="1" l="1"/>
  <c r="G1278" i="1"/>
  <c r="N1158" i="1"/>
  <c r="F1158" i="1"/>
  <c r="B2966" i="1"/>
  <c r="C2965" i="1"/>
  <c r="D2965" i="1" s="1"/>
  <c r="Q1278" i="1" l="1"/>
  <c r="M1158" i="1"/>
  <c r="B2967" i="1"/>
  <c r="C2966" i="1"/>
  <c r="D2966" i="1" s="1"/>
  <c r="S1278" i="1" l="1"/>
  <c r="P1279" i="1" s="1"/>
  <c r="O1158" i="1"/>
  <c r="L1159" i="1" s="1"/>
  <c r="C2967" i="1"/>
  <c r="D2967" i="1" s="1"/>
  <c r="B2968" i="1"/>
  <c r="G1279" i="1" l="1"/>
  <c r="R1279" i="1"/>
  <c r="N1159" i="1"/>
  <c r="F1159" i="1"/>
  <c r="C2968" i="1"/>
  <c r="D2968" i="1" s="1"/>
  <c r="B2969" i="1"/>
  <c r="Q1279" i="1" l="1"/>
  <c r="M1159" i="1"/>
  <c r="O1159" i="1" s="1"/>
  <c r="L1160" i="1" s="1"/>
  <c r="C2969" i="1"/>
  <c r="D2969" i="1" s="1"/>
  <c r="B2970" i="1"/>
  <c r="C2970" i="1" s="1"/>
  <c r="D2970" i="1" s="1"/>
  <c r="S1279" i="1" l="1"/>
  <c r="P1280" i="1" s="1"/>
  <c r="F1160" i="1"/>
  <c r="N1160" i="1"/>
  <c r="G1280" i="1" l="1"/>
  <c r="R1280" i="1"/>
  <c r="M1160" i="1"/>
  <c r="Q1280" i="1" l="1"/>
  <c r="O1160" i="1"/>
  <c r="L1161" i="1" s="1"/>
  <c r="S1280" i="1" l="1"/>
  <c r="P1281" i="1" s="1"/>
  <c r="F1161" i="1"/>
  <c r="N1161" i="1"/>
  <c r="G1281" i="1" l="1"/>
  <c r="R1281" i="1"/>
  <c r="M1161" i="1"/>
  <c r="O1161" i="1" s="1"/>
  <c r="L1162" i="1" s="1"/>
  <c r="Q1281" i="1" l="1"/>
  <c r="N1162" i="1"/>
  <c r="F1162" i="1"/>
  <c r="S1281" i="1" l="1"/>
  <c r="P1282" i="1" s="1"/>
  <c r="M1162" i="1"/>
  <c r="R1282" i="1" l="1"/>
  <c r="G1282" i="1"/>
  <c r="O1162" i="1"/>
  <c r="L1163" i="1" s="1"/>
  <c r="Q1282" i="1" l="1"/>
  <c r="S1282" i="1" s="1"/>
  <c r="P1283" i="1" s="1"/>
  <c r="F1163" i="1"/>
  <c r="N1163" i="1"/>
  <c r="G1283" i="1" l="1"/>
  <c r="R1283" i="1"/>
  <c r="M1163" i="1"/>
  <c r="O1163" i="1" s="1"/>
  <c r="L1164" i="1" s="1"/>
  <c r="Q1283" i="1" l="1"/>
  <c r="F1164" i="1"/>
  <c r="N1164" i="1"/>
  <c r="S1283" i="1" l="1"/>
  <c r="P1284" i="1" s="1"/>
  <c r="M1164" i="1"/>
  <c r="G1284" i="1" l="1"/>
  <c r="R1284" i="1"/>
  <c r="O1164" i="1"/>
  <c r="L1165" i="1" s="1"/>
  <c r="Q1284" i="1" l="1"/>
  <c r="S1284" i="1" s="1"/>
  <c r="P1285" i="1" s="1"/>
  <c r="F1165" i="1"/>
  <c r="N1165" i="1"/>
  <c r="G1285" i="1" l="1"/>
  <c r="R1285" i="1"/>
  <c r="M1165" i="1"/>
  <c r="Q1285" i="1" l="1"/>
  <c r="S1285" i="1" s="1"/>
  <c r="P1286" i="1" s="1"/>
  <c r="O1165" i="1"/>
  <c r="L1166" i="1" s="1"/>
  <c r="G1286" i="1" l="1"/>
  <c r="R1286" i="1"/>
  <c r="N1166" i="1"/>
  <c r="F1166" i="1"/>
  <c r="Q1286" i="1" l="1"/>
  <c r="S1286" i="1" s="1"/>
  <c r="P1287" i="1" s="1"/>
  <c r="M1166" i="1"/>
  <c r="G1287" i="1" l="1"/>
  <c r="R1287" i="1"/>
  <c r="O1166" i="1"/>
  <c r="L1167" i="1" s="1"/>
  <c r="Q1287" i="1" l="1"/>
  <c r="F1167" i="1"/>
  <c r="N1167" i="1"/>
  <c r="S1287" i="1" l="1"/>
  <c r="P1288" i="1" s="1"/>
  <c r="M1167" i="1"/>
  <c r="O1167" i="1" s="1"/>
  <c r="L1168" i="1" s="1"/>
  <c r="G1288" i="1" l="1"/>
  <c r="R1288" i="1"/>
  <c r="N1168" i="1"/>
  <c r="F1168" i="1"/>
  <c r="Q1288" i="1" l="1"/>
  <c r="M1168" i="1"/>
  <c r="S1288" i="1" l="1"/>
  <c r="P1289" i="1" s="1"/>
  <c r="O1168" i="1"/>
  <c r="L1169" i="1" s="1"/>
  <c r="G1289" i="1" l="1"/>
  <c r="R1289" i="1"/>
  <c r="F1169" i="1"/>
  <c r="N1169" i="1"/>
  <c r="Q1289" i="1" l="1"/>
  <c r="M1169" i="1"/>
  <c r="S1289" i="1" l="1"/>
  <c r="P1290" i="1" s="1"/>
  <c r="O1169" i="1"/>
  <c r="L1170" i="1" s="1"/>
  <c r="G1290" i="1" l="1"/>
  <c r="R1290" i="1"/>
  <c r="F1170" i="1"/>
  <c r="N1170" i="1"/>
  <c r="Q1290" i="1" l="1"/>
  <c r="S1290" i="1" s="1"/>
  <c r="P1291" i="1" s="1"/>
  <c r="M1170" i="1"/>
  <c r="O1170" i="1" s="1"/>
  <c r="L1171" i="1" s="1"/>
  <c r="G1291" i="1" l="1"/>
  <c r="R1291" i="1"/>
  <c r="F1171" i="1"/>
  <c r="N1171" i="1"/>
  <c r="Q1291" i="1" l="1"/>
  <c r="M1171" i="1"/>
  <c r="S1291" i="1" l="1"/>
  <c r="P1292" i="1" s="1"/>
  <c r="O1171" i="1"/>
  <c r="L1172" i="1" s="1"/>
  <c r="G1292" i="1" l="1"/>
  <c r="R1292" i="1"/>
  <c r="F1172" i="1"/>
  <c r="N1172" i="1"/>
  <c r="Q1292" i="1" l="1"/>
  <c r="M1172" i="1"/>
  <c r="S1292" i="1" l="1"/>
  <c r="P1293" i="1" s="1"/>
  <c r="O1172" i="1"/>
  <c r="L1173" i="1" s="1"/>
  <c r="G1293" i="1" l="1"/>
  <c r="R1293" i="1"/>
  <c r="N1173" i="1"/>
  <c r="F1173" i="1"/>
  <c r="Q1293" i="1" l="1"/>
  <c r="M1173" i="1"/>
  <c r="S1293" i="1" l="1"/>
  <c r="P1294" i="1" s="1"/>
  <c r="O1173" i="1"/>
  <c r="L1174" i="1" s="1"/>
  <c r="G1294" i="1" l="1"/>
  <c r="R1294" i="1"/>
  <c r="N1174" i="1"/>
  <c r="F1174" i="1"/>
  <c r="Q1294" i="1" l="1"/>
  <c r="M1174" i="1"/>
  <c r="S1294" i="1" l="1"/>
  <c r="P1295" i="1" s="1"/>
  <c r="O1174" i="1"/>
  <c r="L1175" i="1" s="1"/>
  <c r="G1295" i="1" l="1"/>
  <c r="R1295" i="1"/>
  <c r="F1175" i="1"/>
  <c r="N1175" i="1"/>
  <c r="Q1295" i="1" l="1"/>
  <c r="S1295" i="1" s="1"/>
  <c r="P1296" i="1" s="1"/>
  <c r="M1175" i="1"/>
  <c r="G1296" i="1" l="1"/>
  <c r="R1296" i="1"/>
  <c r="O1175" i="1"/>
  <c r="L1176" i="1" s="1"/>
  <c r="Q1296" i="1" l="1"/>
  <c r="N1176" i="1"/>
  <c r="F1176" i="1"/>
  <c r="S1296" i="1" l="1"/>
  <c r="P1297" i="1" s="1"/>
  <c r="M1176" i="1"/>
  <c r="O1176" i="1" s="1"/>
  <c r="L1177" i="1" s="1"/>
  <c r="G1297" i="1" l="1"/>
  <c r="R1297" i="1"/>
  <c r="N1177" i="1"/>
  <c r="F1177" i="1"/>
  <c r="Q1297" i="1" l="1"/>
  <c r="S1297" i="1" s="1"/>
  <c r="P1298" i="1" s="1"/>
  <c r="M1177" i="1"/>
  <c r="O1177" i="1" s="1"/>
  <c r="L1178" i="1" s="1"/>
  <c r="G1298" i="1" l="1"/>
  <c r="R1298" i="1"/>
  <c r="F1178" i="1"/>
  <c r="N1178" i="1"/>
  <c r="Q1298" i="1" l="1"/>
  <c r="M1178" i="1"/>
  <c r="S1298" i="1" l="1"/>
  <c r="P1299" i="1" s="1"/>
  <c r="O1178" i="1"/>
  <c r="L1179" i="1" s="1"/>
  <c r="G1299" i="1" l="1"/>
  <c r="R1299" i="1"/>
  <c r="F1179" i="1"/>
  <c r="N1179" i="1"/>
  <c r="Q1299" i="1" l="1"/>
  <c r="S1299" i="1" s="1"/>
  <c r="P1300" i="1" s="1"/>
  <c r="M1179" i="1"/>
  <c r="G1300" i="1" l="1"/>
  <c r="R1300" i="1"/>
  <c r="O1179" i="1"/>
  <c r="L1180" i="1" s="1"/>
  <c r="Q1300" i="1" l="1"/>
  <c r="F1180" i="1"/>
  <c r="N1180" i="1"/>
  <c r="S1300" i="1" l="1"/>
  <c r="P1301" i="1" s="1"/>
  <c r="M1180" i="1"/>
  <c r="G1301" i="1" l="1"/>
  <c r="R1301" i="1"/>
  <c r="O1180" i="1"/>
  <c r="L1181" i="1" s="1"/>
  <c r="Q1301" i="1" l="1"/>
  <c r="N1181" i="1"/>
  <c r="F1181" i="1"/>
  <c r="S1301" i="1" l="1"/>
  <c r="P1302" i="1" s="1"/>
  <c r="M1181" i="1"/>
  <c r="G1302" i="1" l="1"/>
  <c r="R1302" i="1"/>
  <c r="O1181" i="1"/>
  <c r="L1182" i="1" s="1"/>
  <c r="Q1302" i="1" l="1"/>
  <c r="F1182" i="1"/>
  <c r="N1182" i="1"/>
  <c r="S1302" i="1" l="1"/>
  <c r="P1303" i="1" s="1"/>
  <c r="M1182" i="1"/>
  <c r="G1303" i="1" l="1"/>
  <c r="R1303" i="1"/>
  <c r="O1182" i="1"/>
  <c r="L1183" i="1" s="1"/>
  <c r="Q1303" i="1" l="1"/>
  <c r="N1183" i="1"/>
  <c r="F1183" i="1"/>
  <c r="S1303" i="1" l="1"/>
  <c r="P1304" i="1" s="1"/>
  <c r="M1183" i="1"/>
  <c r="R1304" i="1" l="1"/>
  <c r="G1304" i="1"/>
  <c r="O1183" i="1"/>
  <c r="L1184" i="1" s="1"/>
  <c r="Q1304" i="1" l="1"/>
  <c r="S1304" i="1" s="1"/>
  <c r="P1305" i="1" s="1"/>
  <c r="N1184" i="1"/>
  <c r="F1184" i="1"/>
  <c r="R1305" i="1" l="1"/>
  <c r="G1305" i="1"/>
  <c r="M1184" i="1"/>
  <c r="Q1305" i="1" l="1"/>
  <c r="O1184" i="1"/>
  <c r="L1185" i="1" s="1"/>
  <c r="S1305" i="1" l="1"/>
  <c r="P1306" i="1" s="1"/>
  <c r="F1185" i="1"/>
  <c r="N1185" i="1"/>
  <c r="R1306" i="1" l="1"/>
  <c r="G1306" i="1"/>
  <c r="M1185" i="1"/>
  <c r="Q1306" i="1" l="1"/>
  <c r="O1185" i="1"/>
  <c r="L1186" i="1" s="1"/>
  <c r="S1306" i="1" l="1"/>
  <c r="P1307" i="1" s="1"/>
  <c r="F1186" i="1"/>
  <c r="N1186" i="1"/>
  <c r="R1307" i="1" l="1"/>
  <c r="G1307" i="1"/>
  <c r="M1186" i="1"/>
  <c r="Q1307" i="1" l="1"/>
  <c r="S1307" i="1" s="1"/>
  <c r="P1308" i="1" s="1"/>
  <c r="O1186" i="1"/>
  <c r="L1187" i="1" s="1"/>
  <c r="R1308" i="1" l="1"/>
  <c r="G1308" i="1"/>
  <c r="F1187" i="1"/>
  <c r="N1187" i="1"/>
  <c r="Q1308" i="1" l="1"/>
  <c r="M1187" i="1"/>
  <c r="S1308" i="1" l="1"/>
  <c r="P1309" i="1" s="1"/>
  <c r="O1187" i="1"/>
  <c r="L1188" i="1" s="1"/>
  <c r="G1309" i="1" l="1"/>
  <c r="R1309" i="1"/>
  <c r="F1188" i="1"/>
  <c r="N1188" i="1"/>
  <c r="Q1309" i="1" l="1"/>
  <c r="S1309" i="1" s="1"/>
  <c r="P1310" i="1" s="1"/>
  <c r="M1188" i="1"/>
  <c r="O1188" i="1" s="1"/>
  <c r="L1189" i="1" s="1"/>
  <c r="G1310" i="1" l="1"/>
  <c r="R1310" i="1"/>
  <c r="F1189" i="1"/>
  <c r="N1189" i="1"/>
  <c r="Q1310" i="1" l="1"/>
  <c r="S1310" i="1" s="1"/>
  <c r="P1311" i="1" s="1"/>
  <c r="M1189" i="1"/>
  <c r="G1311" i="1" l="1"/>
  <c r="R1311" i="1"/>
  <c r="O1189" i="1"/>
  <c r="L1190" i="1" s="1"/>
  <c r="Q1311" i="1" l="1"/>
  <c r="S1311" i="1" s="1"/>
  <c r="P1312" i="1" s="1"/>
  <c r="N1190" i="1"/>
  <c r="F1190" i="1"/>
  <c r="G1312" i="1" l="1"/>
  <c r="R1312" i="1"/>
  <c r="M1190" i="1"/>
  <c r="Q1312" i="1" l="1"/>
  <c r="S1312" i="1" s="1"/>
  <c r="P1313" i="1" s="1"/>
  <c r="O1190" i="1"/>
  <c r="L1191" i="1" s="1"/>
  <c r="G1313" i="1" l="1"/>
  <c r="R1313" i="1"/>
  <c r="F1191" i="1"/>
  <c r="N1191" i="1"/>
  <c r="Q1313" i="1" l="1"/>
  <c r="S1313" i="1" s="1"/>
  <c r="P1314" i="1" s="1"/>
  <c r="M1191" i="1"/>
  <c r="G1314" i="1" l="1"/>
  <c r="R1314" i="1"/>
  <c r="O1191" i="1"/>
  <c r="L1192" i="1" s="1"/>
  <c r="Q1314" i="1" l="1"/>
  <c r="F1192" i="1"/>
  <c r="N1192" i="1"/>
  <c r="S1314" i="1" l="1"/>
  <c r="P1315" i="1" s="1"/>
  <c r="M1192" i="1"/>
  <c r="G1315" i="1" l="1"/>
  <c r="R1315" i="1"/>
  <c r="O1192" i="1"/>
  <c r="L1193" i="1" s="1"/>
  <c r="Q1315" i="1" l="1"/>
  <c r="S1315" i="1" s="1"/>
  <c r="P1316" i="1" s="1"/>
  <c r="N1193" i="1"/>
  <c r="F1193" i="1"/>
  <c r="G1316" i="1" l="1"/>
  <c r="R1316" i="1"/>
  <c r="M1193" i="1"/>
  <c r="Q1316" i="1" l="1"/>
  <c r="S1316" i="1" s="1"/>
  <c r="P1317" i="1" s="1"/>
  <c r="O1193" i="1"/>
  <c r="L1194" i="1" s="1"/>
  <c r="G1317" i="1" l="1"/>
  <c r="R1317" i="1"/>
  <c r="F1194" i="1"/>
  <c r="N1194" i="1"/>
  <c r="Q1317" i="1" l="1"/>
  <c r="M1194" i="1"/>
  <c r="S1317" i="1" l="1"/>
  <c r="P1318" i="1" s="1"/>
  <c r="O1194" i="1"/>
  <c r="L1195" i="1" s="1"/>
  <c r="G1318" i="1" l="1"/>
  <c r="R1318" i="1"/>
  <c r="F1195" i="1"/>
  <c r="N1195" i="1"/>
  <c r="Q1318" i="1" l="1"/>
  <c r="M1195" i="1"/>
  <c r="O1195" i="1" s="1"/>
  <c r="L1196" i="1" s="1"/>
  <c r="S1318" i="1" l="1"/>
  <c r="P1319" i="1" s="1"/>
  <c r="N1196" i="1"/>
  <c r="F1196" i="1"/>
  <c r="G1319" i="1" l="1"/>
  <c r="R1319" i="1"/>
  <c r="M1196" i="1"/>
  <c r="Q1319" i="1" l="1"/>
  <c r="O1196" i="1"/>
  <c r="L1197" i="1" s="1"/>
  <c r="S1319" i="1" l="1"/>
  <c r="P1320" i="1" s="1"/>
  <c r="F1197" i="1"/>
  <c r="N1197" i="1"/>
  <c r="G1320" i="1" l="1"/>
  <c r="R1320" i="1"/>
  <c r="M1197" i="1"/>
  <c r="O1197" i="1" s="1"/>
  <c r="L1198" i="1" s="1"/>
  <c r="Q1320" i="1" l="1"/>
  <c r="N1198" i="1"/>
  <c r="F1198" i="1"/>
  <c r="S1320" i="1" l="1"/>
  <c r="P1321" i="1" s="1"/>
  <c r="M1198" i="1"/>
  <c r="R1321" i="1" l="1"/>
  <c r="G1321" i="1"/>
  <c r="O1198" i="1"/>
  <c r="L1199" i="1" s="1"/>
  <c r="Q1321" i="1" l="1"/>
  <c r="F1199" i="1"/>
  <c r="N1199" i="1"/>
  <c r="S1321" i="1" l="1"/>
  <c r="P1322" i="1" s="1"/>
  <c r="M1199" i="1"/>
  <c r="O1199" i="1" s="1"/>
  <c r="L1200" i="1" s="1"/>
  <c r="G1322" i="1" l="1"/>
  <c r="R1322" i="1"/>
  <c r="N1200" i="1"/>
  <c r="F1200" i="1"/>
  <c r="Q1322" i="1" l="1"/>
  <c r="S1322" i="1" s="1"/>
  <c r="P1323" i="1" s="1"/>
  <c r="M1200" i="1"/>
  <c r="O1200" i="1" s="1"/>
  <c r="L1201" i="1" s="1"/>
  <c r="G1323" i="1" l="1"/>
  <c r="R1323" i="1"/>
  <c r="F1201" i="1"/>
  <c r="N1201" i="1"/>
  <c r="Q1323" i="1" l="1"/>
  <c r="M1201" i="1"/>
  <c r="S1323" i="1" l="1"/>
  <c r="P1324" i="1" s="1"/>
  <c r="O1201" i="1"/>
  <c r="L1202" i="1" s="1"/>
  <c r="G1324" i="1" l="1"/>
  <c r="R1324" i="1"/>
  <c r="F1202" i="1"/>
  <c r="N1202" i="1"/>
  <c r="Q1324" i="1" l="1"/>
  <c r="M1202" i="1"/>
  <c r="S1324" i="1" l="1"/>
  <c r="P1325" i="1" s="1"/>
  <c r="O1202" i="1"/>
  <c r="L1203" i="1" s="1"/>
  <c r="G1325" i="1" l="1"/>
  <c r="R1325" i="1"/>
  <c r="N1203" i="1"/>
  <c r="F1203" i="1"/>
  <c r="Q1325" i="1" l="1"/>
  <c r="M1203" i="1"/>
  <c r="S1325" i="1" l="1"/>
  <c r="P1326" i="1" s="1"/>
  <c r="O1203" i="1"/>
  <c r="L1204" i="1" s="1"/>
  <c r="G1326" i="1" l="1"/>
  <c r="R1326" i="1"/>
  <c r="F1204" i="1"/>
  <c r="N1204" i="1"/>
  <c r="Q1326" i="1" l="1"/>
  <c r="S1326" i="1" s="1"/>
  <c r="P1327" i="1" s="1"/>
  <c r="M1204" i="1"/>
  <c r="O1204" i="1" s="1"/>
  <c r="L1205" i="1" s="1"/>
  <c r="G1327" i="1" l="1"/>
  <c r="R1327" i="1"/>
  <c r="N1205" i="1"/>
  <c r="F1205" i="1"/>
  <c r="Q1327" i="1" l="1"/>
  <c r="M1205" i="1"/>
  <c r="S1327" i="1" l="1"/>
  <c r="P1328" i="1" s="1"/>
  <c r="O1205" i="1"/>
  <c r="L1206" i="1" s="1"/>
  <c r="G1328" i="1" l="1"/>
  <c r="R1328" i="1"/>
  <c r="F1206" i="1"/>
  <c r="N1206" i="1"/>
  <c r="Q1328" i="1" l="1"/>
  <c r="M1206" i="1"/>
  <c r="S1328" i="1" l="1"/>
  <c r="P1329" i="1" s="1"/>
  <c r="O1206" i="1"/>
  <c r="L1207" i="1" s="1"/>
  <c r="G1329" i="1" l="1"/>
  <c r="R1329" i="1"/>
  <c r="N1207" i="1"/>
  <c r="F1207" i="1"/>
  <c r="Q1329" i="1" l="1"/>
  <c r="M1207" i="1"/>
  <c r="O1207" i="1" s="1"/>
  <c r="L1208" i="1" s="1"/>
  <c r="S1329" i="1" l="1"/>
  <c r="P1330" i="1" s="1"/>
  <c r="N1208" i="1"/>
  <c r="F1208" i="1"/>
  <c r="G1330" i="1" l="1"/>
  <c r="R1330" i="1"/>
  <c r="M1208" i="1"/>
  <c r="O1208" i="1" s="1"/>
  <c r="L1209" i="1" s="1"/>
  <c r="Q1330" i="1" l="1"/>
  <c r="N1209" i="1"/>
  <c r="F1209" i="1"/>
  <c r="S1330" i="1" l="1"/>
  <c r="P1331" i="1" s="1"/>
  <c r="M1209" i="1"/>
  <c r="O1209" i="1" s="1"/>
  <c r="L1210" i="1" s="1"/>
  <c r="G1331" i="1" l="1"/>
  <c r="R1331" i="1"/>
  <c r="N1210" i="1"/>
  <c r="F1210" i="1"/>
  <c r="Q1331" i="1" l="1"/>
  <c r="M1210" i="1"/>
  <c r="O1210" i="1" s="1"/>
  <c r="L1211" i="1" s="1"/>
  <c r="S1331" i="1" l="1"/>
  <c r="P1332" i="1" s="1"/>
  <c r="N1211" i="1"/>
  <c r="F1211" i="1"/>
  <c r="G1332" i="1" l="1"/>
  <c r="R1332" i="1"/>
  <c r="M1211" i="1"/>
  <c r="O1211" i="1" s="1"/>
  <c r="L1212" i="1" s="1"/>
  <c r="Q1332" i="1" l="1"/>
  <c r="S1332" i="1" s="1"/>
  <c r="P1333" i="1" s="1"/>
  <c r="N1212" i="1"/>
  <c r="F1212" i="1"/>
  <c r="G1333" i="1" l="1"/>
  <c r="R1333" i="1"/>
  <c r="M1212" i="1"/>
  <c r="O1212" i="1" s="1"/>
  <c r="L1213" i="1" s="1"/>
  <c r="Q1333" i="1" l="1"/>
  <c r="S1333" i="1" s="1"/>
  <c r="P1334" i="1" s="1"/>
  <c r="F1213" i="1"/>
  <c r="N1213" i="1"/>
  <c r="G1334" i="1" l="1"/>
  <c r="R1334" i="1"/>
  <c r="M1213" i="1"/>
  <c r="Q1334" i="1" l="1"/>
  <c r="S1334" i="1" s="1"/>
  <c r="P1335" i="1" s="1"/>
  <c r="O1213" i="1"/>
  <c r="L1214" i="1" s="1"/>
  <c r="G1335" i="1" l="1"/>
  <c r="R1335" i="1"/>
  <c r="F1214" i="1"/>
  <c r="N1214" i="1"/>
  <c r="Q1335" i="1" l="1"/>
  <c r="S1335" i="1" s="1"/>
  <c r="P1336" i="1" s="1"/>
  <c r="M1214" i="1"/>
  <c r="G1336" i="1" l="1"/>
  <c r="R1336" i="1"/>
  <c r="O1214" i="1"/>
  <c r="L1215" i="1" s="1"/>
  <c r="Q1336" i="1" l="1"/>
  <c r="F1215" i="1"/>
  <c r="N1215" i="1"/>
  <c r="S1336" i="1" l="1"/>
  <c r="P1337" i="1" s="1"/>
  <c r="M1215" i="1"/>
  <c r="R1337" i="1" l="1"/>
  <c r="G1337" i="1"/>
  <c r="O1215" i="1"/>
  <c r="L1216" i="1" s="1"/>
  <c r="Q1337" i="1" l="1"/>
  <c r="S1337" i="1" s="1"/>
  <c r="P1338" i="1" s="1"/>
  <c r="F1216" i="1"/>
  <c r="N1216" i="1"/>
  <c r="R1338" i="1" l="1"/>
  <c r="G1338" i="1"/>
  <c r="M1216" i="1"/>
  <c r="Q1338" i="1" l="1"/>
  <c r="S1338" i="1" s="1"/>
  <c r="P1339" i="1" s="1"/>
  <c r="O1216" i="1"/>
  <c r="L1217" i="1" s="1"/>
  <c r="G1339" i="1" l="1"/>
  <c r="R1339" i="1"/>
  <c r="F1217" i="1"/>
  <c r="N1217" i="1"/>
  <c r="Q1339" i="1" l="1"/>
  <c r="M1217" i="1"/>
  <c r="S1339" i="1" l="1"/>
  <c r="P1340" i="1" s="1"/>
  <c r="O1217" i="1"/>
  <c r="L1218" i="1" s="1"/>
  <c r="G1340" i="1" l="1"/>
  <c r="R1340" i="1"/>
  <c r="N1218" i="1"/>
  <c r="F1218" i="1"/>
  <c r="Q1340" i="1" l="1"/>
  <c r="M1218" i="1"/>
  <c r="O1218" i="1" s="1"/>
  <c r="L1219" i="1" s="1"/>
  <c r="S1340" i="1" l="1"/>
  <c r="P1341" i="1" s="1"/>
  <c r="N1219" i="1"/>
  <c r="F1219" i="1"/>
  <c r="G1341" i="1" l="1"/>
  <c r="R1341" i="1"/>
  <c r="M1219" i="1"/>
  <c r="Q1341" i="1" l="1"/>
  <c r="S1341" i="1" s="1"/>
  <c r="P1342" i="1" s="1"/>
  <c r="O1219" i="1"/>
  <c r="L1220" i="1" s="1"/>
  <c r="G1342" i="1" l="1"/>
  <c r="R1342" i="1"/>
  <c r="F1220" i="1"/>
  <c r="N1220" i="1"/>
  <c r="Q1342" i="1" l="1"/>
  <c r="M1220" i="1"/>
  <c r="S1342" i="1" l="1"/>
  <c r="P1343" i="1" s="1"/>
  <c r="O1220" i="1"/>
  <c r="L1221" i="1" s="1"/>
  <c r="G1343" i="1" l="1"/>
  <c r="R1343" i="1"/>
  <c r="N1221" i="1"/>
  <c r="F1221" i="1"/>
  <c r="Q1343" i="1" l="1"/>
  <c r="S1343" i="1" s="1"/>
  <c r="P1344" i="1" s="1"/>
  <c r="M1221" i="1"/>
  <c r="G1344" i="1" l="1"/>
  <c r="R1344" i="1"/>
  <c r="O1221" i="1"/>
  <c r="L1222" i="1" s="1"/>
  <c r="Q1344" i="1" l="1"/>
  <c r="F1222" i="1"/>
  <c r="N1222" i="1"/>
  <c r="S1344" i="1" l="1"/>
  <c r="P1345" i="1" s="1"/>
  <c r="M1222" i="1"/>
  <c r="O1222" i="1" s="1"/>
  <c r="L1223" i="1" s="1"/>
  <c r="G1345" i="1" l="1"/>
  <c r="R1345" i="1"/>
  <c r="F1223" i="1"/>
  <c r="N1223" i="1"/>
  <c r="Q1345" i="1" l="1"/>
  <c r="M1223" i="1"/>
  <c r="S1345" i="1" l="1"/>
  <c r="P1346" i="1" s="1"/>
  <c r="O1223" i="1"/>
  <c r="L1224" i="1" s="1"/>
  <c r="R1346" i="1" l="1"/>
  <c r="G1346" i="1"/>
  <c r="F1224" i="1"/>
  <c r="N1224" i="1"/>
  <c r="Q1346" i="1" l="1"/>
  <c r="M1224" i="1"/>
  <c r="S1346" i="1" l="1"/>
  <c r="P1347" i="1" s="1"/>
  <c r="O1224" i="1"/>
  <c r="L1225" i="1" s="1"/>
  <c r="G1347" i="1" l="1"/>
  <c r="R1347" i="1"/>
  <c r="N1225" i="1"/>
  <c r="F1225" i="1"/>
  <c r="Q1347" i="1" l="1"/>
  <c r="M1225" i="1"/>
  <c r="S1347" i="1" l="1"/>
  <c r="P1348" i="1" s="1"/>
  <c r="O1225" i="1"/>
  <c r="L1226" i="1" s="1"/>
  <c r="G1348" i="1" l="1"/>
  <c r="R1348" i="1"/>
  <c r="F1226" i="1"/>
  <c r="N1226" i="1"/>
  <c r="Q1348" i="1" l="1"/>
  <c r="M1226" i="1"/>
  <c r="S1348" i="1" l="1"/>
  <c r="P1349" i="1" s="1"/>
  <c r="O1226" i="1"/>
  <c r="L1227" i="1" s="1"/>
  <c r="R1349" i="1" l="1"/>
  <c r="G1349" i="1"/>
  <c r="F1227" i="1"/>
  <c r="N1227" i="1"/>
  <c r="Q1349" i="1" l="1"/>
  <c r="M1227" i="1"/>
  <c r="O1227" i="1" s="1"/>
  <c r="L1228" i="1" s="1"/>
  <c r="S1349" i="1" l="1"/>
  <c r="P1350" i="1" s="1"/>
  <c r="F1228" i="1"/>
  <c r="N1228" i="1"/>
  <c r="G1350" i="1" l="1"/>
  <c r="R1350" i="1"/>
  <c r="M1228" i="1"/>
  <c r="Q1350" i="1" l="1"/>
  <c r="O1228" i="1"/>
  <c r="L1229" i="1" s="1"/>
  <c r="S1350" i="1" l="1"/>
  <c r="P1351" i="1" s="1"/>
  <c r="F1229" i="1"/>
  <c r="N1229" i="1"/>
  <c r="G1351" i="1" l="1"/>
  <c r="R1351" i="1"/>
  <c r="M1229" i="1"/>
  <c r="O1229" i="1" s="1"/>
  <c r="L1230" i="1" s="1"/>
  <c r="Q1351" i="1" l="1"/>
  <c r="F1230" i="1"/>
  <c r="N1230" i="1"/>
  <c r="S1351" i="1" l="1"/>
  <c r="P1352" i="1" s="1"/>
  <c r="M1230" i="1"/>
  <c r="G1352" i="1" l="1"/>
  <c r="R1352" i="1"/>
  <c r="O1230" i="1"/>
  <c r="L1231" i="1" s="1"/>
  <c r="Q1352" i="1" l="1"/>
  <c r="N1231" i="1"/>
  <c r="F1231" i="1"/>
  <c r="S1352" i="1" l="1"/>
  <c r="P1353" i="1" s="1"/>
  <c r="M1231" i="1"/>
  <c r="G1353" i="1" l="1"/>
  <c r="R1353" i="1"/>
  <c r="O1231" i="1"/>
  <c r="L1232" i="1" s="1"/>
  <c r="Q1353" i="1" l="1"/>
  <c r="N1232" i="1"/>
  <c r="F1232" i="1"/>
  <c r="S1353" i="1" l="1"/>
  <c r="P1354" i="1" s="1"/>
  <c r="M1232" i="1"/>
  <c r="O1232" i="1" s="1"/>
  <c r="L1233" i="1" s="1"/>
  <c r="G1354" i="1" l="1"/>
  <c r="R1354" i="1"/>
  <c r="F1233" i="1"/>
  <c r="N1233" i="1"/>
  <c r="Q1354" i="1" l="1"/>
  <c r="S1354" i="1" s="1"/>
  <c r="P1355" i="1" s="1"/>
  <c r="M1233" i="1"/>
  <c r="O1233" i="1" s="1"/>
  <c r="L1234" i="1" s="1"/>
  <c r="G1355" i="1" l="1"/>
  <c r="R1355" i="1"/>
  <c r="N1234" i="1"/>
  <c r="F1234" i="1"/>
  <c r="Q1355" i="1" l="1"/>
  <c r="M1234" i="1"/>
  <c r="O1234" i="1" s="1"/>
  <c r="L1235" i="1" s="1"/>
  <c r="S1355" i="1" l="1"/>
  <c r="P1356" i="1" s="1"/>
  <c r="N1235" i="1"/>
  <c r="F1235" i="1"/>
  <c r="G1356" i="1" l="1"/>
  <c r="R1356" i="1"/>
  <c r="M1235" i="1"/>
  <c r="O1235" i="1" s="1"/>
  <c r="L1236" i="1" s="1"/>
  <c r="Q1356" i="1" l="1"/>
  <c r="F1236" i="1"/>
  <c r="N1236" i="1"/>
  <c r="S1356" i="1" l="1"/>
  <c r="P1357" i="1" s="1"/>
  <c r="M1236" i="1"/>
  <c r="G1357" i="1" l="1"/>
  <c r="R1357" i="1"/>
  <c r="O1236" i="1"/>
  <c r="L1237" i="1" s="1"/>
  <c r="Q1357" i="1" l="1"/>
  <c r="S1357" i="1" s="1"/>
  <c r="P1358" i="1" s="1"/>
  <c r="F1237" i="1"/>
  <c r="N1237" i="1"/>
  <c r="G1358" i="1" l="1"/>
  <c r="R1358" i="1"/>
  <c r="M1237" i="1"/>
  <c r="O1237" i="1" s="1"/>
  <c r="L1238" i="1" s="1"/>
  <c r="Q1358" i="1" l="1"/>
  <c r="S1358" i="1" s="1"/>
  <c r="P1359" i="1" s="1"/>
  <c r="F1238" i="1"/>
  <c r="N1238" i="1"/>
  <c r="G1359" i="1" l="1"/>
  <c r="R1359" i="1"/>
  <c r="M1238" i="1"/>
  <c r="O1238" i="1" s="1"/>
  <c r="L1239" i="1" s="1"/>
  <c r="Q1359" i="1" l="1"/>
  <c r="N1239" i="1"/>
  <c r="F1239" i="1"/>
  <c r="S1359" i="1" l="1"/>
  <c r="P1360" i="1" s="1"/>
  <c r="M1239" i="1"/>
  <c r="O1239" i="1" s="1"/>
  <c r="L1240" i="1" s="1"/>
  <c r="R1360" i="1" l="1"/>
  <c r="G1360" i="1"/>
  <c r="N1240" i="1"/>
  <c r="F1240" i="1"/>
  <c r="Q1360" i="1" l="1"/>
  <c r="S1360" i="1" s="1"/>
  <c r="P1361" i="1" s="1"/>
  <c r="M1240" i="1"/>
  <c r="O1240" i="1" s="1"/>
  <c r="L1241" i="1" s="1"/>
  <c r="G1361" i="1" l="1"/>
  <c r="R1361" i="1"/>
  <c r="F1241" i="1"/>
  <c r="N1241" i="1"/>
  <c r="Q1361" i="1" l="1"/>
  <c r="M1241" i="1"/>
  <c r="O1241" i="1" s="1"/>
  <c r="L1242" i="1" s="1"/>
  <c r="S1361" i="1" l="1"/>
  <c r="P1362" i="1" s="1"/>
  <c r="F1242" i="1"/>
  <c r="N1242" i="1"/>
  <c r="R1362" i="1" l="1"/>
  <c r="G1362" i="1"/>
  <c r="M1242" i="1"/>
  <c r="O1242" i="1" s="1"/>
  <c r="L1243" i="1" s="1"/>
  <c r="Q1362" i="1" l="1"/>
  <c r="F1243" i="1"/>
  <c r="N1243" i="1"/>
  <c r="S1362" i="1" l="1"/>
  <c r="P1363" i="1" s="1"/>
  <c r="M1243" i="1"/>
  <c r="O1243" i="1" s="1"/>
  <c r="L1244" i="1" s="1"/>
  <c r="G1363" i="1" l="1"/>
  <c r="R1363" i="1"/>
  <c r="F1244" i="1"/>
  <c r="N1244" i="1"/>
  <c r="Q1363" i="1" l="1"/>
  <c r="M1244" i="1"/>
  <c r="O1244" i="1" s="1"/>
  <c r="L1245" i="1" s="1"/>
  <c r="S1363" i="1" l="1"/>
  <c r="P1364" i="1" s="1"/>
  <c r="F1245" i="1"/>
  <c r="N1245" i="1"/>
  <c r="G1364" i="1" l="1"/>
  <c r="R1364" i="1"/>
  <c r="M1245" i="1"/>
  <c r="O1245" i="1" s="1"/>
  <c r="L1246" i="1" s="1"/>
  <c r="Q1364" i="1" l="1"/>
  <c r="F1246" i="1"/>
  <c r="N1246" i="1"/>
  <c r="S1364" i="1" l="1"/>
  <c r="P1365" i="1" s="1"/>
  <c r="M1246" i="1"/>
  <c r="O1246" i="1" s="1"/>
  <c r="L1247" i="1" s="1"/>
  <c r="G1365" i="1" l="1"/>
  <c r="R1365" i="1"/>
  <c r="F1247" i="1"/>
  <c r="N1247" i="1"/>
  <c r="Q1365" i="1" l="1"/>
  <c r="S1365" i="1" s="1"/>
  <c r="P1366" i="1" s="1"/>
  <c r="M1247" i="1"/>
  <c r="R1366" i="1" l="1"/>
  <c r="G1366" i="1"/>
  <c r="O1247" i="1"/>
  <c r="L1248" i="1" s="1"/>
  <c r="Q1366" i="1" l="1"/>
  <c r="S1366" i="1" s="1"/>
  <c r="P1367" i="1" s="1"/>
  <c r="N1248" i="1"/>
  <c r="F1248" i="1"/>
  <c r="G1367" i="1" l="1"/>
  <c r="R1367" i="1"/>
  <c r="M1248" i="1"/>
  <c r="O1248" i="1" s="1"/>
  <c r="L1249" i="1" s="1"/>
  <c r="Q1367" i="1" l="1"/>
  <c r="S1367" i="1" s="1"/>
  <c r="P1368" i="1" s="1"/>
  <c r="F1249" i="1"/>
  <c r="N1249" i="1"/>
  <c r="G1368" i="1" l="1"/>
  <c r="R1368" i="1"/>
  <c r="M1249" i="1"/>
  <c r="Q1368" i="1" l="1"/>
  <c r="O1249" i="1"/>
  <c r="L1250" i="1" s="1"/>
  <c r="S1368" i="1" l="1"/>
  <c r="P1369" i="1" s="1"/>
  <c r="F1250" i="1"/>
  <c r="N1250" i="1"/>
  <c r="G1369" i="1" l="1"/>
  <c r="R1369" i="1"/>
  <c r="M1250" i="1"/>
  <c r="Q1369" i="1" l="1"/>
  <c r="O1250" i="1"/>
  <c r="L1251" i="1" s="1"/>
  <c r="S1369" i="1" l="1"/>
  <c r="P1370" i="1" s="1"/>
  <c r="F1251" i="1"/>
  <c r="N1251" i="1"/>
  <c r="G1370" i="1" l="1"/>
  <c r="R1370" i="1"/>
  <c r="M1251" i="1"/>
  <c r="Q1370" i="1" l="1"/>
  <c r="S1370" i="1" s="1"/>
  <c r="P1371" i="1" s="1"/>
  <c r="O1251" i="1"/>
  <c r="L1252" i="1" s="1"/>
  <c r="G1371" i="1" l="1"/>
  <c r="R1371" i="1"/>
  <c r="N1252" i="1"/>
  <c r="F1252" i="1"/>
  <c r="Q1371" i="1" l="1"/>
  <c r="M1252" i="1"/>
  <c r="S1371" i="1" l="1"/>
  <c r="P1372" i="1" s="1"/>
  <c r="O1252" i="1"/>
  <c r="L1253" i="1" s="1"/>
  <c r="G1372" i="1" l="1"/>
  <c r="R1372" i="1"/>
  <c r="F1253" i="1"/>
  <c r="N1253" i="1"/>
  <c r="Q1372" i="1" l="1"/>
  <c r="M1253" i="1"/>
  <c r="S1372" i="1" l="1"/>
  <c r="P1373" i="1" s="1"/>
  <c r="O1253" i="1"/>
  <c r="L1254" i="1" s="1"/>
  <c r="G1373" i="1" l="1"/>
  <c r="R1373" i="1"/>
  <c r="N1254" i="1"/>
  <c r="F1254" i="1"/>
  <c r="Q1373" i="1" l="1"/>
  <c r="M1254" i="1"/>
  <c r="O1254" i="1" s="1"/>
  <c r="L1255" i="1" s="1"/>
  <c r="S1373" i="1" l="1"/>
  <c r="P1374" i="1" s="1"/>
  <c r="F1255" i="1"/>
  <c r="N1255" i="1"/>
  <c r="G1374" i="1" l="1"/>
  <c r="R1374" i="1"/>
  <c r="M1255" i="1"/>
  <c r="Q1374" i="1" l="1"/>
  <c r="O1255" i="1"/>
  <c r="L1256" i="1" s="1"/>
  <c r="S1374" i="1" l="1"/>
  <c r="P1375" i="1" s="1"/>
  <c r="F1256" i="1"/>
  <c r="N1256" i="1"/>
  <c r="G1375" i="1" l="1"/>
  <c r="R1375" i="1"/>
  <c r="M1256" i="1"/>
  <c r="Q1375" i="1" l="1"/>
  <c r="O1256" i="1"/>
  <c r="L1257" i="1" s="1"/>
  <c r="S1375" i="1" l="1"/>
  <c r="P1376" i="1" s="1"/>
  <c r="F1257" i="1"/>
  <c r="N1257" i="1"/>
  <c r="R1376" i="1" l="1"/>
  <c r="G1376" i="1"/>
  <c r="M1257" i="1"/>
  <c r="O1257" i="1" s="1"/>
  <c r="L1258" i="1" s="1"/>
  <c r="Q1376" i="1" l="1"/>
  <c r="F1258" i="1"/>
  <c r="N1258" i="1"/>
  <c r="S1376" i="1" l="1"/>
  <c r="P1377" i="1" s="1"/>
  <c r="M1258" i="1"/>
  <c r="G1377" i="1" l="1"/>
  <c r="R1377" i="1"/>
  <c r="O1258" i="1"/>
  <c r="L1259" i="1" s="1"/>
  <c r="Q1377" i="1" l="1"/>
  <c r="F1259" i="1"/>
  <c r="N1259" i="1"/>
  <c r="S1377" i="1" l="1"/>
  <c r="P1378" i="1" s="1"/>
  <c r="M1259" i="1"/>
  <c r="R1378" i="1" l="1"/>
  <c r="G1378" i="1"/>
  <c r="O1259" i="1"/>
  <c r="L1260" i="1" s="1"/>
  <c r="Q1378" i="1" l="1"/>
  <c r="S1378" i="1" s="1"/>
  <c r="P1379" i="1" s="1"/>
  <c r="N1260" i="1"/>
  <c r="F1260" i="1"/>
  <c r="G1379" i="1" l="1"/>
  <c r="R1379" i="1"/>
  <c r="M1260" i="1"/>
  <c r="O1260" i="1" s="1"/>
  <c r="L1261" i="1" s="1"/>
  <c r="Q1379" i="1" l="1"/>
  <c r="S1379" i="1" s="1"/>
  <c r="P1380" i="1" s="1"/>
  <c r="N1261" i="1"/>
  <c r="F1261" i="1"/>
  <c r="G1380" i="1" l="1"/>
  <c r="R1380" i="1"/>
  <c r="M1261" i="1"/>
  <c r="O1261" i="1" s="1"/>
  <c r="L1262" i="1" s="1"/>
  <c r="Q1380" i="1" l="1"/>
  <c r="S1380" i="1" s="1"/>
  <c r="P1381" i="1" s="1"/>
  <c r="F1262" i="1"/>
  <c r="N1262" i="1"/>
  <c r="G1381" i="1" l="1"/>
  <c r="R1381" i="1"/>
  <c r="M1262" i="1"/>
  <c r="O1262" i="1" s="1"/>
  <c r="L1263" i="1" s="1"/>
  <c r="Q1381" i="1" l="1"/>
  <c r="N1263" i="1"/>
  <c r="F1263" i="1"/>
  <c r="S1381" i="1" l="1"/>
  <c r="P1382" i="1" s="1"/>
  <c r="M1263" i="1"/>
  <c r="O1263" i="1" s="1"/>
  <c r="L1264" i="1" s="1"/>
  <c r="G1382" i="1" l="1"/>
  <c r="R1382" i="1"/>
  <c r="N1264" i="1"/>
  <c r="F1264" i="1"/>
  <c r="Q1382" i="1" l="1"/>
  <c r="M1264" i="1"/>
  <c r="O1264" i="1" s="1"/>
  <c r="L1265" i="1" s="1"/>
  <c r="S1382" i="1" l="1"/>
  <c r="P1383" i="1" s="1"/>
  <c r="N1265" i="1"/>
  <c r="F1265" i="1"/>
  <c r="G1383" i="1" l="1"/>
  <c r="R1383" i="1"/>
  <c r="M1265" i="1"/>
  <c r="Q1383" i="1" l="1"/>
  <c r="O1265" i="1"/>
  <c r="L1266" i="1" s="1"/>
  <c r="S1383" i="1" l="1"/>
  <c r="P1384" i="1" s="1"/>
  <c r="N1266" i="1"/>
  <c r="F1266" i="1"/>
  <c r="G1384" i="1" l="1"/>
  <c r="R1384" i="1"/>
  <c r="M1266" i="1"/>
  <c r="Q1384" i="1" l="1"/>
  <c r="O1266" i="1"/>
  <c r="L1267" i="1" s="1"/>
  <c r="S1384" i="1" l="1"/>
  <c r="P1385" i="1" s="1"/>
  <c r="N1267" i="1"/>
  <c r="F1267" i="1"/>
  <c r="G1385" i="1" l="1"/>
  <c r="R1385" i="1"/>
  <c r="M1267" i="1"/>
  <c r="Q1385" i="1" l="1"/>
  <c r="O1267" i="1"/>
  <c r="L1268" i="1" s="1"/>
  <c r="S1385" i="1" l="1"/>
  <c r="P1386" i="1" s="1"/>
  <c r="F1268" i="1"/>
  <c r="N1268" i="1"/>
  <c r="G1386" i="1" l="1"/>
  <c r="R1386" i="1"/>
  <c r="M1268" i="1"/>
  <c r="Q1386" i="1" l="1"/>
  <c r="O1268" i="1"/>
  <c r="L1269" i="1" s="1"/>
  <c r="S1386" i="1" l="1"/>
  <c r="P1387" i="1" s="1"/>
  <c r="N1269" i="1"/>
  <c r="F1269" i="1"/>
  <c r="G1387" i="1" l="1"/>
  <c r="R1387" i="1"/>
  <c r="M1269" i="1"/>
  <c r="Q1387" i="1" l="1"/>
  <c r="O1269" i="1"/>
  <c r="L1270" i="1" s="1"/>
  <c r="S1387" i="1" l="1"/>
  <c r="P1388" i="1" s="1"/>
  <c r="F1270" i="1"/>
  <c r="N1270" i="1"/>
  <c r="G1388" i="1" l="1"/>
  <c r="R1388" i="1"/>
  <c r="M1270" i="1"/>
  <c r="O1270" i="1" s="1"/>
  <c r="L1271" i="1" s="1"/>
  <c r="Q1388" i="1" l="1"/>
  <c r="F1271" i="1"/>
  <c r="N1271" i="1"/>
  <c r="S1388" i="1" l="1"/>
  <c r="P1389" i="1" s="1"/>
  <c r="M1271" i="1"/>
  <c r="O1271" i="1" s="1"/>
  <c r="L1272" i="1" s="1"/>
  <c r="G1389" i="1" l="1"/>
  <c r="R1389" i="1"/>
  <c r="F1272" i="1"/>
  <c r="N1272" i="1"/>
  <c r="Q1389" i="1" l="1"/>
  <c r="M1272" i="1"/>
  <c r="S1389" i="1" l="1"/>
  <c r="P1390" i="1" s="1"/>
  <c r="O1272" i="1"/>
  <c r="L1273" i="1" s="1"/>
  <c r="G1390" i="1" l="1"/>
  <c r="R1390" i="1"/>
  <c r="N1273" i="1"/>
  <c r="F1273" i="1"/>
  <c r="Q1390" i="1" l="1"/>
  <c r="M1273" i="1"/>
  <c r="O1273" i="1" s="1"/>
  <c r="L1274" i="1" s="1"/>
  <c r="S1390" i="1" l="1"/>
  <c r="P1391" i="1" s="1"/>
  <c r="N1274" i="1"/>
  <c r="F1274" i="1"/>
  <c r="G1391" i="1" l="1"/>
  <c r="R1391" i="1"/>
  <c r="M1274" i="1"/>
  <c r="O1274" i="1" s="1"/>
  <c r="L1275" i="1" s="1"/>
  <c r="Q1391" i="1" l="1"/>
  <c r="F1275" i="1"/>
  <c r="N1275" i="1"/>
  <c r="S1391" i="1" l="1"/>
  <c r="P1392" i="1" s="1"/>
  <c r="M1275" i="1"/>
  <c r="G1392" i="1" l="1"/>
  <c r="R1392" i="1"/>
  <c r="O1275" i="1"/>
  <c r="L1276" i="1" s="1"/>
  <c r="Q1392" i="1" l="1"/>
  <c r="F1276" i="1"/>
  <c r="N1276" i="1"/>
  <c r="S1392" i="1" l="1"/>
  <c r="P1393" i="1" s="1"/>
  <c r="M1276" i="1"/>
  <c r="G1393" i="1" l="1"/>
  <c r="R1393" i="1"/>
  <c r="O1276" i="1"/>
  <c r="L1277" i="1" s="1"/>
  <c r="Q1393" i="1" l="1"/>
  <c r="S1393" i="1" s="1"/>
  <c r="P1394" i="1" s="1"/>
  <c r="F1277" i="1"/>
  <c r="N1277" i="1"/>
  <c r="G1394" i="1" l="1"/>
  <c r="R1394" i="1"/>
  <c r="M1277" i="1"/>
  <c r="Q1394" i="1" l="1"/>
  <c r="S1394" i="1" s="1"/>
  <c r="P1395" i="1" s="1"/>
  <c r="O1277" i="1"/>
  <c r="L1278" i="1" s="1"/>
  <c r="G1395" i="1" l="1"/>
  <c r="R1395" i="1"/>
  <c r="F1278" i="1"/>
  <c r="N1278" i="1"/>
  <c r="Q1395" i="1" l="1"/>
  <c r="M1278" i="1"/>
  <c r="S1395" i="1" l="1"/>
  <c r="P1396" i="1" s="1"/>
  <c r="O1278" i="1"/>
  <c r="L1279" i="1" s="1"/>
  <c r="G1396" i="1" l="1"/>
  <c r="R1396" i="1"/>
  <c r="F1279" i="1"/>
  <c r="N1279" i="1"/>
  <c r="Q1396" i="1" l="1"/>
  <c r="S1396" i="1" s="1"/>
  <c r="P1397" i="1" s="1"/>
  <c r="M1279" i="1"/>
  <c r="O1279" i="1" s="1"/>
  <c r="L1280" i="1" s="1"/>
  <c r="G1397" i="1" l="1"/>
  <c r="R1397" i="1"/>
  <c r="F1280" i="1"/>
  <c r="N1280" i="1"/>
  <c r="Q1397" i="1" l="1"/>
  <c r="S1397" i="1" s="1"/>
  <c r="P1398" i="1" s="1"/>
  <c r="M1280" i="1"/>
  <c r="G1398" i="1" l="1"/>
  <c r="R1398" i="1"/>
  <c r="O1280" i="1"/>
  <c r="L1281" i="1" s="1"/>
  <c r="Q1398" i="1" l="1"/>
  <c r="N1281" i="1"/>
  <c r="F1281" i="1"/>
  <c r="S1398" i="1" l="1"/>
  <c r="P1399" i="1" s="1"/>
  <c r="M1281" i="1"/>
  <c r="O1281" i="1" s="1"/>
  <c r="L1282" i="1" s="1"/>
  <c r="G1399" i="1" l="1"/>
  <c r="R1399" i="1"/>
  <c r="N1282" i="1"/>
  <c r="F1282" i="1"/>
  <c r="Q1399" i="1" l="1"/>
  <c r="S1399" i="1" s="1"/>
  <c r="P1400" i="1" s="1"/>
  <c r="M1282" i="1"/>
  <c r="R1400" i="1" l="1"/>
  <c r="G1400" i="1"/>
  <c r="O1282" i="1"/>
  <c r="L1283" i="1" s="1"/>
  <c r="Q1400" i="1" l="1"/>
  <c r="S1400" i="1" s="1"/>
  <c r="P1401" i="1" s="1"/>
  <c r="F1283" i="1"/>
  <c r="N1283" i="1"/>
  <c r="G1401" i="1" l="1"/>
  <c r="R1401" i="1"/>
  <c r="M1283" i="1"/>
  <c r="O1283" i="1" s="1"/>
  <c r="L1284" i="1" s="1"/>
  <c r="Q1401" i="1" l="1"/>
  <c r="N1284" i="1"/>
  <c r="F1284" i="1"/>
  <c r="S1401" i="1" l="1"/>
  <c r="P1402" i="1" s="1"/>
  <c r="M1284" i="1"/>
  <c r="O1284" i="1" s="1"/>
  <c r="L1285" i="1" s="1"/>
  <c r="G1402" i="1" l="1"/>
  <c r="R1402" i="1"/>
  <c r="N1285" i="1"/>
  <c r="F1285" i="1"/>
  <c r="Q1402" i="1" l="1"/>
  <c r="M1285" i="1"/>
  <c r="O1285" i="1" s="1"/>
  <c r="L1286" i="1" s="1"/>
  <c r="S1402" i="1" l="1"/>
  <c r="P1403" i="1" s="1"/>
  <c r="N1286" i="1"/>
  <c r="F1286" i="1"/>
  <c r="G1403" i="1" l="1"/>
  <c r="R1403" i="1"/>
  <c r="M1286" i="1"/>
  <c r="O1286" i="1" s="1"/>
  <c r="L1287" i="1" s="1"/>
  <c r="Q1403" i="1" l="1"/>
  <c r="F1287" i="1"/>
  <c r="N1287" i="1"/>
  <c r="S1403" i="1" l="1"/>
  <c r="P1404" i="1" s="1"/>
  <c r="M1287" i="1"/>
  <c r="R1404" i="1" l="1"/>
  <c r="G1404" i="1"/>
  <c r="O1287" i="1"/>
  <c r="L1288" i="1" s="1"/>
  <c r="Q1404" i="1" l="1"/>
  <c r="F1288" i="1"/>
  <c r="N1288" i="1"/>
  <c r="S1404" i="1" l="1"/>
  <c r="P1405" i="1" s="1"/>
  <c r="M1288" i="1"/>
  <c r="O1288" i="1" s="1"/>
  <c r="L1289" i="1" s="1"/>
  <c r="G1405" i="1" l="1"/>
  <c r="R1405" i="1"/>
  <c r="N1289" i="1"/>
  <c r="F1289" i="1"/>
  <c r="Q1405" i="1" l="1"/>
  <c r="S1405" i="1"/>
  <c r="P1406" i="1" s="1"/>
  <c r="M1289" i="1"/>
  <c r="O1289" i="1" s="1"/>
  <c r="L1290" i="1" s="1"/>
  <c r="G1406" i="1" l="1"/>
  <c r="R1406" i="1"/>
  <c r="F1290" i="1"/>
  <c r="N1290" i="1"/>
  <c r="Q1406" i="1" l="1"/>
  <c r="S1406" i="1" s="1"/>
  <c r="P1407" i="1" s="1"/>
  <c r="M1290" i="1"/>
  <c r="G1407" i="1" l="1"/>
  <c r="R1407" i="1"/>
  <c r="O1290" i="1"/>
  <c r="L1291" i="1" s="1"/>
  <c r="Q1407" i="1" l="1"/>
  <c r="F1291" i="1"/>
  <c r="N1291" i="1"/>
  <c r="S1407" i="1" l="1"/>
  <c r="P1408" i="1" s="1"/>
  <c r="M1291" i="1"/>
  <c r="O1291" i="1" s="1"/>
  <c r="L1292" i="1" s="1"/>
  <c r="R1408" i="1" l="1"/>
  <c r="G1408" i="1"/>
  <c r="F1292" i="1"/>
  <c r="N1292" i="1"/>
  <c r="Q1408" i="1" l="1"/>
  <c r="M1292" i="1"/>
  <c r="O1292" i="1" s="1"/>
  <c r="L1293" i="1" s="1"/>
  <c r="S1408" i="1" l="1"/>
  <c r="P1409" i="1" s="1"/>
  <c r="F1293" i="1"/>
  <c r="N1293" i="1"/>
  <c r="G1409" i="1" l="1"/>
  <c r="R1409" i="1"/>
  <c r="M1293" i="1"/>
  <c r="Q1409" i="1" l="1"/>
  <c r="O1293" i="1"/>
  <c r="L1294" i="1" s="1"/>
  <c r="S1409" i="1" l="1"/>
  <c r="P1410" i="1" s="1"/>
  <c r="F1294" i="1"/>
  <c r="N1294" i="1"/>
  <c r="G1410" i="1" l="1"/>
  <c r="R1410" i="1"/>
  <c r="M1294" i="1"/>
  <c r="Q1410" i="1" l="1"/>
  <c r="S1410" i="1" s="1"/>
  <c r="P1411" i="1" s="1"/>
  <c r="O1294" i="1"/>
  <c r="L1295" i="1" s="1"/>
  <c r="N1295" i="1" l="1"/>
  <c r="F1295" i="1"/>
  <c r="R1411" i="1" l="1"/>
  <c r="G1411" i="1"/>
  <c r="M1295" i="1"/>
  <c r="O1295" i="1" s="1"/>
  <c r="L1296" i="1" s="1"/>
  <c r="Q1411" i="1" l="1"/>
  <c r="F1296" i="1"/>
  <c r="N1296" i="1"/>
  <c r="S1411" i="1" l="1"/>
  <c r="P1412" i="1" s="1"/>
  <c r="M1296" i="1"/>
  <c r="O1296" i="1" s="1"/>
  <c r="L1297" i="1" s="1"/>
  <c r="G1412" i="1" l="1"/>
  <c r="R1412" i="1"/>
  <c r="N1297" i="1"/>
  <c r="F1297" i="1"/>
  <c r="Q1412" i="1" l="1"/>
  <c r="M1297" i="1"/>
  <c r="O1297" i="1" s="1"/>
  <c r="L1298" i="1" s="1"/>
  <c r="S1412" i="1" l="1"/>
  <c r="P1413" i="1" s="1"/>
  <c r="N1298" i="1"/>
  <c r="F1298" i="1"/>
  <c r="G1413" i="1" l="1"/>
  <c r="R1413" i="1"/>
  <c r="M1298" i="1"/>
  <c r="O1298" i="1" s="1"/>
  <c r="L1299" i="1" s="1"/>
  <c r="Q1413" i="1" l="1"/>
  <c r="F1299" i="1"/>
  <c r="N1299" i="1"/>
  <c r="S1413" i="1" l="1"/>
  <c r="P1414" i="1" s="1"/>
  <c r="M1299" i="1"/>
  <c r="O1299" i="1" s="1"/>
  <c r="L1300" i="1" s="1"/>
  <c r="G1414" i="1" l="1"/>
  <c r="R1414" i="1"/>
  <c r="N1300" i="1"/>
  <c r="F1300" i="1"/>
  <c r="Q1414" i="1" l="1"/>
  <c r="M1300" i="1"/>
  <c r="S1414" i="1" l="1"/>
  <c r="P1415" i="1" s="1"/>
  <c r="O1300" i="1"/>
  <c r="L1301" i="1" s="1"/>
  <c r="R1415" i="1" l="1"/>
  <c r="G1415" i="1"/>
  <c r="N1301" i="1"/>
  <c r="F1301" i="1"/>
  <c r="Q1415" i="1" l="1"/>
  <c r="M1301" i="1"/>
  <c r="O1301" i="1" s="1"/>
  <c r="L1302" i="1" s="1"/>
  <c r="S1415" i="1" l="1"/>
  <c r="P1416" i="1" s="1"/>
  <c r="F1302" i="1"/>
  <c r="N1302" i="1"/>
  <c r="R1416" i="1" l="1"/>
  <c r="G1416" i="1"/>
  <c r="M1302" i="1"/>
  <c r="Q1416" i="1" l="1"/>
  <c r="O1302" i="1"/>
  <c r="L1303" i="1" s="1"/>
  <c r="S1416" i="1" l="1"/>
  <c r="P1417" i="1" s="1"/>
  <c r="N1303" i="1"/>
  <c r="F1303" i="1"/>
  <c r="G1417" i="1" l="1"/>
  <c r="R1417" i="1"/>
  <c r="M1303" i="1"/>
  <c r="Q1417" i="1" l="1"/>
  <c r="S1417" i="1" s="1"/>
  <c r="P1418" i="1" s="1"/>
  <c r="O1303" i="1"/>
  <c r="L1304" i="1" s="1"/>
  <c r="G1418" i="1" l="1"/>
  <c r="R1418" i="1"/>
  <c r="N1304" i="1"/>
  <c r="F1304" i="1"/>
  <c r="Q1418" i="1" l="1"/>
  <c r="M1304" i="1"/>
  <c r="O1304" i="1" s="1"/>
  <c r="L1305" i="1" s="1"/>
  <c r="S1418" i="1" l="1"/>
  <c r="P1419" i="1" s="1"/>
  <c r="F1305" i="1"/>
  <c r="N1305" i="1"/>
  <c r="R1419" i="1" l="1"/>
  <c r="G1419" i="1"/>
  <c r="M1305" i="1"/>
  <c r="Q1419" i="1" l="1"/>
  <c r="O1305" i="1"/>
  <c r="L1306" i="1" s="1"/>
  <c r="S1419" i="1" l="1"/>
  <c r="P1420" i="1" s="1"/>
  <c r="F1306" i="1"/>
  <c r="N1306" i="1"/>
  <c r="R1420" i="1" l="1"/>
  <c r="G1420" i="1"/>
  <c r="M1306" i="1"/>
  <c r="O1306" i="1" s="1"/>
  <c r="L1307" i="1" s="1"/>
  <c r="Q1420" i="1" l="1"/>
  <c r="S1420" i="1" s="1"/>
  <c r="P1421" i="1" s="1"/>
  <c r="F1307" i="1"/>
  <c r="N1307" i="1"/>
  <c r="G1421" i="1" l="1"/>
  <c r="R1421" i="1"/>
  <c r="M1307" i="1"/>
  <c r="Q1421" i="1" l="1"/>
  <c r="O1307" i="1"/>
  <c r="L1308" i="1" s="1"/>
  <c r="S1421" i="1" l="1"/>
  <c r="P1422" i="1" s="1"/>
  <c r="N1308" i="1"/>
  <c r="F1308" i="1"/>
  <c r="G1422" i="1" l="1"/>
  <c r="R1422" i="1"/>
  <c r="M1308" i="1"/>
  <c r="O1308" i="1" s="1"/>
  <c r="L1309" i="1" s="1"/>
  <c r="Q1422" i="1" l="1"/>
  <c r="S1422" i="1" s="1"/>
  <c r="P1423" i="1" s="1"/>
  <c r="F1309" i="1"/>
  <c r="N1309" i="1"/>
  <c r="G1423" i="1" l="1"/>
  <c r="R1423" i="1"/>
  <c r="M1309" i="1"/>
  <c r="O1309" i="1" s="1"/>
  <c r="L1310" i="1" s="1"/>
  <c r="Q1423" i="1" l="1"/>
  <c r="S1423" i="1" s="1"/>
  <c r="P1424" i="1" s="1"/>
  <c r="F1310" i="1"/>
  <c r="N1310" i="1"/>
  <c r="G1424" i="1" l="1"/>
  <c r="R1424" i="1"/>
  <c r="M1310" i="1"/>
  <c r="O1310" i="1" s="1"/>
  <c r="L1311" i="1" s="1"/>
  <c r="Q1424" i="1" l="1"/>
  <c r="S1424" i="1" s="1"/>
  <c r="P1425" i="1" s="1"/>
  <c r="F1311" i="1"/>
  <c r="N1311" i="1"/>
  <c r="R1425" i="1" l="1"/>
  <c r="G1425" i="1"/>
  <c r="M1311" i="1"/>
  <c r="Q1425" i="1" l="1"/>
  <c r="S1425" i="1" s="1"/>
  <c r="P1426" i="1" s="1"/>
  <c r="O1311" i="1"/>
  <c r="L1312" i="1" s="1"/>
  <c r="R1426" i="1" l="1"/>
  <c r="G1426" i="1"/>
  <c r="F1312" i="1"/>
  <c r="N1312" i="1"/>
  <c r="Q1426" i="1" l="1"/>
  <c r="S1426" i="1" s="1"/>
  <c r="P1427" i="1" s="1"/>
  <c r="M1312" i="1"/>
  <c r="G1427" i="1" l="1"/>
  <c r="R1427" i="1"/>
  <c r="O1312" i="1"/>
  <c r="L1313" i="1" s="1"/>
  <c r="Q1427" i="1" l="1"/>
  <c r="S1427" i="1" s="1"/>
  <c r="P1428" i="1" s="1"/>
  <c r="N1313" i="1"/>
  <c r="F1313" i="1"/>
  <c r="R1428" i="1" l="1"/>
  <c r="G1428" i="1"/>
  <c r="M1313" i="1"/>
  <c r="O1313" i="1" s="1"/>
  <c r="L1314" i="1" s="1"/>
  <c r="Q1428" i="1" l="1"/>
  <c r="S1428" i="1" s="1"/>
  <c r="P1429" i="1" s="1"/>
  <c r="N1314" i="1"/>
  <c r="F1314" i="1"/>
  <c r="G1429" i="1" l="1"/>
  <c r="R1429" i="1"/>
  <c r="M1314" i="1"/>
  <c r="Q1429" i="1" l="1"/>
  <c r="S1429" i="1" s="1"/>
  <c r="P1430" i="1" s="1"/>
  <c r="O1314" i="1"/>
  <c r="L1315" i="1" s="1"/>
  <c r="G1430" i="1" l="1"/>
  <c r="R1430" i="1"/>
  <c r="F1315" i="1"/>
  <c r="N1315" i="1"/>
  <c r="Q1430" i="1" l="1"/>
  <c r="S1430" i="1" s="1"/>
  <c r="P1431" i="1" s="1"/>
  <c r="M1315" i="1"/>
  <c r="G1431" i="1" l="1"/>
  <c r="R1431" i="1"/>
  <c r="O1315" i="1"/>
  <c r="L1316" i="1" s="1"/>
  <c r="Q1431" i="1" l="1"/>
  <c r="F1316" i="1"/>
  <c r="N1316" i="1"/>
  <c r="S1431" i="1" l="1"/>
  <c r="P1432" i="1" s="1"/>
  <c r="M1316" i="1"/>
  <c r="G1432" i="1" l="1"/>
  <c r="R1432" i="1"/>
  <c r="O1316" i="1"/>
  <c r="L1317" i="1" s="1"/>
  <c r="Q1432" i="1" l="1"/>
  <c r="S1432" i="1" s="1"/>
  <c r="P1433" i="1" s="1"/>
  <c r="F1317" i="1"/>
  <c r="N1317" i="1"/>
  <c r="G1433" i="1" l="1"/>
  <c r="R1433" i="1"/>
  <c r="M1317" i="1"/>
  <c r="O1317" i="1" s="1"/>
  <c r="L1318" i="1" s="1"/>
  <c r="Q1433" i="1" l="1"/>
  <c r="S1433" i="1" s="1"/>
  <c r="P1434" i="1" s="1"/>
  <c r="F1318" i="1"/>
  <c r="N1318" i="1"/>
  <c r="G1434" i="1" l="1"/>
  <c r="R1434" i="1"/>
  <c r="M1318" i="1"/>
  <c r="O1318" i="1" s="1"/>
  <c r="L1319" i="1" s="1"/>
  <c r="Q1434" i="1" l="1"/>
  <c r="S1434" i="1" s="1"/>
  <c r="P1435" i="1" s="1"/>
  <c r="G1435" i="1" l="1"/>
  <c r="R1435" i="1"/>
  <c r="F1319" i="1"/>
  <c r="N1319" i="1"/>
  <c r="Q1435" i="1" l="1"/>
  <c r="M1319" i="1"/>
  <c r="O1319" i="1" s="1"/>
  <c r="L1320" i="1" s="1"/>
  <c r="S1435" i="1" l="1"/>
  <c r="P1436" i="1" s="1"/>
  <c r="F1320" i="1"/>
  <c r="N1320" i="1"/>
  <c r="G1436" i="1" l="1"/>
  <c r="R1436" i="1"/>
  <c r="M1320" i="1"/>
  <c r="Q1436" i="1" l="1"/>
  <c r="S1436" i="1" s="1"/>
  <c r="P1437" i="1" s="1"/>
  <c r="O1320" i="1"/>
  <c r="L1321" i="1" s="1"/>
  <c r="G1437" i="1" l="1"/>
  <c r="R1437" i="1"/>
  <c r="F1321" i="1"/>
  <c r="N1321" i="1"/>
  <c r="Q1437" i="1" l="1"/>
  <c r="S1437" i="1" s="1"/>
  <c r="P1438" i="1" s="1"/>
  <c r="M1321" i="1"/>
  <c r="G1438" i="1" l="1"/>
  <c r="R1438" i="1"/>
  <c r="O1321" i="1"/>
  <c r="L1322" i="1" s="1"/>
  <c r="Q1438" i="1" l="1"/>
  <c r="S1438" i="1" s="1"/>
  <c r="P1439" i="1" s="1"/>
  <c r="N1322" i="1"/>
  <c r="F1322" i="1"/>
  <c r="G1439" i="1" l="1"/>
  <c r="R1439" i="1"/>
  <c r="M1322" i="1"/>
  <c r="O1322" i="1" s="1"/>
  <c r="L1323" i="1" s="1"/>
  <c r="Q1439" i="1" l="1"/>
  <c r="S1439" i="1" s="1"/>
  <c r="P1440" i="1" s="1"/>
  <c r="N1323" i="1"/>
  <c r="F1323" i="1"/>
  <c r="G1440" i="1" l="1"/>
  <c r="R1440" i="1"/>
  <c r="M1323" i="1"/>
  <c r="Q1440" i="1" l="1"/>
  <c r="O1323" i="1"/>
  <c r="L1324" i="1" s="1"/>
  <c r="S1440" i="1" l="1"/>
  <c r="P1441" i="1" s="1"/>
  <c r="N1324" i="1"/>
  <c r="F1324" i="1"/>
  <c r="R1441" i="1" l="1"/>
  <c r="G1441" i="1"/>
  <c r="M1324" i="1"/>
  <c r="O1324" i="1" s="1"/>
  <c r="L1325" i="1" s="1"/>
  <c r="Q1441" i="1" l="1"/>
  <c r="S1441" i="1" s="1"/>
  <c r="P1442" i="1" s="1"/>
  <c r="N1325" i="1"/>
  <c r="F1325" i="1"/>
  <c r="G1442" i="1" l="1"/>
  <c r="R1442" i="1"/>
  <c r="M1325" i="1"/>
  <c r="O1325" i="1" s="1"/>
  <c r="L1326" i="1" s="1"/>
  <c r="Q1442" i="1" l="1"/>
  <c r="F1326" i="1"/>
  <c r="N1326" i="1"/>
  <c r="S1442" i="1" l="1"/>
  <c r="P1443" i="1" s="1"/>
  <c r="M1326" i="1"/>
  <c r="G1443" i="1" l="1"/>
  <c r="R1443" i="1"/>
  <c r="O1326" i="1"/>
  <c r="L1327" i="1" s="1"/>
  <c r="Q1443" i="1" l="1"/>
  <c r="S1443" i="1" s="1"/>
  <c r="P1444" i="1" s="1"/>
  <c r="F1327" i="1"/>
  <c r="N1327" i="1"/>
  <c r="G1444" i="1" l="1"/>
  <c r="R1444" i="1"/>
  <c r="M1327" i="1"/>
  <c r="O1327" i="1" s="1"/>
  <c r="L1328" i="1" s="1"/>
  <c r="Q1444" i="1" l="1"/>
  <c r="F1328" i="1"/>
  <c r="N1328" i="1"/>
  <c r="S1444" i="1" l="1"/>
  <c r="P1445" i="1" s="1"/>
  <c r="M1328" i="1"/>
  <c r="O1328" i="1" s="1"/>
  <c r="L1329" i="1" s="1"/>
  <c r="R1445" i="1" l="1"/>
  <c r="G1445" i="1"/>
  <c r="N1329" i="1"/>
  <c r="F1329" i="1"/>
  <c r="Q1445" i="1" l="1"/>
  <c r="M1329" i="1"/>
  <c r="S1445" i="1" l="1"/>
  <c r="P1446" i="1" s="1"/>
  <c r="O1329" i="1"/>
  <c r="L1330" i="1" s="1"/>
  <c r="G1446" i="1" l="1"/>
  <c r="R1446" i="1"/>
  <c r="F1330" i="1"/>
  <c r="N1330" i="1"/>
  <c r="Q1446" i="1" l="1"/>
  <c r="M1330" i="1"/>
  <c r="S1446" i="1" l="1"/>
  <c r="P1447" i="1" s="1"/>
  <c r="O1330" i="1"/>
  <c r="L1331" i="1" s="1"/>
  <c r="G1447" i="1" l="1"/>
  <c r="R1447" i="1"/>
  <c r="F1331" i="1"/>
  <c r="N1331" i="1"/>
  <c r="Q1447" i="1" l="1"/>
  <c r="M1331" i="1"/>
  <c r="O1331" i="1" s="1"/>
  <c r="L1332" i="1" s="1"/>
  <c r="S1447" i="1" l="1"/>
  <c r="P1448" i="1" s="1"/>
  <c r="N1332" i="1"/>
  <c r="F1332" i="1"/>
  <c r="G1448" i="1" l="1"/>
  <c r="R1448" i="1"/>
  <c r="M1332" i="1"/>
  <c r="O1332" i="1" s="1"/>
  <c r="L1333" i="1" s="1"/>
  <c r="Q1448" i="1" l="1"/>
  <c r="S1448" i="1" s="1"/>
  <c r="P1449" i="1" s="1"/>
  <c r="F1333" i="1"/>
  <c r="N1333" i="1"/>
  <c r="G1449" i="1" l="1"/>
  <c r="R1449" i="1"/>
  <c r="M1333" i="1"/>
  <c r="O1333" i="1" s="1"/>
  <c r="L1334" i="1" s="1"/>
  <c r="Q1449" i="1" l="1"/>
  <c r="S1449" i="1" s="1"/>
  <c r="P1450" i="1" s="1"/>
  <c r="N1334" i="1"/>
  <c r="F1334" i="1"/>
  <c r="R1450" i="1" l="1"/>
  <c r="G1450" i="1"/>
  <c r="M1334" i="1"/>
  <c r="Q1450" i="1" l="1"/>
  <c r="S1450" i="1"/>
  <c r="P1451" i="1" s="1"/>
  <c r="O1334" i="1"/>
  <c r="L1335" i="1" s="1"/>
  <c r="G1451" i="1" l="1"/>
  <c r="R1451" i="1"/>
  <c r="F1335" i="1"/>
  <c r="N1335" i="1"/>
  <c r="Q1451" i="1" l="1"/>
  <c r="M1335" i="1"/>
  <c r="O1335" i="1" s="1"/>
  <c r="L1336" i="1" s="1"/>
  <c r="S1451" i="1" l="1"/>
  <c r="P1452" i="1" s="1"/>
  <c r="F1336" i="1"/>
  <c r="N1336" i="1"/>
  <c r="G1452" i="1" l="1"/>
  <c r="R1452" i="1"/>
  <c r="M1336" i="1"/>
  <c r="Q1452" i="1" l="1"/>
  <c r="S1452" i="1" s="1"/>
  <c r="P1453" i="1" s="1"/>
  <c r="O1336" i="1"/>
  <c r="L1337" i="1" s="1"/>
  <c r="G1453" i="1" l="1"/>
  <c r="R1453" i="1"/>
  <c r="F1337" i="1"/>
  <c r="N1337" i="1"/>
  <c r="Q1453" i="1" l="1"/>
  <c r="S1453" i="1" s="1"/>
  <c r="P1454" i="1" s="1"/>
  <c r="M1337" i="1"/>
  <c r="G1454" i="1" l="1"/>
  <c r="R1454" i="1"/>
  <c r="O1337" i="1"/>
  <c r="L1338" i="1" s="1"/>
  <c r="Q1454" i="1" l="1"/>
  <c r="S1454" i="1" s="1"/>
  <c r="P1455" i="1" s="1"/>
  <c r="F1338" i="1"/>
  <c r="N1338" i="1"/>
  <c r="G1455" i="1" l="1"/>
  <c r="R1455" i="1"/>
  <c r="M1338" i="1"/>
  <c r="O1338" i="1" s="1"/>
  <c r="L1339" i="1" s="1"/>
  <c r="Q1455" i="1" l="1"/>
  <c r="S1455" i="1" s="1"/>
  <c r="P1456" i="1" s="1"/>
  <c r="F1339" i="1"/>
  <c r="N1339" i="1"/>
  <c r="G1456" i="1" l="1"/>
  <c r="R1456" i="1"/>
  <c r="M1339" i="1"/>
  <c r="Q1456" i="1" l="1"/>
  <c r="S1456" i="1" s="1"/>
  <c r="P1457" i="1" s="1"/>
  <c r="O1339" i="1"/>
  <c r="L1340" i="1" s="1"/>
  <c r="R1457" i="1" l="1"/>
  <c r="G1457" i="1"/>
  <c r="F1340" i="1"/>
  <c r="N1340" i="1"/>
  <c r="Q1457" i="1" l="1"/>
  <c r="M1340" i="1"/>
  <c r="O1340" i="1" s="1"/>
  <c r="L1341" i="1" s="1"/>
  <c r="S1457" i="1" l="1"/>
  <c r="P1458" i="1" s="1"/>
  <c r="N1341" i="1"/>
  <c r="F1341" i="1"/>
  <c r="G1458" i="1" l="1"/>
  <c r="K8" i="2" s="1"/>
  <c r="R1458" i="1"/>
  <c r="M1341" i="1"/>
  <c r="O1341" i="1" s="1"/>
  <c r="L1342" i="1" s="1"/>
  <c r="M8" i="2"/>
  <c r="L8" i="2"/>
  <c r="G7" i="8" l="1"/>
  <c r="K7" i="8" s="1"/>
  <c r="Q1458" i="1"/>
  <c r="N1342" i="1"/>
  <c r="F1342" i="1"/>
  <c r="O7" i="8" l="1"/>
  <c r="L7" i="8"/>
  <c r="S1458" i="1"/>
  <c r="P1459" i="1" s="1"/>
  <c r="M1342" i="1"/>
  <c r="R1459" i="1" l="1"/>
  <c r="G1459" i="1"/>
  <c r="O1342" i="1"/>
  <c r="L1343" i="1" s="1"/>
  <c r="Q1459" i="1" l="1"/>
  <c r="S1459" i="1" s="1"/>
  <c r="P1460" i="1" s="1"/>
  <c r="F1343" i="1"/>
  <c r="N1343" i="1"/>
  <c r="G1460" i="1" l="1"/>
  <c r="R1460" i="1"/>
  <c r="M1343" i="1"/>
  <c r="O1343" i="1" s="1"/>
  <c r="L1344" i="1" s="1"/>
  <c r="Q1460" i="1" l="1"/>
  <c r="F1344" i="1"/>
  <c r="N1344" i="1"/>
  <c r="S1460" i="1" l="1"/>
  <c r="P1461" i="1" s="1"/>
  <c r="M1344" i="1"/>
  <c r="O1344" i="1" s="1"/>
  <c r="L1345" i="1" s="1"/>
  <c r="G1461" i="1" l="1"/>
  <c r="R1461" i="1"/>
  <c r="F1345" i="1"/>
  <c r="N1345" i="1"/>
  <c r="Q1461" i="1" l="1"/>
  <c r="M1345" i="1"/>
  <c r="O1345" i="1" s="1"/>
  <c r="L1346" i="1" s="1"/>
  <c r="S1461" i="1" l="1"/>
  <c r="P1462" i="1" s="1"/>
  <c r="F1346" i="1"/>
  <c r="N1346" i="1"/>
  <c r="G1462" i="1" l="1"/>
  <c r="R1462" i="1"/>
  <c r="M1346" i="1"/>
  <c r="O1346" i="1" s="1"/>
  <c r="L1347" i="1" s="1"/>
  <c r="Q1462" i="1" l="1"/>
  <c r="N1347" i="1"/>
  <c r="F1347" i="1"/>
  <c r="S1462" i="1" l="1"/>
  <c r="P1463" i="1" s="1"/>
  <c r="M1347" i="1"/>
  <c r="R1463" i="1" l="1"/>
  <c r="G1463" i="1"/>
  <c r="O1347" i="1"/>
  <c r="L1348" i="1" s="1"/>
  <c r="Q1463" i="1" l="1"/>
  <c r="S1463" i="1" s="1"/>
  <c r="P1464" i="1" s="1"/>
  <c r="F1348" i="1"/>
  <c r="N1348" i="1"/>
  <c r="G1464" i="1" l="1"/>
  <c r="R1464" i="1"/>
  <c r="M1348" i="1"/>
  <c r="O1348" i="1" s="1"/>
  <c r="L1349" i="1" s="1"/>
  <c r="Q1464" i="1" l="1"/>
  <c r="S1464" i="1" s="1"/>
  <c r="P1465" i="1" s="1"/>
  <c r="F1349" i="1"/>
  <c r="N1349" i="1"/>
  <c r="G1465" i="1" l="1"/>
  <c r="R1465" i="1"/>
  <c r="M1349" i="1"/>
  <c r="O1349" i="1" s="1"/>
  <c r="L1350" i="1" s="1"/>
  <c r="Q1465" i="1" l="1"/>
  <c r="S1465" i="1" s="1"/>
  <c r="P1466" i="1" s="1"/>
  <c r="F1350" i="1"/>
  <c r="N1350" i="1"/>
  <c r="G1466" i="1" l="1"/>
  <c r="R1466" i="1"/>
  <c r="M1350" i="1"/>
  <c r="Q1466" i="1" l="1"/>
  <c r="S1466" i="1" s="1"/>
  <c r="P1467" i="1" s="1"/>
  <c r="O1350" i="1"/>
  <c r="L1351" i="1" s="1"/>
  <c r="R1467" i="1" l="1"/>
  <c r="G1467" i="1"/>
  <c r="F1351" i="1"/>
  <c r="N1351" i="1"/>
  <c r="Q1467" i="1" l="1"/>
  <c r="M1351" i="1"/>
  <c r="O1351" i="1" s="1"/>
  <c r="L1352" i="1" s="1"/>
  <c r="S1467" i="1" l="1"/>
  <c r="P1468" i="1" s="1"/>
  <c r="F1352" i="1"/>
  <c r="N1352" i="1"/>
  <c r="G1468" i="1" l="1"/>
  <c r="R1468" i="1"/>
  <c r="M1352" i="1"/>
  <c r="O1352" i="1" s="1"/>
  <c r="L1353" i="1" s="1"/>
  <c r="Q1468" i="1" l="1"/>
  <c r="S1468" i="1" s="1"/>
  <c r="P1469" i="1" s="1"/>
  <c r="N1353" i="1"/>
  <c r="F1353" i="1"/>
  <c r="G1469" i="1" l="1"/>
  <c r="R1469" i="1"/>
  <c r="M1353" i="1"/>
  <c r="O1353" i="1" s="1"/>
  <c r="L1354" i="1" s="1"/>
  <c r="Q1469" i="1" l="1"/>
  <c r="S1469" i="1" s="1"/>
  <c r="P1470" i="1" s="1"/>
  <c r="F1354" i="1"/>
  <c r="N1354" i="1"/>
  <c r="G1470" i="1" l="1"/>
  <c r="R1470" i="1"/>
  <c r="M1354" i="1"/>
  <c r="O1354" i="1" s="1"/>
  <c r="L1355" i="1" s="1"/>
  <c r="Q1470" i="1" l="1"/>
  <c r="N1355" i="1"/>
  <c r="F1355" i="1"/>
  <c r="S1470" i="1" l="1"/>
  <c r="P1471" i="1" s="1"/>
  <c r="M1355" i="1"/>
  <c r="O1355" i="1" s="1"/>
  <c r="L1356" i="1" s="1"/>
  <c r="R1471" i="1" l="1"/>
  <c r="G1471" i="1"/>
  <c r="F1356" i="1"/>
  <c r="N1356" i="1"/>
  <c r="Q1471" i="1" l="1"/>
  <c r="M1356" i="1"/>
  <c r="O1356" i="1" s="1"/>
  <c r="L1357" i="1" s="1"/>
  <c r="S1471" i="1" l="1"/>
  <c r="P1472" i="1" s="1"/>
  <c r="N1357" i="1"/>
  <c r="F1357" i="1"/>
  <c r="G1472" i="1" l="1"/>
  <c r="R1472" i="1"/>
  <c r="M1357" i="1"/>
  <c r="O1357" i="1" s="1"/>
  <c r="L1358" i="1" s="1"/>
  <c r="Q1472" i="1" l="1"/>
  <c r="S1472" i="1" s="1"/>
  <c r="P1473" i="1" s="1"/>
  <c r="N1358" i="1"/>
  <c r="F1358" i="1"/>
  <c r="G1473" i="1" l="1"/>
  <c r="R1473" i="1"/>
  <c r="M1358" i="1"/>
  <c r="O1358" i="1" s="1"/>
  <c r="L1359" i="1" s="1"/>
  <c r="Q1473" i="1" l="1"/>
  <c r="S1473" i="1" s="1"/>
  <c r="P1474" i="1" s="1"/>
  <c r="F1359" i="1"/>
  <c r="N1359" i="1"/>
  <c r="R1474" i="1" l="1"/>
  <c r="G1474" i="1"/>
  <c r="M1359" i="1"/>
  <c r="Q1474" i="1" l="1"/>
  <c r="S1474" i="1" s="1"/>
  <c r="P1475" i="1" s="1"/>
  <c r="O1359" i="1"/>
  <c r="L1360" i="1" s="1"/>
  <c r="R1475" i="1" l="1"/>
  <c r="G1475" i="1"/>
  <c r="F1360" i="1"/>
  <c r="N1360" i="1"/>
  <c r="Q1475" i="1" l="1"/>
  <c r="M1360" i="1"/>
  <c r="S1475" i="1" l="1"/>
  <c r="P1476" i="1" s="1"/>
  <c r="O1360" i="1"/>
  <c r="L1361" i="1" s="1"/>
  <c r="R1476" i="1" l="1"/>
  <c r="G1476" i="1"/>
  <c r="N1361" i="1"/>
  <c r="F1361" i="1"/>
  <c r="Q1476" i="1" l="1"/>
  <c r="S1476" i="1" s="1"/>
  <c r="P1477" i="1" s="1"/>
  <c r="M1361" i="1"/>
  <c r="G1477" i="1" l="1"/>
  <c r="R1477" i="1"/>
  <c r="O1361" i="1"/>
  <c r="L1362" i="1" s="1"/>
  <c r="Q1477" i="1" l="1"/>
  <c r="S1477" i="1" s="1"/>
  <c r="P1478" i="1" s="1"/>
  <c r="F1362" i="1"/>
  <c r="N1362" i="1"/>
  <c r="G1478" i="1" l="1"/>
  <c r="R1478" i="1"/>
  <c r="M1362" i="1"/>
  <c r="O1362" i="1" s="1"/>
  <c r="L1363" i="1" s="1"/>
  <c r="Q1478" i="1" l="1"/>
  <c r="S1478" i="1" s="1"/>
  <c r="P1479" i="1" s="1"/>
  <c r="F1363" i="1"/>
  <c r="N1363" i="1"/>
  <c r="G1479" i="1" l="1"/>
  <c r="R1479" i="1"/>
  <c r="M1363" i="1"/>
  <c r="O1363" i="1" s="1"/>
  <c r="L1364" i="1" s="1"/>
  <c r="Q1479" i="1" l="1"/>
  <c r="S1479" i="1" s="1"/>
  <c r="P1480" i="1" s="1"/>
  <c r="F1364" i="1"/>
  <c r="N1364" i="1"/>
  <c r="R1480" i="1" l="1"/>
  <c r="G1480" i="1"/>
  <c r="M1364" i="1"/>
  <c r="O1364" i="1" s="1"/>
  <c r="L1365" i="1" s="1"/>
  <c r="Q1480" i="1" l="1"/>
  <c r="S1480" i="1" s="1"/>
  <c r="P1481" i="1" s="1"/>
  <c r="F1365" i="1"/>
  <c r="N1365" i="1"/>
  <c r="R1481" i="1" l="1"/>
  <c r="G1481" i="1"/>
  <c r="M1365" i="1"/>
  <c r="O1365" i="1" s="1"/>
  <c r="L1366" i="1" s="1"/>
  <c r="Q1481" i="1" l="1"/>
  <c r="F1366" i="1"/>
  <c r="N1366" i="1"/>
  <c r="S1481" i="1" l="1"/>
  <c r="P1482" i="1" s="1"/>
  <c r="M1366" i="1"/>
  <c r="O1366" i="1" s="1"/>
  <c r="L1367" i="1" s="1"/>
  <c r="G1482" i="1" l="1"/>
  <c r="R1482" i="1"/>
  <c r="F1367" i="1"/>
  <c r="N1367" i="1"/>
  <c r="Q1482" i="1" l="1"/>
  <c r="S1482" i="1" s="1"/>
  <c r="P1483" i="1" s="1"/>
  <c r="M1367" i="1"/>
  <c r="O1367" i="1" s="1"/>
  <c r="L1368" i="1" s="1"/>
  <c r="G1483" i="1" l="1"/>
  <c r="R1483" i="1"/>
  <c r="N1368" i="1"/>
  <c r="F1368" i="1"/>
  <c r="Q1483" i="1" l="1"/>
  <c r="M1368" i="1"/>
  <c r="O1368" i="1" s="1"/>
  <c r="L1369" i="1" s="1"/>
  <c r="S1483" i="1" l="1"/>
  <c r="P1484" i="1" s="1"/>
  <c r="N1369" i="1"/>
  <c r="F1369" i="1"/>
  <c r="R1484" i="1" l="1"/>
  <c r="G1484" i="1"/>
  <c r="M1369" i="1"/>
  <c r="O1369" i="1" s="1"/>
  <c r="L1370" i="1" s="1"/>
  <c r="Q1484" i="1" l="1"/>
  <c r="S1484" i="1" s="1"/>
  <c r="P1485" i="1" s="1"/>
  <c r="F1370" i="1"/>
  <c r="N1370" i="1"/>
  <c r="G1485" i="1" l="1"/>
  <c r="R1485" i="1"/>
  <c r="M1370" i="1"/>
  <c r="Q1485" i="1" l="1"/>
  <c r="S1485" i="1" s="1"/>
  <c r="P1486" i="1" s="1"/>
  <c r="O1370" i="1"/>
  <c r="L1371" i="1" s="1"/>
  <c r="G1486" i="1" l="1"/>
  <c r="R1486" i="1"/>
  <c r="N1371" i="1"/>
  <c r="F1371" i="1"/>
  <c r="Q1486" i="1" l="1"/>
  <c r="M1371" i="1"/>
  <c r="S1486" i="1" l="1"/>
  <c r="P1487" i="1" s="1"/>
  <c r="O1371" i="1"/>
  <c r="L1372" i="1" s="1"/>
  <c r="G1487" i="1" l="1"/>
  <c r="R1487" i="1"/>
  <c r="F1372" i="1"/>
  <c r="N1372" i="1"/>
  <c r="Q1487" i="1" l="1"/>
  <c r="M1372" i="1"/>
  <c r="S1487" i="1" l="1"/>
  <c r="P1488" i="1" s="1"/>
  <c r="O1372" i="1"/>
  <c r="L1373" i="1" s="1"/>
  <c r="G1488" i="1" l="1"/>
  <c r="R1488" i="1"/>
  <c r="N1373" i="1"/>
  <c r="F1373" i="1"/>
  <c r="Q1488" i="1" l="1"/>
  <c r="M1373" i="1"/>
  <c r="S1488" i="1" l="1"/>
  <c r="P1489" i="1" s="1"/>
  <c r="O1373" i="1"/>
  <c r="L1374" i="1" s="1"/>
  <c r="G1489" i="1" l="1"/>
  <c r="R1489" i="1"/>
  <c r="N1374" i="1"/>
  <c r="F1374" i="1"/>
  <c r="Q1489" i="1" l="1"/>
  <c r="M1374" i="1"/>
  <c r="S1489" i="1" l="1"/>
  <c r="P1490" i="1" s="1"/>
  <c r="O1374" i="1"/>
  <c r="L1375" i="1" s="1"/>
  <c r="G1490" i="1" l="1"/>
  <c r="R1490" i="1"/>
  <c r="N1375" i="1"/>
  <c r="F1375" i="1"/>
  <c r="Q1490" i="1" l="1"/>
  <c r="M1375" i="1"/>
  <c r="S1490" i="1" l="1"/>
  <c r="P1491" i="1" s="1"/>
  <c r="O1375" i="1"/>
  <c r="L1376" i="1" s="1"/>
  <c r="R1491" i="1" l="1"/>
  <c r="G1491" i="1"/>
  <c r="N1376" i="1"/>
  <c r="F1376" i="1"/>
  <c r="Q1491" i="1" l="1"/>
  <c r="M1376" i="1"/>
  <c r="S1491" i="1" l="1"/>
  <c r="P1492" i="1" s="1"/>
  <c r="O1376" i="1"/>
  <c r="L1377" i="1" s="1"/>
  <c r="R1492" i="1" l="1"/>
  <c r="G1492" i="1"/>
  <c r="F1377" i="1"/>
  <c r="N1377" i="1"/>
  <c r="Q1492" i="1" l="1"/>
  <c r="S1492" i="1" s="1"/>
  <c r="P1493" i="1" s="1"/>
  <c r="M1377" i="1"/>
  <c r="O1377" i="1" s="1"/>
  <c r="L1378" i="1" s="1"/>
  <c r="G1493" i="1" l="1"/>
  <c r="R1493" i="1"/>
  <c r="F1378" i="1"/>
  <c r="N1378" i="1"/>
  <c r="Q1493" i="1" l="1"/>
  <c r="M1378" i="1"/>
  <c r="O1378" i="1" s="1"/>
  <c r="L1379" i="1" s="1"/>
  <c r="S1493" i="1" l="1"/>
  <c r="P1494" i="1" s="1"/>
  <c r="N1379" i="1"/>
  <c r="F1379" i="1"/>
  <c r="G1494" i="1" l="1"/>
  <c r="R1494" i="1"/>
  <c r="M1379" i="1"/>
  <c r="O1379" i="1" s="1"/>
  <c r="L1380" i="1" s="1"/>
  <c r="Q1494" i="1" l="1"/>
  <c r="F1380" i="1"/>
  <c r="N1380" i="1"/>
  <c r="S1494" i="1" l="1"/>
  <c r="P1495" i="1" s="1"/>
  <c r="M1380" i="1"/>
  <c r="R1495" i="1" l="1"/>
  <c r="G1495" i="1"/>
  <c r="O1380" i="1"/>
  <c r="L1381" i="1" s="1"/>
  <c r="Q1495" i="1" l="1"/>
  <c r="S1495" i="1" s="1"/>
  <c r="P1496" i="1" s="1"/>
  <c r="F1381" i="1"/>
  <c r="N1381" i="1"/>
  <c r="R1496" i="1" l="1"/>
  <c r="G1496" i="1"/>
  <c r="M1381" i="1"/>
  <c r="Q1496" i="1" l="1"/>
  <c r="S1496" i="1" s="1"/>
  <c r="P1497" i="1" s="1"/>
  <c r="O1381" i="1"/>
  <c r="L1382" i="1" s="1"/>
  <c r="G1497" i="1" l="1"/>
  <c r="R1497" i="1"/>
  <c r="F1382" i="1"/>
  <c r="N1382" i="1"/>
  <c r="Q1497" i="1" l="1"/>
  <c r="S1497" i="1" s="1"/>
  <c r="P1498" i="1" s="1"/>
  <c r="M1382" i="1"/>
  <c r="G1498" i="1" l="1"/>
  <c r="R1498" i="1"/>
  <c r="O1382" i="1"/>
  <c r="L1383" i="1" s="1"/>
  <c r="Q1498" i="1" l="1"/>
  <c r="S1498" i="1" s="1"/>
  <c r="P1499" i="1" s="1"/>
  <c r="N1383" i="1"/>
  <c r="F1383" i="1"/>
  <c r="G1499" i="1" l="1"/>
  <c r="R1499" i="1"/>
  <c r="M1383" i="1"/>
  <c r="Q1499" i="1" l="1"/>
  <c r="O1383" i="1"/>
  <c r="L1384" i="1" s="1"/>
  <c r="S1499" i="1" l="1"/>
  <c r="P1500" i="1" s="1"/>
  <c r="N1384" i="1"/>
  <c r="F1384" i="1"/>
  <c r="G1500" i="1" l="1"/>
  <c r="R1500" i="1"/>
  <c r="M1384" i="1"/>
  <c r="Q1500" i="1" l="1"/>
  <c r="S1500" i="1" s="1"/>
  <c r="P1501" i="1" s="1"/>
  <c r="O1384" i="1"/>
  <c r="L1385" i="1" s="1"/>
  <c r="G1501" i="1" l="1"/>
  <c r="R1501" i="1"/>
  <c r="F1385" i="1"/>
  <c r="N1385" i="1"/>
  <c r="Q1501" i="1" l="1"/>
  <c r="M1385" i="1"/>
  <c r="O1385" i="1" s="1"/>
  <c r="L1386" i="1" s="1"/>
  <c r="S1501" i="1" l="1"/>
  <c r="P1502" i="1" s="1"/>
  <c r="F1386" i="1"/>
  <c r="N1386" i="1"/>
  <c r="G1502" i="1" l="1"/>
  <c r="R1502" i="1"/>
  <c r="M1386" i="1"/>
  <c r="O1386" i="1" s="1"/>
  <c r="L1387" i="1" s="1"/>
  <c r="Q1502" i="1" l="1"/>
  <c r="S1502" i="1" s="1"/>
  <c r="P1503" i="1" s="1"/>
  <c r="F1387" i="1"/>
  <c r="N1387" i="1"/>
  <c r="G1503" i="1" l="1"/>
  <c r="R1503" i="1"/>
  <c r="M1387" i="1"/>
  <c r="Q1503" i="1" l="1"/>
  <c r="S1503" i="1" s="1"/>
  <c r="P1504" i="1" s="1"/>
  <c r="O1387" i="1"/>
  <c r="L1388" i="1" s="1"/>
  <c r="G1504" i="1" l="1"/>
  <c r="R1504" i="1"/>
  <c r="F1388" i="1"/>
  <c r="N1388" i="1"/>
  <c r="Q1504" i="1" l="1"/>
  <c r="M1388" i="1"/>
  <c r="O1388" i="1" s="1"/>
  <c r="L1389" i="1" s="1"/>
  <c r="S1504" i="1" l="1"/>
  <c r="P1505" i="1" s="1"/>
  <c r="F1389" i="1"/>
  <c r="N1389" i="1"/>
  <c r="G1505" i="1" l="1"/>
  <c r="R1505" i="1"/>
  <c r="M1389" i="1"/>
  <c r="Q1505" i="1" l="1"/>
  <c r="S1505" i="1" s="1"/>
  <c r="P1506" i="1" s="1"/>
  <c r="O1389" i="1"/>
  <c r="L1390" i="1" s="1"/>
  <c r="G1506" i="1" l="1"/>
  <c r="R1506" i="1"/>
  <c r="F1390" i="1"/>
  <c r="N1390" i="1"/>
  <c r="Q1506" i="1" l="1"/>
  <c r="M1390" i="1"/>
  <c r="S1506" i="1" l="1"/>
  <c r="P1507" i="1" s="1"/>
  <c r="O1390" i="1"/>
  <c r="L1391" i="1" s="1"/>
  <c r="G1507" i="1" l="1"/>
  <c r="R1507" i="1"/>
  <c r="N1391" i="1"/>
  <c r="F1391" i="1"/>
  <c r="Q1507" i="1" l="1"/>
  <c r="S1507" i="1" s="1"/>
  <c r="P1508" i="1" s="1"/>
  <c r="M1391" i="1"/>
  <c r="O1391" i="1" s="1"/>
  <c r="L1392" i="1" s="1"/>
  <c r="G1508" i="1" l="1"/>
  <c r="R1508" i="1"/>
  <c r="F1392" i="1"/>
  <c r="N1392" i="1"/>
  <c r="Q1508" i="1" l="1"/>
  <c r="S1508" i="1" s="1"/>
  <c r="P1509" i="1" s="1"/>
  <c r="M1392" i="1"/>
  <c r="R1509" i="1" l="1"/>
  <c r="G1509" i="1"/>
  <c r="O1392" i="1"/>
  <c r="L1393" i="1" s="1"/>
  <c r="Q1509" i="1" l="1"/>
  <c r="N1393" i="1"/>
  <c r="F1393" i="1"/>
  <c r="S1509" i="1" l="1"/>
  <c r="P1510" i="1" s="1"/>
  <c r="M1393" i="1"/>
  <c r="G1510" i="1" l="1"/>
  <c r="R1510" i="1"/>
  <c r="O1393" i="1"/>
  <c r="L1394" i="1" s="1"/>
  <c r="Q1510" i="1" l="1"/>
  <c r="N1394" i="1"/>
  <c r="F1394" i="1"/>
  <c r="S1510" i="1" l="1"/>
  <c r="P1511" i="1" s="1"/>
  <c r="M1394" i="1"/>
  <c r="O1394" i="1" s="1"/>
  <c r="L1395" i="1" s="1"/>
  <c r="G1511" i="1" l="1"/>
  <c r="R1511" i="1"/>
  <c r="N1395" i="1"/>
  <c r="F1395" i="1"/>
  <c r="Q1511" i="1" l="1"/>
  <c r="S1511" i="1" s="1"/>
  <c r="P1512" i="1" s="1"/>
  <c r="M1395" i="1"/>
  <c r="G1512" i="1" l="1"/>
  <c r="R1512" i="1"/>
  <c r="O1395" i="1"/>
  <c r="L1396" i="1" s="1"/>
  <c r="Q1512" i="1" l="1"/>
  <c r="F1396" i="1"/>
  <c r="N1396" i="1"/>
  <c r="S1512" i="1" l="1"/>
  <c r="P1513" i="1" s="1"/>
  <c r="M1396" i="1"/>
  <c r="G1513" i="1" l="1"/>
  <c r="R1513" i="1"/>
  <c r="O1396" i="1"/>
  <c r="L1397" i="1" s="1"/>
  <c r="Q1513" i="1" l="1"/>
  <c r="F1397" i="1"/>
  <c r="N1397" i="1"/>
  <c r="S1513" i="1" l="1"/>
  <c r="P1514" i="1" s="1"/>
  <c r="M1397" i="1"/>
  <c r="O1397" i="1" s="1"/>
  <c r="L1398" i="1" s="1"/>
  <c r="G1514" i="1" l="1"/>
  <c r="R1514" i="1"/>
  <c r="F1398" i="1"/>
  <c r="N1398" i="1"/>
  <c r="Q1514" i="1" l="1"/>
  <c r="S1514" i="1" s="1"/>
  <c r="P1515" i="1" s="1"/>
  <c r="M1398" i="1"/>
  <c r="G1515" i="1" l="1"/>
  <c r="R1515" i="1"/>
  <c r="O1398" i="1"/>
  <c r="L1399" i="1" s="1"/>
  <c r="Q1515" i="1" l="1"/>
  <c r="F1399" i="1"/>
  <c r="N1399" i="1"/>
  <c r="S1515" i="1" l="1"/>
  <c r="P1516" i="1" s="1"/>
  <c r="M1399" i="1"/>
  <c r="G1516" i="1" l="1"/>
  <c r="R1516" i="1"/>
  <c r="O1399" i="1"/>
  <c r="L1400" i="1" s="1"/>
  <c r="Q1516" i="1" l="1"/>
  <c r="F1400" i="1"/>
  <c r="N1400" i="1"/>
  <c r="S1516" i="1" l="1"/>
  <c r="P1517" i="1" s="1"/>
  <c r="M1400" i="1"/>
  <c r="O1400" i="1" s="1"/>
  <c r="L1401" i="1" s="1"/>
  <c r="G1517" i="1" l="1"/>
  <c r="R1517" i="1"/>
  <c r="F1401" i="1"/>
  <c r="N1401" i="1"/>
  <c r="Q1517" i="1" l="1"/>
  <c r="M1401" i="1"/>
  <c r="O1401" i="1" s="1"/>
  <c r="L1402" i="1" s="1"/>
  <c r="S1517" i="1" l="1"/>
  <c r="P1518" i="1" s="1"/>
  <c r="F1402" i="1"/>
  <c r="N1402" i="1"/>
  <c r="G1518" i="1" l="1"/>
  <c r="R1518" i="1"/>
  <c r="M1402" i="1"/>
  <c r="Q1518" i="1" l="1"/>
  <c r="S1518" i="1" s="1"/>
  <c r="P1519" i="1" s="1"/>
  <c r="O1402" i="1"/>
  <c r="L1403" i="1" s="1"/>
  <c r="G1519" i="1" l="1"/>
  <c r="R1519" i="1"/>
  <c r="N1403" i="1"/>
  <c r="F1403" i="1"/>
  <c r="Q1519" i="1" l="1"/>
  <c r="S1519" i="1"/>
  <c r="P1520" i="1" s="1"/>
  <c r="M1403" i="1"/>
  <c r="O1403" i="1" s="1"/>
  <c r="L1404" i="1" s="1"/>
  <c r="G1520" i="1" l="1"/>
  <c r="R1520" i="1"/>
  <c r="F1404" i="1"/>
  <c r="N1404" i="1"/>
  <c r="Q1520" i="1" l="1"/>
  <c r="M1404" i="1"/>
  <c r="S1520" i="1" l="1"/>
  <c r="P1521" i="1" s="1"/>
  <c r="O1404" i="1"/>
  <c r="L1405" i="1" s="1"/>
  <c r="G1521" i="1" l="1"/>
  <c r="R1521" i="1"/>
  <c r="N1405" i="1"/>
  <c r="F1405" i="1"/>
  <c r="Q1521" i="1" l="1"/>
  <c r="M1405" i="1"/>
  <c r="S1521" i="1" l="1"/>
  <c r="P1522" i="1" s="1"/>
  <c r="O1405" i="1"/>
  <c r="L1406" i="1" s="1"/>
  <c r="G1522" i="1" l="1"/>
  <c r="R1522" i="1"/>
  <c r="F1406" i="1"/>
  <c r="N1406" i="1"/>
  <c r="Q1522" i="1" l="1"/>
  <c r="M1406" i="1"/>
  <c r="S1522" i="1" l="1"/>
  <c r="P1523" i="1" s="1"/>
  <c r="O1406" i="1"/>
  <c r="L1407" i="1" s="1"/>
  <c r="R1523" i="1" l="1"/>
  <c r="G1523" i="1"/>
  <c r="F1407" i="1"/>
  <c r="N1407" i="1"/>
  <c r="Q1523" i="1" l="1"/>
  <c r="S1523" i="1" s="1"/>
  <c r="P1524" i="1" s="1"/>
  <c r="M1407" i="1"/>
  <c r="O1407" i="1" s="1"/>
  <c r="L1408" i="1" s="1"/>
  <c r="G1524" i="1" l="1"/>
  <c r="R1524" i="1"/>
  <c r="F1408" i="1"/>
  <c r="N1408" i="1"/>
  <c r="Q1524" i="1" l="1"/>
  <c r="M1408" i="1"/>
  <c r="S1524" i="1" l="1"/>
  <c r="P1525" i="1" s="1"/>
  <c r="O1408" i="1"/>
  <c r="L1409" i="1" s="1"/>
  <c r="G1525" i="1" l="1"/>
  <c r="R1525" i="1"/>
  <c r="F1409" i="1"/>
  <c r="N1409" i="1"/>
  <c r="Q1525" i="1" l="1"/>
  <c r="M1409" i="1"/>
  <c r="S1525" i="1" l="1"/>
  <c r="P1526" i="1" s="1"/>
  <c r="O1409" i="1"/>
  <c r="L1410" i="1" s="1"/>
  <c r="G1526" i="1" l="1"/>
  <c r="R1526" i="1"/>
  <c r="N1410" i="1"/>
  <c r="F1410" i="1"/>
  <c r="Q1526" i="1" l="1"/>
  <c r="M1410" i="1"/>
  <c r="O1410" i="1" s="1"/>
  <c r="L1411" i="1" s="1"/>
  <c r="S1526" i="1" l="1"/>
  <c r="P1527" i="1" s="1"/>
  <c r="N1411" i="1"/>
  <c r="F1411" i="1"/>
  <c r="G1527" i="1" l="1"/>
  <c r="R1527" i="1"/>
  <c r="M1411" i="1"/>
  <c r="O1411" i="1" s="1"/>
  <c r="L1412" i="1" s="1"/>
  <c r="Q1527" i="1" l="1"/>
  <c r="S1527" i="1" s="1"/>
  <c r="P1528" i="1" s="1"/>
  <c r="F1412" i="1"/>
  <c r="N1412" i="1"/>
  <c r="G1528" i="1" l="1"/>
  <c r="R1528" i="1"/>
  <c r="M1412" i="1"/>
  <c r="Q1528" i="1" l="1"/>
  <c r="S1528" i="1" s="1"/>
  <c r="P1529" i="1" s="1"/>
  <c r="O1412" i="1"/>
  <c r="L1413" i="1" s="1"/>
  <c r="G1529" i="1" l="1"/>
  <c r="R1529" i="1"/>
  <c r="F1413" i="1"/>
  <c r="N1413" i="1"/>
  <c r="Q1529" i="1" l="1"/>
  <c r="S1529" i="1" s="1"/>
  <c r="P1530" i="1" s="1"/>
  <c r="M1413" i="1"/>
  <c r="O1413" i="1" s="1"/>
  <c r="L1414" i="1" s="1"/>
  <c r="G1530" i="1" l="1"/>
  <c r="R1530" i="1"/>
  <c r="N1414" i="1"/>
  <c r="F1414" i="1"/>
  <c r="Q1530" i="1" l="1"/>
  <c r="S1530" i="1" s="1"/>
  <c r="P1531" i="1" s="1"/>
  <c r="M1414" i="1"/>
  <c r="O1414" i="1" s="1"/>
  <c r="L1415" i="1" s="1"/>
  <c r="G1531" i="1" l="1"/>
  <c r="R1531" i="1"/>
  <c r="N1415" i="1"/>
  <c r="F1415" i="1"/>
  <c r="Q1531" i="1" l="1"/>
  <c r="M1415" i="1"/>
  <c r="S1531" i="1" l="1"/>
  <c r="P1532" i="1" s="1"/>
  <c r="O1415" i="1"/>
  <c r="L1416" i="1" s="1"/>
  <c r="G1532" i="1" l="1"/>
  <c r="R1532" i="1"/>
  <c r="F1416" i="1"/>
  <c r="N1416" i="1"/>
  <c r="Q1532" i="1" l="1"/>
  <c r="S1532" i="1" s="1"/>
  <c r="P1533" i="1" s="1"/>
  <c r="M1416" i="1"/>
  <c r="O1416" i="1" s="1"/>
  <c r="L1417" i="1" s="1"/>
  <c r="G1533" i="1" l="1"/>
  <c r="R1533" i="1"/>
  <c r="N1417" i="1"/>
  <c r="F1417" i="1"/>
  <c r="Q1533" i="1" l="1"/>
  <c r="M1417" i="1"/>
  <c r="O1417" i="1" s="1"/>
  <c r="L1418" i="1" s="1"/>
  <c r="S1533" i="1" l="1"/>
  <c r="P1534" i="1" s="1"/>
  <c r="F1418" i="1"/>
  <c r="N1418" i="1"/>
  <c r="G1534" i="1" l="1"/>
  <c r="R1534" i="1"/>
  <c r="M1418" i="1"/>
  <c r="O1418" i="1"/>
  <c r="L1419" i="1" s="1"/>
  <c r="Q1534" i="1" l="1"/>
  <c r="S1534" i="1" s="1"/>
  <c r="P1535" i="1" s="1"/>
  <c r="F1419" i="1"/>
  <c r="N1419" i="1"/>
  <c r="G1535" i="1" l="1"/>
  <c r="R1535" i="1"/>
  <c r="M1419" i="1"/>
  <c r="Q1535" i="1" l="1"/>
  <c r="O1419" i="1"/>
  <c r="L1420" i="1" s="1"/>
  <c r="S1535" i="1" l="1"/>
  <c r="P1536" i="1" s="1"/>
  <c r="F1420" i="1"/>
  <c r="N1420" i="1"/>
  <c r="G1536" i="1" l="1"/>
  <c r="R1536" i="1"/>
  <c r="M1420" i="1"/>
  <c r="Q1536" i="1" l="1"/>
  <c r="O1420" i="1"/>
  <c r="L1421" i="1" s="1"/>
  <c r="S1536" i="1" l="1"/>
  <c r="P1537" i="1" s="1"/>
  <c r="N1421" i="1"/>
  <c r="F1421" i="1"/>
  <c r="G1537" i="1" l="1"/>
  <c r="R1537" i="1"/>
  <c r="M1421" i="1"/>
  <c r="O1421" i="1" s="1"/>
  <c r="L1422" i="1" s="1"/>
  <c r="Q1537" i="1" l="1"/>
  <c r="S1537" i="1" s="1"/>
  <c r="P1538" i="1" s="1"/>
  <c r="N1422" i="1"/>
  <c r="F1422" i="1"/>
  <c r="G1538" i="1" l="1"/>
  <c r="R1538" i="1"/>
  <c r="M1422" i="1"/>
  <c r="Q1538" i="1" l="1"/>
  <c r="O1422" i="1"/>
  <c r="L1423" i="1" s="1"/>
  <c r="S1538" i="1" l="1"/>
  <c r="P1539" i="1" s="1"/>
  <c r="F1423" i="1"/>
  <c r="N1423" i="1"/>
  <c r="G1539" i="1" l="1"/>
  <c r="R1539" i="1"/>
  <c r="M1423" i="1"/>
  <c r="O1423" i="1" s="1"/>
  <c r="L1424" i="1" s="1"/>
  <c r="Q1539" i="1" l="1"/>
  <c r="S1539" i="1" s="1"/>
  <c r="P1540" i="1" s="1"/>
  <c r="F1424" i="1"/>
  <c r="N1424" i="1"/>
  <c r="G1540" i="1" l="1"/>
  <c r="R1540" i="1"/>
  <c r="M1424" i="1"/>
  <c r="Q1540" i="1" l="1"/>
  <c r="O1424" i="1"/>
  <c r="L1425" i="1" s="1"/>
  <c r="S1540" i="1" l="1"/>
  <c r="P1541" i="1" s="1"/>
  <c r="F1425" i="1"/>
  <c r="N1425" i="1"/>
  <c r="R1541" i="1" l="1"/>
  <c r="G1541" i="1"/>
  <c r="M1425" i="1"/>
  <c r="O1425" i="1" s="1"/>
  <c r="L1426" i="1" s="1"/>
  <c r="Q1541" i="1" l="1"/>
  <c r="S1541" i="1" s="1"/>
  <c r="P1542" i="1" s="1"/>
  <c r="N1426" i="1"/>
  <c r="F1426" i="1"/>
  <c r="R1542" i="1" l="1"/>
  <c r="G1542" i="1"/>
  <c r="M1426" i="1"/>
  <c r="O1426" i="1" s="1"/>
  <c r="L1427" i="1" s="1"/>
  <c r="Q1542" i="1" l="1"/>
  <c r="S1542" i="1" s="1"/>
  <c r="P1543" i="1" s="1"/>
  <c r="F1427" i="1"/>
  <c r="N1427" i="1"/>
  <c r="R1543" i="1" l="1"/>
  <c r="G1543" i="1"/>
  <c r="M1427" i="1"/>
  <c r="O1427" i="1" s="1"/>
  <c r="L1428" i="1" s="1"/>
  <c r="Q1543" i="1" l="1"/>
  <c r="S1543" i="1" s="1"/>
  <c r="P1544" i="1" s="1"/>
  <c r="F1428" i="1"/>
  <c r="N1428" i="1"/>
  <c r="G1544" i="1" l="1"/>
  <c r="R1544" i="1"/>
  <c r="M1428" i="1"/>
  <c r="Q1544" i="1" l="1"/>
  <c r="O1428" i="1"/>
  <c r="L1429" i="1" s="1"/>
  <c r="S1544" i="1" l="1"/>
  <c r="P1545" i="1" s="1"/>
  <c r="N1429" i="1"/>
  <c r="F1429" i="1"/>
  <c r="G1545" i="1" l="1"/>
  <c r="R1545" i="1"/>
  <c r="M1429" i="1"/>
  <c r="Q1545" i="1" l="1"/>
  <c r="O1429" i="1"/>
  <c r="L1430" i="1" s="1"/>
  <c r="S1545" i="1" l="1"/>
  <c r="P1546" i="1" s="1"/>
  <c r="F1430" i="1"/>
  <c r="N1430" i="1"/>
  <c r="R1546" i="1" l="1"/>
  <c r="G1546" i="1"/>
  <c r="M1430" i="1"/>
  <c r="Q1546" i="1" l="1"/>
  <c r="S1546" i="1" s="1"/>
  <c r="P1547" i="1" s="1"/>
  <c r="O1430" i="1"/>
  <c r="L1431" i="1" s="1"/>
  <c r="G1547" i="1" l="1"/>
  <c r="R1547" i="1"/>
  <c r="F1431" i="1"/>
  <c r="N1431" i="1"/>
  <c r="Q1547" i="1" l="1"/>
  <c r="M1431" i="1"/>
  <c r="S1547" i="1" l="1"/>
  <c r="P1548" i="1" s="1"/>
  <c r="O1431" i="1"/>
  <c r="L1432" i="1" s="1"/>
  <c r="R1548" i="1" l="1"/>
  <c r="G1548" i="1"/>
  <c r="F1432" i="1"/>
  <c r="N1432" i="1"/>
  <c r="Q1548" i="1" l="1"/>
  <c r="S1548" i="1" s="1"/>
  <c r="P1549" i="1" s="1"/>
  <c r="M1432" i="1"/>
  <c r="O1432" i="1" s="1"/>
  <c r="L1433" i="1" s="1"/>
  <c r="G1549" i="1" l="1"/>
  <c r="R1549" i="1"/>
  <c r="F1433" i="1"/>
  <c r="N1433" i="1"/>
  <c r="Q1549" i="1" l="1"/>
  <c r="M1433" i="1"/>
  <c r="O1433" i="1" s="1"/>
  <c r="L1434" i="1" s="1"/>
  <c r="S1549" i="1" l="1"/>
  <c r="P1550" i="1" s="1"/>
  <c r="F1434" i="1"/>
  <c r="N1434" i="1"/>
  <c r="G1550" i="1" l="1"/>
  <c r="R1550" i="1"/>
  <c r="M1434" i="1"/>
  <c r="O1434" i="1" s="1"/>
  <c r="L1435" i="1" s="1"/>
  <c r="Q1550" i="1" l="1"/>
  <c r="S1550" i="1" s="1"/>
  <c r="P1551" i="1" s="1"/>
  <c r="F1435" i="1"/>
  <c r="N1435" i="1"/>
  <c r="R1551" i="1" l="1"/>
  <c r="G1551" i="1"/>
  <c r="M1435" i="1"/>
  <c r="Q1551" i="1" l="1"/>
  <c r="O1435" i="1"/>
  <c r="L1436" i="1" s="1"/>
  <c r="S1551" i="1" l="1"/>
  <c r="P1552" i="1" s="1"/>
  <c r="F1436" i="1"/>
  <c r="N1436" i="1"/>
  <c r="G1552" i="1" l="1"/>
  <c r="R1552" i="1"/>
  <c r="M1436" i="1"/>
  <c r="O1436" i="1" s="1"/>
  <c r="L1437" i="1" s="1"/>
  <c r="Q1552" i="1" l="1"/>
  <c r="N1437" i="1"/>
  <c r="F1437" i="1"/>
  <c r="S1552" i="1" l="1"/>
  <c r="P1553" i="1" s="1"/>
  <c r="M1437" i="1"/>
  <c r="O1437" i="1" s="1"/>
  <c r="L1438" i="1" s="1"/>
  <c r="G1553" i="1" l="1"/>
  <c r="R1553" i="1"/>
  <c r="F1438" i="1"/>
  <c r="N1438" i="1"/>
  <c r="Q1553" i="1" l="1"/>
  <c r="M1438" i="1"/>
  <c r="O1438" i="1" s="1"/>
  <c r="L1439" i="1" s="1"/>
  <c r="S1553" i="1" l="1"/>
  <c r="P1554" i="1" s="1"/>
  <c r="N1439" i="1"/>
  <c r="F1439" i="1"/>
  <c r="G1554" i="1" l="1"/>
  <c r="R1554" i="1"/>
  <c r="M1439" i="1"/>
  <c r="O1439" i="1" s="1"/>
  <c r="L1440" i="1" s="1"/>
  <c r="Q1554" i="1" l="1"/>
  <c r="F1440" i="1"/>
  <c r="N1440" i="1"/>
  <c r="S1554" i="1" l="1"/>
  <c r="P1555" i="1" s="1"/>
  <c r="M1440" i="1"/>
  <c r="O1440" i="1" s="1"/>
  <c r="L1441" i="1" s="1"/>
  <c r="G1555" i="1" l="1"/>
  <c r="R1555" i="1"/>
  <c r="F1441" i="1"/>
  <c r="N1441" i="1"/>
  <c r="Q1555" i="1" l="1"/>
  <c r="M1441" i="1"/>
  <c r="O1441" i="1" s="1"/>
  <c r="L1442" i="1" s="1"/>
  <c r="S1555" i="1" l="1"/>
  <c r="P1556" i="1" s="1"/>
  <c r="F1442" i="1"/>
  <c r="N1442" i="1"/>
  <c r="G1556" i="1" l="1"/>
  <c r="R1556" i="1"/>
  <c r="M1442" i="1"/>
  <c r="O1442" i="1" s="1"/>
  <c r="L1443" i="1" s="1"/>
  <c r="Q1556" i="1" l="1"/>
  <c r="F1443" i="1"/>
  <c r="N1443" i="1"/>
  <c r="S1556" i="1" l="1"/>
  <c r="P1557" i="1" s="1"/>
  <c r="M1443" i="1"/>
  <c r="O1443" i="1" s="1"/>
  <c r="L1444" i="1" s="1"/>
  <c r="G1557" i="1" l="1"/>
  <c r="R1557" i="1"/>
  <c r="F1444" i="1"/>
  <c r="N1444" i="1"/>
  <c r="Q1557" i="1" l="1"/>
  <c r="M1444" i="1"/>
  <c r="S1557" i="1" l="1"/>
  <c r="P1558" i="1" s="1"/>
  <c r="O1444" i="1"/>
  <c r="L1445" i="1" s="1"/>
  <c r="G1558" i="1" l="1"/>
  <c r="R1558" i="1"/>
  <c r="F1445" i="1"/>
  <c r="N1445" i="1"/>
  <c r="Q1558" i="1" l="1"/>
  <c r="M1445" i="1"/>
  <c r="O1445" i="1" s="1"/>
  <c r="L1446" i="1" s="1"/>
  <c r="S1558" i="1" l="1"/>
  <c r="P1559" i="1" s="1"/>
  <c r="N1446" i="1"/>
  <c r="F1446" i="1"/>
  <c r="G1559" i="1" l="1"/>
  <c r="R1559" i="1"/>
  <c r="M1446" i="1"/>
  <c r="Q1559" i="1" l="1"/>
  <c r="S1559" i="1" s="1"/>
  <c r="P1560" i="1" s="1"/>
  <c r="O1446" i="1"/>
  <c r="L1447" i="1" s="1"/>
  <c r="G1560" i="1" l="1"/>
  <c r="R1560" i="1"/>
  <c r="F1447" i="1"/>
  <c r="N1447" i="1"/>
  <c r="Q1560" i="1" l="1"/>
  <c r="S1560" i="1" s="1"/>
  <c r="P1561" i="1" s="1"/>
  <c r="M1447" i="1"/>
  <c r="G1561" i="1" l="1"/>
  <c r="R1561" i="1"/>
  <c r="O1447" i="1"/>
  <c r="L1448" i="1" s="1"/>
  <c r="Q1561" i="1" l="1"/>
  <c r="S1561" i="1" s="1"/>
  <c r="P1562" i="1" s="1"/>
  <c r="N1448" i="1"/>
  <c r="F1448" i="1"/>
  <c r="G1562" i="1" l="1"/>
  <c r="R1562" i="1"/>
  <c r="M1448" i="1"/>
  <c r="O1448" i="1" s="1"/>
  <c r="L1449" i="1" s="1"/>
  <c r="Q1562" i="1" l="1"/>
  <c r="F1449" i="1"/>
  <c r="N1449" i="1"/>
  <c r="S1562" i="1" l="1"/>
  <c r="P1563" i="1" s="1"/>
  <c r="M1449" i="1"/>
  <c r="O1449" i="1" s="1"/>
  <c r="L1450" i="1" s="1"/>
  <c r="G1563" i="1" l="1"/>
  <c r="R1563" i="1"/>
  <c r="F1450" i="1"/>
  <c r="N1450" i="1"/>
  <c r="Q1563" i="1" l="1"/>
  <c r="M1450" i="1"/>
  <c r="S1563" i="1" l="1"/>
  <c r="P1564" i="1" s="1"/>
  <c r="O1450" i="1"/>
  <c r="L1451" i="1" s="1"/>
  <c r="G1564" i="1" l="1"/>
  <c r="R1564" i="1"/>
  <c r="N1451" i="1"/>
  <c r="F1451" i="1"/>
  <c r="Q1564" i="1" l="1"/>
  <c r="S1564" i="1" s="1"/>
  <c r="P1565" i="1" s="1"/>
  <c r="M1451" i="1"/>
  <c r="G1565" i="1" l="1"/>
  <c r="R1565" i="1"/>
  <c r="O1451" i="1"/>
  <c r="L1452" i="1" s="1"/>
  <c r="Q1565" i="1" l="1"/>
  <c r="S1565" i="1" s="1"/>
  <c r="P1566" i="1" s="1"/>
  <c r="N1452" i="1"/>
  <c r="F1452" i="1"/>
  <c r="R1566" i="1" l="1"/>
  <c r="G1566" i="1"/>
  <c r="M1452" i="1"/>
  <c r="Q1566" i="1" l="1"/>
  <c r="S1566" i="1" s="1"/>
  <c r="P1567" i="1" s="1"/>
  <c r="O1452" i="1"/>
  <c r="L1453" i="1" s="1"/>
  <c r="G1567" i="1" l="1"/>
  <c r="R1567" i="1"/>
  <c r="N1453" i="1"/>
  <c r="F1453" i="1"/>
  <c r="Q1567" i="1" l="1"/>
  <c r="M1453" i="1"/>
  <c r="O1453" i="1" s="1"/>
  <c r="L1454" i="1" s="1"/>
  <c r="S1567" i="1" l="1"/>
  <c r="P1568" i="1" s="1"/>
  <c r="F1454" i="1"/>
  <c r="N1454" i="1"/>
  <c r="G1568" i="1" l="1"/>
  <c r="R1568" i="1"/>
  <c r="M1454" i="1"/>
  <c r="Q1568" i="1" l="1"/>
  <c r="O1454" i="1"/>
  <c r="L1455" i="1" s="1"/>
  <c r="S1568" i="1" l="1"/>
  <c r="P1569" i="1" s="1"/>
  <c r="N1455" i="1"/>
  <c r="F1455" i="1"/>
  <c r="G1569" i="1" l="1"/>
  <c r="R1569" i="1"/>
  <c r="M1455" i="1"/>
  <c r="O1455" i="1" s="1"/>
  <c r="L1456" i="1" s="1"/>
  <c r="Q1569" i="1" l="1"/>
  <c r="N1456" i="1"/>
  <c r="F1456" i="1"/>
  <c r="S1569" i="1" l="1"/>
  <c r="P1570" i="1" s="1"/>
  <c r="M1456" i="1"/>
  <c r="O1456" i="1" s="1"/>
  <c r="L1457" i="1" s="1"/>
  <c r="G1570" i="1" l="1"/>
  <c r="R1570" i="1"/>
  <c r="F1457" i="1"/>
  <c r="N1457" i="1"/>
  <c r="Q1570" i="1" l="1"/>
  <c r="M1457" i="1"/>
  <c r="O1457" i="1" s="1"/>
  <c r="L1458" i="1" s="1"/>
  <c r="S1570" i="1" l="1"/>
  <c r="P1571" i="1" s="1"/>
  <c r="F1458" i="1"/>
  <c r="H8" i="2" s="1"/>
  <c r="N1458" i="1"/>
  <c r="I8" i="2"/>
  <c r="J8" i="2"/>
  <c r="G8" i="8" l="1"/>
  <c r="K8" i="8" s="1"/>
  <c r="G1571" i="1"/>
  <c r="R1571" i="1"/>
  <c r="P8" i="2"/>
  <c r="Q8" i="2" s="1"/>
  <c r="M1458" i="1"/>
  <c r="O1458" i="1" s="1"/>
  <c r="L1459" i="1" s="1"/>
  <c r="O8" i="8" l="1"/>
  <c r="L8" i="8"/>
  <c r="Q1571" i="1"/>
  <c r="S1571" i="1" s="1"/>
  <c r="P1572" i="1" s="1"/>
  <c r="F1459" i="1"/>
  <c r="N1459" i="1"/>
  <c r="G1572" i="1" l="1"/>
  <c r="R1572" i="1"/>
  <c r="M1459" i="1"/>
  <c r="O1459" i="1" s="1"/>
  <c r="L1460" i="1" s="1"/>
  <c r="Q1572" i="1" l="1"/>
  <c r="S1572" i="1" s="1"/>
  <c r="P1573" i="1" s="1"/>
  <c r="F1460" i="1"/>
  <c r="N1460" i="1"/>
  <c r="G1573" i="1" l="1"/>
  <c r="R1573" i="1"/>
  <c r="M1460" i="1"/>
  <c r="Q1573" i="1" l="1"/>
  <c r="O1460" i="1"/>
  <c r="L1461" i="1" s="1"/>
  <c r="S1573" i="1" l="1"/>
  <c r="P1574" i="1" s="1"/>
  <c r="F1461" i="1"/>
  <c r="N1461" i="1"/>
  <c r="G1574" i="1" l="1"/>
  <c r="R1574" i="1"/>
  <c r="M1461" i="1"/>
  <c r="Q1574" i="1" l="1"/>
  <c r="S1574" i="1" s="1"/>
  <c r="P1575" i="1" s="1"/>
  <c r="O1461" i="1"/>
  <c r="L1462" i="1" s="1"/>
  <c r="G1575" i="1" l="1"/>
  <c r="R1575" i="1"/>
  <c r="F1462" i="1"/>
  <c r="N1462" i="1"/>
  <c r="Q1575" i="1" l="1"/>
  <c r="M1462" i="1"/>
  <c r="O1462" i="1" s="1"/>
  <c r="L1463" i="1" s="1"/>
  <c r="S1575" i="1" l="1"/>
  <c r="P1576" i="1" s="1"/>
  <c r="N1463" i="1"/>
  <c r="F1463" i="1"/>
  <c r="G1576" i="1" l="1"/>
  <c r="R1576" i="1"/>
  <c r="M1463" i="1"/>
  <c r="O1463" i="1" s="1"/>
  <c r="L1464" i="1" s="1"/>
  <c r="Q1576" i="1" l="1"/>
  <c r="S1576" i="1" s="1"/>
  <c r="P1577" i="1" s="1"/>
  <c r="N1464" i="1"/>
  <c r="F1464" i="1"/>
  <c r="G1577" i="1" l="1"/>
  <c r="R1577" i="1"/>
  <c r="M1464" i="1"/>
  <c r="Q1577" i="1" l="1"/>
  <c r="S1577" i="1" s="1"/>
  <c r="P1578" i="1" s="1"/>
  <c r="O1464" i="1"/>
  <c r="L1465" i="1" s="1"/>
  <c r="G1578" i="1" l="1"/>
  <c r="R1578" i="1"/>
  <c r="F1465" i="1"/>
  <c r="N1465" i="1"/>
  <c r="Q1578" i="1" l="1"/>
  <c r="M1465" i="1"/>
  <c r="S1578" i="1" l="1"/>
  <c r="P1579" i="1" s="1"/>
  <c r="O1465" i="1"/>
  <c r="L1466" i="1" s="1"/>
  <c r="G1579" i="1" l="1"/>
  <c r="R1579" i="1"/>
  <c r="N1466" i="1"/>
  <c r="F1466" i="1"/>
  <c r="Q1579" i="1" l="1"/>
  <c r="M1466" i="1"/>
  <c r="O1466" i="1" s="1"/>
  <c r="L1467" i="1" s="1"/>
  <c r="S1579" i="1" l="1"/>
  <c r="P1580" i="1" s="1"/>
  <c r="F1467" i="1"/>
  <c r="N1467" i="1"/>
  <c r="G1580" i="1" l="1"/>
  <c r="R1580" i="1"/>
  <c r="M1467" i="1"/>
  <c r="O1467" i="1" s="1"/>
  <c r="L1468" i="1" s="1"/>
  <c r="Q1580" i="1" l="1"/>
  <c r="S1580" i="1" s="1"/>
  <c r="P1581" i="1" s="1"/>
  <c r="N1468" i="1"/>
  <c r="F1468" i="1"/>
  <c r="G1581" i="1" l="1"/>
  <c r="R1581" i="1"/>
  <c r="M1468" i="1"/>
  <c r="O1468" i="1" s="1"/>
  <c r="L1469" i="1" s="1"/>
  <c r="Q1581" i="1" l="1"/>
  <c r="S1581" i="1" s="1"/>
  <c r="P1582" i="1" s="1"/>
  <c r="N1469" i="1"/>
  <c r="F1469" i="1"/>
  <c r="R1582" i="1" l="1"/>
  <c r="G1582" i="1"/>
  <c r="M1469" i="1"/>
  <c r="Q1582" i="1" l="1"/>
  <c r="O1469" i="1"/>
  <c r="L1470" i="1" s="1"/>
  <c r="S1582" i="1" l="1"/>
  <c r="P1583" i="1" s="1"/>
  <c r="N1470" i="1"/>
  <c r="F1470" i="1"/>
  <c r="G1583" i="1" l="1"/>
  <c r="R1583" i="1"/>
  <c r="M1470" i="1"/>
  <c r="Q1583" i="1" l="1"/>
  <c r="S1583" i="1" s="1"/>
  <c r="P1584" i="1" s="1"/>
  <c r="O1470" i="1"/>
  <c r="L1471" i="1" s="1"/>
  <c r="G1584" i="1" l="1"/>
  <c r="R1584" i="1"/>
  <c r="F1471" i="1"/>
  <c r="N1471" i="1"/>
  <c r="Q1584" i="1" l="1"/>
  <c r="M1471" i="1"/>
  <c r="O1471" i="1" s="1"/>
  <c r="L1472" i="1" s="1"/>
  <c r="S1584" i="1" l="1"/>
  <c r="P1585" i="1" s="1"/>
  <c r="F1472" i="1"/>
  <c r="N1472" i="1"/>
  <c r="G1585" i="1" l="1"/>
  <c r="R1585" i="1"/>
  <c r="M1472" i="1"/>
  <c r="O1472" i="1" s="1"/>
  <c r="L1473" i="1" s="1"/>
  <c r="Q1585" i="1" l="1"/>
  <c r="S1585" i="1" s="1"/>
  <c r="P1586" i="1" s="1"/>
  <c r="F1473" i="1"/>
  <c r="N1473" i="1"/>
  <c r="G1586" i="1" l="1"/>
  <c r="R1586" i="1"/>
  <c r="M1473" i="1"/>
  <c r="Q1586" i="1" l="1"/>
  <c r="S1586" i="1" s="1"/>
  <c r="P1587" i="1" s="1"/>
  <c r="O1473" i="1"/>
  <c r="L1474" i="1" s="1"/>
  <c r="R1587" i="1" l="1"/>
  <c r="G1587" i="1"/>
  <c r="F1474" i="1"/>
  <c r="N1474" i="1"/>
  <c r="Q1587" i="1" l="1"/>
  <c r="M1474" i="1"/>
  <c r="S1587" i="1" l="1"/>
  <c r="P1588" i="1" s="1"/>
  <c r="O1474" i="1"/>
  <c r="L1475" i="1" s="1"/>
  <c r="G1588" i="1" l="1"/>
  <c r="R1588" i="1"/>
  <c r="F1475" i="1"/>
  <c r="N1475" i="1"/>
  <c r="Q1588" i="1" l="1"/>
  <c r="M1475" i="1"/>
  <c r="O1475" i="1" s="1"/>
  <c r="L1476" i="1" s="1"/>
  <c r="S1588" i="1" l="1"/>
  <c r="P1589" i="1" s="1"/>
  <c r="F1476" i="1"/>
  <c r="N1476" i="1"/>
  <c r="G1589" i="1" l="1"/>
  <c r="R1589" i="1"/>
  <c r="M1476" i="1"/>
  <c r="Q1589" i="1" l="1"/>
  <c r="O1476" i="1"/>
  <c r="L1477" i="1" s="1"/>
  <c r="S1589" i="1" l="1"/>
  <c r="P1590" i="1" s="1"/>
  <c r="F1477" i="1"/>
  <c r="N1477" i="1"/>
  <c r="R1590" i="1" l="1"/>
  <c r="G1590" i="1"/>
  <c r="M1477" i="1"/>
  <c r="O1477" i="1" s="1"/>
  <c r="L1478" i="1" s="1"/>
  <c r="Q1590" i="1" l="1"/>
  <c r="F1478" i="1"/>
  <c r="N1478" i="1"/>
  <c r="S1590" i="1" l="1"/>
  <c r="P1591" i="1" s="1"/>
  <c r="M1478" i="1"/>
  <c r="O1478" i="1" s="1"/>
  <c r="L1479" i="1" s="1"/>
  <c r="R1591" i="1" l="1"/>
  <c r="G1591" i="1"/>
  <c r="F1479" i="1"/>
  <c r="N1479" i="1"/>
  <c r="Q1591" i="1" l="1"/>
  <c r="S1591" i="1" s="1"/>
  <c r="P1592" i="1" s="1"/>
  <c r="M1479" i="1"/>
  <c r="O1479" i="1" s="1"/>
  <c r="L1480" i="1" s="1"/>
  <c r="G1592" i="1" l="1"/>
  <c r="R1592" i="1"/>
  <c r="F1480" i="1"/>
  <c r="N1480" i="1"/>
  <c r="Q1592" i="1" l="1"/>
  <c r="M1480" i="1"/>
  <c r="O1480" i="1" s="1"/>
  <c r="L1481" i="1" s="1"/>
  <c r="S1592" i="1" l="1"/>
  <c r="P1593" i="1" s="1"/>
  <c r="F1481" i="1"/>
  <c r="N1481" i="1"/>
  <c r="G1593" i="1" l="1"/>
  <c r="R1593" i="1"/>
  <c r="M1481" i="1"/>
  <c r="Q1593" i="1" l="1"/>
  <c r="O1481" i="1"/>
  <c r="L1482" i="1" s="1"/>
  <c r="S1593" i="1" l="1"/>
  <c r="P1594" i="1" s="1"/>
  <c r="N1482" i="1"/>
  <c r="F1482" i="1"/>
  <c r="G1594" i="1" l="1"/>
  <c r="R1594" i="1"/>
  <c r="M1482" i="1"/>
  <c r="O1482" i="1" s="1"/>
  <c r="L1483" i="1" s="1"/>
  <c r="Q1594" i="1" l="1"/>
  <c r="S1594" i="1" s="1"/>
  <c r="P1595" i="1" s="1"/>
  <c r="F1483" i="1"/>
  <c r="N1483" i="1"/>
  <c r="G1595" i="1" l="1"/>
  <c r="R1595" i="1"/>
  <c r="M1483" i="1"/>
  <c r="Q1595" i="1" l="1"/>
  <c r="O1483" i="1"/>
  <c r="L1484" i="1" s="1"/>
  <c r="S1595" i="1" l="1"/>
  <c r="P1596" i="1" s="1"/>
  <c r="F1484" i="1"/>
  <c r="N1484" i="1"/>
  <c r="G1596" i="1" l="1"/>
  <c r="R1596" i="1"/>
  <c r="M1484" i="1"/>
  <c r="Q1596" i="1" l="1"/>
  <c r="O1484" i="1"/>
  <c r="L1485" i="1" s="1"/>
  <c r="S1596" i="1" l="1"/>
  <c r="P1597" i="1" s="1"/>
  <c r="N1485" i="1"/>
  <c r="F1485" i="1"/>
  <c r="G1597" i="1" l="1"/>
  <c r="R1597" i="1"/>
  <c r="M1485" i="1"/>
  <c r="O1485" i="1" s="1"/>
  <c r="L1486" i="1" s="1"/>
  <c r="Q1597" i="1" l="1"/>
  <c r="F1486" i="1"/>
  <c r="N1486" i="1"/>
  <c r="S1597" i="1" l="1"/>
  <c r="P1598" i="1" s="1"/>
  <c r="M1486" i="1"/>
  <c r="G1598" i="1" l="1"/>
  <c r="R1598" i="1"/>
  <c r="O1486" i="1"/>
  <c r="L1487" i="1" s="1"/>
  <c r="Q1598" i="1" l="1"/>
  <c r="S1598" i="1" s="1"/>
  <c r="P1599" i="1" s="1"/>
  <c r="F1487" i="1"/>
  <c r="N1487" i="1"/>
  <c r="G1599" i="1" l="1"/>
  <c r="R1599" i="1"/>
  <c r="M1487" i="1"/>
  <c r="O1487" i="1" s="1"/>
  <c r="L1488" i="1" s="1"/>
  <c r="Q1599" i="1" l="1"/>
  <c r="S1599" i="1" s="1"/>
  <c r="P1600" i="1" s="1"/>
  <c r="F1488" i="1"/>
  <c r="N1488" i="1"/>
  <c r="G1600" i="1" l="1"/>
  <c r="R1600" i="1"/>
  <c r="M1488" i="1"/>
  <c r="O1488" i="1" s="1"/>
  <c r="L1489" i="1" s="1"/>
  <c r="Q1600" i="1" l="1"/>
  <c r="S1600" i="1" s="1"/>
  <c r="P1601" i="1" s="1"/>
  <c r="F1489" i="1"/>
  <c r="N1489" i="1"/>
  <c r="G1601" i="1" l="1"/>
  <c r="R1601" i="1"/>
  <c r="M1489" i="1"/>
  <c r="Q1601" i="1" l="1"/>
  <c r="O1489" i="1"/>
  <c r="L1490" i="1" s="1"/>
  <c r="S1601" i="1" l="1"/>
  <c r="P1602" i="1" s="1"/>
  <c r="F1490" i="1"/>
  <c r="N1490" i="1"/>
  <c r="G1602" i="1" l="1"/>
  <c r="R1602" i="1"/>
  <c r="M1490" i="1"/>
  <c r="Q1602" i="1" l="1"/>
  <c r="S1602" i="1" s="1"/>
  <c r="P1603" i="1" s="1"/>
  <c r="O1490" i="1"/>
  <c r="L1491" i="1" s="1"/>
  <c r="R1603" i="1" l="1"/>
  <c r="G1603" i="1"/>
  <c r="F1491" i="1"/>
  <c r="N1491" i="1"/>
  <c r="Q1603" i="1" l="1"/>
  <c r="M1491" i="1"/>
  <c r="S1603" i="1" l="1"/>
  <c r="P1604" i="1" s="1"/>
  <c r="O1491" i="1"/>
  <c r="L1492" i="1" s="1"/>
  <c r="G1604" i="1" l="1"/>
  <c r="R1604" i="1"/>
  <c r="N1492" i="1"/>
  <c r="F1492" i="1"/>
  <c r="Q1604" i="1" l="1"/>
  <c r="S1604" i="1" s="1"/>
  <c r="P1605" i="1" s="1"/>
  <c r="M1492" i="1"/>
  <c r="G1605" i="1" l="1"/>
  <c r="R1605" i="1"/>
  <c r="O1492" i="1"/>
  <c r="L1493" i="1" s="1"/>
  <c r="Q1605" i="1" l="1"/>
  <c r="S1605" i="1" s="1"/>
  <c r="P1606" i="1" s="1"/>
  <c r="F1493" i="1"/>
  <c r="N1493" i="1"/>
  <c r="G1606" i="1" l="1"/>
  <c r="R1606" i="1"/>
  <c r="M1493" i="1"/>
  <c r="O1493" i="1" s="1"/>
  <c r="L1494" i="1" s="1"/>
  <c r="Q1606" i="1" l="1"/>
  <c r="S1606" i="1" s="1"/>
  <c r="P1607" i="1" s="1"/>
  <c r="N1494" i="1"/>
  <c r="F1494" i="1"/>
  <c r="G1607" i="1" l="1"/>
  <c r="R1607" i="1"/>
  <c r="M1494" i="1"/>
  <c r="Q1607" i="1" l="1"/>
  <c r="O1494" i="1"/>
  <c r="L1495" i="1" s="1"/>
  <c r="S1607" i="1" l="1"/>
  <c r="P1608" i="1" s="1"/>
  <c r="N1495" i="1"/>
  <c r="F1495" i="1"/>
  <c r="G1608" i="1" l="1"/>
  <c r="R1608" i="1"/>
  <c r="M1495" i="1"/>
  <c r="O1495" i="1" s="1"/>
  <c r="L1496" i="1" s="1"/>
  <c r="Q1608" i="1" l="1"/>
  <c r="N1496" i="1"/>
  <c r="F1496" i="1"/>
  <c r="S1608" i="1" l="1"/>
  <c r="P1609" i="1" s="1"/>
  <c r="M1496" i="1"/>
  <c r="O1496" i="1" s="1"/>
  <c r="L1497" i="1" s="1"/>
  <c r="R1609" i="1" l="1"/>
  <c r="G1609" i="1"/>
  <c r="N1497" i="1"/>
  <c r="F1497" i="1"/>
  <c r="Q1609" i="1" l="1"/>
  <c r="M1497" i="1"/>
  <c r="O1497" i="1" s="1"/>
  <c r="L1498" i="1" s="1"/>
  <c r="S1609" i="1" l="1"/>
  <c r="P1610" i="1" s="1"/>
  <c r="F1498" i="1"/>
  <c r="N1498" i="1"/>
  <c r="G1610" i="1" l="1"/>
  <c r="R1610" i="1"/>
  <c r="M1498" i="1"/>
  <c r="Q1610" i="1" l="1"/>
  <c r="O1498" i="1"/>
  <c r="L1499" i="1" s="1"/>
  <c r="S1610" i="1" l="1"/>
  <c r="P1611" i="1" s="1"/>
  <c r="F1499" i="1"/>
  <c r="N1499" i="1"/>
  <c r="G1611" i="1" l="1"/>
  <c r="R1611" i="1"/>
  <c r="M1499" i="1"/>
  <c r="O1499" i="1" s="1"/>
  <c r="L1500" i="1" s="1"/>
  <c r="Q1611" i="1" l="1"/>
  <c r="F1500" i="1"/>
  <c r="N1500" i="1"/>
  <c r="S1611" i="1" l="1"/>
  <c r="P1612" i="1" s="1"/>
  <c r="M1500" i="1"/>
  <c r="O1500" i="1" s="1"/>
  <c r="L1501" i="1" s="1"/>
  <c r="G1612" i="1" l="1"/>
  <c r="R1612" i="1"/>
  <c r="F1501" i="1"/>
  <c r="N1501" i="1"/>
  <c r="Q1612" i="1" l="1"/>
  <c r="M1501" i="1"/>
  <c r="S1612" i="1" l="1"/>
  <c r="P1613" i="1" s="1"/>
  <c r="O1501" i="1"/>
  <c r="L1502" i="1" s="1"/>
  <c r="G1613" i="1" l="1"/>
  <c r="R1613" i="1"/>
  <c r="N1502" i="1"/>
  <c r="F1502" i="1"/>
  <c r="Q1613" i="1" l="1"/>
  <c r="M1502" i="1"/>
  <c r="O1502" i="1" s="1"/>
  <c r="L1503" i="1" s="1"/>
  <c r="S1613" i="1" l="1"/>
  <c r="P1614" i="1" s="1"/>
  <c r="F1503" i="1"/>
  <c r="N1503" i="1"/>
  <c r="G1614" i="1" l="1"/>
  <c r="R1614" i="1"/>
  <c r="M1503" i="1"/>
  <c r="O1503" i="1" s="1"/>
  <c r="L1504" i="1" s="1"/>
  <c r="Q1614" i="1" l="1"/>
  <c r="F1504" i="1"/>
  <c r="N1504" i="1"/>
  <c r="S1614" i="1" l="1"/>
  <c r="P1615" i="1" s="1"/>
  <c r="M1504" i="1"/>
  <c r="O1504" i="1" s="1"/>
  <c r="L1505" i="1" s="1"/>
  <c r="G1615" i="1" l="1"/>
  <c r="R1615" i="1"/>
  <c r="F1505" i="1"/>
  <c r="N1505" i="1"/>
  <c r="Q1615" i="1" l="1"/>
  <c r="M1505" i="1"/>
  <c r="O1505" i="1" s="1"/>
  <c r="L1506" i="1" s="1"/>
  <c r="S1615" i="1" l="1"/>
  <c r="P1616" i="1" s="1"/>
  <c r="F1506" i="1"/>
  <c r="N1506" i="1"/>
  <c r="G1616" i="1" l="1"/>
  <c r="R1616" i="1"/>
  <c r="M1506" i="1"/>
  <c r="O1506" i="1" s="1"/>
  <c r="L1507" i="1" s="1"/>
  <c r="Q1616" i="1" l="1"/>
  <c r="S1616" i="1" s="1"/>
  <c r="P1617" i="1" s="1"/>
  <c r="N1507" i="1"/>
  <c r="F1507" i="1"/>
  <c r="G1617" i="1" l="1"/>
  <c r="R1617" i="1"/>
  <c r="M1507" i="1"/>
  <c r="O1507" i="1" s="1"/>
  <c r="L1508" i="1" s="1"/>
  <c r="Q1617" i="1" l="1"/>
  <c r="F1508" i="1"/>
  <c r="N1508" i="1"/>
  <c r="S1617" i="1" l="1"/>
  <c r="P1618" i="1" s="1"/>
  <c r="M1508" i="1"/>
  <c r="O1508" i="1" s="1"/>
  <c r="L1509" i="1" s="1"/>
  <c r="G1618" i="1" l="1"/>
  <c r="R1618" i="1"/>
  <c r="N1509" i="1"/>
  <c r="F1509" i="1"/>
  <c r="Q1618" i="1" l="1"/>
  <c r="S1618" i="1" s="1"/>
  <c r="P1619" i="1" s="1"/>
  <c r="M1509" i="1"/>
  <c r="O1509" i="1" s="1"/>
  <c r="L1510" i="1" s="1"/>
  <c r="G1619" i="1" l="1"/>
  <c r="R1619" i="1"/>
  <c r="F1510" i="1"/>
  <c r="N1510" i="1"/>
  <c r="Q1619" i="1" l="1"/>
  <c r="S1619" i="1" s="1"/>
  <c r="P1620" i="1" s="1"/>
  <c r="M1510" i="1"/>
  <c r="O1510" i="1" s="1"/>
  <c r="L1511" i="1" s="1"/>
  <c r="G1620" i="1" l="1"/>
  <c r="R1620" i="1"/>
  <c r="F1511" i="1"/>
  <c r="N1511" i="1"/>
  <c r="Q1620" i="1" l="1"/>
  <c r="S1620" i="1" s="1"/>
  <c r="P1621" i="1" s="1"/>
  <c r="M1511" i="1"/>
  <c r="O1511" i="1" s="1"/>
  <c r="L1512" i="1" s="1"/>
  <c r="G1621" i="1" l="1"/>
  <c r="R1621" i="1"/>
  <c r="F1512" i="1"/>
  <c r="N1512" i="1"/>
  <c r="Q1621" i="1" l="1"/>
  <c r="S1621" i="1" s="1"/>
  <c r="P1622" i="1" s="1"/>
  <c r="M1512" i="1"/>
  <c r="O1512" i="1" s="1"/>
  <c r="L1513" i="1" s="1"/>
  <c r="R1622" i="1" l="1"/>
  <c r="G1622" i="1"/>
  <c r="N1513" i="1"/>
  <c r="F1513" i="1"/>
  <c r="Q1622" i="1" l="1"/>
  <c r="S1622" i="1" s="1"/>
  <c r="P1623" i="1" s="1"/>
  <c r="M1513" i="1"/>
  <c r="G1623" i="1" l="1"/>
  <c r="R1623" i="1"/>
  <c r="O1513" i="1"/>
  <c r="L1514" i="1" s="1"/>
  <c r="Q1623" i="1" l="1"/>
  <c r="S1623" i="1" s="1"/>
  <c r="P1624" i="1" s="1"/>
  <c r="F1514" i="1"/>
  <c r="N1514" i="1"/>
  <c r="G1624" i="1" l="1"/>
  <c r="R1624" i="1"/>
  <c r="M1514" i="1"/>
  <c r="O1514" i="1" s="1"/>
  <c r="L1515" i="1" s="1"/>
  <c r="Q1624" i="1" l="1"/>
  <c r="S1624" i="1" s="1"/>
  <c r="P1625" i="1" s="1"/>
  <c r="F1515" i="1"/>
  <c r="N1515" i="1"/>
  <c r="G1625" i="1" l="1"/>
  <c r="R1625" i="1"/>
  <c r="M1515" i="1"/>
  <c r="O1515" i="1" s="1"/>
  <c r="L1516" i="1" s="1"/>
  <c r="Q1625" i="1" l="1"/>
  <c r="N1516" i="1"/>
  <c r="F1516" i="1"/>
  <c r="S1625" i="1" l="1"/>
  <c r="P1626" i="1" s="1"/>
  <c r="M1516" i="1"/>
  <c r="G1626" i="1" l="1"/>
  <c r="R1626" i="1"/>
  <c r="O1516" i="1"/>
  <c r="L1517" i="1" s="1"/>
  <c r="Q1626" i="1" l="1"/>
  <c r="S1626" i="1" s="1"/>
  <c r="P1627" i="1" s="1"/>
  <c r="N1517" i="1"/>
  <c r="F1517" i="1"/>
  <c r="G1627" i="1" l="1"/>
  <c r="R1627" i="1"/>
  <c r="M1517" i="1"/>
  <c r="O1517" i="1" s="1"/>
  <c r="L1518" i="1" s="1"/>
  <c r="Q1627" i="1" l="1"/>
  <c r="F1518" i="1"/>
  <c r="N1518" i="1"/>
  <c r="S1627" i="1" l="1"/>
  <c r="P1628" i="1" s="1"/>
  <c r="M1518" i="1"/>
  <c r="O1518" i="1" s="1"/>
  <c r="L1519" i="1" s="1"/>
  <c r="G1628" i="1" l="1"/>
  <c r="R1628" i="1"/>
  <c r="F1519" i="1"/>
  <c r="N1519" i="1"/>
  <c r="Q1628" i="1" l="1"/>
  <c r="S1628" i="1" s="1"/>
  <c r="P1629" i="1" s="1"/>
  <c r="M1519" i="1"/>
  <c r="O1519" i="1" s="1"/>
  <c r="L1520" i="1" s="1"/>
  <c r="G1629" i="1" l="1"/>
  <c r="R1629" i="1"/>
  <c r="F1520" i="1"/>
  <c r="N1520" i="1"/>
  <c r="Q1629" i="1" l="1"/>
  <c r="S1629" i="1" s="1"/>
  <c r="P1630" i="1" s="1"/>
  <c r="M1520" i="1"/>
  <c r="G1630" i="1" l="1"/>
  <c r="R1630" i="1"/>
  <c r="O1520" i="1"/>
  <c r="L1521" i="1" s="1"/>
  <c r="Q1630" i="1" l="1"/>
  <c r="S1630" i="1" s="1"/>
  <c r="P1631" i="1" s="1"/>
  <c r="N1521" i="1"/>
  <c r="F1521" i="1"/>
  <c r="G1631" i="1" l="1"/>
  <c r="R1631" i="1"/>
  <c r="M1521" i="1"/>
  <c r="Q1631" i="1" l="1"/>
  <c r="S1631" i="1" s="1"/>
  <c r="P1632" i="1" s="1"/>
  <c r="O1521" i="1"/>
  <c r="L1522" i="1" s="1"/>
  <c r="G1632" i="1" l="1"/>
  <c r="R1632" i="1"/>
  <c r="F1522" i="1"/>
  <c r="N1522" i="1"/>
  <c r="Q1632" i="1" l="1"/>
  <c r="S1632" i="1" s="1"/>
  <c r="P1633" i="1" s="1"/>
  <c r="M1522" i="1"/>
  <c r="G1633" i="1" l="1"/>
  <c r="R1633" i="1"/>
  <c r="O1522" i="1"/>
  <c r="L1523" i="1" s="1"/>
  <c r="Q1633" i="1" l="1"/>
  <c r="S1633" i="1" s="1"/>
  <c r="P1634" i="1" s="1"/>
  <c r="F1523" i="1"/>
  <c r="N1523" i="1"/>
  <c r="G1634" i="1" l="1"/>
  <c r="R1634" i="1"/>
  <c r="M1523" i="1"/>
  <c r="O1523" i="1" s="1"/>
  <c r="L1524" i="1" s="1"/>
  <c r="Q1634" i="1" l="1"/>
  <c r="F1524" i="1"/>
  <c r="N1524" i="1"/>
  <c r="S1634" i="1" l="1"/>
  <c r="P1635" i="1" s="1"/>
  <c r="M1524" i="1"/>
  <c r="O1524" i="1" s="1"/>
  <c r="L1525" i="1" s="1"/>
  <c r="R1635" i="1" l="1"/>
  <c r="G1635" i="1"/>
  <c r="F1525" i="1"/>
  <c r="N1525" i="1"/>
  <c r="Q1635" i="1" l="1"/>
  <c r="S1635" i="1" s="1"/>
  <c r="P1636" i="1" s="1"/>
  <c r="M1525" i="1"/>
  <c r="O1525" i="1" s="1"/>
  <c r="L1526" i="1" s="1"/>
  <c r="G1636" i="1" l="1"/>
  <c r="R1636" i="1"/>
  <c r="F1526" i="1"/>
  <c r="N1526" i="1"/>
  <c r="Q1636" i="1" l="1"/>
  <c r="M1526" i="1"/>
  <c r="S1636" i="1" l="1"/>
  <c r="P1637" i="1" s="1"/>
  <c r="O1526" i="1"/>
  <c r="L1527" i="1" s="1"/>
  <c r="G1637" i="1" l="1"/>
  <c r="R1637" i="1"/>
  <c r="N1527" i="1"/>
  <c r="F1527" i="1"/>
  <c r="Q1637" i="1" l="1"/>
  <c r="M1527" i="1"/>
  <c r="O1527" i="1" s="1"/>
  <c r="L1528" i="1" s="1"/>
  <c r="S1637" i="1" l="1"/>
  <c r="P1638" i="1" s="1"/>
  <c r="F1528" i="1"/>
  <c r="N1528" i="1"/>
  <c r="G1638" i="1" l="1"/>
  <c r="R1638" i="1"/>
  <c r="M1528" i="1"/>
  <c r="Q1638" i="1" l="1"/>
  <c r="O1528" i="1"/>
  <c r="L1529" i="1" s="1"/>
  <c r="S1638" i="1" l="1"/>
  <c r="P1639" i="1" s="1"/>
  <c r="N1529" i="1"/>
  <c r="F1529" i="1"/>
  <c r="G1639" i="1" l="1"/>
  <c r="R1639" i="1"/>
  <c r="M1529" i="1"/>
  <c r="Q1639" i="1" l="1"/>
  <c r="S1639" i="1" s="1"/>
  <c r="P1640" i="1" s="1"/>
  <c r="O1529" i="1"/>
  <c r="L1530" i="1" s="1"/>
  <c r="G1640" i="1" l="1"/>
  <c r="R1640" i="1"/>
  <c r="F1530" i="1"/>
  <c r="N1530" i="1"/>
  <c r="Q1640" i="1" l="1"/>
  <c r="M1530" i="1"/>
  <c r="O1530" i="1" s="1"/>
  <c r="L1531" i="1" s="1"/>
  <c r="S1640" i="1" l="1"/>
  <c r="P1641" i="1" s="1"/>
  <c r="N1531" i="1"/>
  <c r="F1531" i="1"/>
  <c r="G1641" i="1" l="1"/>
  <c r="R1641" i="1"/>
  <c r="M1531" i="1"/>
  <c r="O1531" i="1" s="1"/>
  <c r="L1532" i="1" s="1"/>
  <c r="Q1641" i="1" l="1"/>
  <c r="S1641" i="1" s="1"/>
  <c r="P1642" i="1" s="1"/>
  <c r="F1532" i="1"/>
  <c r="N1532" i="1"/>
  <c r="G1642" i="1" l="1"/>
  <c r="R1642" i="1"/>
  <c r="M1532" i="1"/>
  <c r="Q1642" i="1" l="1"/>
  <c r="S1642" i="1" s="1"/>
  <c r="P1643" i="1" s="1"/>
  <c r="O1532" i="1"/>
  <c r="L1533" i="1" s="1"/>
  <c r="G1643" i="1" l="1"/>
  <c r="R1643" i="1"/>
  <c r="N1533" i="1"/>
  <c r="F1533" i="1"/>
  <c r="Q1643" i="1" l="1"/>
  <c r="S1643" i="1" s="1"/>
  <c r="P1644" i="1" s="1"/>
  <c r="M1533" i="1"/>
  <c r="O1533" i="1" s="1"/>
  <c r="L1534" i="1" s="1"/>
  <c r="G1644" i="1" l="1"/>
  <c r="R1644" i="1"/>
  <c r="N1534" i="1"/>
  <c r="F1534" i="1"/>
  <c r="Q1644" i="1" l="1"/>
  <c r="S1644" i="1" s="1"/>
  <c r="P1645" i="1" s="1"/>
  <c r="M1534" i="1"/>
  <c r="O1534" i="1" s="1"/>
  <c r="L1535" i="1" s="1"/>
  <c r="G1645" i="1" l="1"/>
  <c r="R1645" i="1"/>
  <c r="F1535" i="1"/>
  <c r="N1535" i="1"/>
  <c r="Q1645" i="1" l="1"/>
  <c r="S1645" i="1" s="1"/>
  <c r="P1646" i="1" s="1"/>
  <c r="M1535" i="1"/>
  <c r="O1535" i="1" s="1"/>
  <c r="L1536" i="1" s="1"/>
  <c r="G1646" i="1" l="1"/>
  <c r="R1646" i="1"/>
  <c r="F1536" i="1"/>
  <c r="N1536" i="1"/>
  <c r="Q1646" i="1" l="1"/>
  <c r="M1536" i="1"/>
  <c r="S1646" i="1" l="1"/>
  <c r="P1647" i="1" s="1"/>
  <c r="O1536" i="1"/>
  <c r="L1537" i="1" s="1"/>
  <c r="G1647" i="1" l="1"/>
  <c r="R1647" i="1"/>
  <c r="F1537" i="1"/>
  <c r="N1537" i="1"/>
  <c r="Q1647" i="1" l="1"/>
  <c r="M1537" i="1"/>
  <c r="O1537" i="1" s="1"/>
  <c r="L1538" i="1" s="1"/>
  <c r="S1647" i="1" l="1"/>
  <c r="P1648" i="1" s="1"/>
  <c r="F1538" i="1"/>
  <c r="N1538" i="1"/>
  <c r="G1648" i="1" l="1"/>
  <c r="R1648" i="1"/>
  <c r="M1538" i="1"/>
  <c r="Q1648" i="1" l="1"/>
  <c r="S1648" i="1" s="1"/>
  <c r="P1649" i="1" s="1"/>
  <c r="O1538" i="1"/>
  <c r="L1539" i="1" s="1"/>
  <c r="G1649" i="1" l="1"/>
  <c r="R1649" i="1"/>
  <c r="F1539" i="1"/>
  <c r="N1539" i="1"/>
  <c r="Q1649" i="1" l="1"/>
  <c r="M1539" i="1"/>
  <c r="O1539" i="1" s="1"/>
  <c r="L1540" i="1" s="1"/>
  <c r="S1649" i="1" l="1"/>
  <c r="P1650" i="1" s="1"/>
  <c r="F1540" i="1"/>
  <c r="N1540" i="1"/>
  <c r="G1650" i="1" l="1"/>
  <c r="R1650" i="1"/>
  <c r="M1540" i="1"/>
  <c r="O1540" i="1" s="1"/>
  <c r="L1541" i="1" s="1"/>
  <c r="Q1650" i="1" l="1"/>
  <c r="S1650" i="1" s="1"/>
  <c r="P1651" i="1" s="1"/>
  <c r="N1541" i="1"/>
  <c r="F1541" i="1"/>
  <c r="G1651" i="1" l="1"/>
  <c r="R1651" i="1"/>
  <c r="M1541" i="1"/>
  <c r="O1541" i="1" s="1"/>
  <c r="L1542" i="1" s="1"/>
  <c r="Q1651" i="1" l="1"/>
  <c r="F1542" i="1"/>
  <c r="N1542" i="1"/>
  <c r="S1651" i="1" l="1"/>
  <c r="P1652" i="1" s="1"/>
  <c r="M1542" i="1"/>
  <c r="G1652" i="1" l="1"/>
  <c r="R1652" i="1"/>
  <c r="O1542" i="1"/>
  <c r="L1543" i="1" s="1"/>
  <c r="Q1652" i="1" l="1"/>
  <c r="F1543" i="1"/>
  <c r="N1543" i="1"/>
  <c r="S1652" i="1" l="1"/>
  <c r="P1653" i="1" s="1"/>
  <c r="M1543" i="1"/>
  <c r="G1653" i="1" l="1"/>
  <c r="R1653" i="1"/>
  <c r="O1543" i="1"/>
  <c r="L1544" i="1" s="1"/>
  <c r="Q1653" i="1" l="1"/>
  <c r="F1544" i="1"/>
  <c r="N1544" i="1"/>
  <c r="S1653" i="1" l="1"/>
  <c r="P1654" i="1" s="1"/>
  <c r="M1544" i="1"/>
  <c r="G1654" i="1" l="1"/>
  <c r="R1654" i="1"/>
  <c r="O1544" i="1"/>
  <c r="L1545" i="1" s="1"/>
  <c r="Q1654" i="1" l="1"/>
  <c r="F1545" i="1"/>
  <c r="N1545" i="1"/>
  <c r="S1654" i="1" l="1"/>
  <c r="P1655" i="1" s="1"/>
  <c r="M1545" i="1"/>
  <c r="O1545" i="1" s="1"/>
  <c r="L1546" i="1" s="1"/>
  <c r="G1655" i="1" l="1"/>
  <c r="R1655" i="1"/>
  <c r="N1546" i="1"/>
  <c r="F1546" i="1"/>
  <c r="Q1655" i="1" l="1"/>
  <c r="S1655" i="1" s="1"/>
  <c r="P1656" i="1" s="1"/>
  <c r="M1546" i="1"/>
  <c r="G1656" i="1" l="1"/>
  <c r="R1656" i="1"/>
  <c r="O1546" i="1"/>
  <c r="L1547" i="1" s="1"/>
  <c r="Q1656" i="1" l="1"/>
  <c r="S1656" i="1" s="1"/>
  <c r="P1657" i="1" s="1"/>
  <c r="F1547" i="1"/>
  <c r="N1547" i="1"/>
  <c r="G1657" i="1" l="1"/>
  <c r="R1657" i="1"/>
  <c r="M1547" i="1"/>
  <c r="Q1657" i="1" l="1"/>
  <c r="O1547" i="1"/>
  <c r="L1548" i="1" s="1"/>
  <c r="S1657" i="1" l="1"/>
  <c r="P1658" i="1" s="1"/>
  <c r="F1548" i="1"/>
  <c r="N1548" i="1"/>
  <c r="G1658" i="1" l="1"/>
  <c r="R1658" i="1"/>
  <c r="M1548" i="1"/>
  <c r="O1548" i="1" s="1"/>
  <c r="L1549" i="1" s="1"/>
  <c r="Q1658" i="1" l="1"/>
  <c r="S1658" i="1" s="1"/>
  <c r="P1659" i="1" s="1"/>
  <c r="F1549" i="1"/>
  <c r="N1549" i="1"/>
  <c r="G1659" i="1" l="1"/>
  <c r="R1659" i="1"/>
  <c r="M1549" i="1"/>
  <c r="Q1659" i="1" l="1"/>
  <c r="O1549" i="1"/>
  <c r="L1550" i="1" s="1"/>
  <c r="S1659" i="1" l="1"/>
  <c r="P1660" i="1" s="1"/>
  <c r="F1550" i="1"/>
  <c r="N1550" i="1"/>
  <c r="G1660" i="1" l="1"/>
  <c r="R1660" i="1"/>
  <c r="M1550" i="1"/>
  <c r="Q1660" i="1" l="1"/>
  <c r="O1550" i="1"/>
  <c r="L1551" i="1" s="1"/>
  <c r="S1660" i="1" l="1"/>
  <c r="P1661" i="1" s="1"/>
  <c r="F1551" i="1"/>
  <c r="N1551" i="1"/>
  <c r="G1661" i="1" l="1"/>
  <c r="R1661" i="1"/>
  <c r="M1551" i="1"/>
  <c r="Q1661" i="1" l="1"/>
  <c r="O1551" i="1"/>
  <c r="L1552" i="1" s="1"/>
  <c r="S1661" i="1" l="1"/>
  <c r="P1662" i="1" s="1"/>
  <c r="N1552" i="1"/>
  <c r="F1552" i="1"/>
  <c r="G1662" i="1" l="1"/>
  <c r="R1662" i="1"/>
  <c r="M1552" i="1"/>
  <c r="O1552" i="1" s="1"/>
  <c r="L1553" i="1" s="1"/>
  <c r="Q1662" i="1" l="1"/>
  <c r="F1553" i="1"/>
  <c r="N1553" i="1"/>
  <c r="S1662" i="1" l="1"/>
  <c r="P1663" i="1" s="1"/>
  <c r="M1553" i="1"/>
  <c r="G1663" i="1" l="1"/>
  <c r="R1663" i="1"/>
  <c r="O1553" i="1"/>
  <c r="L1554" i="1" s="1"/>
  <c r="Q1663" i="1" l="1"/>
  <c r="N1554" i="1"/>
  <c r="F1554" i="1"/>
  <c r="S1663" i="1" l="1"/>
  <c r="P1664" i="1" s="1"/>
  <c r="M1554" i="1"/>
  <c r="G1664" i="1" l="1"/>
  <c r="R1664" i="1"/>
  <c r="O1554" i="1"/>
  <c r="L1555" i="1" s="1"/>
  <c r="Q1664" i="1" l="1"/>
  <c r="N1555" i="1"/>
  <c r="F1555" i="1"/>
  <c r="S1664" i="1" l="1"/>
  <c r="P1665" i="1" s="1"/>
  <c r="M1555" i="1"/>
  <c r="G1665" i="1" l="1"/>
  <c r="R1665" i="1"/>
  <c r="O1555" i="1"/>
  <c r="L1556" i="1" s="1"/>
  <c r="Q1665" i="1" l="1"/>
  <c r="S1665" i="1" s="1"/>
  <c r="P1666" i="1" s="1"/>
  <c r="F1556" i="1"/>
  <c r="N1556" i="1"/>
  <c r="G1666" i="1" l="1"/>
  <c r="R1666" i="1"/>
  <c r="M1556" i="1"/>
  <c r="Q1666" i="1" l="1"/>
  <c r="S1666" i="1" s="1"/>
  <c r="P1667" i="1" s="1"/>
  <c r="O1556" i="1"/>
  <c r="L1557" i="1" s="1"/>
  <c r="G1667" i="1" l="1"/>
  <c r="R1667" i="1"/>
  <c r="F1557" i="1"/>
  <c r="N1557" i="1"/>
  <c r="Q1667" i="1" l="1"/>
  <c r="S1667" i="1" s="1"/>
  <c r="P1668" i="1" s="1"/>
  <c r="M1557" i="1"/>
  <c r="G1668" i="1" l="1"/>
  <c r="R1668" i="1"/>
  <c r="O1557" i="1"/>
  <c r="L1558" i="1" s="1"/>
  <c r="Q1668" i="1" l="1"/>
  <c r="F1558" i="1"/>
  <c r="N1558" i="1"/>
  <c r="S1668" i="1" l="1"/>
  <c r="P1669" i="1" s="1"/>
  <c r="M1558" i="1"/>
  <c r="O1558" i="1" s="1"/>
  <c r="L1559" i="1" s="1"/>
  <c r="G1669" i="1" l="1"/>
  <c r="R1669" i="1"/>
  <c r="N1559" i="1"/>
  <c r="F1559" i="1"/>
  <c r="Q1669" i="1" l="1"/>
  <c r="M1559" i="1"/>
  <c r="S1669" i="1" l="1"/>
  <c r="P1670" i="1" s="1"/>
  <c r="O1559" i="1"/>
  <c r="L1560" i="1" s="1"/>
  <c r="R1670" i="1" l="1"/>
  <c r="G1670" i="1"/>
  <c r="N1560" i="1"/>
  <c r="F1560" i="1"/>
  <c r="Q1670" i="1" l="1"/>
  <c r="S1670" i="1" s="1"/>
  <c r="P1671" i="1" s="1"/>
  <c r="M1560" i="1"/>
  <c r="G1671" i="1" l="1"/>
  <c r="R1671" i="1"/>
  <c r="O1560" i="1"/>
  <c r="L1561" i="1" s="1"/>
  <c r="Q1671" i="1" l="1"/>
  <c r="F1561" i="1"/>
  <c r="N1561" i="1"/>
  <c r="S1671" i="1" l="1"/>
  <c r="P1672" i="1" s="1"/>
  <c r="M1561" i="1"/>
  <c r="G1672" i="1" l="1"/>
  <c r="R1672" i="1"/>
  <c r="O1561" i="1"/>
  <c r="L1562" i="1" s="1"/>
  <c r="Q1672" i="1" l="1"/>
  <c r="S1672" i="1" s="1"/>
  <c r="P1673" i="1" s="1"/>
  <c r="F1562" i="1"/>
  <c r="N1562" i="1"/>
  <c r="G1673" i="1" l="1"/>
  <c r="R1673" i="1"/>
  <c r="M1562" i="1"/>
  <c r="O1562" i="1" s="1"/>
  <c r="L1563" i="1" s="1"/>
  <c r="Q1673" i="1" l="1"/>
  <c r="S1673" i="1" s="1"/>
  <c r="P1674" i="1" s="1"/>
  <c r="N1563" i="1"/>
  <c r="F1563" i="1"/>
  <c r="G1674" i="1" l="1"/>
  <c r="R1674" i="1"/>
  <c r="M1563" i="1"/>
  <c r="Q1674" i="1" l="1"/>
  <c r="O1563" i="1"/>
  <c r="L1564" i="1" s="1"/>
  <c r="S1674" i="1" l="1"/>
  <c r="P1675" i="1" s="1"/>
  <c r="N1564" i="1"/>
  <c r="F1564" i="1"/>
  <c r="G1675" i="1" l="1"/>
  <c r="R1675" i="1"/>
  <c r="M1564" i="1"/>
  <c r="Q1675" i="1" l="1"/>
  <c r="O1564" i="1"/>
  <c r="L1565" i="1" s="1"/>
  <c r="S1675" i="1" l="1"/>
  <c r="P1676" i="1" s="1"/>
  <c r="N1565" i="1"/>
  <c r="F1565" i="1"/>
  <c r="G1676" i="1" l="1"/>
  <c r="R1676" i="1"/>
  <c r="M1565" i="1"/>
  <c r="O1565" i="1" s="1"/>
  <c r="L1566" i="1" s="1"/>
  <c r="Q1676" i="1" l="1"/>
  <c r="F1566" i="1"/>
  <c r="N1566" i="1"/>
  <c r="S1676" i="1" l="1"/>
  <c r="P1677" i="1" s="1"/>
  <c r="M1566" i="1"/>
  <c r="O1566" i="1" s="1"/>
  <c r="L1567" i="1" s="1"/>
  <c r="G1677" i="1" l="1"/>
  <c r="R1677" i="1"/>
  <c r="F1567" i="1"/>
  <c r="N1567" i="1"/>
  <c r="Q1677" i="1" l="1"/>
  <c r="M1567" i="1"/>
  <c r="O1567" i="1" s="1"/>
  <c r="L1568" i="1" s="1"/>
  <c r="S1677" i="1" l="1"/>
  <c r="P1678" i="1" s="1"/>
  <c r="N1568" i="1"/>
  <c r="F1568" i="1"/>
  <c r="G1678" i="1" l="1"/>
  <c r="R1678" i="1"/>
  <c r="M1568" i="1"/>
  <c r="O1568" i="1" s="1"/>
  <c r="L1569" i="1" s="1"/>
  <c r="Q1678" i="1" l="1"/>
  <c r="S1678" i="1" s="1"/>
  <c r="P1679" i="1" s="1"/>
  <c r="F1569" i="1"/>
  <c r="N1569" i="1"/>
  <c r="G1679" i="1" l="1"/>
  <c r="R1679" i="1"/>
  <c r="M1569" i="1"/>
  <c r="O1569" i="1" s="1"/>
  <c r="L1570" i="1" s="1"/>
  <c r="Q1679" i="1" l="1"/>
  <c r="S1679" i="1" s="1"/>
  <c r="P1680" i="1" s="1"/>
  <c r="F1570" i="1"/>
  <c r="N1570" i="1"/>
  <c r="G1680" i="1" l="1"/>
  <c r="R1680" i="1"/>
  <c r="M1570" i="1"/>
  <c r="Q1680" i="1" l="1"/>
  <c r="S1680" i="1" s="1"/>
  <c r="P1681" i="1" s="1"/>
  <c r="O1570" i="1"/>
  <c r="L1571" i="1" s="1"/>
  <c r="G1681" i="1" l="1"/>
  <c r="R1681" i="1"/>
  <c r="F1571" i="1"/>
  <c r="N1571" i="1"/>
  <c r="Q1681" i="1" l="1"/>
  <c r="S1681" i="1" s="1"/>
  <c r="P1682" i="1" s="1"/>
  <c r="M1571" i="1"/>
  <c r="O1571" i="1" s="1"/>
  <c r="L1572" i="1" s="1"/>
  <c r="G1682" i="1" l="1"/>
  <c r="R1682" i="1"/>
  <c r="N1572" i="1"/>
  <c r="F1572" i="1"/>
  <c r="Q1682" i="1" l="1"/>
  <c r="S1682" i="1" s="1"/>
  <c r="P1683" i="1" s="1"/>
  <c r="M1572" i="1"/>
  <c r="O1572" i="1" s="1"/>
  <c r="L1573" i="1" s="1"/>
  <c r="G1683" i="1" l="1"/>
  <c r="R1683" i="1"/>
  <c r="N1573" i="1"/>
  <c r="F1573" i="1"/>
  <c r="Q1683" i="1" l="1"/>
  <c r="M1573" i="1"/>
  <c r="O1573" i="1" s="1"/>
  <c r="L1574" i="1" s="1"/>
  <c r="S1683" i="1" l="1"/>
  <c r="P1684" i="1" s="1"/>
  <c r="F1574" i="1"/>
  <c r="N1574" i="1"/>
  <c r="G1684" i="1" l="1"/>
  <c r="R1684" i="1"/>
  <c r="M1574" i="1"/>
  <c r="O1574" i="1" s="1"/>
  <c r="L1575" i="1" s="1"/>
  <c r="Q1684" i="1" l="1"/>
  <c r="S1684" i="1" s="1"/>
  <c r="P1685" i="1" s="1"/>
  <c r="N1575" i="1"/>
  <c r="F1575" i="1"/>
  <c r="G1685" i="1" l="1"/>
  <c r="R1685" i="1"/>
  <c r="M1575" i="1"/>
  <c r="Q1685" i="1" l="1"/>
  <c r="S1685" i="1" s="1"/>
  <c r="P1686" i="1" s="1"/>
  <c r="O1575" i="1"/>
  <c r="L1576" i="1" s="1"/>
  <c r="G1686" i="1" l="1"/>
  <c r="R1686" i="1"/>
  <c r="F1576" i="1"/>
  <c r="N1576" i="1"/>
  <c r="Q1686" i="1" l="1"/>
  <c r="M1576" i="1"/>
  <c r="O1576" i="1" s="1"/>
  <c r="L1577" i="1" s="1"/>
  <c r="S1686" i="1" l="1"/>
  <c r="P1687" i="1" s="1"/>
  <c r="N1577" i="1"/>
  <c r="F1577" i="1"/>
  <c r="G1687" i="1" l="1"/>
  <c r="R1687" i="1"/>
  <c r="M1577" i="1"/>
  <c r="O1577" i="1" s="1"/>
  <c r="L1578" i="1" s="1"/>
  <c r="Q1687" i="1" l="1"/>
  <c r="S1687" i="1" s="1"/>
  <c r="P1688" i="1" s="1"/>
  <c r="N1578" i="1"/>
  <c r="F1578" i="1"/>
  <c r="G1688" i="1" l="1"/>
  <c r="R1688" i="1"/>
  <c r="M1578" i="1"/>
  <c r="Q1688" i="1" l="1"/>
  <c r="S1688" i="1" s="1"/>
  <c r="P1689" i="1" s="1"/>
  <c r="O1578" i="1"/>
  <c r="L1579" i="1" s="1"/>
  <c r="G1689" i="1" l="1"/>
  <c r="R1689" i="1"/>
  <c r="N1579" i="1"/>
  <c r="F1579" i="1"/>
  <c r="Q1689" i="1" l="1"/>
  <c r="S1689" i="1" s="1"/>
  <c r="P1690" i="1" s="1"/>
  <c r="M1579" i="1"/>
  <c r="O1579" i="1" s="1"/>
  <c r="L1580" i="1" s="1"/>
  <c r="G1690" i="1" l="1"/>
  <c r="R1690" i="1"/>
  <c r="N1580" i="1"/>
  <c r="F1580" i="1"/>
  <c r="Q1690" i="1" l="1"/>
  <c r="S1690" i="1" s="1"/>
  <c r="P1691" i="1" s="1"/>
  <c r="M1580" i="1"/>
  <c r="O1580" i="1" s="1"/>
  <c r="L1581" i="1" s="1"/>
  <c r="G1691" i="1" l="1"/>
  <c r="R1691" i="1"/>
  <c r="F1581" i="1"/>
  <c r="N1581" i="1"/>
  <c r="Q1691" i="1" l="1"/>
  <c r="S1691" i="1" s="1"/>
  <c r="P1692" i="1" s="1"/>
  <c r="M1581" i="1"/>
  <c r="O1581" i="1" s="1"/>
  <c r="L1582" i="1" s="1"/>
  <c r="G1692" i="1" l="1"/>
  <c r="R1692" i="1"/>
  <c r="F1582" i="1"/>
  <c r="N1582" i="1"/>
  <c r="Q1692" i="1" l="1"/>
  <c r="S1692" i="1" s="1"/>
  <c r="P1693" i="1" s="1"/>
  <c r="M1582" i="1"/>
  <c r="G1693" i="1" l="1"/>
  <c r="R1693" i="1"/>
  <c r="O1582" i="1"/>
  <c r="L1583" i="1" s="1"/>
  <c r="Q1693" i="1" l="1"/>
  <c r="N1583" i="1"/>
  <c r="F1583" i="1"/>
  <c r="S1693" i="1" l="1"/>
  <c r="P1694" i="1" s="1"/>
  <c r="M1583" i="1"/>
  <c r="O1583" i="1" s="1"/>
  <c r="L1584" i="1" s="1"/>
  <c r="G1694" i="1" l="1"/>
  <c r="R1694" i="1"/>
  <c r="N1584" i="1"/>
  <c r="F1584" i="1"/>
  <c r="Q1694" i="1" l="1"/>
  <c r="S1694" i="1" s="1"/>
  <c r="P1695" i="1" s="1"/>
  <c r="M1584" i="1"/>
  <c r="O1584" i="1" s="1"/>
  <c r="L1585" i="1" s="1"/>
  <c r="G1695" i="1" l="1"/>
  <c r="R1695" i="1"/>
  <c r="N1585" i="1"/>
  <c r="F1585" i="1"/>
  <c r="Q1695" i="1" l="1"/>
  <c r="S1695" i="1" s="1"/>
  <c r="P1696" i="1" s="1"/>
  <c r="M1585" i="1"/>
  <c r="G1696" i="1" l="1"/>
  <c r="R1696" i="1"/>
  <c r="O1585" i="1"/>
  <c r="L1586" i="1" s="1"/>
  <c r="Q1696" i="1" l="1"/>
  <c r="S1696" i="1" s="1"/>
  <c r="P1697" i="1" s="1"/>
  <c r="F1586" i="1"/>
  <c r="N1586" i="1"/>
  <c r="G1697" i="1" l="1"/>
  <c r="R1697" i="1"/>
  <c r="M1586" i="1"/>
  <c r="O1586" i="1" s="1"/>
  <c r="L1587" i="1" s="1"/>
  <c r="Q1697" i="1" l="1"/>
  <c r="F1587" i="1"/>
  <c r="N1587" i="1"/>
  <c r="S1697" i="1" l="1"/>
  <c r="P1698" i="1" s="1"/>
  <c r="M1587" i="1"/>
  <c r="O1587" i="1" s="1"/>
  <c r="L1588" i="1" s="1"/>
  <c r="G1698" i="1" l="1"/>
  <c r="R1698" i="1"/>
  <c r="F1588" i="1"/>
  <c r="N1588" i="1"/>
  <c r="Q1698" i="1" l="1"/>
  <c r="S1698" i="1" s="1"/>
  <c r="P1699" i="1" s="1"/>
  <c r="M1588" i="1"/>
  <c r="G1699" i="1" l="1"/>
  <c r="R1699" i="1"/>
  <c r="O1588" i="1"/>
  <c r="L1589" i="1" s="1"/>
  <c r="Q1699" i="1" l="1"/>
  <c r="S1699" i="1" s="1"/>
  <c r="P1700" i="1" s="1"/>
  <c r="F1589" i="1"/>
  <c r="N1589" i="1"/>
  <c r="G1700" i="1" l="1"/>
  <c r="R1700" i="1"/>
  <c r="M1589" i="1"/>
  <c r="O1589" i="1" s="1"/>
  <c r="L1590" i="1" s="1"/>
  <c r="Q1700" i="1" l="1"/>
  <c r="S1700" i="1" s="1"/>
  <c r="P1701" i="1" s="1"/>
  <c r="F1590" i="1"/>
  <c r="N1590" i="1"/>
  <c r="G1701" i="1" l="1"/>
  <c r="R1701" i="1"/>
  <c r="M1590" i="1"/>
  <c r="Q1701" i="1" l="1"/>
  <c r="S1701" i="1" s="1"/>
  <c r="P1702" i="1" s="1"/>
  <c r="O1590" i="1"/>
  <c r="L1591" i="1" s="1"/>
  <c r="G1702" i="1" l="1"/>
  <c r="R1702" i="1"/>
  <c r="F1591" i="1"/>
  <c r="N1591" i="1"/>
  <c r="Q1702" i="1" l="1"/>
  <c r="S1702" i="1" s="1"/>
  <c r="P1703" i="1" s="1"/>
  <c r="M1591" i="1"/>
  <c r="O1591" i="1" s="1"/>
  <c r="L1592" i="1" s="1"/>
  <c r="G1703" i="1" l="1"/>
  <c r="R1703" i="1"/>
  <c r="F1592" i="1"/>
  <c r="N1592" i="1"/>
  <c r="Q1703" i="1" l="1"/>
  <c r="S1703" i="1" s="1"/>
  <c r="P1704" i="1" s="1"/>
  <c r="M1592" i="1"/>
  <c r="G1704" i="1" l="1"/>
  <c r="R1704" i="1"/>
  <c r="O1592" i="1"/>
  <c r="L1593" i="1" s="1"/>
  <c r="Q1704" i="1" l="1"/>
  <c r="S1704" i="1" s="1"/>
  <c r="P1705" i="1" s="1"/>
  <c r="N1593" i="1"/>
  <c r="F1593" i="1"/>
  <c r="G1705" i="1" l="1"/>
  <c r="R1705" i="1"/>
  <c r="M1593" i="1"/>
  <c r="Q1705" i="1" l="1"/>
  <c r="S1705" i="1" s="1"/>
  <c r="P1706" i="1" s="1"/>
  <c r="O1593" i="1"/>
  <c r="L1594" i="1" s="1"/>
  <c r="G1706" i="1" l="1"/>
  <c r="R1706" i="1"/>
  <c r="F1594" i="1"/>
  <c r="N1594" i="1"/>
  <c r="Q1706" i="1" l="1"/>
  <c r="M1594" i="1"/>
  <c r="O1594" i="1" s="1"/>
  <c r="L1595" i="1" s="1"/>
  <c r="S1706" i="1" l="1"/>
  <c r="P1707" i="1" s="1"/>
  <c r="F1595" i="1"/>
  <c r="N1595" i="1"/>
  <c r="G1707" i="1" l="1"/>
  <c r="R1707" i="1"/>
  <c r="M1595" i="1"/>
  <c r="Q1707" i="1" l="1"/>
  <c r="S1707" i="1" s="1"/>
  <c r="P1708" i="1" s="1"/>
  <c r="O1595" i="1"/>
  <c r="L1596" i="1" s="1"/>
  <c r="G1708" i="1" l="1"/>
  <c r="R1708" i="1"/>
  <c r="F1596" i="1"/>
  <c r="N1596" i="1"/>
  <c r="Q1708" i="1" l="1"/>
  <c r="S1708" i="1" s="1"/>
  <c r="P1709" i="1" s="1"/>
  <c r="M1596" i="1"/>
  <c r="G1709" i="1" l="1"/>
  <c r="R1709" i="1"/>
  <c r="O1596" i="1"/>
  <c r="L1597" i="1" s="1"/>
  <c r="Q1709" i="1" l="1"/>
  <c r="S1709" i="1" s="1"/>
  <c r="P1710" i="1" s="1"/>
  <c r="F1597" i="1"/>
  <c r="N1597" i="1"/>
  <c r="G1710" i="1" l="1"/>
  <c r="R1710" i="1"/>
  <c r="M1597" i="1"/>
  <c r="Q1710" i="1" l="1"/>
  <c r="S1710" i="1" s="1"/>
  <c r="P1711" i="1" s="1"/>
  <c r="O1597" i="1"/>
  <c r="L1598" i="1" s="1"/>
  <c r="G1711" i="1" l="1"/>
  <c r="R1711" i="1"/>
  <c r="N1598" i="1"/>
  <c r="F1598" i="1"/>
  <c r="Q1711" i="1" l="1"/>
  <c r="M1598" i="1"/>
  <c r="O1598" i="1" s="1"/>
  <c r="L1599" i="1" s="1"/>
  <c r="S1711" i="1" l="1"/>
  <c r="P1712" i="1" s="1"/>
  <c r="N1599" i="1"/>
  <c r="F1599" i="1"/>
  <c r="G1712" i="1" l="1"/>
  <c r="R1712" i="1"/>
  <c r="M1599" i="1"/>
  <c r="Q1712" i="1" l="1"/>
  <c r="S1712" i="1" s="1"/>
  <c r="P1713" i="1" s="1"/>
  <c r="O1599" i="1"/>
  <c r="L1600" i="1" s="1"/>
  <c r="G1713" i="1" l="1"/>
  <c r="R1713" i="1"/>
  <c r="F1600" i="1"/>
  <c r="N1600" i="1"/>
  <c r="Q1713" i="1" l="1"/>
  <c r="S1713" i="1" s="1"/>
  <c r="P1714" i="1" s="1"/>
  <c r="M1600" i="1"/>
  <c r="G1714" i="1" l="1"/>
  <c r="R1714" i="1"/>
  <c r="O1600" i="1"/>
  <c r="L1601" i="1" s="1"/>
  <c r="Q1714" i="1" l="1"/>
  <c r="S1714" i="1" s="1"/>
  <c r="P1715" i="1" s="1"/>
  <c r="N1601" i="1"/>
  <c r="F1601" i="1"/>
  <c r="G1715" i="1" l="1"/>
  <c r="R1715" i="1"/>
  <c r="M1601" i="1"/>
  <c r="Q1715" i="1" l="1"/>
  <c r="O1601" i="1"/>
  <c r="L1602" i="1" s="1"/>
  <c r="S1715" i="1" l="1"/>
  <c r="P1716" i="1" s="1"/>
  <c r="N1602" i="1"/>
  <c r="F1602" i="1"/>
  <c r="G1716" i="1" l="1"/>
  <c r="R1716" i="1"/>
  <c r="M1602" i="1"/>
  <c r="Q1716" i="1" l="1"/>
  <c r="S1716" i="1" s="1"/>
  <c r="P1717" i="1" s="1"/>
  <c r="O1602" i="1"/>
  <c r="L1603" i="1" s="1"/>
  <c r="G1717" i="1" l="1"/>
  <c r="R1717" i="1"/>
  <c r="F1603" i="1"/>
  <c r="N1603" i="1"/>
  <c r="Q1717" i="1" l="1"/>
  <c r="S1717" i="1" s="1"/>
  <c r="P1718" i="1" s="1"/>
  <c r="M1603" i="1"/>
  <c r="O1603" i="1" s="1"/>
  <c r="L1604" i="1" s="1"/>
  <c r="G1718" i="1" l="1"/>
  <c r="R1718" i="1"/>
  <c r="F1604" i="1"/>
  <c r="N1604" i="1"/>
  <c r="Q1718" i="1" l="1"/>
  <c r="S1718" i="1" s="1"/>
  <c r="P1719" i="1" s="1"/>
  <c r="M1604" i="1"/>
  <c r="G1719" i="1" l="1"/>
  <c r="R1719" i="1"/>
  <c r="O1604" i="1"/>
  <c r="L1605" i="1" s="1"/>
  <c r="Q1719" i="1" l="1"/>
  <c r="S1719" i="1" s="1"/>
  <c r="P1720" i="1" s="1"/>
  <c r="N1605" i="1"/>
  <c r="F1605" i="1"/>
  <c r="G1720" i="1" l="1"/>
  <c r="R1720" i="1"/>
  <c r="M1605" i="1"/>
  <c r="Q1720" i="1" l="1"/>
  <c r="S1720" i="1" s="1"/>
  <c r="P1721" i="1" s="1"/>
  <c r="O1605" i="1"/>
  <c r="L1606" i="1" s="1"/>
  <c r="G1721" i="1" l="1"/>
  <c r="R1721" i="1"/>
  <c r="F1606" i="1"/>
  <c r="N1606" i="1"/>
  <c r="Q1721" i="1" l="1"/>
  <c r="S1721" i="1" s="1"/>
  <c r="P1722" i="1" s="1"/>
  <c r="M1606" i="1"/>
  <c r="G1722" i="1" l="1"/>
  <c r="R1722" i="1"/>
  <c r="O1606" i="1"/>
  <c r="L1607" i="1" s="1"/>
  <c r="Q1722" i="1" l="1"/>
  <c r="S1722" i="1" s="1"/>
  <c r="P1723" i="1" s="1"/>
  <c r="F1607" i="1"/>
  <c r="N1607" i="1"/>
  <c r="G1723" i="1" l="1"/>
  <c r="R1723" i="1"/>
  <c r="M1607" i="1"/>
  <c r="O1607" i="1" s="1"/>
  <c r="L1608" i="1" s="1"/>
  <c r="Q1723" i="1" l="1"/>
  <c r="S1723" i="1" s="1"/>
  <c r="P1724" i="1" s="1"/>
  <c r="F1608" i="1"/>
  <c r="N1608" i="1"/>
  <c r="G1724" i="1" l="1"/>
  <c r="R1724" i="1"/>
  <c r="M1608" i="1"/>
  <c r="O1608" i="1" s="1"/>
  <c r="L1609" i="1" s="1"/>
  <c r="Q1724" i="1" l="1"/>
  <c r="F1609" i="1"/>
  <c r="N1609" i="1"/>
  <c r="S1724" i="1" l="1"/>
  <c r="P1725" i="1" s="1"/>
  <c r="M1609" i="1"/>
  <c r="G1725" i="1" l="1"/>
  <c r="R1725" i="1"/>
  <c r="O1609" i="1"/>
  <c r="L1610" i="1" s="1"/>
  <c r="Q1725" i="1" l="1"/>
  <c r="S1725" i="1" s="1"/>
  <c r="P1726" i="1" s="1"/>
  <c r="F1610" i="1"/>
  <c r="N1610" i="1"/>
  <c r="G1726" i="1" l="1"/>
  <c r="R1726" i="1"/>
  <c r="M1610" i="1"/>
  <c r="Q1726" i="1" l="1"/>
  <c r="S1726" i="1" s="1"/>
  <c r="P1727" i="1" s="1"/>
  <c r="O1610" i="1"/>
  <c r="L1611" i="1" s="1"/>
  <c r="G1727" i="1" l="1"/>
  <c r="R1727" i="1"/>
  <c r="N1611" i="1"/>
  <c r="F1611" i="1"/>
  <c r="Q1727" i="1" l="1"/>
  <c r="S1727" i="1" s="1"/>
  <c r="P1728" i="1" s="1"/>
  <c r="M1611" i="1"/>
  <c r="O1611" i="1" s="1"/>
  <c r="L1612" i="1" s="1"/>
  <c r="G1728" i="1" l="1"/>
  <c r="R1728" i="1"/>
  <c r="F1612" i="1"/>
  <c r="N1612" i="1"/>
  <c r="Q1728" i="1" l="1"/>
  <c r="M1612" i="1"/>
  <c r="O1612" i="1" s="1"/>
  <c r="L1613" i="1" s="1"/>
  <c r="S1728" i="1" l="1"/>
  <c r="P1729" i="1" s="1"/>
  <c r="F1613" i="1"/>
  <c r="N1613" i="1"/>
  <c r="G1729" i="1" l="1"/>
  <c r="R1729" i="1"/>
  <c r="M1613" i="1"/>
  <c r="Q1729" i="1" l="1"/>
  <c r="S1729" i="1" s="1"/>
  <c r="P1730" i="1" s="1"/>
  <c r="O1613" i="1"/>
  <c r="L1614" i="1" s="1"/>
  <c r="G1730" i="1" l="1"/>
  <c r="R1730" i="1"/>
  <c r="F1614" i="1"/>
  <c r="N1614" i="1"/>
  <c r="Q1730" i="1" l="1"/>
  <c r="M1614" i="1"/>
  <c r="S1730" i="1" l="1"/>
  <c r="P1731" i="1" s="1"/>
  <c r="O1614" i="1"/>
  <c r="L1615" i="1" s="1"/>
  <c r="G1731" i="1" l="1"/>
  <c r="R1731" i="1"/>
  <c r="F1615" i="1"/>
  <c r="N1615" i="1"/>
  <c r="Q1731" i="1" l="1"/>
  <c r="S1731" i="1" s="1"/>
  <c r="P1732" i="1" s="1"/>
  <c r="M1615" i="1"/>
  <c r="G1732" i="1" l="1"/>
  <c r="R1732" i="1"/>
  <c r="O1615" i="1"/>
  <c r="L1616" i="1" s="1"/>
  <c r="Q1732" i="1" l="1"/>
  <c r="S1732" i="1" s="1"/>
  <c r="P1733" i="1" s="1"/>
  <c r="F1616" i="1"/>
  <c r="N1616" i="1"/>
  <c r="G1733" i="1" l="1"/>
  <c r="R1733" i="1"/>
  <c r="M1616" i="1"/>
  <c r="Q1733" i="1" l="1"/>
  <c r="O1616" i="1"/>
  <c r="L1617" i="1" s="1"/>
  <c r="S1733" i="1" l="1"/>
  <c r="P1734" i="1" s="1"/>
  <c r="F1617" i="1"/>
  <c r="N1617" i="1"/>
  <c r="G1734" i="1" l="1"/>
  <c r="R1734" i="1"/>
  <c r="M1617" i="1"/>
  <c r="O1617" i="1" s="1"/>
  <c r="L1618" i="1" s="1"/>
  <c r="Q1734" i="1" l="1"/>
  <c r="S1734" i="1" s="1"/>
  <c r="P1735" i="1" s="1"/>
  <c r="F1618" i="1"/>
  <c r="N1618" i="1"/>
  <c r="R1735" i="1" l="1"/>
  <c r="G1735" i="1"/>
  <c r="M1618" i="1"/>
  <c r="Q1735" i="1" l="1"/>
  <c r="S1735" i="1" s="1"/>
  <c r="P1736" i="1" s="1"/>
  <c r="O1618" i="1"/>
  <c r="L1619" i="1" s="1"/>
  <c r="G1736" i="1" l="1"/>
  <c r="R1736" i="1"/>
  <c r="N1619" i="1"/>
  <c r="F1619" i="1"/>
  <c r="Q1736" i="1" l="1"/>
  <c r="S1736" i="1" s="1"/>
  <c r="P1737" i="1" s="1"/>
  <c r="M1619" i="1"/>
  <c r="O1619" i="1" s="1"/>
  <c r="L1620" i="1" s="1"/>
  <c r="G1737" i="1" l="1"/>
  <c r="R1737" i="1"/>
  <c r="F1620" i="1"/>
  <c r="N1620" i="1"/>
  <c r="Q1737" i="1" l="1"/>
  <c r="M1620" i="1"/>
  <c r="O1620" i="1" s="1"/>
  <c r="L1621" i="1" s="1"/>
  <c r="S1737" i="1" l="1"/>
  <c r="P1738" i="1" s="1"/>
  <c r="F1621" i="1"/>
  <c r="N1621" i="1"/>
  <c r="G1738" i="1" l="1"/>
  <c r="R1738" i="1"/>
  <c r="M1621" i="1"/>
  <c r="O1621" i="1" s="1"/>
  <c r="L1622" i="1" s="1"/>
  <c r="Q1738" i="1" l="1"/>
  <c r="S1738" i="1" s="1"/>
  <c r="P1739" i="1" s="1"/>
  <c r="N1622" i="1"/>
  <c r="F1622" i="1"/>
  <c r="G1739" i="1" l="1"/>
  <c r="R1739" i="1"/>
  <c r="M1622" i="1"/>
  <c r="O1622" i="1" s="1"/>
  <c r="L1623" i="1" s="1"/>
  <c r="Q1739" i="1" l="1"/>
  <c r="S1739" i="1" s="1"/>
  <c r="P1740" i="1" s="1"/>
  <c r="N1623" i="1"/>
  <c r="F1623" i="1"/>
  <c r="G1740" i="1" l="1"/>
  <c r="R1740" i="1"/>
  <c r="M1623" i="1"/>
  <c r="O1623" i="1" s="1"/>
  <c r="L1624" i="1" s="1"/>
  <c r="Q1740" i="1" l="1"/>
  <c r="S1740" i="1" s="1"/>
  <c r="P1741" i="1" s="1"/>
  <c r="N1624" i="1"/>
  <c r="F1624" i="1"/>
  <c r="G1741" i="1" l="1"/>
  <c r="R1741" i="1"/>
  <c r="M1624" i="1"/>
  <c r="O1624" i="1" s="1"/>
  <c r="L1625" i="1" s="1"/>
  <c r="Q1741" i="1" l="1"/>
  <c r="S1741" i="1" s="1"/>
  <c r="P1742" i="1" s="1"/>
  <c r="F1625" i="1"/>
  <c r="N1625" i="1"/>
  <c r="G1742" i="1" l="1"/>
  <c r="R1742" i="1"/>
  <c r="M1625" i="1"/>
  <c r="O1625" i="1" s="1"/>
  <c r="L1626" i="1" s="1"/>
  <c r="Q1742" i="1" l="1"/>
  <c r="S1742" i="1" s="1"/>
  <c r="P1743" i="1" s="1"/>
  <c r="F1626" i="1"/>
  <c r="N1626" i="1"/>
  <c r="G1743" i="1" l="1"/>
  <c r="R1743" i="1"/>
  <c r="M1626" i="1"/>
  <c r="O1626" i="1" s="1"/>
  <c r="L1627" i="1" s="1"/>
  <c r="Q1743" i="1" l="1"/>
  <c r="S1743" i="1" s="1"/>
  <c r="P1744" i="1" s="1"/>
  <c r="F1627" i="1"/>
  <c r="N1627" i="1"/>
  <c r="G1744" i="1" l="1"/>
  <c r="R1744" i="1"/>
  <c r="M1627" i="1"/>
  <c r="O1627" i="1" s="1"/>
  <c r="L1628" i="1" s="1"/>
  <c r="Q1744" i="1" l="1"/>
  <c r="S1744" i="1" s="1"/>
  <c r="P1745" i="1" s="1"/>
  <c r="F1628" i="1"/>
  <c r="N1628" i="1"/>
  <c r="R1745" i="1" l="1"/>
  <c r="G1745" i="1"/>
  <c r="M1628" i="1"/>
  <c r="Q1745" i="1" l="1"/>
  <c r="S1745" i="1" s="1"/>
  <c r="P1746" i="1" s="1"/>
  <c r="O1628" i="1"/>
  <c r="L1629" i="1" s="1"/>
  <c r="R1746" i="1" l="1"/>
  <c r="G1746" i="1"/>
  <c r="F1629" i="1"/>
  <c r="N1629" i="1"/>
  <c r="Q1746" i="1" l="1"/>
  <c r="S1746" i="1" s="1"/>
  <c r="P1747" i="1" s="1"/>
  <c r="M1629" i="1"/>
  <c r="O1629" i="1" s="1"/>
  <c r="L1630" i="1" s="1"/>
  <c r="G1747" i="1" l="1"/>
  <c r="R1747" i="1"/>
  <c r="N1630" i="1"/>
  <c r="F1630" i="1"/>
  <c r="Q1747" i="1" l="1"/>
  <c r="S1747" i="1" s="1"/>
  <c r="P1748" i="1" s="1"/>
  <c r="M1630" i="1"/>
  <c r="O1630" i="1" s="1"/>
  <c r="L1631" i="1" s="1"/>
  <c r="G1748" i="1" l="1"/>
  <c r="R1748" i="1"/>
  <c r="N1631" i="1"/>
  <c r="F1631" i="1"/>
  <c r="Q1748" i="1" l="1"/>
  <c r="S1748" i="1" s="1"/>
  <c r="P1749" i="1" s="1"/>
  <c r="M1631" i="1"/>
  <c r="R1749" i="1" l="1"/>
  <c r="G1749" i="1"/>
  <c r="O1631" i="1"/>
  <c r="L1632" i="1" s="1"/>
  <c r="Q1749" i="1" l="1"/>
  <c r="N1632" i="1"/>
  <c r="F1632" i="1"/>
  <c r="S1749" i="1" l="1"/>
  <c r="P1750" i="1" s="1"/>
  <c r="M1632" i="1"/>
  <c r="O1632" i="1" s="1"/>
  <c r="L1633" i="1" s="1"/>
  <c r="R1750" i="1" l="1"/>
  <c r="G1750" i="1"/>
  <c r="F1633" i="1"/>
  <c r="N1633" i="1"/>
  <c r="Q1750" i="1" l="1"/>
  <c r="S1750" i="1" s="1"/>
  <c r="P1751" i="1" s="1"/>
  <c r="M1633" i="1"/>
  <c r="G1751" i="1" l="1"/>
  <c r="R1751" i="1"/>
  <c r="O1633" i="1"/>
  <c r="L1634" i="1" s="1"/>
  <c r="Q1751" i="1" l="1"/>
  <c r="S1751" i="1" s="1"/>
  <c r="P1752" i="1" s="1"/>
  <c r="F1634" i="1"/>
  <c r="N1634" i="1"/>
  <c r="G1752" i="1" l="1"/>
  <c r="R1752" i="1"/>
  <c r="M1634" i="1"/>
  <c r="O1634" i="1" s="1"/>
  <c r="L1635" i="1" s="1"/>
  <c r="Q1752" i="1" l="1"/>
  <c r="S1752" i="1" s="1"/>
  <c r="P1753" i="1" s="1"/>
  <c r="N1635" i="1"/>
  <c r="F1635" i="1"/>
  <c r="G1753" i="1" l="1"/>
  <c r="R1753" i="1"/>
  <c r="M1635" i="1"/>
  <c r="O1635" i="1" s="1"/>
  <c r="L1636" i="1" s="1"/>
  <c r="Q1753" i="1" l="1"/>
  <c r="F1636" i="1"/>
  <c r="N1636" i="1"/>
  <c r="S1753" i="1" l="1"/>
  <c r="P1754" i="1" s="1"/>
  <c r="M1636" i="1"/>
  <c r="O1636" i="1" s="1"/>
  <c r="L1637" i="1" s="1"/>
  <c r="G1754" i="1" l="1"/>
  <c r="R1754" i="1"/>
  <c r="F1637" i="1"/>
  <c r="N1637" i="1"/>
  <c r="Q1754" i="1" l="1"/>
  <c r="S1754" i="1" s="1"/>
  <c r="P1755" i="1" s="1"/>
  <c r="M1637" i="1"/>
  <c r="O1637" i="1" l="1"/>
  <c r="L1638" i="1" s="1"/>
  <c r="G1755" i="1" l="1"/>
  <c r="R1755" i="1"/>
  <c r="F1638" i="1"/>
  <c r="N1638" i="1"/>
  <c r="Q1755" i="1" l="1"/>
  <c r="M1638" i="1"/>
  <c r="O1638" i="1" s="1"/>
  <c r="L1639" i="1" s="1"/>
  <c r="S1755" i="1" l="1"/>
  <c r="P1756" i="1" s="1"/>
  <c r="F1639" i="1"/>
  <c r="N1639" i="1"/>
  <c r="R1756" i="1" l="1"/>
  <c r="G1756" i="1"/>
  <c r="M1639" i="1"/>
  <c r="Q1756" i="1" l="1"/>
  <c r="O1639" i="1"/>
  <c r="L1640" i="1" s="1"/>
  <c r="S1756" i="1" l="1"/>
  <c r="P1757" i="1" s="1"/>
  <c r="F1640" i="1"/>
  <c r="N1640" i="1"/>
  <c r="G1757" i="1" l="1"/>
  <c r="R1757" i="1"/>
  <c r="M1640" i="1"/>
  <c r="O1640" i="1" s="1"/>
  <c r="L1641" i="1" s="1"/>
  <c r="Q1757" i="1" l="1"/>
  <c r="F1641" i="1"/>
  <c r="N1641" i="1"/>
  <c r="S1757" i="1" l="1"/>
  <c r="P1758" i="1" s="1"/>
  <c r="M1641" i="1"/>
  <c r="G1758" i="1" l="1"/>
  <c r="R1758" i="1"/>
  <c r="O1641" i="1"/>
  <c r="L1642" i="1" s="1"/>
  <c r="Q1758" i="1" l="1"/>
  <c r="F1642" i="1"/>
  <c r="N1642" i="1"/>
  <c r="S1758" i="1" l="1"/>
  <c r="P1759" i="1" s="1"/>
  <c r="M1642" i="1"/>
  <c r="G1759" i="1" l="1"/>
  <c r="R1759" i="1"/>
  <c r="O1642" i="1"/>
  <c r="L1643" i="1" s="1"/>
  <c r="Q1759" i="1" l="1"/>
  <c r="F1643" i="1"/>
  <c r="N1643" i="1"/>
  <c r="S1759" i="1" l="1"/>
  <c r="P1760" i="1" s="1"/>
  <c r="M1643" i="1"/>
  <c r="O1643" i="1" s="1"/>
  <c r="L1644" i="1" s="1"/>
  <c r="G1760" i="1" l="1"/>
  <c r="R1760" i="1"/>
  <c r="F1644" i="1"/>
  <c r="N1644" i="1"/>
  <c r="Q1760" i="1" l="1"/>
  <c r="M1644" i="1"/>
  <c r="O1644" i="1" s="1"/>
  <c r="L1645" i="1" s="1"/>
  <c r="S1760" i="1" l="1"/>
  <c r="P1761" i="1" s="1"/>
  <c r="N1645" i="1"/>
  <c r="F1645" i="1"/>
  <c r="G1761" i="1" l="1"/>
  <c r="R1761" i="1"/>
  <c r="M1645" i="1"/>
  <c r="O1645" i="1" s="1"/>
  <c r="L1646" i="1" s="1"/>
  <c r="Q1761" i="1" l="1"/>
  <c r="S1761" i="1" s="1"/>
  <c r="P1762" i="1" s="1"/>
  <c r="N1646" i="1"/>
  <c r="F1646" i="1"/>
  <c r="G1762" i="1" l="1"/>
  <c r="R1762" i="1"/>
  <c r="M1646" i="1"/>
  <c r="Q1762" i="1" l="1"/>
  <c r="O1646" i="1"/>
  <c r="L1647" i="1" s="1"/>
  <c r="S1762" i="1" l="1"/>
  <c r="P1763" i="1" s="1"/>
  <c r="F1647" i="1"/>
  <c r="N1647" i="1"/>
  <c r="R1763" i="1" l="1"/>
  <c r="G1763" i="1"/>
  <c r="M1647" i="1"/>
  <c r="O1647" i="1" s="1"/>
  <c r="L1648" i="1" s="1"/>
  <c r="Q1763" i="1" l="1"/>
  <c r="F1648" i="1"/>
  <c r="N1648" i="1"/>
  <c r="S1763" i="1" l="1"/>
  <c r="P1764" i="1" s="1"/>
  <c r="M1648" i="1"/>
  <c r="O1648" i="1" s="1"/>
  <c r="L1649" i="1" s="1"/>
  <c r="G1764" i="1" l="1"/>
  <c r="R1764" i="1"/>
  <c r="F1649" i="1"/>
  <c r="N1649" i="1"/>
  <c r="Q1764" i="1" l="1"/>
  <c r="M1649" i="1"/>
  <c r="S1764" i="1" l="1"/>
  <c r="P1765" i="1" s="1"/>
  <c r="O1649" i="1"/>
  <c r="L1650" i="1" s="1"/>
  <c r="R1765" i="1" l="1"/>
  <c r="G1765" i="1"/>
  <c r="N1650" i="1"/>
  <c r="F1650" i="1"/>
  <c r="Q1765" i="1" l="1"/>
  <c r="M1650" i="1"/>
  <c r="O1650" i="1" s="1"/>
  <c r="L1651" i="1" s="1"/>
  <c r="S1765" i="1" l="1"/>
  <c r="P1766" i="1" s="1"/>
  <c r="F1651" i="1"/>
  <c r="N1651" i="1"/>
  <c r="G1766" i="1" l="1"/>
  <c r="R1766" i="1"/>
  <c r="M1651" i="1"/>
  <c r="Q1766" i="1" l="1"/>
  <c r="O1651" i="1"/>
  <c r="L1652" i="1" s="1"/>
  <c r="S1766" i="1" l="1"/>
  <c r="P1767" i="1" s="1"/>
  <c r="N1652" i="1"/>
  <c r="F1652" i="1"/>
  <c r="G1767" i="1" l="1"/>
  <c r="R1767" i="1"/>
  <c r="M1652" i="1"/>
  <c r="Q1767" i="1" l="1"/>
  <c r="O1652" i="1"/>
  <c r="L1653" i="1" s="1"/>
  <c r="S1767" i="1" l="1"/>
  <c r="P1768" i="1" s="1"/>
  <c r="F1653" i="1"/>
  <c r="N1653" i="1"/>
  <c r="R1768" i="1" l="1"/>
  <c r="G1768" i="1"/>
  <c r="M1653" i="1"/>
  <c r="O1653" i="1" s="1"/>
  <c r="L1654" i="1" s="1"/>
  <c r="Q1768" i="1" l="1"/>
  <c r="F1654" i="1"/>
  <c r="N1654" i="1"/>
  <c r="S1768" i="1" l="1"/>
  <c r="P1769" i="1" s="1"/>
  <c r="M1654" i="1"/>
  <c r="O1654" i="1" s="1"/>
  <c r="L1655" i="1" s="1"/>
  <c r="G1769" i="1" l="1"/>
  <c r="R1769" i="1"/>
  <c r="F1655" i="1"/>
  <c r="N1655" i="1"/>
  <c r="Q1769" i="1" l="1"/>
  <c r="M1655" i="1"/>
  <c r="S1769" i="1" l="1"/>
  <c r="P1770" i="1" s="1"/>
  <c r="O1655" i="1"/>
  <c r="L1656" i="1" s="1"/>
  <c r="G1770" i="1" l="1"/>
  <c r="R1770" i="1"/>
  <c r="F1656" i="1"/>
  <c r="N1656" i="1"/>
  <c r="Q1770" i="1" l="1"/>
  <c r="M1656" i="1"/>
  <c r="S1770" i="1" l="1"/>
  <c r="P1771" i="1" s="1"/>
  <c r="O1656" i="1"/>
  <c r="L1657" i="1" s="1"/>
  <c r="G1771" i="1" l="1"/>
  <c r="R1771" i="1"/>
  <c r="F1657" i="1"/>
  <c r="N1657" i="1"/>
  <c r="Q1771" i="1" l="1"/>
  <c r="M1657" i="1"/>
  <c r="O1657" i="1" s="1"/>
  <c r="L1658" i="1" s="1"/>
  <c r="S1771" i="1" l="1"/>
  <c r="P1772" i="1" s="1"/>
  <c r="F1658" i="1"/>
  <c r="N1658" i="1"/>
  <c r="G1772" i="1" l="1"/>
  <c r="R1772" i="1"/>
  <c r="M1658" i="1"/>
  <c r="O1658" i="1" s="1"/>
  <c r="L1659" i="1" s="1"/>
  <c r="Q1772" i="1" l="1"/>
  <c r="F1659" i="1"/>
  <c r="N1659" i="1"/>
  <c r="S1772" i="1" l="1"/>
  <c r="P1773" i="1" s="1"/>
  <c r="M1659" i="1"/>
  <c r="R1773" i="1" l="1"/>
  <c r="G1773" i="1"/>
  <c r="O1659" i="1"/>
  <c r="L1660" i="1" s="1"/>
  <c r="Q1773" i="1" l="1"/>
  <c r="F1660" i="1"/>
  <c r="N1660" i="1"/>
  <c r="S1773" i="1" l="1"/>
  <c r="P1774" i="1" s="1"/>
  <c r="M1660" i="1"/>
  <c r="G1774" i="1" l="1"/>
  <c r="R1774" i="1"/>
  <c r="O1660" i="1"/>
  <c r="L1661" i="1" s="1"/>
  <c r="Q1774" i="1" l="1"/>
  <c r="F1661" i="1"/>
  <c r="N1661" i="1"/>
  <c r="S1774" i="1" l="1"/>
  <c r="P1775" i="1" s="1"/>
  <c r="M1661" i="1"/>
  <c r="O1661" i="1" s="1"/>
  <c r="L1662" i="1" s="1"/>
  <c r="G1775" i="1" l="1"/>
  <c r="R1775" i="1"/>
  <c r="F1662" i="1"/>
  <c r="N1662" i="1"/>
  <c r="Q1775" i="1" l="1"/>
  <c r="M1662" i="1"/>
  <c r="O1662" i="1" s="1"/>
  <c r="L1663" i="1" s="1"/>
  <c r="S1775" i="1" l="1"/>
  <c r="P1776" i="1" s="1"/>
  <c r="F1663" i="1"/>
  <c r="N1663" i="1"/>
  <c r="G1776" i="1" l="1"/>
  <c r="R1776" i="1"/>
  <c r="M1663" i="1"/>
  <c r="Q1776" i="1" l="1"/>
  <c r="O1663" i="1"/>
  <c r="L1664" i="1" s="1"/>
  <c r="S1776" i="1" l="1"/>
  <c r="P1777" i="1" s="1"/>
  <c r="F1664" i="1"/>
  <c r="N1664" i="1"/>
  <c r="G1777" i="1" l="1"/>
  <c r="R1777" i="1"/>
  <c r="M1664" i="1"/>
  <c r="Q1777" i="1" l="1"/>
  <c r="O1664" i="1"/>
  <c r="L1665" i="1" s="1"/>
  <c r="S1777" i="1" l="1"/>
  <c r="P1778" i="1" s="1"/>
  <c r="F1665" i="1"/>
  <c r="N1665" i="1"/>
  <c r="G1778" i="1" l="1"/>
  <c r="R1778" i="1"/>
  <c r="M1665" i="1"/>
  <c r="O1665" i="1" s="1"/>
  <c r="L1666" i="1" s="1"/>
  <c r="Q1778" i="1" l="1"/>
  <c r="F1666" i="1"/>
  <c r="N1666" i="1"/>
  <c r="S1778" i="1" l="1"/>
  <c r="P1779" i="1" s="1"/>
  <c r="M1666" i="1"/>
  <c r="G1779" i="1" l="1"/>
  <c r="R1779" i="1"/>
  <c r="O1666" i="1"/>
  <c r="L1667" i="1" s="1"/>
  <c r="Q1779" i="1" l="1"/>
  <c r="F1667" i="1"/>
  <c r="N1667" i="1"/>
  <c r="S1779" i="1" l="1"/>
  <c r="P1780" i="1" s="1"/>
  <c r="M1667" i="1"/>
  <c r="G1780" i="1" l="1"/>
  <c r="R1780" i="1"/>
  <c r="O1667" i="1"/>
  <c r="L1668" i="1" s="1"/>
  <c r="Q1780" i="1" l="1"/>
  <c r="N1668" i="1"/>
  <c r="F1668" i="1"/>
  <c r="S1780" i="1" l="1"/>
  <c r="P1781" i="1" s="1"/>
  <c r="M1668" i="1"/>
  <c r="R1781" i="1" l="1"/>
  <c r="G1781" i="1"/>
  <c r="O1668" i="1"/>
  <c r="L1669" i="1" s="1"/>
  <c r="Q1781" i="1" l="1"/>
  <c r="S1781" i="1" s="1"/>
  <c r="P1782" i="1" s="1"/>
  <c r="N1669" i="1"/>
  <c r="F1669" i="1"/>
  <c r="G1782" i="1" l="1"/>
  <c r="R1782" i="1"/>
  <c r="M1669" i="1"/>
  <c r="Q1782" i="1" l="1"/>
  <c r="O1669" i="1"/>
  <c r="L1670" i="1" s="1"/>
  <c r="S1782" i="1" l="1"/>
  <c r="P1783" i="1" s="1"/>
  <c r="N1670" i="1"/>
  <c r="F1670" i="1"/>
  <c r="G1783" i="1" l="1"/>
  <c r="R1783" i="1"/>
  <c r="M1670" i="1"/>
  <c r="Q1783" i="1" l="1"/>
  <c r="O1670" i="1"/>
  <c r="L1671" i="1" s="1"/>
  <c r="S1783" i="1" l="1"/>
  <c r="P1784" i="1" s="1"/>
  <c r="N1671" i="1"/>
  <c r="F1671" i="1"/>
  <c r="G1784" i="1" l="1"/>
  <c r="R1784" i="1"/>
  <c r="M1671" i="1"/>
  <c r="Q1784" i="1" l="1"/>
  <c r="S1784" i="1" s="1"/>
  <c r="P1785" i="1" s="1"/>
  <c r="O1671" i="1"/>
  <c r="L1672" i="1" s="1"/>
  <c r="G1785" i="1" l="1"/>
  <c r="R1785" i="1"/>
  <c r="F1672" i="1"/>
  <c r="N1672" i="1"/>
  <c r="Q1785" i="1" l="1"/>
  <c r="S1785" i="1" s="1"/>
  <c r="P1786" i="1" s="1"/>
  <c r="M1672" i="1"/>
  <c r="O1672" i="1" s="1"/>
  <c r="L1673" i="1" s="1"/>
  <c r="G1786" i="1" l="1"/>
  <c r="R1786" i="1"/>
  <c r="F1673" i="1"/>
  <c r="N1673" i="1"/>
  <c r="Q1786" i="1" l="1"/>
  <c r="S1786" i="1" s="1"/>
  <c r="P1787" i="1" s="1"/>
  <c r="M1673" i="1"/>
  <c r="R1787" i="1" l="1"/>
  <c r="G1787" i="1"/>
  <c r="O1673" i="1"/>
  <c r="L1674" i="1" s="1"/>
  <c r="Q1787" i="1" l="1"/>
  <c r="S1787" i="1" s="1"/>
  <c r="P1788" i="1" s="1"/>
  <c r="F1674" i="1"/>
  <c r="N1674" i="1"/>
  <c r="G1788" i="1" l="1"/>
  <c r="R1788" i="1"/>
  <c r="M1674" i="1"/>
  <c r="Q1788" i="1" l="1"/>
  <c r="S1788" i="1" s="1"/>
  <c r="P1789" i="1" s="1"/>
  <c r="O1674" i="1"/>
  <c r="L1675" i="1" s="1"/>
  <c r="G1789" i="1" l="1"/>
  <c r="R1789" i="1"/>
  <c r="F1675" i="1"/>
  <c r="N1675" i="1"/>
  <c r="Q1789" i="1" l="1"/>
  <c r="S1789" i="1" s="1"/>
  <c r="P1790" i="1" s="1"/>
  <c r="M1675" i="1"/>
  <c r="G1790" i="1" l="1"/>
  <c r="R1790" i="1"/>
  <c r="O1675" i="1"/>
  <c r="L1676" i="1" s="1"/>
  <c r="Q1790" i="1" l="1"/>
  <c r="S1790" i="1" s="1"/>
  <c r="P1791" i="1" s="1"/>
  <c r="F1676" i="1"/>
  <c r="N1676" i="1"/>
  <c r="G1791" i="1" l="1"/>
  <c r="R1791" i="1"/>
  <c r="M1676" i="1"/>
  <c r="Q1791" i="1" l="1"/>
  <c r="O1676" i="1"/>
  <c r="L1677" i="1" s="1"/>
  <c r="S1791" i="1" l="1"/>
  <c r="P1792" i="1" s="1"/>
  <c r="F1677" i="1"/>
  <c r="N1677" i="1"/>
  <c r="G1792" i="1" l="1"/>
  <c r="R1792" i="1"/>
  <c r="M1677" i="1"/>
  <c r="O1677" i="1" s="1"/>
  <c r="L1678" i="1" s="1"/>
  <c r="Q1792" i="1" l="1"/>
  <c r="S1792" i="1" s="1"/>
  <c r="P1793" i="1" s="1"/>
  <c r="F1678" i="1"/>
  <c r="N1678" i="1"/>
  <c r="G1793" i="1" l="1"/>
  <c r="R1793" i="1"/>
  <c r="M1678" i="1"/>
  <c r="O1678" i="1" s="1"/>
  <c r="L1679" i="1" s="1"/>
  <c r="Q1793" i="1" l="1"/>
  <c r="S1793" i="1" s="1"/>
  <c r="P1794" i="1" s="1"/>
  <c r="F1679" i="1"/>
  <c r="N1679" i="1"/>
  <c r="G1794" i="1" l="1"/>
  <c r="R1794" i="1"/>
  <c r="M1679" i="1"/>
  <c r="O1679" i="1" s="1"/>
  <c r="L1680" i="1" s="1"/>
  <c r="Q1794" i="1" l="1"/>
  <c r="N1680" i="1"/>
  <c r="F1680" i="1"/>
  <c r="S1794" i="1" l="1"/>
  <c r="P1795" i="1" s="1"/>
  <c r="M1680" i="1"/>
  <c r="G1795" i="1" l="1"/>
  <c r="R1795" i="1"/>
  <c r="O1680" i="1"/>
  <c r="L1681" i="1" s="1"/>
  <c r="Q1795" i="1" l="1"/>
  <c r="F1681" i="1"/>
  <c r="N1681" i="1"/>
  <c r="S1795" i="1" l="1"/>
  <c r="P1796" i="1" s="1"/>
  <c r="M1681" i="1"/>
  <c r="O1681" i="1" s="1"/>
  <c r="L1682" i="1" s="1"/>
  <c r="G1796" i="1" l="1"/>
  <c r="R1796" i="1"/>
  <c r="F1682" i="1"/>
  <c r="N1682" i="1"/>
  <c r="Q1796" i="1" l="1"/>
  <c r="S1796" i="1" s="1"/>
  <c r="P1797" i="1" s="1"/>
  <c r="M1682" i="1"/>
  <c r="O1682" i="1" s="1"/>
  <c r="L1683" i="1" s="1"/>
  <c r="G1797" i="1" l="1"/>
  <c r="R1797" i="1"/>
  <c r="N1683" i="1"/>
  <c r="F1683" i="1"/>
  <c r="Q1797" i="1" l="1"/>
  <c r="S1797" i="1" s="1"/>
  <c r="P1798" i="1" s="1"/>
  <c r="M1683" i="1"/>
  <c r="O1683" i="1" s="1"/>
  <c r="L1684" i="1" s="1"/>
  <c r="G1798" i="1" l="1"/>
  <c r="R1798" i="1"/>
  <c r="F1684" i="1"/>
  <c r="N1684" i="1"/>
  <c r="Q1798" i="1" l="1"/>
  <c r="M1684" i="1"/>
  <c r="O1684" i="1" s="1"/>
  <c r="L1685" i="1" s="1"/>
  <c r="S1798" i="1" l="1"/>
  <c r="P1799" i="1" s="1"/>
  <c r="N1685" i="1"/>
  <c r="F1685" i="1"/>
  <c r="R1799" i="1" l="1"/>
  <c r="G1799" i="1"/>
  <c r="M1685" i="1"/>
  <c r="O1685" i="1" s="1"/>
  <c r="L1686" i="1" s="1"/>
  <c r="Q1799" i="1" l="1"/>
  <c r="S1799" i="1" s="1"/>
  <c r="P1800" i="1" s="1"/>
  <c r="F1686" i="1"/>
  <c r="N1686" i="1"/>
  <c r="R1800" i="1" l="1"/>
  <c r="G1800" i="1"/>
  <c r="M1686" i="1"/>
  <c r="O1686" i="1" s="1"/>
  <c r="L1687" i="1" s="1"/>
  <c r="Q1800" i="1" l="1"/>
  <c r="S1800" i="1" s="1"/>
  <c r="P1801" i="1" s="1"/>
  <c r="N1687" i="1"/>
  <c r="F1687" i="1"/>
  <c r="G1801" i="1" l="1"/>
  <c r="R1801" i="1"/>
  <c r="M1687" i="1"/>
  <c r="Q1801" i="1" l="1"/>
  <c r="O1687" i="1"/>
  <c r="L1688" i="1" s="1"/>
  <c r="S1801" i="1" l="1"/>
  <c r="P1802" i="1" s="1"/>
  <c r="N1688" i="1"/>
  <c r="F1688" i="1"/>
  <c r="G1802" i="1" l="1"/>
  <c r="R1802" i="1"/>
  <c r="M1688" i="1"/>
  <c r="Q1802" i="1" l="1"/>
  <c r="S1802" i="1" s="1"/>
  <c r="P1803" i="1" s="1"/>
  <c r="O1688" i="1"/>
  <c r="L1689" i="1" s="1"/>
  <c r="R1803" i="1" l="1"/>
  <c r="G1803" i="1"/>
  <c r="N1689" i="1"/>
  <c r="F1689" i="1"/>
  <c r="Q1803" i="1" l="1"/>
  <c r="M1689" i="1"/>
  <c r="O1689" i="1" s="1"/>
  <c r="L1690" i="1" s="1"/>
  <c r="S1803" i="1" l="1"/>
  <c r="P1804" i="1" s="1"/>
  <c r="F1690" i="1"/>
  <c r="N1690" i="1"/>
  <c r="G1804" i="1" l="1"/>
  <c r="R1804" i="1"/>
  <c r="M1690" i="1"/>
  <c r="Q1804" i="1" l="1"/>
  <c r="O1690" i="1"/>
  <c r="L1691" i="1" s="1"/>
  <c r="S1804" i="1" l="1"/>
  <c r="P1805" i="1" s="1"/>
  <c r="F1691" i="1"/>
  <c r="N1691" i="1"/>
  <c r="R1805" i="1" l="1"/>
  <c r="G1805" i="1"/>
  <c r="M1691" i="1"/>
  <c r="Q1805" i="1" l="1"/>
  <c r="O1691" i="1"/>
  <c r="L1692" i="1" s="1"/>
  <c r="S1805" i="1" l="1"/>
  <c r="P1806" i="1" s="1"/>
  <c r="F1692" i="1"/>
  <c r="N1692" i="1"/>
  <c r="G1806" i="1" l="1"/>
  <c r="R1806" i="1"/>
  <c r="M1692" i="1"/>
  <c r="Q1806" i="1" l="1"/>
  <c r="O1692" i="1"/>
  <c r="L1693" i="1" s="1"/>
  <c r="S1806" i="1" l="1"/>
  <c r="P1807" i="1" s="1"/>
  <c r="F1693" i="1"/>
  <c r="N1693" i="1"/>
  <c r="G1807" i="1" l="1"/>
  <c r="R1807" i="1"/>
  <c r="M1693" i="1"/>
  <c r="Q1807" i="1" l="1"/>
  <c r="O1693" i="1"/>
  <c r="L1694" i="1" s="1"/>
  <c r="S1807" i="1" l="1"/>
  <c r="P1808" i="1" s="1"/>
  <c r="N1694" i="1"/>
  <c r="F1694" i="1"/>
  <c r="G1808" i="1" l="1"/>
  <c r="R1808" i="1"/>
  <c r="M1694" i="1"/>
  <c r="Q1808" i="1" l="1"/>
  <c r="S1808" i="1" s="1"/>
  <c r="P1809" i="1" s="1"/>
  <c r="O1694" i="1"/>
  <c r="L1695" i="1" s="1"/>
  <c r="G1809" i="1" l="1"/>
  <c r="R1809" i="1"/>
  <c r="N1695" i="1"/>
  <c r="F1695" i="1"/>
  <c r="Q1809" i="1" l="1"/>
  <c r="S1809" i="1" s="1"/>
  <c r="P1810" i="1" s="1"/>
  <c r="M1695" i="1"/>
  <c r="G1810" i="1" l="1"/>
  <c r="R1810" i="1"/>
  <c r="O1695" i="1"/>
  <c r="L1696" i="1" s="1"/>
  <c r="Q1810" i="1" l="1"/>
  <c r="S1810" i="1" s="1"/>
  <c r="P1811" i="1" s="1"/>
  <c r="N1696" i="1"/>
  <c r="F1696" i="1"/>
  <c r="G1811" i="1" l="1"/>
  <c r="R1811" i="1"/>
  <c r="M1696" i="1"/>
  <c r="O1696" i="1" s="1"/>
  <c r="L1697" i="1" s="1"/>
  <c r="Q1811" i="1" l="1"/>
  <c r="N1697" i="1"/>
  <c r="F1697" i="1"/>
  <c r="S1811" i="1" l="1"/>
  <c r="P1812" i="1" s="1"/>
  <c r="M1697" i="1"/>
  <c r="O1697" i="1" s="1"/>
  <c r="L1698" i="1" s="1"/>
  <c r="G1812" i="1" l="1"/>
  <c r="R1812" i="1"/>
  <c r="N1698" i="1"/>
  <c r="F1698" i="1"/>
  <c r="Q1812" i="1" l="1"/>
  <c r="M1698" i="1"/>
  <c r="O1698" i="1" s="1"/>
  <c r="L1699" i="1" s="1"/>
  <c r="S1812" i="1" l="1"/>
  <c r="P1813" i="1" s="1"/>
  <c r="N1699" i="1"/>
  <c r="F1699" i="1"/>
  <c r="G1813" i="1" l="1"/>
  <c r="R1813" i="1"/>
  <c r="M1699" i="1"/>
  <c r="O1699" i="1" s="1"/>
  <c r="L1700" i="1" s="1"/>
  <c r="Q1813" i="1" l="1"/>
  <c r="F1700" i="1"/>
  <c r="N1700" i="1"/>
  <c r="S1813" i="1" l="1"/>
  <c r="P1814" i="1" s="1"/>
  <c r="M1700" i="1"/>
  <c r="O1700" i="1" s="1"/>
  <c r="L1701" i="1" s="1"/>
  <c r="R1814" i="1" l="1"/>
  <c r="G1814" i="1"/>
  <c r="F1701" i="1"/>
  <c r="N1701" i="1"/>
  <c r="Q1814" i="1" l="1"/>
  <c r="M1701" i="1"/>
  <c r="S1814" i="1" l="1"/>
  <c r="P1815" i="1" s="1"/>
  <c r="O1701" i="1"/>
  <c r="L1702" i="1" s="1"/>
  <c r="R1815" i="1" l="1"/>
  <c r="G1815" i="1"/>
  <c r="F1702" i="1"/>
  <c r="N1702" i="1"/>
  <c r="Q1815" i="1" l="1"/>
  <c r="M1702" i="1"/>
  <c r="O1702" i="1" s="1"/>
  <c r="L1703" i="1" s="1"/>
  <c r="S1815" i="1" l="1"/>
  <c r="P1816" i="1" s="1"/>
  <c r="F1703" i="1"/>
  <c r="N1703" i="1"/>
  <c r="R1816" i="1" l="1"/>
  <c r="G1816" i="1"/>
  <c r="M1703" i="1"/>
  <c r="O1703" i="1" s="1"/>
  <c r="L1704" i="1" s="1"/>
  <c r="Q1816" i="1" l="1"/>
  <c r="F1704" i="1"/>
  <c r="N1704" i="1"/>
  <c r="S1816" i="1" l="1"/>
  <c r="P1817" i="1" s="1"/>
  <c r="M1704" i="1"/>
  <c r="O1704" i="1" s="1"/>
  <c r="L1705" i="1" s="1"/>
  <c r="R1817" i="1" l="1"/>
  <c r="G1817" i="1"/>
  <c r="F1705" i="1"/>
  <c r="N1705" i="1"/>
  <c r="Q1817" i="1" l="1"/>
  <c r="M1705" i="1"/>
  <c r="O1705" i="1" s="1"/>
  <c r="L1706" i="1" s="1"/>
  <c r="S1817" i="1" l="1"/>
  <c r="P1818" i="1" s="1"/>
  <c r="F1706" i="1"/>
  <c r="N1706" i="1"/>
  <c r="R1818" i="1" l="1"/>
  <c r="G1818" i="1"/>
  <c r="M1706" i="1"/>
  <c r="Q1818" i="1" l="1"/>
  <c r="O1706" i="1"/>
  <c r="L1707" i="1" s="1"/>
  <c r="S1818" i="1" l="1"/>
  <c r="P1819" i="1" s="1"/>
  <c r="N1707" i="1"/>
  <c r="F1707" i="1"/>
  <c r="R1819" i="1" l="1"/>
  <c r="G1819" i="1"/>
  <c r="M1707" i="1"/>
  <c r="O1707" i="1" s="1"/>
  <c r="L1708" i="1" s="1"/>
  <c r="Q1819" i="1" l="1"/>
  <c r="S1819" i="1" s="1"/>
  <c r="P1820" i="1" s="1"/>
  <c r="F1708" i="1"/>
  <c r="N1708" i="1"/>
  <c r="R1820" i="1" l="1"/>
  <c r="G1820" i="1"/>
  <c r="M1708" i="1"/>
  <c r="O1708" i="1" s="1"/>
  <c r="L1709" i="1" s="1"/>
  <c r="Q1820" i="1" l="1"/>
  <c r="S1820" i="1" s="1"/>
  <c r="P1821" i="1" s="1"/>
  <c r="F1709" i="1"/>
  <c r="N1709" i="1"/>
  <c r="G1821" i="1" l="1"/>
  <c r="R1821" i="1"/>
  <c r="M1709" i="1"/>
  <c r="Q1821" i="1" l="1"/>
  <c r="O1709" i="1"/>
  <c r="L1710" i="1" s="1"/>
  <c r="S1821" i="1" l="1"/>
  <c r="P1822" i="1" s="1"/>
  <c r="F1710" i="1"/>
  <c r="N1710" i="1"/>
  <c r="G1822" i="1" l="1"/>
  <c r="R1822" i="1"/>
  <c r="M1710" i="1"/>
  <c r="O1710" i="1" s="1"/>
  <c r="L1711" i="1" s="1"/>
  <c r="Q1822" i="1" l="1"/>
  <c r="S1822" i="1" s="1"/>
  <c r="P1823" i="1" s="1"/>
  <c r="N1711" i="1"/>
  <c r="F1711" i="1"/>
  <c r="G1823" i="1" l="1"/>
  <c r="R1823" i="1"/>
  <c r="M1711" i="1"/>
  <c r="O1711" i="1" s="1"/>
  <c r="L1712" i="1" s="1"/>
  <c r="Q1823" i="1" l="1"/>
  <c r="F1712" i="1"/>
  <c r="N1712" i="1"/>
  <c r="S1823" i="1" l="1"/>
  <c r="P1824" i="1" s="1"/>
  <c r="M1712" i="1"/>
  <c r="O1712" i="1" s="1"/>
  <c r="L1713" i="1" s="1"/>
  <c r="G1824" i="1" l="1"/>
  <c r="R1824" i="1"/>
  <c r="F1713" i="1"/>
  <c r="N1713" i="1"/>
  <c r="Q1824" i="1" l="1"/>
  <c r="M1713" i="1"/>
  <c r="O1713" i="1" s="1"/>
  <c r="L1714" i="1" s="1"/>
  <c r="S1824" i="1" l="1"/>
  <c r="P1825" i="1" s="1"/>
  <c r="F1714" i="1"/>
  <c r="N1714" i="1"/>
  <c r="G1825" i="1" l="1"/>
  <c r="R1825" i="1"/>
  <c r="M1714" i="1"/>
  <c r="Q1825" i="1" l="1"/>
  <c r="S1825" i="1" s="1"/>
  <c r="P1826" i="1" s="1"/>
  <c r="O1714" i="1"/>
  <c r="L1715" i="1" s="1"/>
  <c r="G1826" i="1" l="1"/>
  <c r="R1826" i="1"/>
  <c r="F1715" i="1"/>
  <c r="N1715" i="1"/>
  <c r="Q1826" i="1" l="1"/>
  <c r="M1715" i="1"/>
  <c r="O1715" i="1" s="1"/>
  <c r="L1716" i="1" s="1"/>
  <c r="S1826" i="1" l="1"/>
  <c r="P1827" i="1" s="1"/>
  <c r="F1716" i="1"/>
  <c r="N1716" i="1"/>
  <c r="G1827" i="1" l="1"/>
  <c r="R1827" i="1"/>
  <c r="M1716" i="1"/>
  <c r="Q1827" i="1" l="1"/>
  <c r="S1827" i="1" s="1"/>
  <c r="P1828" i="1" s="1"/>
  <c r="O1716" i="1"/>
  <c r="L1717" i="1" s="1"/>
  <c r="G1828" i="1" l="1"/>
  <c r="R1828" i="1"/>
  <c r="N1717" i="1"/>
  <c r="F1717" i="1"/>
  <c r="Q1828" i="1" l="1"/>
  <c r="S1828" i="1" s="1"/>
  <c r="P1829" i="1" s="1"/>
  <c r="M1717" i="1"/>
  <c r="O1717" i="1" s="1"/>
  <c r="L1718" i="1" s="1"/>
  <c r="G1829" i="1" l="1"/>
  <c r="R1829" i="1"/>
  <c r="N1718" i="1"/>
  <c r="F1718" i="1"/>
  <c r="Q1829" i="1" l="1"/>
  <c r="M1718" i="1"/>
  <c r="O1718" i="1" s="1"/>
  <c r="L1719" i="1" s="1"/>
  <c r="S1829" i="1" l="1"/>
  <c r="P1830" i="1" s="1"/>
  <c r="F1719" i="1"/>
  <c r="N1719" i="1"/>
  <c r="G1830" i="1" l="1"/>
  <c r="R1830" i="1"/>
  <c r="M1719" i="1"/>
  <c r="Q1830" i="1" l="1"/>
  <c r="S1830" i="1" s="1"/>
  <c r="P1831" i="1" s="1"/>
  <c r="O1719" i="1"/>
  <c r="L1720" i="1" s="1"/>
  <c r="G1831" i="1" l="1"/>
  <c r="R1831" i="1"/>
  <c r="N1720" i="1"/>
  <c r="F1720" i="1"/>
  <c r="Q1831" i="1" l="1"/>
  <c r="S1831" i="1" s="1"/>
  <c r="P1832" i="1" s="1"/>
  <c r="M1720" i="1"/>
  <c r="G1832" i="1" l="1"/>
  <c r="R1832" i="1"/>
  <c r="O1720" i="1"/>
  <c r="L1721" i="1" s="1"/>
  <c r="Q1832" i="1" l="1"/>
  <c r="F1721" i="1"/>
  <c r="N1721" i="1"/>
  <c r="S1832" i="1" l="1"/>
  <c r="P1833" i="1" s="1"/>
  <c r="M1721" i="1"/>
  <c r="O1721" i="1" s="1"/>
  <c r="L1722" i="1" s="1"/>
  <c r="G1833" i="1" l="1"/>
  <c r="R1833" i="1"/>
  <c r="F1722" i="1"/>
  <c r="N1722" i="1"/>
  <c r="Q1833" i="1" l="1"/>
  <c r="M1722" i="1"/>
  <c r="S1833" i="1" l="1"/>
  <c r="P1834" i="1" s="1"/>
  <c r="O1722" i="1"/>
  <c r="L1723" i="1" s="1"/>
  <c r="G1834" i="1" l="1"/>
  <c r="R1834" i="1"/>
  <c r="F1723" i="1"/>
  <c r="N1723" i="1"/>
  <c r="Q1834" i="1" l="1"/>
  <c r="M1723" i="1"/>
  <c r="S1834" i="1" l="1"/>
  <c r="P1835" i="1" s="1"/>
  <c r="O1723" i="1"/>
  <c r="L1724" i="1" s="1"/>
  <c r="G1835" i="1" l="1"/>
  <c r="R1835" i="1"/>
  <c r="N1724" i="1"/>
  <c r="F1724" i="1"/>
  <c r="Q1835" i="1" l="1"/>
  <c r="S1835" i="1" s="1"/>
  <c r="P1836" i="1" s="1"/>
  <c r="M1724" i="1"/>
  <c r="O1724" i="1" s="1"/>
  <c r="L1725" i="1" s="1"/>
  <c r="G1836" i="1" l="1"/>
  <c r="R1836" i="1"/>
  <c r="N1725" i="1"/>
  <c r="F1725" i="1"/>
  <c r="Q1836" i="1" l="1"/>
  <c r="M1725" i="1"/>
  <c r="O1725" i="1" s="1"/>
  <c r="L1726" i="1" s="1"/>
  <c r="S1836" i="1" l="1"/>
  <c r="P1837" i="1" s="1"/>
  <c r="F1726" i="1"/>
  <c r="N1726" i="1"/>
  <c r="G1837" i="1" l="1"/>
  <c r="R1837" i="1"/>
  <c r="M1726" i="1"/>
  <c r="O1726" i="1" s="1"/>
  <c r="L1727" i="1" s="1"/>
  <c r="Q1837" i="1" l="1"/>
  <c r="F1727" i="1"/>
  <c r="N1727" i="1"/>
  <c r="S1837" i="1" l="1"/>
  <c r="P1838" i="1" s="1"/>
  <c r="M1727" i="1"/>
  <c r="R1838" i="1" l="1"/>
  <c r="G1838" i="1"/>
  <c r="O1727" i="1"/>
  <c r="L1728" i="1" s="1"/>
  <c r="Q1838" i="1" l="1"/>
  <c r="S1838" i="1" s="1"/>
  <c r="P1839" i="1" s="1"/>
  <c r="F1728" i="1"/>
  <c r="N1728" i="1"/>
  <c r="G1839" i="1" l="1"/>
  <c r="R1839" i="1"/>
  <c r="M1728" i="1"/>
  <c r="Q1839" i="1" l="1"/>
  <c r="O1728" i="1"/>
  <c r="L1729" i="1" s="1"/>
  <c r="S1839" i="1" l="1"/>
  <c r="P1840" i="1" s="1"/>
  <c r="F1729" i="1"/>
  <c r="N1729" i="1"/>
  <c r="G1840" i="1" l="1"/>
  <c r="R1840" i="1"/>
  <c r="M1729" i="1"/>
  <c r="O1729" i="1" s="1"/>
  <c r="L1730" i="1" s="1"/>
  <c r="Q1840" i="1" l="1"/>
  <c r="F1730" i="1"/>
  <c r="N1730" i="1"/>
  <c r="S1840" i="1" l="1"/>
  <c r="P1841" i="1" s="1"/>
  <c r="M1730" i="1"/>
  <c r="G1841" i="1" l="1"/>
  <c r="R1841" i="1"/>
  <c r="O1730" i="1"/>
  <c r="L1731" i="1" s="1"/>
  <c r="Q1841" i="1" l="1"/>
  <c r="F1731" i="1"/>
  <c r="N1731" i="1"/>
  <c r="S1841" i="1" l="1"/>
  <c r="P1842" i="1" s="1"/>
  <c r="M1731" i="1"/>
  <c r="G1842" i="1" l="1"/>
  <c r="R1842" i="1"/>
  <c r="O1731" i="1"/>
  <c r="L1732" i="1" s="1"/>
  <c r="Q1842" i="1" l="1"/>
  <c r="F1732" i="1"/>
  <c r="N1732" i="1"/>
  <c r="S1842" i="1" l="1"/>
  <c r="P1843" i="1" s="1"/>
  <c r="M1732" i="1"/>
  <c r="O1732" i="1" s="1"/>
  <c r="L1733" i="1" s="1"/>
  <c r="G1843" i="1" l="1"/>
  <c r="R1843" i="1"/>
  <c r="F1733" i="1"/>
  <c r="N1733" i="1"/>
  <c r="Q1843" i="1" l="1"/>
  <c r="S1843" i="1" s="1"/>
  <c r="P1844" i="1" s="1"/>
  <c r="M1733" i="1"/>
  <c r="O1733" i="1" s="1"/>
  <c r="L1734" i="1" s="1"/>
  <c r="G1844" i="1" l="1"/>
  <c r="R1844" i="1"/>
  <c r="N1734" i="1"/>
  <c r="F1734" i="1"/>
  <c r="Q1844" i="1" l="1"/>
  <c r="M1734" i="1"/>
  <c r="S1844" i="1" l="1"/>
  <c r="P1845" i="1" s="1"/>
  <c r="O1734" i="1"/>
  <c r="L1735" i="1" s="1"/>
  <c r="G1845" i="1" l="1"/>
  <c r="R1845" i="1"/>
  <c r="N1735" i="1"/>
  <c r="F1735" i="1"/>
  <c r="Q1845" i="1" l="1"/>
  <c r="M1735" i="1"/>
  <c r="S1845" i="1" l="1"/>
  <c r="P1846" i="1" s="1"/>
  <c r="O1735" i="1"/>
  <c r="L1736" i="1" s="1"/>
  <c r="G1846" i="1" l="1"/>
  <c r="R1846" i="1"/>
  <c r="N1736" i="1"/>
  <c r="F1736" i="1"/>
  <c r="Q1846" i="1" l="1"/>
  <c r="M1736" i="1"/>
  <c r="O1736" i="1" s="1"/>
  <c r="L1737" i="1" s="1"/>
  <c r="S1846" i="1" l="1"/>
  <c r="P1847" i="1" s="1"/>
  <c r="N1737" i="1"/>
  <c r="F1737" i="1"/>
  <c r="R1847" i="1" l="1"/>
  <c r="G1847" i="1"/>
  <c r="M1737" i="1"/>
  <c r="Q1847" i="1" l="1"/>
  <c r="O1737" i="1"/>
  <c r="L1738" i="1" s="1"/>
  <c r="S1847" i="1" l="1"/>
  <c r="P1848" i="1" s="1"/>
  <c r="F1738" i="1"/>
  <c r="N1738" i="1"/>
  <c r="G1848" i="1" l="1"/>
  <c r="R1848" i="1"/>
  <c r="M1738" i="1"/>
  <c r="Q1848" i="1" l="1"/>
  <c r="O1738" i="1"/>
  <c r="L1739" i="1" s="1"/>
  <c r="S1848" i="1" l="1"/>
  <c r="P1849" i="1" s="1"/>
  <c r="F1739" i="1"/>
  <c r="N1739" i="1"/>
  <c r="R1849" i="1" l="1"/>
  <c r="G1849" i="1"/>
  <c r="M1739" i="1"/>
  <c r="O1739" i="1" s="1"/>
  <c r="L1740" i="1" s="1"/>
  <c r="Q1849" i="1" l="1"/>
  <c r="N1740" i="1"/>
  <c r="F1740" i="1"/>
  <c r="S1849" i="1" l="1"/>
  <c r="P1850" i="1" s="1"/>
  <c r="M1740" i="1"/>
  <c r="O1740" i="1" s="1"/>
  <c r="L1741" i="1" s="1"/>
  <c r="G1850" i="1" l="1"/>
  <c r="R1850" i="1"/>
  <c r="F1741" i="1"/>
  <c r="N1741" i="1"/>
  <c r="Q1850" i="1" l="1"/>
  <c r="M1741" i="1"/>
  <c r="O1741" i="1" s="1"/>
  <c r="L1742" i="1" s="1"/>
  <c r="S1850" i="1" l="1"/>
  <c r="P1851" i="1" s="1"/>
  <c r="F1742" i="1"/>
  <c r="N1742" i="1"/>
  <c r="G1851" i="1" l="1"/>
  <c r="R1851" i="1"/>
  <c r="M1742" i="1"/>
  <c r="O1742" i="1" s="1"/>
  <c r="L1743" i="1" s="1"/>
  <c r="Q1851" i="1" l="1"/>
  <c r="N1743" i="1"/>
  <c r="F1743" i="1"/>
  <c r="S1851" i="1" l="1"/>
  <c r="P1852" i="1" s="1"/>
  <c r="M1743" i="1"/>
  <c r="O1743" i="1" s="1"/>
  <c r="L1744" i="1" s="1"/>
  <c r="G1852" i="1" l="1"/>
  <c r="R1852" i="1"/>
  <c r="N1744" i="1"/>
  <c r="F1744" i="1"/>
  <c r="Q1852" i="1" l="1"/>
  <c r="M1744" i="1"/>
  <c r="S1852" i="1" l="1"/>
  <c r="P1853" i="1" s="1"/>
  <c r="O1744" i="1"/>
  <c r="L1745" i="1" s="1"/>
  <c r="G1853" i="1" l="1"/>
  <c r="R1853" i="1"/>
  <c r="F1745" i="1"/>
  <c r="N1745" i="1"/>
  <c r="Q1853" i="1" l="1"/>
  <c r="M1745" i="1"/>
  <c r="O1745" i="1" s="1"/>
  <c r="L1746" i="1" s="1"/>
  <c r="S1853" i="1" l="1"/>
  <c r="P1854" i="1" s="1"/>
  <c r="F1746" i="1"/>
  <c r="N1746" i="1"/>
  <c r="G1854" i="1" l="1"/>
  <c r="R1854" i="1"/>
  <c r="M1746" i="1"/>
  <c r="O1746" i="1" s="1"/>
  <c r="L1747" i="1" s="1"/>
  <c r="Q1854" i="1" l="1"/>
  <c r="F1747" i="1"/>
  <c r="N1747" i="1"/>
  <c r="S1854" i="1" l="1"/>
  <c r="P1855" i="1" s="1"/>
  <c r="M1747" i="1"/>
  <c r="O1747" i="1" s="1"/>
  <c r="L1748" i="1" s="1"/>
  <c r="R1855" i="1" l="1"/>
  <c r="G1855" i="1"/>
  <c r="F1748" i="1"/>
  <c r="N1748" i="1"/>
  <c r="Q1855" i="1" l="1"/>
  <c r="M1748" i="1"/>
  <c r="O1748" i="1" s="1"/>
  <c r="L1749" i="1" s="1"/>
  <c r="S1855" i="1" l="1"/>
  <c r="P1856" i="1" s="1"/>
  <c r="F1749" i="1"/>
  <c r="N1749" i="1"/>
  <c r="G1856" i="1" l="1"/>
  <c r="R1856" i="1"/>
  <c r="M1749" i="1"/>
  <c r="Q1856" i="1" l="1"/>
  <c r="O1749" i="1"/>
  <c r="L1750" i="1" s="1"/>
  <c r="S1856" i="1" l="1"/>
  <c r="P1857" i="1" s="1"/>
  <c r="F1750" i="1"/>
  <c r="N1750" i="1"/>
  <c r="G1857" i="1" l="1"/>
  <c r="R1857" i="1"/>
  <c r="M1750" i="1"/>
  <c r="O1750" i="1" s="1"/>
  <c r="L1751" i="1" s="1"/>
  <c r="Q1857" i="1" l="1"/>
  <c r="F1751" i="1"/>
  <c r="N1751" i="1"/>
  <c r="S1857" i="1" l="1"/>
  <c r="P1858" i="1" s="1"/>
  <c r="M1751" i="1"/>
  <c r="G1858" i="1" l="1"/>
  <c r="R1858" i="1"/>
  <c r="O1751" i="1"/>
  <c r="L1752" i="1" s="1"/>
  <c r="Q1858" i="1" l="1"/>
  <c r="S1858" i="1" s="1"/>
  <c r="P1859" i="1" s="1"/>
  <c r="F1752" i="1"/>
  <c r="N1752" i="1"/>
  <c r="G1859" i="1" l="1"/>
  <c r="R1859" i="1"/>
  <c r="M1752" i="1"/>
  <c r="O1752" i="1" s="1"/>
  <c r="L1753" i="1" s="1"/>
  <c r="Q1859" i="1" l="1"/>
  <c r="N1753" i="1"/>
  <c r="F1753" i="1"/>
  <c r="S1859" i="1" l="1"/>
  <c r="P1860" i="1" s="1"/>
  <c r="M1753" i="1"/>
  <c r="O1753" i="1" s="1"/>
  <c r="L1754" i="1" s="1"/>
  <c r="G1860" i="1" l="1"/>
  <c r="R1860" i="1"/>
  <c r="F1754" i="1"/>
  <c r="N1754" i="1"/>
  <c r="Q1860" i="1" l="1"/>
  <c r="M1754" i="1"/>
  <c r="O1754" i="1" s="1"/>
  <c r="L1755" i="1" s="1"/>
  <c r="S1860" i="1" l="1"/>
  <c r="P1861" i="1" s="1"/>
  <c r="F1755" i="1"/>
  <c r="N1755" i="1"/>
  <c r="G1861" i="1" l="1"/>
  <c r="R1861" i="1"/>
  <c r="M1755" i="1"/>
  <c r="O1755" i="1" s="1"/>
  <c r="L1756" i="1" s="1"/>
  <c r="Q1861" i="1" l="1"/>
  <c r="S1861" i="1" s="1"/>
  <c r="P1862" i="1" s="1"/>
  <c r="N1756" i="1"/>
  <c r="F1756" i="1"/>
  <c r="G1862" i="1" l="1"/>
  <c r="R1862" i="1"/>
  <c r="M1756" i="1"/>
  <c r="Q1862" i="1" l="1"/>
  <c r="S1862" i="1" s="1"/>
  <c r="P1863" i="1" s="1"/>
  <c r="O1756" i="1"/>
  <c r="L1757" i="1" s="1"/>
  <c r="G1863" i="1" l="1"/>
  <c r="R1863" i="1"/>
  <c r="N1757" i="1"/>
  <c r="F1757" i="1"/>
  <c r="Q1863" i="1" l="1"/>
  <c r="M1757" i="1"/>
  <c r="S1863" i="1" l="1"/>
  <c r="P1864" i="1" s="1"/>
  <c r="O1757" i="1"/>
  <c r="L1758" i="1" s="1"/>
  <c r="R1864" i="1" l="1"/>
  <c r="G1864" i="1"/>
  <c r="F1758" i="1"/>
  <c r="N1758" i="1"/>
  <c r="Q1864" i="1" l="1"/>
  <c r="M1758" i="1"/>
  <c r="S1864" i="1" l="1"/>
  <c r="P1865" i="1" s="1"/>
  <c r="O1758" i="1"/>
  <c r="L1759" i="1" s="1"/>
  <c r="G1865" i="1" l="1"/>
  <c r="R1865" i="1"/>
  <c r="F1759" i="1"/>
  <c r="N1759" i="1"/>
  <c r="Q1865" i="1" l="1"/>
  <c r="M1759" i="1"/>
  <c r="O1759" i="1" s="1"/>
  <c r="L1760" i="1" s="1"/>
  <c r="S1865" i="1" l="1"/>
  <c r="P1866" i="1" s="1"/>
  <c r="N1760" i="1"/>
  <c r="F1760" i="1"/>
  <c r="G1866" i="1" l="1"/>
  <c r="R1866" i="1"/>
  <c r="M1760" i="1"/>
  <c r="O1760" i="1" s="1"/>
  <c r="L1761" i="1" s="1"/>
  <c r="Q1866" i="1" l="1"/>
  <c r="S1866" i="1" s="1"/>
  <c r="P1867" i="1" s="1"/>
  <c r="F1761" i="1"/>
  <c r="N1761" i="1"/>
  <c r="G1867" i="1" l="1"/>
  <c r="R1867" i="1"/>
  <c r="M1761" i="1"/>
  <c r="O1761" i="1" s="1"/>
  <c r="L1762" i="1" s="1"/>
  <c r="Q1867" i="1" l="1"/>
  <c r="S1867" i="1" s="1"/>
  <c r="P1868" i="1" s="1"/>
  <c r="N1762" i="1"/>
  <c r="F1762" i="1"/>
  <c r="G1868" i="1" l="1"/>
  <c r="R1868" i="1"/>
  <c r="M1762" i="1"/>
  <c r="O1762" i="1" s="1"/>
  <c r="L1763" i="1" s="1"/>
  <c r="Q1868" i="1" l="1"/>
  <c r="N1763" i="1"/>
  <c r="F1763" i="1"/>
  <c r="S1868" i="1" l="1"/>
  <c r="P1869" i="1" s="1"/>
  <c r="M1763" i="1"/>
  <c r="O1763" i="1" s="1"/>
  <c r="L1764" i="1" s="1"/>
  <c r="G1869" i="1" l="1"/>
  <c r="R1869" i="1"/>
  <c r="N1764" i="1"/>
  <c r="F1764" i="1"/>
  <c r="Q1869" i="1" l="1"/>
  <c r="M1764" i="1"/>
  <c r="O1764" i="1" s="1"/>
  <c r="L1765" i="1" s="1"/>
  <c r="S1869" i="1" l="1"/>
  <c r="P1870" i="1" s="1"/>
  <c r="N1765" i="1"/>
  <c r="F1765" i="1"/>
  <c r="G1870" i="1" l="1"/>
  <c r="R1870" i="1"/>
  <c r="M1765" i="1"/>
  <c r="O1765" i="1" s="1"/>
  <c r="L1766" i="1" s="1"/>
  <c r="Q1870" i="1" l="1"/>
  <c r="F1766" i="1"/>
  <c r="N1766" i="1"/>
  <c r="S1870" i="1" l="1"/>
  <c r="P1871" i="1" s="1"/>
  <c r="M1766" i="1"/>
  <c r="G1871" i="1" l="1"/>
  <c r="R1871" i="1"/>
  <c r="O1766" i="1"/>
  <c r="L1767" i="1" s="1"/>
  <c r="Q1871" i="1" l="1"/>
  <c r="N1767" i="1"/>
  <c r="F1767" i="1"/>
  <c r="S1871" i="1" l="1"/>
  <c r="P1872" i="1" s="1"/>
  <c r="M1767" i="1"/>
  <c r="O1767" i="1" s="1"/>
  <c r="L1768" i="1" s="1"/>
  <c r="G1872" i="1" l="1"/>
  <c r="R1872" i="1"/>
  <c r="F1768" i="1"/>
  <c r="N1768" i="1"/>
  <c r="Q1872" i="1" l="1"/>
  <c r="S1872" i="1" s="1"/>
  <c r="P1873" i="1" s="1"/>
  <c r="M1768" i="1"/>
  <c r="O1768" i="1" s="1"/>
  <c r="L1769" i="1" s="1"/>
  <c r="G1873" i="1" l="1"/>
  <c r="R1873" i="1"/>
  <c r="F1769" i="1"/>
  <c r="N1769" i="1"/>
  <c r="Q1873" i="1" l="1"/>
  <c r="S1873" i="1" s="1"/>
  <c r="P1874" i="1" s="1"/>
  <c r="M1769" i="1"/>
  <c r="G1874" i="1" l="1"/>
  <c r="R1874" i="1"/>
  <c r="O1769" i="1"/>
  <c r="L1770" i="1" s="1"/>
  <c r="Q1874" i="1" l="1"/>
  <c r="F1770" i="1"/>
  <c r="N1770" i="1"/>
  <c r="S1874" i="1" l="1"/>
  <c r="P1875" i="1" s="1"/>
  <c r="M1770" i="1"/>
  <c r="O1770" i="1" s="1"/>
  <c r="L1771" i="1" s="1"/>
  <c r="R1875" i="1" l="1"/>
  <c r="G1875" i="1"/>
  <c r="F1771" i="1"/>
  <c r="N1771" i="1"/>
  <c r="Q1875" i="1" l="1"/>
  <c r="S1875" i="1" s="1"/>
  <c r="P1876" i="1" s="1"/>
  <c r="M1771" i="1"/>
  <c r="O1771" i="1" s="1"/>
  <c r="L1772" i="1" s="1"/>
  <c r="G1876" i="1" l="1"/>
  <c r="R1876" i="1"/>
  <c r="N1772" i="1"/>
  <c r="F1772" i="1"/>
  <c r="Q1876" i="1" l="1"/>
  <c r="M1772" i="1"/>
  <c r="S1876" i="1" l="1"/>
  <c r="P1877" i="1" s="1"/>
  <c r="O1772" i="1"/>
  <c r="L1773" i="1" s="1"/>
  <c r="G1877" i="1" l="1"/>
  <c r="R1877" i="1"/>
  <c r="N1773" i="1"/>
  <c r="F1773" i="1"/>
  <c r="Q1877" i="1" l="1"/>
  <c r="S1877" i="1" s="1"/>
  <c r="P1878" i="1" s="1"/>
  <c r="M1773" i="1"/>
  <c r="G1878" i="1" l="1"/>
  <c r="R1878" i="1"/>
  <c r="O1773" i="1"/>
  <c r="L1774" i="1" s="1"/>
  <c r="Q1878" i="1" l="1"/>
  <c r="F1774" i="1"/>
  <c r="N1774" i="1"/>
  <c r="S1878" i="1" l="1"/>
  <c r="P1879" i="1" s="1"/>
  <c r="M1774" i="1"/>
  <c r="O1774" i="1" s="1"/>
  <c r="L1775" i="1" s="1"/>
  <c r="G1879" i="1" l="1"/>
  <c r="R1879" i="1"/>
  <c r="F1775" i="1"/>
  <c r="N1775" i="1"/>
  <c r="Q1879" i="1" l="1"/>
  <c r="M1775" i="1"/>
  <c r="O1775" i="1" s="1"/>
  <c r="L1776" i="1" s="1"/>
  <c r="S1879" i="1" l="1"/>
  <c r="P1880" i="1" s="1"/>
  <c r="N1776" i="1"/>
  <c r="F1776" i="1"/>
  <c r="G1880" i="1" l="1"/>
  <c r="R1880" i="1"/>
  <c r="M1776" i="1"/>
  <c r="O1776" i="1" s="1"/>
  <c r="L1777" i="1" s="1"/>
  <c r="Q1880" i="1" l="1"/>
  <c r="S1880" i="1" s="1"/>
  <c r="P1881" i="1" s="1"/>
  <c r="F1777" i="1"/>
  <c r="N1777" i="1"/>
  <c r="G1881" i="1" l="1"/>
  <c r="R1881" i="1"/>
  <c r="M1777" i="1"/>
  <c r="O1777" i="1" s="1"/>
  <c r="L1778" i="1" s="1"/>
  <c r="Q1881" i="1" l="1"/>
  <c r="S1881" i="1" s="1"/>
  <c r="P1882" i="1" s="1"/>
  <c r="N1778" i="1"/>
  <c r="F1778" i="1"/>
  <c r="G1882" i="1" l="1"/>
  <c r="R1882" i="1"/>
  <c r="M1778" i="1"/>
  <c r="O1778" i="1" s="1"/>
  <c r="L1779" i="1" s="1"/>
  <c r="Q1882" i="1" l="1"/>
  <c r="S1882" i="1" s="1"/>
  <c r="P1883" i="1" s="1"/>
  <c r="N1779" i="1"/>
  <c r="F1779" i="1"/>
  <c r="G1883" i="1" l="1"/>
  <c r="R1883" i="1"/>
  <c r="M1779" i="1"/>
  <c r="O1779" i="1" s="1"/>
  <c r="L1780" i="1" s="1"/>
  <c r="Q1883" i="1" l="1"/>
  <c r="F1780" i="1"/>
  <c r="N1780" i="1"/>
  <c r="S1883" i="1" l="1"/>
  <c r="P1884" i="1" s="1"/>
  <c r="M1780" i="1"/>
  <c r="O1780" i="1" s="1"/>
  <c r="L1781" i="1" s="1"/>
  <c r="G1884" i="1" l="1"/>
  <c r="R1884" i="1"/>
  <c r="F1781" i="1"/>
  <c r="N1781" i="1"/>
  <c r="Q1884" i="1" l="1"/>
  <c r="S1884" i="1" s="1"/>
  <c r="P1885" i="1" s="1"/>
  <c r="M1781" i="1"/>
  <c r="O1781" i="1" s="1"/>
  <c r="L1782" i="1" s="1"/>
  <c r="G1885" i="1" l="1"/>
  <c r="R1885" i="1"/>
  <c r="F1782" i="1"/>
  <c r="N1782" i="1"/>
  <c r="Q1885" i="1" l="1"/>
  <c r="M1782" i="1"/>
  <c r="S1885" i="1" l="1"/>
  <c r="P1886" i="1" s="1"/>
  <c r="O1782" i="1"/>
  <c r="L1783" i="1" s="1"/>
  <c r="G1886" i="1" l="1"/>
  <c r="R1886" i="1"/>
  <c r="F1783" i="1"/>
  <c r="N1783" i="1"/>
  <c r="Q1886" i="1" l="1"/>
  <c r="M1783" i="1"/>
  <c r="O1783" i="1" s="1"/>
  <c r="L1784" i="1" s="1"/>
  <c r="S1886" i="1" l="1"/>
  <c r="P1887" i="1" s="1"/>
  <c r="N1784" i="1"/>
  <c r="F1784" i="1"/>
  <c r="G1887" i="1" l="1"/>
  <c r="R1887" i="1"/>
  <c r="M1784" i="1"/>
  <c r="Q1887" i="1" l="1"/>
  <c r="S1887" i="1" s="1"/>
  <c r="P1888" i="1" s="1"/>
  <c r="O1784" i="1"/>
  <c r="L1785" i="1" s="1"/>
  <c r="G1888" i="1" l="1"/>
  <c r="R1888" i="1"/>
  <c r="F1785" i="1"/>
  <c r="N1785" i="1"/>
  <c r="Q1888" i="1" l="1"/>
  <c r="M1785" i="1"/>
  <c r="O1785" i="1" s="1"/>
  <c r="L1786" i="1" s="1"/>
  <c r="S1888" i="1" l="1"/>
  <c r="P1889" i="1" s="1"/>
  <c r="N1786" i="1"/>
  <c r="F1786" i="1"/>
  <c r="G1889" i="1" l="1"/>
  <c r="R1889" i="1"/>
  <c r="M1786" i="1"/>
  <c r="O1786" i="1" s="1"/>
  <c r="L1787" i="1" s="1"/>
  <c r="Q1889" i="1" l="1"/>
  <c r="S1889" i="1" s="1"/>
  <c r="P1890" i="1" s="1"/>
  <c r="F1787" i="1"/>
  <c r="N1787" i="1"/>
  <c r="G1890" i="1" l="1"/>
  <c r="R1890" i="1"/>
  <c r="M1787" i="1"/>
  <c r="O1787" i="1" s="1"/>
  <c r="L1788" i="1" s="1"/>
  <c r="Q1890" i="1" l="1"/>
  <c r="N1788" i="1"/>
  <c r="F1788" i="1"/>
  <c r="S1890" i="1" l="1"/>
  <c r="P1891" i="1" s="1"/>
  <c r="M1788" i="1"/>
  <c r="O1788" i="1" s="1"/>
  <c r="L1789" i="1" s="1"/>
  <c r="G1891" i="1" l="1"/>
  <c r="R1891" i="1"/>
  <c r="N1789" i="1"/>
  <c r="F1789" i="1"/>
  <c r="Q1891" i="1" l="1"/>
  <c r="S1891" i="1" s="1"/>
  <c r="P1892" i="1" s="1"/>
  <c r="M1789" i="1"/>
  <c r="G1892" i="1" l="1"/>
  <c r="R1892" i="1"/>
  <c r="O1789" i="1"/>
  <c r="L1790" i="1" s="1"/>
  <c r="Q1892" i="1" l="1"/>
  <c r="S1892" i="1" s="1"/>
  <c r="P1893" i="1" s="1"/>
  <c r="F1790" i="1"/>
  <c r="N1790" i="1"/>
  <c r="G1893" i="1" l="1"/>
  <c r="R1893" i="1"/>
  <c r="M1790" i="1"/>
  <c r="O1790" i="1" s="1"/>
  <c r="L1791" i="1" s="1"/>
  <c r="Q1893" i="1" l="1"/>
  <c r="N1791" i="1"/>
  <c r="F1791" i="1"/>
  <c r="S1893" i="1" l="1"/>
  <c r="P1894" i="1" s="1"/>
  <c r="M1791" i="1"/>
  <c r="O1791" i="1" s="1"/>
  <c r="L1792" i="1" s="1"/>
  <c r="G1894" i="1" l="1"/>
  <c r="R1894" i="1"/>
  <c r="F1792" i="1"/>
  <c r="N1792" i="1"/>
  <c r="Q1894" i="1" l="1"/>
  <c r="M1792" i="1"/>
  <c r="O1792" i="1" s="1"/>
  <c r="L1793" i="1" s="1"/>
  <c r="S1894" i="1" l="1"/>
  <c r="P1895" i="1" s="1"/>
  <c r="F1793" i="1"/>
  <c r="N1793" i="1"/>
  <c r="G1895" i="1" l="1"/>
  <c r="R1895" i="1"/>
  <c r="M1793" i="1"/>
  <c r="Q1895" i="1" l="1"/>
  <c r="S1895" i="1" s="1"/>
  <c r="P1896" i="1" s="1"/>
  <c r="O1793" i="1"/>
  <c r="L1794" i="1" s="1"/>
  <c r="R1896" i="1" l="1"/>
  <c r="G1896" i="1"/>
  <c r="F1794" i="1"/>
  <c r="N1794" i="1"/>
  <c r="Q1896" i="1" l="1"/>
  <c r="S1896" i="1" s="1"/>
  <c r="P1897" i="1" s="1"/>
  <c r="M1794" i="1"/>
  <c r="O1794" i="1" s="1"/>
  <c r="L1795" i="1" s="1"/>
  <c r="G1897" i="1" l="1"/>
  <c r="R1897" i="1"/>
  <c r="N1795" i="1"/>
  <c r="F1795" i="1"/>
  <c r="Q1897" i="1" l="1"/>
  <c r="M1795" i="1"/>
  <c r="O1795" i="1" s="1"/>
  <c r="L1796" i="1" s="1"/>
  <c r="S1897" i="1" l="1"/>
  <c r="P1898" i="1" s="1"/>
  <c r="N1796" i="1"/>
  <c r="F1796" i="1"/>
  <c r="G1898" i="1" l="1"/>
  <c r="R1898" i="1"/>
  <c r="M1796" i="1"/>
  <c r="O1796" i="1" s="1"/>
  <c r="L1797" i="1" s="1"/>
  <c r="Q1898" i="1" l="1"/>
  <c r="F1797" i="1"/>
  <c r="N1797" i="1"/>
  <c r="S1898" i="1" l="1"/>
  <c r="P1899" i="1" s="1"/>
  <c r="M1797" i="1"/>
  <c r="O1797" i="1" s="1"/>
  <c r="L1798" i="1" s="1"/>
  <c r="G1899" i="1" l="1"/>
  <c r="R1899" i="1"/>
  <c r="F1798" i="1"/>
  <c r="N1798" i="1"/>
  <c r="Q1899" i="1" l="1"/>
  <c r="M1798" i="1"/>
  <c r="O1798" i="1" s="1"/>
  <c r="L1799" i="1" s="1"/>
  <c r="S1899" i="1" l="1"/>
  <c r="P1900" i="1" s="1"/>
  <c r="F1799" i="1"/>
  <c r="N1799" i="1"/>
  <c r="G1900" i="1" l="1"/>
  <c r="R1900" i="1"/>
  <c r="M1799" i="1"/>
  <c r="O1799" i="1" s="1"/>
  <c r="L1800" i="1" s="1"/>
  <c r="Q1900" i="1" l="1"/>
  <c r="N1800" i="1"/>
  <c r="F1800" i="1"/>
  <c r="S1900" i="1" l="1"/>
  <c r="P1901" i="1" s="1"/>
  <c r="M1800" i="1"/>
  <c r="O1800" i="1" s="1"/>
  <c r="L1801" i="1" s="1"/>
  <c r="G1901" i="1" l="1"/>
  <c r="R1901" i="1"/>
  <c r="F1801" i="1"/>
  <c r="N1801" i="1"/>
  <c r="Q1901" i="1" l="1"/>
  <c r="M1801" i="1"/>
  <c r="O1801" i="1" s="1"/>
  <c r="L1802" i="1" s="1"/>
  <c r="S1901" i="1" l="1"/>
  <c r="P1902" i="1" s="1"/>
  <c r="F1802" i="1"/>
  <c r="N1802" i="1"/>
  <c r="G1902" i="1" l="1"/>
  <c r="R1902" i="1"/>
  <c r="M1802" i="1"/>
  <c r="O1802" i="1" s="1"/>
  <c r="L1803" i="1" s="1"/>
  <c r="Q1902" i="1" l="1"/>
  <c r="F1803" i="1"/>
  <c r="N1803" i="1"/>
  <c r="S1902" i="1" l="1"/>
  <c r="P1903" i="1" s="1"/>
  <c r="M1803" i="1"/>
  <c r="O1803" i="1" s="1"/>
  <c r="L1804" i="1" s="1"/>
  <c r="G1903" i="1" l="1"/>
  <c r="R1903" i="1"/>
  <c r="F1804" i="1"/>
  <c r="N1804" i="1"/>
  <c r="Q1903" i="1" l="1"/>
  <c r="M1804" i="1"/>
  <c r="O1804" i="1" s="1"/>
  <c r="L1805" i="1" s="1"/>
  <c r="S1903" i="1" l="1"/>
  <c r="P1904" i="1" s="1"/>
  <c r="N1805" i="1"/>
  <c r="F1805" i="1"/>
  <c r="G1904" i="1" l="1"/>
  <c r="R1904" i="1"/>
  <c r="M1805" i="1"/>
  <c r="O1805" i="1" s="1"/>
  <c r="L1806" i="1" s="1"/>
  <c r="Q1904" i="1" l="1"/>
  <c r="N1806" i="1"/>
  <c r="F1806" i="1"/>
  <c r="S1904" i="1" l="1"/>
  <c r="P1905" i="1" s="1"/>
  <c r="M1806" i="1"/>
  <c r="O1806" i="1" s="1"/>
  <c r="L1807" i="1" s="1"/>
  <c r="G1905" i="1" l="1"/>
  <c r="R1905" i="1"/>
  <c r="F1807" i="1"/>
  <c r="N1807" i="1"/>
  <c r="Q1905" i="1" l="1"/>
  <c r="M1807" i="1"/>
  <c r="S1905" i="1" l="1"/>
  <c r="P1906" i="1" s="1"/>
  <c r="O1807" i="1"/>
  <c r="L1808" i="1" s="1"/>
  <c r="G1906" i="1" l="1"/>
  <c r="R1906" i="1"/>
  <c r="F1808" i="1"/>
  <c r="N1808" i="1"/>
  <c r="Q1906" i="1" l="1"/>
  <c r="M1808" i="1"/>
  <c r="O1808" i="1" s="1"/>
  <c r="L1809" i="1" s="1"/>
  <c r="S1906" i="1" l="1"/>
  <c r="P1907" i="1" s="1"/>
  <c r="F1809" i="1"/>
  <c r="N1809" i="1"/>
  <c r="G1907" i="1" l="1"/>
  <c r="R1907" i="1"/>
  <c r="M1809" i="1"/>
  <c r="Q1907" i="1" l="1"/>
  <c r="O1809" i="1"/>
  <c r="L1810" i="1" s="1"/>
  <c r="S1907" i="1" l="1"/>
  <c r="P1908" i="1" s="1"/>
  <c r="F1810" i="1"/>
  <c r="N1810" i="1"/>
  <c r="G1908" i="1" l="1"/>
  <c r="R1908" i="1"/>
  <c r="M1810" i="1"/>
  <c r="O1810" i="1" s="1"/>
  <c r="L1811" i="1" s="1"/>
  <c r="Q1908" i="1" l="1"/>
  <c r="F1811" i="1"/>
  <c r="N1811" i="1"/>
  <c r="S1908" i="1" l="1"/>
  <c r="P1909" i="1" s="1"/>
  <c r="M1811" i="1"/>
  <c r="O1811" i="1" s="1"/>
  <c r="L1812" i="1" s="1"/>
  <c r="G1909" i="1" l="1"/>
  <c r="R1909" i="1"/>
  <c r="F1812" i="1"/>
  <c r="N1812" i="1"/>
  <c r="Q1909" i="1" l="1"/>
  <c r="M1812" i="1"/>
  <c r="O1812" i="1" s="1"/>
  <c r="L1813" i="1" s="1"/>
  <c r="S1909" i="1" l="1"/>
  <c r="P1910" i="1" s="1"/>
  <c r="N1813" i="1"/>
  <c r="F1813" i="1"/>
  <c r="G1910" i="1" l="1"/>
  <c r="R1910" i="1"/>
  <c r="M1813" i="1"/>
  <c r="O1813" i="1" s="1"/>
  <c r="L1814" i="1" s="1"/>
  <c r="Q1910" i="1" l="1"/>
  <c r="N1814" i="1"/>
  <c r="F1814" i="1"/>
  <c r="S1910" i="1" l="1"/>
  <c r="P1911" i="1" s="1"/>
  <c r="M1814" i="1"/>
  <c r="O1814" i="1" s="1"/>
  <c r="L1815" i="1" s="1"/>
  <c r="G1911" i="1" l="1"/>
  <c r="R1911" i="1"/>
  <c r="N1815" i="1"/>
  <c r="F1815" i="1"/>
  <c r="Q1911" i="1" l="1"/>
  <c r="M1815" i="1"/>
  <c r="O1815" i="1" s="1"/>
  <c r="L1816" i="1" s="1"/>
  <c r="S1911" i="1" l="1"/>
  <c r="P1912" i="1" s="1"/>
  <c r="F1816" i="1"/>
  <c r="N1816" i="1"/>
  <c r="G1912" i="1" l="1"/>
  <c r="R1912" i="1"/>
  <c r="M1816" i="1"/>
  <c r="Q1912" i="1" l="1"/>
  <c r="S1912" i="1" s="1"/>
  <c r="P1913" i="1" s="1"/>
  <c r="O1816" i="1"/>
  <c r="L1817" i="1" s="1"/>
  <c r="G1913" i="1" l="1"/>
  <c r="R1913" i="1"/>
  <c r="N1817" i="1"/>
  <c r="F1817" i="1"/>
  <c r="Q1913" i="1" l="1"/>
  <c r="S1913" i="1" s="1"/>
  <c r="P1914" i="1" s="1"/>
  <c r="M1817" i="1"/>
  <c r="G1914" i="1" l="1"/>
  <c r="R1914" i="1"/>
  <c r="O1817" i="1"/>
  <c r="L1818" i="1" s="1"/>
  <c r="Q1914" i="1" l="1"/>
  <c r="F1818" i="1"/>
  <c r="N1818" i="1"/>
  <c r="S1914" i="1" l="1"/>
  <c r="P1915" i="1" s="1"/>
  <c r="M1818" i="1"/>
  <c r="O1818" i="1" s="1"/>
  <c r="L1819" i="1" s="1"/>
  <c r="G1915" i="1" l="1"/>
  <c r="R1915" i="1"/>
  <c r="F1819" i="1"/>
  <c r="N1819" i="1"/>
  <c r="Q1915" i="1" l="1"/>
  <c r="M1819" i="1"/>
  <c r="S1915" i="1" l="1"/>
  <c r="P1916" i="1" s="1"/>
  <c r="O1819" i="1"/>
  <c r="L1820" i="1" s="1"/>
  <c r="G1916" i="1" l="1"/>
  <c r="R1916" i="1"/>
  <c r="F1820" i="1"/>
  <c r="N1820" i="1"/>
  <c r="Q1916" i="1" l="1"/>
  <c r="M1820" i="1"/>
  <c r="O1820" i="1" s="1"/>
  <c r="L1821" i="1" s="1"/>
  <c r="S1916" i="1" l="1"/>
  <c r="P1917" i="1" s="1"/>
  <c r="F1821" i="1"/>
  <c r="N1821" i="1"/>
  <c r="G1917" i="1" l="1"/>
  <c r="R1917" i="1"/>
  <c r="M1821" i="1"/>
  <c r="O1821" i="1" s="1"/>
  <c r="L1822" i="1" s="1"/>
  <c r="Q1917" i="1" l="1"/>
  <c r="S1917" i="1" s="1"/>
  <c r="P1918" i="1" s="1"/>
  <c r="F1822" i="1"/>
  <c r="N1822" i="1"/>
  <c r="G1918" i="1" l="1"/>
  <c r="R1918" i="1"/>
  <c r="M1822" i="1"/>
  <c r="O1822" i="1" s="1"/>
  <c r="L1823" i="1" s="1"/>
  <c r="Q1918" i="1" l="1"/>
  <c r="F1823" i="1"/>
  <c r="N1823" i="1"/>
  <c r="S1918" i="1" l="1"/>
  <c r="P1919" i="1" s="1"/>
  <c r="M1823" i="1"/>
  <c r="O1823" i="1" s="1"/>
  <c r="L1824" i="1" s="1"/>
  <c r="G1919" i="1" l="1"/>
  <c r="R1919" i="1"/>
  <c r="F1824" i="1"/>
  <c r="N1824" i="1"/>
  <c r="Q1919" i="1" l="1"/>
  <c r="S1919" i="1" s="1"/>
  <c r="P1920" i="1" s="1"/>
  <c r="M1824" i="1"/>
  <c r="O1824" i="1" s="1"/>
  <c r="L1825" i="1" s="1"/>
  <c r="G1920" i="1" l="1"/>
  <c r="R1920" i="1"/>
  <c r="N1825" i="1"/>
  <c r="F1825" i="1"/>
  <c r="Q1920" i="1" l="1"/>
  <c r="M1825" i="1"/>
  <c r="O1825" i="1" s="1"/>
  <c r="L1826" i="1" s="1"/>
  <c r="S1920" i="1" l="1"/>
  <c r="P1921" i="1" s="1"/>
  <c r="F1826" i="1"/>
  <c r="N1826" i="1"/>
  <c r="R1921" i="1" l="1"/>
  <c r="G1921" i="1"/>
  <c r="M1826" i="1"/>
  <c r="O1826" i="1" s="1"/>
  <c r="L1827" i="1" s="1"/>
  <c r="Q1921" i="1" l="1"/>
  <c r="S1921" i="1" s="1"/>
  <c r="P1922" i="1" s="1"/>
  <c r="F1827" i="1"/>
  <c r="N1827" i="1"/>
  <c r="G1922" i="1" l="1"/>
  <c r="R1922" i="1"/>
  <c r="M1827" i="1"/>
  <c r="Q1922" i="1" l="1"/>
  <c r="O1827" i="1"/>
  <c r="L1828" i="1" s="1"/>
  <c r="S1922" i="1" l="1"/>
  <c r="P1923" i="1" s="1"/>
  <c r="N1828" i="1"/>
  <c r="F1828" i="1"/>
  <c r="G1923" i="1" l="1"/>
  <c r="R1923" i="1"/>
  <c r="M1828" i="1"/>
  <c r="Q1923" i="1" l="1"/>
  <c r="O1828" i="1"/>
  <c r="L1829" i="1" s="1"/>
  <c r="S1923" i="1" l="1"/>
  <c r="P1924" i="1" s="1"/>
  <c r="F1829" i="1"/>
  <c r="N1829" i="1"/>
  <c r="G1924" i="1" l="1"/>
  <c r="R1924" i="1"/>
  <c r="M1829" i="1"/>
  <c r="O1829" i="1" s="1"/>
  <c r="L1830" i="1" s="1"/>
  <c r="Q1924" i="1" l="1"/>
  <c r="S1924" i="1" s="1"/>
  <c r="P1925" i="1" s="1"/>
  <c r="F1830" i="1"/>
  <c r="N1830" i="1"/>
  <c r="G1925" i="1" l="1"/>
  <c r="R1925" i="1"/>
  <c r="M1830" i="1"/>
  <c r="Q1925" i="1" l="1"/>
  <c r="S1925" i="1" s="1"/>
  <c r="P1926" i="1" s="1"/>
  <c r="O1830" i="1"/>
  <c r="L1831" i="1" s="1"/>
  <c r="G1926" i="1" l="1"/>
  <c r="R1926" i="1"/>
  <c r="N1831" i="1"/>
  <c r="F1831" i="1"/>
  <c r="Q1926" i="1" l="1"/>
  <c r="M1831" i="1"/>
  <c r="O1831" i="1" s="1"/>
  <c r="L1832" i="1" s="1"/>
  <c r="S1926" i="1" l="1"/>
  <c r="P1927" i="1" s="1"/>
  <c r="N1832" i="1"/>
  <c r="F1832" i="1"/>
  <c r="G1927" i="1" l="1"/>
  <c r="R1927" i="1"/>
  <c r="M1832" i="1"/>
  <c r="O1832" i="1" s="1"/>
  <c r="L1833" i="1" s="1"/>
  <c r="Q1927" i="1" l="1"/>
  <c r="S1927" i="1" s="1"/>
  <c r="P1928" i="1" s="1"/>
  <c r="F1833" i="1"/>
  <c r="N1833" i="1"/>
  <c r="G1928" i="1" l="1"/>
  <c r="R1928" i="1"/>
  <c r="M1833" i="1"/>
  <c r="O1833" i="1" s="1"/>
  <c r="L1834" i="1" s="1"/>
  <c r="Q1928" i="1" l="1"/>
  <c r="S1928" i="1" s="1"/>
  <c r="P1929" i="1" s="1"/>
  <c r="F1834" i="1"/>
  <c r="N1834" i="1"/>
  <c r="G1929" i="1" l="1"/>
  <c r="R1929" i="1"/>
  <c r="M1834" i="1"/>
  <c r="Q1929" i="1" l="1"/>
  <c r="O1834" i="1"/>
  <c r="L1835" i="1" s="1"/>
  <c r="S1929" i="1" l="1"/>
  <c r="P1930" i="1" s="1"/>
  <c r="F1835" i="1"/>
  <c r="N1835" i="1"/>
  <c r="G1930" i="1" l="1"/>
  <c r="R1930" i="1"/>
  <c r="M1835" i="1"/>
  <c r="O1835" i="1" s="1"/>
  <c r="L1836" i="1" s="1"/>
  <c r="Q1930" i="1" l="1"/>
  <c r="S1930" i="1" s="1"/>
  <c r="P1931" i="1" s="1"/>
  <c r="F1836" i="1"/>
  <c r="N1836" i="1"/>
  <c r="G1931" i="1" l="1"/>
  <c r="R1931" i="1"/>
  <c r="M1836" i="1"/>
  <c r="O1836" i="1" s="1"/>
  <c r="L1837" i="1" s="1"/>
  <c r="Q1931" i="1" l="1"/>
  <c r="S1931" i="1" s="1"/>
  <c r="P1932" i="1" s="1"/>
  <c r="N1837" i="1"/>
  <c r="F1837" i="1"/>
  <c r="G1932" i="1" l="1"/>
  <c r="R1932" i="1"/>
  <c r="M1837" i="1"/>
  <c r="O1837" i="1" s="1"/>
  <c r="L1838" i="1" s="1"/>
  <c r="Q1932" i="1" l="1"/>
  <c r="F1838" i="1"/>
  <c r="N1838" i="1"/>
  <c r="S1932" i="1" l="1"/>
  <c r="P1933" i="1" s="1"/>
  <c r="M1838" i="1"/>
  <c r="O1838" i="1" s="1"/>
  <c r="L1839" i="1" s="1"/>
  <c r="G1933" i="1" l="1"/>
  <c r="R1933" i="1"/>
  <c r="F1839" i="1"/>
  <c r="N1839" i="1"/>
  <c r="Q1933" i="1" l="1"/>
  <c r="S1933" i="1" s="1"/>
  <c r="P1934" i="1" s="1"/>
  <c r="M1839" i="1"/>
  <c r="O1839" i="1" s="1"/>
  <c r="L1840" i="1" s="1"/>
  <c r="G1934" i="1" l="1"/>
  <c r="R1934" i="1"/>
  <c r="F1840" i="1"/>
  <c r="N1840" i="1"/>
  <c r="Q1934" i="1" l="1"/>
  <c r="S1934" i="1" s="1"/>
  <c r="P1935" i="1" s="1"/>
  <c r="M1840" i="1"/>
  <c r="O1840" i="1" s="1"/>
  <c r="L1841" i="1" s="1"/>
  <c r="R1935" i="1" l="1"/>
  <c r="G1935" i="1"/>
  <c r="F1841" i="1"/>
  <c r="N1841" i="1"/>
  <c r="Q1935" i="1" l="1"/>
  <c r="S1935" i="1" s="1"/>
  <c r="P1936" i="1" s="1"/>
  <c r="M1841" i="1"/>
  <c r="G1936" i="1" l="1"/>
  <c r="R1936" i="1"/>
  <c r="O1841" i="1"/>
  <c r="L1842" i="1" s="1"/>
  <c r="Q1936" i="1" l="1"/>
  <c r="S1936" i="1" s="1"/>
  <c r="P1937" i="1" s="1"/>
  <c r="F1842" i="1"/>
  <c r="N1842" i="1"/>
  <c r="G1937" i="1" l="1"/>
  <c r="R1937" i="1"/>
  <c r="M1842" i="1"/>
  <c r="O1842" i="1" s="1"/>
  <c r="L1843" i="1" s="1"/>
  <c r="Q1937" i="1" l="1"/>
  <c r="F1843" i="1"/>
  <c r="N1843" i="1"/>
  <c r="S1937" i="1" l="1"/>
  <c r="P1938" i="1" s="1"/>
  <c r="M1843" i="1"/>
  <c r="G1938" i="1" l="1"/>
  <c r="R1938" i="1"/>
  <c r="O1843" i="1"/>
  <c r="L1844" i="1" s="1"/>
  <c r="Q1938" i="1" l="1"/>
  <c r="S1938" i="1" s="1"/>
  <c r="P1939" i="1" s="1"/>
  <c r="F1844" i="1"/>
  <c r="N1844" i="1"/>
  <c r="G1939" i="1" l="1"/>
  <c r="R1939" i="1"/>
  <c r="M1844" i="1"/>
  <c r="O1844" i="1" s="1"/>
  <c r="L1845" i="1" s="1"/>
  <c r="Q1939" i="1" l="1"/>
  <c r="F1845" i="1"/>
  <c r="N1845" i="1"/>
  <c r="S1939" i="1" l="1"/>
  <c r="P1940" i="1" s="1"/>
  <c r="M1845" i="1"/>
  <c r="O1845" i="1" s="1"/>
  <c r="L1846" i="1" s="1"/>
  <c r="R1940" i="1" l="1"/>
  <c r="G1940" i="1"/>
  <c r="F1846" i="1"/>
  <c r="N1846" i="1"/>
  <c r="Q1940" i="1" l="1"/>
  <c r="M1846" i="1"/>
  <c r="O1846" i="1" s="1"/>
  <c r="L1847" i="1" s="1"/>
  <c r="S1940" i="1" l="1"/>
  <c r="P1941" i="1" s="1"/>
  <c r="F1847" i="1"/>
  <c r="N1847" i="1"/>
  <c r="G1941" i="1" l="1"/>
  <c r="R1941" i="1"/>
  <c r="M1847" i="1"/>
  <c r="O1847" i="1" s="1"/>
  <c r="L1848" i="1" s="1"/>
  <c r="Q1941" i="1" l="1"/>
  <c r="S1941" i="1" s="1"/>
  <c r="P1942" i="1" s="1"/>
  <c r="F1848" i="1"/>
  <c r="N1848" i="1"/>
  <c r="G1942" i="1" l="1"/>
  <c r="R1942" i="1"/>
  <c r="M1848" i="1"/>
  <c r="O1848" i="1" s="1"/>
  <c r="L1849" i="1" s="1"/>
  <c r="Q1942" i="1" l="1"/>
  <c r="F1849" i="1"/>
  <c r="N1849" i="1"/>
  <c r="S1942" i="1" l="1"/>
  <c r="P1943" i="1" s="1"/>
  <c r="M1849" i="1"/>
  <c r="G1943" i="1" l="1"/>
  <c r="R1943" i="1"/>
  <c r="O1849" i="1"/>
  <c r="L1850" i="1" s="1"/>
  <c r="Q1943" i="1" l="1"/>
  <c r="F1850" i="1"/>
  <c r="N1850" i="1"/>
  <c r="S1943" i="1" l="1"/>
  <c r="P1944" i="1" s="1"/>
  <c r="M1850" i="1"/>
  <c r="G1944" i="1" l="1"/>
  <c r="R1944" i="1"/>
  <c r="O1850" i="1"/>
  <c r="L1851" i="1" s="1"/>
  <c r="Q1944" i="1" l="1"/>
  <c r="F1851" i="1"/>
  <c r="N1851" i="1"/>
  <c r="S1944" i="1" l="1"/>
  <c r="P1945" i="1" s="1"/>
  <c r="M1851" i="1"/>
  <c r="O1851" i="1" s="1"/>
  <c r="L1852" i="1" s="1"/>
  <c r="G1945" i="1" l="1"/>
  <c r="R1945" i="1"/>
  <c r="F1852" i="1"/>
  <c r="N1852" i="1"/>
  <c r="Q1945" i="1" l="1"/>
  <c r="M1852" i="1"/>
  <c r="O1852" i="1" s="1"/>
  <c r="L1853" i="1" s="1"/>
  <c r="S1945" i="1" l="1"/>
  <c r="P1946" i="1" s="1"/>
  <c r="F1853" i="1"/>
  <c r="N1853" i="1"/>
  <c r="G1946" i="1" l="1"/>
  <c r="R1946" i="1"/>
  <c r="M1853" i="1"/>
  <c r="O1853" i="1" s="1"/>
  <c r="L1854" i="1" s="1"/>
  <c r="Q1946" i="1" l="1"/>
  <c r="S1946" i="1" s="1"/>
  <c r="P1947" i="1" s="1"/>
  <c r="F1854" i="1"/>
  <c r="N1854" i="1"/>
  <c r="G1947" i="1" l="1"/>
  <c r="R1947" i="1"/>
  <c r="M1854" i="1"/>
  <c r="O1854" i="1" s="1"/>
  <c r="L1855" i="1" s="1"/>
  <c r="Q1947" i="1" l="1"/>
  <c r="N1855" i="1"/>
  <c r="F1855" i="1"/>
  <c r="S1947" i="1" l="1"/>
  <c r="P1948" i="1" s="1"/>
  <c r="M1855" i="1"/>
  <c r="G1948" i="1" l="1"/>
  <c r="R1948" i="1"/>
  <c r="O1855" i="1"/>
  <c r="L1856" i="1" s="1"/>
  <c r="Q1948" i="1" l="1"/>
  <c r="F1856" i="1"/>
  <c r="N1856" i="1"/>
  <c r="S1948" i="1" l="1"/>
  <c r="P1949" i="1" s="1"/>
  <c r="M1856" i="1"/>
  <c r="G1949" i="1" l="1"/>
  <c r="R1949" i="1"/>
  <c r="O1856" i="1"/>
  <c r="L1857" i="1" s="1"/>
  <c r="Q1949" i="1" l="1"/>
  <c r="N1857" i="1"/>
  <c r="F1857" i="1"/>
  <c r="S1949" i="1" l="1"/>
  <c r="P1950" i="1" s="1"/>
  <c r="M1857" i="1"/>
  <c r="O1857" i="1" s="1"/>
  <c r="L1858" i="1" s="1"/>
  <c r="G1950" i="1" l="1"/>
  <c r="R1950" i="1"/>
  <c r="F1858" i="1"/>
  <c r="N1858" i="1"/>
  <c r="Q1950" i="1" l="1"/>
  <c r="M1858" i="1"/>
  <c r="O1858" i="1" s="1"/>
  <c r="L1859" i="1" s="1"/>
  <c r="S1950" i="1" l="1"/>
  <c r="P1951" i="1" s="1"/>
  <c r="N1859" i="1"/>
  <c r="F1859" i="1"/>
  <c r="G1951" i="1" l="1"/>
  <c r="R1951" i="1"/>
  <c r="M1859" i="1"/>
  <c r="O1859" i="1" s="1"/>
  <c r="L1860" i="1" s="1"/>
  <c r="Q1951" i="1" l="1"/>
  <c r="S1951" i="1" s="1"/>
  <c r="P1952" i="1" s="1"/>
  <c r="F1860" i="1"/>
  <c r="N1860" i="1"/>
  <c r="G1952" i="1" l="1"/>
  <c r="R1952" i="1"/>
  <c r="M1860" i="1"/>
  <c r="O1860" i="1" s="1"/>
  <c r="L1861" i="1" s="1"/>
  <c r="Q1952" i="1" l="1"/>
  <c r="S1952" i="1" s="1"/>
  <c r="P1953" i="1" s="1"/>
  <c r="N1861" i="1"/>
  <c r="F1861" i="1"/>
  <c r="G1953" i="1" l="1"/>
  <c r="R1953" i="1"/>
  <c r="M1861" i="1"/>
  <c r="O1861" i="1" s="1"/>
  <c r="L1862" i="1" s="1"/>
  <c r="Q1953" i="1" l="1"/>
  <c r="F1862" i="1"/>
  <c r="N1862" i="1"/>
  <c r="S1953" i="1" l="1"/>
  <c r="P1954" i="1" s="1"/>
  <c r="M1862" i="1"/>
  <c r="O1862" i="1" s="1"/>
  <c r="L1863" i="1" s="1"/>
  <c r="G1954" i="1" l="1"/>
  <c r="R1954" i="1"/>
  <c r="F1863" i="1"/>
  <c r="N1863" i="1"/>
  <c r="Q1954" i="1" l="1"/>
  <c r="S1954" i="1" s="1"/>
  <c r="P1955" i="1" s="1"/>
  <c r="M1863" i="1"/>
  <c r="G1955" i="1" l="1"/>
  <c r="R1955" i="1"/>
  <c r="O1863" i="1"/>
  <c r="L1864" i="1" s="1"/>
  <c r="Q1955" i="1" l="1"/>
  <c r="S1955" i="1" s="1"/>
  <c r="P1956" i="1" s="1"/>
  <c r="F1864" i="1"/>
  <c r="N1864" i="1"/>
  <c r="G1956" i="1" l="1"/>
  <c r="R1956" i="1"/>
  <c r="M1864" i="1"/>
  <c r="O1864" i="1" s="1"/>
  <c r="L1865" i="1" s="1"/>
  <c r="Q1956" i="1" l="1"/>
  <c r="F1865" i="1"/>
  <c r="N1865" i="1"/>
  <c r="S1956" i="1" l="1"/>
  <c r="P1957" i="1" s="1"/>
  <c r="M1865" i="1"/>
  <c r="O1865" i="1" s="1"/>
  <c r="L1866" i="1" s="1"/>
  <c r="R1957" i="1" l="1"/>
  <c r="G1957" i="1"/>
  <c r="F1866" i="1"/>
  <c r="N1866" i="1"/>
  <c r="Q1957" i="1" l="1"/>
  <c r="S1957" i="1" s="1"/>
  <c r="P1958" i="1" s="1"/>
  <c r="M1866" i="1"/>
  <c r="G1958" i="1" l="1"/>
  <c r="R1958" i="1"/>
  <c r="O1866" i="1"/>
  <c r="L1867" i="1" s="1"/>
  <c r="Q1958" i="1" l="1"/>
  <c r="N1867" i="1"/>
  <c r="F1867" i="1"/>
  <c r="S1958" i="1" l="1"/>
  <c r="P1959" i="1" s="1"/>
  <c r="M1867" i="1"/>
  <c r="O1867" i="1" s="1"/>
  <c r="L1868" i="1" s="1"/>
  <c r="G1959" i="1" l="1"/>
  <c r="R1959" i="1"/>
  <c r="F1868" i="1"/>
  <c r="N1868" i="1"/>
  <c r="Q1959" i="1" l="1"/>
  <c r="M1868" i="1"/>
  <c r="O1868" i="1" s="1"/>
  <c r="L1869" i="1" s="1"/>
  <c r="S1959" i="1" l="1"/>
  <c r="P1960" i="1" s="1"/>
  <c r="F1869" i="1"/>
  <c r="N1869" i="1"/>
  <c r="G1960" i="1" l="1"/>
  <c r="R1960" i="1"/>
  <c r="M1869" i="1"/>
  <c r="O1869" i="1" s="1"/>
  <c r="L1870" i="1" s="1"/>
  <c r="Q1960" i="1" l="1"/>
  <c r="F1870" i="1"/>
  <c r="N1870" i="1"/>
  <c r="S1960" i="1" l="1"/>
  <c r="P1961" i="1" s="1"/>
  <c r="M1870" i="1"/>
  <c r="G1961" i="1" l="1"/>
  <c r="R1961" i="1"/>
  <c r="O1870" i="1"/>
  <c r="L1871" i="1" s="1"/>
  <c r="Q1961" i="1" l="1"/>
  <c r="N1871" i="1"/>
  <c r="F1871" i="1"/>
  <c r="S1961" i="1" l="1"/>
  <c r="P1962" i="1" s="1"/>
  <c r="M1871" i="1"/>
  <c r="O1871" i="1" s="1"/>
  <c r="L1872" i="1" s="1"/>
  <c r="R1962" i="1" l="1"/>
  <c r="G1962" i="1"/>
  <c r="N1872" i="1"/>
  <c r="F1872" i="1"/>
  <c r="Q1962" i="1" l="1"/>
  <c r="M1872" i="1"/>
  <c r="S1962" i="1" l="1"/>
  <c r="P1963" i="1" s="1"/>
  <c r="O1872" i="1"/>
  <c r="L1873" i="1" s="1"/>
  <c r="R1963" i="1" l="1"/>
  <c r="G1963" i="1"/>
  <c r="N1873" i="1"/>
  <c r="F1873" i="1"/>
  <c r="Q1963" i="1" l="1"/>
  <c r="M1873" i="1"/>
  <c r="O1873" i="1" s="1"/>
  <c r="L1874" i="1" s="1"/>
  <c r="S1963" i="1" l="1"/>
  <c r="P1964" i="1" s="1"/>
  <c r="F1874" i="1"/>
  <c r="N1874" i="1"/>
  <c r="G1964" i="1" l="1"/>
  <c r="R1964" i="1"/>
  <c r="M1874" i="1"/>
  <c r="O1874" i="1" s="1"/>
  <c r="L1875" i="1" s="1"/>
  <c r="Q1964" i="1" l="1"/>
  <c r="S1964" i="1" s="1"/>
  <c r="P1965" i="1" s="1"/>
  <c r="N1875" i="1"/>
  <c r="F1875" i="1"/>
  <c r="G1965" i="1" l="1"/>
  <c r="R1965" i="1"/>
  <c r="M1875" i="1"/>
  <c r="O1875" i="1" s="1"/>
  <c r="L1876" i="1" s="1"/>
  <c r="Q1965" i="1" l="1"/>
  <c r="F1876" i="1"/>
  <c r="N1876" i="1"/>
  <c r="S1965" i="1" l="1"/>
  <c r="P1966" i="1" s="1"/>
  <c r="M1876" i="1"/>
  <c r="G1966" i="1" l="1"/>
  <c r="R1966" i="1"/>
  <c r="O1876" i="1"/>
  <c r="L1877" i="1" s="1"/>
  <c r="Q1966" i="1" l="1"/>
  <c r="S1966" i="1" s="1"/>
  <c r="P1967" i="1" s="1"/>
  <c r="N1877" i="1"/>
  <c r="F1877" i="1"/>
  <c r="G1967" i="1" l="1"/>
  <c r="R1967" i="1"/>
  <c r="M1877" i="1"/>
  <c r="O1877" i="1" s="1"/>
  <c r="L1878" i="1" s="1"/>
  <c r="Q1967" i="1" l="1"/>
  <c r="S1967" i="1" s="1"/>
  <c r="P1968" i="1" s="1"/>
  <c r="F1878" i="1"/>
  <c r="N1878" i="1"/>
  <c r="G1968" i="1" l="1"/>
  <c r="R1968" i="1"/>
  <c r="M1878" i="1"/>
  <c r="O1878" i="1" s="1"/>
  <c r="L1879" i="1" s="1"/>
  <c r="Q1968" i="1" l="1"/>
  <c r="F1879" i="1"/>
  <c r="N1879" i="1"/>
  <c r="S1968" i="1" l="1"/>
  <c r="P1969" i="1" s="1"/>
  <c r="M1879" i="1"/>
  <c r="O1879" i="1" s="1"/>
  <c r="L1880" i="1" s="1"/>
  <c r="G1969" i="1" l="1"/>
  <c r="R1969" i="1"/>
  <c r="F1880" i="1"/>
  <c r="N1880" i="1"/>
  <c r="Q1969" i="1" l="1"/>
  <c r="S1969" i="1" s="1"/>
  <c r="P1970" i="1" s="1"/>
  <c r="M1880" i="1"/>
  <c r="O1880" i="1" s="1"/>
  <c r="L1881" i="1" s="1"/>
  <c r="G1970" i="1" l="1"/>
  <c r="R1970" i="1"/>
  <c r="F1881" i="1"/>
  <c r="N1881" i="1"/>
  <c r="Q1970" i="1" l="1"/>
  <c r="S1970" i="1" s="1"/>
  <c r="P1971" i="1" s="1"/>
  <c r="M1881" i="1"/>
  <c r="G1971" i="1" l="1"/>
  <c r="R1971" i="1"/>
  <c r="O1881" i="1"/>
  <c r="L1882" i="1" s="1"/>
  <c r="Q1971" i="1" l="1"/>
  <c r="N1882" i="1"/>
  <c r="F1882" i="1"/>
  <c r="S1971" i="1" l="1"/>
  <c r="P1972" i="1" s="1"/>
  <c r="M1882" i="1"/>
  <c r="G1972" i="1" l="1"/>
  <c r="R1972" i="1"/>
  <c r="O1882" i="1"/>
  <c r="L1883" i="1" s="1"/>
  <c r="Q1972" i="1" l="1"/>
  <c r="S1972" i="1" s="1"/>
  <c r="P1973" i="1" s="1"/>
  <c r="N1883" i="1"/>
  <c r="F1883" i="1"/>
  <c r="G1973" i="1" l="1"/>
  <c r="R1973" i="1"/>
  <c r="M1883" i="1"/>
  <c r="O1883" i="1" s="1"/>
  <c r="L1884" i="1" s="1"/>
  <c r="Q1973" i="1" l="1"/>
  <c r="S1973" i="1" s="1"/>
  <c r="P1974" i="1" s="1"/>
  <c r="F1884" i="1"/>
  <c r="N1884" i="1"/>
  <c r="R1974" i="1" l="1"/>
  <c r="G1974" i="1"/>
  <c r="M1884" i="1"/>
  <c r="Q1974" i="1" l="1"/>
  <c r="S1974" i="1" s="1"/>
  <c r="P1975" i="1" s="1"/>
  <c r="O1884" i="1"/>
  <c r="L1885" i="1" s="1"/>
  <c r="G1975" i="1" l="1"/>
  <c r="R1975" i="1"/>
  <c r="F1885" i="1"/>
  <c r="N1885" i="1"/>
  <c r="Q1975" i="1" l="1"/>
  <c r="M1885" i="1"/>
  <c r="S1975" i="1" l="1"/>
  <c r="P1976" i="1" s="1"/>
  <c r="O1885" i="1"/>
  <c r="L1886" i="1" s="1"/>
  <c r="G1976" i="1" l="1"/>
  <c r="R1976" i="1"/>
  <c r="F1886" i="1"/>
  <c r="N1886" i="1"/>
  <c r="Q1976" i="1" l="1"/>
  <c r="S1976" i="1" s="1"/>
  <c r="P1977" i="1" s="1"/>
  <c r="M1886" i="1"/>
  <c r="O1886" i="1" s="1"/>
  <c r="L1887" i="1" s="1"/>
  <c r="G1977" i="1" l="1"/>
  <c r="R1977" i="1"/>
  <c r="F1887" i="1"/>
  <c r="N1887" i="1"/>
  <c r="Q1977" i="1" l="1"/>
  <c r="M1887" i="1"/>
  <c r="O1887" i="1" s="1"/>
  <c r="L1888" i="1" s="1"/>
  <c r="S1977" i="1" l="1"/>
  <c r="P1978" i="1" s="1"/>
  <c r="F1888" i="1"/>
  <c r="N1888" i="1"/>
  <c r="G1978" i="1" l="1"/>
  <c r="R1978" i="1"/>
  <c r="M1888" i="1"/>
  <c r="Q1978" i="1" l="1"/>
  <c r="O1888" i="1"/>
  <c r="L1889" i="1" s="1"/>
  <c r="S1978" i="1" l="1"/>
  <c r="P1979" i="1" s="1"/>
  <c r="N1889" i="1"/>
  <c r="F1889" i="1"/>
  <c r="G1979" i="1" l="1"/>
  <c r="R1979" i="1"/>
  <c r="M1889" i="1"/>
  <c r="Q1979" i="1" l="1"/>
  <c r="O1889" i="1"/>
  <c r="L1890" i="1" s="1"/>
  <c r="S1979" i="1" l="1"/>
  <c r="P1980" i="1" s="1"/>
  <c r="F1890" i="1"/>
  <c r="N1890" i="1"/>
  <c r="G1980" i="1" l="1"/>
  <c r="R1980" i="1"/>
  <c r="M1890" i="1"/>
  <c r="Q1980" i="1" l="1"/>
  <c r="O1890" i="1"/>
  <c r="L1891" i="1" s="1"/>
  <c r="S1980" i="1" l="1"/>
  <c r="P1981" i="1" s="1"/>
  <c r="N1891" i="1"/>
  <c r="F1891" i="1"/>
  <c r="G1981" i="1" l="1"/>
  <c r="R1981" i="1"/>
  <c r="M1891" i="1"/>
  <c r="Q1981" i="1" l="1"/>
  <c r="S1981" i="1" s="1"/>
  <c r="P1982" i="1" s="1"/>
  <c r="O1891" i="1"/>
  <c r="L1892" i="1" s="1"/>
  <c r="G1982" i="1" l="1"/>
  <c r="R1982" i="1"/>
  <c r="N1892" i="1"/>
  <c r="F1892" i="1"/>
  <c r="Q1982" i="1" l="1"/>
  <c r="S1982" i="1" s="1"/>
  <c r="P1983" i="1" s="1"/>
  <c r="M1892" i="1"/>
  <c r="G1983" i="1" l="1"/>
  <c r="R1983" i="1"/>
  <c r="O1892" i="1"/>
  <c r="L1893" i="1" s="1"/>
  <c r="Q1983" i="1" l="1"/>
  <c r="F1893" i="1"/>
  <c r="N1893" i="1"/>
  <c r="S1983" i="1" l="1"/>
  <c r="P1984" i="1" s="1"/>
  <c r="M1893" i="1"/>
  <c r="G1984" i="1" l="1"/>
  <c r="R1984" i="1"/>
  <c r="O1893" i="1"/>
  <c r="L1894" i="1" s="1"/>
  <c r="Q1984" i="1" l="1"/>
  <c r="S1984" i="1" s="1"/>
  <c r="P1985" i="1" s="1"/>
  <c r="F1894" i="1"/>
  <c r="N1894" i="1"/>
  <c r="G1985" i="1" l="1"/>
  <c r="R1985" i="1"/>
  <c r="M1894" i="1"/>
  <c r="O1894" i="1" s="1"/>
  <c r="L1895" i="1" s="1"/>
  <c r="Q1985" i="1" l="1"/>
  <c r="F1895" i="1"/>
  <c r="N1895" i="1"/>
  <c r="S1985" i="1" l="1"/>
  <c r="P1986" i="1" s="1"/>
  <c r="M1895" i="1"/>
  <c r="G1986" i="1" l="1"/>
  <c r="R1986" i="1"/>
  <c r="O1895" i="1"/>
  <c r="L1896" i="1" s="1"/>
  <c r="Q1986" i="1" l="1"/>
  <c r="S1986" i="1" s="1"/>
  <c r="P1987" i="1" s="1"/>
  <c r="F1896" i="1"/>
  <c r="N1896" i="1"/>
  <c r="R1987" i="1" l="1"/>
  <c r="G1987" i="1"/>
  <c r="M1896" i="1"/>
  <c r="Q1987" i="1" l="1"/>
  <c r="O1896" i="1"/>
  <c r="L1897" i="1" s="1"/>
  <c r="S1987" i="1" l="1"/>
  <c r="P1988" i="1" s="1"/>
  <c r="F1897" i="1"/>
  <c r="N1897" i="1"/>
  <c r="G1988" i="1" l="1"/>
  <c r="R1988" i="1"/>
  <c r="M1897" i="1"/>
  <c r="Q1988" i="1" l="1"/>
  <c r="S1988" i="1" s="1"/>
  <c r="P1989" i="1" s="1"/>
  <c r="O1897" i="1"/>
  <c r="L1898" i="1" s="1"/>
  <c r="G1989" i="1" l="1"/>
  <c r="R1989" i="1"/>
  <c r="F1898" i="1"/>
  <c r="N1898" i="1"/>
  <c r="Q1989" i="1" l="1"/>
  <c r="S1989" i="1" s="1"/>
  <c r="P1990" i="1" s="1"/>
  <c r="M1898" i="1"/>
  <c r="O1898" i="1" s="1"/>
  <c r="L1899" i="1" s="1"/>
  <c r="G1990" i="1" l="1"/>
  <c r="R1990" i="1"/>
  <c r="F1899" i="1"/>
  <c r="N1899" i="1"/>
  <c r="Q1990" i="1" l="1"/>
  <c r="M1899" i="1"/>
  <c r="O1899" i="1" s="1"/>
  <c r="L1900" i="1" s="1"/>
  <c r="S1990" i="1" l="1"/>
  <c r="P1991" i="1" s="1"/>
  <c r="F1900" i="1"/>
  <c r="N1900" i="1"/>
  <c r="G1991" i="1" l="1"/>
  <c r="R1991" i="1"/>
  <c r="M1900" i="1"/>
  <c r="Q1991" i="1" l="1"/>
  <c r="O1900" i="1"/>
  <c r="L1901" i="1" s="1"/>
  <c r="S1991" i="1" l="1"/>
  <c r="P1992" i="1" s="1"/>
  <c r="N1901" i="1"/>
  <c r="F1901" i="1"/>
  <c r="G1992" i="1" l="1"/>
  <c r="R1992" i="1"/>
  <c r="M1901" i="1"/>
  <c r="Q1992" i="1" l="1"/>
  <c r="S1992" i="1" s="1"/>
  <c r="P1993" i="1" s="1"/>
  <c r="O1901" i="1"/>
  <c r="L1902" i="1" s="1"/>
  <c r="G1993" i="1" l="1"/>
  <c r="R1993" i="1"/>
  <c r="F1902" i="1"/>
  <c r="N1902" i="1"/>
  <c r="Q1993" i="1" l="1"/>
  <c r="M1902" i="1"/>
  <c r="S1993" i="1" l="1"/>
  <c r="P1994" i="1" s="1"/>
  <c r="O1902" i="1"/>
  <c r="L1903" i="1" s="1"/>
  <c r="G1994" i="1" l="1"/>
  <c r="R1994" i="1"/>
  <c r="F1903" i="1"/>
  <c r="N1903" i="1"/>
  <c r="Q1994" i="1" l="1"/>
  <c r="S1994" i="1" s="1"/>
  <c r="P1995" i="1" s="1"/>
  <c r="M1903" i="1"/>
  <c r="G1995" i="1" l="1"/>
  <c r="R1995" i="1"/>
  <c r="O1903" i="1"/>
  <c r="L1904" i="1" s="1"/>
  <c r="Q1995" i="1" l="1"/>
  <c r="S1995" i="1" s="1"/>
  <c r="P1996" i="1" s="1"/>
  <c r="F1904" i="1"/>
  <c r="N1904" i="1"/>
  <c r="G1996" i="1" l="1"/>
  <c r="R1996" i="1"/>
  <c r="M1904" i="1"/>
  <c r="O1904" i="1" s="1"/>
  <c r="L1905" i="1" s="1"/>
  <c r="Q1996" i="1" l="1"/>
  <c r="F1905" i="1"/>
  <c r="N1905" i="1"/>
  <c r="S1996" i="1" l="1"/>
  <c r="P1997" i="1" s="1"/>
  <c r="M1905" i="1"/>
  <c r="G1997" i="1" l="1"/>
  <c r="R1997" i="1"/>
  <c r="O1905" i="1"/>
  <c r="L1906" i="1" s="1"/>
  <c r="Q1997" i="1" l="1"/>
  <c r="S1997" i="1" s="1"/>
  <c r="P1998" i="1" s="1"/>
  <c r="F1906" i="1"/>
  <c r="N1906" i="1"/>
  <c r="R1998" i="1" l="1"/>
  <c r="G1998" i="1"/>
  <c r="M1906" i="1"/>
  <c r="O1906" i="1" s="1"/>
  <c r="L1907" i="1" s="1"/>
  <c r="Q1998" i="1" l="1"/>
  <c r="N1907" i="1"/>
  <c r="F1907" i="1"/>
  <c r="S1998" i="1" l="1"/>
  <c r="P1999" i="1" s="1"/>
  <c r="M1907" i="1"/>
  <c r="R1999" i="1" l="1"/>
  <c r="G1999" i="1"/>
  <c r="O1907" i="1"/>
  <c r="L1908" i="1" s="1"/>
  <c r="Q1999" i="1" l="1"/>
  <c r="S1999" i="1" s="1"/>
  <c r="P2000" i="1" s="1"/>
  <c r="F1908" i="1"/>
  <c r="N1908" i="1"/>
  <c r="G2000" i="1" l="1"/>
  <c r="R2000" i="1"/>
  <c r="M1908" i="1"/>
  <c r="O1908" i="1" s="1"/>
  <c r="L1909" i="1" s="1"/>
  <c r="Q2000" i="1" l="1"/>
  <c r="N1909" i="1"/>
  <c r="F1909" i="1"/>
  <c r="S2000" i="1" l="1"/>
  <c r="P2001" i="1" s="1"/>
  <c r="M1909" i="1"/>
  <c r="O1909" i="1" s="1"/>
  <c r="L1910" i="1" s="1"/>
  <c r="G2001" i="1" l="1"/>
  <c r="R2001" i="1"/>
  <c r="N1910" i="1"/>
  <c r="F1910" i="1"/>
  <c r="Q2001" i="1" l="1"/>
  <c r="M1910" i="1"/>
  <c r="S2001" i="1" l="1"/>
  <c r="P2002" i="1" s="1"/>
  <c r="O1910" i="1"/>
  <c r="L1911" i="1" s="1"/>
  <c r="G2002" i="1" l="1"/>
  <c r="R2002" i="1"/>
  <c r="F1911" i="1"/>
  <c r="N1911" i="1"/>
  <c r="Q2002" i="1" l="1"/>
  <c r="M1911" i="1"/>
  <c r="S2002" i="1" l="1"/>
  <c r="P2003" i="1" s="1"/>
  <c r="O1911" i="1"/>
  <c r="L1912" i="1" s="1"/>
  <c r="G2003" i="1" l="1"/>
  <c r="R2003" i="1"/>
  <c r="F1912" i="1"/>
  <c r="N1912" i="1"/>
  <c r="Q2003" i="1" l="1"/>
  <c r="M1912" i="1"/>
  <c r="O1912" i="1" s="1"/>
  <c r="L1913" i="1" s="1"/>
  <c r="S2003" i="1" l="1"/>
  <c r="P2004" i="1" s="1"/>
  <c r="N1913" i="1"/>
  <c r="F1913" i="1"/>
  <c r="R2004" i="1" l="1"/>
  <c r="G2004" i="1"/>
  <c r="M1913" i="1"/>
  <c r="O1913" i="1" s="1"/>
  <c r="L1914" i="1" s="1"/>
  <c r="Q2004" i="1" l="1"/>
  <c r="N1914" i="1"/>
  <c r="F1914" i="1"/>
  <c r="S2004" i="1" l="1"/>
  <c r="P2005" i="1" s="1"/>
  <c r="M1914" i="1"/>
  <c r="O1914" i="1" s="1"/>
  <c r="L1915" i="1" s="1"/>
  <c r="G2005" i="1" l="1"/>
  <c r="R2005" i="1"/>
  <c r="N1915" i="1"/>
  <c r="F1915" i="1"/>
  <c r="Q2005" i="1" l="1"/>
  <c r="M1915" i="1"/>
  <c r="S2005" i="1" l="1"/>
  <c r="P2006" i="1" s="1"/>
  <c r="O1915" i="1"/>
  <c r="L1916" i="1" s="1"/>
  <c r="G2006" i="1" l="1"/>
  <c r="R2006" i="1"/>
  <c r="F1916" i="1"/>
  <c r="N1916" i="1"/>
  <c r="Q2006" i="1" l="1"/>
  <c r="S2006" i="1" s="1"/>
  <c r="P2007" i="1" s="1"/>
  <c r="M1916" i="1"/>
  <c r="G2007" i="1" l="1"/>
  <c r="R2007" i="1"/>
  <c r="O1916" i="1"/>
  <c r="L1917" i="1" s="1"/>
  <c r="Q2007" i="1" l="1"/>
  <c r="S2007" i="1" s="1"/>
  <c r="P2008" i="1" s="1"/>
  <c r="F1917" i="1"/>
  <c r="N1917" i="1"/>
  <c r="R2008" i="1" l="1"/>
  <c r="G2008" i="1"/>
  <c r="M1917" i="1"/>
  <c r="O1917" i="1" s="1"/>
  <c r="L1918" i="1" s="1"/>
  <c r="Q2008" i="1" l="1"/>
  <c r="N1918" i="1"/>
  <c r="F1918" i="1"/>
  <c r="S2008" i="1" l="1"/>
  <c r="P2009" i="1" s="1"/>
  <c r="M1918" i="1"/>
  <c r="R2009" i="1" l="1"/>
  <c r="G2009" i="1"/>
  <c r="O1918" i="1"/>
  <c r="L1919" i="1" s="1"/>
  <c r="Q2009" i="1" l="1"/>
  <c r="S2009" i="1" s="1"/>
  <c r="P2010" i="1" s="1"/>
  <c r="N1919" i="1"/>
  <c r="F1919" i="1"/>
  <c r="G2010" i="1" l="1"/>
  <c r="R2010" i="1"/>
  <c r="M1919" i="1"/>
  <c r="Q2010" i="1" l="1"/>
  <c r="O1919" i="1"/>
  <c r="L1920" i="1" s="1"/>
  <c r="S2010" i="1" l="1"/>
  <c r="P2011" i="1" s="1"/>
  <c r="F1920" i="1"/>
  <c r="N1920" i="1"/>
  <c r="G2011" i="1" l="1"/>
  <c r="R2011" i="1"/>
  <c r="M1920" i="1"/>
  <c r="O1920" i="1" s="1"/>
  <c r="L1921" i="1" s="1"/>
  <c r="Q2011" i="1" l="1"/>
  <c r="S2011" i="1"/>
  <c r="P2012" i="1" s="1"/>
  <c r="F1921" i="1"/>
  <c r="N1921" i="1"/>
  <c r="G2012" i="1" l="1"/>
  <c r="R2012" i="1"/>
  <c r="M1921" i="1"/>
  <c r="Q2012" i="1" l="1"/>
  <c r="S2012" i="1" s="1"/>
  <c r="P2013" i="1" s="1"/>
  <c r="O1921" i="1"/>
  <c r="L1922" i="1" s="1"/>
  <c r="G2013" i="1" l="1"/>
  <c r="R2013" i="1"/>
  <c r="F1922" i="1"/>
  <c r="N1922" i="1"/>
  <c r="Q2013" i="1" l="1"/>
  <c r="S2013" i="1" s="1"/>
  <c r="P2014" i="1" s="1"/>
  <c r="M1922" i="1"/>
  <c r="O1922" i="1" s="1"/>
  <c r="L1923" i="1" s="1"/>
  <c r="G2014" i="1" l="1"/>
  <c r="R2014" i="1"/>
  <c r="F1923" i="1"/>
  <c r="N1923" i="1"/>
  <c r="Q2014" i="1" l="1"/>
  <c r="S2014" i="1" s="1"/>
  <c r="P2015" i="1" s="1"/>
  <c r="M1923" i="1"/>
  <c r="O1923" i="1" s="1"/>
  <c r="L1924" i="1" s="1"/>
  <c r="G2015" i="1" l="1"/>
  <c r="R2015" i="1"/>
  <c r="F1924" i="1"/>
  <c r="N1924" i="1"/>
  <c r="Q2015" i="1" l="1"/>
  <c r="M1924" i="1"/>
  <c r="O1924" i="1" s="1"/>
  <c r="L1925" i="1" s="1"/>
  <c r="S2015" i="1" l="1"/>
  <c r="P2016" i="1" s="1"/>
  <c r="F1925" i="1"/>
  <c r="N1925" i="1"/>
  <c r="G2016" i="1" l="1"/>
  <c r="R2016" i="1"/>
  <c r="M1925" i="1"/>
  <c r="O1925" i="1" s="1"/>
  <c r="L1926" i="1" s="1"/>
  <c r="Q2016" i="1" l="1"/>
  <c r="N1926" i="1"/>
  <c r="F1926" i="1"/>
  <c r="S2016" i="1" l="1"/>
  <c r="P2017" i="1" s="1"/>
  <c r="M1926" i="1"/>
  <c r="O1926" i="1" s="1"/>
  <c r="L1927" i="1" s="1"/>
  <c r="G2017" i="1" l="1"/>
  <c r="R2017" i="1"/>
  <c r="F1927" i="1"/>
  <c r="N1927" i="1"/>
  <c r="Q2017" i="1" l="1"/>
  <c r="S2017" i="1" s="1"/>
  <c r="P2018" i="1" s="1"/>
  <c r="M1927" i="1"/>
  <c r="O1927" i="1" s="1"/>
  <c r="L1928" i="1" s="1"/>
  <c r="R2018" i="1" l="1"/>
  <c r="G2018" i="1"/>
  <c r="F1928" i="1"/>
  <c r="N1928" i="1"/>
  <c r="Q2018" i="1" l="1"/>
  <c r="M1928" i="1"/>
  <c r="S2018" i="1" l="1"/>
  <c r="P2019" i="1" s="1"/>
  <c r="O1928" i="1"/>
  <c r="L1929" i="1" s="1"/>
  <c r="G2019" i="1" l="1"/>
  <c r="R2019" i="1"/>
  <c r="F1929" i="1"/>
  <c r="N1929" i="1"/>
  <c r="Q2019" i="1" l="1"/>
  <c r="M1929" i="1"/>
  <c r="S2019" i="1" l="1"/>
  <c r="P2020" i="1" s="1"/>
  <c r="O1929" i="1"/>
  <c r="L1930" i="1" s="1"/>
  <c r="G2020" i="1" l="1"/>
  <c r="R2020" i="1"/>
  <c r="N1930" i="1"/>
  <c r="F1930" i="1"/>
  <c r="Q2020" i="1" l="1"/>
  <c r="M1930" i="1"/>
  <c r="O1930" i="1" s="1"/>
  <c r="L1931" i="1" s="1"/>
  <c r="S2020" i="1" l="1"/>
  <c r="P2021" i="1" s="1"/>
  <c r="F1931" i="1"/>
  <c r="N1931" i="1"/>
  <c r="G2021" i="1" l="1"/>
  <c r="R2021" i="1"/>
  <c r="M1931" i="1"/>
  <c r="Q2021" i="1" l="1"/>
  <c r="S2021" i="1" s="1"/>
  <c r="P2022" i="1" s="1"/>
  <c r="O1931" i="1"/>
  <c r="L1932" i="1" s="1"/>
  <c r="G2022" i="1" l="1"/>
  <c r="R2022" i="1"/>
  <c r="N1932" i="1"/>
  <c r="F1932" i="1"/>
  <c r="Q2022" i="1" l="1"/>
  <c r="M1932" i="1"/>
  <c r="O1932" i="1" s="1"/>
  <c r="L1933" i="1" s="1"/>
  <c r="S2022" i="1" l="1"/>
  <c r="P2023" i="1" s="1"/>
  <c r="F1933" i="1"/>
  <c r="N1933" i="1"/>
  <c r="G2023" i="1" l="1"/>
  <c r="R2023" i="1"/>
  <c r="M1933" i="1"/>
  <c r="O1933" i="1" s="1"/>
  <c r="L1934" i="1" s="1"/>
  <c r="Q2023" i="1" l="1"/>
  <c r="F1934" i="1"/>
  <c r="N1934" i="1"/>
  <c r="S2023" i="1" l="1"/>
  <c r="P2024" i="1" s="1"/>
  <c r="M1934" i="1"/>
  <c r="O1934" i="1" s="1"/>
  <c r="L1935" i="1" s="1"/>
  <c r="G2024" i="1" l="1"/>
  <c r="R2024" i="1"/>
  <c r="F1935" i="1"/>
  <c r="N1935" i="1"/>
  <c r="Q2024" i="1" l="1"/>
  <c r="S2024" i="1" s="1"/>
  <c r="P2025" i="1" s="1"/>
  <c r="M1935" i="1"/>
  <c r="O1935" i="1" s="1"/>
  <c r="L1936" i="1" s="1"/>
  <c r="R2025" i="1" l="1"/>
  <c r="G2025" i="1"/>
  <c r="F1936" i="1"/>
  <c r="N1936" i="1"/>
  <c r="Q2025" i="1" l="1"/>
  <c r="S2025" i="1" s="1"/>
  <c r="P2026" i="1" s="1"/>
  <c r="M1936" i="1"/>
  <c r="O1936" i="1" s="1"/>
  <c r="L1937" i="1" s="1"/>
  <c r="G2026" i="1" l="1"/>
  <c r="R2026" i="1"/>
  <c r="N1937" i="1"/>
  <c r="F1937" i="1"/>
  <c r="Q2026" i="1" l="1"/>
  <c r="M1937" i="1"/>
  <c r="O1937" i="1" s="1"/>
  <c r="L1938" i="1" s="1"/>
  <c r="S2026" i="1" l="1"/>
  <c r="P2027" i="1" s="1"/>
  <c r="F1938" i="1"/>
  <c r="N1938" i="1"/>
  <c r="R2027" i="1" l="1"/>
  <c r="G2027" i="1"/>
  <c r="M1938" i="1"/>
  <c r="O1938" i="1" s="1"/>
  <c r="L1939" i="1" s="1"/>
  <c r="Q2027" i="1" l="1"/>
  <c r="S2027" i="1" s="1"/>
  <c r="P2028" i="1" s="1"/>
  <c r="N1939" i="1"/>
  <c r="F1939" i="1"/>
  <c r="R2028" i="1" l="1"/>
  <c r="G2028" i="1"/>
  <c r="M1939" i="1"/>
  <c r="O1939" i="1" s="1"/>
  <c r="L1940" i="1" s="1"/>
  <c r="Q2028" i="1" l="1"/>
  <c r="S2028" i="1" s="1"/>
  <c r="P2029" i="1" s="1"/>
  <c r="N1940" i="1"/>
  <c r="F1940" i="1"/>
  <c r="G2029" i="1" l="1"/>
  <c r="R2029" i="1"/>
  <c r="M1940" i="1"/>
  <c r="O1940" i="1" s="1"/>
  <c r="L1941" i="1" s="1"/>
  <c r="Q2029" i="1" l="1"/>
  <c r="N1941" i="1"/>
  <c r="F1941" i="1"/>
  <c r="S2029" i="1" l="1"/>
  <c r="P2030" i="1" s="1"/>
  <c r="M1941" i="1"/>
  <c r="O1941" i="1" s="1"/>
  <c r="L1942" i="1" s="1"/>
  <c r="G2030" i="1" l="1"/>
  <c r="R2030" i="1"/>
  <c r="N1942" i="1"/>
  <c r="F1942" i="1"/>
  <c r="Q2030" i="1" l="1"/>
  <c r="M1942" i="1"/>
  <c r="S2030" i="1" l="1"/>
  <c r="P2031" i="1" s="1"/>
  <c r="O1942" i="1"/>
  <c r="L1943" i="1" s="1"/>
  <c r="G2031" i="1" l="1"/>
  <c r="R2031" i="1"/>
  <c r="N1943" i="1"/>
  <c r="F1943" i="1"/>
  <c r="Q2031" i="1" l="1"/>
  <c r="M1943" i="1"/>
  <c r="S2031" i="1" l="1"/>
  <c r="P2032" i="1" s="1"/>
  <c r="O1943" i="1"/>
  <c r="L1944" i="1" s="1"/>
  <c r="G2032" i="1" l="1"/>
  <c r="R2032" i="1"/>
  <c r="F1944" i="1"/>
  <c r="N1944" i="1"/>
  <c r="Q2032" i="1" l="1"/>
  <c r="M1944" i="1"/>
  <c r="S2032" i="1" l="1"/>
  <c r="P2033" i="1" s="1"/>
  <c r="O1944" i="1"/>
  <c r="L1945" i="1" s="1"/>
  <c r="G2033" i="1" l="1"/>
  <c r="R2033" i="1"/>
  <c r="N1945" i="1"/>
  <c r="F1945" i="1"/>
  <c r="Q2033" i="1" l="1"/>
  <c r="M1945" i="1"/>
  <c r="S2033" i="1" l="1"/>
  <c r="P2034" i="1" s="1"/>
  <c r="O1945" i="1"/>
  <c r="L1946" i="1" s="1"/>
  <c r="G2034" i="1" l="1"/>
  <c r="R2034" i="1"/>
  <c r="F1946" i="1"/>
  <c r="N1946" i="1"/>
  <c r="Q2034" i="1" l="1"/>
  <c r="S2034" i="1" s="1"/>
  <c r="P2035" i="1" s="1"/>
  <c r="M1946" i="1"/>
  <c r="O1946" i="1" s="1"/>
  <c r="L1947" i="1" s="1"/>
  <c r="G2035" i="1" l="1"/>
  <c r="R2035" i="1"/>
  <c r="F1947" i="1"/>
  <c r="N1947" i="1"/>
  <c r="Q2035" i="1" l="1"/>
  <c r="M1947" i="1"/>
  <c r="S2035" i="1" l="1"/>
  <c r="P2036" i="1" s="1"/>
  <c r="O1947" i="1"/>
  <c r="L1948" i="1" s="1"/>
  <c r="G2036" i="1" l="1"/>
  <c r="R2036" i="1"/>
  <c r="N1948" i="1"/>
  <c r="F1948" i="1"/>
  <c r="Q2036" i="1" l="1"/>
  <c r="M1948" i="1"/>
  <c r="S2036" i="1" l="1"/>
  <c r="P2037" i="1" s="1"/>
  <c r="O1948" i="1"/>
  <c r="L1949" i="1" s="1"/>
  <c r="R2037" i="1" l="1"/>
  <c r="G2037" i="1"/>
  <c r="F1949" i="1"/>
  <c r="N1949" i="1"/>
  <c r="Q2037" i="1" l="1"/>
  <c r="M1949" i="1"/>
  <c r="S2037" i="1" l="1"/>
  <c r="P2038" i="1" s="1"/>
  <c r="O1949" i="1"/>
  <c r="L1950" i="1" s="1"/>
  <c r="G2038" i="1" l="1"/>
  <c r="R2038" i="1"/>
  <c r="N1950" i="1"/>
  <c r="F1950" i="1"/>
  <c r="Q2038" i="1" l="1"/>
  <c r="M1950" i="1"/>
  <c r="O1950" i="1" s="1"/>
  <c r="L1951" i="1" s="1"/>
  <c r="S2038" i="1" l="1"/>
  <c r="P2039" i="1" s="1"/>
  <c r="F1951" i="1"/>
  <c r="N1951" i="1"/>
  <c r="G2039" i="1" l="1"/>
  <c r="R2039" i="1"/>
  <c r="M1951" i="1"/>
  <c r="Q2039" i="1" l="1"/>
  <c r="O1951" i="1"/>
  <c r="L1952" i="1" s="1"/>
  <c r="S2039" i="1" l="1"/>
  <c r="P2040" i="1" s="1"/>
  <c r="F1952" i="1"/>
  <c r="N1952" i="1"/>
  <c r="G2040" i="1" l="1"/>
  <c r="R2040" i="1"/>
  <c r="M1952" i="1"/>
  <c r="Q2040" i="1" l="1"/>
  <c r="S2040" i="1" s="1"/>
  <c r="P2041" i="1" s="1"/>
  <c r="O1952" i="1"/>
  <c r="L1953" i="1" s="1"/>
  <c r="G2041" i="1" l="1"/>
  <c r="R2041" i="1"/>
  <c r="F1953" i="1"/>
  <c r="N1953" i="1"/>
  <c r="Q2041" i="1" l="1"/>
  <c r="M1953" i="1"/>
  <c r="O1953" i="1" s="1"/>
  <c r="L1954" i="1" s="1"/>
  <c r="S2041" i="1" l="1"/>
  <c r="P2042" i="1" s="1"/>
  <c r="N1954" i="1"/>
  <c r="F1954" i="1"/>
  <c r="R2042" i="1" l="1"/>
  <c r="G2042" i="1"/>
  <c r="M1954" i="1"/>
  <c r="Q2042" i="1" l="1"/>
  <c r="O1954" i="1"/>
  <c r="L1955" i="1" s="1"/>
  <c r="S2042" i="1" l="1"/>
  <c r="P2043" i="1" s="1"/>
  <c r="F1955" i="1"/>
  <c r="N1955" i="1"/>
  <c r="G2043" i="1" l="1"/>
  <c r="R2043" i="1"/>
  <c r="M1955" i="1"/>
  <c r="Q2043" i="1" l="1"/>
  <c r="O1955" i="1"/>
  <c r="L1956" i="1" s="1"/>
  <c r="S2043" i="1" l="1"/>
  <c r="P2044" i="1" s="1"/>
  <c r="F1956" i="1"/>
  <c r="N1956" i="1"/>
  <c r="R2044" i="1" l="1"/>
  <c r="G2044" i="1"/>
  <c r="M1956" i="1"/>
  <c r="O1956" i="1" s="1"/>
  <c r="L1957" i="1" s="1"/>
  <c r="Q2044" i="1" l="1"/>
  <c r="N1957" i="1"/>
  <c r="F1957" i="1"/>
  <c r="S2044" i="1" l="1"/>
  <c r="P2045" i="1" s="1"/>
  <c r="M1957" i="1"/>
  <c r="G2045" i="1" l="1"/>
  <c r="R2045" i="1"/>
  <c r="O1957" i="1"/>
  <c r="L1958" i="1" s="1"/>
  <c r="Q2045" i="1" l="1"/>
  <c r="F1958" i="1"/>
  <c r="N1958" i="1"/>
  <c r="S2045" i="1" l="1"/>
  <c r="P2046" i="1" s="1"/>
  <c r="M1958" i="1"/>
  <c r="G2046" i="1" l="1"/>
  <c r="R2046" i="1"/>
  <c r="O1958" i="1"/>
  <c r="L1959" i="1" s="1"/>
  <c r="Q2046" i="1" l="1"/>
  <c r="N1959" i="1"/>
  <c r="F1959" i="1"/>
  <c r="S2046" i="1" l="1"/>
  <c r="P2047" i="1" s="1"/>
  <c r="M1959" i="1"/>
  <c r="O1959" i="1" s="1"/>
  <c r="L1960" i="1" s="1"/>
  <c r="G2047" i="1" l="1"/>
  <c r="R2047" i="1"/>
  <c r="F1960" i="1"/>
  <c r="N1960" i="1"/>
  <c r="Q2047" i="1" l="1"/>
  <c r="M1960" i="1"/>
  <c r="O1960" i="1" s="1"/>
  <c r="L1961" i="1" s="1"/>
  <c r="S2047" i="1" l="1"/>
  <c r="P2048" i="1" s="1"/>
  <c r="F1961" i="1"/>
  <c r="N1961" i="1"/>
  <c r="G2048" i="1" l="1"/>
  <c r="R2048" i="1"/>
  <c r="M1961" i="1"/>
  <c r="O1961" i="1" s="1"/>
  <c r="L1962" i="1" s="1"/>
  <c r="Q2048" i="1" l="1"/>
  <c r="F1962" i="1"/>
  <c r="N1962" i="1"/>
  <c r="S2048" i="1" l="1"/>
  <c r="P2049" i="1" s="1"/>
  <c r="M1962" i="1"/>
  <c r="O1962" i="1" s="1"/>
  <c r="L1963" i="1" s="1"/>
  <c r="G2049" i="1" l="1"/>
  <c r="R2049" i="1"/>
  <c r="F1963" i="1"/>
  <c r="N1963" i="1"/>
  <c r="Q2049" i="1" l="1"/>
  <c r="M1963" i="1"/>
  <c r="O1963" i="1" s="1"/>
  <c r="L1964" i="1" s="1"/>
  <c r="S2049" i="1" l="1"/>
  <c r="P2050" i="1" s="1"/>
  <c r="N1964" i="1"/>
  <c r="F1964" i="1"/>
  <c r="G2050" i="1" l="1"/>
  <c r="R2050" i="1"/>
  <c r="M1964" i="1"/>
  <c r="O1964" i="1" s="1"/>
  <c r="L1965" i="1" s="1"/>
  <c r="Q2050" i="1" l="1"/>
  <c r="N1965" i="1"/>
  <c r="F1965" i="1"/>
  <c r="S2050" i="1" l="1"/>
  <c r="P2051" i="1" s="1"/>
  <c r="M1965" i="1"/>
  <c r="O1965" i="1" s="1"/>
  <c r="L1966" i="1" s="1"/>
  <c r="G2051" i="1" l="1"/>
  <c r="R2051" i="1"/>
  <c r="F1966" i="1"/>
  <c r="N1966" i="1"/>
  <c r="Q2051" i="1" l="1"/>
  <c r="M1966" i="1"/>
  <c r="S2051" i="1" l="1"/>
  <c r="P2052" i="1" s="1"/>
  <c r="O1966" i="1"/>
  <c r="L1967" i="1" s="1"/>
  <c r="G2052" i="1" l="1"/>
  <c r="R2052" i="1"/>
  <c r="N1967" i="1"/>
  <c r="F1967" i="1"/>
  <c r="Q2052" i="1" l="1"/>
  <c r="S2052" i="1" s="1"/>
  <c r="P2053" i="1" s="1"/>
  <c r="M1967" i="1"/>
  <c r="G2053" i="1" l="1"/>
  <c r="R2053" i="1"/>
  <c r="O1967" i="1"/>
  <c r="L1968" i="1" s="1"/>
  <c r="Q2053" i="1" l="1"/>
  <c r="S2053" i="1" s="1"/>
  <c r="P2054" i="1" s="1"/>
  <c r="F1968" i="1"/>
  <c r="N1968" i="1"/>
  <c r="G2054" i="1" l="1"/>
  <c r="R2054" i="1"/>
  <c r="M1968" i="1"/>
  <c r="Q2054" i="1" l="1"/>
  <c r="O1968" i="1"/>
  <c r="L1969" i="1" s="1"/>
  <c r="S2054" i="1" l="1"/>
  <c r="P2055" i="1" s="1"/>
  <c r="F1969" i="1"/>
  <c r="N1969" i="1"/>
  <c r="R2055" i="1" l="1"/>
  <c r="G2055" i="1"/>
  <c r="M1969" i="1"/>
  <c r="Q2055" i="1" l="1"/>
  <c r="S2055" i="1" s="1"/>
  <c r="P2056" i="1" s="1"/>
  <c r="O1969" i="1"/>
  <c r="L1970" i="1" s="1"/>
  <c r="G2056" i="1" l="1"/>
  <c r="R2056" i="1"/>
  <c r="F1970" i="1"/>
  <c r="N1970" i="1"/>
  <c r="Q2056" i="1" l="1"/>
  <c r="S2056" i="1" s="1"/>
  <c r="P2057" i="1" s="1"/>
  <c r="M1970" i="1"/>
  <c r="G2057" i="1" l="1"/>
  <c r="R2057" i="1"/>
  <c r="O1970" i="1"/>
  <c r="L1971" i="1" s="1"/>
  <c r="Q2057" i="1" l="1"/>
  <c r="F1971" i="1"/>
  <c r="N1971" i="1"/>
  <c r="S2057" i="1" l="1"/>
  <c r="P2058" i="1" s="1"/>
  <c r="M1971" i="1"/>
  <c r="R2058" i="1" l="1"/>
  <c r="G2058" i="1"/>
  <c r="O1971" i="1"/>
  <c r="L1972" i="1" s="1"/>
  <c r="Q2058" i="1" l="1"/>
  <c r="N1972" i="1"/>
  <c r="F1972" i="1"/>
  <c r="S2058" i="1" l="1"/>
  <c r="P2059" i="1" s="1"/>
  <c r="M1972" i="1"/>
  <c r="O1972" i="1" s="1"/>
  <c r="L1973" i="1" s="1"/>
  <c r="G2059" i="1" l="1"/>
  <c r="R2059" i="1"/>
  <c r="F1973" i="1"/>
  <c r="N1973" i="1"/>
  <c r="Q2059" i="1" l="1"/>
  <c r="S2059" i="1" s="1"/>
  <c r="P2060" i="1" s="1"/>
  <c r="M1973" i="1"/>
  <c r="O1973" i="1" s="1"/>
  <c r="L1974" i="1" s="1"/>
  <c r="G2060" i="1" l="1"/>
  <c r="R2060" i="1"/>
  <c r="F1974" i="1"/>
  <c r="N1974" i="1"/>
  <c r="Q2060" i="1" l="1"/>
  <c r="M1974" i="1"/>
  <c r="S2060" i="1" l="1"/>
  <c r="P2061" i="1" s="1"/>
  <c r="O1974" i="1"/>
  <c r="L1975" i="1" s="1"/>
  <c r="G2061" i="1" l="1"/>
  <c r="R2061" i="1"/>
  <c r="F1975" i="1"/>
  <c r="N1975" i="1"/>
  <c r="Q2061" i="1" l="1"/>
  <c r="S2061" i="1" s="1"/>
  <c r="P2062" i="1" s="1"/>
  <c r="M1975" i="1"/>
  <c r="G2062" i="1" l="1"/>
  <c r="R2062" i="1"/>
  <c r="O1975" i="1"/>
  <c r="L1976" i="1" s="1"/>
  <c r="Q2062" i="1" l="1"/>
  <c r="N1976" i="1"/>
  <c r="F1976" i="1"/>
  <c r="S2062" i="1" l="1"/>
  <c r="P2063" i="1" s="1"/>
  <c r="M1976" i="1"/>
  <c r="O1976" i="1" s="1"/>
  <c r="L1977" i="1" s="1"/>
  <c r="G2063" i="1" l="1"/>
  <c r="R2063" i="1"/>
  <c r="F1977" i="1"/>
  <c r="N1977" i="1"/>
  <c r="Q2063" i="1" l="1"/>
  <c r="S2063" i="1" s="1"/>
  <c r="P2064" i="1" s="1"/>
  <c r="M1977" i="1"/>
  <c r="O1977" i="1" s="1"/>
  <c r="L1978" i="1" s="1"/>
  <c r="G2064" i="1" l="1"/>
  <c r="R2064" i="1"/>
  <c r="F1978" i="1"/>
  <c r="N1978" i="1"/>
  <c r="Q2064" i="1" l="1"/>
  <c r="S2064" i="1" s="1"/>
  <c r="P2065" i="1" s="1"/>
  <c r="M1978" i="1"/>
  <c r="G2065" i="1" l="1"/>
  <c r="R2065" i="1"/>
  <c r="O1978" i="1"/>
  <c r="L1979" i="1" s="1"/>
  <c r="Q2065" i="1" l="1"/>
  <c r="F1979" i="1"/>
  <c r="N1979" i="1"/>
  <c r="S2065" i="1" l="1"/>
  <c r="P2066" i="1" s="1"/>
  <c r="M1979" i="1"/>
  <c r="G2066" i="1" l="1"/>
  <c r="R2066" i="1"/>
  <c r="O1979" i="1"/>
  <c r="L1980" i="1" s="1"/>
  <c r="Q2066" i="1" l="1"/>
  <c r="S2066" i="1" s="1"/>
  <c r="P2067" i="1" s="1"/>
  <c r="N1980" i="1"/>
  <c r="F1980" i="1"/>
  <c r="G2067" i="1" l="1"/>
  <c r="R2067" i="1"/>
  <c r="M1980" i="1"/>
  <c r="O1980" i="1" s="1"/>
  <c r="L1981" i="1" s="1"/>
  <c r="Q2067" i="1" l="1"/>
  <c r="F1981" i="1"/>
  <c r="N1981" i="1"/>
  <c r="S2067" i="1" l="1"/>
  <c r="P2068" i="1" s="1"/>
  <c r="M1981" i="1"/>
  <c r="O1981" i="1" s="1"/>
  <c r="L1982" i="1" s="1"/>
  <c r="G2068" i="1" l="1"/>
  <c r="R2068" i="1"/>
  <c r="F1982" i="1"/>
  <c r="N1982" i="1"/>
  <c r="Q2068" i="1" l="1"/>
  <c r="M1982" i="1"/>
  <c r="S2068" i="1" l="1"/>
  <c r="P2069" i="1" s="1"/>
  <c r="O1982" i="1"/>
  <c r="L1983" i="1" s="1"/>
  <c r="G2069" i="1" l="1"/>
  <c r="R2069" i="1"/>
  <c r="F1983" i="1"/>
  <c r="N1983" i="1"/>
  <c r="Q2069" i="1" l="1"/>
  <c r="S2069" i="1" s="1"/>
  <c r="P2070" i="1" s="1"/>
  <c r="M1983" i="1"/>
  <c r="G2070" i="1" l="1"/>
  <c r="R2070" i="1"/>
  <c r="O1983" i="1"/>
  <c r="L1984" i="1" s="1"/>
  <c r="Q2070" i="1" l="1"/>
  <c r="F1984" i="1"/>
  <c r="N1984" i="1"/>
  <c r="S2070" i="1" l="1"/>
  <c r="P2071" i="1" s="1"/>
  <c r="M1984" i="1"/>
  <c r="G2071" i="1" l="1"/>
  <c r="R2071" i="1"/>
  <c r="O1984" i="1"/>
  <c r="L1985" i="1" s="1"/>
  <c r="Q2071" i="1" l="1"/>
  <c r="F1985" i="1"/>
  <c r="N1985" i="1"/>
  <c r="S2071" i="1" l="1"/>
  <c r="P2072" i="1" s="1"/>
  <c r="M1985" i="1"/>
  <c r="O1985" i="1" s="1"/>
  <c r="L1986" i="1" s="1"/>
  <c r="G2072" i="1" l="1"/>
  <c r="R2072" i="1"/>
  <c r="F1986" i="1"/>
  <c r="N1986" i="1"/>
  <c r="Q2072" i="1" l="1"/>
  <c r="M1986" i="1"/>
  <c r="S2072" i="1" l="1"/>
  <c r="P2073" i="1" s="1"/>
  <c r="O1986" i="1"/>
  <c r="L1987" i="1" s="1"/>
  <c r="G2073" i="1" l="1"/>
  <c r="R2073" i="1"/>
  <c r="F1987" i="1"/>
  <c r="N1987" i="1"/>
  <c r="Q2073" i="1" l="1"/>
  <c r="M1987" i="1"/>
  <c r="S2073" i="1" l="1"/>
  <c r="P2074" i="1" s="1"/>
  <c r="O1987" i="1"/>
  <c r="L1988" i="1" s="1"/>
  <c r="R2074" i="1" l="1"/>
  <c r="G2074" i="1"/>
  <c r="F1988" i="1"/>
  <c r="N1988" i="1"/>
  <c r="Q2074" i="1" l="1"/>
  <c r="S2074" i="1" s="1"/>
  <c r="P2075" i="1" s="1"/>
  <c r="M1988" i="1"/>
  <c r="R2075" i="1" l="1"/>
  <c r="G2075" i="1"/>
  <c r="O1988" i="1"/>
  <c r="L1989" i="1" s="1"/>
  <c r="Q2075" i="1" l="1"/>
  <c r="S2075" i="1" s="1"/>
  <c r="P2076" i="1" s="1"/>
  <c r="F1989" i="1"/>
  <c r="N1989" i="1"/>
  <c r="G2076" i="1" l="1"/>
  <c r="R2076" i="1"/>
  <c r="M1989" i="1"/>
  <c r="O1989" i="1" s="1"/>
  <c r="L1990" i="1" s="1"/>
  <c r="Q2076" i="1" l="1"/>
  <c r="S2076" i="1" s="1"/>
  <c r="P2077" i="1" s="1"/>
  <c r="F1990" i="1"/>
  <c r="N1990" i="1"/>
  <c r="G2077" i="1" l="1"/>
  <c r="R2077" i="1"/>
  <c r="M1990" i="1"/>
  <c r="O1990" i="1" s="1"/>
  <c r="L1991" i="1" s="1"/>
  <c r="Q2077" i="1" l="1"/>
  <c r="F1991" i="1"/>
  <c r="N1991" i="1"/>
  <c r="S2077" i="1" l="1"/>
  <c r="P2078" i="1" s="1"/>
  <c r="M1991" i="1"/>
  <c r="G2078" i="1" l="1"/>
  <c r="R2078" i="1"/>
  <c r="O1991" i="1"/>
  <c r="L1992" i="1" s="1"/>
  <c r="Q2078" i="1" l="1"/>
  <c r="F1992" i="1"/>
  <c r="N1992" i="1"/>
  <c r="S2078" i="1" l="1"/>
  <c r="P2079" i="1" s="1"/>
  <c r="M1992" i="1"/>
  <c r="G2079" i="1" l="1"/>
  <c r="R2079" i="1"/>
  <c r="O1992" i="1"/>
  <c r="L1993" i="1" s="1"/>
  <c r="Q2079" i="1" l="1"/>
  <c r="F1993" i="1"/>
  <c r="N1993" i="1"/>
  <c r="S2079" i="1" l="1"/>
  <c r="P2080" i="1" s="1"/>
  <c r="M1993" i="1"/>
  <c r="O1993" i="1" s="1"/>
  <c r="L1994" i="1" s="1"/>
  <c r="G2080" i="1" l="1"/>
  <c r="R2080" i="1"/>
  <c r="F1994" i="1"/>
  <c r="N1994" i="1"/>
  <c r="Q2080" i="1" l="1"/>
  <c r="M1994" i="1"/>
  <c r="S2080" i="1" l="1"/>
  <c r="P2081" i="1" s="1"/>
  <c r="O1994" i="1"/>
  <c r="L1995" i="1" s="1"/>
  <c r="G2081" i="1" l="1"/>
  <c r="R2081" i="1"/>
  <c r="F1995" i="1"/>
  <c r="N1995" i="1"/>
  <c r="Q2081" i="1" l="1"/>
  <c r="M1995" i="1"/>
  <c r="S2081" i="1" l="1"/>
  <c r="P2082" i="1" s="1"/>
  <c r="O1995" i="1"/>
  <c r="L1996" i="1" s="1"/>
  <c r="G2082" i="1" l="1"/>
  <c r="R2082" i="1"/>
  <c r="F1996" i="1"/>
  <c r="N1996" i="1"/>
  <c r="Q2082" i="1" l="1"/>
  <c r="M1996" i="1"/>
  <c r="O1996" i="1" s="1"/>
  <c r="L1997" i="1" s="1"/>
  <c r="S2082" i="1" l="1"/>
  <c r="P2083" i="1" s="1"/>
  <c r="F1997" i="1"/>
  <c r="N1997" i="1"/>
  <c r="G2083" i="1" l="1"/>
  <c r="R2083" i="1"/>
  <c r="M1997" i="1"/>
  <c r="Q2083" i="1" l="1"/>
  <c r="O1997" i="1"/>
  <c r="L1998" i="1" s="1"/>
  <c r="S2083" i="1" l="1"/>
  <c r="P2084" i="1" s="1"/>
  <c r="F1998" i="1"/>
  <c r="N1998" i="1"/>
  <c r="G2084" i="1" l="1"/>
  <c r="R2084" i="1"/>
  <c r="M1998" i="1"/>
  <c r="Q2084" i="1" l="1"/>
  <c r="S2084" i="1" s="1"/>
  <c r="P2085" i="1" s="1"/>
  <c r="O1998" i="1"/>
  <c r="L1999" i="1" s="1"/>
  <c r="G2085" i="1" l="1"/>
  <c r="R2085" i="1"/>
  <c r="N1999" i="1"/>
  <c r="F1999" i="1"/>
  <c r="Q2085" i="1" l="1"/>
  <c r="M1999" i="1"/>
  <c r="O1999" i="1" s="1"/>
  <c r="L2000" i="1" s="1"/>
  <c r="S2085" i="1" l="1"/>
  <c r="P2086" i="1" s="1"/>
  <c r="N2000" i="1"/>
  <c r="F2000" i="1"/>
  <c r="G2086" i="1" l="1"/>
  <c r="R2086" i="1"/>
  <c r="M2000" i="1"/>
  <c r="O2000" i="1" s="1"/>
  <c r="L2001" i="1" s="1"/>
  <c r="Q2086" i="1" l="1"/>
  <c r="N2001" i="1"/>
  <c r="F2001" i="1"/>
  <c r="S2086" i="1" l="1"/>
  <c r="P2087" i="1" s="1"/>
  <c r="M2001" i="1"/>
  <c r="G2087" i="1" l="1"/>
  <c r="R2087" i="1"/>
  <c r="O2001" i="1"/>
  <c r="L2002" i="1" s="1"/>
  <c r="Q2087" i="1" l="1"/>
  <c r="F2002" i="1"/>
  <c r="N2002" i="1"/>
  <c r="S2087" i="1" l="1"/>
  <c r="P2088" i="1" s="1"/>
  <c r="M2002" i="1"/>
  <c r="O2002" i="1" s="1"/>
  <c r="L2003" i="1" s="1"/>
  <c r="R2088" i="1" l="1"/>
  <c r="G2088" i="1"/>
  <c r="N2003" i="1"/>
  <c r="F2003" i="1"/>
  <c r="Q2088" i="1" l="1"/>
  <c r="S2088" i="1" s="1"/>
  <c r="P2089" i="1" s="1"/>
  <c r="M2003" i="1"/>
  <c r="O2003" i="1" s="1"/>
  <c r="L2004" i="1" s="1"/>
  <c r="G2089" i="1" l="1"/>
  <c r="R2089" i="1"/>
  <c r="F2004" i="1"/>
  <c r="N2004" i="1"/>
  <c r="Q2089" i="1" l="1"/>
  <c r="M2004" i="1"/>
  <c r="S2089" i="1" l="1"/>
  <c r="P2090" i="1" s="1"/>
  <c r="O2004" i="1"/>
  <c r="L2005" i="1" s="1"/>
  <c r="R2090" i="1" l="1"/>
  <c r="G2090" i="1"/>
  <c r="F2005" i="1"/>
  <c r="N2005" i="1"/>
  <c r="Q2090" i="1" l="1"/>
  <c r="M2005" i="1"/>
  <c r="S2090" i="1" l="1"/>
  <c r="P2091" i="1" s="1"/>
  <c r="O2005" i="1"/>
  <c r="L2006" i="1" s="1"/>
  <c r="R2091" i="1" l="1"/>
  <c r="G2091" i="1"/>
  <c r="F2006" i="1"/>
  <c r="N2006" i="1"/>
  <c r="Q2091" i="1" l="1"/>
  <c r="S2091" i="1"/>
  <c r="P2092" i="1" s="1"/>
  <c r="M2006" i="1"/>
  <c r="O2006" i="1" s="1"/>
  <c r="L2007" i="1" s="1"/>
  <c r="G2092" i="1" l="1"/>
  <c r="R2092" i="1"/>
  <c r="F2007" i="1"/>
  <c r="N2007" i="1"/>
  <c r="Q2092" i="1" l="1"/>
  <c r="M2007" i="1"/>
  <c r="S2092" i="1" l="1"/>
  <c r="P2093" i="1" s="1"/>
  <c r="O2007" i="1"/>
  <c r="L2008" i="1" s="1"/>
  <c r="G2093" i="1" l="1"/>
  <c r="R2093" i="1"/>
  <c r="F2008" i="1"/>
  <c r="N2008" i="1"/>
  <c r="Q2093" i="1" l="1"/>
  <c r="S2093" i="1" s="1"/>
  <c r="P2094" i="1" s="1"/>
  <c r="M2008" i="1"/>
  <c r="O2008" i="1" s="1"/>
  <c r="L2009" i="1" s="1"/>
  <c r="G2094" i="1" l="1"/>
  <c r="R2094" i="1"/>
  <c r="F2009" i="1"/>
  <c r="N2009" i="1"/>
  <c r="Q2094" i="1" l="1"/>
  <c r="S2094" i="1" s="1"/>
  <c r="P2095" i="1" s="1"/>
  <c r="M2009" i="1"/>
  <c r="G2095" i="1" l="1"/>
  <c r="R2095" i="1"/>
  <c r="O2009" i="1"/>
  <c r="L2010" i="1" s="1"/>
  <c r="Q2095" i="1" l="1"/>
  <c r="F2010" i="1"/>
  <c r="N2010" i="1"/>
  <c r="S2095" i="1" l="1"/>
  <c r="P2096" i="1" s="1"/>
  <c r="M2010" i="1"/>
  <c r="O2010" i="1" s="1"/>
  <c r="L2011" i="1" s="1"/>
  <c r="G2096" i="1" l="1"/>
  <c r="R2096" i="1"/>
  <c r="F2011" i="1"/>
  <c r="N2011" i="1"/>
  <c r="Q2096" i="1" l="1"/>
  <c r="M2011" i="1"/>
  <c r="S2096" i="1" l="1"/>
  <c r="P2097" i="1" s="1"/>
  <c r="O2011" i="1"/>
  <c r="L2012" i="1" s="1"/>
  <c r="G2097" i="1" l="1"/>
  <c r="R2097" i="1"/>
  <c r="N2012" i="1"/>
  <c r="F2012" i="1"/>
  <c r="Q2097" i="1" l="1"/>
  <c r="M2012" i="1"/>
  <c r="S2097" i="1" l="1"/>
  <c r="P2098" i="1" s="1"/>
  <c r="O2012" i="1"/>
  <c r="L2013" i="1" s="1"/>
  <c r="G2098" i="1" l="1"/>
  <c r="R2098" i="1"/>
  <c r="F2013" i="1"/>
  <c r="N2013" i="1"/>
  <c r="Q2098" i="1" l="1"/>
  <c r="M2013" i="1"/>
  <c r="O2013" i="1" s="1"/>
  <c r="L2014" i="1" s="1"/>
  <c r="S2098" i="1" l="1"/>
  <c r="P2099" i="1" s="1"/>
  <c r="N2014" i="1"/>
  <c r="F2014" i="1"/>
  <c r="G2099" i="1" l="1"/>
  <c r="R2099" i="1"/>
  <c r="M2014" i="1"/>
  <c r="Q2099" i="1" l="1"/>
  <c r="O2014" i="1"/>
  <c r="L2015" i="1" s="1"/>
  <c r="S2099" i="1" l="1"/>
  <c r="P2100" i="1" s="1"/>
  <c r="N2015" i="1"/>
  <c r="F2015" i="1"/>
  <c r="G2100" i="1" l="1"/>
  <c r="R2100" i="1"/>
  <c r="M2015" i="1"/>
  <c r="Q2100" i="1" l="1"/>
  <c r="O2015" i="1"/>
  <c r="L2016" i="1" s="1"/>
  <c r="S2100" i="1" l="1"/>
  <c r="P2101" i="1" s="1"/>
  <c r="N2016" i="1"/>
  <c r="F2016" i="1"/>
  <c r="G2101" i="1" l="1"/>
  <c r="R2101" i="1"/>
  <c r="M2016" i="1"/>
  <c r="O2016" i="1" s="1"/>
  <c r="L2017" i="1" s="1"/>
  <c r="Q2101" i="1" l="1"/>
  <c r="F2017" i="1"/>
  <c r="N2017" i="1"/>
  <c r="S2101" i="1" l="1"/>
  <c r="P2102" i="1" s="1"/>
  <c r="M2017" i="1"/>
  <c r="O2017" i="1" s="1"/>
  <c r="L2018" i="1" s="1"/>
  <c r="G2102" i="1" l="1"/>
  <c r="R2102" i="1"/>
  <c r="N2018" i="1"/>
  <c r="F2018" i="1"/>
  <c r="Q2102" i="1" l="1"/>
  <c r="M2018" i="1"/>
  <c r="S2102" i="1" l="1"/>
  <c r="P2103" i="1" s="1"/>
  <c r="O2018" i="1"/>
  <c r="L2019" i="1" s="1"/>
  <c r="G2103" i="1" l="1"/>
  <c r="R2103" i="1"/>
  <c r="F2019" i="1"/>
  <c r="N2019" i="1"/>
  <c r="Q2103" i="1" l="1"/>
  <c r="S2103" i="1" s="1"/>
  <c r="P2104" i="1" s="1"/>
  <c r="M2019" i="1"/>
  <c r="O2019" i="1" s="1"/>
  <c r="L2020" i="1" s="1"/>
  <c r="R2104" i="1" l="1"/>
  <c r="G2104" i="1"/>
  <c r="F2020" i="1"/>
  <c r="N2020" i="1"/>
  <c r="Q2104" i="1" l="1"/>
  <c r="M2020" i="1"/>
  <c r="O2020" i="1" s="1"/>
  <c r="L2021" i="1" s="1"/>
  <c r="S2104" i="1" l="1"/>
  <c r="P2105" i="1" s="1"/>
  <c r="F2021" i="1"/>
  <c r="N2021" i="1"/>
  <c r="R2105" i="1" l="1"/>
  <c r="G2105" i="1"/>
  <c r="M2021" i="1"/>
  <c r="Q2105" i="1" l="1"/>
  <c r="O2021" i="1"/>
  <c r="L2022" i="1" s="1"/>
  <c r="S2105" i="1" l="1"/>
  <c r="P2106" i="1" s="1"/>
  <c r="F2022" i="1"/>
  <c r="N2022" i="1"/>
  <c r="G2106" i="1" l="1"/>
  <c r="R2106" i="1"/>
  <c r="M2022" i="1"/>
  <c r="Q2106" i="1" l="1"/>
  <c r="O2022" i="1"/>
  <c r="L2023" i="1" s="1"/>
  <c r="S2106" i="1" l="1"/>
  <c r="P2107" i="1" s="1"/>
  <c r="F2023" i="1"/>
  <c r="N2023" i="1"/>
  <c r="R2107" i="1" l="1"/>
  <c r="G2107" i="1"/>
  <c r="M2023" i="1"/>
  <c r="O2023" i="1" s="1"/>
  <c r="L2024" i="1" s="1"/>
  <c r="Q2107" i="1" l="1"/>
  <c r="N2024" i="1"/>
  <c r="F2024" i="1"/>
  <c r="S2107" i="1" l="1"/>
  <c r="P2108" i="1" s="1"/>
  <c r="M2024" i="1"/>
  <c r="O2024" i="1" s="1"/>
  <c r="L2025" i="1" s="1"/>
  <c r="G2108" i="1" l="1"/>
  <c r="R2108" i="1"/>
  <c r="F2025" i="1"/>
  <c r="N2025" i="1"/>
  <c r="Q2108" i="1" l="1"/>
  <c r="S2108" i="1" s="1"/>
  <c r="P2109" i="1" s="1"/>
  <c r="M2025" i="1"/>
  <c r="G2109" i="1" l="1"/>
  <c r="R2109" i="1"/>
  <c r="O2025" i="1"/>
  <c r="L2026" i="1" s="1"/>
  <c r="Q2109" i="1" l="1"/>
  <c r="F2026" i="1"/>
  <c r="N2026" i="1"/>
  <c r="S2109" i="1" l="1"/>
  <c r="P2110" i="1" s="1"/>
  <c r="M2026" i="1"/>
  <c r="O2026" i="1" s="1"/>
  <c r="L2027" i="1" s="1"/>
  <c r="G2110" i="1" l="1"/>
  <c r="R2110" i="1"/>
  <c r="F2027" i="1"/>
  <c r="N2027" i="1"/>
  <c r="Q2110" i="1" l="1"/>
  <c r="S2110" i="1" s="1"/>
  <c r="P2111" i="1" s="1"/>
  <c r="M2027" i="1"/>
  <c r="O2027" i="1" s="1"/>
  <c r="L2028" i="1" s="1"/>
  <c r="G2111" i="1" l="1"/>
  <c r="R2111" i="1"/>
  <c r="F2028" i="1"/>
  <c r="N2028" i="1"/>
  <c r="Q2111" i="1" l="1"/>
  <c r="M2028" i="1"/>
  <c r="O2028" i="1" s="1"/>
  <c r="L2029" i="1" s="1"/>
  <c r="S2111" i="1" l="1"/>
  <c r="P2112" i="1" s="1"/>
  <c r="F2029" i="1"/>
  <c r="N2029" i="1"/>
  <c r="G2112" i="1" l="1"/>
  <c r="R2112" i="1"/>
  <c r="M2029" i="1"/>
  <c r="O2029" i="1" s="1"/>
  <c r="L2030" i="1" s="1"/>
  <c r="Q2112" i="1" l="1"/>
  <c r="S2112" i="1" s="1"/>
  <c r="P2113" i="1" s="1"/>
  <c r="F2030" i="1"/>
  <c r="N2030" i="1"/>
  <c r="G2113" i="1" l="1"/>
  <c r="R2113" i="1"/>
  <c r="M2030" i="1"/>
  <c r="O2030" i="1" s="1"/>
  <c r="L2031" i="1" s="1"/>
  <c r="Q2113" i="1" l="1"/>
  <c r="S2113" i="1" s="1"/>
  <c r="P2114" i="1" s="1"/>
  <c r="F2031" i="1"/>
  <c r="N2031" i="1"/>
  <c r="R2114" i="1" l="1"/>
  <c r="G2114" i="1"/>
  <c r="M2031" i="1"/>
  <c r="Q2114" i="1" l="1"/>
  <c r="O2031" i="1"/>
  <c r="L2032" i="1" s="1"/>
  <c r="S2114" i="1" l="1"/>
  <c r="P2115" i="1" s="1"/>
  <c r="N2032" i="1"/>
  <c r="F2032" i="1"/>
  <c r="R2115" i="1" l="1"/>
  <c r="G2115" i="1"/>
  <c r="M2032" i="1"/>
  <c r="Q2115" i="1" l="1"/>
  <c r="S2115" i="1" s="1"/>
  <c r="P2116" i="1" s="1"/>
  <c r="O2032" i="1"/>
  <c r="L2033" i="1" s="1"/>
  <c r="R2116" i="1" l="1"/>
  <c r="G2116" i="1"/>
  <c r="F2033" i="1"/>
  <c r="N2033" i="1"/>
  <c r="Q2116" i="1" l="1"/>
  <c r="S2116" i="1" s="1"/>
  <c r="P2117" i="1" s="1"/>
  <c r="M2033" i="1"/>
  <c r="O2033" i="1" s="1"/>
  <c r="L2034" i="1" s="1"/>
  <c r="R2117" i="1" l="1"/>
  <c r="G2117" i="1"/>
  <c r="F2034" i="1"/>
  <c r="N2034" i="1"/>
  <c r="Q2117" i="1" l="1"/>
  <c r="M2034" i="1"/>
  <c r="S2117" i="1" l="1"/>
  <c r="P2118" i="1" s="1"/>
  <c r="O2034" i="1"/>
  <c r="L2035" i="1" s="1"/>
  <c r="G2118" i="1" l="1"/>
  <c r="R2118" i="1"/>
  <c r="N2035" i="1"/>
  <c r="F2035" i="1"/>
  <c r="Q2118" i="1" l="1"/>
  <c r="S2118" i="1" s="1"/>
  <c r="P2119" i="1" s="1"/>
  <c r="M2035" i="1"/>
  <c r="O2035" i="1" s="1"/>
  <c r="L2036" i="1" s="1"/>
  <c r="G2119" i="1" l="1"/>
  <c r="R2119" i="1"/>
  <c r="F2036" i="1"/>
  <c r="N2036" i="1"/>
  <c r="Q2119" i="1" l="1"/>
  <c r="S2119" i="1" s="1"/>
  <c r="P2120" i="1" s="1"/>
  <c r="M2036" i="1"/>
  <c r="O2036" i="1" s="1"/>
  <c r="L2037" i="1" s="1"/>
  <c r="G2120" i="1" l="1"/>
  <c r="R2120" i="1"/>
  <c r="F2037" i="1"/>
  <c r="N2037" i="1"/>
  <c r="Q2120" i="1" l="1"/>
  <c r="M2037" i="1"/>
  <c r="S2120" i="1" l="1"/>
  <c r="P2121" i="1" s="1"/>
  <c r="O2037" i="1"/>
  <c r="L2038" i="1" s="1"/>
  <c r="G2121" i="1" l="1"/>
  <c r="R2121" i="1"/>
  <c r="F2038" i="1"/>
  <c r="N2038" i="1"/>
  <c r="Q2121" i="1" l="1"/>
  <c r="S2121" i="1" s="1"/>
  <c r="P2122" i="1" s="1"/>
  <c r="M2038" i="1"/>
  <c r="R2122" i="1" l="1"/>
  <c r="G2122" i="1"/>
  <c r="O2038" i="1"/>
  <c r="L2039" i="1" s="1"/>
  <c r="Q2122" i="1" l="1"/>
  <c r="S2122" i="1" s="1"/>
  <c r="P2123" i="1" s="1"/>
  <c r="N2039" i="1"/>
  <c r="F2039" i="1"/>
  <c r="G2123" i="1" l="1"/>
  <c r="R2123" i="1"/>
  <c r="M2039" i="1"/>
  <c r="O2039" i="1" s="1"/>
  <c r="L2040" i="1" s="1"/>
  <c r="Q2123" i="1" l="1"/>
  <c r="S2123" i="1" s="1"/>
  <c r="P2124" i="1" s="1"/>
  <c r="F2040" i="1"/>
  <c r="N2040" i="1"/>
  <c r="G2124" i="1" l="1"/>
  <c r="R2124" i="1"/>
  <c r="M2040" i="1"/>
  <c r="O2040" i="1" s="1"/>
  <c r="L2041" i="1" s="1"/>
  <c r="Q2124" i="1" l="1"/>
  <c r="S2124" i="1"/>
  <c r="P2125" i="1" s="1"/>
  <c r="F2041" i="1"/>
  <c r="N2041" i="1"/>
  <c r="G2125" i="1" l="1"/>
  <c r="R2125" i="1"/>
  <c r="M2041" i="1"/>
  <c r="O2041" i="1" s="1"/>
  <c r="L2042" i="1" s="1"/>
  <c r="Q2125" i="1" l="1"/>
  <c r="F2042" i="1"/>
  <c r="N2042" i="1"/>
  <c r="S2125" i="1" l="1"/>
  <c r="P2126" i="1" s="1"/>
  <c r="M2042" i="1"/>
  <c r="O2042" i="1" s="1"/>
  <c r="L2043" i="1" s="1"/>
  <c r="G2126" i="1" l="1"/>
  <c r="R2126" i="1"/>
  <c r="F2043" i="1"/>
  <c r="N2043" i="1"/>
  <c r="Q2126" i="1" l="1"/>
  <c r="M2043" i="1"/>
  <c r="O2043" i="1" s="1"/>
  <c r="L2044" i="1" s="1"/>
  <c r="S2126" i="1" l="1"/>
  <c r="P2127" i="1" s="1"/>
  <c r="N2044" i="1"/>
  <c r="F2044" i="1"/>
  <c r="G2127" i="1" l="1"/>
  <c r="R2127" i="1"/>
  <c r="M2044" i="1"/>
  <c r="Q2127" i="1" l="1"/>
  <c r="S2127" i="1" s="1"/>
  <c r="P2128" i="1" s="1"/>
  <c r="O2044" i="1"/>
  <c r="L2045" i="1" s="1"/>
  <c r="G2128" i="1" l="1"/>
  <c r="R2128" i="1"/>
  <c r="F2045" i="1"/>
  <c r="N2045" i="1"/>
  <c r="Q2128" i="1" l="1"/>
  <c r="M2045" i="1"/>
  <c r="S2128" i="1" l="1"/>
  <c r="P2129" i="1" s="1"/>
  <c r="O2045" i="1"/>
  <c r="L2046" i="1" s="1"/>
  <c r="G2129" i="1" l="1"/>
  <c r="R2129" i="1"/>
  <c r="F2046" i="1"/>
  <c r="N2046" i="1"/>
  <c r="Q2129" i="1" l="1"/>
  <c r="M2046" i="1"/>
  <c r="S2129" i="1" l="1"/>
  <c r="P2130" i="1" s="1"/>
  <c r="O2046" i="1"/>
  <c r="L2047" i="1" s="1"/>
  <c r="G2130" i="1" l="1"/>
  <c r="R2130" i="1"/>
  <c r="F2047" i="1"/>
  <c r="N2047" i="1"/>
  <c r="Q2130" i="1" l="1"/>
  <c r="S2130" i="1" s="1"/>
  <c r="P2131" i="1" s="1"/>
  <c r="M2047" i="1"/>
  <c r="O2047" i="1" l="1"/>
  <c r="L2048" i="1" s="1"/>
  <c r="G2131" i="1" l="1"/>
  <c r="R2131" i="1"/>
  <c r="F2048" i="1"/>
  <c r="N2048" i="1"/>
  <c r="Q2131" i="1" l="1"/>
  <c r="S2131" i="1" s="1"/>
  <c r="P2132" i="1" s="1"/>
  <c r="M2048" i="1"/>
  <c r="O2048" i="1" s="1"/>
  <c r="L2049" i="1" s="1"/>
  <c r="R2132" i="1" l="1"/>
  <c r="G2132" i="1"/>
  <c r="F2049" i="1"/>
  <c r="N2049" i="1"/>
  <c r="Q2132" i="1" l="1"/>
  <c r="S2132" i="1" s="1"/>
  <c r="P2133" i="1" s="1"/>
  <c r="M2049" i="1"/>
  <c r="O2049" i="1" s="1"/>
  <c r="L2050" i="1" s="1"/>
  <c r="G2133" i="1" l="1"/>
  <c r="R2133" i="1"/>
  <c r="F2050" i="1"/>
  <c r="N2050" i="1"/>
  <c r="Q2133" i="1" l="1"/>
  <c r="M2050" i="1"/>
  <c r="O2050" i="1" s="1"/>
  <c r="L2051" i="1" s="1"/>
  <c r="S2133" i="1" l="1"/>
  <c r="P2134" i="1" s="1"/>
  <c r="F2051" i="1"/>
  <c r="N2051" i="1"/>
  <c r="G2134" i="1" l="1"/>
  <c r="R2134" i="1"/>
  <c r="M2051" i="1"/>
  <c r="Q2134" i="1" l="1"/>
  <c r="O2051" i="1"/>
  <c r="L2052" i="1" s="1"/>
  <c r="S2134" i="1" l="1"/>
  <c r="P2135" i="1" s="1"/>
  <c r="F2052" i="1"/>
  <c r="N2052" i="1"/>
  <c r="R2135" i="1" l="1"/>
  <c r="G2135" i="1"/>
  <c r="M2052" i="1"/>
  <c r="O2052" i="1" s="1"/>
  <c r="L2053" i="1" s="1"/>
  <c r="Q2135" i="1" l="1"/>
  <c r="F2053" i="1"/>
  <c r="N2053" i="1"/>
  <c r="S2135" i="1" l="1"/>
  <c r="P2136" i="1" s="1"/>
  <c r="M2053" i="1"/>
  <c r="O2053" i="1" s="1"/>
  <c r="L2054" i="1" s="1"/>
  <c r="R2136" i="1" l="1"/>
  <c r="G2136" i="1"/>
  <c r="F2054" i="1"/>
  <c r="N2054" i="1"/>
  <c r="Q2136" i="1" l="1"/>
  <c r="S2136" i="1" s="1"/>
  <c r="P2137" i="1" s="1"/>
  <c r="M2054" i="1"/>
  <c r="O2054" i="1" s="1"/>
  <c r="L2055" i="1" s="1"/>
  <c r="R2137" i="1" l="1"/>
  <c r="G2137" i="1"/>
  <c r="F2055" i="1"/>
  <c r="N2055" i="1"/>
  <c r="Q2137" i="1" l="1"/>
  <c r="S2137" i="1" s="1"/>
  <c r="P2138" i="1" s="1"/>
  <c r="M2055" i="1"/>
  <c r="O2055" i="1" s="1"/>
  <c r="L2056" i="1" s="1"/>
  <c r="G2138" i="1" l="1"/>
  <c r="R2138" i="1"/>
  <c r="F2056" i="1"/>
  <c r="N2056" i="1"/>
  <c r="Q2138" i="1" l="1"/>
  <c r="S2138" i="1" s="1"/>
  <c r="P2139" i="1" s="1"/>
  <c r="M2056" i="1"/>
  <c r="O2056" i="1" s="1"/>
  <c r="L2057" i="1" s="1"/>
  <c r="R2139" i="1" l="1"/>
  <c r="G2139" i="1"/>
  <c r="F2057" i="1"/>
  <c r="N2057" i="1"/>
  <c r="Q2139" i="1" l="1"/>
  <c r="S2139" i="1" s="1"/>
  <c r="P2140" i="1" s="1"/>
  <c r="M2057" i="1"/>
  <c r="G2140" i="1" l="1"/>
  <c r="R2140" i="1"/>
  <c r="O2057" i="1"/>
  <c r="L2058" i="1" s="1"/>
  <c r="Q2140" i="1" l="1"/>
  <c r="S2140" i="1" s="1"/>
  <c r="P2141" i="1" s="1"/>
  <c r="F2058" i="1"/>
  <c r="N2058" i="1"/>
  <c r="R2141" i="1" l="1"/>
  <c r="G2141" i="1"/>
  <c r="M2058" i="1"/>
  <c r="Q2141" i="1" l="1"/>
  <c r="S2141" i="1" s="1"/>
  <c r="P2142" i="1" s="1"/>
  <c r="O2058" i="1"/>
  <c r="L2059" i="1" s="1"/>
  <c r="G2142" i="1" l="1"/>
  <c r="R2142" i="1"/>
  <c r="F2059" i="1"/>
  <c r="N2059" i="1"/>
  <c r="Q2142" i="1" l="1"/>
  <c r="M2059" i="1"/>
  <c r="O2059" i="1" s="1"/>
  <c r="L2060" i="1" s="1"/>
  <c r="S2142" i="1" l="1"/>
  <c r="P2143" i="1" s="1"/>
  <c r="F2060" i="1"/>
  <c r="N2060" i="1"/>
  <c r="R2143" i="1" l="1"/>
  <c r="G2143" i="1"/>
  <c r="M2060" i="1"/>
  <c r="O2060" i="1" s="1"/>
  <c r="L2061" i="1" s="1"/>
  <c r="Q2143" i="1" l="1"/>
  <c r="S2143" i="1" s="1"/>
  <c r="P2144" i="1" s="1"/>
  <c r="N2061" i="1"/>
  <c r="F2061" i="1"/>
  <c r="R2144" i="1" l="1"/>
  <c r="G2144" i="1"/>
  <c r="M2061" i="1"/>
  <c r="Q2144" i="1" l="1"/>
  <c r="S2144" i="1" s="1"/>
  <c r="P2145" i="1" s="1"/>
  <c r="O2061" i="1"/>
  <c r="L2062" i="1" s="1"/>
  <c r="R2145" i="1" l="1"/>
  <c r="G2145" i="1"/>
  <c r="N2062" i="1"/>
  <c r="F2062" i="1"/>
  <c r="Q2145" i="1" l="1"/>
  <c r="S2145" i="1" s="1"/>
  <c r="P2146" i="1" s="1"/>
  <c r="M2062" i="1"/>
  <c r="G2146" i="1" l="1"/>
  <c r="R2146" i="1"/>
  <c r="O2062" i="1"/>
  <c r="L2063" i="1" s="1"/>
  <c r="Q2146" i="1" l="1"/>
  <c r="S2146" i="1" s="1"/>
  <c r="P2147" i="1" s="1"/>
  <c r="F2063" i="1"/>
  <c r="N2063" i="1"/>
  <c r="G2147" i="1" l="1"/>
  <c r="R2147" i="1"/>
  <c r="M2063" i="1"/>
  <c r="Q2147" i="1" l="1"/>
  <c r="S2147" i="1" s="1"/>
  <c r="P2148" i="1" s="1"/>
  <c r="O2063" i="1"/>
  <c r="L2064" i="1" s="1"/>
  <c r="R2148" i="1" l="1"/>
  <c r="G2148" i="1"/>
  <c r="F2064" i="1"/>
  <c r="N2064" i="1"/>
  <c r="Q2148" i="1" l="1"/>
  <c r="M2064" i="1"/>
  <c r="O2064" i="1" s="1"/>
  <c r="L2065" i="1" s="1"/>
  <c r="S2148" i="1" l="1"/>
  <c r="P2149" i="1" s="1"/>
  <c r="F2065" i="1"/>
  <c r="N2065" i="1"/>
  <c r="R2149" i="1" l="1"/>
  <c r="G2149" i="1"/>
  <c r="M2065" i="1"/>
  <c r="Q2149" i="1" l="1"/>
  <c r="O2065" i="1"/>
  <c r="L2066" i="1" s="1"/>
  <c r="S2149" i="1" l="1"/>
  <c r="P2150" i="1" s="1"/>
  <c r="F2066" i="1"/>
  <c r="N2066" i="1"/>
  <c r="R2150" i="1" l="1"/>
  <c r="G2150" i="1"/>
  <c r="M2066" i="1"/>
  <c r="Q2150" i="1" l="1"/>
  <c r="S2150" i="1" s="1"/>
  <c r="P2151" i="1" s="1"/>
  <c r="O2066" i="1"/>
  <c r="L2067" i="1" s="1"/>
  <c r="G2151" i="1" l="1"/>
  <c r="R2151" i="1"/>
  <c r="F2067" i="1"/>
  <c r="N2067" i="1"/>
  <c r="Q2151" i="1" l="1"/>
  <c r="M2067" i="1"/>
  <c r="S2151" i="1" l="1"/>
  <c r="P2152" i="1" s="1"/>
  <c r="O2067" i="1"/>
  <c r="L2068" i="1" s="1"/>
  <c r="G2152" i="1" l="1"/>
  <c r="R2152" i="1"/>
  <c r="N2068" i="1"/>
  <c r="F2068" i="1"/>
  <c r="Q2152" i="1" l="1"/>
  <c r="S2152" i="1" s="1"/>
  <c r="P2153" i="1" s="1"/>
  <c r="M2068" i="1"/>
  <c r="G2153" i="1" l="1"/>
  <c r="R2153" i="1"/>
  <c r="O2068" i="1"/>
  <c r="L2069" i="1" s="1"/>
  <c r="Q2153" i="1" l="1"/>
  <c r="S2153" i="1" s="1"/>
  <c r="P2154" i="1" s="1"/>
  <c r="N2069" i="1"/>
  <c r="F2069" i="1"/>
  <c r="G2154" i="1" l="1"/>
  <c r="R2154" i="1"/>
  <c r="M2069" i="1"/>
  <c r="O2069" i="1" s="1"/>
  <c r="L2070" i="1" s="1"/>
  <c r="Q2154" i="1" l="1"/>
  <c r="S2154" i="1" s="1"/>
  <c r="P2155" i="1" s="1"/>
  <c r="F2070" i="1"/>
  <c r="N2070" i="1"/>
  <c r="G2155" i="1" l="1"/>
  <c r="R2155" i="1"/>
  <c r="M2070" i="1"/>
  <c r="O2070" i="1" s="1"/>
  <c r="L2071" i="1" s="1"/>
  <c r="Q2155" i="1" l="1"/>
  <c r="S2155" i="1" s="1"/>
  <c r="P2156" i="1" s="1"/>
  <c r="F2071" i="1"/>
  <c r="N2071" i="1"/>
  <c r="G2156" i="1" l="1"/>
  <c r="R2156" i="1"/>
  <c r="M2071" i="1"/>
  <c r="Q2156" i="1" l="1"/>
  <c r="S2156" i="1" s="1"/>
  <c r="P2157" i="1" s="1"/>
  <c r="O2071" i="1"/>
  <c r="L2072" i="1" s="1"/>
  <c r="G2157" i="1" l="1"/>
  <c r="R2157" i="1"/>
  <c r="F2072" i="1"/>
  <c r="N2072" i="1"/>
  <c r="Q2157" i="1" l="1"/>
  <c r="S2157" i="1" s="1"/>
  <c r="P2158" i="1" s="1"/>
  <c r="M2072" i="1"/>
  <c r="G2158" i="1" l="1"/>
  <c r="R2158" i="1"/>
  <c r="O2072" i="1"/>
  <c r="L2073" i="1" s="1"/>
  <c r="Q2158" i="1" l="1"/>
  <c r="S2158" i="1" s="1"/>
  <c r="P2159" i="1" s="1"/>
  <c r="N2073" i="1"/>
  <c r="F2073" i="1"/>
  <c r="G2159" i="1" l="1"/>
  <c r="R2159" i="1"/>
  <c r="M2073" i="1"/>
  <c r="Q2159" i="1" l="1"/>
  <c r="O2073" i="1"/>
  <c r="L2074" i="1" s="1"/>
  <c r="S2159" i="1" l="1"/>
  <c r="P2160" i="1" s="1"/>
  <c r="F2074" i="1"/>
  <c r="N2074" i="1"/>
  <c r="G2160" i="1" l="1"/>
  <c r="R2160" i="1"/>
  <c r="M2074" i="1"/>
  <c r="O2074" i="1" s="1"/>
  <c r="L2075" i="1" s="1"/>
  <c r="Q2160" i="1" l="1"/>
  <c r="N2075" i="1"/>
  <c r="F2075" i="1"/>
  <c r="S2160" i="1" l="1"/>
  <c r="P2161" i="1" s="1"/>
  <c r="M2075" i="1"/>
  <c r="O2075" i="1" s="1"/>
  <c r="L2076" i="1" s="1"/>
  <c r="G2161" i="1" l="1"/>
  <c r="R2161" i="1"/>
  <c r="F2076" i="1"/>
  <c r="N2076" i="1"/>
  <c r="Q2161" i="1" l="1"/>
  <c r="S2161" i="1" s="1"/>
  <c r="P2162" i="1" s="1"/>
  <c r="M2076" i="1"/>
  <c r="O2076" i="1" s="1"/>
  <c r="L2077" i="1" s="1"/>
  <c r="G2162" i="1" l="1"/>
  <c r="R2162" i="1"/>
  <c r="N2077" i="1"/>
  <c r="F2077" i="1"/>
  <c r="Q2162" i="1" l="1"/>
  <c r="S2162" i="1" s="1"/>
  <c r="P2163" i="1" s="1"/>
  <c r="M2077" i="1"/>
  <c r="G2163" i="1" l="1"/>
  <c r="R2163" i="1"/>
  <c r="O2077" i="1"/>
  <c r="L2078" i="1" s="1"/>
  <c r="Q2163" i="1" l="1"/>
  <c r="S2163" i="1" s="1"/>
  <c r="P2164" i="1" s="1"/>
  <c r="F2078" i="1"/>
  <c r="N2078" i="1"/>
  <c r="G2164" i="1" l="1"/>
  <c r="R2164" i="1"/>
  <c r="M2078" i="1"/>
  <c r="O2078" i="1" s="1"/>
  <c r="L2079" i="1" s="1"/>
  <c r="Q2164" i="1" l="1"/>
  <c r="S2164" i="1" s="1"/>
  <c r="P2165" i="1" s="1"/>
  <c r="F2079" i="1"/>
  <c r="N2079" i="1"/>
  <c r="G2165" i="1" l="1"/>
  <c r="R2165" i="1"/>
  <c r="M2079" i="1"/>
  <c r="Q2165" i="1" l="1"/>
  <c r="O2079" i="1"/>
  <c r="L2080" i="1" s="1"/>
  <c r="S2165" i="1" l="1"/>
  <c r="P2166" i="1" s="1"/>
  <c r="F2080" i="1"/>
  <c r="N2080" i="1"/>
  <c r="G2166" i="1" l="1"/>
  <c r="R2166" i="1"/>
  <c r="M2080" i="1"/>
  <c r="O2080" i="1" s="1"/>
  <c r="L2081" i="1" s="1"/>
  <c r="Q2166" i="1" l="1"/>
  <c r="S2166" i="1" s="1"/>
  <c r="P2167" i="1" s="1"/>
  <c r="N2081" i="1"/>
  <c r="F2081" i="1"/>
  <c r="G2167" i="1" l="1"/>
  <c r="R2167" i="1"/>
  <c r="M2081" i="1"/>
  <c r="O2081" i="1" s="1"/>
  <c r="L2082" i="1" s="1"/>
  <c r="Q2167" i="1" l="1"/>
  <c r="S2167" i="1" s="1"/>
  <c r="P2168" i="1" s="1"/>
  <c r="F2082" i="1"/>
  <c r="N2082" i="1"/>
  <c r="G2168" i="1" l="1"/>
  <c r="R2168" i="1"/>
  <c r="M2082" i="1"/>
  <c r="O2082" i="1" s="1"/>
  <c r="L2083" i="1" s="1"/>
  <c r="Q2168" i="1" l="1"/>
  <c r="F2083" i="1"/>
  <c r="N2083" i="1"/>
  <c r="S2168" i="1" l="1"/>
  <c r="P2169" i="1" s="1"/>
  <c r="M2083" i="1"/>
  <c r="G2169" i="1" l="1"/>
  <c r="R2169" i="1"/>
  <c r="O2083" i="1"/>
  <c r="L2084" i="1" s="1"/>
  <c r="Q2169" i="1" l="1"/>
  <c r="S2169" i="1" s="1"/>
  <c r="P2170" i="1" s="1"/>
  <c r="N2084" i="1"/>
  <c r="F2084" i="1"/>
  <c r="G2170" i="1" l="1"/>
  <c r="R2170" i="1"/>
  <c r="M2084" i="1"/>
  <c r="O2084" i="1" s="1"/>
  <c r="L2085" i="1" s="1"/>
  <c r="Q2170" i="1" l="1"/>
  <c r="S2170" i="1" s="1"/>
  <c r="P2171" i="1" s="1"/>
  <c r="F2085" i="1"/>
  <c r="N2085" i="1"/>
  <c r="G2171" i="1" l="1"/>
  <c r="R2171" i="1"/>
  <c r="M2085" i="1"/>
  <c r="Q2171" i="1" l="1"/>
  <c r="S2171" i="1" s="1"/>
  <c r="P2172" i="1" s="1"/>
  <c r="O2085" i="1"/>
  <c r="L2086" i="1" s="1"/>
  <c r="G2172" i="1" l="1"/>
  <c r="R2172" i="1"/>
  <c r="F2086" i="1"/>
  <c r="N2086" i="1"/>
  <c r="Q2172" i="1" l="1"/>
  <c r="S2172" i="1" s="1"/>
  <c r="P2173" i="1" s="1"/>
  <c r="M2086" i="1"/>
  <c r="O2086" i="1" s="1"/>
  <c r="L2087" i="1" s="1"/>
  <c r="G2173" i="1" l="1"/>
  <c r="R2173" i="1"/>
  <c r="F2087" i="1"/>
  <c r="N2087" i="1"/>
  <c r="Q2173" i="1" l="1"/>
  <c r="S2173" i="1" s="1"/>
  <c r="P2174" i="1" s="1"/>
  <c r="M2087" i="1"/>
  <c r="O2087" i="1" s="1"/>
  <c r="L2088" i="1" s="1"/>
  <c r="G2174" i="1" l="1"/>
  <c r="R2174" i="1"/>
  <c r="N2088" i="1"/>
  <c r="F2088" i="1"/>
  <c r="Q2174" i="1" l="1"/>
  <c r="S2174" i="1" s="1"/>
  <c r="P2175" i="1" s="1"/>
  <c r="M2088" i="1"/>
  <c r="G2175" i="1" l="1"/>
  <c r="R2175" i="1"/>
  <c r="O2088" i="1"/>
  <c r="L2089" i="1" s="1"/>
  <c r="Q2175" i="1" l="1"/>
  <c r="S2175" i="1" s="1"/>
  <c r="P2176" i="1" s="1"/>
  <c r="F2089" i="1"/>
  <c r="N2089" i="1"/>
  <c r="G2176" i="1" l="1"/>
  <c r="R2176" i="1"/>
  <c r="M2089" i="1"/>
  <c r="O2089" i="1" s="1"/>
  <c r="L2090" i="1" s="1"/>
  <c r="Q2176" i="1" l="1"/>
  <c r="S2176" i="1" s="1"/>
  <c r="P2177" i="1" s="1"/>
  <c r="N2090" i="1"/>
  <c r="F2090" i="1"/>
  <c r="G2177" i="1" l="1"/>
  <c r="R2177" i="1"/>
  <c r="M2090" i="1"/>
  <c r="O2090" i="1" s="1"/>
  <c r="L2091" i="1" s="1"/>
  <c r="Q2177" i="1" l="1"/>
  <c r="S2177" i="1" s="1"/>
  <c r="P2178" i="1" s="1"/>
  <c r="F2091" i="1"/>
  <c r="N2091" i="1"/>
  <c r="G2178" i="1" l="1"/>
  <c r="K9" i="2" s="1"/>
  <c r="R2178" i="1"/>
  <c r="M2091" i="1"/>
  <c r="M9" i="2"/>
  <c r="L9" i="2"/>
  <c r="G7" i="9" l="1"/>
  <c r="K7" i="9" s="1"/>
  <c r="Q2178" i="1"/>
  <c r="O2091" i="1"/>
  <c r="L2092" i="1" s="1"/>
  <c r="O7" i="9" l="1"/>
  <c r="L7" i="9"/>
  <c r="S2178" i="1"/>
  <c r="P2179" i="1" s="1"/>
  <c r="F2092" i="1"/>
  <c r="N2092" i="1"/>
  <c r="G2179" i="1" l="1"/>
  <c r="R2179" i="1"/>
  <c r="M2092" i="1"/>
  <c r="Q2179" i="1" l="1"/>
  <c r="O2092" i="1"/>
  <c r="L2093" i="1" s="1"/>
  <c r="S2179" i="1" l="1"/>
  <c r="P2180" i="1" s="1"/>
  <c r="F2093" i="1"/>
  <c r="N2093" i="1"/>
  <c r="G2180" i="1" l="1"/>
  <c r="R2180" i="1"/>
  <c r="M2093" i="1"/>
  <c r="Q2180" i="1" l="1"/>
  <c r="O2093" i="1"/>
  <c r="L2094" i="1" s="1"/>
  <c r="S2180" i="1" l="1"/>
  <c r="P2181" i="1" s="1"/>
  <c r="F2094" i="1"/>
  <c r="N2094" i="1"/>
  <c r="G2181" i="1" l="1"/>
  <c r="R2181" i="1"/>
  <c r="M2094" i="1"/>
  <c r="O2094" i="1" s="1"/>
  <c r="L2095" i="1" s="1"/>
  <c r="Q2181" i="1" l="1"/>
  <c r="F2095" i="1"/>
  <c r="N2095" i="1"/>
  <c r="S2181" i="1" l="1"/>
  <c r="P2182" i="1" s="1"/>
  <c r="M2095" i="1"/>
  <c r="O2095" i="1" s="1"/>
  <c r="L2096" i="1" s="1"/>
  <c r="G2182" i="1" l="1"/>
  <c r="R2182" i="1"/>
  <c r="N2096" i="1"/>
  <c r="F2096" i="1"/>
  <c r="Q2182" i="1" l="1"/>
  <c r="M2096" i="1"/>
  <c r="O2096" i="1" s="1"/>
  <c r="L2097" i="1" s="1"/>
  <c r="S2182" i="1" l="1"/>
  <c r="P2183" i="1" s="1"/>
  <c r="F2097" i="1"/>
  <c r="N2097" i="1"/>
  <c r="G2183" i="1" l="1"/>
  <c r="R2183" i="1"/>
  <c r="M2097" i="1"/>
  <c r="Q2183" i="1" l="1"/>
  <c r="O2097" i="1"/>
  <c r="L2098" i="1" s="1"/>
  <c r="S2183" i="1" l="1"/>
  <c r="P2184" i="1" s="1"/>
  <c r="F2098" i="1"/>
  <c r="N2098" i="1"/>
  <c r="R2184" i="1" l="1"/>
  <c r="G2184" i="1"/>
  <c r="M2098" i="1"/>
  <c r="O2098" i="1" s="1"/>
  <c r="L2099" i="1" s="1"/>
  <c r="Q2184" i="1" l="1"/>
  <c r="S2184" i="1" s="1"/>
  <c r="P2185" i="1" s="1"/>
  <c r="F2099" i="1"/>
  <c r="N2099" i="1"/>
  <c r="G2185" i="1" l="1"/>
  <c r="R2185" i="1"/>
  <c r="M2099" i="1"/>
  <c r="O2099" i="1" s="1"/>
  <c r="L2100" i="1" s="1"/>
  <c r="Q2185" i="1" l="1"/>
  <c r="F2100" i="1"/>
  <c r="N2100" i="1"/>
  <c r="S2185" i="1" l="1"/>
  <c r="P2186" i="1" s="1"/>
  <c r="M2100" i="1"/>
  <c r="G2186" i="1" l="1"/>
  <c r="R2186" i="1"/>
  <c r="O2100" i="1"/>
  <c r="L2101" i="1" s="1"/>
  <c r="Q2186" i="1" l="1"/>
  <c r="S2186" i="1" s="1"/>
  <c r="P2187" i="1" s="1"/>
  <c r="N2101" i="1"/>
  <c r="F2101" i="1"/>
  <c r="G2187" i="1" l="1"/>
  <c r="R2187" i="1"/>
  <c r="M2101" i="1"/>
  <c r="O2101" i="1" s="1"/>
  <c r="L2102" i="1" s="1"/>
  <c r="Q2187" i="1" l="1"/>
  <c r="S2187" i="1" s="1"/>
  <c r="P2188" i="1" s="1"/>
  <c r="F2102" i="1"/>
  <c r="N2102" i="1"/>
  <c r="G2188" i="1" l="1"/>
  <c r="R2188" i="1"/>
  <c r="M2102" i="1"/>
  <c r="O2102" i="1" s="1"/>
  <c r="L2103" i="1" s="1"/>
  <c r="Q2188" i="1" l="1"/>
  <c r="F2103" i="1"/>
  <c r="N2103" i="1"/>
  <c r="S2188" i="1" l="1"/>
  <c r="P2189" i="1" s="1"/>
  <c r="M2103" i="1"/>
  <c r="G2189" i="1" l="1"/>
  <c r="R2189" i="1"/>
  <c r="O2103" i="1"/>
  <c r="L2104" i="1" s="1"/>
  <c r="Q2189" i="1" l="1"/>
  <c r="S2189" i="1" s="1"/>
  <c r="P2190" i="1" s="1"/>
  <c r="N2104" i="1"/>
  <c r="F2104" i="1"/>
  <c r="R2190" i="1" l="1"/>
  <c r="G2190" i="1"/>
  <c r="M2104" i="1"/>
  <c r="Q2190" i="1" l="1"/>
  <c r="S2190" i="1" s="1"/>
  <c r="P2191" i="1" s="1"/>
  <c r="O2104" i="1"/>
  <c r="L2105" i="1" s="1"/>
  <c r="G2191" i="1" l="1"/>
  <c r="R2191" i="1"/>
  <c r="F2105" i="1"/>
  <c r="N2105" i="1"/>
  <c r="Q2191" i="1" l="1"/>
  <c r="M2105" i="1"/>
  <c r="S2191" i="1" l="1"/>
  <c r="P2192" i="1" s="1"/>
  <c r="O2105" i="1"/>
  <c r="L2106" i="1" s="1"/>
  <c r="G2192" i="1" l="1"/>
  <c r="R2192" i="1"/>
  <c r="F2106" i="1"/>
  <c r="N2106" i="1"/>
  <c r="Q2192" i="1" l="1"/>
  <c r="S2192" i="1" s="1"/>
  <c r="P2193" i="1" s="1"/>
  <c r="M2106" i="1"/>
  <c r="O2106" i="1" s="1"/>
  <c r="L2107" i="1" s="1"/>
  <c r="G2193" i="1" l="1"/>
  <c r="R2193" i="1"/>
  <c r="F2107" i="1"/>
  <c r="N2107" i="1"/>
  <c r="Q2193" i="1" l="1"/>
  <c r="S2193" i="1" s="1"/>
  <c r="P2194" i="1" s="1"/>
  <c r="M2107" i="1"/>
  <c r="G2194" i="1" l="1"/>
  <c r="R2194" i="1"/>
  <c r="O2107" i="1"/>
  <c r="L2108" i="1" s="1"/>
  <c r="Q2194" i="1" l="1"/>
  <c r="F2108" i="1"/>
  <c r="N2108" i="1"/>
  <c r="S2194" i="1" l="1"/>
  <c r="P2195" i="1" s="1"/>
  <c r="M2108" i="1"/>
  <c r="O2108" i="1" s="1"/>
  <c r="L2109" i="1" s="1"/>
  <c r="G2195" i="1" l="1"/>
  <c r="R2195" i="1"/>
  <c r="F2109" i="1"/>
  <c r="N2109" i="1"/>
  <c r="Q2195" i="1" l="1"/>
  <c r="M2109" i="1"/>
  <c r="S2195" i="1" l="1"/>
  <c r="P2196" i="1" s="1"/>
  <c r="O2109" i="1"/>
  <c r="L2110" i="1" s="1"/>
  <c r="G2196" i="1" l="1"/>
  <c r="R2196" i="1"/>
  <c r="F2110" i="1"/>
  <c r="N2110" i="1"/>
  <c r="Q2196" i="1" l="1"/>
  <c r="M2110" i="1"/>
  <c r="S2196" i="1" l="1"/>
  <c r="P2197" i="1" s="1"/>
  <c r="O2110" i="1"/>
  <c r="L2111" i="1" s="1"/>
  <c r="G2197" i="1" l="1"/>
  <c r="R2197" i="1"/>
  <c r="F2111" i="1"/>
  <c r="N2111" i="1"/>
  <c r="Q2197" i="1" l="1"/>
  <c r="S2197" i="1" s="1"/>
  <c r="P2198" i="1" s="1"/>
  <c r="M2111" i="1"/>
  <c r="G2198" i="1" l="1"/>
  <c r="R2198" i="1"/>
  <c r="O2111" i="1"/>
  <c r="L2112" i="1" s="1"/>
  <c r="Q2198" i="1" l="1"/>
  <c r="S2198" i="1" s="1"/>
  <c r="P2199" i="1" s="1"/>
  <c r="F2112" i="1"/>
  <c r="N2112" i="1"/>
  <c r="G2199" i="1" l="1"/>
  <c r="R2199" i="1"/>
  <c r="M2112" i="1"/>
  <c r="Q2199" i="1" l="1"/>
  <c r="S2199" i="1" s="1"/>
  <c r="P2200" i="1" s="1"/>
  <c r="O2112" i="1"/>
  <c r="L2113" i="1" s="1"/>
  <c r="R2200" i="1" l="1"/>
  <c r="G2200" i="1"/>
  <c r="N2113" i="1"/>
  <c r="F2113" i="1"/>
  <c r="Q2200" i="1" l="1"/>
  <c r="S2200" i="1" s="1"/>
  <c r="P2201" i="1" s="1"/>
  <c r="M2113" i="1"/>
  <c r="O2113" i="1" s="1"/>
  <c r="L2114" i="1" s="1"/>
  <c r="G2201" i="1" l="1"/>
  <c r="R2201" i="1"/>
  <c r="F2114" i="1"/>
  <c r="N2114" i="1"/>
  <c r="Q2201" i="1" l="1"/>
  <c r="S2201" i="1" s="1"/>
  <c r="P2202" i="1" s="1"/>
  <c r="M2114" i="1"/>
  <c r="G2202" i="1" l="1"/>
  <c r="R2202" i="1"/>
  <c r="O2114" i="1"/>
  <c r="L2115" i="1" s="1"/>
  <c r="Q2202" i="1" l="1"/>
  <c r="S2202" i="1" s="1"/>
  <c r="P2203" i="1" s="1"/>
  <c r="F2115" i="1"/>
  <c r="N2115" i="1"/>
  <c r="G2203" i="1" l="1"/>
  <c r="R2203" i="1"/>
  <c r="M2115" i="1"/>
  <c r="Q2203" i="1" l="1"/>
  <c r="S2203" i="1" s="1"/>
  <c r="P2204" i="1" s="1"/>
  <c r="O2115" i="1"/>
  <c r="L2116" i="1" s="1"/>
  <c r="R2204" i="1" l="1"/>
  <c r="G2204" i="1"/>
  <c r="N2116" i="1"/>
  <c r="F2116" i="1"/>
  <c r="Q2204" i="1" l="1"/>
  <c r="S2204" i="1" s="1"/>
  <c r="P2205" i="1" s="1"/>
  <c r="M2116" i="1"/>
  <c r="O2116" i="1" s="1"/>
  <c r="L2117" i="1" s="1"/>
  <c r="G2205" i="1" l="1"/>
  <c r="R2205" i="1"/>
  <c r="F2117" i="1"/>
  <c r="N2117" i="1"/>
  <c r="Q2205" i="1" l="1"/>
  <c r="S2205" i="1" s="1"/>
  <c r="P2206" i="1" s="1"/>
  <c r="M2117" i="1"/>
  <c r="R2206" i="1" l="1"/>
  <c r="G2206" i="1"/>
  <c r="O2117" i="1"/>
  <c r="L2118" i="1" s="1"/>
  <c r="Q2206" i="1" l="1"/>
  <c r="S2206" i="1" s="1"/>
  <c r="P2207" i="1" s="1"/>
  <c r="N2118" i="1"/>
  <c r="F2118" i="1"/>
  <c r="G2207" i="1" l="1"/>
  <c r="R2207" i="1"/>
  <c r="M2118" i="1"/>
  <c r="Q2207" i="1" l="1"/>
  <c r="O2118" i="1"/>
  <c r="L2119" i="1" s="1"/>
  <c r="S2207" i="1" l="1"/>
  <c r="P2208" i="1" s="1"/>
  <c r="F2119" i="1"/>
  <c r="N2119" i="1"/>
  <c r="G2208" i="1" l="1"/>
  <c r="R2208" i="1"/>
  <c r="M2119" i="1"/>
  <c r="O2119" i="1" s="1"/>
  <c r="L2120" i="1" s="1"/>
  <c r="Q2208" i="1" l="1"/>
  <c r="S2208" i="1" s="1"/>
  <c r="P2209" i="1" s="1"/>
  <c r="F2120" i="1"/>
  <c r="N2120" i="1"/>
  <c r="G2209" i="1" l="1"/>
  <c r="R2209" i="1"/>
  <c r="M2120" i="1"/>
  <c r="O2120" i="1" s="1"/>
  <c r="L2121" i="1" s="1"/>
  <c r="Q2209" i="1" l="1"/>
  <c r="S2209" i="1" s="1"/>
  <c r="P2210" i="1" s="1"/>
  <c r="N2121" i="1"/>
  <c r="F2121" i="1"/>
  <c r="G2210" i="1" l="1"/>
  <c r="R2210" i="1"/>
  <c r="M2121" i="1"/>
  <c r="Q2210" i="1" l="1"/>
  <c r="S2210" i="1" s="1"/>
  <c r="P2211" i="1" s="1"/>
  <c r="O2121" i="1"/>
  <c r="L2122" i="1" s="1"/>
  <c r="G2211" i="1" l="1"/>
  <c r="R2211" i="1"/>
  <c r="N2122" i="1"/>
  <c r="F2122" i="1"/>
  <c r="Q2211" i="1" l="1"/>
  <c r="S2211" i="1" s="1"/>
  <c r="P2212" i="1" s="1"/>
  <c r="M2122" i="1"/>
  <c r="G2212" i="1" l="1"/>
  <c r="R2212" i="1"/>
  <c r="O2122" i="1"/>
  <c r="L2123" i="1" s="1"/>
  <c r="Q2212" i="1" l="1"/>
  <c r="S2212" i="1" s="1"/>
  <c r="P2213" i="1" s="1"/>
  <c r="N2123" i="1"/>
  <c r="F2123" i="1"/>
  <c r="G2213" i="1" l="1"/>
  <c r="R2213" i="1"/>
  <c r="M2123" i="1"/>
  <c r="Q2213" i="1" l="1"/>
  <c r="S2213" i="1" s="1"/>
  <c r="P2214" i="1" s="1"/>
  <c r="O2123" i="1"/>
  <c r="L2124" i="1" s="1"/>
  <c r="G2214" i="1" l="1"/>
  <c r="R2214" i="1"/>
  <c r="F2124" i="1"/>
  <c r="N2124" i="1"/>
  <c r="Q2214" i="1" l="1"/>
  <c r="S2214" i="1" s="1"/>
  <c r="P2215" i="1" s="1"/>
  <c r="M2124" i="1"/>
  <c r="G2215" i="1" l="1"/>
  <c r="R2215" i="1"/>
  <c r="O2124" i="1"/>
  <c r="L2125" i="1" s="1"/>
  <c r="Q2215" i="1" l="1"/>
  <c r="N2125" i="1"/>
  <c r="F2125" i="1"/>
  <c r="S2215" i="1" l="1"/>
  <c r="P2216" i="1" s="1"/>
  <c r="M2125" i="1"/>
  <c r="G2216" i="1" l="1"/>
  <c r="R2216" i="1"/>
  <c r="O2125" i="1"/>
  <c r="L2126" i="1" s="1"/>
  <c r="Q2216" i="1" l="1"/>
  <c r="S2216" i="1" s="1"/>
  <c r="P2217" i="1" s="1"/>
  <c r="N2126" i="1"/>
  <c r="F2126" i="1"/>
  <c r="G2217" i="1" l="1"/>
  <c r="R2217" i="1"/>
  <c r="M2126" i="1"/>
  <c r="O2126" i="1" s="1"/>
  <c r="L2127" i="1" s="1"/>
  <c r="Q2217" i="1" l="1"/>
  <c r="S2217" i="1" s="1"/>
  <c r="P2218" i="1" s="1"/>
  <c r="N2127" i="1"/>
  <c r="F2127" i="1"/>
  <c r="G2218" i="1" l="1"/>
  <c r="R2218" i="1"/>
  <c r="M2127" i="1"/>
  <c r="Q2218" i="1" l="1"/>
  <c r="S2218" i="1" s="1"/>
  <c r="P2219" i="1" s="1"/>
  <c r="O2127" i="1"/>
  <c r="L2128" i="1" s="1"/>
  <c r="G2219" i="1" l="1"/>
  <c r="R2219" i="1"/>
  <c r="F2128" i="1"/>
  <c r="N2128" i="1"/>
  <c r="Q2219" i="1" l="1"/>
  <c r="M2128" i="1"/>
  <c r="O2128" i="1" s="1"/>
  <c r="L2129" i="1" s="1"/>
  <c r="S2219" i="1" l="1"/>
  <c r="P2220" i="1" s="1"/>
  <c r="F2129" i="1"/>
  <c r="N2129" i="1"/>
  <c r="G2220" i="1" l="1"/>
  <c r="R2220" i="1"/>
  <c r="M2129" i="1"/>
  <c r="Q2220" i="1" l="1"/>
  <c r="S2220" i="1" s="1"/>
  <c r="P2221" i="1" s="1"/>
  <c r="O2129" i="1"/>
  <c r="L2130" i="1" s="1"/>
  <c r="G2221" i="1" l="1"/>
  <c r="R2221" i="1"/>
  <c r="F2130" i="1"/>
  <c r="N2130" i="1"/>
  <c r="Q2221" i="1" l="1"/>
  <c r="S2221" i="1" s="1"/>
  <c r="P2222" i="1" s="1"/>
  <c r="M2130" i="1"/>
  <c r="O2130" i="1" s="1"/>
  <c r="L2131" i="1" s="1"/>
  <c r="G2222" i="1" l="1"/>
  <c r="R2222" i="1"/>
  <c r="N2131" i="1"/>
  <c r="F2131" i="1"/>
  <c r="Q2222" i="1" l="1"/>
  <c r="M2131" i="1"/>
  <c r="S2222" i="1" l="1"/>
  <c r="P2223" i="1" s="1"/>
  <c r="O2131" i="1"/>
  <c r="L2132" i="1" s="1"/>
  <c r="G2223" i="1" l="1"/>
  <c r="R2223" i="1"/>
  <c r="F2132" i="1"/>
  <c r="N2132" i="1"/>
  <c r="Q2223" i="1" l="1"/>
  <c r="S2223" i="1" s="1"/>
  <c r="P2224" i="1" s="1"/>
  <c r="M2132" i="1"/>
  <c r="O2132" i="1" s="1"/>
  <c r="L2133" i="1" s="1"/>
  <c r="G2224" i="1" l="1"/>
  <c r="R2224" i="1"/>
  <c r="F2133" i="1"/>
  <c r="N2133" i="1"/>
  <c r="Q2224" i="1" l="1"/>
  <c r="M2133" i="1"/>
  <c r="O2133" i="1" s="1"/>
  <c r="L2134" i="1" s="1"/>
  <c r="S2224" i="1" l="1"/>
  <c r="P2225" i="1" s="1"/>
  <c r="F2134" i="1"/>
  <c r="N2134" i="1"/>
  <c r="G2225" i="1" l="1"/>
  <c r="R2225" i="1"/>
  <c r="M2134" i="1"/>
  <c r="O2134" i="1" s="1"/>
  <c r="L2135" i="1" s="1"/>
  <c r="Q2225" i="1" l="1"/>
  <c r="S2225" i="1" l="1"/>
  <c r="P2226" i="1" s="1"/>
  <c r="F2135" i="1"/>
  <c r="N2135" i="1"/>
  <c r="G2226" i="1" l="1"/>
  <c r="R2226" i="1"/>
  <c r="M2135" i="1"/>
  <c r="Q2226" i="1" l="1"/>
  <c r="S2226" i="1" s="1"/>
  <c r="P2227" i="1" s="1"/>
  <c r="O2135" i="1"/>
  <c r="L2136" i="1" s="1"/>
  <c r="G2227" i="1" l="1"/>
  <c r="R2227" i="1"/>
  <c r="F2136" i="1"/>
  <c r="N2136" i="1"/>
  <c r="Q2227" i="1" l="1"/>
  <c r="S2227" i="1" s="1"/>
  <c r="P2228" i="1" s="1"/>
  <c r="M2136" i="1"/>
  <c r="G2228" i="1" l="1"/>
  <c r="R2228" i="1"/>
  <c r="O2136" i="1"/>
  <c r="L2137" i="1" s="1"/>
  <c r="Q2228" i="1" l="1"/>
  <c r="F2137" i="1"/>
  <c r="N2137" i="1"/>
  <c r="S2228" i="1" l="1"/>
  <c r="P2229" i="1" s="1"/>
  <c r="M2137" i="1"/>
  <c r="O2137" i="1" s="1"/>
  <c r="L2138" i="1" s="1"/>
  <c r="R2229" i="1" l="1"/>
  <c r="G2229" i="1"/>
  <c r="N2138" i="1"/>
  <c r="F2138" i="1"/>
  <c r="Q2229" i="1" l="1"/>
  <c r="S2229" i="1" s="1"/>
  <c r="P2230" i="1" s="1"/>
  <c r="M2138" i="1"/>
  <c r="O2138" i="1" s="1"/>
  <c r="L2139" i="1" s="1"/>
  <c r="R2230" i="1" l="1"/>
  <c r="G2230" i="1"/>
  <c r="F2139" i="1"/>
  <c r="N2139" i="1"/>
  <c r="Q2230" i="1" l="1"/>
  <c r="M2139" i="1"/>
  <c r="S2230" i="1" l="1"/>
  <c r="P2231" i="1" s="1"/>
  <c r="O2139" i="1"/>
  <c r="L2140" i="1" s="1"/>
  <c r="R2231" i="1" l="1"/>
  <c r="G2231" i="1"/>
  <c r="F2140" i="1"/>
  <c r="N2140" i="1"/>
  <c r="Q2231" i="1" l="1"/>
  <c r="M2140" i="1"/>
  <c r="O2140" i="1" s="1"/>
  <c r="L2141" i="1" s="1"/>
  <c r="S2231" i="1" l="1"/>
  <c r="P2232" i="1" s="1"/>
  <c r="N2141" i="1"/>
  <c r="F2141" i="1"/>
  <c r="G2232" i="1" l="1"/>
  <c r="R2232" i="1"/>
  <c r="M2141" i="1"/>
  <c r="O2141" i="1" s="1"/>
  <c r="L2142" i="1" s="1"/>
  <c r="Q2232" i="1" l="1"/>
  <c r="F2142" i="1"/>
  <c r="N2142" i="1"/>
  <c r="S2232" i="1" l="1"/>
  <c r="P2233" i="1" s="1"/>
  <c r="M2142" i="1"/>
  <c r="G2233" i="1" l="1"/>
  <c r="R2233" i="1"/>
  <c r="O2142" i="1"/>
  <c r="L2143" i="1" s="1"/>
  <c r="Q2233" i="1" l="1"/>
  <c r="F2143" i="1"/>
  <c r="N2143" i="1"/>
  <c r="S2233" i="1" l="1"/>
  <c r="P2234" i="1" s="1"/>
  <c r="M2143" i="1"/>
  <c r="G2234" i="1" l="1"/>
  <c r="R2234" i="1"/>
  <c r="O2143" i="1"/>
  <c r="L2144" i="1" s="1"/>
  <c r="Q2234" i="1" l="1"/>
  <c r="S2234" i="1" s="1"/>
  <c r="P2235" i="1" s="1"/>
  <c r="F2144" i="1"/>
  <c r="N2144" i="1"/>
  <c r="G2235" i="1" l="1"/>
  <c r="R2235" i="1"/>
  <c r="M2144" i="1"/>
  <c r="Q2235" i="1" l="1"/>
  <c r="S2235" i="1" s="1"/>
  <c r="P2236" i="1" s="1"/>
  <c r="O2144" i="1"/>
  <c r="L2145" i="1" s="1"/>
  <c r="G2236" i="1" l="1"/>
  <c r="R2236" i="1"/>
  <c r="F2145" i="1"/>
  <c r="N2145" i="1"/>
  <c r="Q2236" i="1" l="1"/>
  <c r="M2145" i="1"/>
  <c r="S2236" i="1" l="1"/>
  <c r="P2237" i="1" s="1"/>
  <c r="O2145" i="1"/>
  <c r="L2146" i="1" s="1"/>
  <c r="G2237" i="1" l="1"/>
  <c r="R2237" i="1"/>
  <c r="F2146" i="1"/>
  <c r="N2146" i="1"/>
  <c r="Q2237" i="1" l="1"/>
  <c r="M2146" i="1"/>
  <c r="S2237" i="1" l="1"/>
  <c r="P2238" i="1" s="1"/>
  <c r="O2146" i="1"/>
  <c r="L2147" i="1" s="1"/>
  <c r="R2238" i="1" l="1"/>
  <c r="G2238" i="1"/>
  <c r="F2147" i="1"/>
  <c r="N2147" i="1"/>
  <c r="Q2238" i="1" l="1"/>
  <c r="S2238" i="1" s="1"/>
  <c r="P2239" i="1" s="1"/>
  <c r="M2147" i="1"/>
  <c r="G2239" i="1" l="1"/>
  <c r="R2239" i="1"/>
  <c r="O2147" i="1"/>
  <c r="L2148" i="1" s="1"/>
  <c r="Q2239" i="1" l="1"/>
  <c r="N2148" i="1"/>
  <c r="F2148" i="1"/>
  <c r="S2239" i="1" l="1"/>
  <c r="P2240" i="1" s="1"/>
  <c r="M2148" i="1"/>
  <c r="G2240" i="1" l="1"/>
  <c r="R2240" i="1"/>
  <c r="O2148" i="1"/>
  <c r="L2149" i="1" s="1"/>
  <c r="Q2240" i="1" l="1"/>
  <c r="S2240" i="1" s="1"/>
  <c r="P2241" i="1" s="1"/>
  <c r="F2149" i="1"/>
  <c r="N2149" i="1"/>
  <c r="R2241" i="1" l="1"/>
  <c r="G2241" i="1"/>
  <c r="M2149" i="1"/>
  <c r="Q2241" i="1" l="1"/>
  <c r="O2149" i="1"/>
  <c r="L2150" i="1" s="1"/>
  <c r="S2241" i="1" l="1"/>
  <c r="P2242" i="1" s="1"/>
  <c r="N2150" i="1"/>
  <c r="F2150" i="1"/>
  <c r="G2242" i="1" l="1"/>
  <c r="R2242" i="1"/>
  <c r="M2150" i="1"/>
  <c r="O2150" i="1" s="1"/>
  <c r="L2151" i="1" s="1"/>
  <c r="Q2242" i="1" l="1"/>
  <c r="S2242" i="1" s="1"/>
  <c r="P2243" i="1" s="1"/>
  <c r="N2151" i="1"/>
  <c r="F2151" i="1"/>
  <c r="G2243" i="1" l="1"/>
  <c r="R2243" i="1"/>
  <c r="M2151" i="1"/>
  <c r="O2151" i="1" s="1"/>
  <c r="L2152" i="1" s="1"/>
  <c r="Q2243" i="1" l="1"/>
  <c r="F2152" i="1"/>
  <c r="N2152" i="1"/>
  <c r="S2243" i="1" l="1"/>
  <c r="P2244" i="1" s="1"/>
  <c r="M2152" i="1"/>
  <c r="O2152" i="1" s="1"/>
  <c r="L2153" i="1" s="1"/>
  <c r="R2244" i="1" l="1"/>
  <c r="G2244" i="1"/>
  <c r="F2153" i="1"/>
  <c r="N2153" i="1"/>
  <c r="Q2244" i="1" l="1"/>
  <c r="M2153" i="1"/>
  <c r="S2244" i="1" l="1"/>
  <c r="P2245" i="1" s="1"/>
  <c r="O2153" i="1"/>
  <c r="L2154" i="1" s="1"/>
  <c r="R2245" i="1" l="1"/>
  <c r="G2245" i="1"/>
  <c r="F2154" i="1"/>
  <c r="N2154" i="1"/>
  <c r="Q2245" i="1" l="1"/>
  <c r="M2154" i="1"/>
  <c r="O2154" i="1" s="1"/>
  <c r="L2155" i="1" s="1"/>
  <c r="S2245" i="1" l="1"/>
  <c r="P2246" i="1" s="1"/>
  <c r="N2155" i="1"/>
  <c r="F2155" i="1"/>
  <c r="R2246" i="1" l="1"/>
  <c r="G2246" i="1"/>
  <c r="M2155" i="1"/>
  <c r="Q2246" i="1" l="1"/>
  <c r="S2246" i="1" s="1"/>
  <c r="P2247" i="1" s="1"/>
  <c r="O2155" i="1"/>
  <c r="L2156" i="1" s="1"/>
  <c r="G2247" i="1" l="1"/>
  <c r="R2247" i="1"/>
  <c r="N2156" i="1"/>
  <c r="F2156" i="1"/>
  <c r="Q2247" i="1" l="1"/>
  <c r="M2156" i="1"/>
  <c r="S2247" i="1" l="1"/>
  <c r="P2248" i="1" s="1"/>
  <c r="O2156" i="1"/>
  <c r="L2157" i="1" s="1"/>
  <c r="G2248" i="1" l="1"/>
  <c r="R2248" i="1"/>
  <c r="N2157" i="1"/>
  <c r="F2157" i="1"/>
  <c r="Q2248" i="1" l="1"/>
  <c r="S2248" i="1" s="1"/>
  <c r="P2249" i="1" s="1"/>
  <c r="M2157" i="1"/>
  <c r="G2249" i="1" l="1"/>
  <c r="R2249" i="1"/>
  <c r="O2157" i="1"/>
  <c r="L2158" i="1" s="1"/>
  <c r="Q2249" i="1" l="1"/>
  <c r="N2158" i="1"/>
  <c r="F2158" i="1"/>
  <c r="S2249" i="1" l="1"/>
  <c r="P2250" i="1" s="1"/>
  <c r="M2158" i="1"/>
  <c r="G2250" i="1" l="1"/>
  <c r="R2250" i="1"/>
  <c r="O2158" i="1"/>
  <c r="L2159" i="1" s="1"/>
  <c r="Q2250" i="1" l="1"/>
  <c r="F2159" i="1"/>
  <c r="N2159" i="1"/>
  <c r="S2250" i="1" l="1"/>
  <c r="P2251" i="1" s="1"/>
  <c r="M2159" i="1"/>
  <c r="G2251" i="1" l="1"/>
  <c r="R2251" i="1"/>
  <c r="O2159" i="1"/>
  <c r="L2160" i="1" s="1"/>
  <c r="Q2251" i="1" l="1"/>
  <c r="F2160" i="1"/>
  <c r="N2160" i="1"/>
  <c r="S2251" i="1" l="1"/>
  <c r="P2252" i="1" s="1"/>
  <c r="M2160" i="1"/>
  <c r="G2252" i="1" l="1"/>
  <c r="R2252" i="1"/>
  <c r="O2160" i="1"/>
  <c r="L2161" i="1" s="1"/>
  <c r="Q2252" i="1" l="1"/>
  <c r="S2252" i="1" s="1"/>
  <c r="P2253" i="1" s="1"/>
  <c r="F2161" i="1"/>
  <c r="N2161" i="1"/>
  <c r="G2253" i="1" l="1"/>
  <c r="R2253" i="1"/>
  <c r="M2161" i="1"/>
  <c r="O2161" i="1" s="1"/>
  <c r="L2162" i="1" s="1"/>
  <c r="Q2253" i="1" l="1"/>
  <c r="S2253" i="1" s="1"/>
  <c r="P2254" i="1" s="1"/>
  <c r="F2162" i="1"/>
  <c r="N2162" i="1"/>
  <c r="G2254" i="1" l="1"/>
  <c r="R2254" i="1"/>
  <c r="M2162" i="1"/>
  <c r="O2162" i="1" s="1"/>
  <c r="L2163" i="1" s="1"/>
  <c r="Q2254" i="1" l="1"/>
  <c r="S2254" i="1" s="1"/>
  <c r="P2255" i="1" s="1"/>
  <c r="N2163" i="1"/>
  <c r="F2163" i="1"/>
  <c r="R2255" i="1" l="1"/>
  <c r="G2255" i="1"/>
  <c r="M2163" i="1"/>
  <c r="O2163" i="1" s="1"/>
  <c r="L2164" i="1" s="1"/>
  <c r="Q2255" i="1" l="1"/>
  <c r="S2255" i="1" s="1"/>
  <c r="P2256" i="1" s="1"/>
  <c r="F2164" i="1"/>
  <c r="N2164" i="1"/>
  <c r="G2256" i="1" l="1"/>
  <c r="R2256" i="1"/>
  <c r="M2164" i="1"/>
  <c r="Q2256" i="1" l="1"/>
  <c r="S2256" i="1" s="1"/>
  <c r="P2257" i="1" s="1"/>
  <c r="O2164" i="1"/>
  <c r="L2165" i="1" s="1"/>
  <c r="G2257" i="1" l="1"/>
  <c r="R2257" i="1"/>
  <c r="F2165" i="1"/>
  <c r="N2165" i="1"/>
  <c r="Q2257" i="1" l="1"/>
  <c r="S2257" i="1" s="1"/>
  <c r="P2258" i="1" s="1"/>
  <c r="M2165" i="1"/>
  <c r="O2165" i="1" s="1"/>
  <c r="L2166" i="1" s="1"/>
  <c r="G2258" i="1" l="1"/>
  <c r="R2258" i="1"/>
  <c r="F2166" i="1"/>
  <c r="N2166" i="1"/>
  <c r="Q2258" i="1" l="1"/>
  <c r="M2166" i="1"/>
  <c r="S2258" i="1" l="1"/>
  <c r="P2259" i="1" s="1"/>
  <c r="O2166" i="1"/>
  <c r="L2167" i="1" s="1"/>
  <c r="G2259" i="1" l="1"/>
  <c r="R2259" i="1"/>
  <c r="N2167" i="1"/>
  <c r="F2167" i="1"/>
  <c r="Q2259" i="1" l="1"/>
  <c r="M2167" i="1"/>
  <c r="O2167" i="1" s="1"/>
  <c r="L2168" i="1" s="1"/>
  <c r="S2259" i="1" l="1"/>
  <c r="P2260" i="1" s="1"/>
  <c r="F2168" i="1"/>
  <c r="N2168" i="1"/>
  <c r="G2260" i="1" l="1"/>
  <c r="R2260" i="1"/>
  <c r="M2168" i="1"/>
  <c r="Q2260" i="1" l="1"/>
  <c r="O2168" i="1"/>
  <c r="L2169" i="1" s="1"/>
  <c r="S2260" i="1" l="1"/>
  <c r="P2261" i="1" s="1"/>
  <c r="F2169" i="1"/>
  <c r="N2169" i="1"/>
  <c r="G2261" i="1" l="1"/>
  <c r="R2261" i="1"/>
  <c r="M2169" i="1"/>
  <c r="O2169" i="1" s="1"/>
  <c r="L2170" i="1" s="1"/>
  <c r="Q2261" i="1" l="1"/>
  <c r="N2170" i="1"/>
  <c r="F2170" i="1"/>
  <c r="S2261" i="1" l="1"/>
  <c r="P2262" i="1" s="1"/>
  <c r="M2170" i="1"/>
  <c r="G2262" i="1" l="1"/>
  <c r="R2262" i="1"/>
  <c r="O2170" i="1"/>
  <c r="L2171" i="1" s="1"/>
  <c r="Q2262" i="1" l="1"/>
  <c r="F2171" i="1"/>
  <c r="N2171" i="1"/>
  <c r="S2262" i="1" l="1"/>
  <c r="P2263" i="1" s="1"/>
  <c r="M2171" i="1"/>
  <c r="G2263" i="1" l="1"/>
  <c r="R2263" i="1"/>
  <c r="O2171" i="1"/>
  <c r="L2172" i="1" s="1"/>
  <c r="Q2263" i="1" l="1"/>
  <c r="F2172" i="1"/>
  <c r="N2172" i="1"/>
  <c r="S2263" i="1" l="1"/>
  <c r="P2264" i="1" s="1"/>
  <c r="M2172" i="1"/>
  <c r="G2264" i="1" l="1"/>
  <c r="R2264" i="1"/>
  <c r="O2172" i="1"/>
  <c r="L2173" i="1" s="1"/>
  <c r="Q2264" i="1" l="1"/>
  <c r="S2264" i="1" s="1"/>
  <c r="P2265" i="1" s="1"/>
  <c r="F2173" i="1"/>
  <c r="N2173" i="1"/>
  <c r="G2265" i="1" l="1"/>
  <c r="R2265" i="1"/>
  <c r="M2173" i="1"/>
  <c r="Q2265" i="1" l="1"/>
  <c r="O2173" i="1"/>
  <c r="L2174" i="1" s="1"/>
  <c r="S2265" i="1" l="1"/>
  <c r="P2266" i="1" s="1"/>
  <c r="F2174" i="1"/>
  <c r="N2174" i="1"/>
  <c r="G2266" i="1" l="1"/>
  <c r="R2266" i="1"/>
  <c r="M2174" i="1"/>
  <c r="Q2266" i="1" l="1"/>
  <c r="O2174" i="1"/>
  <c r="L2175" i="1" s="1"/>
  <c r="S2266" i="1" l="1"/>
  <c r="P2267" i="1" s="1"/>
  <c r="N2175" i="1"/>
  <c r="F2175" i="1"/>
  <c r="G2267" i="1" l="1"/>
  <c r="R2267" i="1"/>
  <c r="M2175" i="1"/>
  <c r="O2175" i="1" s="1"/>
  <c r="L2176" i="1" s="1"/>
  <c r="Q2267" i="1" l="1"/>
  <c r="N2176" i="1"/>
  <c r="F2176" i="1"/>
  <c r="S2267" i="1" l="1"/>
  <c r="P2268" i="1" s="1"/>
  <c r="M2176" i="1"/>
  <c r="O2176" i="1" s="1"/>
  <c r="L2177" i="1" s="1"/>
  <c r="R2268" i="1" l="1"/>
  <c r="G2268" i="1"/>
  <c r="F2177" i="1"/>
  <c r="N2177" i="1"/>
  <c r="Q2268" i="1" l="1"/>
  <c r="S2268" i="1" s="1"/>
  <c r="P2269" i="1" s="1"/>
  <c r="M2177" i="1"/>
  <c r="O2177" i="1" s="1"/>
  <c r="L2178" i="1" s="1"/>
  <c r="G2269" i="1" l="1"/>
  <c r="R2269" i="1"/>
  <c r="N2178" i="1"/>
  <c r="F2178" i="1"/>
  <c r="H9" i="2" s="1"/>
  <c r="J9" i="2"/>
  <c r="I9" i="2"/>
  <c r="G8" i="9" l="1"/>
  <c r="K8" i="9" s="1"/>
  <c r="Q2269" i="1"/>
  <c r="S2269" i="1" s="1"/>
  <c r="P2270" i="1" s="1"/>
  <c r="P9" i="2"/>
  <c r="Q9" i="2" s="1"/>
  <c r="M2178" i="1"/>
  <c r="O2178" i="1" s="1"/>
  <c r="L2179" i="1" s="1"/>
  <c r="O8" i="9" l="1"/>
  <c r="L8" i="9"/>
  <c r="G2270" i="1"/>
  <c r="R2270" i="1"/>
  <c r="N2179" i="1"/>
  <c r="F2179" i="1"/>
  <c r="Q2270" i="1" l="1"/>
  <c r="M2179" i="1"/>
  <c r="O2179" i="1" s="1"/>
  <c r="L2180" i="1" s="1"/>
  <c r="S2270" i="1" l="1"/>
  <c r="P2271" i="1" s="1"/>
  <c r="F2180" i="1"/>
  <c r="N2180" i="1"/>
  <c r="G2271" i="1" l="1"/>
  <c r="R2271" i="1"/>
  <c r="M2180" i="1"/>
  <c r="O2180" i="1" s="1"/>
  <c r="L2181" i="1" s="1"/>
  <c r="Q2271" i="1" l="1"/>
  <c r="F2181" i="1"/>
  <c r="N2181" i="1"/>
  <c r="S2271" i="1" l="1"/>
  <c r="P2272" i="1" s="1"/>
  <c r="M2181" i="1"/>
  <c r="O2181" i="1" s="1"/>
  <c r="L2182" i="1" s="1"/>
  <c r="G2272" i="1" l="1"/>
  <c r="R2272" i="1"/>
  <c r="N2182" i="1"/>
  <c r="F2182" i="1"/>
  <c r="Q2272" i="1" l="1"/>
  <c r="S2272" i="1" s="1"/>
  <c r="P2273" i="1" s="1"/>
  <c r="M2182" i="1"/>
  <c r="O2182" i="1" s="1"/>
  <c r="L2183" i="1" s="1"/>
  <c r="G2273" i="1" l="1"/>
  <c r="R2273" i="1"/>
  <c r="N2183" i="1"/>
  <c r="F2183" i="1"/>
  <c r="Q2273" i="1" l="1"/>
  <c r="M2183" i="1"/>
  <c r="S2273" i="1" l="1"/>
  <c r="P2274" i="1" s="1"/>
  <c r="O2183" i="1"/>
  <c r="L2184" i="1" s="1"/>
  <c r="G2274" i="1" l="1"/>
  <c r="R2274" i="1"/>
  <c r="F2184" i="1"/>
  <c r="N2184" i="1"/>
  <c r="Q2274" i="1" l="1"/>
  <c r="M2184" i="1"/>
  <c r="O2184" i="1" s="1"/>
  <c r="L2185" i="1" s="1"/>
  <c r="S2274" i="1" l="1"/>
  <c r="P2275" i="1" s="1"/>
  <c r="F2185" i="1"/>
  <c r="N2185" i="1"/>
  <c r="R2275" i="1" l="1"/>
  <c r="G2275" i="1"/>
  <c r="M2185" i="1"/>
  <c r="Q2275" i="1" l="1"/>
  <c r="S2275" i="1" s="1"/>
  <c r="P2276" i="1" s="1"/>
  <c r="O2185" i="1"/>
  <c r="L2186" i="1" s="1"/>
  <c r="G2276" i="1" l="1"/>
  <c r="R2276" i="1"/>
  <c r="F2186" i="1"/>
  <c r="N2186" i="1"/>
  <c r="Q2276" i="1" l="1"/>
  <c r="M2186" i="1"/>
  <c r="S2276" i="1" l="1"/>
  <c r="P2277" i="1" s="1"/>
  <c r="O2186" i="1"/>
  <c r="L2187" i="1" s="1"/>
  <c r="G2277" i="1" l="1"/>
  <c r="R2277" i="1"/>
  <c r="N2187" i="1"/>
  <c r="F2187" i="1"/>
  <c r="Q2277" i="1" l="1"/>
  <c r="M2187" i="1"/>
  <c r="O2187" i="1" s="1"/>
  <c r="L2188" i="1" s="1"/>
  <c r="S2277" i="1" l="1"/>
  <c r="P2278" i="1" s="1"/>
  <c r="N2188" i="1"/>
  <c r="F2188" i="1"/>
  <c r="G2278" i="1" l="1"/>
  <c r="R2278" i="1"/>
  <c r="M2188" i="1"/>
  <c r="Q2278" i="1" l="1"/>
  <c r="O2188" i="1"/>
  <c r="L2189" i="1" s="1"/>
  <c r="S2278" i="1" l="1"/>
  <c r="P2279" i="1" s="1"/>
  <c r="N2189" i="1"/>
  <c r="F2189" i="1"/>
  <c r="G2279" i="1" l="1"/>
  <c r="R2279" i="1"/>
  <c r="M2189" i="1"/>
  <c r="Q2279" i="1" l="1"/>
  <c r="S2279" i="1" s="1"/>
  <c r="P2280" i="1" s="1"/>
  <c r="O2189" i="1"/>
  <c r="L2190" i="1" s="1"/>
  <c r="G2280" i="1" l="1"/>
  <c r="R2280" i="1"/>
  <c r="N2190" i="1"/>
  <c r="F2190" i="1"/>
  <c r="Q2280" i="1" l="1"/>
  <c r="S2280" i="1" s="1"/>
  <c r="P2281" i="1" s="1"/>
  <c r="M2190" i="1"/>
  <c r="G2281" i="1" l="1"/>
  <c r="R2281" i="1"/>
  <c r="O2190" i="1"/>
  <c r="L2191" i="1" s="1"/>
  <c r="Q2281" i="1" l="1"/>
  <c r="F2191" i="1"/>
  <c r="N2191" i="1"/>
  <c r="S2281" i="1" l="1"/>
  <c r="P2282" i="1" s="1"/>
  <c r="M2191" i="1"/>
  <c r="G2282" i="1" l="1"/>
  <c r="R2282" i="1"/>
  <c r="O2191" i="1"/>
  <c r="L2192" i="1" s="1"/>
  <c r="Q2282" i="1" l="1"/>
  <c r="S2282" i="1" s="1"/>
  <c r="P2283" i="1" s="1"/>
  <c r="F2192" i="1"/>
  <c r="N2192" i="1"/>
  <c r="G2283" i="1" l="1"/>
  <c r="R2283" i="1"/>
  <c r="M2192" i="1"/>
  <c r="Q2283" i="1" l="1"/>
  <c r="S2283" i="1" s="1"/>
  <c r="P2284" i="1" s="1"/>
  <c r="O2192" i="1"/>
  <c r="L2193" i="1" s="1"/>
  <c r="G2284" i="1" l="1"/>
  <c r="R2284" i="1"/>
  <c r="F2193" i="1"/>
  <c r="N2193" i="1"/>
  <c r="Q2284" i="1" l="1"/>
  <c r="M2193" i="1"/>
  <c r="S2284" i="1" l="1"/>
  <c r="P2285" i="1" s="1"/>
  <c r="O2193" i="1"/>
  <c r="L2194" i="1" s="1"/>
  <c r="G2285" i="1" l="1"/>
  <c r="R2285" i="1"/>
  <c r="F2194" i="1"/>
  <c r="N2194" i="1"/>
  <c r="Q2285" i="1" l="1"/>
  <c r="M2194" i="1"/>
  <c r="S2285" i="1" l="1"/>
  <c r="P2286" i="1" s="1"/>
  <c r="O2194" i="1"/>
  <c r="L2195" i="1" s="1"/>
  <c r="G2286" i="1" l="1"/>
  <c r="R2286" i="1"/>
  <c r="F2195" i="1"/>
  <c r="N2195" i="1"/>
  <c r="Q2286" i="1" l="1"/>
  <c r="S2286" i="1" s="1"/>
  <c r="P2287" i="1" s="1"/>
  <c r="M2195" i="1"/>
  <c r="G2287" i="1" l="1"/>
  <c r="R2287" i="1"/>
  <c r="O2195" i="1"/>
  <c r="L2196" i="1" s="1"/>
  <c r="Q2287" i="1" l="1"/>
  <c r="S2287" i="1" s="1"/>
  <c r="P2288" i="1" s="1"/>
  <c r="F2196" i="1"/>
  <c r="N2196" i="1"/>
  <c r="G2288" i="1" l="1"/>
  <c r="R2288" i="1"/>
  <c r="M2196" i="1"/>
  <c r="Q2288" i="1" l="1"/>
  <c r="S2288" i="1" s="1"/>
  <c r="P2289" i="1" s="1"/>
  <c r="O2196" i="1"/>
  <c r="L2197" i="1" s="1"/>
  <c r="G2289" i="1" l="1"/>
  <c r="R2289" i="1"/>
  <c r="F2197" i="1"/>
  <c r="N2197" i="1"/>
  <c r="Q2289" i="1" l="1"/>
  <c r="S2289" i="1" s="1"/>
  <c r="P2290" i="1" s="1"/>
  <c r="M2197" i="1"/>
  <c r="O2197" i="1" s="1"/>
  <c r="L2198" i="1" s="1"/>
  <c r="G2290" i="1" l="1"/>
  <c r="R2290" i="1"/>
  <c r="F2198" i="1"/>
  <c r="N2198" i="1"/>
  <c r="Q2290" i="1" l="1"/>
  <c r="M2198" i="1"/>
  <c r="S2290" i="1" l="1"/>
  <c r="P2291" i="1" s="1"/>
  <c r="O2198" i="1"/>
  <c r="L2199" i="1" s="1"/>
  <c r="G2291" i="1" l="1"/>
  <c r="R2291" i="1"/>
  <c r="F2199" i="1"/>
  <c r="N2199" i="1"/>
  <c r="Q2291" i="1" l="1"/>
  <c r="M2199" i="1"/>
  <c r="S2291" i="1" l="1"/>
  <c r="P2292" i="1" s="1"/>
  <c r="O2199" i="1"/>
  <c r="L2200" i="1" s="1"/>
  <c r="G2292" i="1" l="1"/>
  <c r="R2292" i="1"/>
  <c r="N2200" i="1"/>
  <c r="F2200" i="1"/>
  <c r="Q2292" i="1" l="1"/>
  <c r="M2200" i="1"/>
  <c r="O2200" i="1" s="1"/>
  <c r="L2201" i="1" s="1"/>
  <c r="S2292" i="1" l="1"/>
  <c r="P2293" i="1" s="1"/>
  <c r="F2201" i="1"/>
  <c r="N2201" i="1"/>
  <c r="G2293" i="1" l="1"/>
  <c r="R2293" i="1"/>
  <c r="M2201" i="1"/>
  <c r="O2201" i="1" s="1"/>
  <c r="L2202" i="1" s="1"/>
  <c r="Q2293" i="1" l="1"/>
  <c r="F2202" i="1"/>
  <c r="N2202" i="1"/>
  <c r="S2293" i="1" l="1"/>
  <c r="P2294" i="1" s="1"/>
  <c r="M2202" i="1"/>
  <c r="G2294" i="1" l="1"/>
  <c r="R2294" i="1"/>
  <c r="O2202" i="1"/>
  <c r="L2203" i="1" s="1"/>
  <c r="Q2294" i="1" l="1"/>
  <c r="S2294" i="1" s="1"/>
  <c r="P2295" i="1" s="1"/>
  <c r="F2203" i="1"/>
  <c r="N2203" i="1"/>
  <c r="G2295" i="1" l="1"/>
  <c r="R2295" i="1"/>
  <c r="M2203" i="1"/>
  <c r="O2203" i="1" s="1"/>
  <c r="L2204" i="1" s="1"/>
  <c r="Q2295" i="1" l="1"/>
  <c r="F2204" i="1"/>
  <c r="N2204" i="1"/>
  <c r="S2295" i="1" l="1"/>
  <c r="P2296" i="1" s="1"/>
  <c r="M2204" i="1"/>
  <c r="O2204" i="1" s="1"/>
  <c r="L2205" i="1" s="1"/>
  <c r="G2296" i="1" l="1"/>
  <c r="R2296" i="1"/>
  <c r="N2205" i="1"/>
  <c r="F2205" i="1"/>
  <c r="Q2296" i="1" l="1"/>
  <c r="M2205" i="1"/>
  <c r="S2296" i="1" l="1"/>
  <c r="P2297" i="1" s="1"/>
  <c r="O2205" i="1"/>
  <c r="L2206" i="1" s="1"/>
  <c r="G2297" i="1" l="1"/>
  <c r="R2297" i="1"/>
  <c r="F2206" i="1"/>
  <c r="N2206" i="1"/>
  <c r="Q2297" i="1" l="1"/>
  <c r="M2206" i="1"/>
  <c r="O2206" i="1" s="1"/>
  <c r="L2207" i="1" s="1"/>
  <c r="S2297" i="1" l="1"/>
  <c r="P2298" i="1" s="1"/>
  <c r="F2207" i="1"/>
  <c r="N2207" i="1"/>
  <c r="G2298" i="1" l="1"/>
  <c r="R2298" i="1"/>
  <c r="M2207" i="1"/>
  <c r="O2207" i="1" s="1"/>
  <c r="L2208" i="1" s="1"/>
  <c r="Q2298" i="1" l="1"/>
  <c r="F2208" i="1"/>
  <c r="N2208" i="1"/>
  <c r="S2298" i="1" l="1"/>
  <c r="P2299" i="1" s="1"/>
  <c r="M2208" i="1"/>
  <c r="O2208" i="1" s="1"/>
  <c r="L2209" i="1" s="1"/>
  <c r="G2299" i="1" l="1"/>
  <c r="R2299" i="1"/>
  <c r="N2209" i="1"/>
  <c r="F2209" i="1"/>
  <c r="Q2299" i="1" l="1"/>
  <c r="S2299" i="1" s="1"/>
  <c r="P2300" i="1" s="1"/>
  <c r="M2209" i="1"/>
  <c r="O2209" i="1" s="1"/>
  <c r="L2210" i="1" s="1"/>
  <c r="G2300" i="1" l="1"/>
  <c r="R2300" i="1"/>
  <c r="N2210" i="1"/>
  <c r="F2210" i="1"/>
  <c r="Q2300" i="1" l="1"/>
  <c r="M2210" i="1"/>
  <c r="S2300" i="1" l="1"/>
  <c r="P2301" i="1" s="1"/>
  <c r="O2210" i="1"/>
  <c r="L2211" i="1" s="1"/>
  <c r="R2301" i="1" l="1"/>
  <c r="G2301" i="1"/>
  <c r="N2211" i="1"/>
  <c r="F2211" i="1"/>
  <c r="Q2301" i="1" l="1"/>
  <c r="M2211" i="1"/>
  <c r="O2211" i="1" s="1"/>
  <c r="L2212" i="1" s="1"/>
  <c r="S2301" i="1" l="1"/>
  <c r="P2302" i="1" s="1"/>
  <c r="F2212" i="1"/>
  <c r="N2212" i="1"/>
  <c r="R2302" i="1" l="1"/>
  <c r="G2302" i="1"/>
  <c r="M2212" i="1"/>
  <c r="O2212" i="1" s="1"/>
  <c r="L2213" i="1" s="1"/>
  <c r="Q2302" i="1" l="1"/>
  <c r="F2213" i="1"/>
  <c r="N2213" i="1"/>
  <c r="S2302" i="1" l="1"/>
  <c r="P2303" i="1" s="1"/>
  <c r="M2213" i="1"/>
  <c r="R2303" i="1" l="1"/>
  <c r="G2303" i="1"/>
  <c r="O2213" i="1"/>
  <c r="L2214" i="1" s="1"/>
  <c r="Q2303" i="1" l="1"/>
  <c r="S2303" i="1" s="1"/>
  <c r="P2304" i="1" s="1"/>
  <c r="F2214" i="1"/>
  <c r="N2214" i="1"/>
  <c r="G2304" i="1" l="1"/>
  <c r="R2304" i="1"/>
  <c r="M2214" i="1"/>
  <c r="Q2304" i="1" l="1"/>
  <c r="S2304" i="1" s="1"/>
  <c r="P2305" i="1" s="1"/>
  <c r="O2214" i="1"/>
  <c r="L2215" i="1" s="1"/>
  <c r="G2305" i="1" l="1"/>
  <c r="R2305" i="1"/>
  <c r="F2215" i="1"/>
  <c r="N2215" i="1"/>
  <c r="Q2305" i="1" l="1"/>
  <c r="M2215" i="1"/>
  <c r="O2215" i="1" s="1"/>
  <c r="L2216" i="1" s="1"/>
  <c r="S2305" i="1" l="1"/>
  <c r="P2306" i="1" s="1"/>
  <c r="F2216" i="1"/>
  <c r="N2216" i="1"/>
  <c r="G2306" i="1" l="1"/>
  <c r="R2306" i="1"/>
  <c r="M2216" i="1"/>
  <c r="O2216" i="1" s="1"/>
  <c r="L2217" i="1" s="1"/>
  <c r="Q2306" i="1" l="1"/>
  <c r="S2306" i="1" s="1"/>
  <c r="P2307" i="1" s="1"/>
  <c r="F2217" i="1"/>
  <c r="N2217" i="1"/>
  <c r="G2307" i="1" l="1"/>
  <c r="R2307" i="1"/>
  <c r="M2217" i="1"/>
  <c r="Q2307" i="1" l="1"/>
  <c r="O2217" i="1"/>
  <c r="L2218" i="1" s="1"/>
  <c r="S2307" i="1" l="1"/>
  <c r="P2308" i="1" s="1"/>
  <c r="N2218" i="1"/>
  <c r="F2218" i="1"/>
  <c r="R2308" i="1" l="1"/>
  <c r="G2308" i="1"/>
  <c r="M2218" i="1"/>
  <c r="O2218" i="1" s="1"/>
  <c r="L2219" i="1" s="1"/>
  <c r="Q2308" i="1" l="1"/>
  <c r="S2308" i="1" s="1"/>
  <c r="P2309" i="1" s="1"/>
  <c r="N2219" i="1"/>
  <c r="F2219" i="1"/>
  <c r="R2309" i="1" l="1"/>
  <c r="G2309" i="1"/>
  <c r="M2219" i="1"/>
  <c r="Q2309" i="1" l="1"/>
  <c r="S2309" i="1" s="1"/>
  <c r="P2310" i="1" s="1"/>
  <c r="O2219" i="1"/>
  <c r="L2220" i="1" s="1"/>
  <c r="G2310" i="1" l="1"/>
  <c r="R2310" i="1"/>
  <c r="N2220" i="1"/>
  <c r="F2220" i="1"/>
  <c r="Q2310" i="1" l="1"/>
  <c r="M2220" i="1"/>
  <c r="O2220" i="1" s="1"/>
  <c r="L2221" i="1" s="1"/>
  <c r="S2310" i="1" l="1"/>
  <c r="P2311" i="1" s="1"/>
  <c r="F2221" i="1"/>
  <c r="N2221" i="1"/>
  <c r="R2311" i="1" l="1"/>
  <c r="G2311" i="1"/>
  <c r="M2221" i="1"/>
  <c r="Q2311" i="1" l="1"/>
  <c r="O2221" i="1"/>
  <c r="L2222" i="1" s="1"/>
  <c r="S2311" i="1" l="1"/>
  <c r="P2312" i="1" s="1"/>
  <c r="N2222" i="1"/>
  <c r="F2222" i="1"/>
  <c r="G2312" i="1" l="1"/>
  <c r="R2312" i="1"/>
  <c r="M2222" i="1"/>
  <c r="Q2312" i="1" l="1"/>
  <c r="O2222" i="1"/>
  <c r="L2223" i="1" s="1"/>
  <c r="S2312" i="1" l="1"/>
  <c r="P2313" i="1" s="1"/>
  <c r="F2223" i="1"/>
  <c r="N2223" i="1"/>
  <c r="G2313" i="1" l="1"/>
  <c r="R2313" i="1"/>
  <c r="M2223" i="1"/>
  <c r="O2223" i="1" s="1"/>
  <c r="L2224" i="1" s="1"/>
  <c r="Q2313" i="1" l="1"/>
  <c r="S2313" i="1" s="1"/>
  <c r="P2314" i="1" s="1"/>
  <c r="N2224" i="1"/>
  <c r="F2224" i="1"/>
  <c r="G2314" i="1" l="1"/>
  <c r="R2314" i="1"/>
  <c r="M2224" i="1"/>
  <c r="Q2314" i="1" l="1"/>
  <c r="S2314" i="1" s="1"/>
  <c r="P2315" i="1" s="1"/>
  <c r="O2224" i="1"/>
  <c r="L2225" i="1" s="1"/>
  <c r="G2315" i="1" l="1"/>
  <c r="R2315" i="1"/>
  <c r="F2225" i="1"/>
  <c r="N2225" i="1"/>
  <c r="Q2315" i="1" l="1"/>
  <c r="M2225" i="1"/>
  <c r="O2225" i="1" s="1"/>
  <c r="L2226" i="1" s="1"/>
  <c r="S2315" i="1" l="1"/>
  <c r="P2316" i="1" s="1"/>
  <c r="N2226" i="1"/>
  <c r="F2226" i="1"/>
  <c r="R2316" i="1" l="1"/>
  <c r="G2316" i="1"/>
  <c r="M2226" i="1"/>
  <c r="O2226" i="1" s="1"/>
  <c r="L2227" i="1" s="1"/>
  <c r="Q2316" i="1" l="1"/>
  <c r="F2227" i="1"/>
  <c r="N2227" i="1"/>
  <c r="S2316" i="1" l="1"/>
  <c r="P2317" i="1" s="1"/>
  <c r="M2227" i="1"/>
  <c r="R2317" i="1" l="1"/>
  <c r="G2317" i="1"/>
  <c r="O2227" i="1"/>
  <c r="L2228" i="1" s="1"/>
  <c r="Q2317" i="1" l="1"/>
  <c r="S2317" i="1" s="1"/>
  <c r="P2318" i="1" s="1"/>
  <c r="N2228" i="1"/>
  <c r="F2228" i="1"/>
  <c r="D10" i="2"/>
  <c r="G2318" i="1" l="1"/>
  <c r="R2318" i="1"/>
  <c r="M2228" i="1"/>
  <c r="O2228" i="1" s="1"/>
  <c r="L2229" i="1" s="1"/>
  <c r="Q2318" i="1" l="1"/>
  <c r="S2318" i="1" s="1"/>
  <c r="P2319" i="1" s="1"/>
  <c r="F2229" i="1"/>
  <c r="N2229" i="1"/>
  <c r="G2319" i="1" l="1"/>
  <c r="R2319" i="1"/>
  <c r="M2229" i="1"/>
  <c r="Q2319" i="1" l="1"/>
  <c r="O2229" i="1"/>
  <c r="L2230" i="1" s="1"/>
  <c r="S2319" i="1" l="1"/>
  <c r="P2320" i="1" s="1"/>
  <c r="F2230" i="1"/>
  <c r="N2230" i="1"/>
  <c r="G2320" i="1" l="1"/>
  <c r="R2320" i="1"/>
  <c r="M2230" i="1"/>
  <c r="Q2320" i="1" l="1"/>
  <c r="S2320" i="1" s="1"/>
  <c r="P2321" i="1" s="1"/>
  <c r="O2230" i="1"/>
  <c r="L2231" i="1" s="1"/>
  <c r="G2321" i="1" l="1"/>
  <c r="R2321" i="1"/>
  <c r="F2231" i="1"/>
  <c r="N2231" i="1"/>
  <c r="Q2321" i="1" l="1"/>
  <c r="S2321" i="1" s="1"/>
  <c r="P2322" i="1" s="1"/>
  <c r="M2231" i="1"/>
  <c r="O2231" i="1" s="1"/>
  <c r="L2232" i="1" s="1"/>
  <c r="G2322" i="1" l="1"/>
  <c r="R2322" i="1"/>
  <c r="F2232" i="1"/>
  <c r="N2232" i="1"/>
  <c r="Q2322" i="1" l="1"/>
  <c r="M2232" i="1"/>
  <c r="O2232" i="1" s="1"/>
  <c r="L2233" i="1" s="1"/>
  <c r="S2322" i="1" l="1"/>
  <c r="P2323" i="1" s="1"/>
  <c r="N2233" i="1"/>
  <c r="F2233" i="1"/>
  <c r="R2323" i="1" l="1"/>
  <c r="G2323" i="1"/>
  <c r="M2233" i="1"/>
  <c r="Q2323" i="1" l="1"/>
  <c r="S2323" i="1" s="1"/>
  <c r="P2324" i="1" s="1"/>
  <c r="O2233" i="1"/>
  <c r="L2234" i="1" s="1"/>
  <c r="G2324" i="1" l="1"/>
  <c r="R2324" i="1"/>
  <c r="F2234" i="1"/>
  <c r="N2234" i="1"/>
  <c r="E19" i="1"/>
  <c r="J19" i="1"/>
  <c r="Q2324" i="1" l="1"/>
  <c r="M2234" i="1"/>
  <c r="O2234" i="1" s="1"/>
  <c r="L2235" i="1" s="1"/>
  <c r="I19" i="1"/>
  <c r="K19" i="1" s="1"/>
  <c r="H20" i="1" s="1"/>
  <c r="S2324" i="1" l="1"/>
  <c r="P2325" i="1" s="1"/>
  <c r="N2235" i="1"/>
  <c r="F2235" i="1"/>
  <c r="J20" i="1"/>
  <c r="E20" i="1"/>
  <c r="G2325" i="1" l="1"/>
  <c r="R2325" i="1"/>
  <c r="M2235" i="1"/>
  <c r="O2235" i="1" s="1"/>
  <c r="L2236" i="1" s="1"/>
  <c r="I20" i="1"/>
  <c r="K20" i="1" s="1"/>
  <c r="Q2325" i="1" l="1"/>
  <c r="N2236" i="1"/>
  <c r="F2236" i="1"/>
  <c r="H21" i="1"/>
  <c r="S2325" i="1" l="1"/>
  <c r="P2326" i="1" s="1"/>
  <c r="M2236" i="1"/>
  <c r="J21" i="1"/>
  <c r="E21" i="1"/>
  <c r="G2326" i="1" l="1"/>
  <c r="R2326" i="1"/>
  <c r="O2236" i="1"/>
  <c r="L2237" i="1" s="1"/>
  <c r="I21" i="1"/>
  <c r="K21" i="1" s="1"/>
  <c r="H22" i="1" s="1"/>
  <c r="Q2326" i="1" l="1"/>
  <c r="N2237" i="1"/>
  <c r="F2237" i="1"/>
  <c r="J22" i="1"/>
  <c r="E22" i="1"/>
  <c r="S2326" i="1" l="1"/>
  <c r="P2327" i="1" s="1"/>
  <c r="M2237" i="1"/>
  <c r="I22" i="1"/>
  <c r="G2327" i="1" l="1"/>
  <c r="R2327" i="1"/>
  <c r="O2237" i="1"/>
  <c r="L2238" i="1" s="1"/>
  <c r="K22" i="1"/>
  <c r="H23" i="1" s="1"/>
  <c r="Q2327" i="1" l="1"/>
  <c r="S2327" i="1" s="1"/>
  <c r="P2328" i="1" s="1"/>
  <c r="F2238" i="1"/>
  <c r="N2238" i="1"/>
  <c r="J23" i="1"/>
  <c r="E23" i="1"/>
  <c r="G2328" i="1" l="1"/>
  <c r="R2328" i="1"/>
  <c r="M2238" i="1"/>
  <c r="O2238" i="1" s="1"/>
  <c r="L2239" i="1" s="1"/>
  <c r="I23" i="1"/>
  <c r="K23" i="1" s="1"/>
  <c r="H24" i="1" s="1"/>
  <c r="Q2328" i="1" l="1"/>
  <c r="N2239" i="1"/>
  <c r="F2239" i="1"/>
  <c r="J24" i="1"/>
  <c r="E24" i="1"/>
  <c r="S2328" i="1" l="1"/>
  <c r="P2329" i="1" s="1"/>
  <c r="M2239" i="1"/>
  <c r="O2239" i="1" s="1"/>
  <c r="L2240" i="1" s="1"/>
  <c r="I24" i="1"/>
  <c r="K24" i="1" s="1"/>
  <c r="H25" i="1" s="1"/>
  <c r="R2329" i="1" l="1"/>
  <c r="G2329" i="1"/>
  <c r="F2240" i="1"/>
  <c r="N2240" i="1"/>
  <c r="E25" i="1"/>
  <c r="J25" i="1"/>
  <c r="Q2329" i="1" l="1"/>
  <c r="M2240" i="1"/>
  <c r="O2240" i="1" s="1"/>
  <c r="L2241" i="1" s="1"/>
  <c r="I25" i="1"/>
  <c r="K25" i="1" s="1"/>
  <c r="H26" i="1" s="1"/>
  <c r="S2329" i="1" l="1"/>
  <c r="P2330" i="1" s="1"/>
  <c r="F2241" i="1"/>
  <c r="N2241" i="1"/>
  <c r="J26" i="1"/>
  <c r="I26" i="1" s="1"/>
  <c r="E26" i="1"/>
  <c r="G2330" i="1" l="1"/>
  <c r="R2330" i="1"/>
  <c r="M2241" i="1"/>
  <c r="O2241" i="1" s="1"/>
  <c r="L2242" i="1" s="1"/>
  <c r="K26" i="1"/>
  <c r="H27" i="1" s="1"/>
  <c r="E27" i="1" s="1"/>
  <c r="Q2330" i="1" l="1"/>
  <c r="S2330" i="1" s="1"/>
  <c r="P2331" i="1" s="1"/>
  <c r="F2242" i="1"/>
  <c r="N2242" i="1"/>
  <c r="J27" i="1"/>
  <c r="G2331" i="1" l="1"/>
  <c r="R2331" i="1"/>
  <c r="M2242" i="1"/>
  <c r="O2242" i="1" s="1"/>
  <c r="L2243" i="1" s="1"/>
  <c r="I27" i="1"/>
  <c r="K27" i="1" s="1"/>
  <c r="Q2331" i="1" l="1"/>
  <c r="F2243" i="1"/>
  <c r="N2243" i="1"/>
  <c r="H28" i="1"/>
  <c r="S2331" i="1" l="1"/>
  <c r="P2332" i="1" s="1"/>
  <c r="M2243" i="1"/>
  <c r="E28" i="1"/>
  <c r="J28" i="1"/>
  <c r="G2332" i="1" l="1"/>
  <c r="R2332" i="1"/>
  <c r="O2243" i="1"/>
  <c r="L2244" i="1" s="1"/>
  <c r="I28" i="1"/>
  <c r="Q2332" i="1" l="1"/>
  <c r="S2332" i="1" s="1"/>
  <c r="P2333" i="1" s="1"/>
  <c r="F2244" i="1"/>
  <c r="N2244" i="1"/>
  <c r="K28" i="1"/>
  <c r="H29" i="1" s="1"/>
  <c r="G2333" i="1" l="1"/>
  <c r="R2333" i="1"/>
  <c r="M2244" i="1"/>
  <c r="O2244" i="1" s="1"/>
  <c r="L2245" i="1" s="1"/>
  <c r="E29" i="1"/>
  <c r="J29" i="1"/>
  <c r="I29" i="1" s="1"/>
  <c r="Q2333" i="1" l="1"/>
  <c r="S2333" i="1" s="1"/>
  <c r="P2334" i="1" s="1"/>
  <c r="F2245" i="1"/>
  <c r="N2245" i="1"/>
  <c r="K29" i="1"/>
  <c r="H30" i="1" s="1"/>
  <c r="J30" i="1" s="1"/>
  <c r="I30" i="1" s="1"/>
  <c r="G2334" i="1" l="1"/>
  <c r="R2334" i="1"/>
  <c r="M2245" i="1"/>
  <c r="O2245" i="1" s="1"/>
  <c r="L2246" i="1" s="1"/>
  <c r="E30" i="1"/>
  <c r="K30" i="1"/>
  <c r="H31" i="1" s="1"/>
  <c r="Q2334" i="1" l="1"/>
  <c r="F2246" i="1"/>
  <c r="N2246" i="1"/>
  <c r="E31" i="1"/>
  <c r="J31" i="1"/>
  <c r="S2334" i="1" l="1"/>
  <c r="P2335" i="1" s="1"/>
  <c r="M2246" i="1"/>
  <c r="I31" i="1"/>
  <c r="K31" i="1" s="1"/>
  <c r="H32" i="1" s="1"/>
  <c r="G2335" i="1" l="1"/>
  <c r="R2335" i="1"/>
  <c r="O2246" i="1"/>
  <c r="L2247" i="1" s="1"/>
  <c r="E32" i="1"/>
  <c r="J32" i="1"/>
  <c r="Q2335" i="1" l="1"/>
  <c r="S2335" i="1" s="1"/>
  <c r="P2336" i="1" s="1"/>
  <c r="N2247" i="1"/>
  <c r="F2247" i="1"/>
  <c r="I32" i="1"/>
  <c r="K32" i="1" s="1"/>
  <c r="H33" i="1" s="1"/>
  <c r="G2336" i="1" l="1"/>
  <c r="R2336" i="1"/>
  <c r="M2247" i="1"/>
  <c r="O2247" i="1" s="1"/>
  <c r="L2248" i="1" s="1"/>
  <c r="J33" i="1"/>
  <c r="E33" i="1"/>
  <c r="Q2336" i="1" l="1"/>
  <c r="F2248" i="1"/>
  <c r="N2248" i="1"/>
  <c r="I33" i="1"/>
  <c r="K33" i="1" s="1"/>
  <c r="H34" i="1" s="1"/>
  <c r="S2336" i="1" l="1"/>
  <c r="P2337" i="1" s="1"/>
  <c r="M2248" i="1"/>
  <c r="O2248" i="1" s="1"/>
  <c r="L2249" i="1" s="1"/>
  <c r="E34" i="1"/>
  <c r="J34" i="1"/>
  <c r="G2337" i="1" l="1"/>
  <c r="R2337" i="1"/>
  <c r="N2249" i="1"/>
  <c r="F2249" i="1"/>
  <c r="I34" i="1"/>
  <c r="K34" i="1" s="1"/>
  <c r="H35" i="1" s="1"/>
  <c r="Q2337" i="1" l="1"/>
  <c r="S2337" i="1" s="1"/>
  <c r="P2338" i="1" s="1"/>
  <c r="M2249" i="1"/>
  <c r="O2249" i="1" s="1"/>
  <c r="L2250" i="1" s="1"/>
  <c r="J35" i="1"/>
  <c r="E35" i="1"/>
  <c r="G2338" i="1" l="1"/>
  <c r="R2338" i="1"/>
  <c r="N2250" i="1"/>
  <c r="F2250" i="1"/>
  <c r="I35" i="1"/>
  <c r="K35" i="1" s="1"/>
  <c r="H36" i="1" s="1"/>
  <c r="J36" i="1" s="1"/>
  <c r="Q2338" i="1" l="1"/>
  <c r="M2250" i="1"/>
  <c r="O2250" i="1" s="1"/>
  <c r="L2251" i="1" s="1"/>
  <c r="I36" i="1"/>
  <c r="K36" i="1" s="1"/>
  <c r="H37" i="1" s="1"/>
  <c r="E37" i="1" s="1"/>
  <c r="E36" i="1"/>
  <c r="S2338" i="1" l="1"/>
  <c r="P2339" i="1" s="1"/>
  <c r="N2251" i="1"/>
  <c r="F2251" i="1"/>
  <c r="J37" i="1"/>
  <c r="G2339" i="1" l="1"/>
  <c r="R2339" i="1"/>
  <c r="M2251" i="1"/>
  <c r="I37" i="1"/>
  <c r="Q2339" i="1" l="1"/>
  <c r="S2339" i="1" s="1"/>
  <c r="P2340" i="1" s="1"/>
  <c r="O2251" i="1"/>
  <c r="L2252" i="1" s="1"/>
  <c r="K37" i="1"/>
  <c r="H38" i="1" s="1"/>
  <c r="G2340" i="1" l="1"/>
  <c r="R2340" i="1"/>
  <c r="F2252" i="1"/>
  <c r="N2252" i="1"/>
  <c r="E38" i="1"/>
  <c r="J38" i="1"/>
  <c r="I38" i="1" s="1"/>
  <c r="Q2340" i="1" l="1"/>
  <c r="M2252" i="1"/>
  <c r="O2252" i="1" s="1"/>
  <c r="L2253" i="1" s="1"/>
  <c r="K38" i="1"/>
  <c r="H39" i="1" s="1"/>
  <c r="S2340" i="1" l="1"/>
  <c r="P2341" i="1" s="1"/>
  <c r="N2253" i="1"/>
  <c r="F2253" i="1"/>
  <c r="J39" i="1"/>
  <c r="E39" i="1"/>
  <c r="G2341" i="1" l="1"/>
  <c r="R2341" i="1"/>
  <c r="M2253" i="1"/>
  <c r="O2253" i="1" s="1"/>
  <c r="L2254" i="1" s="1"/>
  <c r="I39" i="1"/>
  <c r="Q2341" i="1" l="1"/>
  <c r="S2341" i="1" s="1"/>
  <c r="P2342" i="1" s="1"/>
  <c r="F2254" i="1"/>
  <c r="N2254" i="1"/>
  <c r="K39" i="1"/>
  <c r="H40" i="1" s="1"/>
  <c r="J40" i="1" s="1"/>
  <c r="G2342" i="1" l="1"/>
  <c r="R2342" i="1"/>
  <c r="M2254" i="1"/>
  <c r="O2254" i="1" s="1"/>
  <c r="L2255" i="1" s="1"/>
  <c r="E40" i="1"/>
  <c r="I40" i="1"/>
  <c r="K40" i="1" s="1"/>
  <c r="Q2342" i="1" l="1"/>
  <c r="S2342" i="1" s="1"/>
  <c r="P2343" i="1" s="1"/>
  <c r="F2255" i="1"/>
  <c r="N2255" i="1"/>
  <c r="H41" i="1"/>
  <c r="G2343" i="1" l="1"/>
  <c r="R2343" i="1"/>
  <c r="M2255" i="1"/>
  <c r="O2255" i="1" s="1"/>
  <c r="L2256" i="1" s="1"/>
  <c r="E41" i="1"/>
  <c r="J41" i="1"/>
  <c r="Q2343" i="1" l="1"/>
  <c r="F2256" i="1"/>
  <c r="N2256" i="1"/>
  <c r="I41" i="1"/>
  <c r="K41" i="1" s="1"/>
  <c r="S2343" i="1" l="1"/>
  <c r="P2344" i="1" s="1"/>
  <c r="M2256" i="1"/>
  <c r="O2256" i="1" s="1"/>
  <c r="L2257" i="1" s="1"/>
  <c r="H42" i="1"/>
  <c r="G2344" i="1" l="1"/>
  <c r="R2344" i="1"/>
  <c r="F2257" i="1"/>
  <c r="N2257" i="1"/>
  <c r="J42" i="1"/>
  <c r="E42" i="1"/>
  <c r="Q2344" i="1" l="1"/>
  <c r="M2257" i="1"/>
  <c r="I42" i="1"/>
  <c r="K42" i="1" s="1"/>
  <c r="H43" i="1" s="1"/>
  <c r="S2344" i="1" l="1"/>
  <c r="P2345" i="1" s="1"/>
  <c r="O2257" i="1"/>
  <c r="L2258" i="1" s="1"/>
  <c r="J43" i="1"/>
  <c r="E43" i="1"/>
  <c r="R2345" i="1" l="1"/>
  <c r="G2345" i="1"/>
  <c r="F2258" i="1"/>
  <c r="N2258" i="1"/>
  <c r="I43" i="1"/>
  <c r="K43" i="1" s="1"/>
  <c r="Q2345" i="1" l="1"/>
  <c r="M2258" i="1"/>
  <c r="O2258" i="1" s="1"/>
  <c r="L2259" i="1" s="1"/>
  <c r="H44" i="1"/>
  <c r="S2345" i="1" l="1"/>
  <c r="P2346" i="1" s="1"/>
  <c r="F2259" i="1"/>
  <c r="N2259" i="1"/>
  <c r="E44" i="1"/>
  <c r="J44" i="1"/>
  <c r="G2346" i="1" l="1"/>
  <c r="R2346" i="1"/>
  <c r="M2259" i="1"/>
  <c r="O2259" i="1" s="1"/>
  <c r="L2260" i="1" s="1"/>
  <c r="I44" i="1"/>
  <c r="K44" i="1" s="1"/>
  <c r="Q2346" i="1" l="1"/>
  <c r="F2260" i="1"/>
  <c r="N2260" i="1"/>
  <c r="H45" i="1"/>
  <c r="S2346" i="1" l="1"/>
  <c r="P2347" i="1" s="1"/>
  <c r="M2260" i="1"/>
  <c r="O2260" i="1" s="1"/>
  <c r="L2261" i="1" s="1"/>
  <c r="E45" i="1"/>
  <c r="J45" i="1"/>
  <c r="G2347" i="1" l="1"/>
  <c r="R2347" i="1"/>
  <c r="F2261" i="1"/>
  <c r="N2261" i="1"/>
  <c r="I45" i="1"/>
  <c r="K45" i="1" s="1"/>
  <c r="Q2347" i="1" l="1"/>
  <c r="S2347" i="1" s="1"/>
  <c r="P2348" i="1" s="1"/>
  <c r="M2261" i="1"/>
  <c r="O2261" i="1" s="1"/>
  <c r="L2262" i="1" s="1"/>
  <c r="H46" i="1"/>
  <c r="G2348" i="1" l="1"/>
  <c r="R2348" i="1"/>
  <c r="F2262" i="1"/>
  <c r="N2262" i="1"/>
  <c r="J46" i="1"/>
  <c r="E46" i="1"/>
  <c r="Q2348" i="1" l="1"/>
  <c r="S2348" i="1" s="1"/>
  <c r="P2349" i="1" s="1"/>
  <c r="M2262" i="1"/>
  <c r="O2262" i="1" s="1"/>
  <c r="L2263" i="1" s="1"/>
  <c r="I46" i="1"/>
  <c r="K46" i="1" s="1"/>
  <c r="G2349" i="1" l="1"/>
  <c r="R2349" i="1"/>
  <c r="F2263" i="1"/>
  <c r="N2263" i="1"/>
  <c r="H47" i="1"/>
  <c r="Q2349" i="1" l="1"/>
  <c r="M2263" i="1"/>
  <c r="O2263" i="1" s="1"/>
  <c r="L2264" i="1" s="1"/>
  <c r="J47" i="1"/>
  <c r="E47" i="1"/>
  <c r="S2349" i="1" l="1"/>
  <c r="P2350" i="1" s="1"/>
  <c r="N2264" i="1"/>
  <c r="F2264" i="1"/>
  <c r="I47" i="1"/>
  <c r="G2350" i="1" l="1"/>
  <c r="R2350" i="1"/>
  <c r="M2264" i="1"/>
  <c r="O2264" i="1" s="1"/>
  <c r="L2265" i="1" s="1"/>
  <c r="K47" i="1"/>
  <c r="H48" i="1" s="1"/>
  <c r="Q2350" i="1" l="1"/>
  <c r="N2265" i="1"/>
  <c r="F2265" i="1"/>
  <c r="J48" i="1"/>
  <c r="I48" i="1" s="1"/>
  <c r="E48" i="1"/>
  <c r="S2350" i="1" l="1"/>
  <c r="P2351" i="1" s="1"/>
  <c r="M2265" i="1"/>
  <c r="O2265" i="1" s="1"/>
  <c r="L2266" i="1" s="1"/>
  <c r="K48" i="1"/>
  <c r="H49" i="1" s="1"/>
  <c r="E49" i="1" s="1"/>
  <c r="G2351" i="1" l="1"/>
  <c r="R2351" i="1"/>
  <c r="F2266" i="1"/>
  <c r="N2266" i="1"/>
  <c r="J49" i="1"/>
  <c r="I49" i="1" s="1"/>
  <c r="Q2351" i="1" l="1"/>
  <c r="M2266" i="1"/>
  <c r="K49" i="1"/>
  <c r="H50" i="1" s="1"/>
  <c r="S2351" i="1" l="1"/>
  <c r="P2352" i="1" s="1"/>
  <c r="O2266" i="1"/>
  <c r="L2267" i="1" s="1"/>
  <c r="E50" i="1"/>
  <c r="J50" i="1"/>
  <c r="G2352" i="1" l="1"/>
  <c r="R2352" i="1"/>
  <c r="F2267" i="1"/>
  <c r="N2267" i="1"/>
  <c r="I50" i="1"/>
  <c r="K50" i="1" s="1"/>
  <c r="H51" i="1" s="1"/>
  <c r="Q2352" i="1" l="1"/>
  <c r="M2267" i="1"/>
  <c r="J51" i="1"/>
  <c r="E51" i="1"/>
  <c r="S2352" i="1" l="1"/>
  <c r="P2353" i="1" s="1"/>
  <c r="O2267" i="1"/>
  <c r="L2268" i="1" s="1"/>
  <c r="I51" i="1"/>
  <c r="K51" i="1" s="1"/>
  <c r="H52" i="1" s="1"/>
  <c r="G2353" i="1" l="1"/>
  <c r="R2353" i="1"/>
  <c r="F2268" i="1"/>
  <c r="N2268" i="1"/>
  <c r="E52" i="1"/>
  <c r="J52" i="1"/>
  <c r="Q2353" i="1" l="1"/>
  <c r="S2353" i="1" s="1"/>
  <c r="P2354" i="1" s="1"/>
  <c r="M2268" i="1"/>
  <c r="O2268" i="1" s="1"/>
  <c r="L2269" i="1" s="1"/>
  <c r="I52" i="1"/>
  <c r="K52" i="1" s="1"/>
  <c r="H53" i="1" s="1"/>
  <c r="G2354" i="1" l="1"/>
  <c r="R2354" i="1"/>
  <c r="F2269" i="1"/>
  <c r="N2269" i="1"/>
  <c r="E53" i="1"/>
  <c r="J53" i="1"/>
  <c r="Q2354" i="1" l="1"/>
  <c r="M2269" i="1"/>
  <c r="O2269" i="1" s="1"/>
  <c r="L2270" i="1" s="1"/>
  <c r="I53" i="1"/>
  <c r="K53" i="1" s="1"/>
  <c r="S2354" i="1" l="1"/>
  <c r="P2355" i="1" s="1"/>
  <c r="N2270" i="1"/>
  <c r="F2270" i="1"/>
  <c r="H54" i="1"/>
  <c r="G2355" i="1" l="1"/>
  <c r="R2355" i="1"/>
  <c r="M2270" i="1"/>
  <c r="O2270" i="1" s="1"/>
  <c r="L2271" i="1" s="1"/>
  <c r="E54" i="1"/>
  <c r="J54" i="1"/>
  <c r="Q2355" i="1" l="1"/>
  <c r="F2271" i="1"/>
  <c r="N2271" i="1"/>
  <c r="I54" i="1"/>
  <c r="K54" i="1" s="1"/>
  <c r="H55" i="1" s="1"/>
  <c r="S2355" i="1" l="1"/>
  <c r="P2356" i="1" s="1"/>
  <c r="M2271" i="1"/>
  <c r="J55" i="1"/>
  <c r="E55" i="1"/>
  <c r="G2356" i="1" l="1"/>
  <c r="R2356" i="1"/>
  <c r="O2271" i="1"/>
  <c r="L2272" i="1" s="1"/>
  <c r="I55" i="1"/>
  <c r="K55" i="1" s="1"/>
  <c r="Q2356" i="1" l="1"/>
  <c r="S2356" i="1" s="1"/>
  <c r="P2357" i="1" s="1"/>
  <c r="F2272" i="1"/>
  <c r="N2272" i="1"/>
  <c r="H56" i="1"/>
  <c r="G2357" i="1" l="1"/>
  <c r="R2357" i="1"/>
  <c r="M2272" i="1"/>
  <c r="O2272" i="1" s="1"/>
  <c r="L2273" i="1" s="1"/>
  <c r="J56" i="1"/>
  <c r="E56" i="1"/>
  <c r="Q2357" i="1" l="1"/>
  <c r="F2273" i="1"/>
  <c r="N2273" i="1"/>
  <c r="I56" i="1"/>
  <c r="K56" i="1" s="1"/>
  <c r="H57" i="1" s="1"/>
  <c r="S2357" i="1" l="1"/>
  <c r="P2358" i="1" s="1"/>
  <c r="M2273" i="1"/>
  <c r="O2273" i="1" s="1"/>
  <c r="L2274" i="1" s="1"/>
  <c r="E57" i="1"/>
  <c r="J57" i="1"/>
  <c r="G2358" i="1" l="1"/>
  <c r="R2358" i="1"/>
  <c r="F2274" i="1"/>
  <c r="N2274" i="1"/>
  <c r="I57" i="1"/>
  <c r="K57" i="1" s="1"/>
  <c r="H58" i="1" s="1"/>
  <c r="Q2358" i="1" l="1"/>
  <c r="S2358" i="1" s="1"/>
  <c r="P2359" i="1" s="1"/>
  <c r="M2274" i="1"/>
  <c r="O2274" i="1" s="1"/>
  <c r="L2275" i="1" s="1"/>
  <c r="E58" i="1"/>
  <c r="J58" i="1"/>
  <c r="G2359" i="1" l="1"/>
  <c r="R2359" i="1"/>
  <c r="N2275" i="1"/>
  <c r="F2275" i="1"/>
  <c r="I58" i="1"/>
  <c r="K58" i="1" s="1"/>
  <c r="H59" i="1" s="1"/>
  <c r="Q2359" i="1" l="1"/>
  <c r="S2359" i="1" s="1"/>
  <c r="P2360" i="1" s="1"/>
  <c r="M2275" i="1"/>
  <c r="O2275" i="1" s="1"/>
  <c r="L2276" i="1" s="1"/>
  <c r="J59" i="1"/>
  <c r="E59" i="1"/>
  <c r="R2360" i="1" l="1"/>
  <c r="G2360" i="1"/>
  <c r="F2276" i="1"/>
  <c r="N2276" i="1"/>
  <c r="I59" i="1"/>
  <c r="K59" i="1" s="1"/>
  <c r="H60" i="1" s="1"/>
  <c r="Q2360" i="1" l="1"/>
  <c r="M2276" i="1"/>
  <c r="O2276" i="1" s="1"/>
  <c r="L2277" i="1" s="1"/>
  <c r="E60" i="1"/>
  <c r="J60" i="1"/>
  <c r="S2360" i="1" l="1"/>
  <c r="P2361" i="1" s="1"/>
  <c r="N2277" i="1"/>
  <c r="F2277" i="1"/>
  <c r="I60" i="1"/>
  <c r="K60" i="1" s="1"/>
  <c r="H61" i="1" s="1"/>
  <c r="G2361" i="1" l="1"/>
  <c r="R2361" i="1"/>
  <c r="M2277" i="1"/>
  <c r="E61" i="1"/>
  <c r="J61" i="1"/>
  <c r="Q2361" i="1" l="1"/>
  <c r="S2361" i="1" s="1"/>
  <c r="P2362" i="1" s="1"/>
  <c r="O2277" i="1"/>
  <c r="L2278" i="1" s="1"/>
  <c r="I61" i="1"/>
  <c r="K61" i="1" s="1"/>
  <c r="H62" i="1" s="1"/>
  <c r="G2362" i="1" l="1"/>
  <c r="R2362" i="1"/>
  <c r="F2278" i="1"/>
  <c r="N2278" i="1"/>
  <c r="J62" i="1"/>
  <c r="E62" i="1"/>
  <c r="Q2362" i="1" l="1"/>
  <c r="M2278" i="1"/>
  <c r="O2278" i="1" s="1"/>
  <c r="L2279" i="1" s="1"/>
  <c r="I62" i="1"/>
  <c r="S2362" i="1" l="1"/>
  <c r="P2363" i="1" s="1"/>
  <c r="F2279" i="1"/>
  <c r="N2279" i="1"/>
  <c r="K62" i="1"/>
  <c r="H63" i="1" s="1"/>
  <c r="G2363" i="1" l="1"/>
  <c r="R2363" i="1"/>
  <c r="M2279" i="1"/>
  <c r="O2279" i="1" s="1"/>
  <c r="L2280" i="1" s="1"/>
  <c r="E63" i="1"/>
  <c r="J63" i="1"/>
  <c r="I63" i="1" s="1"/>
  <c r="Q2363" i="1" l="1"/>
  <c r="F2280" i="1"/>
  <c r="N2280" i="1"/>
  <c r="K63" i="1"/>
  <c r="H64" i="1" s="1"/>
  <c r="E64" i="1" s="1"/>
  <c r="S2363" i="1" l="1"/>
  <c r="P2364" i="1" s="1"/>
  <c r="M2280" i="1"/>
  <c r="O2280" i="1" s="1"/>
  <c r="L2281" i="1" s="1"/>
  <c r="J64" i="1"/>
  <c r="I64" i="1" s="1"/>
  <c r="G2364" i="1" l="1"/>
  <c r="R2364" i="1"/>
  <c r="F2281" i="1"/>
  <c r="N2281" i="1"/>
  <c r="K64" i="1"/>
  <c r="H65" i="1" s="1"/>
  <c r="J65" i="1" s="1"/>
  <c r="Q2364" i="1" l="1"/>
  <c r="M2281" i="1"/>
  <c r="E65" i="1"/>
  <c r="I65" i="1"/>
  <c r="K65" i="1" s="1"/>
  <c r="H66" i="1" s="1"/>
  <c r="S2364" i="1" l="1"/>
  <c r="P2365" i="1" s="1"/>
  <c r="O2281" i="1"/>
  <c r="L2282" i="1" s="1"/>
  <c r="J66" i="1"/>
  <c r="E66" i="1"/>
  <c r="G2365" i="1" l="1"/>
  <c r="R2365" i="1"/>
  <c r="F2282" i="1"/>
  <c r="N2282" i="1"/>
  <c r="I66" i="1"/>
  <c r="K66" i="1" s="1"/>
  <c r="H67" i="1" s="1"/>
  <c r="Q2365" i="1" l="1"/>
  <c r="M2282" i="1"/>
  <c r="E67" i="1"/>
  <c r="J67" i="1"/>
  <c r="S2365" i="1" l="1"/>
  <c r="P2366" i="1" s="1"/>
  <c r="O2282" i="1"/>
  <c r="L2283" i="1" s="1"/>
  <c r="I67" i="1"/>
  <c r="K67" i="1" s="1"/>
  <c r="R2366" i="1" l="1"/>
  <c r="G2366" i="1"/>
  <c r="F2283" i="1"/>
  <c r="N2283" i="1"/>
  <c r="H68" i="1"/>
  <c r="Q2366" i="1" l="1"/>
  <c r="M2283" i="1"/>
  <c r="E68" i="1"/>
  <c r="J68" i="1"/>
  <c r="S2366" i="1" l="1"/>
  <c r="P2367" i="1" s="1"/>
  <c r="O2283" i="1"/>
  <c r="L2284" i="1" s="1"/>
  <c r="I68" i="1"/>
  <c r="K68" i="1" s="1"/>
  <c r="G2367" i="1" l="1"/>
  <c r="R2367" i="1"/>
  <c r="F2284" i="1"/>
  <c r="N2284" i="1"/>
  <c r="H69" i="1"/>
  <c r="Q2367" i="1" l="1"/>
  <c r="S2367" i="1" s="1"/>
  <c r="P2368" i="1" s="1"/>
  <c r="M2284" i="1"/>
  <c r="J69" i="1"/>
  <c r="E69" i="1"/>
  <c r="G2368" i="1" l="1"/>
  <c r="R2368" i="1"/>
  <c r="O2284" i="1"/>
  <c r="L2285" i="1" s="1"/>
  <c r="I69" i="1"/>
  <c r="K69" i="1" s="1"/>
  <c r="Q2368" i="1" l="1"/>
  <c r="F2285" i="1"/>
  <c r="N2285" i="1"/>
  <c r="H70" i="1"/>
  <c r="S2368" i="1" l="1"/>
  <c r="P2369" i="1" s="1"/>
  <c r="M2285" i="1"/>
  <c r="J70" i="1"/>
  <c r="E70" i="1"/>
  <c r="R2369" i="1" l="1"/>
  <c r="G2369" i="1"/>
  <c r="O2285" i="1"/>
  <c r="L2286" i="1" s="1"/>
  <c r="I70" i="1"/>
  <c r="K70" i="1" s="1"/>
  <c r="Q2369" i="1" l="1"/>
  <c r="F2286" i="1"/>
  <c r="N2286" i="1"/>
  <c r="H71" i="1"/>
  <c r="S2369" i="1" l="1"/>
  <c r="P2370" i="1" s="1"/>
  <c r="M2286" i="1"/>
  <c r="O2286" i="1" s="1"/>
  <c r="L2287" i="1" s="1"/>
  <c r="J71" i="1"/>
  <c r="E71" i="1"/>
  <c r="R2370" i="1" l="1"/>
  <c r="G2370" i="1"/>
  <c r="F2287" i="1"/>
  <c r="N2287" i="1"/>
  <c r="I71" i="1"/>
  <c r="Q2370" i="1" l="1"/>
  <c r="S2370" i="1" s="1"/>
  <c r="P2371" i="1" s="1"/>
  <c r="M2287" i="1"/>
  <c r="O2287" i="1" s="1"/>
  <c r="L2288" i="1" s="1"/>
  <c r="K71" i="1"/>
  <c r="H72" i="1" s="1"/>
  <c r="G2371" i="1" l="1"/>
  <c r="R2371" i="1"/>
  <c r="F2288" i="1"/>
  <c r="N2288" i="1"/>
  <c r="J72" i="1"/>
  <c r="I72" i="1" s="1"/>
  <c r="E72" i="1"/>
  <c r="Q2371" i="1" l="1"/>
  <c r="S2371" i="1" s="1"/>
  <c r="P2372" i="1" s="1"/>
  <c r="M2288" i="1"/>
  <c r="O2288" i="1" s="1"/>
  <c r="L2289" i="1" s="1"/>
  <c r="K72" i="1"/>
  <c r="H73" i="1" s="1"/>
  <c r="E73" i="1" s="1"/>
  <c r="G2372" i="1" l="1"/>
  <c r="R2372" i="1"/>
  <c r="N2289" i="1"/>
  <c r="F2289" i="1"/>
  <c r="J73" i="1"/>
  <c r="I73" i="1" s="1"/>
  <c r="Q2372" i="1" l="1"/>
  <c r="M2289" i="1"/>
  <c r="O2289" i="1" s="1"/>
  <c r="L2290" i="1" s="1"/>
  <c r="K73" i="1"/>
  <c r="H74" i="1" s="1"/>
  <c r="S2372" i="1" l="1"/>
  <c r="P2373" i="1" s="1"/>
  <c r="N2290" i="1"/>
  <c r="F2290" i="1"/>
  <c r="E74" i="1"/>
  <c r="J74" i="1"/>
  <c r="G2373" i="1" l="1"/>
  <c r="R2373" i="1"/>
  <c r="M2290" i="1"/>
  <c r="I74" i="1"/>
  <c r="Q2373" i="1" l="1"/>
  <c r="S2373" i="1" s="1"/>
  <c r="P2374" i="1" s="1"/>
  <c r="O2290" i="1"/>
  <c r="L2291" i="1" s="1"/>
  <c r="K74" i="1"/>
  <c r="H75" i="1" s="1"/>
  <c r="G2374" i="1" l="1"/>
  <c r="R2374" i="1"/>
  <c r="F2291" i="1"/>
  <c r="N2291" i="1"/>
  <c r="J75" i="1"/>
  <c r="I75" i="1" s="1"/>
  <c r="E75" i="1"/>
  <c r="Q2374" i="1" l="1"/>
  <c r="M2291" i="1"/>
  <c r="K75" i="1"/>
  <c r="H76" i="1" s="1"/>
  <c r="E76" i="1" s="1"/>
  <c r="S2374" i="1" l="1"/>
  <c r="P2375" i="1" s="1"/>
  <c r="O2291" i="1"/>
  <c r="L2292" i="1" s="1"/>
  <c r="J76" i="1"/>
  <c r="I76" i="1" s="1"/>
  <c r="G2375" i="1" l="1"/>
  <c r="R2375" i="1"/>
  <c r="N2292" i="1"/>
  <c r="F2292" i="1"/>
  <c r="K76" i="1"/>
  <c r="H77" i="1" s="1"/>
  <c r="Q2375" i="1" l="1"/>
  <c r="S2375" i="1" s="1"/>
  <c r="P2376" i="1" s="1"/>
  <c r="M2292" i="1"/>
  <c r="O2292" i="1" s="1"/>
  <c r="L2293" i="1" s="1"/>
  <c r="E77" i="1"/>
  <c r="J77" i="1"/>
  <c r="G2376" i="1" l="1"/>
  <c r="R2376" i="1"/>
  <c r="F2293" i="1"/>
  <c r="N2293" i="1"/>
  <c r="I77" i="1"/>
  <c r="Q2376" i="1" l="1"/>
  <c r="S2376" i="1" s="1"/>
  <c r="P2377" i="1" s="1"/>
  <c r="M2293" i="1"/>
  <c r="O2293" i="1" s="1"/>
  <c r="L2294" i="1" s="1"/>
  <c r="K77" i="1"/>
  <c r="H78" i="1" s="1"/>
  <c r="G2377" i="1" l="1"/>
  <c r="R2377" i="1"/>
  <c r="F2294" i="1"/>
  <c r="N2294" i="1"/>
  <c r="E78" i="1"/>
  <c r="J78" i="1"/>
  <c r="Q2377" i="1" l="1"/>
  <c r="M2294" i="1"/>
  <c r="I78" i="1"/>
  <c r="K78" i="1" s="1"/>
  <c r="H79" i="1" s="1"/>
  <c r="S2377" i="1" l="1"/>
  <c r="P2378" i="1" s="1"/>
  <c r="O2294" i="1"/>
  <c r="L2295" i="1" s="1"/>
  <c r="J79" i="1"/>
  <c r="I79" i="1" s="1"/>
  <c r="E79" i="1"/>
  <c r="G2378" i="1" l="1"/>
  <c r="R2378" i="1"/>
  <c r="F2295" i="1"/>
  <c r="N2295" i="1"/>
  <c r="K79" i="1"/>
  <c r="H80" i="1" s="1"/>
  <c r="E80" i="1" s="1"/>
  <c r="Q2378" i="1" l="1"/>
  <c r="M2295" i="1"/>
  <c r="O2295" i="1" s="1"/>
  <c r="L2296" i="1" s="1"/>
  <c r="J80" i="1"/>
  <c r="I80" i="1" s="1"/>
  <c r="S2378" i="1" l="1"/>
  <c r="P2379" i="1" s="1"/>
  <c r="F2296" i="1"/>
  <c r="N2296" i="1"/>
  <c r="K80" i="1"/>
  <c r="H81" i="1" s="1"/>
  <c r="G2379" i="1" l="1"/>
  <c r="R2379" i="1"/>
  <c r="M2296" i="1"/>
  <c r="O2296" i="1" s="1"/>
  <c r="L2297" i="1" s="1"/>
  <c r="E81" i="1"/>
  <c r="J81" i="1"/>
  <c r="Q2379" i="1" l="1"/>
  <c r="S2379" i="1" s="1"/>
  <c r="P2380" i="1" s="1"/>
  <c r="F2297" i="1"/>
  <c r="N2297" i="1"/>
  <c r="I81" i="1"/>
  <c r="K81" i="1" s="1"/>
  <c r="H82" i="1" s="1"/>
  <c r="G2380" i="1" l="1"/>
  <c r="R2380" i="1"/>
  <c r="M2297" i="1"/>
  <c r="O2297" i="1" s="1"/>
  <c r="L2298" i="1" s="1"/>
  <c r="E82" i="1"/>
  <c r="J82" i="1"/>
  <c r="Q2380" i="1" l="1"/>
  <c r="F2298" i="1"/>
  <c r="N2298" i="1"/>
  <c r="I82" i="1"/>
  <c r="S2380" i="1" l="1"/>
  <c r="P2381" i="1" s="1"/>
  <c r="M2298" i="1"/>
  <c r="K82" i="1"/>
  <c r="H83" i="1" s="1"/>
  <c r="G2381" i="1" l="1"/>
  <c r="R2381" i="1"/>
  <c r="O2298" i="1"/>
  <c r="L2299" i="1" s="1"/>
  <c r="E83" i="1"/>
  <c r="J83" i="1"/>
  <c r="I83" i="1" s="1"/>
  <c r="Q2381" i="1" l="1"/>
  <c r="F2299" i="1"/>
  <c r="N2299" i="1"/>
  <c r="K83" i="1"/>
  <c r="H84" i="1" s="1"/>
  <c r="S2381" i="1" l="1"/>
  <c r="P2382" i="1" s="1"/>
  <c r="M2299" i="1"/>
  <c r="O2299" i="1" s="1"/>
  <c r="L2300" i="1" s="1"/>
  <c r="J84" i="1"/>
  <c r="E84" i="1"/>
  <c r="G2382" i="1" l="1"/>
  <c r="R2382" i="1"/>
  <c r="F2300" i="1"/>
  <c r="N2300" i="1"/>
  <c r="I84" i="1"/>
  <c r="Q2382" i="1" l="1"/>
  <c r="M2300" i="1"/>
  <c r="K84" i="1"/>
  <c r="H85" i="1" s="1"/>
  <c r="S2382" i="1" l="1"/>
  <c r="P2383" i="1" s="1"/>
  <c r="O2300" i="1"/>
  <c r="L2301" i="1" s="1"/>
  <c r="E85" i="1"/>
  <c r="J85" i="1"/>
  <c r="G2383" i="1" l="1"/>
  <c r="R2383" i="1"/>
  <c r="F2301" i="1"/>
  <c r="N2301" i="1"/>
  <c r="I85" i="1"/>
  <c r="Q2383" i="1" l="1"/>
  <c r="S2383" i="1" s="1"/>
  <c r="P2384" i="1" s="1"/>
  <c r="M2301" i="1"/>
  <c r="K85" i="1"/>
  <c r="H86" i="1" s="1"/>
  <c r="R2384" i="1" l="1"/>
  <c r="G2384" i="1"/>
  <c r="O2301" i="1"/>
  <c r="L2302" i="1" s="1"/>
  <c r="E86" i="1"/>
  <c r="J86" i="1"/>
  <c r="Q2384" i="1" l="1"/>
  <c r="F2302" i="1"/>
  <c r="N2302" i="1"/>
  <c r="I86" i="1"/>
  <c r="K86" i="1" s="1"/>
  <c r="H87" i="1" s="1"/>
  <c r="S2384" i="1" l="1"/>
  <c r="P2385" i="1" s="1"/>
  <c r="M2302" i="1"/>
  <c r="O2302" i="1" s="1"/>
  <c r="L2303" i="1" s="1"/>
  <c r="E87" i="1"/>
  <c r="J87" i="1"/>
  <c r="I87" i="1" s="1"/>
  <c r="G2385" i="1" l="1"/>
  <c r="R2385" i="1"/>
  <c r="F2303" i="1"/>
  <c r="N2303" i="1"/>
  <c r="K87" i="1"/>
  <c r="H88" i="1" s="1"/>
  <c r="Q2385" i="1" l="1"/>
  <c r="M2303" i="1"/>
  <c r="J88" i="1"/>
  <c r="E88" i="1"/>
  <c r="S2385" i="1" l="1"/>
  <c r="P2386" i="1" s="1"/>
  <c r="O2303" i="1"/>
  <c r="L2304" i="1" s="1"/>
  <c r="I88" i="1"/>
  <c r="K88" i="1" s="1"/>
  <c r="G2386" i="1" l="1"/>
  <c r="R2386" i="1"/>
  <c r="N2304" i="1"/>
  <c r="F2304" i="1"/>
  <c r="H89" i="1"/>
  <c r="Q2386" i="1" l="1"/>
  <c r="M2304" i="1"/>
  <c r="J89" i="1"/>
  <c r="E89" i="1"/>
  <c r="S2386" i="1" l="1"/>
  <c r="P2387" i="1" s="1"/>
  <c r="O2304" i="1"/>
  <c r="L2305" i="1" s="1"/>
  <c r="I89" i="1"/>
  <c r="K89" i="1" s="1"/>
  <c r="G2387" i="1" l="1"/>
  <c r="R2387" i="1"/>
  <c r="N2305" i="1"/>
  <c r="F2305" i="1"/>
  <c r="H90" i="1"/>
  <c r="Q2387" i="1" l="1"/>
  <c r="S2387" i="1" s="1"/>
  <c r="P2388" i="1" s="1"/>
  <c r="M2305" i="1"/>
  <c r="E90" i="1"/>
  <c r="J90" i="1"/>
  <c r="G2388" i="1" l="1"/>
  <c r="R2388" i="1"/>
  <c r="O2305" i="1"/>
  <c r="L2306" i="1" s="1"/>
  <c r="I90" i="1"/>
  <c r="K90" i="1" s="1"/>
  <c r="Q2388" i="1" l="1"/>
  <c r="S2388" i="1" s="1"/>
  <c r="P2389" i="1" s="1"/>
  <c r="F2306" i="1"/>
  <c r="N2306" i="1"/>
  <c r="H91" i="1"/>
  <c r="G2389" i="1" l="1"/>
  <c r="R2389" i="1"/>
  <c r="M2306" i="1"/>
  <c r="O2306" i="1" s="1"/>
  <c r="L2307" i="1" s="1"/>
  <c r="J91" i="1"/>
  <c r="E91" i="1"/>
  <c r="Q2389" i="1" l="1"/>
  <c r="F2307" i="1"/>
  <c r="N2307" i="1"/>
  <c r="I91" i="1"/>
  <c r="K91" i="1" s="1"/>
  <c r="S2389" i="1" l="1"/>
  <c r="P2390" i="1" s="1"/>
  <c r="M2307" i="1"/>
  <c r="O2307" i="1" s="1"/>
  <c r="L2308" i="1" s="1"/>
  <c r="H92" i="1"/>
  <c r="G2390" i="1" l="1"/>
  <c r="R2390" i="1"/>
  <c r="F2308" i="1"/>
  <c r="N2308" i="1"/>
  <c r="E92" i="1"/>
  <c r="J92" i="1"/>
  <c r="Q2390" i="1" l="1"/>
  <c r="S2390" i="1" s="1"/>
  <c r="P2391" i="1" s="1"/>
  <c r="M2308" i="1"/>
  <c r="O2308" i="1" s="1"/>
  <c r="L2309" i="1" s="1"/>
  <c r="I92" i="1"/>
  <c r="G2391" i="1" l="1"/>
  <c r="R2391" i="1"/>
  <c r="F2309" i="1"/>
  <c r="N2309" i="1"/>
  <c r="K92" i="1"/>
  <c r="H93" i="1" s="1"/>
  <c r="E93" i="1" s="1"/>
  <c r="Q2391" i="1" l="1"/>
  <c r="M2309" i="1"/>
  <c r="J93" i="1"/>
  <c r="I93" i="1" s="1"/>
  <c r="S2391" i="1" l="1"/>
  <c r="P2392" i="1" s="1"/>
  <c r="O2309" i="1"/>
  <c r="L2310" i="1" s="1"/>
  <c r="K93" i="1"/>
  <c r="H94" i="1" s="1"/>
  <c r="G2392" i="1" l="1"/>
  <c r="R2392" i="1"/>
  <c r="N2310" i="1"/>
  <c r="F2310" i="1"/>
  <c r="J94" i="1"/>
  <c r="E94" i="1"/>
  <c r="Q2392" i="1" l="1"/>
  <c r="S2392" i="1" s="1"/>
  <c r="P2393" i="1" s="1"/>
  <c r="M2310" i="1"/>
  <c r="I94" i="1"/>
  <c r="R2393" i="1" l="1"/>
  <c r="G2393" i="1"/>
  <c r="O2310" i="1"/>
  <c r="L2311" i="1" s="1"/>
  <c r="K94" i="1"/>
  <c r="H95" i="1" s="1"/>
  <c r="Q2393" i="1" l="1"/>
  <c r="F2311" i="1"/>
  <c r="N2311" i="1"/>
  <c r="J95" i="1"/>
  <c r="I95" i="1" s="1"/>
  <c r="E95" i="1"/>
  <c r="S2393" i="1" l="1"/>
  <c r="P2394" i="1" s="1"/>
  <c r="M2311" i="1"/>
  <c r="K95" i="1"/>
  <c r="H96" i="1" s="1"/>
  <c r="R2394" i="1" l="1"/>
  <c r="G2394" i="1"/>
  <c r="O2311" i="1"/>
  <c r="L2312" i="1" s="1"/>
  <c r="E96" i="1"/>
  <c r="J96" i="1"/>
  <c r="Q2394" i="1" l="1"/>
  <c r="S2394" i="1" s="1"/>
  <c r="P2395" i="1" s="1"/>
  <c r="N2312" i="1"/>
  <c r="F2312" i="1"/>
  <c r="I96" i="1"/>
  <c r="G2395" i="1" l="1"/>
  <c r="R2395" i="1"/>
  <c r="M2312" i="1"/>
  <c r="O2312" i="1" s="1"/>
  <c r="L2313" i="1" s="1"/>
  <c r="K96" i="1"/>
  <c r="H97" i="1" s="1"/>
  <c r="Q2395" i="1" l="1"/>
  <c r="F2313" i="1"/>
  <c r="N2313" i="1"/>
  <c r="J97" i="1"/>
  <c r="I97" i="1" s="1"/>
  <c r="E97" i="1"/>
  <c r="S2395" i="1" l="1"/>
  <c r="P2396" i="1" s="1"/>
  <c r="M2313" i="1"/>
  <c r="O2313" i="1" s="1"/>
  <c r="L2314" i="1" s="1"/>
  <c r="K97" i="1"/>
  <c r="H98" i="1" s="1"/>
  <c r="G2396" i="1" l="1"/>
  <c r="R2396" i="1"/>
  <c r="N2314" i="1"/>
  <c r="F2314" i="1"/>
  <c r="E98" i="1"/>
  <c r="J98" i="1"/>
  <c r="I98" i="1" s="1"/>
  <c r="Q2396" i="1" l="1"/>
  <c r="S2396" i="1" s="1"/>
  <c r="P2397" i="1" s="1"/>
  <c r="M2314" i="1"/>
  <c r="O2314" i="1" s="1"/>
  <c r="L2315" i="1" s="1"/>
  <c r="K98" i="1"/>
  <c r="H99" i="1" s="1"/>
  <c r="G2397" i="1" l="1"/>
  <c r="R2397" i="1"/>
  <c r="F2315" i="1"/>
  <c r="N2315" i="1"/>
  <c r="J99" i="1"/>
  <c r="E99" i="1"/>
  <c r="Q2397" i="1" l="1"/>
  <c r="M2315" i="1"/>
  <c r="O2315" i="1" s="1"/>
  <c r="L2316" i="1" s="1"/>
  <c r="I99" i="1"/>
  <c r="S2397" i="1" l="1"/>
  <c r="P2398" i="1" s="1"/>
  <c r="F2316" i="1"/>
  <c r="N2316" i="1"/>
  <c r="K99" i="1"/>
  <c r="H100" i="1" s="1"/>
  <c r="G2398" i="1" l="1"/>
  <c r="R2398" i="1"/>
  <c r="M2316" i="1"/>
  <c r="E100" i="1"/>
  <c r="J100" i="1"/>
  <c r="Q2398" i="1" l="1"/>
  <c r="O2316" i="1"/>
  <c r="L2317" i="1" s="1"/>
  <c r="I100" i="1"/>
  <c r="S2398" i="1" l="1"/>
  <c r="P2399" i="1" s="1"/>
  <c r="N2317" i="1"/>
  <c r="F2317" i="1"/>
  <c r="K100" i="1"/>
  <c r="H101" i="1" s="1"/>
  <c r="R2399" i="1" l="1"/>
  <c r="G2399" i="1"/>
  <c r="M2317" i="1"/>
  <c r="E101" i="1"/>
  <c r="J101" i="1"/>
  <c r="Q2399" i="1" l="1"/>
  <c r="S2399" i="1" s="1"/>
  <c r="P2400" i="1" s="1"/>
  <c r="O2317" i="1"/>
  <c r="L2318" i="1" s="1"/>
  <c r="I101" i="1"/>
  <c r="G2400" i="1" l="1"/>
  <c r="R2400" i="1"/>
  <c r="N2318" i="1"/>
  <c r="F2318" i="1"/>
  <c r="K101" i="1"/>
  <c r="H102" i="1" s="1"/>
  <c r="Q2400" i="1" l="1"/>
  <c r="S2400" i="1" s="1"/>
  <c r="P2401" i="1" s="1"/>
  <c r="M2318" i="1"/>
  <c r="O2318" i="1" s="1"/>
  <c r="L2319" i="1" s="1"/>
  <c r="J102" i="1"/>
  <c r="E102" i="1"/>
  <c r="G2401" i="1" l="1"/>
  <c r="R2401" i="1"/>
  <c r="F2319" i="1"/>
  <c r="N2319" i="1"/>
  <c r="I102" i="1"/>
  <c r="K102" i="1" s="1"/>
  <c r="H103" i="1" s="1"/>
  <c r="Q2401" i="1" l="1"/>
  <c r="S2401" i="1" s="1"/>
  <c r="P2402" i="1" s="1"/>
  <c r="M2319" i="1"/>
  <c r="O2319" i="1" s="1"/>
  <c r="L2320" i="1" s="1"/>
  <c r="E103" i="1"/>
  <c r="J103" i="1"/>
  <c r="G2402" i="1" l="1"/>
  <c r="R2402" i="1"/>
  <c r="F2320" i="1"/>
  <c r="N2320" i="1"/>
  <c r="I103" i="1"/>
  <c r="Q2402" i="1" l="1"/>
  <c r="M2320" i="1"/>
  <c r="O2320" i="1" s="1"/>
  <c r="L2321" i="1" s="1"/>
  <c r="K103" i="1"/>
  <c r="H104" i="1" s="1"/>
  <c r="S2402" i="1" l="1"/>
  <c r="P2403" i="1" s="1"/>
  <c r="N2321" i="1"/>
  <c r="F2321" i="1"/>
  <c r="J104" i="1"/>
  <c r="E104" i="1"/>
  <c r="G2403" i="1" l="1"/>
  <c r="R2403" i="1"/>
  <c r="M2321" i="1"/>
  <c r="O2321" i="1" s="1"/>
  <c r="L2322" i="1" s="1"/>
  <c r="I104" i="1"/>
  <c r="K104" i="1" s="1"/>
  <c r="H105" i="1" s="1"/>
  <c r="Q2403" i="1" l="1"/>
  <c r="S2403" i="1" s="1"/>
  <c r="P2404" i="1" s="1"/>
  <c r="N2322" i="1"/>
  <c r="F2322" i="1"/>
  <c r="J105" i="1"/>
  <c r="E105" i="1"/>
  <c r="G2404" i="1" l="1"/>
  <c r="R2404" i="1"/>
  <c r="M2322" i="1"/>
  <c r="I105" i="1"/>
  <c r="Q2404" i="1" l="1"/>
  <c r="S2404" i="1" s="1"/>
  <c r="P2405" i="1" s="1"/>
  <c r="O2322" i="1"/>
  <c r="L2323" i="1" s="1"/>
  <c r="K105" i="1"/>
  <c r="H106" i="1" s="1"/>
  <c r="R2405" i="1" l="1"/>
  <c r="G2405" i="1"/>
  <c r="F2323" i="1"/>
  <c r="N2323" i="1"/>
  <c r="E106" i="1"/>
  <c r="J106" i="1"/>
  <c r="Q2405" i="1" l="1"/>
  <c r="M2323" i="1"/>
  <c r="I106" i="1"/>
  <c r="S2405" i="1" l="1"/>
  <c r="P2406" i="1" s="1"/>
  <c r="O2323" i="1"/>
  <c r="L2324" i="1" s="1"/>
  <c r="K106" i="1"/>
  <c r="H107" i="1" s="1"/>
  <c r="G2406" i="1" l="1"/>
  <c r="R2406" i="1"/>
  <c r="F2324" i="1"/>
  <c r="N2324" i="1"/>
  <c r="E107" i="1"/>
  <c r="J107" i="1"/>
  <c r="Q2406" i="1" l="1"/>
  <c r="S2406" i="1" s="1"/>
  <c r="P2407" i="1" s="1"/>
  <c r="M2324" i="1"/>
  <c r="O2324" i="1" s="1"/>
  <c r="L2325" i="1" s="1"/>
  <c r="I107" i="1"/>
  <c r="K107" i="1" s="1"/>
  <c r="H108" i="1" s="1"/>
  <c r="G2407" i="1" l="1"/>
  <c r="R2407" i="1"/>
  <c r="F2325" i="1"/>
  <c r="N2325" i="1"/>
  <c r="E108" i="1"/>
  <c r="J108" i="1"/>
  <c r="Q2407" i="1" l="1"/>
  <c r="S2407" i="1" s="1"/>
  <c r="P2408" i="1" s="1"/>
  <c r="M2325" i="1"/>
  <c r="O2325" i="1" s="1"/>
  <c r="L2326" i="1" s="1"/>
  <c r="I108" i="1"/>
  <c r="G2408" i="1" l="1"/>
  <c r="R2408" i="1"/>
  <c r="N2326" i="1"/>
  <c r="F2326" i="1"/>
  <c r="K108" i="1"/>
  <c r="H109" i="1" s="1"/>
  <c r="Q2408" i="1" l="1"/>
  <c r="M2326" i="1"/>
  <c r="O2326" i="1" s="1"/>
  <c r="L2327" i="1" s="1"/>
  <c r="J109" i="1"/>
  <c r="E109" i="1"/>
  <c r="S2408" i="1" l="1"/>
  <c r="P2409" i="1" s="1"/>
  <c r="F2327" i="1"/>
  <c r="N2327" i="1"/>
  <c r="I109" i="1"/>
  <c r="R2409" i="1" l="1"/>
  <c r="G2409" i="1"/>
  <c r="M2327" i="1"/>
  <c r="O2327" i="1" s="1"/>
  <c r="L2328" i="1" s="1"/>
  <c r="K109" i="1"/>
  <c r="H110" i="1" s="1"/>
  <c r="Q2409" i="1" l="1"/>
  <c r="N2328" i="1"/>
  <c r="F2328" i="1"/>
  <c r="E110" i="1"/>
  <c r="J110" i="1"/>
  <c r="S2409" i="1" l="1"/>
  <c r="P2410" i="1" s="1"/>
  <c r="M2328" i="1"/>
  <c r="O2328" i="1" s="1"/>
  <c r="L2329" i="1" s="1"/>
  <c r="I110" i="1"/>
  <c r="K110" i="1" s="1"/>
  <c r="H111" i="1" s="1"/>
  <c r="G2410" i="1" l="1"/>
  <c r="R2410" i="1"/>
  <c r="F2329" i="1"/>
  <c r="N2329" i="1"/>
  <c r="J111" i="1"/>
  <c r="E111" i="1"/>
  <c r="Q2410" i="1" l="1"/>
  <c r="M2329" i="1"/>
  <c r="O2329" i="1" s="1"/>
  <c r="L2330" i="1" s="1"/>
  <c r="I111" i="1"/>
  <c r="K111" i="1" s="1"/>
  <c r="H112" i="1" s="1"/>
  <c r="S2410" i="1" l="1"/>
  <c r="P2411" i="1" s="1"/>
  <c r="F2330" i="1"/>
  <c r="N2330" i="1"/>
  <c r="J112" i="1"/>
  <c r="E112" i="1"/>
  <c r="G2411" i="1" l="1"/>
  <c r="R2411" i="1"/>
  <c r="M2330" i="1"/>
  <c r="O2330" i="1" s="1"/>
  <c r="L2331" i="1" s="1"/>
  <c r="I112" i="1"/>
  <c r="K112" i="1" s="1"/>
  <c r="H113" i="1" s="1"/>
  <c r="Q2411" i="1" l="1"/>
  <c r="F2331" i="1"/>
  <c r="N2331" i="1"/>
  <c r="J113" i="1"/>
  <c r="E113" i="1"/>
  <c r="S2411" i="1" l="1"/>
  <c r="P2412" i="1" s="1"/>
  <c r="M2331" i="1"/>
  <c r="O2331" i="1" s="1"/>
  <c r="L2332" i="1" s="1"/>
  <c r="I113" i="1"/>
  <c r="K113" i="1" s="1"/>
  <c r="H114" i="1" s="1"/>
  <c r="R2412" i="1" l="1"/>
  <c r="G2412" i="1"/>
  <c r="F2332" i="1"/>
  <c r="N2332" i="1"/>
  <c r="E114" i="1"/>
  <c r="J114" i="1"/>
  <c r="Q2412" i="1" l="1"/>
  <c r="M2332" i="1"/>
  <c r="I114" i="1"/>
  <c r="S2412" i="1" l="1"/>
  <c r="P2413" i="1" s="1"/>
  <c r="O2332" i="1"/>
  <c r="L2333" i="1" s="1"/>
  <c r="K114" i="1"/>
  <c r="H115" i="1" s="1"/>
  <c r="G2413" i="1" l="1"/>
  <c r="R2413" i="1"/>
  <c r="F2333" i="1"/>
  <c r="N2333" i="1"/>
  <c r="J115" i="1"/>
  <c r="E115" i="1"/>
  <c r="Q2413" i="1" l="1"/>
  <c r="M2333" i="1"/>
  <c r="I115" i="1"/>
  <c r="S2413" i="1" l="1"/>
  <c r="P2414" i="1" s="1"/>
  <c r="O2333" i="1"/>
  <c r="L2334" i="1" s="1"/>
  <c r="K115" i="1"/>
  <c r="H116" i="1" s="1"/>
  <c r="G2414" i="1" l="1"/>
  <c r="R2414" i="1"/>
  <c r="F2334" i="1"/>
  <c r="N2334" i="1"/>
  <c r="J116" i="1"/>
  <c r="E116" i="1"/>
  <c r="Q2414" i="1" l="1"/>
  <c r="S2414" i="1" s="1"/>
  <c r="P2415" i="1" s="1"/>
  <c r="M2334" i="1"/>
  <c r="I116" i="1"/>
  <c r="K116" i="1" s="1"/>
  <c r="H117" i="1" s="1"/>
  <c r="G2415" i="1" l="1"/>
  <c r="R2415" i="1"/>
  <c r="O2334" i="1"/>
  <c r="L2335" i="1" s="1"/>
  <c r="J117" i="1"/>
  <c r="E117" i="1"/>
  <c r="Q2415" i="1" l="1"/>
  <c r="N2335" i="1"/>
  <c r="F2335" i="1"/>
  <c r="I117" i="1"/>
  <c r="K117" i="1" s="1"/>
  <c r="H118" i="1" s="1"/>
  <c r="S2415" i="1" l="1"/>
  <c r="P2416" i="1" s="1"/>
  <c r="M2335" i="1"/>
  <c r="O2335" i="1" s="1"/>
  <c r="L2336" i="1" s="1"/>
  <c r="E118" i="1"/>
  <c r="J118" i="1"/>
  <c r="I118" i="1" s="1"/>
  <c r="G2416" i="1" l="1"/>
  <c r="R2416" i="1"/>
  <c r="F2336" i="1"/>
  <c r="N2336" i="1"/>
  <c r="K118" i="1"/>
  <c r="H119" i="1" s="1"/>
  <c r="Q2416" i="1" l="1"/>
  <c r="M2336" i="1"/>
  <c r="O2336" i="1" s="1"/>
  <c r="L2337" i="1" s="1"/>
  <c r="J119" i="1"/>
  <c r="E119" i="1"/>
  <c r="S2416" i="1" l="1"/>
  <c r="P2417" i="1" s="1"/>
  <c r="N2337" i="1"/>
  <c r="F2337" i="1"/>
  <c r="I119" i="1"/>
  <c r="G2417" i="1" l="1"/>
  <c r="R2417" i="1"/>
  <c r="M2337" i="1"/>
  <c r="K119" i="1"/>
  <c r="H120" i="1" s="1"/>
  <c r="E120" i="1" s="1"/>
  <c r="Q2417" i="1" l="1"/>
  <c r="O2337" i="1"/>
  <c r="L2338" i="1" s="1"/>
  <c r="J120" i="1"/>
  <c r="I120" i="1" s="1"/>
  <c r="S2417" i="1" l="1"/>
  <c r="P2418" i="1" s="1"/>
  <c r="N2338" i="1"/>
  <c r="F2338" i="1"/>
  <c r="K120" i="1"/>
  <c r="H121" i="1" s="1"/>
  <c r="G2418" i="1" l="1"/>
  <c r="R2418" i="1"/>
  <c r="M2338" i="1"/>
  <c r="O2338" i="1" s="1"/>
  <c r="L2339" i="1" s="1"/>
  <c r="J121" i="1"/>
  <c r="I121" i="1" s="1"/>
  <c r="E121" i="1"/>
  <c r="Q2418" i="1" l="1"/>
  <c r="N2339" i="1"/>
  <c r="F2339" i="1"/>
  <c r="K121" i="1"/>
  <c r="H122" i="1" s="1"/>
  <c r="S2418" i="1" l="1"/>
  <c r="P2419" i="1" s="1"/>
  <c r="M2339" i="1"/>
  <c r="O2339" i="1" s="1"/>
  <c r="L2340" i="1" s="1"/>
  <c r="J122" i="1"/>
  <c r="E122" i="1"/>
  <c r="R2419" i="1" l="1"/>
  <c r="G2419" i="1"/>
  <c r="F2340" i="1"/>
  <c r="N2340" i="1"/>
  <c r="I122" i="1"/>
  <c r="K122" i="1" s="1"/>
  <c r="Q2419" i="1" l="1"/>
  <c r="M2340" i="1"/>
  <c r="O2340" i="1" s="1"/>
  <c r="L2341" i="1" s="1"/>
  <c r="H123" i="1"/>
  <c r="S2419" i="1" l="1"/>
  <c r="P2420" i="1" s="1"/>
  <c r="F2341" i="1"/>
  <c r="N2341" i="1"/>
  <c r="E123" i="1"/>
  <c r="J123" i="1"/>
  <c r="R2420" i="1" l="1"/>
  <c r="G2420" i="1"/>
  <c r="M2341" i="1"/>
  <c r="O2341" i="1" s="1"/>
  <c r="L2342" i="1" s="1"/>
  <c r="I123" i="1"/>
  <c r="K123" i="1" s="1"/>
  <c r="Q2420" i="1" l="1"/>
  <c r="S2420" i="1" s="1"/>
  <c r="P2421" i="1" s="1"/>
  <c r="F2342" i="1"/>
  <c r="N2342" i="1"/>
  <c r="H124" i="1"/>
  <c r="R2421" i="1" l="1"/>
  <c r="G2421" i="1"/>
  <c r="M2342" i="1"/>
  <c r="O2342" i="1" s="1"/>
  <c r="L2343" i="1" s="1"/>
  <c r="E124" i="1"/>
  <c r="J124" i="1"/>
  <c r="Q2421" i="1" l="1"/>
  <c r="S2421" i="1" s="1"/>
  <c r="P2422" i="1" s="1"/>
  <c r="N2343" i="1"/>
  <c r="F2343" i="1"/>
  <c r="I124" i="1"/>
  <c r="G2422" i="1" l="1"/>
  <c r="R2422" i="1"/>
  <c r="M2343" i="1"/>
  <c r="O2343" i="1" s="1"/>
  <c r="L2344" i="1" s="1"/>
  <c r="K124" i="1"/>
  <c r="H125" i="1" s="1"/>
  <c r="Q2422" i="1" l="1"/>
  <c r="N2344" i="1"/>
  <c r="F2344" i="1"/>
  <c r="E125" i="1"/>
  <c r="J125" i="1"/>
  <c r="I125" i="1" s="1"/>
  <c r="S2422" i="1" l="1"/>
  <c r="P2423" i="1" s="1"/>
  <c r="M2344" i="1"/>
  <c r="O2344" i="1" s="1"/>
  <c r="L2345" i="1" s="1"/>
  <c r="K125" i="1"/>
  <c r="H126" i="1" s="1"/>
  <c r="G2423" i="1" l="1"/>
  <c r="R2423" i="1"/>
  <c r="F2345" i="1"/>
  <c r="N2345" i="1"/>
  <c r="J126" i="1"/>
  <c r="E126" i="1"/>
  <c r="I126" i="1" l="1"/>
  <c r="K126" i="1" s="1"/>
  <c r="H127" i="1" s="1"/>
  <c r="Q2423" i="1"/>
  <c r="S2423" i="1" s="1"/>
  <c r="P2424" i="1" s="1"/>
  <c r="M2345" i="1"/>
  <c r="O2345" i="1" s="1"/>
  <c r="L2346" i="1" s="1"/>
  <c r="G2424" i="1" l="1"/>
  <c r="R2424" i="1"/>
  <c r="F2346" i="1"/>
  <c r="N2346" i="1"/>
  <c r="E127" i="1"/>
  <c r="J127" i="1"/>
  <c r="Q2424" i="1" l="1"/>
  <c r="S2424" i="1" s="1"/>
  <c r="P2425" i="1" s="1"/>
  <c r="M2346" i="1"/>
  <c r="O2346" i="1" s="1"/>
  <c r="L2347" i="1" s="1"/>
  <c r="I127" i="1"/>
  <c r="G2425" i="1" l="1"/>
  <c r="R2425" i="1"/>
  <c r="F2347" i="1"/>
  <c r="N2347" i="1"/>
  <c r="K127" i="1"/>
  <c r="H128" i="1" s="1"/>
  <c r="Q2425" i="1" l="1"/>
  <c r="M2347" i="1"/>
  <c r="J128" i="1"/>
  <c r="I128" i="1" s="1"/>
  <c r="E128" i="1"/>
  <c r="S2425" i="1" l="1"/>
  <c r="P2426" i="1" s="1"/>
  <c r="O2347" i="1"/>
  <c r="L2348" i="1" s="1"/>
  <c r="K128" i="1"/>
  <c r="H129" i="1" s="1"/>
  <c r="G2426" i="1" l="1"/>
  <c r="R2426" i="1"/>
  <c r="F2348" i="1"/>
  <c r="N2348" i="1"/>
  <c r="E129" i="1"/>
  <c r="J129" i="1"/>
  <c r="Q2426" i="1" l="1"/>
  <c r="S2426" i="1" s="1"/>
  <c r="P2427" i="1" s="1"/>
  <c r="M2348" i="1"/>
  <c r="I129" i="1"/>
  <c r="G2427" i="1" l="1"/>
  <c r="R2427" i="1"/>
  <c r="O2348" i="1"/>
  <c r="L2349" i="1" s="1"/>
  <c r="K129" i="1"/>
  <c r="H130" i="1" s="1"/>
  <c r="Q2427" i="1" l="1"/>
  <c r="S2427" i="1" s="1"/>
  <c r="P2428" i="1" s="1"/>
  <c r="F2349" i="1"/>
  <c r="N2349" i="1"/>
  <c r="E130" i="1"/>
  <c r="J130" i="1"/>
  <c r="G2428" i="1" l="1"/>
  <c r="R2428" i="1"/>
  <c r="M2349" i="1"/>
  <c r="I130" i="1"/>
  <c r="K130" i="1" s="1"/>
  <c r="H131" i="1" s="1"/>
  <c r="Q2428" i="1" l="1"/>
  <c r="O2349" i="1"/>
  <c r="L2350" i="1" s="1"/>
  <c r="E131" i="1"/>
  <c r="J131" i="1"/>
  <c r="S2428" i="1" l="1"/>
  <c r="P2429" i="1" s="1"/>
  <c r="F2350" i="1"/>
  <c r="N2350" i="1"/>
  <c r="I131" i="1"/>
  <c r="K131" i="1" s="1"/>
  <c r="G2429" i="1" l="1"/>
  <c r="R2429" i="1"/>
  <c r="M2350" i="1"/>
  <c r="H132" i="1"/>
  <c r="Q2429" i="1" l="1"/>
  <c r="S2429" i="1" s="1"/>
  <c r="P2430" i="1" s="1"/>
  <c r="O2350" i="1"/>
  <c r="L2351" i="1" s="1"/>
  <c r="E132" i="1"/>
  <c r="J132" i="1"/>
  <c r="R2430" i="1" l="1"/>
  <c r="G2430" i="1"/>
  <c r="F2351" i="1"/>
  <c r="N2351" i="1"/>
  <c r="I132" i="1"/>
  <c r="K132" i="1" s="1"/>
  <c r="Q2430" i="1" l="1"/>
  <c r="S2430" i="1" s="1"/>
  <c r="P2431" i="1" s="1"/>
  <c r="M2351" i="1"/>
  <c r="H133" i="1"/>
  <c r="G2431" i="1" l="1"/>
  <c r="R2431" i="1"/>
  <c r="O2351" i="1"/>
  <c r="L2352" i="1" s="1"/>
  <c r="J133" i="1"/>
  <c r="E133" i="1"/>
  <c r="Q2431" i="1" l="1"/>
  <c r="F2352" i="1"/>
  <c r="N2352" i="1"/>
  <c r="I133" i="1"/>
  <c r="S2431" i="1" l="1"/>
  <c r="P2432" i="1" s="1"/>
  <c r="M2352" i="1"/>
  <c r="K133" i="1"/>
  <c r="H134" i="1" s="1"/>
  <c r="G2432" i="1" l="1"/>
  <c r="R2432" i="1"/>
  <c r="O2352" i="1"/>
  <c r="L2353" i="1" s="1"/>
  <c r="J134" i="1"/>
  <c r="I134" i="1" s="1"/>
  <c r="E134" i="1"/>
  <c r="Q2432" i="1" l="1"/>
  <c r="S2432" i="1" s="1"/>
  <c r="P2433" i="1" s="1"/>
  <c r="F2353" i="1"/>
  <c r="N2353" i="1"/>
  <c r="K134" i="1"/>
  <c r="H135" i="1" s="1"/>
  <c r="G2433" i="1" l="1"/>
  <c r="R2433" i="1"/>
  <c r="M2353" i="1"/>
  <c r="O2353" i="1" s="1"/>
  <c r="L2354" i="1" s="1"/>
  <c r="J135" i="1"/>
  <c r="I135" i="1" s="1"/>
  <c r="E135" i="1"/>
  <c r="Q2433" i="1" l="1"/>
  <c r="F2354" i="1"/>
  <c r="N2354" i="1"/>
  <c r="K135" i="1"/>
  <c r="H136" i="1" s="1"/>
  <c r="S2433" i="1" l="1"/>
  <c r="P2434" i="1" s="1"/>
  <c r="M2354" i="1"/>
  <c r="E136" i="1"/>
  <c r="J136" i="1"/>
  <c r="G2434" i="1" l="1"/>
  <c r="R2434" i="1"/>
  <c r="O2354" i="1"/>
  <c r="L2355" i="1" s="1"/>
  <c r="I136" i="1"/>
  <c r="Q2434" i="1" l="1"/>
  <c r="S2434" i="1" s="1"/>
  <c r="P2435" i="1" s="1"/>
  <c r="N2355" i="1"/>
  <c r="F2355" i="1"/>
  <c r="K136" i="1"/>
  <c r="H137" i="1" s="1"/>
  <c r="G2435" i="1" l="1"/>
  <c r="R2435" i="1"/>
  <c r="M2355" i="1"/>
  <c r="J137" i="1"/>
  <c r="I137" i="1" s="1"/>
  <c r="E137" i="1"/>
  <c r="Q2435" i="1" l="1"/>
  <c r="S2435" i="1" s="1"/>
  <c r="P2436" i="1" s="1"/>
  <c r="O2355" i="1"/>
  <c r="L2356" i="1" s="1"/>
  <c r="K137" i="1"/>
  <c r="H138" i="1" s="1"/>
  <c r="R2436" i="1" l="1"/>
  <c r="G2436" i="1"/>
  <c r="F2356" i="1"/>
  <c r="N2356" i="1"/>
  <c r="J138" i="1"/>
  <c r="E138" i="1"/>
  <c r="Q2436" i="1" l="1"/>
  <c r="M2356" i="1"/>
  <c r="O2356" i="1" s="1"/>
  <c r="L2357" i="1" s="1"/>
  <c r="I138" i="1"/>
  <c r="S2436" i="1" l="1"/>
  <c r="P2437" i="1" s="1"/>
  <c r="N2357" i="1"/>
  <c r="F2357" i="1"/>
  <c r="K138" i="1"/>
  <c r="H139" i="1" s="1"/>
  <c r="G2437" i="1" l="1"/>
  <c r="R2437" i="1"/>
  <c r="M2357" i="1"/>
  <c r="J139" i="1"/>
  <c r="I139" i="1" s="1"/>
  <c r="E139" i="1"/>
  <c r="Q2437" i="1" l="1"/>
  <c r="S2437" i="1" s="1"/>
  <c r="P2438" i="1" s="1"/>
  <c r="O2357" i="1"/>
  <c r="L2358" i="1" s="1"/>
  <c r="K139" i="1"/>
  <c r="H140" i="1" s="1"/>
  <c r="G2438" i="1" l="1"/>
  <c r="R2438" i="1"/>
  <c r="N2358" i="1"/>
  <c r="F2358" i="1"/>
  <c r="E140" i="1"/>
  <c r="J140" i="1"/>
  <c r="Q2438" i="1" l="1"/>
  <c r="S2438" i="1" s="1"/>
  <c r="P2439" i="1" s="1"/>
  <c r="M2358" i="1"/>
  <c r="O2358" i="1" s="1"/>
  <c r="L2359" i="1" s="1"/>
  <c r="I140" i="1"/>
  <c r="K140" i="1" s="1"/>
  <c r="H141" i="1" s="1"/>
  <c r="G2439" i="1" l="1"/>
  <c r="R2439" i="1"/>
  <c r="F2359" i="1"/>
  <c r="N2359" i="1"/>
  <c r="E141" i="1"/>
  <c r="J141" i="1"/>
  <c r="Q2439" i="1" l="1"/>
  <c r="S2439" i="1" s="1"/>
  <c r="P2440" i="1" s="1"/>
  <c r="M2359" i="1"/>
  <c r="O2359" i="1" s="1"/>
  <c r="L2360" i="1" s="1"/>
  <c r="I141" i="1"/>
  <c r="G2440" i="1" l="1"/>
  <c r="R2440" i="1"/>
  <c r="F2360" i="1"/>
  <c r="N2360" i="1"/>
  <c r="K141" i="1"/>
  <c r="H142" i="1" s="1"/>
  <c r="Q2440" i="1" l="1"/>
  <c r="M2360" i="1"/>
  <c r="J142" i="1"/>
  <c r="I142" i="1" s="1"/>
  <c r="E142" i="1"/>
  <c r="S2440" i="1" l="1"/>
  <c r="P2441" i="1" s="1"/>
  <c r="O2360" i="1"/>
  <c r="L2361" i="1" s="1"/>
  <c r="K142" i="1"/>
  <c r="H143" i="1" s="1"/>
  <c r="G2441" i="1" l="1"/>
  <c r="R2441" i="1"/>
  <c r="F2361" i="1"/>
  <c r="N2361" i="1"/>
  <c r="E143" i="1"/>
  <c r="J143" i="1"/>
  <c r="Q2441" i="1" l="1"/>
  <c r="S2441" i="1" s="1"/>
  <c r="P2442" i="1" s="1"/>
  <c r="M2361" i="1"/>
  <c r="O2361" i="1" s="1"/>
  <c r="L2362" i="1" s="1"/>
  <c r="I143" i="1"/>
  <c r="G2442" i="1" l="1"/>
  <c r="R2442" i="1"/>
  <c r="N2362" i="1"/>
  <c r="F2362" i="1"/>
  <c r="K143" i="1"/>
  <c r="H144" i="1" s="1"/>
  <c r="Q2442" i="1" l="1"/>
  <c r="S2442" i="1" s="1"/>
  <c r="P2443" i="1" s="1"/>
  <c r="M2362" i="1"/>
  <c r="J144" i="1"/>
  <c r="I144" i="1" s="1"/>
  <c r="E144" i="1"/>
  <c r="R2443" i="1" l="1"/>
  <c r="G2443" i="1"/>
  <c r="O2362" i="1"/>
  <c r="L2363" i="1" s="1"/>
  <c r="K144" i="1"/>
  <c r="H145" i="1" s="1"/>
  <c r="Q2443" i="1" l="1"/>
  <c r="S2443" i="1" s="1"/>
  <c r="P2444" i="1" s="1"/>
  <c r="F2363" i="1"/>
  <c r="N2363" i="1"/>
  <c r="J145" i="1"/>
  <c r="E145" i="1"/>
  <c r="G2444" i="1" l="1"/>
  <c r="R2444" i="1"/>
  <c r="M2363" i="1"/>
  <c r="I145" i="1"/>
  <c r="Q2444" i="1" l="1"/>
  <c r="S2444" i="1" s="1"/>
  <c r="P2445" i="1" s="1"/>
  <c r="O2363" i="1"/>
  <c r="L2364" i="1" s="1"/>
  <c r="K145" i="1"/>
  <c r="H146" i="1" s="1"/>
  <c r="G2445" i="1" l="1"/>
  <c r="R2445" i="1"/>
  <c r="F2364" i="1"/>
  <c r="N2364" i="1"/>
  <c r="E146" i="1"/>
  <c r="J146" i="1"/>
  <c r="Q2445" i="1" l="1"/>
  <c r="M2364" i="1"/>
  <c r="O2364" i="1" s="1"/>
  <c r="L2365" i="1" s="1"/>
  <c r="I146" i="1"/>
  <c r="S2445" i="1" l="1"/>
  <c r="P2446" i="1" s="1"/>
  <c r="F2365" i="1"/>
  <c r="N2365" i="1"/>
  <c r="K146" i="1"/>
  <c r="H147" i="1" s="1"/>
  <c r="G2446" i="1" l="1"/>
  <c r="R2446" i="1"/>
  <c r="M2365" i="1"/>
  <c r="E147" i="1"/>
  <c r="J147" i="1"/>
  <c r="Q2446" i="1" l="1"/>
  <c r="S2446" i="1" s="1"/>
  <c r="P2447" i="1" s="1"/>
  <c r="O2365" i="1"/>
  <c r="L2366" i="1" s="1"/>
  <c r="I147" i="1"/>
  <c r="G2447" i="1" l="1"/>
  <c r="R2447" i="1"/>
  <c r="F2366" i="1"/>
  <c r="N2366" i="1"/>
  <c r="K147" i="1"/>
  <c r="H148" i="1" s="1"/>
  <c r="Q2447" i="1" l="1"/>
  <c r="S2447" i="1" s="1"/>
  <c r="P2448" i="1" s="1"/>
  <c r="M2366" i="1"/>
  <c r="O2366" i="1" s="1"/>
  <c r="L2367" i="1" s="1"/>
  <c r="E148" i="1"/>
  <c r="J148" i="1"/>
  <c r="G2448" i="1" l="1"/>
  <c r="R2448" i="1"/>
  <c r="F2367" i="1"/>
  <c r="N2367" i="1"/>
  <c r="I148" i="1"/>
  <c r="Q2448" i="1" l="1"/>
  <c r="M2367" i="1"/>
  <c r="K148" i="1"/>
  <c r="H149" i="1" s="1"/>
  <c r="S2448" i="1" l="1"/>
  <c r="P2449" i="1" s="1"/>
  <c r="O2367" i="1"/>
  <c r="L2368" i="1" s="1"/>
  <c r="E149" i="1"/>
  <c r="J149" i="1"/>
  <c r="G2449" i="1" l="1"/>
  <c r="R2449" i="1"/>
  <c r="F2368" i="1"/>
  <c r="N2368" i="1"/>
  <c r="I149" i="1"/>
  <c r="Q2449" i="1" l="1"/>
  <c r="M2368" i="1"/>
  <c r="O2368" i="1" s="1"/>
  <c r="L2369" i="1" s="1"/>
  <c r="K149" i="1"/>
  <c r="H150" i="1" s="1"/>
  <c r="S2449" i="1" l="1"/>
  <c r="P2450" i="1" s="1"/>
  <c r="F2369" i="1"/>
  <c r="N2369" i="1"/>
  <c r="E150" i="1"/>
  <c r="J150" i="1"/>
  <c r="G2450" i="1" l="1"/>
  <c r="R2450" i="1"/>
  <c r="M2369" i="1"/>
  <c r="O2369" i="1" s="1"/>
  <c r="L2370" i="1" s="1"/>
  <c r="I150" i="1"/>
  <c r="Q2450" i="1" l="1"/>
  <c r="F2370" i="1"/>
  <c r="N2370" i="1"/>
  <c r="K150" i="1"/>
  <c r="H151" i="1" s="1"/>
  <c r="S2450" i="1" l="1"/>
  <c r="P2451" i="1" s="1"/>
  <c r="M2370" i="1"/>
  <c r="O2370" i="1" s="1"/>
  <c r="L2371" i="1" s="1"/>
  <c r="E151" i="1"/>
  <c r="J151" i="1"/>
  <c r="R2451" i="1" l="1"/>
  <c r="G2451" i="1"/>
  <c r="F2371" i="1"/>
  <c r="N2371" i="1"/>
  <c r="I151" i="1"/>
  <c r="K151" i="1" s="1"/>
  <c r="H152" i="1" s="1"/>
  <c r="Q2451" i="1" l="1"/>
  <c r="M2371" i="1"/>
  <c r="O2371" i="1" s="1"/>
  <c r="L2372" i="1" s="1"/>
  <c r="J152" i="1"/>
  <c r="E152" i="1"/>
  <c r="S2451" i="1" l="1"/>
  <c r="P2452" i="1" s="1"/>
  <c r="F2372" i="1"/>
  <c r="N2372" i="1"/>
  <c r="I152" i="1"/>
  <c r="G2452" i="1" l="1"/>
  <c r="R2452" i="1"/>
  <c r="M2372" i="1"/>
  <c r="O2372" i="1" s="1"/>
  <c r="L2373" i="1" s="1"/>
  <c r="K152" i="1"/>
  <c r="H153" i="1" s="1"/>
  <c r="Q2452" i="1" l="1"/>
  <c r="S2452" i="1" s="1"/>
  <c r="P2453" i="1" s="1"/>
  <c r="F2373" i="1"/>
  <c r="N2373" i="1"/>
  <c r="J153" i="1"/>
  <c r="E153" i="1"/>
  <c r="G2453" i="1" l="1"/>
  <c r="R2453" i="1"/>
  <c r="M2373" i="1"/>
  <c r="I153" i="1"/>
  <c r="Q2453" i="1" l="1"/>
  <c r="S2453" i="1" s="1"/>
  <c r="P2454" i="1" s="1"/>
  <c r="O2373" i="1"/>
  <c r="L2374" i="1" s="1"/>
  <c r="K153" i="1"/>
  <c r="H154" i="1" s="1"/>
  <c r="G2454" i="1" l="1"/>
  <c r="R2454" i="1"/>
  <c r="N2374" i="1"/>
  <c r="F2374" i="1"/>
  <c r="J154" i="1"/>
  <c r="E154" i="1"/>
  <c r="Q2454" i="1" l="1"/>
  <c r="S2454" i="1" s="1"/>
  <c r="P2455" i="1" s="1"/>
  <c r="M2374" i="1"/>
  <c r="O2374" i="1" s="1"/>
  <c r="L2375" i="1" s="1"/>
  <c r="I154" i="1"/>
  <c r="G2455" i="1" l="1"/>
  <c r="R2455" i="1"/>
  <c r="F2375" i="1"/>
  <c r="N2375" i="1"/>
  <c r="K154" i="1"/>
  <c r="H155" i="1" s="1"/>
  <c r="Q2455" i="1" l="1"/>
  <c r="S2455" i="1" s="1"/>
  <c r="P2456" i="1" s="1"/>
  <c r="M2375" i="1"/>
  <c r="J155" i="1"/>
  <c r="E155" i="1"/>
  <c r="G2456" i="1" l="1"/>
  <c r="R2456" i="1"/>
  <c r="O2375" i="1"/>
  <c r="L2376" i="1" s="1"/>
  <c r="I155" i="1"/>
  <c r="Q2456" i="1" l="1"/>
  <c r="F2376" i="1"/>
  <c r="N2376" i="1"/>
  <c r="K155" i="1"/>
  <c r="H156" i="1" s="1"/>
  <c r="S2456" i="1" l="1"/>
  <c r="P2457" i="1" s="1"/>
  <c r="M2376" i="1"/>
  <c r="E156" i="1"/>
  <c r="J156" i="1"/>
  <c r="R2457" i="1" l="1"/>
  <c r="G2457" i="1"/>
  <c r="O2376" i="1"/>
  <c r="L2377" i="1" s="1"/>
  <c r="I156" i="1"/>
  <c r="Q2457" i="1" l="1"/>
  <c r="S2457" i="1" s="1"/>
  <c r="P2458" i="1" s="1"/>
  <c r="F2377" i="1"/>
  <c r="N2377" i="1"/>
  <c r="K156" i="1"/>
  <c r="H157" i="1" s="1"/>
  <c r="R2458" i="1" l="1"/>
  <c r="G2458" i="1"/>
  <c r="M2377" i="1"/>
  <c r="O2377" i="1" s="1"/>
  <c r="L2378" i="1" s="1"/>
  <c r="E157" i="1"/>
  <c r="J157" i="1"/>
  <c r="Q2458" i="1" l="1"/>
  <c r="F2378" i="1"/>
  <c r="N2378" i="1"/>
  <c r="I157" i="1"/>
  <c r="S2458" i="1" l="1"/>
  <c r="P2459" i="1" s="1"/>
  <c r="M2378" i="1"/>
  <c r="K157" i="1"/>
  <c r="H158" i="1" s="1"/>
  <c r="G2459" i="1" l="1"/>
  <c r="R2459" i="1"/>
  <c r="O2378" i="1"/>
  <c r="L2379" i="1" s="1"/>
  <c r="E158" i="1"/>
  <c r="J158" i="1"/>
  <c r="Q2459" i="1" l="1"/>
  <c r="S2459" i="1" s="1"/>
  <c r="P2460" i="1" s="1"/>
  <c r="N2379" i="1"/>
  <c r="F2379" i="1"/>
  <c r="I158" i="1"/>
  <c r="G2460" i="1" l="1"/>
  <c r="R2460" i="1"/>
  <c r="M2379" i="1"/>
  <c r="O2379" i="1" s="1"/>
  <c r="L2380" i="1" s="1"/>
  <c r="K158" i="1"/>
  <c r="H159" i="1" s="1"/>
  <c r="Q2460" i="1" l="1"/>
  <c r="S2460" i="1" s="1"/>
  <c r="P2461" i="1" s="1"/>
  <c r="N2380" i="1"/>
  <c r="F2380" i="1"/>
  <c r="E159" i="1"/>
  <c r="J159" i="1"/>
  <c r="G2461" i="1" l="1"/>
  <c r="R2461" i="1"/>
  <c r="M2380" i="1"/>
  <c r="O2380" i="1" s="1"/>
  <c r="L2381" i="1" s="1"/>
  <c r="I159" i="1"/>
  <c r="Q2461" i="1" l="1"/>
  <c r="S2461" i="1" s="1"/>
  <c r="P2462" i="1" s="1"/>
  <c r="N2381" i="1"/>
  <c r="F2381" i="1"/>
  <c r="K159" i="1"/>
  <c r="H160" i="1" s="1"/>
  <c r="G2462" i="1" l="1"/>
  <c r="R2462" i="1"/>
  <c r="M2381" i="1"/>
  <c r="O2381" i="1" s="1"/>
  <c r="L2382" i="1" s="1"/>
  <c r="E160" i="1"/>
  <c r="J160" i="1"/>
  <c r="Q2462" i="1" l="1"/>
  <c r="S2462" i="1" s="1"/>
  <c r="P2463" i="1" s="1"/>
  <c r="F2382" i="1"/>
  <c r="N2382" i="1"/>
  <c r="I160" i="1"/>
  <c r="R2463" i="1" l="1"/>
  <c r="G2463" i="1"/>
  <c r="M2382" i="1"/>
  <c r="O2382" i="1" s="1"/>
  <c r="L2383" i="1" s="1"/>
  <c r="K160" i="1"/>
  <c r="H161" i="1" s="1"/>
  <c r="Q2463" i="1" l="1"/>
  <c r="S2463" i="1" s="1"/>
  <c r="P2464" i="1" s="1"/>
  <c r="F2383" i="1"/>
  <c r="N2383" i="1"/>
  <c r="J161" i="1"/>
  <c r="E161" i="1"/>
  <c r="G2464" i="1" l="1"/>
  <c r="R2464" i="1"/>
  <c r="M2383" i="1"/>
  <c r="O2383" i="1" s="1"/>
  <c r="L2384" i="1" s="1"/>
  <c r="I161" i="1"/>
  <c r="K161" i="1" s="1"/>
  <c r="H162" i="1" s="1"/>
  <c r="Q2464" i="1" l="1"/>
  <c r="F2384" i="1"/>
  <c r="N2384" i="1"/>
  <c r="J162" i="1"/>
  <c r="E162" i="1"/>
  <c r="S2464" i="1" l="1"/>
  <c r="P2465" i="1" s="1"/>
  <c r="M2384" i="1"/>
  <c r="I162" i="1"/>
  <c r="G2465" i="1" l="1"/>
  <c r="R2465" i="1"/>
  <c r="O2384" i="1"/>
  <c r="L2385" i="1" s="1"/>
  <c r="K162" i="1"/>
  <c r="H163" i="1" s="1"/>
  <c r="Q2465" i="1" l="1"/>
  <c r="S2465" i="1" s="1"/>
  <c r="P2466" i="1" s="1"/>
  <c r="F2385" i="1"/>
  <c r="N2385" i="1"/>
  <c r="J163" i="1"/>
  <c r="E163" i="1"/>
  <c r="G2466" i="1" l="1"/>
  <c r="R2466" i="1"/>
  <c r="M2385" i="1"/>
  <c r="O2385" i="1" s="1"/>
  <c r="L2386" i="1" s="1"/>
  <c r="I163" i="1"/>
  <c r="Q2466" i="1" l="1"/>
  <c r="F2386" i="1"/>
  <c r="N2386" i="1"/>
  <c r="K163" i="1"/>
  <c r="H164" i="1" s="1"/>
  <c r="S2466" i="1" l="1"/>
  <c r="P2467" i="1" s="1"/>
  <c r="M2386" i="1"/>
  <c r="O2386" i="1" s="1"/>
  <c r="L2387" i="1" s="1"/>
  <c r="E164" i="1"/>
  <c r="J164" i="1"/>
  <c r="G2467" i="1" l="1"/>
  <c r="R2467" i="1"/>
  <c r="F2387" i="1"/>
  <c r="N2387" i="1"/>
  <c r="I164" i="1"/>
  <c r="Q2467" i="1" l="1"/>
  <c r="M2387" i="1"/>
  <c r="O2387" i="1" s="1"/>
  <c r="L2388" i="1" s="1"/>
  <c r="K164" i="1"/>
  <c r="H165" i="1" s="1"/>
  <c r="S2467" i="1" l="1"/>
  <c r="P2468" i="1" s="1"/>
  <c r="F2388" i="1"/>
  <c r="N2388" i="1"/>
  <c r="E165" i="1"/>
  <c r="J165" i="1"/>
  <c r="G2468" i="1" l="1"/>
  <c r="R2468" i="1"/>
  <c r="M2388" i="1"/>
  <c r="O2388" i="1" s="1"/>
  <c r="L2389" i="1" s="1"/>
  <c r="I165" i="1"/>
  <c r="K165" i="1" s="1"/>
  <c r="H166" i="1" s="1"/>
  <c r="Q2468" i="1" l="1"/>
  <c r="S2468" i="1" s="1"/>
  <c r="P2469" i="1" s="1"/>
  <c r="F2389" i="1"/>
  <c r="N2389" i="1"/>
  <c r="E166" i="1"/>
  <c r="J166" i="1"/>
  <c r="G2469" i="1" l="1"/>
  <c r="R2469" i="1"/>
  <c r="M2389" i="1"/>
  <c r="O2389" i="1" s="1"/>
  <c r="L2390" i="1" s="1"/>
  <c r="I166" i="1"/>
  <c r="Q2469" i="1" l="1"/>
  <c r="N2390" i="1"/>
  <c r="F2390" i="1"/>
  <c r="K166" i="1"/>
  <c r="H167" i="1" s="1"/>
  <c r="S2469" i="1" l="1"/>
  <c r="P2470" i="1" s="1"/>
  <c r="M2390" i="1"/>
  <c r="O2390" i="1" s="1"/>
  <c r="L2391" i="1" s="1"/>
  <c r="E167" i="1"/>
  <c r="J167" i="1"/>
  <c r="G2470" i="1" l="1"/>
  <c r="R2470" i="1"/>
  <c r="F2391" i="1"/>
  <c r="N2391" i="1"/>
  <c r="I167" i="1"/>
  <c r="Q2470" i="1" l="1"/>
  <c r="S2470" i="1" s="1"/>
  <c r="P2471" i="1" s="1"/>
  <c r="M2391" i="1"/>
  <c r="O2391" i="1" s="1"/>
  <c r="L2392" i="1" s="1"/>
  <c r="K167" i="1"/>
  <c r="H168" i="1" s="1"/>
  <c r="G2471" i="1" l="1"/>
  <c r="R2471" i="1"/>
  <c r="F2392" i="1"/>
  <c r="N2392" i="1"/>
  <c r="J168" i="1"/>
  <c r="E168" i="1"/>
  <c r="Q2471" i="1" l="1"/>
  <c r="S2471" i="1" s="1"/>
  <c r="P2472" i="1" s="1"/>
  <c r="M2392" i="1"/>
  <c r="O2392" i="1" s="1"/>
  <c r="L2393" i="1" s="1"/>
  <c r="I168" i="1"/>
  <c r="G2472" i="1" l="1"/>
  <c r="R2472" i="1"/>
  <c r="F2393" i="1"/>
  <c r="N2393" i="1"/>
  <c r="K168" i="1"/>
  <c r="H169" i="1" s="1"/>
  <c r="Q2472" i="1" l="1"/>
  <c r="S2472" i="1" s="1"/>
  <c r="P2473" i="1" s="1"/>
  <c r="M2393" i="1"/>
  <c r="O2393" i="1" s="1"/>
  <c r="L2394" i="1" s="1"/>
  <c r="E169" i="1"/>
  <c r="J169" i="1"/>
  <c r="R2473" i="1" l="1"/>
  <c r="G2473" i="1"/>
  <c r="F2394" i="1"/>
  <c r="N2394" i="1"/>
  <c r="I169" i="1"/>
  <c r="Q2473" i="1" l="1"/>
  <c r="S2473" i="1" s="1"/>
  <c r="P2474" i="1" s="1"/>
  <c r="M2394" i="1"/>
  <c r="O2394" i="1" s="1"/>
  <c r="L2395" i="1" s="1"/>
  <c r="K169" i="1"/>
  <c r="H170" i="1" s="1"/>
  <c r="R2474" i="1" l="1"/>
  <c r="G2474" i="1"/>
  <c r="F2395" i="1"/>
  <c r="N2395" i="1"/>
  <c r="J170" i="1"/>
  <c r="E170" i="1"/>
  <c r="Q2474" i="1" l="1"/>
  <c r="M2395" i="1"/>
  <c r="O2395" i="1" s="1"/>
  <c r="L2396" i="1" s="1"/>
  <c r="I170" i="1"/>
  <c r="S2474" i="1" l="1"/>
  <c r="P2475" i="1" s="1"/>
  <c r="N2396" i="1"/>
  <c r="F2396" i="1"/>
  <c r="K170" i="1"/>
  <c r="H171" i="1" s="1"/>
  <c r="R2475" i="1" l="1"/>
  <c r="G2475" i="1"/>
  <c r="M2396" i="1"/>
  <c r="O2396" i="1" s="1"/>
  <c r="L2397" i="1" s="1"/>
  <c r="E171" i="1"/>
  <c r="J171" i="1"/>
  <c r="Q2475" i="1" l="1"/>
  <c r="S2475" i="1" s="1"/>
  <c r="P2476" i="1" s="1"/>
  <c r="F2397" i="1"/>
  <c r="N2397" i="1"/>
  <c r="I171" i="1"/>
  <c r="K171" i="1" s="1"/>
  <c r="H172" i="1" s="1"/>
  <c r="G2476" i="1" l="1"/>
  <c r="R2476" i="1"/>
  <c r="M2397" i="1"/>
  <c r="O2397" i="1" s="1"/>
  <c r="L2398" i="1" s="1"/>
  <c r="J172" i="1"/>
  <c r="E172" i="1"/>
  <c r="Q2476" i="1" l="1"/>
  <c r="F2398" i="1"/>
  <c r="N2398" i="1"/>
  <c r="I172" i="1"/>
  <c r="K172" i="1" s="1"/>
  <c r="H173" i="1" s="1"/>
  <c r="S2476" i="1" l="1"/>
  <c r="P2477" i="1" s="1"/>
  <c r="M2398" i="1"/>
  <c r="O2398" i="1" s="1"/>
  <c r="L2399" i="1" s="1"/>
  <c r="J173" i="1"/>
  <c r="E173" i="1"/>
  <c r="G2477" i="1" l="1"/>
  <c r="R2477" i="1"/>
  <c r="F2399" i="1"/>
  <c r="N2399" i="1"/>
  <c r="I173" i="1"/>
  <c r="K173" i="1" s="1"/>
  <c r="H174" i="1" s="1"/>
  <c r="Q2477" i="1" l="1"/>
  <c r="S2477" i="1" s="1"/>
  <c r="P2478" i="1" s="1"/>
  <c r="M2399" i="1"/>
  <c r="O2399" i="1" s="1"/>
  <c r="L2400" i="1" s="1"/>
  <c r="E174" i="1"/>
  <c r="J174" i="1"/>
  <c r="G2478" i="1" l="1"/>
  <c r="R2478" i="1"/>
  <c r="F2400" i="1"/>
  <c r="N2400" i="1"/>
  <c r="I174" i="1"/>
  <c r="K174" i="1" s="1"/>
  <c r="H175" i="1" s="1"/>
  <c r="Q2478" i="1" l="1"/>
  <c r="S2478" i="1" s="1"/>
  <c r="P2479" i="1" s="1"/>
  <c r="M2400" i="1"/>
  <c r="O2400" i="1" s="1"/>
  <c r="L2401" i="1" s="1"/>
  <c r="E175" i="1"/>
  <c r="J175" i="1"/>
  <c r="R2479" i="1" l="1"/>
  <c r="G2479" i="1"/>
  <c r="F2401" i="1"/>
  <c r="N2401" i="1"/>
  <c r="I175" i="1"/>
  <c r="K175" i="1" s="1"/>
  <c r="H176" i="1" s="1"/>
  <c r="Q2479" i="1" l="1"/>
  <c r="S2479" i="1" s="1"/>
  <c r="P2480" i="1" s="1"/>
  <c r="M2401" i="1"/>
  <c r="O2401" i="1" s="1"/>
  <c r="L2402" i="1" s="1"/>
  <c r="E176" i="1"/>
  <c r="J176" i="1"/>
  <c r="G2480" i="1" l="1"/>
  <c r="R2480" i="1"/>
  <c r="N2402" i="1"/>
  <c r="F2402" i="1"/>
  <c r="I176" i="1"/>
  <c r="K176" i="1" s="1"/>
  <c r="H177" i="1" s="1"/>
  <c r="Q2480" i="1" l="1"/>
  <c r="S2480" i="1" s="1"/>
  <c r="P2481" i="1" s="1"/>
  <c r="M2402" i="1"/>
  <c r="O2402" i="1" s="1"/>
  <c r="L2403" i="1" s="1"/>
  <c r="J177" i="1"/>
  <c r="E177" i="1"/>
  <c r="G2481" i="1" l="1"/>
  <c r="R2481" i="1"/>
  <c r="F2403" i="1"/>
  <c r="N2403" i="1"/>
  <c r="I177" i="1"/>
  <c r="K177" i="1" s="1"/>
  <c r="H178" i="1" s="1"/>
  <c r="Q2481" i="1" l="1"/>
  <c r="M2403" i="1"/>
  <c r="O2403" i="1" s="1"/>
  <c r="L2404" i="1" s="1"/>
  <c r="J178" i="1"/>
  <c r="E178" i="1"/>
  <c r="S2481" i="1" l="1"/>
  <c r="P2482" i="1" s="1"/>
  <c r="N2404" i="1"/>
  <c r="F2404" i="1"/>
  <c r="I178" i="1"/>
  <c r="K178" i="1" s="1"/>
  <c r="H179" i="1" s="1"/>
  <c r="G2482" i="1" l="1"/>
  <c r="R2482" i="1"/>
  <c r="M2404" i="1"/>
  <c r="E179" i="1"/>
  <c r="J179" i="1"/>
  <c r="Q2482" i="1" l="1"/>
  <c r="S2482" i="1" s="1"/>
  <c r="P2483" i="1" s="1"/>
  <c r="O2404" i="1"/>
  <c r="L2405" i="1" s="1"/>
  <c r="I179" i="1"/>
  <c r="G2483" i="1" l="1"/>
  <c r="R2483" i="1"/>
  <c r="F2405" i="1"/>
  <c r="N2405" i="1"/>
  <c r="K179" i="1"/>
  <c r="H180" i="1" s="1"/>
  <c r="Q2483" i="1" l="1"/>
  <c r="S2483" i="1" s="1"/>
  <c r="P2484" i="1" s="1"/>
  <c r="M2405" i="1"/>
  <c r="E180" i="1"/>
  <c r="J180" i="1"/>
  <c r="G2484" i="1" l="1"/>
  <c r="R2484" i="1"/>
  <c r="O2405" i="1"/>
  <c r="L2406" i="1" s="1"/>
  <c r="I180" i="1"/>
  <c r="K180" i="1" s="1"/>
  <c r="H181" i="1" s="1"/>
  <c r="Q2484" i="1" l="1"/>
  <c r="S2484" i="1" s="1"/>
  <c r="P2485" i="1" s="1"/>
  <c r="F2406" i="1"/>
  <c r="N2406" i="1"/>
  <c r="E181" i="1"/>
  <c r="J181" i="1"/>
  <c r="G2485" i="1" l="1"/>
  <c r="R2485" i="1"/>
  <c r="M2406" i="1"/>
  <c r="I181" i="1"/>
  <c r="K181" i="1" s="1"/>
  <c r="H182" i="1" s="1"/>
  <c r="Q2485" i="1" l="1"/>
  <c r="S2485" i="1" s="1"/>
  <c r="P2486" i="1" s="1"/>
  <c r="O2406" i="1"/>
  <c r="L2407" i="1" s="1"/>
  <c r="J182" i="1"/>
  <c r="E182" i="1"/>
  <c r="G2486" i="1" l="1"/>
  <c r="R2486" i="1"/>
  <c r="N2407" i="1"/>
  <c r="F2407" i="1"/>
  <c r="I182" i="1"/>
  <c r="K182" i="1" s="1"/>
  <c r="H183" i="1" s="1"/>
  <c r="Q2486" i="1" l="1"/>
  <c r="M2407" i="1"/>
  <c r="O2407" i="1" s="1"/>
  <c r="L2408" i="1" s="1"/>
  <c r="E183" i="1"/>
  <c r="J183" i="1"/>
  <c r="S2486" i="1" l="1"/>
  <c r="P2487" i="1" s="1"/>
  <c r="F2408" i="1"/>
  <c r="N2408" i="1"/>
  <c r="I183" i="1"/>
  <c r="K183" i="1" s="1"/>
  <c r="H184" i="1" s="1"/>
  <c r="G2487" i="1" l="1"/>
  <c r="R2487" i="1"/>
  <c r="M2408" i="1"/>
  <c r="E184" i="1"/>
  <c r="J184" i="1"/>
  <c r="Q2487" i="1" l="1"/>
  <c r="S2487" i="1" s="1"/>
  <c r="P2488" i="1" s="1"/>
  <c r="O2408" i="1"/>
  <c r="L2409" i="1" s="1"/>
  <c r="I184" i="1"/>
  <c r="K184" i="1" s="1"/>
  <c r="H185" i="1" s="1"/>
  <c r="G2488" i="1" l="1"/>
  <c r="R2488" i="1"/>
  <c r="F2409" i="1"/>
  <c r="N2409" i="1"/>
  <c r="E185" i="1"/>
  <c r="J185" i="1"/>
  <c r="Q2488" i="1" l="1"/>
  <c r="S2488" i="1" s="1"/>
  <c r="P2489" i="1" s="1"/>
  <c r="M2409" i="1"/>
  <c r="I185" i="1"/>
  <c r="K185" i="1" s="1"/>
  <c r="H186" i="1" s="1"/>
  <c r="G2489" i="1" l="1"/>
  <c r="R2489" i="1"/>
  <c r="O2409" i="1"/>
  <c r="L2410" i="1" s="1"/>
  <c r="E186" i="1"/>
  <c r="J186" i="1"/>
  <c r="Q2489" i="1" l="1"/>
  <c r="S2489" i="1" s="1"/>
  <c r="P2490" i="1" s="1"/>
  <c r="N2410" i="1"/>
  <c r="F2410" i="1"/>
  <c r="I186" i="1"/>
  <c r="K186" i="1" s="1"/>
  <c r="H187" i="1" s="1"/>
  <c r="G2490" i="1" l="1"/>
  <c r="R2490" i="1"/>
  <c r="M2410" i="1"/>
  <c r="O2410" i="1" s="1"/>
  <c r="L2411" i="1" s="1"/>
  <c r="J187" i="1"/>
  <c r="E187" i="1"/>
  <c r="Q2490" i="1" l="1"/>
  <c r="S2490" i="1" s="1"/>
  <c r="P2491" i="1" s="1"/>
  <c r="F2411" i="1"/>
  <c r="N2411" i="1"/>
  <c r="I187" i="1"/>
  <c r="K187" i="1" s="1"/>
  <c r="H188" i="1" s="1"/>
  <c r="G2491" i="1" l="1"/>
  <c r="R2491" i="1"/>
  <c r="M2411" i="1"/>
  <c r="E188" i="1"/>
  <c r="J188" i="1"/>
  <c r="Q2491" i="1" l="1"/>
  <c r="O2411" i="1"/>
  <c r="L2412" i="1" s="1"/>
  <c r="I188" i="1"/>
  <c r="K188" i="1" s="1"/>
  <c r="H189" i="1" s="1"/>
  <c r="S2491" i="1" l="1"/>
  <c r="P2492" i="1" s="1"/>
  <c r="F2412" i="1"/>
  <c r="N2412" i="1"/>
  <c r="J189" i="1"/>
  <c r="E189" i="1"/>
  <c r="G2492" i="1" l="1"/>
  <c r="R2492" i="1"/>
  <c r="M2412" i="1"/>
  <c r="O2412" i="1" s="1"/>
  <c r="L2413" i="1" s="1"/>
  <c r="I189" i="1"/>
  <c r="K189" i="1" s="1"/>
  <c r="H190" i="1" s="1"/>
  <c r="Q2492" i="1" l="1"/>
  <c r="S2492" i="1" s="1"/>
  <c r="P2493" i="1" s="1"/>
  <c r="F2413" i="1"/>
  <c r="N2413" i="1"/>
  <c r="J190" i="1"/>
  <c r="E190" i="1"/>
  <c r="G2493" i="1" l="1"/>
  <c r="R2493" i="1"/>
  <c r="M2413" i="1"/>
  <c r="O2413" i="1" s="1"/>
  <c r="L2414" i="1" s="1"/>
  <c r="I190" i="1"/>
  <c r="K190" i="1" s="1"/>
  <c r="H191" i="1" s="1"/>
  <c r="Q2493" i="1" l="1"/>
  <c r="N2414" i="1"/>
  <c r="F2414" i="1"/>
  <c r="J191" i="1"/>
  <c r="E191" i="1"/>
  <c r="S2493" i="1" l="1"/>
  <c r="P2494" i="1" s="1"/>
  <c r="M2414" i="1"/>
  <c r="O2414" i="1" s="1"/>
  <c r="L2415" i="1" s="1"/>
  <c r="I191" i="1"/>
  <c r="K191" i="1" s="1"/>
  <c r="H192" i="1" s="1"/>
  <c r="G2494" i="1" l="1"/>
  <c r="R2494" i="1"/>
  <c r="F2415" i="1"/>
  <c r="N2415" i="1"/>
  <c r="E192" i="1"/>
  <c r="J192" i="1"/>
  <c r="Q2494" i="1" l="1"/>
  <c r="S2494" i="1" s="1"/>
  <c r="P2495" i="1" s="1"/>
  <c r="M2415" i="1"/>
  <c r="O2415" i="1" s="1"/>
  <c r="L2416" i="1" s="1"/>
  <c r="I192" i="1"/>
  <c r="K192" i="1" s="1"/>
  <c r="H193" i="1" s="1"/>
  <c r="R2495" i="1" l="1"/>
  <c r="G2495" i="1"/>
  <c r="F2416" i="1"/>
  <c r="N2416" i="1"/>
  <c r="E193" i="1"/>
  <c r="J193" i="1"/>
  <c r="Q2495" i="1" l="1"/>
  <c r="S2495" i="1" s="1"/>
  <c r="P2496" i="1" s="1"/>
  <c r="M2416" i="1"/>
  <c r="O2416" i="1" s="1"/>
  <c r="L2417" i="1" s="1"/>
  <c r="I193" i="1"/>
  <c r="K193" i="1" s="1"/>
  <c r="H194" i="1" s="1"/>
  <c r="R2496" i="1" l="1"/>
  <c r="G2496" i="1"/>
  <c r="N2417" i="1"/>
  <c r="F2417" i="1"/>
  <c r="E194" i="1"/>
  <c r="J194" i="1"/>
  <c r="Q2496" i="1" l="1"/>
  <c r="S2496" i="1" s="1"/>
  <c r="P2497" i="1" s="1"/>
  <c r="M2417" i="1"/>
  <c r="O2417" i="1" s="1"/>
  <c r="L2418" i="1" s="1"/>
  <c r="I194" i="1"/>
  <c r="K194" i="1" s="1"/>
  <c r="H195" i="1" s="1"/>
  <c r="G2497" i="1" l="1"/>
  <c r="R2497" i="1"/>
  <c r="N2418" i="1"/>
  <c r="F2418" i="1"/>
  <c r="J195" i="1"/>
  <c r="E195" i="1"/>
  <c r="Q2497" i="1" l="1"/>
  <c r="S2497" i="1" s="1"/>
  <c r="P2498" i="1" s="1"/>
  <c r="M2418" i="1"/>
  <c r="O2418" i="1" s="1"/>
  <c r="L2419" i="1" s="1"/>
  <c r="I195" i="1"/>
  <c r="K195" i="1" s="1"/>
  <c r="H196" i="1" s="1"/>
  <c r="G2498" i="1" l="1"/>
  <c r="R2498" i="1"/>
  <c r="N2419" i="1"/>
  <c r="F2419" i="1"/>
  <c r="E196" i="1"/>
  <c r="J196" i="1"/>
  <c r="Q2498" i="1" l="1"/>
  <c r="S2498" i="1" s="1"/>
  <c r="P2499" i="1" s="1"/>
  <c r="M2419" i="1"/>
  <c r="O2419" i="1" s="1"/>
  <c r="L2420" i="1" s="1"/>
  <c r="I196" i="1"/>
  <c r="K196" i="1" s="1"/>
  <c r="H197" i="1" s="1"/>
  <c r="G2499" i="1" l="1"/>
  <c r="R2499" i="1"/>
  <c r="N2420" i="1"/>
  <c r="F2420" i="1"/>
  <c r="J197" i="1"/>
  <c r="E197" i="1"/>
  <c r="Q2499" i="1" l="1"/>
  <c r="M2420" i="1"/>
  <c r="O2420" i="1" s="1"/>
  <c r="L2421" i="1" s="1"/>
  <c r="I197" i="1"/>
  <c r="K197" i="1" s="1"/>
  <c r="H198" i="1" s="1"/>
  <c r="S2499" i="1" l="1"/>
  <c r="P2500" i="1" s="1"/>
  <c r="N2421" i="1"/>
  <c r="F2421" i="1"/>
  <c r="J198" i="1"/>
  <c r="E198" i="1"/>
  <c r="G2500" i="1" l="1"/>
  <c r="R2500" i="1"/>
  <c r="M2421" i="1"/>
  <c r="O2421" i="1" s="1"/>
  <c r="L2422" i="1" s="1"/>
  <c r="I198" i="1"/>
  <c r="K198" i="1" s="1"/>
  <c r="H199" i="1" s="1"/>
  <c r="Q2500" i="1" l="1"/>
  <c r="F2422" i="1"/>
  <c r="N2422" i="1"/>
  <c r="E199" i="1"/>
  <c r="J199" i="1"/>
  <c r="S2500" i="1" l="1"/>
  <c r="P2501" i="1" s="1"/>
  <c r="M2422" i="1"/>
  <c r="O2422" i="1" s="1"/>
  <c r="L2423" i="1" s="1"/>
  <c r="I199" i="1"/>
  <c r="K199" i="1" s="1"/>
  <c r="H200" i="1" s="1"/>
  <c r="G2501" i="1" l="1"/>
  <c r="R2501" i="1"/>
  <c r="F2423" i="1"/>
  <c r="N2423" i="1"/>
  <c r="E200" i="1"/>
  <c r="J200" i="1"/>
  <c r="Q2501" i="1" l="1"/>
  <c r="S2501" i="1" s="1"/>
  <c r="P2502" i="1" s="1"/>
  <c r="M2423" i="1"/>
  <c r="O2423" i="1" s="1"/>
  <c r="L2424" i="1" s="1"/>
  <c r="I200" i="1"/>
  <c r="K200" i="1" s="1"/>
  <c r="H201" i="1" s="1"/>
  <c r="G2502" i="1" l="1"/>
  <c r="R2502" i="1"/>
  <c r="N2424" i="1"/>
  <c r="F2424" i="1"/>
  <c r="J201" i="1"/>
  <c r="E201" i="1"/>
  <c r="Q2502" i="1" l="1"/>
  <c r="S2502" i="1" s="1"/>
  <c r="P2503" i="1" s="1"/>
  <c r="M2424" i="1"/>
  <c r="O2424" i="1" s="1"/>
  <c r="L2425" i="1" s="1"/>
  <c r="I201" i="1"/>
  <c r="K201" i="1" s="1"/>
  <c r="H202" i="1" s="1"/>
  <c r="G2503" i="1" l="1"/>
  <c r="R2503" i="1"/>
  <c r="F2425" i="1"/>
  <c r="N2425" i="1"/>
  <c r="J202" i="1"/>
  <c r="E202" i="1"/>
  <c r="Q2503" i="1" l="1"/>
  <c r="S2503" i="1" s="1"/>
  <c r="P2504" i="1" s="1"/>
  <c r="M2425" i="1"/>
  <c r="O2425" i="1" s="1"/>
  <c r="L2426" i="1" s="1"/>
  <c r="I202" i="1"/>
  <c r="K202" i="1" s="1"/>
  <c r="H203" i="1" s="1"/>
  <c r="G2504" i="1" l="1"/>
  <c r="R2504" i="1"/>
  <c r="F2426" i="1"/>
  <c r="N2426" i="1"/>
  <c r="E203" i="1"/>
  <c r="J203" i="1"/>
  <c r="Q2504" i="1" l="1"/>
  <c r="S2504" i="1" s="1"/>
  <c r="P2505" i="1" s="1"/>
  <c r="M2426" i="1"/>
  <c r="O2426" i="1" s="1"/>
  <c r="L2427" i="1" s="1"/>
  <c r="I203" i="1"/>
  <c r="K203" i="1" s="1"/>
  <c r="H204" i="1" s="1"/>
  <c r="G2505" i="1" l="1"/>
  <c r="R2505" i="1"/>
  <c r="F2427" i="1"/>
  <c r="N2427" i="1"/>
  <c r="J204" i="1"/>
  <c r="E204" i="1"/>
  <c r="Q2505" i="1" l="1"/>
  <c r="S2505" i="1" s="1"/>
  <c r="P2506" i="1" s="1"/>
  <c r="M2427" i="1"/>
  <c r="O2427" i="1" s="1"/>
  <c r="L2428" i="1" s="1"/>
  <c r="I204" i="1"/>
  <c r="K204" i="1" s="1"/>
  <c r="H205" i="1" s="1"/>
  <c r="G2506" i="1" l="1"/>
  <c r="R2506" i="1"/>
  <c r="N2428" i="1"/>
  <c r="F2428" i="1"/>
  <c r="J205" i="1"/>
  <c r="E205" i="1"/>
  <c r="Q2506" i="1" l="1"/>
  <c r="S2506" i="1" s="1"/>
  <c r="P2507" i="1" s="1"/>
  <c r="M2428" i="1"/>
  <c r="I205" i="1"/>
  <c r="K205" i="1" s="1"/>
  <c r="H206" i="1" s="1"/>
  <c r="G2507" i="1" l="1"/>
  <c r="R2507" i="1"/>
  <c r="O2428" i="1"/>
  <c r="L2429" i="1" s="1"/>
  <c r="J206" i="1"/>
  <c r="I206" i="1" s="1"/>
  <c r="E206" i="1"/>
  <c r="Q2507" i="1" l="1"/>
  <c r="S2507" i="1" s="1"/>
  <c r="P2508" i="1" s="1"/>
  <c r="F2429" i="1"/>
  <c r="N2429" i="1"/>
  <c r="K206" i="1"/>
  <c r="H207" i="1" s="1"/>
  <c r="E207" i="1" s="1"/>
  <c r="G2508" i="1" l="1"/>
  <c r="R2508" i="1"/>
  <c r="M2429" i="1"/>
  <c r="O2429" i="1" s="1"/>
  <c r="L2430" i="1" s="1"/>
  <c r="J207" i="1"/>
  <c r="I207" i="1" s="1"/>
  <c r="Q2508" i="1" l="1"/>
  <c r="N2430" i="1"/>
  <c r="F2430" i="1"/>
  <c r="K207" i="1"/>
  <c r="H208" i="1" s="1"/>
  <c r="S2508" i="1" l="1"/>
  <c r="P2509" i="1" s="1"/>
  <c r="M2430" i="1"/>
  <c r="O2430" i="1" s="1"/>
  <c r="L2431" i="1" s="1"/>
  <c r="E208" i="1"/>
  <c r="J208" i="1"/>
  <c r="G2509" i="1" l="1"/>
  <c r="R2509" i="1"/>
  <c r="F2431" i="1"/>
  <c r="N2431" i="1"/>
  <c r="I208" i="1"/>
  <c r="K208" i="1" s="1"/>
  <c r="H209" i="1" s="1"/>
  <c r="Q2509" i="1" l="1"/>
  <c r="M2431" i="1"/>
  <c r="J209" i="1"/>
  <c r="I209" i="1" s="1"/>
  <c r="E209" i="1"/>
  <c r="S2509" i="1" l="1"/>
  <c r="P2510" i="1" s="1"/>
  <c r="O2431" i="1"/>
  <c r="L2432" i="1" s="1"/>
  <c r="K209" i="1"/>
  <c r="H210" i="1" s="1"/>
  <c r="G2510" i="1" l="1"/>
  <c r="R2510" i="1"/>
  <c r="F2432" i="1"/>
  <c r="N2432" i="1"/>
  <c r="J210" i="1"/>
  <c r="I210" i="1" s="1"/>
  <c r="E210" i="1"/>
  <c r="Q2510" i="1" l="1"/>
  <c r="M2432" i="1"/>
  <c r="O2432" i="1" s="1"/>
  <c r="L2433" i="1" s="1"/>
  <c r="K210" i="1"/>
  <c r="H211" i="1" s="1"/>
  <c r="S2510" i="1" l="1"/>
  <c r="P2511" i="1" s="1"/>
  <c r="F2433" i="1"/>
  <c r="N2433" i="1"/>
  <c r="E211" i="1"/>
  <c r="J211" i="1"/>
  <c r="G2511" i="1" l="1"/>
  <c r="R2511" i="1"/>
  <c r="M2433" i="1"/>
  <c r="O2433" i="1" s="1"/>
  <c r="L2434" i="1" s="1"/>
  <c r="I211" i="1"/>
  <c r="K211" i="1" s="1"/>
  <c r="Q2511" i="1" l="1"/>
  <c r="S2511" i="1" s="1"/>
  <c r="P2512" i="1" s="1"/>
  <c r="F2434" i="1"/>
  <c r="N2434" i="1"/>
  <c r="H212" i="1"/>
  <c r="G2512" i="1" l="1"/>
  <c r="R2512" i="1"/>
  <c r="M2434" i="1"/>
  <c r="O2434" i="1" s="1"/>
  <c r="L2435" i="1" s="1"/>
  <c r="E212" i="1"/>
  <c r="J212" i="1"/>
  <c r="Q2512" i="1" l="1"/>
  <c r="S2512" i="1" s="1"/>
  <c r="P2513" i="1" s="1"/>
  <c r="N2435" i="1"/>
  <c r="F2435" i="1"/>
  <c r="I212" i="1"/>
  <c r="K212" i="1" s="1"/>
  <c r="R2513" i="1" l="1"/>
  <c r="G2513" i="1"/>
  <c r="M2435" i="1"/>
  <c r="O2435" i="1" s="1"/>
  <c r="L2436" i="1" s="1"/>
  <c r="H213" i="1"/>
  <c r="Q2513" i="1" l="1"/>
  <c r="F2436" i="1"/>
  <c r="N2436" i="1"/>
  <c r="E213" i="1"/>
  <c r="J213" i="1"/>
  <c r="S2513" i="1" l="1"/>
  <c r="P2514" i="1" s="1"/>
  <c r="M2436" i="1"/>
  <c r="O2436" i="1" s="1"/>
  <c r="L2437" i="1" s="1"/>
  <c r="I213" i="1"/>
  <c r="K213" i="1" s="1"/>
  <c r="G2514" i="1" l="1"/>
  <c r="R2514" i="1"/>
  <c r="N2437" i="1"/>
  <c r="F2437" i="1"/>
  <c r="H214" i="1"/>
  <c r="Q2514" i="1" l="1"/>
  <c r="S2514" i="1" s="1"/>
  <c r="P2515" i="1" s="1"/>
  <c r="M2437" i="1"/>
  <c r="J214" i="1"/>
  <c r="E214" i="1"/>
  <c r="G2515" i="1" l="1"/>
  <c r="R2515" i="1"/>
  <c r="O2437" i="1"/>
  <c r="L2438" i="1" s="1"/>
  <c r="I214" i="1"/>
  <c r="K214" i="1" s="1"/>
  <c r="Q2515" i="1" l="1"/>
  <c r="S2515" i="1" s="1"/>
  <c r="P2516" i="1" s="1"/>
  <c r="F2438" i="1"/>
  <c r="N2438" i="1"/>
  <c r="H215" i="1"/>
  <c r="G2516" i="1" l="1"/>
  <c r="R2516" i="1"/>
  <c r="M2438" i="1"/>
  <c r="J215" i="1"/>
  <c r="E215" i="1"/>
  <c r="Q2516" i="1" l="1"/>
  <c r="O2438" i="1"/>
  <c r="L2439" i="1" s="1"/>
  <c r="I215" i="1"/>
  <c r="K215" i="1" s="1"/>
  <c r="S2516" i="1" l="1"/>
  <c r="P2517" i="1" s="1"/>
  <c r="F2439" i="1"/>
  <c r="N2439" i="1"/>
  <c r="H216" i="1"/>
  <c r="G2517" i="1" l="1"/>
  <c r="R2517" i="1"/>
  <c r="M2439" i="1"/>
  <c r="O2439" i="1" s="1"/>
  <c r="L2440" i="1" s="1"/>
  <c r="E216" i="1"/>
  <c r="J216" i="1"/>
  <c r="Q2517" i="1" l="1"/>
  <c r="N2440" i="1"/>
  <c r="F2440" i="1"/>
  <c r="I216" i="1"/>
  <c r="K216" i="1" s="1"/>
  <c r="S2517" i="1" l="1"/>
  <c r="P2518" i="1" s="1"/>
  <c r="M2440" i="1"/>
  <c r="O2440" i="1" s="1"/>
  <c r="L2441" i="1" s="1"/>
  <c r="H217" i="1"/>
  <c r="G2518" i="1" l="1"/>
  <c r="R2518" i="1"/>
  <c r="F2441" i="1"/>
  <c r="N2441" i="1"/>
  <c r="E217" i="1"/>
  <c r="J217" i="1"/>
  <c r="Q2518" i="1" l="1"/>
  <c r="M2441" i="1"/>
  <c r="O2441" i="1" s="1"/>
  <c r="L2442" i="1" s="1"/>
  <c r="I217" i="1"/>
  <c r="K217" i="1" s="1"/>
  <c r="S2518" i="1" l="1"/>
  <c r="P2519" i="1" s="1"/>
  <c r="N2442" i="1"/>
  <c r="F2442" i="1"/>
  <c r="H218" i="1"/>
  <c r="G2519" i="1" l="1"/>
  <c r="R2519" i="1"/>
  <c r="M2442" i="1"/>
  <c r="O2442" i="1" s="1"/>
  <c r="L2443" i="1" s="1"/>
  <c r="E218" i="1"/>
  <c r="J218" i="1"/>
  <c r="Q2519" i="1" l="1"/>
  <c r="S2519" i="1" s="1"/>
  <c r="P2520" i="1" s="1"/>
  <c r="F2443" i="1"/>
  <c r="N2443" i="1"/>
  <c r="I218" i="1"/>
  <c r="K218" i="1" s="1"/>
  <c r="G2520" i="1" l="1"/>
  <c r="R2520" i="1"/>
  <c r="M2443" i="1"/>
  <c r="O2443" i="1" s="1"/>
  <c r="L2444" i="1" s="1"/>
  <c r="H219" i="1"/>
  <c r="Q2520" i="1" l="1"/>
  <c r="N2444" i="1"/>
  <c r="F2444" i="1"/>
  <c r="J219" i="1"/>
  <c r="E219" i="1"/>
  <c r="S2520" i="1" l="1"/>
  <c r="P2521" i="1" s="1"/>
  <c r="M2444" i="1"/>
  <c r="O2444" i="1" s="1"/>
  <c r="L2445" i="1" s="1"/>
  <c r="I219" i="1"/>
  <c r="K219" i="1" s="1"/>
  <c r="G2521" i="1" l="1"/>
  <c r="R2521" i="1"/>
  <c r="F2445" i="1"/>
  <c r="N2445" i="1"/>
  <c r="H220" i="1"/>
  <c r="Q2521" i="1" l="1"/>
  <c r="M2445" i="1"/>
  <c r="O2445" i="1" s="1"/>
  <c r="L2446" i="1" s="1"/>
  <c r="J220" i="1"/>
  <c r="E220" i="1"/>
  <c r="S2521" i="1" l="1"/>
  <c r="P2522" i="1" s="1"/>
  <c r="F2446" i="1"/>
  <c r="N2446" i="1"/>
  <c r="I220" i="1"/>
  <c r="K220" i="1" s="1"/>
  <c r="G2522" i="1" l="1"/>
  <c r="R2522" i="1"/>
  <c r="M2446" i="1"/>
  <c r="O2446" i="1" s="1"/>
  <c r="L2447" i="1" s="1"/>
  <c r="H221" i="1"/>
  <c r="Q2522" i="1" l="1"/>
  <c r="F2447" i="1"/>
  <c r="N2447" i="1"/>
  <c r="J221" i="1"/>
  <c r="E221" i="1"/>
  <c r="S2522" i="1" l="1"/>
  <c r="P2523" i="1" s="1"/>
  <c r="M2447" i="1"/>
  <c r="O2447" i="1" s="1"/>
  <c r="L2448" i="1" s="1"/>
  <c r="I221" i="1"/>
  <c r="K221" i="1" s="1"/>
  <c r="G2523" i="1" l="1"/>
  <c r="R2523" i="1"/>
  <c r="F2448" i="1"/>
  <c r="N2448" i="1"/>
  <c r="H222" i="1"/>
  <c r="Q2523" i="1" l="1"/>
  <c r="M2448" i="1"/>
  <c r="O2448" i="1" s="1"/>
  <c r="L2449" i="1" s="1"/>
  <c r="J222" i="1"/>
  <c r="E222" i="1"/>
  <c r="S2523" i="1" l="1"/>
  <c r="P2524" i="1" s="1"/>
  <c r="N2449" i="1"/>
  <c r="F2449" i="1"/>
  <c r="I222" i="1"/>
  <c r="K222" i="1" s="1"/>
  <c r="G2524" i="1" l="1"/>
  <c r="R2524" i="1"/>
  <c r="M2449" i="1"/>
  <c r="O2449" i="1" s="1"/>
  <c r="L2450" i="1" s="1"/>
  <c r="H223" i="1"/>
  <c r="Q2524" i="1" l="1"/>
  <c r="N2450" i="1"/>
  <c r="F2450" i="1"/>
  <c r="J223" i="1"/>
  <c r="E223" i="1"/>
  <c r="S2524" i="1" l="1"/>
  <c r="P2525" i="1" s="1"/>
  <c r="M2450" i="1"/>
  <c r="O2450" i="1" s="1"/>
  <c r="L2451" i="1" s="1"/>
  <c r="I223" i="1"/>
  <c r="K223" i="1" s="1"/>
  <c r="G2525" i="1" l="1"/>
  <c r="R2525" i="1"/>
  <c r="N2451" i="1"/>
  <c r="F2451" i="1"/>
  <c r="H224" i="1"/>
  <c r="Q2525" i="1" l="1"/>
  <c r="S2525" i="1" s="1"/>
  <c r="P2526" i="1" s="1"/>
  <c r="M2451" i="1"/>
  <c r="O2451" i="1" s="1"/>
  <c r="L2452" i="1" s="1"/>
  <c r="J224" i="1"/>
  <c r="E224" i="1"/>
  <c r="G2526" i="1" l="1"/>
  <c r="R2526" i="1"/>
  <c r="N2452" i="1"/>
  <c r="F2452" i="1"/>
  <c r="I224" i="1"/>
  <c r="K224" i="1" s="1"/>
  <c r="Q2526" i="1" l="1"/>
  <c r="S2526" i="1" s="1"/>
  <c r="P2527" i="1" s="1"/>
  <c r="M2452" i="1"/>
  <c r="O2452" i="1" s="1"/>
  <c r="L2453" i="1" s="1"/>
  <c r="H225" i="1"/>
  <c r="R2527" i="1" l="1"/>
  <c r="G2527" i="1"/>
  <c r="F2453" i="1"/>
  <c r="N2453" i="1"/>
  <c r="J225" i="1"/>
  <c r="I225" i="1" s="1"/>
  <c r="E225" i="1"/>
  <c r="Q2527" i="1" l="1"/>
  <c r="S2527" i="1" s="1"/>
  <c r="P2528" i="1" s="1"/>
  <c r="M2453" i="1"/>
  <c r="O2453" i="1" s="1"/>
  <c r="L2454" i="1" s="1"/>
  <c r="K225" i="1"/>
  <c r="H226" i="1" s="1"/>
  <c r="G2528" i="1" l="1"/>
  <c r="R2528" i="1"/>
  <c r="F2454" i="1"/>
  <c r="N2454" i="1"/>
  <c r="E226" i="1"/>
  <c r="J226" i="1"/>
  <c r="Q2528" i="1" l="1"/>
  <c r="S2528" i="1" s="1"/>
  <c r="P2529" i="1" s="1"/>
  <c r="M2454" i="1"/>
  <c r="O2454" i="1" s="1"/>
  <c r="L2455" i="1" s="1"/>
  <c r="I226" i="1"/>
  <c r="K226" i="1" s="1"/>
  <c r="G2529" i="1" l="1"/>
  <c r="R2529" i="1"/>
  <c r="F2455" i="1"/>
  <c r="N2455" i="1"/>
  <c r="H227" i="1"/>
  <c r="E227" i="1" s="1"/>
  <c r="Q2529" i="1" l="1"/>
  <c r="S2529" i="1" s="1"/>
  <c r="P2530" i="1" s="1"/>
  <c r="M2455" i="1"/>
  <c r="O2455" i="1" s="1"/>
  <c r="L2456" i="1" s="1"/>
  <c r="J227" i="1"/>
  <c r="I227" i="1" s="1"/>
  <c r="R2530" i="1" l="1"/>
  <c r="G2530" i="1"/>
  <c r="F2456" i="1"/>
  <c r="N2456" i="1"/>
  <c r="K227" i="1"/>
  <c r="H228" i="1" s="1"/>
  <c r="Q2530" i="1" l="1"/>
  <c r="S2530" i="1" s="1"/>
  <c r="P2531" i="1" s="1"/>
  <c r="M2456" i="1"/>
  <c r="O2456" i="1" s="1"/>
  <c r="L2457" i="1" s="1"/>
  <c r="J228" i="1"/>
  <c r="E228" i="1"/>
  <c r="G2531" i="1" l="1"/>
  <c r="R2531" i="1"/>
  <c r="N2457" i="1"/>
  <c r="F2457" i="1"/>
  <c r="I228" i="1"/>
  <c r="K228" i="1" s="1"/>
  <c r="Q2531" i="1" l="1"/>
  <c r="M2457" i="1"/>
  <c r="H229" i="1"/>
  <c r="S2531" i="1" l="1"/>
  <c r="P2532" i="1" s="1"/>
  <c r="O2457" i="1"/>
  <c r="L2458" i="1" s="1"/>
  <c r="E229" i="1"/>
  <c r="J229" i="1"/>
  <c r="I229" i="1" s="1"/>
  <c r="G2532" i="1" l="1"/>
  <c r="R2532" i="1"/>
  <c r="F2458" i="1"/>
  <c r="N2458" i="1"/>
  <c r="K229" i="1"/>
  <c r="H230" i="1" s="1"/>
  <c r="Q2532" i="1" l="1"/>
  <c r="S2532" i="1" s="1"/>
  <c r="P2533" i="1" s="1"/>
  <c r="M2458" i="1"/>
  <c r="O2458" i="1" s="1"/>
  <c r="L2459" i="1" s="1"/>
  <c r="J230" i="1"/>
  <c r="E230" i="1"/>
  <c r="R2533" i="1" l="1"/>
  <c r="G2533" i="1"/>
  <c r="N2459" i="1"/>
  <c r="F2459" i="1"/>
  <c r="I230" i="1"/>
  <c r="K230" i="1" s="1"/>
  <c r="Q2533" i="1" l="1"/>
  <c r="M2459" i="1"/>
  <c r="H231" i="1"/>
  <c r="S2533" i="1" l="1"/>
  <c r="P2534" i="1" s="1"/>
  <c r="O2459" i="1"/>
  <c r="L2460" i="1" s="1"/>
  <c r="J231" i="1"/>
  <c r="E231" i="1"/>
  <c r="G2534" i="1" l="1"/>
  <c r="R2534" i="1"/>
  <c r="N2460" i="1"/>
  <c r="F2460" i="1"/>
  <c r="I231" i="1"/>
  <c r="K231" i="1" s="1"/>
  <c r="Q2534" i="1" l="1"/>
  <c r="M2460" i="1"/>
  <c r="O2460" i="1" s="1"/>
  <c r="L2461" i="1" s="1"/>
  <c r="H232" i="1"/>
  <c r="S2534" i="1" l="1"/>
  <c r="P2535" i="1" s="1"/>
  <c r="F2461" i="1"/>
  <c r="N2461" i="1"/>
  <c r="E232" i="1"/>
  <c r="J232" i="1"/>
  <c r="G2535" i="1" l="1"/>
  <c r="R2535" i="1"/>
  <c r="M2461" i="1"/>
  <c r="I232" i="1"/>
  <c r="K232" i="1" s="1"/>
  <c r="Q2535" i="1" l="1"/>
  <c r="O2461" i="1"/>
  <c r="L2462" i="1" s="1"/>
  <c r="H233" i="1"/>
  <c r="S2535" i="1" l="1"/>
  <c r="P2536" i="1" s="1"/>
  <c r="F2462" i="1"/>
  <c r="N2462" i="1"/>
  <c r="E233" i="1"/>
  <c r="J233" i="1"/>
  <c r="G2536" i="1" l="1"/>
  <c r="R2536" i="1"/>
  <c r="M2462" i="1"/>
  <c r="O2462" i="1" s="1"/>
  <c r="L2463" i="1" s="1"/>
  <c r="I233" i="1"/>
  <c r="K233" i="1" s="1"/>
  <c r="H234" i="1" s="1"/>
  <c r="Q2536" i="1" l="1"/>
  <c r="F2463" i="1"/>
  <c r="N2463" i="1"/>
  <c r="E234" i="1"/>
  <c r="J234" i="1"/>
  <c r="S2536" i="1" l="1"/>
  <c r="P2537" i="1" s="1"/>
  <c r="M2463" i="1"/>
  <c r="O2463" i="1" s="1"/>
  <c r="L2464" i="1" s="1"/>
  <c r="I234" i="1"/>
  <c r="K234" i="1" s="1"/>
  <c r="G2537" i="1" l="1"/>
  <c r="R2537" i="1"/>
  <c r="N2464" i="1"/>
  <c r="F2464" i="1"/>
  <c r="H235" i="1"/>
  <c r="Q2537" i="1" l="1"/>
  <c r="M2464" i="1"/>
  <c r="O2464" i="1" s="1"/>
  <c r="L2465" i="1" s="1"/>
  <c r="J235" i="1"/>
  <c r="E235" i="1"/>
  <c r="S2537" i="1" l="1"/>
  <c r="P2538" i="1" s="1"/>
  <c r="N2465" i="1"/>
  <c r="F2465" i="1"/>
  <c r="I235" i="1"/>
  <c r="K235" i="1" s="1"/>
  <c r="G2538" i="1" l="1"/>
  <c r="R2538" i="1"/>
  <c r="M2465" i="1"/>
  <c r="O2465" i="1" s="1"/>
  <c r="L2466" i="1" s="1"/>
  <c r="H236" i="1"/>
  <c r="Q2538" i="1" l="1"/>
  <c r="F2466" i="1"/>
  <c r="N2466" i="1"/>
  <c r="J236" i="1"/>
  <c r="I236" i="1" s="1"/>
  <c r="E236" i="1"/>
  <c r="S2538" i="1" l="1"/>
  <c r="P2539" i="1" s="1"/>
  <c r="M2466" i="1"/>
  <c r="K236" i="1"/>
  <c r="H237" i="1" s="1"/>
  <c r="J237" i="1" s="1"/>
  <c r="G2539" i="1" l="1"/>
  <c r="R2539" i="1"/>
  <c r="O2466" i="1"/>
  <c r="L2467" i="1" s="1"/>
  <c r="E237" i="1"/>
  <c r="I237" i="1"/>
  <c r="K237" i="1" s="1"/>
  <c r="Q2539" i="1" l="1"/>
  <c r="N2467" i="1"/>
  <c r="F2467" i="1"/>
  <c r="H238" i="1"/>
  <c r="S2539" i="1" l="1"/>
  <c r="P2540" i="1" s="1"/>
  <c r="M2467" i="1"/>
  <c r="O2467" i="1" s="1"/>
  <c r="L2468" i="1" s="1"/>
  <c r="E238" i="1"/>
  <c r="J238" i="1"/>
  <c r="G2540" i="1" l="1"/>
  <c r="R2540" i="1"/>
  <c r="N2468" i="1"/>
  <c r="F2468" i="1"/>
  <c r="I238" i="1"/>
  <c r="K238" i="1" s="1"/>
  <c r="Q2540" i="1" l="1"/>
  <c r="M2468" i="1"/>
  <c r="O2468" i="1" s="1"/>
  <c r="L2469" i="1" s="1"/>
  <c r="H239" i="1"/>
  <c r="S2540" i="1" l="1"/>
  <c r="P2541" i="1" s="1"/>
  <c r="N2469" i="1"/>
  <c r="F2469" i="1"/>
  <c r="E239" i="1"/>
  <c r="J239" i="1"/>
  <c r="G2541" i="1" l="1"/>
  <c r="R2541" i="1"/>
  <c r="M2469" i="1"/>
  <c r="O2469" i="1" s="1"/>
  <c r="L2470" i="1" s="1"/>
  <c r="I239" i="1"/>
  <c r="K239" i="1" s="1"/>
  <c r="Q2541" i="1" l="1"/>
  <c r="S2541" i="1" s="1"/>
  <c r="P2542" i="1" s="1"/>
  <c r="N2470" i="1"/>
  <c r="F2470" i="1"/>
  <c r="H240" i="1"/>
  <c r="E240" i="1" s="1"/>
  <c r="G2542" i="1" l="1"/>
  <c r="R2542" i="1"/>
  <c r="M2470" i="1"/>
  <c r="O2470" i="1" s="1"/>
  <c r="L2471" i="1" s="1"/>
  <c r="J240" i="1"/>
  <c r="I240" i="1" s="1"/>
  <c r="Q2542" i="1" l="1"/>
  <c r="F2471" i="1"/>
  <c r="N2471" i="1"/>
  <c r="K240" i="1"/>
  <c r="H241" i="1" s="1"/>
  <c r="S2542" i="1" l="1"/>
  <c r="P2543" i="1" s="1"/>
  <c r="M2471" i="1"/>
  <c r="O2471" i="1" s="1"/>
  <c r="L2472" i="1" s="1"/>
  <c r="J241" i="1"/>
  <c r="E241" i="1"/>
  <c r="G2543" i="1" l="1"/>
  <c r="R2543" i="1"/>
  <c r="F2472" i="1"/>
  <c r="N2472" i="1"/>
  <c r="I241" i="1"/>
  <c r="K241" i="1" s="1"/>
  <c r="Q2543" i="1" l="1"/>
  <c r="M2472" i="1"/>
  <c r="O2472" i="1" s="1"/>
  <c r="L2473" i="1" s="1"/>
  <c r="H242" i="1"/>
  <c r="S2543" i="1" l="1"/>
  <c r="P2544" i="1" s="1"/>
  <c r="F2473" i="1"/>
  <c r="N2473" i="1"/>
  <c r="J242" i="1"/>
  <c r="E242" i="1"/>
  <c r="G2544" i="1" l="1"/>
  <c r="R2544" i="1"/>
  <c r="M2473" i="1"/>
  <c r="O2473" i="1" s="1"/>
  <c r="L2474" i="1" s="1"/>
  <c r="I242" i="1"/>
  <c r="K242" i="1" s="1"/>
  <c r="Q2544" i="1" l="1"/>
  <c r="F2474" i="1"/>
  <c r="N2474" i="1"/>
  <c r="H243" i="1"/>
  <c r="S2544" i="1" l="1"/>
  <c r="P2545" i="1" s="1"/>
  <c r="M2474" i="1"/>
  <c r="E243" i="1"/>
  <c r="J243" i="1"/>
  <c r="I243" i="1" s="1"/>
  <c r="G2545" i="1" l="1"/>
  <c r="R2545" i="1"/>
  <c r="O2474" i="1"/>
  <c r="L2475" i="1" s="1"/>
  <c r="K243" i="1"/>
  <c r="H244" i="1" s="1"/>
  <c r="Q2545" i="1" l="1"/>
  <c r="N2475" i="1"/>
  <c r="F2475" i="1"/>
  <c r="J244" i="1"/>
  <c r="E244" i="1"/>
  <c r="S2545" i="1" l="1"/>
  <c r="P2546" i="1" s="1"/>
  <c r="M2475" i="1"/>
  <c r="O2475" i="1" s="1"/>
  <c r="L2476" i="1" s="1"/>
  <c r="I244" i="1"/>
  <c r="K244" i="1" s="1"/>
  <c r="G2546" i="1" l="1"/>
  <c r="R2546" i="1"/>
  <c r="F2476" i="1"/>
  <c r="N2476" i="1"/>
  <c r="H245" i="1"/>
  <c r="Q2546" i="1" l="1"/>
  <c r="M2476" i="1"/>
  <c r="O2476" i="1" s="1"/>
  <c r="L2477" i="1" s="1"/>
  <c r="J245" i="1"/>
  <c r="E245" i="1"/>
  <c r="S2546" i="1" l="1"/>
  <c r="P2547" i="1" s="1"/>
  <c r="N2477" i="1"/>
  <c r="F2477" i="1"/>
  <c r="I245" i="1"/>
  <c r="K245" i="1" s="1"/>
  <c r="H246" i="1" s="1"/>
  <c r="G2547" i="1" l="1"/>
  <c r="R2547" i="1"/>
  <c r="M2477" i="1"/>
  <c r="O2477" i="1" s="1"/>
  <c r="L2478" i="1" s="1"/>
  <c r="E246" i="1"/>
  <c r="J246" i="1"/>
  <c r="Q2547" i="1" l="1"/>
  <c r="F2478" i="1"/>
  <c r="N2478" i="1"/>
  <c r="I246" i="1"/>
  <c r="K246" i="1" s="1"/>
  <c r="S2547" i="1" l="1"/>
  <c r="P2548" i="1" s="1"/>
  <c r="M2478" i="1"/>
  <c r="H247" i="1"/>
  <c r="G2548" i="1" l="1"/>
  <c r="R2548" i="1"/>
  <c r="O2478" i="1"/>
  <c r="L2479" i="1" s="1"/>
  <c r="J247" i="1"/>
  <c r="I247" i="1" s="1"/>
  <c r="E247" i="1"/>
  <c r="Q2548" i="1" l="1"/>
  <c r="F2479" i="1"/>
  <c r="N2479" i="1"/>
  <c r="K247" i="1"/>
  <c r="H248" i="1" s="1"/>
  <c r="S2548" i="1" l="1"/>
  <c r="P2549" i="1" s="1"/>
  <c r="M2479" i="1"/>
  <c r="E248" i="1"/>
  <c r="J248" i="1"/>
  <c r="R2549" i="1" l="1"/>
  <c r="G2549" i="1"/>
  <c r="O2479" i="1"/>
  <c r="L2480" i="1" s="1"/>
  <c r="I248" i="1"/>
  <c r="K248" i="1" s="1"/>
  <c r="H249" i="1" s="1"/>
  <c r="Q2549" i="1" l="1"/>
  <c r="S2549" i="1" s="1"/>
  <c r="P2550" i="1" s="1"/>
  <c r="F2480" i="1"/>
  <c r="N2480" i="1"/>
  <c r="J249" i="1"/>
  <c r="E249" i="1"/>
  <c r="G2550" i="1" l="1"/>
  <c r="R2550" i="1"/>
  <c r="I249" i="1"/>
  <c r="K249" i="1" s="1"/>
  <c r="H250" i="1" s="1"/>
  <c r="E250" i="1" s="1"/>
  <c r="M2480" i="1"/>
  <c r="O2480" i="1" s="1"/>
  <c r="L2481" i="1" s="1"/>
  <c r="Q2550" i="1" l="1"/>
  <c r="S2550" i="1"/>
  <c r="P2551" i="1" s="1"/>
  <c r="F2481" i="1"/>
  <c r="N2481" i="1"/>
  <c r="J250" i="1"/>
  <c r="I250" i="1" s="1"/>
  <c r="G2551" i="1" l="1"/>
  <c r="R2551" i="1"/>
  <c r="M2481" i="1"/>
  <c r="O2481" i="1" s="1"/>
  <c r="L2482" i="1" s="1"/>
  <c r="K250" i="1"/>
  <c r="H251" i="1" s="1"/>
  <c r="Q2551" i="1" l="1"/>
  <c r="F2482" i="1"/>
  <c r="N2482" i="1"/>
  <c r="J251" i="1"/>
  <c r="E251" i="1"/>
  <c r="S2551" i="1" l="1"/>
  <c r="P2552" i="1" s="1"/>
  <c r="M2482" i="1"/>
  <c r="O2482" i="1" s="1"/>
  <c r="L2483" i="1" s="1"/>
  <c r="I251" i="1"/>
  <c r="K251" i="1" s="1"/>
  <c r="G2552" i="1" l="1"/>
  <c r="R2552" i="1"/>
  <c r="F2483" i="1"/>
  <c r="N2483" i="1"/>
  <c r="H252" i="1"/>
  <c r="Q2552" i="1" l="1"/>
  <c r="M2483" i="1"/>
  <c r="J252" i="1"/>
  <c r="E252" i="1"/>
  <c r="S2552" i="1" l="1"/>
  <c r="P2553" i="1" s="1"/>
  <c r="O2483" i="1"/>
  <c r="L2484" i="1" s="1"/>
  <c r="I252" i="1"/>
  <c r="K252" i="1" s="1"/>
  <c r="R2553" i="1" l="1"/>
  <c r="G2553" i="1"/>
  <c r="F2484" i="1"/>
  <c r="N2484" i="1"/>
  <c r="H253" i="1"/>
  <c r="Q2553" i="1" l="1"/>
  <c r="S2553" i="1" s="1"/>
  <c r="P2554" i="1" s="1"/>
  <c r="M2484" i="1"/>
  <c r="O2484" i="1" s="1"/>
  <c r="L2485" i="1" s="1"/>
  <c r="J253" i="1"/>
  <c r="E253" i="1"/>
  <c r="G2554" i="1" l="1"/>
  <c r="R2554" i="1"/>
  <c r="F2485" i="1"/>
  <c r="N2485" i="1"/>
  <c r="I253" i="1"/>
  <c r="K253" i="1" s="1"/>
  <c r="Q2554" i="1" l="1"/>
  <c r="M2485" i="1"/>
  <c r="O2485" i="1" s="1"/>
  <c r="L2486" i="1" s="1"/>
  <c r="H254" i="1"/>
  <c r="S2554" i="1" l="1"/>
  <c r="P2555" i="1" s="1"/>
  <c r="F2486" i="1"/>
  <c r="N2486" i="1"/>
  <c r="E254" i="1"/>
  <c r="J254" i="1"/>
  <c r="G2555" i="1" l="1"/>
  <c r="R2555" i="1"/>
  <c r="M2486" i="1"/>
  <c r="I254" i="1"/>
  <c r="K254" i="1" s="1"/>
  <c r="Q2555" i="1" l="1"/>
  <c r="O2486" i="1"/>
  <c r="L2487" i="1" s="1"/>
  <c r="H255" i="1"/>
  <c r="S2555" i="1" l="1"/>
  <c r="P2556" i="1" s="1"/>
  <c r="N2487" i="1"/>
  <c r="F2487" i="1"/>
  <c r="J255" i="1"/>
  <c r="E255" i="1"/>
  <c r="G2556" i="1" l="1"/>
  <c r="R2556" i="1"/>
  <c r="M2487" i="1"/>
  <c r="O2487" i="1" s="1"/>
  <c r="L2488" i="1" s="1"/>
  <c r="I255" i="1"/>
  <c r="K255" i="1" s="1"/>
  <c r="Q2556" i="1" l="1"/>
  <c r="S2556" i="1" s="1"/>
  <c r="P2557" i="1" s="1"/>
  <c r="F2488" i="1"/>
  <c r="N2488" i="1"/>
  <c r="H256" i="1"/>
  <c r="G2557" i="1" l="1"/>
  <c r="R2557" i="1"/>
  <c r="M2488" i="1"/>
  <c r="O2488" i="1" s="1"/>
  <c r="L2489" i="1" s="1"/>
  <c r="J256" i="1"/>
  <c r="E256" i="1"/>
  <c r="Q2557" i="1" l="1"/>
  <c r="F2489" i="1"/>
  <c r="N2489" i="1"/>
  <c r="I256" i="1"/>
  <c r="K256" i="1" s="1"/>
  <c r="H257" i="1" s="1"/>
  <c r="S2557" i="1" l="1"/>
  <c r="P2558" i="1" s="1"/>
  <c r="M2489" i="1"/>
  <c r="O2489" i="1" s="1"/>
  <c r="L2490" i="1" s="1"/>
  <c r="E257" i="1"/>
  <c r="J257" i="1"/>
  <c r="G2558" i="1" l="1"/>
  <c r="R2558" i="1"/>
  <c r="F2490" i="1"/>
  <c r="N2490" i="1"/>
  <c r="I257" i="1"/>
  <c r="K257" i="1" s="1"/>
  <c r="Q2558" i="1" l="1"/>
  <c r="M2490" i="1"/>
  <c r="O2490" i="1" s="1"/>
  <c r="L2491" i="1" s="1"/>
  <c r="H258" i="1"/>
  <c r="E258" i="1" s="1"/>
  <c r="S2558" i="1" l="1"/>
  <c r="P2559" i="1" s="1"/>
  <c r="F2491" i="1"/>
  <c r="N2491" i="1"/>
  <c r="J258" i="1"/>
  <c r="I258" i="1" s="1"/>
  <c r="G2559" i="1" l="1"/>
  <c r="R2559" i="1"/>
  <c r="M2491" i="1"/>
  <c r="O2491" i="1" s="1"/>
  <c r="L2492" i="1" s="1"/>
  <c r="K258" i="1"/>
  <c r="H259" i="1" s="1"/>
  <c r="Q2559" i="1" l="1"/>
  <c r="S2559" i="1" s="1"/>
  <c r="P2560" i="1" s="1"/>
  <c r="N2492" i="1"/>
  <c r="F2492" i="1"/>
  <c r="E259" i="1"/>
  <c r="J259" i="1"/>
  <c r="G2560" i="1" l="1"/>
  <c r="R2560" i="1"/>
  <c r="M2492" i="1"/>
  <c r="O2492" i="1" s="1"/>
  <c r="L2493" i="1" s="1"/>
  <c r="I259" i="1"/>
  <c r="K259" i="1" s="1"/>
  <c r="Q2560" i="1" l="1"/>
  <c r="S2560" i="1" s="1"/>
  <c r="P2561" i="1" s="1"/>
  <c r="N2493" i="1"/>
  <c r="F2493" i="1"/>
  <c r="H260" i="1"/>
  <c r="G2561" i="1" l="1"/>
  <c r="R2561" i="1"/>
  <c r="M2493" i="1"/>
  <c r="O2493" i="1" s="1"/>
  <c r="L2494" i="1" s="1"/>
  <c r="J260" i="1"/>
  <c r="E260" i="1"/>
  <c r="Q2561" i="1" l="1"/>
  <c r="S2561" i="1"/>
  <c r="P2562" i="1" s="1"/>
  <c r="N2494" i="1"/>
  <c r="F2494" i="1"/>
  <c r="I260" i="1"/>
  <c r="K260" i="1" s="1"/>
  <c r="G2562" i="1" l="1"/>
  <c r="R2562" i="1"/>
  <c r="M2494" i="1"/>
  <c r="O2494" i="1" s="1"/>
  <c r="L2495" i="1" s="1"/>
  <c r="H261" i="1"/>
  <c r="Q2562" i="1" l="1"/>
  <c r="N2495" i="1"/>
  <c r="F2495" i="1"/>
  <c r="J261" i="1"/>
  <c r="E261" i="1"/>
  <c r="S2562" i="1" l="1"/>
  <c r="P2563" i="1" s="1"/>
  <c r="M2495" i="1"/>
  <c r="I261" i="1"/>
  <c r="K261" i="1" s="1"/>
  <c r="H262" i="1" s="1"/>
  <c r="R2563" i="1" l="1"/>
  <c r="G2563" i="1"/>
  <c r="O2495" i="1"/>
  <c r="L2496" i="1" s="1"/>
  <c r="E262" i="1"/>
  <c r="J262" i="1"/>
  <c r="Q2563" i="1" l="1"/>
  <c r="N2496" i="1"/>
  <c r="F2496" i="1"/>
  <c r="I262" i="1"/>
  <c r="K262" i="1" s="1"/>
  <c r="S2563" i="1" l="1"/>
  <c r="P2564" i="1" s="1"/>
  <c r="M2496" i="1"/>
  <c r="O2496" i="1" s="1"/>
  <c r="L2497" i="1" s="1"/>
  <c r="H263" i="1"/>
  <c r="G2564" i="1" l="1"/>
  <c r="R2564" i="1"/>
  <c r="F2497" i="1"/>
  <c r="N2497" i="1"/>
  <c r="E263" i="1"/>
  <c r="J263" i="1"/>
  <c r="Q2564" i="1" l="1"/>
  <c r="M2497" i="1"/>
  <c r="O2497" i="1" s="1"/>
  <c r="L2498" i="1" s="1"/>
  <c r="I263" i="1"/>
  <c r="K263" i="1" s="1"/>
  <c r="H264" i="1" s="1"/>
  <c r="S2564" i="1" l="1"/>
  <c r="P2565" i="1" s="1"/>
  <c r="F2498" i="1"/>
  <c r="N2498" i="1"/>
  <c r="J264" i="1"/>
  <c r="E264" i="1"/>
  <c r="G2565" i="1" l="1"/>
  <c r="R2565" i="1"/>
  <c r="M2498" i="1"/>
  <c r="I264" i="1"/>
  <c r="K264" i="1" s="1"/>
  <c r="H265" i="1" s="1"/>
  <c r="Q2565" i="1" l="1"/>
  <c r="O2498" i="1"/>
  <c r="L2499" i="1" s="1"/>
  <c r="J265" i="1"/>
  <c r="I265" i="1" s="1"/>
  <c r="E265" i="1"/>
  <c r="S2565" i="1" l="1"/>
  <c r="P2566" i="1" s="1"/>
  <c r="F2499" i="1"/>
  <c r="N2499" i="1"/>
  <c r="K265" i="1"/>
  <c r="H266" i="1" s="1"/>
  <c r="G2566" i="1" l="1"/>
  <c r="R2566" i="1"/>
  <c r="M2499" i="1"/>
  <c r="E266" i="1"/>
  <c r="J266" i="1"/>
  <c r="Q2566" i="1" l="1"/>
  <c r="S2566" i="1" s="1"/>
  <c r="P2567" i="1" s="1"/>
  <c r="O2499" i="1"/>
  <c r="L2500" i="1" s="1"/>
  <c r="I266" i="1"/>
  <c r="K266" i="1" s="1"/>
  <c r="G2567" i="1" l="1"/>
  <c r="R2567" i="1"/>
  <c r="F2500" i="1"/>
  <c r="N2500" i="1"/>
  <c r="H267" i="1"/>
  <c r="Q2567" i="1" l="1"/>
  <c r="M2500" i="1"/>
  <c r="E267" i="1"/>
  <c r="J267" i="1"/>
  <c r="S2567" i="1" l="1"/>
  <c r="P2568" i="1" s="1"/>
  <c r="O2500" i="1"/>
  <c r="L2501" i="1" s="1"/>
  <c r="I267" i="1"/>
  <c r="K267" i="1" s="1"/>
  <c r="G2568" i="1" l="1"/>
  <c r="R2568" i="1"/>
  <c r="F2501" i="1"/>
  <c r="N2501" i="1"/>
  <c r="H268" i="1"/>
  <c r="Q2568" i="1" l="1"/>
  <c r="S2568" i="1" s="1"/>
  <c r="P2569" i="1" s="1"/>
  <c r="M2501" i="1"/>
  <c r="O2501" i="1" s="1"/>
  <c r="L2502" i="1" s="1"/>
  <c r="J268" i="1"/>
  <c r="E268" i="1"/>
  <c r="G2569" i="1" l="1"/>
  <c r="R2569" i="1"/>
  <c r="F2502" i="1"/>
  <c r="N2502" i="1"/>
  <c r="I268" i="1"/>
  <c r="K268" i="1" s="1"/>
  <c r="Q2569" i="1" l="1"/>
  <c r="M2502" i="1"/>
  <c r="H269" i="1"/>
  <c r="S2569" i="1" l="1"/>
  <c r="P2570" i="1" s="1"/>
  <c r="O2502" i="1"/>
  <c r="L2503" i="1" s="1"/>
  <c r="E269" i="1"/>
  <c r="J269" i="1"/>
  <c r="R2570" i="1" l="1"/>
  <c r="G2570" i="1"/>
  <c r="F2503" i="1"/>
  <c r="N2503" i="1"/>
  <c r="I269" i="1"/>
  <c r="K269" i="1" s="1"/>
  <c r="Q2570" i="1" l="1"/>
  <c r="S2570" i="1" s="1"/>
  <c r="P2571" i="1" s="1"/>
  <c r="M2503" i="1"/>
  <c r="H270" i="1"/>
  <c r="G2571" i="1" l="1"/>
  <c r="R2571" i="1"/>
  <c r="O2503" i="1"/>
  <c r="L2504" i="1" s="1"/>
  <c r="E270" i="1"/>
  <c r="J270" i="1"/>
  <c r="Q2571" i="1" l="1"/>
  <c r="F2504" i="1"/>
  <c r="N2504" i="1"/>
  <c r="I270" i="1"/>
  <c r="K270" i="1" s="1"/>
  <c r="S2571" i="1" l="1"/>
  <c r="P2572" i="1" s="1"/>
  <c r="M2504" i="1"/>
  <c r="O2504" i="1" s="1"/>
  <c r="L2505" i="1" s="1"/>
  <c r="H271" i="1"/>
  <c r="G2572" i="1" l="1"/>
  <c r="R2572" i="1"/>
  <c r="F2505" i="1"/>
  <c r="N2505" i="1"/>
  <c r="J271" i="1"/>
  <c r="E271" i="1"/>
  <c r="Q2572" i="1" l="1"/>
  <c r="S2572" i="1" s="1"/>
  <c r="P2573" i="1" s="1"/>
  <c r="M2505" i="1"/>
  <c r="O2505" i="1" s="1"/>
  <c r="L2506" i="1" s="1"/>
  <c r="I271" i="1"/>
  <c r="K271" i="1" s="1"/>
  <c r="G2573" i="1" l="1"/>
  <c r="R2573" i="1"/>
  <c r="F2506" i="1"/>
  <c r="N2506" i="1"/>
  <c r="H272" i="1"/>
  <c r="Q2573" i="1" l="1"/>
  <c r="S2573" i="1" s="1"/>
  <c r="P2574" i="1" s="1"/>
  <c r="M2506" i="1"/>
  <c r="O2506" i="1" s="1"/>
  <c r="L2507" i="1" s="1"/>
  <c r="E272" i="1"/>
  <c r="J272" i="1"/>
  <c r="N2507" i="1" l="1"/>
  <c r="F2507" i="1"/>
  <c r="I272" i="1"/>
  <c r="K272" i="1" s="1"/>
  <c r="G2574" i="1" l="1"/>
  <c r="R2574" i="1"/>
  <c r="M2507" i="1"/>
  <c r="O2507" i="1" s="1"/>
  <c r="L2508" i="1" s="1"/>
  <c r="H273" i="1"/>
  <c r="Q2574" i="1" l="1"/>
  <c r="S2574" i="1" s="1"/>
  <c r="P2575" i="1" s="1"/>
  <c r="F2508" i="1"/>
  <c r="N2508" i="1"/>
  <c r="E273" i="1"/>
  <c r="J273" i="1"/>
  <c r="G2575" i="1" l="1"/>
  <c r="R2575" i="1"/>
  <c r="M2508" i="1"/>
  <c r="O2508" i="1" s="1"/>
  <c r="L2509" i="1" s="1"/>
  <c r="I273" i="1"/>
  <c r="K273" i="1" s="1"/>
  <c r="Q2575" i="1" l="1"/>
  <c r="S2575" i="1" s="1"/>
  <c r="P2576" i="1" s="1"/>
  <c r="F2509" i="1"/>
  <c r="N2509" i="1"/>
  <c r="H274" i="1"/>
  <c r="G2576" i="1" l="1"/>
  <c r="R2576" i="1"/>
  <c r="M2509" i="1"/>
  <c r="E274" i="1"/>
  <c r="J274" i="1"/>
  <c r="Q2576" i="1" l="1"/>
  <c r="O2509" i="1"/>
  <c r="L2510" i="1" s="1"/>
  <c r="I274" i="1"/>
  <c r="K274" i="1" s="1"/>
  <c r="H275" i="1" s="1"/>
  <c r="S2576" i="1" l="1"/>
  <c r="P2577" i="1" s="1"/>
  <c r="F2510" i="1"/>
  <c r="N2510" i="1"/>
  <c r="E275" i="1"/>
  <c r="J275" i="1"/>
  <c r="G2577" i="1" l="1"/>
  <c r="R2577" i="1"/>
  <c r="M2510" i="1"/>
  <c r="O2510" i="1" s="1"/>
  <c r="L2511" i="1" s="1"/>
  <c r="I275" i="1"/>
  <c r="K275" i="1" s="1"/>
  <c r="Q2577" i="1" l="1"/>
  <c r="S2577" i="1" s="1"/>
  <c r="P2578" i="1" s="1"/>
  <c r="N2511" i="1"/>
  <c r="F2511" i="1"/>
  <c r="H276" i="1"/>
  <c r="G2578" i="1" l="1"/>
  <c r="R2578" i="1"/>
  <c r="M2511" i="1"/>
  <c r="O2511" i="1" s="1"/>
  <c r="L2512" i="1" s="1"/>
  <c r="J276" i="1"/>
  <c r="E276" i="1"/>
  <c r="Q2578" i="1" l="1"/>
  <c r="F2512" i="1"/>
  <c r="N2512" i="1"/>
  <c r="I276" i="1"/>
  <c r="K276" i="1" s="1"/>
  <c r="S2578" i="1" l="1"/>
  <c r="P2579" i="1" s="1"/>
  <c r="M2512" i="1"/>
  <c r="H277" i="1"/>
  <c r="G2579" i="1" l="1"/>
  <c r="R2579" i="1"/>
  <c r="O2512" i="1"/>
  <c r="L2513" i="1" s="1"/>
  <c r="E277" i="1"/>
  <c r="J277" i="1"/>
  <c r="Q2579" i="1" l="1"/>
  <c r="S2579" i="1" s="1"/>
  <c r="P2580" i="1" s="1"/>
  <c r="N2513" i="1"/>
  <c r="F2513" i="1"/>
  <c r="I277" i="1"/>
  <c r="K277" i="1" s="1"/>
  <c r="H278" i="1" s="1"/>
  <c r="G2580" i="1" l="1"/>
  <c r="R2580" i="1"/>
  <c r="M2513" i="1"/>
  <c r="J278" i="1"/>
  <c r="I278" i="1" s="1"/>
  <c r="E278" i="1"/>
  <c r="Q2580" i="1" l="1"/>
  <c r="K278" i="1"/>
  <c r="H279" i="1" s="1"/>
  <c r="O2513" i="1"/>
  <c r="L2514" i="1" s="1"/>
  <c r="S2580" i="1" l="1"/>
  <c r="P2581" i="1" s="1"/>
  <c r="F2514" i="1"/>
  <c r="N2514" i="1"/>
  <c r="J279" i="1"/>
  <c r="E279" i="1"/>
  <c r="G2581" i="1" l="1"/>
  <c r="R2581" i="1"/>
  <c r="M2514" i="1"/>
  <c r="O2514" i="1"/>
  <c r="L2515" i="1" s="1"/>
  <c r="I279" i="1"/>
  <c r="K279" i="1" s="1"/>
  <c r="Q2581" i="1" l="1"/>
  <c r="F2515" i="1"/>
  <c r="N2515" i="1"/>
  <c r="H280" i="1"/>
  <c r="S2581" i="1" l="1"/>
  <c r="P2582" i="1" s="1"/>
  <c r="M2515" i="1"/>
  <c r="O2515" i="1" s="1"/>
  <c r="L2516" i="1" s="1"/>
  <c r="E280" i="1"/>
  <c r="J280" i="1"/>
  <c r="G2582" i="1" l="1"/>
  <c r="R2582" i="1"/>
  <c r="F2516" i="1"/>
  <c r="N2516" i="1"/>
  <c r="I280" i="1"/>
  <c r="K280" i="1" s="1"/>
  <c r="H281" i="1" s="1"/>
  <c r="Q2582" i="1" l="1"/>
  <c r="M2516" i="1"/>
  <c r="O2516" i="1" s="1"/>
  <c r="L2517" i="1" s="1"/>
  <c r="J281" i="1"/>
  <c r="E281" i="1"/>
  <c r="S2582" i="1" l="1"/>
  <c r="P2583" i="1" s="1"/>
  <c r="F2517" i="1"/>
  <c r="N2517" i="1"/>
  <c r="I281" i="1"/>
  <c r="K281" i="1" s="1"/>
  <c r="H282" i="1" s="1"/>
  <c r="G2583" i="1" l="1"/>
  <c r="R2583" i="1"/>
  <c r="M2517" i="1"/>
  <c r="O2517" i="1" s="1"/>
  <c r="L2518" i="1" s="1"/>
  <c r="J282" i="1"/>
  <c r="E282" i="1"/>
  <c r="Q2583" i="1" l="1"/>
  <c r="F2518" i="1"/>
  <c r="N2518" i="1"/>
  <c r="I282" i="1"/>
  <c r="K282" i="1" s="1"/>
  <c r="S2583" i="1" l="1"/>
  <c r="P2584" i="1" s="1"/>
  <c r="M2518" i="1"/>
  <c r="O2518" i="1" s="1"/>
  <c r="L2519" i="1" s="1"/>
  <c r="H283" i="1"/>
  <c r="G2584" i="1" l="1"/>
  <c r="R2584" i="1"/>
  <c r="F2519" i="1"/>
  <c r="N2519" i="1"/>
  <c r="E283" i="1"/>
  <c r="J283" i="1"/>
  <c r="Q2584" i="1" l="1"/>
  <c r="S2584" i="1" s="1"/>
  <c r="P2585" i="1" s="1"/>
  <c r="M2519" i="1"/>
  <c r="O2519" i="1" s="1"/>
  <c r="L2520" i="1" s="1"/>
  <c r="I283" i="1"/>
  <c r="K283" i="1" s="1"/>
  <c r="H284" i="1" s="1"/>
  <c r="R2585" i="1" l="1"/>
  <c r="G2585" i="1"/>
  <c r="F2520" i="1"/>
  <c r="N2520" i="1"/>
  <c r="E284" i="1"/>
  <c r="J284" i="1"/>
  <c r="Q2585" i="1" l="1"/>
  <c r="M2520" i="1"/>
  <c r="I284" i="1"/>
  <c r="K284" i="1" s="1"/>
  <c r="S2585" i="1" l="1"/>
  <c r="P2586" i="1" s="1"/>
  <c r="O2520" i="1"/>
  <c r="L2521" i="1" s="1"/>
  <c r="H285" i="1"/>
  <c r="G2586" i="1" l="1"/>
  <c r="R2586" i="1"/>
  <c r="N2521" i="1"/>
  <c r="F2521" i="1"/>
  <c r="E285" i="1"/>
  <c r="J285" i="1"/>
  <c r="Q2586" i="1" l="1"/>
  <c r="M2521" i="1"/>
  <c r="I285" i="1"/>
  <c r="K285" i="1" s="1"/>
  <c r="S2586" i="1" l="1"/>
  <c r="P2587" i="1" s="1"/>
  <c r="O2521" i="1"/>
  <c r="L2522" i="1" s="1"/>
  <c r="H286" i="1"/>
  <c r="E286" i="1" s="1"/>
  <c r="G2587" i="1" l="1"/>
  <c r="R2587" i="1"/>
  <c r="F2522" i="1"/>
  <c r="N2522" i="1"/>
  <c r="J286" i="1"/>
  <c r="I286" i="1" s="1"/>
  <c r="Q2587" i="1" l="1"/>
  <c r="S2587" i="1" s="1"/>
  <c r="P2588" i="1" s="1"/>
  <c r="K286" i="1"/>
  <c r="H287" i="1" s="1"/>
  <c r="M2522" i="1"/>
  <c r="G2588" i="1" l="1"/>
  <c r="R2588" i="1"/>
  <c r="O2522" i="1"/>
  <c r="L2523" i="1" s="1"/>
  <c r="J287" i="1"/>
  <c r="E287" i="1"/>
  <c r="Q2588" i="1" l="1"/>
  <c r="F2523" i="1"/>
  <c r="N2523" i="1"/>
  <c r="I287" i="1"/>
  <c r="K287" i="1" s="1"/>
  <c r="S2588" i="1" l="1"/>
  <c r="P2589" i="1" s="1"/>
  <c r="M2523" i="1"/>
  <c r="O2523" i="1" s="1"/>
  <c r="L2524" i="1" s="1"/>
  <c r="H288" i="1"/>
  <c r="G2589" i="1" l="1"/>
  <c r="R2589" i="1"/>
  <c r="F2524" i="1"/>
  <c r="N2524" i="1"/>
  <c r="J288" i="1"/>
  <c r="E288" i="1"/>
  <c r="Q2589" i="1" l="1"/>
  <c r="S2589" i="1" s="1"/>
  <c r="P2590" i="1" s="1"/>
  <c r="M2524" i="1"/>
  <c r="O2524" i="1" s="1"/>
  <c r="L2525" i="1" s="1"/>
  <c r="I288" i="1"/>
  <c r="K288" i="1" s="1"/>
  <c r="H289" i="1" s="1"/>
  <c r="G2590" i="1" l="1"/>
  <c r="R2590" i="1"/>
  <c r="F2525" i="1"/>
  <c r="N2525" i="1"/>
  <c r="E289" i="1"/>
  <c r="J289" i="1"/>
  <c r="Q2590" i="1" l="1"/>
  <c r="S2590" i="1" s="1"/>
  <c r="P2591" i="1" s="1"/>
  <c r="M2525" i="1"/>
  <c r="I289" i="1"/>
  <c r="K289" i="1" s="1"/>
  <c r="G2591" i="1" l="1"/>
  <c r="R2591" i="1"/>
  <c r="O2525" i="1"/>
  <c r="L2526" i="1" s="1"/>
  <c r="H290" i="1"/>
  <c r="Q2591" i="1" l="1"/>
  <c r="N2526" i="1"/>
  <c r="F2526" i="1"/>
  <c r="J290" i="1"/>
  <c r="E290" i="1"/>
  <c r="S2591" i="1" l="1"/>
  <c r="P2592" i="1" s="1"/>
  <c r="M2526" i="1"/>
  <c r="O2526" i="1" s="1"/>
  <c r="L2527" i="1" s="1"/>
  <c r="I290" i="1"/>
  <c r="K290" i="1" s="1"/>
  <c r="G2592" i="1" l="1"/>
  <c r="R2592" i="1"/>
  <c r="F2527" i="1"/>
  <c r="N2527" i="1"/>
  <c r="H291" i="1"/>
  <c r="Q2592" i="1" l="1"/>
  <c r="S2592" i="1" s="1"/>
  <c r="P2593" i="1" s="1"/>
  <c r="M2527" i="1"/>
  <c r="O2527" i="1" s="1"/>
  <c r="L2528" i="1" s="1"/>
  <c r="J291" i="1"/>
  <c r="E291" i="1"/>
  <c r="G2593" i="1" l="1"/>
  <c r="R2593" i="1"/>
  <c r="F2528" i="1"/>
  <c r="N2528" i="1"/>
  <c r="I291" i="1"/>
  <c r="K291" i="1" s="1"/>
  <c r="Q2593" i="1" l="1"/>
  <c r="M2528" i="1"/>
  <c r="O2528" i="1" s="1"/>
  <c r="L2529" i="1" s="1"/>
  <c r="H292" i="1"/>
  <c r="S2593" i="1" l="1"/>
  <c r="P2594" i="1" s="1"/>
  <c r="F2529" i="1"/>
  <c r="N2529" i="1"/>
  <c r="E292" i="1"/>
  <c r="J292" i="1"/>
  <c r="G2594" i="1" l="1"/>
  <c r="R2594" i="1"/>
  <c r="M2529" i="1"/>
  <c r="I292" i="1"/>
  <c r="K292" i="1" s="1"/>
  <c r="Q2594" i="1" l="1"/>
  <c r="O2529" i="1"/>
  <c r="L2530" i="1" s="1"/>
  <c r="H293" i="1"/>
  <c r="S2594" i="1" l="1"/>
  <c r="P2595" i="1" s="1"/>
  <c r="F2530" i="1"/>
  <c r="N2530" i="1"/>
  <c r="J293" i="1"/>
  <c r="E293" i="1"/>
  <c r="G2595" i="1" l="1"/>
  <c r="R2595" i="1"/>
  <c r="M2530" i="1"/>
  <c r="I293" i="1"/>
  <c r="K293" i="1" s="1"/>
  <c r="Q2595" i="1" l="1"/>
  <c r="S2595" i="1" s="1"/>
  <c r="P2596" i="1" s="1"/>
  <c r="O2530" i="1"/>
  <c r="L2531" i="1" s="1"/>
  <c r="H294" i="1"/>
  <c r="R2596" i="1" l="1"/>
  <c r="G2596" i="1"/>
  <c r="N2531" i="1"/>
  <c r="F2531" i="1"/>
  <c r="J294" i="1"/>
  <c r="E294" i="1"/>
  <c r="Q2596" i="1" l="1"/>
  <c r="S2596" i="1" s="1"/>
  <c r="P2597" i="1" s="1"/>
  <c r="M2531" i="1"/>
  <c r="I294" i="1"/>
  <c r="K294" i="1" s="1"/>
  <c r="R2597" i="1" l="1"/>
  <c r="G2597" i="1"/>
  <c r="O2531" i="1"/>
  <c r="L2532" i="1" s="1"/>
  <c r="H295" i="1"/>
  <c r="Q2597" i="1" l="1"/>
  <c r="S2597" i="1" s="1"/>
  <c r="P2598" i="1" s="1"/>
  <c r="N2532" i="1"/>
  <c r="F2532" i="1"/>
  <c r="J295" i="1"/>
  <c r="E295" i="1"/>
  <c r="G2598" i="1" l="1"/>
  <c r="R2598" i="1"/>
  <c r="M2532" i="1"/>
  <c r="O2532" i="1" s="1"/>
  <c r="L2533" i="1" s="1"/>
  <c r="I295" i="1"/>
  <c r="K295" i="1" s="1"/>
  <c r="Q2598" i="1" l="1"/>
  <c r="S2598" i="1" s="1"/>
  <c r="P2599" i="1" s="1"/>
  <c r="F2533" i="1"/>
  <c r="N2533" i="1"/>
  <c r="H296" i="1"/>
  <c r="G2599" i="1" l="1"/>
  <c r="R2599" i="1"/>
  <c r="M2533" i="1"/>
  <c r="O2533" i="1" s="1"/>
  <c r="L2534" i="1" s="1"/>
  <c r="J296" i="1"/>
  <c r="E296" i="1"/>
  <c r="Q2599" i="1" l="1"/>
  <c r="S2599" i="1" s="1"/>
  <c r="P2600" i="1" s="1"/>
  <c r="F2534" i="1"/>
  <c r="N2534" i="1"/>
  <c r="I296" i="1"/>
  <c r="K296" i="1" s="1"/>
  <c r="G2600" i="1" l="1"/>
  <c r="R2600" i="1"/>
  <c r="M2534" i="1"/>
  <c r="O2534" i="1" s="1"/>
  <c r="L2535" i="1" s="1"/>
  <c r="H297" i="1"/>
  <c r="Q2600" i="1" l="1"/>
  <c r="S2600" i="1" s="1"/>
  <c r="P2601" i="1" s="1"/>
  <c r="F2535" i="1"/>
  <c r="N2535" i="1"/>
  <c r="J297" i="1"/>
  <c r="E297" i="1"/>
  <c r="G2601" i="1" l="1"/>
  <c r="R2601" i="1"/>
  <c r="M2535" i="1"/>
  <c r="O2535" i="1" s="1"/>
  <c r="L2536" i="1" s="1"/>
  <c r="I297" i="1"/>
  <c r="K297" i="1" s="1"/>
  <c r="Q2601" i="1" l="1"/>
  <c r="F2536" i="1"/>
  <c r="N2536" i="1"/>
  <c r="H298" i="1"/>
  <c r="S2601" i="1" l="1"/>
  <c r="P2602" i="1" s="1"/>
  <c r="M2536" i="1"/>
  <c r="J298" i="1"/>
  <c r="E298" i="1"/>
  <c r="G2602" i="1" l="1"/>
  <c r="R2602" i="1"/>
  <c r="O2536" i="1"/>
  <c r="L2537" i="1" s="1"/>
  <c r="I298" i="1"/>
  <c r="K298" i="1" s="1"/>
  <c r="Q2602" i="1" l="1"/>
  <c r="F2537" i="1"/>
  <c r="N2537" i="1"/>
  <c r="H299" i="1"/>
  <c r="S2602" i="1" l="1"/>
  <c r="P2603" i="1" s="1"/>
  <c r="M2537" i="1"/>
  <c r="O2537" i="1" s="1"/>
  <c r="L2538" i="1" s="1"/>
  <c r="E299" i="1"/>
  <c r="J299" i="1"/>
  <c r="I299" i="1" s="1"/>
  <c r="R2603" i="1" l="1"/>
  <c r="G2603" i="1"/>
  <c r="N2538" i="1"/>
  <c r="F2538" i="1"/>
  <c r="K299" i="1"/>
  <c r="H300" i="1" s="1"/>
  <c r="Q2603" i="1" l="1"/>
  <c r="S2603" i="1" s="1"/>
  <c r="P2604" i="1" s="1"/>
  <c r="M2538" i="1"/>
  <c r="J300" i="1"/>
  <c r="I300" i="1" s="1"/>
  <c r="E300" i="1"/>
  <c r="G2604" i="1" l="1"/>
  <c r="R2604" i="1"/>
  <c r="O2538" i="1"/>
  <c r="L2539" i="1" s="1"/>
  <c r="K300" i="1"/>
  <c r="H301" i="1" s="1"/>
  <c r="Q2604" i="1" l="1"/>
  <c r="S2604" i="1" s="1"/>
  <c r="P2605" i="1" s="1"/>
  <c r="F2539" i="1"/>
  <c r="N2539" i="1"/>
  <c r="J301" i="1"/>
  <c r="E301" i="1"/>
  <c r="G2605" i="1" l="1"/>
  <c r="R2605" i="1"/>
  <c r="M2539" i="1"/>
  <c r="O2539" i="1" s="1"/>
  <c r="L2540" i="1" s="1"/>
  <c r="I301" i="1"/>
  <c r="K301" i="1" s="1"/>
  <c r="Q2605" i="1" l="1"/>
  <c r="N2540" i="1"/>
  <c r="F2540" i="1"/>
  <c r="H302" i="1"/>
  <c r="S2605" i="1" l="1"/>
  <c r="P2606" i="1" s="1"/>
  <c r="M2540" i="1"/>
  <c r="O2540" i="1" s="1"/>
  <c r="L2541" i="1" s="1"/>
  <c r="E302" i="1"/>
  <c r="J302" i="1"/>
  <c r="R2606" i="1" l="1"/>
  <c r="G2606" i="1"/>
  <c r="F2541" i="1"/>
  <c r="N2541" i="1"/>
  <c r="I302" i="1"/>
  <c r="K302" i="1" s="1"/>
  <c r="Q2606" i="1" l="1"/>
  <c r="S2606" i="1" s="1"/>
  <c r="P2607" i="1" s="1"/>
  <c r="M2541" i="1"/>
  <c r="O2541" i="1" s="1"/>
  <c r="L2542" i="1" s="1"/>
  <c r="H303" i="1"/>
  <c r="G2607" i="1" l="1"/>
  <c r="R2607" i="1"/>
  <c r="N2542" i="1"/>
  <c r="F2542" i="1"/>
  <c r="E303" i="1"/>
  <c r="J303" i="1"/>
  <c r="Q2607" i="1" l="1"/>
  <c r="S2607" i="1" s="1"/>
  <c r="P2608" i="1" s="1"/>
  <c r="M2542" i="1"/>
  <c r="I303" i="1"/>
  <c r="K303" i="1" s="1"/>
  <c r="G2608" i="1" l="1"/>
  <c r="R2608" i="1"/>
  <c r="O2542" i="1"/>
  <c r="L2543" i="1" s="1"/>
  <c r="H304" i="1"/>
  <c r="Q2608" i="1" l="1"/>
  <c r="F2543" i="1"/>
  <c r="N2543" i="1"/>
  <c r="J304" i="1"/>
  <c r="E304" i="1"/>
  <c r="S2608" i="1" l="1"/>
  <c r="P2609" i="1" s="1"/>
  <c r="M2543" i="1"/>
  <c r="I304" i="1"/>
  <c r="K304" i="1" s="1"/>
  <c r="R2609" i="1" l="1"/>
  <c r="G2609" i="1"/>
  <c r="O2543" i="1"/>
  <c r="L2544" i="1" s="1"/>
  <c r="H305" i="1"/>
  <c r="Q2609" i="1" l="1"/>
  <c r="F2544" i="1"/>
  <c r="N2544" i="1"/>
  <c r="J305" i="1"/>
  <c r="I305" i="1" s="1"/>
  <c r="E305" i="1"/>
  <c r="S2609" i="1" l="1"/>
  <c r="P2610" i="1" s="1"/>
  <c r="M2544" i="1"/>
  <c r="K305" i="1"/>
  <c r="H306" i="1" s="1"/>
  <c r="R2610" i="1" l="1"/>
  <c r="G2610" i="1"/>
  <c r="O2544" i="1"/>
  <c r="L2545" i="1" s="1"/>
  <c r="E306" i="1"/>
  <c r="J306" i="1"/>
  <c r="Q2610" i="1" l="1"/>
  <c r="F2545" i="1"/>
  <c r="N2545" i="1"/>
  <c r="I306" i="1"/>
  <c r="K306" i="1" s="1"/>
  <c r="S2610" i="1" l="1"/>
  <c r="P2611" i="1" s="1"/>
  <c r="M2545" i="1"/>
  <c r="H307" i="1"/>
  <c r="G2611" i="1" l="1"/>
  <c r="R2611" i="1"/>
  <c r="O2545" i="1"/>
  <c r="L2546" i="1" s="1"/>
  <c r="J307" i="1"/>
  <c r="E307" i="1"/>
  <c r="Q2611" i="1" l="1"/>
  <c r="N2546" i="1"/>
  <c r="F2546" i="1"/>
  <c r="I307" i="1"/>
  <c r="K307" i="1" s="1"/>
  <c r="S2611" i="1" l="1"/>
  <c r="P2612" i="1" s="1"/>
  <c r="M2546" i="1"/>
  <c r="O2546" i="1" s="1"/>
  <c r="L2547" i="1" s="1"/>
  <c r="H308" i="1"/>
  <c r="G2612" i="1" l="1"/>
  <c r="R2612" i="1"/>
  <c r="F2547" i="1"/>
  <c r="N2547" i="1"/>
  <c r="J308" i="1"/>
  <c r="I308" i="1" s="1"/>
  <c r="E308" i="1"/>
  <c r="Q2612" i="1" l="1"/>
  <c r="S2612" i="1" s="1"/>
  <c r="P2613" i="1" s="1"/>
  <c r="M2547" i="1"/>
  <c r="K308" i="1"/>
  <c r="H309" i="1" s="1"/>
  <c r="G2613" i="1" l="1"/>
  <c r="R2613" i="1"/>
  <c r="O2547" i="1"/>
  <c r="L2548" i="1" s="1"/>
  <c r="J309" i="1"/>
  <c r="E309" i="1"/>
  <c r="Q2613" i="1" l="1"/>
  <c r="S2613" i="1" s="1"/>
  <c r="P2614" i="1" s="1"/>
  <c r="F2548" i="1"/>
  <c r="N2548" i="1"/>
  <c r="I309" i="1"/>
  <c r="K309" i="1" s="1"/>
  <c r="G2614" i="1" l="1"/>
  <c r="R2614" i="1"/>
  <c r="M2548" i="1"/>
  <c r="H310" i="1"/>
  <c r="J310" i="1" s="1"/>
  <c r="Q2614" i="1" l="1"/>
  <c r="O2548" i="1"/>
  <c r="L2549" i="1" s="1"/>
  <c r="E310" i="1"/>
  <c r="I310" i="1"/>
  <c r="K310" i="1" s="1"/>
  <c r="S2614" i="1" l="1"/>
  <c r="P2615" i="1" s="1"/>
  <c r="N2549" i="1"/>
  <c r="F2549" i="1"/>
  <c r="H311" i="1"/>
  <c r="E311" i="1" s="1"/>
  <c r="G2615" i="1" l="1"/>
  <c r="R2615" i="1"/>
  <c r="M2549" i="1"/>
  <c r="J311" i="1"/>
  <c r="Q2615" i="1" l="1"/>
  <c r="I311" i="1"/>
  <c r="K311" i="1" s="1"/>
  <c r="H312" i="1" s="1"/>
  <c r="O2549" i="1"/>
  <c r="L2550" i="1" s="1"/>
  <c r="S2615" i="1" l="1"/>
  <c r="P2616" i="1" s="1"/>
  <c r="F2550" i="1"/>
  <c r="N2550" i="1"/>
  <c r="J312" i="1"/>
  <c r="I312" i="1" s="1"/>
  <c r="E312" i="1"/>
  <c r="G2616" i="1" l="1"/>
  <c r="R2616" i="1"/>
  <c r="M2550" i="1"/>
  <c r="O2550" i="1" s="1"/>
  <c r="L2551" i="1" s="1"/>
  <c r="K312" i="1"/>
  <c r="H313" i="1" s="1"/>
  <c r="Q2616" i="1" l="1"/>
  <c r="F2551" i="1"/>
  <c r="N2551" i="1"/>
  <c r="J313" i="1"/>
  <c r="E313" i="1"/>
  <c r="S2616" i="1" l="1"/>
  <c r="P2617" i="1" s="1"/>
  <c r="M2551" i="1"/>
  <c r="O2551" i="1" s="1"/>
  <c r="L2552" i="1" s="1"/>
  <c r="I313" i="1"/>
  <c r="K313" i="1" s="1"/>
  <c r="G2617" i="1" l="1"/>
  <c r="R2617" i="1"/>
  <c r="F2552" i="1"/>
  <c r="N2552" i="1"/>
  <c r="H314" i="1"/>
  <c r="Q2617" i="1" l="1"/>
  <c r="M2552" i="1"/>
  <c r="O2552" i="1" s="1"/>
  <c r="L2553" i="1" s="1"/>
  <c r="J314" i="1"/>
  <c r="E314" i="1"/>
  <c r="S2617" i="1" l="1"/>
  <c r="P2618" i="1" s="1"/>
  <c r="F2553" i="1"/>
  <c r="N2553" i="1"/>
  <c r="I314" i="1"/>
  <c r="K314" i="1" s="1"/>
  <c r="G2618" i="1" l="1"/>
  <c r="R2618" i="1"/>
  <c r="M2553" i="1"/>
  <c r="H315" i="1"/>
  <c r="Q2618" i="1" l="1"/>
  <c r="O2553" i="1"/>
  <c r="L2554" i="1" s="1"/>
  <c r="J315" i="1"/>
  <c r="E315" i="1"/>
  <c r="S2618" i="1" l="1"/>
  <c r="P2619" i="1" s="1"/>
  <c r="F2554" i="1"/>
  <c r="N2554" i="1"/>
  <c r="I315" i="1"/>
  <c r="K315" i="1" s="1"/>
  <c r="G2619" i="1" l="1"/>
  <c r="R2619" i="1"/>
  <c r="M2554" i="1"/>
  <c r="H316" i="1"/>
  <c r="Q2619" i="1" l="1"/>
  <c r="O2554" i="1"/>
  <c r="L2555" i="1" s="1"/>
  <c r="J316" i="1"/>
  <c r="E316" i="1"/>
  <c r="S2619" i="1" l="1"/>
  <c r="P2620" i="1" s="1"/>
  <c r="N2555" i="1"/>
  <c r="F2555" i="1"/>
  <c r="I316" i="1"/>
  <c r="K316" i="1" s="1"/>
  <c r="G2620" i="1" l="1"/>
  <c r="R2620" i="1"/>
  <c r="M2555" i="1"/>
  <c r="H317" i="1"/>
  <c r="Q2620" i="1" l="1"/>
  <c r="S2620" i="1" s="1"/>
  <c r="P2621" i="1" s="1"/>
  <c r="O2555" i="1"/>
  <c r="L2556" i="1" s="1"/>
  <c r="J317" i="1"/>
  <c r="I317" i="1" s="1"/>
  <c r="E317" i="1"/>
  <c r="G2621" i="1" l="1"/>
  <c r="R2621" i="1"/>
  <c r="N2556" i="1"/>
  <c r="F2556" i="1"/>
  <c r="K317" i="1"/>
  <c r="H318" i="1" s="1"/>
  <c r="Q2621" i="1" l="1"/>
  <c r="M2556" i="1"/>
  <c r="E318" i="1"/>
  <c r="J318" i="1"/>
  <c r="S2621" i="1" l="1"/>
  <c r="P2622" i="1" s="1"/>
  <c r="O2556" i="1"/>
  <c r="L2557" i="1" s="1"/>
  <c r="I318" i="1"/>
  <c r="K318" i="1" s="1"/>
  <c r="H319" i="1" s="1"/>
  <c r="R2622" i="1" l="1"/>
  <c r="G2622" i="1"/>
  <c r="F2557" i="1"/>
  <c r="N2557" i="1"/>
  <c r="E319" i="1"/>
  <c r="J319" i="1"/>
  <c r="Q2622" i="1" l="1"/>
  <c r="M2557" i="1"/>
  <c r="O2557" i="1" s="1"/>
  <c r="L2558" i="1" s="1"/>
  <c r="I319" i="1"/>
  <c r="K319" i="1" s="1"/>
  <c r="S2622" i="1" l="1"/>
  <c r="P2623" i="1" s="1"/>
  <c r="F2558" i="1"/>
  <c r="N2558" i="1"/>
  <c r="H320" i="1"/>
  <c r="G2623" i="1" l="1"/>
  <c r="R2623" i="1"/>
  <c r="M2558" i="1"/>
  <c r="O2558" i="1" s="1"/>
  <c r="L2559" i="1" s="1"/>
  <c r="E320" i="1"/>
  <c r="J320" i="1"/>
  <c r="Q2623" i="1" l="1"/>
  <c r="S2623" i="1" s="1"/>
  <c r="P2624" i="1" s="1"/>
  <c r="F2559" i="1"/>
  <c r="N2559" i="1"/>
  <c r="I320" i="1"/>
  <c r="K320" i="1" s="1"/>
  <c r="G2624" i="1" l="1"/>
  <c r="R2624" i="1"/>
  <c r="M2559" i="1"/>
  <c r="H321" i="1"/>
  <c r="Q2624" i="1" l="1"/>
  <c r="O2559" i="1"/>
  <c r="L2560" i="1" s="1"/>
  <c r="J321" i="1"/>
  <c r="E321" i="1"/>
  <c r="S2624" i="1" l="1"/>
  <c r="P2625" i="1" s="1"/>
  <c r="F2560" i="1"/>
  <c r="N2560" i="1"/>
  <c r="I321" i="1"/>
  <c r="K321" i="1" s="1"/>
  <c r="G2625" i="1" l="1"/>
  <c r="R2625" i="1"/>
  <c r="M2560" i="1"/>
  <c r="O2560" i="1" s="1"/>
  <c r="L2561" i="1" s="1"/>
  <c r="H322" i="1"/>
  <c r="Q2625" i="1" l="1"/>
  <c r="S2625" i="1" s="1"/>
  <c r="P2626" i="1" s="1"/>
  <c r="N2561" i="1"/>
  <c r="F2561" i="1"/>
  <c r="E322" i="1"/>
  <c r="J322" i="1"/>
  <c r="R2626" i="1" l="1"/>
  <c r="G2626" i="1"/>
  <c r="M2561" i="1"/>
  <c r="I322" i="1"/>
  <c r="K322" i="1" s="1"/>
  <c r="Q2626" i="1" l="1"/>
  <c r="S2626" i="1" s="1"/>
  <c r="P2627" i="1" s="1"/>
  <c r="O2561" i="1"/>
  <c r="L2562" i="1" s="1"/>
  <c r="H323" i="1"/>
  <c r="G2627" i="1" l="1"/>
  <c r="R2627" i="1"/>
  <c r="F2562" i="1"/>
  <c r="N2562" i="1"/>
  <c r="E323" i="1"/>
  <c r="J323" i="1"/>
  <c r="Q2627" i="1" l="1"/>
  <c r="S2627" i="1" s="1"/>
  <c r="P2628" i="1" s="1"/>
  <c r="M2562" i="1"/>
  <c r="I323" i="1"/>
  <c r="K323" i="1" s="1"/>
  <c r="G2628" i="1" l="1"/>
  <c r="R2628" i="1"/>
  <c r="O2562" i="1"/>
  <c r="L2563" i="1" s="1"/>
  <c r="H324" i="1"/>
  <c r="Q2628" i="1" l="1"/>
  <c r="S2628" i="1" s="1"/>
  <c r="P2629" i="1" s="1"/>
  <c r="N2563" i="1"/>
  <c r="F2563" i="1"/>
  <c r="E324" i="1"/>
  <c r="J324" i="1"/>
  <c r="G2629" i="1" l="1"/>
  <c r="R2629" i="1"/>
  <c r="M2563" i="1"/>
  <c r="O2563" i="1" s="1"/>
  <c r="L2564" i="1" s="1"/>
  <c r="I324" i="1"/>
  <c r="K324" i="1" s="1"/>
  <c r="Q2629" i="1" l="1"/>
  <c r="F2564" i="1"/>
  <c r="N2564" i="1"/>
  <c r="H325" i="1"/>
  <c r="S2629" i="1" l="1"/>
  <c r="P2630" i="1" s="1"/>
  <c r="M2564" i="1"/>
  <c r="O2564" i="1" s="1"/>
  <c r="L2565" i="1" s="1"/>
  <c r="J325" i="1"/>
  <c r="E325" i="1"/>
  <c r="G2630" i="1" l="1"/>
  <c r="R2630" i="1"/>
  <c r="F2565" i="1"/>
  <c r="N2565" i="1"/>
  <c r="I325" i="1"/>
  <c r="K325" i="1" s="1"/>
  <c r="Q2630" i="1" l="1"/>
  <c r="M2565" i="1"/>
  <c r="H326" i="1"/>
  <c r="S2630" i="1" l="1"/>
  <c r="P2631" i="1" s="1"/>
  <c r="O2565" i="1"/>
  <c r="L2566" i="1" s="1"/>
  <c r="E326" i="1"/>
  <c r="J326" i="1"/>
  <c r="G2631" i="1" l="1"/>
  <c r="R2631" i="1"/>
  <c r="N2566" i="1"/>
  <c r="F2566" i="1"/>
  <c r="I326" i="1"/>
  <c r="K326" i="1" s="1"/>
  <c r="Q2631" i="1" l="1"/>
  <c r="S2631" i="1" s="1"/>
  <c r="P2632" i="1" s="1"/>
  <c r="M2566" i="1"/>
  <c r="O2566" i="1" s="1"/>
  <c r="L2567" i="1" s="1"/>
  <c r="H327" i="1"/>
  <c r="G2632" i="1" l="1"/>
  <c r="R2632" i="1"/>
  <c r="N2567" i="1"/>
  <c r="F2567" i="1"/>
  <c r="J327" i="1"/>
  <c r="E327" i="1"/>
  <c r="Q2632" i="1" l="1"/>
  <c r="M2567" i="1"/>
  <c r="O2567" i="1" s="1"/>
  <c r="L2568" i="1" s="1"/>
  <c r="I327" i="1"/>
  <c r="K327" i="1" s="1"/>
  <c r="S2632" i="1" l="1"/>
  <c r="P2633" i="1" s="1"/>
  <c r="F2568" i="1"/>
  <c r="N2568" i="1"/>
  <c r="H328" i="1"/>
  <c r="G2633" i="1" l="1"/>
  <c r="R2633" i="1"/>
  <c r="M2568" i="1"/>
  <c r="O2568" i="1" s="1"/>
  <c r="L2569" i="1" s="1"/>
  <c r="J328" i="1"/>
  <c r="E328" i="1"/>
  <c r="Q2633" i="1" l="1"/>
  <c r="S2633" i="1" s="1"/>
  <c r="P2634" i="1" s="1"/>
  <c r="F2569" i="1"/>
  <c r="N2569" i="1"/>
  <c r="I328" i="1"/>
  <c r="K328" i="1" s="1"/>
  <c r="G2634" i="1" l="1"/>
  <c r="R2634" i="1"/>
  <c r="M2569" i="1"/>
  <c r="O2569" i="1" s="1"/>
  <c r="L2570" i="1" s="1"/>
  <c r="H329" i="1"/>
  <c r="Q2634" i="1" l="1"/>
  <c r="F2570" i="1"/>
  <c r="N2570" i="1"/>
  <c r="E329" i="1"/>
  <c r="J329" i="1"/>
  <c r="S2634" i="1" l="1"/>
  <c r="P2635" i="1" s="1"/>
  <c r="M2570" i="1"/>
  <c r="O2570" i="1" s="1"/>
  <c r="L2571" i="1" s="1"/>
  <c r="I329" i="1"/>
  <c r="K329" i="1" s="1"/>
  <c r="H330" i="1" s="1"/>
  <c r="G2635" i="1" l="1"/>
  <c r="R2635" i="1"/>
  <c r="F2571" i="1"/>
  <c r="N2571" i="1"/>
  <c r="J330" i="1"/>
  <c r="E330" i="1"/>
  <c r="Q2635" i="1" l="1"/>
  <c r="S2635" i="1" s="1"/>
  <c r="P2636" i="1" s="1"/>
  <c r="M2571" i="1"/>
  <c r="O2571" i="1" s="1"/>
  <c r="L2572" i="1" s="1"/>
  <c r="I330" i="1"/>
  <c r="K330" i="1" s="1"/>
  <c r="G2636" i="1" l="1"/>
  <c r="R2636" i="1"/>
  <c r="F2572" i="1"/>
  <c r="N2572" i="1"/>
  <c r="H331" i="1"/>
  <c r="Q2636" i="1" l="1"/>
  <c r="M2572" i="1"/>
  <c r="O2572" i="1" s="1"/>
  <c r="L2573" i="1" s="1"/>
  <c r="J331" i="1"/>
  <c r="I331" i="1" s="1"/>
  <c r="E331" i="1"/>
  <c r="S2636" i="1" l="1"/>
  <c r="P2637" i="1" s="1"/>
  <c r="N2573" i="1"/>
  <c r="F2573" i="1"/>
  <c r="K331" i="1"/>
  <c r="H332" i="1" s="1"/>
  <c r="G2637" i="1" l="1"/>
  <c r="R2637" i="1"/>
  <c r="M2573" i="1"/>
  <c r="O2573" i="1" s="1"/>
  <c r="L2574" i="1" s="1"/>
  <c r="E332" i="1"/>
  <c r="J332" i="1"/>
  <c r="Q2637" i="1" l="1"/>
  <c r="F2574" i="1"/>
  <c r="N2574" i="1"/>
  <c r="I332" i="1"/>
  <c r="K332" i="1" s="1"/>
  <c r="S2637" i="1" l="1"/>
  <c r="P2638" i="1" s="1"/>
  <c r="M2574" i="1"/>
  <c r="O2574" i="1" s="1"/>
  <c r="L2575" i="1" s="1"/>
  <c r="H333" i="1"/>
  <c r="G2638" i="1" l="1"/>
  <c r="R2638" i="1"/>
  <c r="N2575" i="1"/>
  <c r="F2575" i="1"/>
  <c r="J333" i="1"/>
  <c r="E333" i="1"/>
  <c r="Q2638" i="1" l="1"/>
  <c r="S2638" i="1" s="1"/>
  <c r="P2639" i="1" s="1"/>
  <c r="M2575" i="1"/>
  <c r="I333" i="1"/>
  <c r="K333" i="1" s="1"/>
  <c r="R2639" i="1" l="1"/>
  <c r="G2639" i="1"/>
  <c r="O2575" i="1"/>
  <c r="L2576" i="1" s="1"/>
  <c r="H334" i="1"/>
  <c r="Q2639" i="1" l="1"/>
  <c r="S2639" i="1" s="1"/>
  <c r="P2640" i="1" s="1"/>
  <c r="N2576" i="1"/>
  <c r="F2576" i="1"/>
  <c r="J334" i="1"/>
  <c r="E334" i="1"/>
  <c r="R2640" i="1" l="1"/>
  <c r="G2640" i="1"/>
  <c r="M2576" i="1"/>
  <c r="O2576" i="1" s="1"/>
  <c r="L2577" i="1" s="1"/>
  <c r="I334" i="1"/>
  <c r="K334" i="1" s="1"/>
  <c r="Q2640" i="1" l="1"/>
  <c r="F2577" i="1"/>
  <c r="N2577" i="1"/>
  <c r="H335" i="1"/>
  <c r="S2640" i="1" l="1"/>
  <c r="P2641" i="1" s="1"/>
  <c r="M2577" i="1"/>
  <c r="O2577" i="1" s="1"/>
  <c r="L2578" i="1" s="1"/>
  <c r="J335" i="1"/>
  <c r="E335" i="1"/>
  <c r="G2641" i="1" l="1"/>
  <c r="R2641" i="1"/>
  <c r="F2578" i="1"/>
  <c r="N2578" i="1"/>
  <c r="I335" i="1"/>
  <c r="K335" i="1" s="1"/>
  <c r="Q2641" i="1" l="1"/>
  <c r="S2641" i="1" s="1"/>
  <c r="P2642" i="1" s="1"/>
  <c r="M2578" i="1"/>
  <c r="H336" i="1"/>
  <c r="G2642" i="1" l="1"/>
  <c r="R2642" i="1"/>
  <c r="O2578" i="1"/>
  <c r="L2579" i="1" s="1"/>
  <c r="J336" i="1"/>
  <c r="E336" i="1"/>
  <c r="Q2642" i="1" l="1"/>
  <c r="S2642" i="1" s="1"/>
  <c r="P2643" i="1" s="1"/>
  <c r="F2579" i="1"/>
  <c r="N2579" i="1"/>
  <c r="I336" i="1"/>
  <c r="K336" i="1" s="1"/>
  <c r="H337" i="1" s="1"/>
  <c r="J337" i="1" s="1"/>
  <c r="G2643" i="1" l="1"/>
  <c r="R2643" i="1"/>
  <c r="M2579" i="1"/>
  <c r="O2579" i="1" s="1"/>
  <c r="L2580" i="1" s="1"/>
  <c r="E337" i="1"/>
  <c r="I337" i="1"/>
  <c r="K337" i="1" s="1"/>
  <c r="Q2643" i="1" l="1"/>
  <c r="S2643" i="1" s="1"/>
  <c r="P2644" i="1" s="1"/>
  <c r="F2580" i="1"/>
  <c r="N2580" i="1"/>
  <c r="H338" i="1"/>
  <c r="G2644" i="1" l="1"/>
  <c r="R2644" i="1"/>
  <c r="M2580" i="1"/>
  <c r="O2580" i="1" s="1"/>
  <c r="L2581" i="1" s="1"/>
  <c r="J338" i="1"/>
  <c r="E338" i="1"/>
  <c r="Q2644" i="1" l="1"/>
  <c r="S2644" i="1" s="1"/>
  <c r="P2645" i="1" s="1"/>
  <c r="N2581" i="1"/>
  <c r="F2581" i="1"/>
  <c r="I338" i="1"/>
  <c r="K338" i="1" s="1"/>
  <c r="G2645" i="1" l="1"/>
  <c r="R2645" i="1"/>
  <c r="M2581" i="1"/>
  <c r="H339" i="1"/>
  <c r="Q2645" i="1" l="1"/>
  <c r="O2581" i="1"/>
  <c r="L2582" i="1" s="1"/>
  <c r="J339" i="1"/>
  <c r="E339" i="1"/>
  <c r="S2645" i="1" l="1"/>
  <c r="P2646" i="1" s="1"/>
  <c r="F2582" i="1"/>
  <c r="N2582" i="1"/>
  <c r="I339" i="1"/>
  <c r="K339" i="1" s="1"/>
  <c r="G2646" i="1" l="1"/>
  <c r="R2646" i="1"/>
  <c r="M2582" i="1"/>
  <c r="O2582" i="1" s="1"/>
  <c r="L2583" i="1" s="1"/>
  <c r="H340" i="1"/>
  <c r="E340" i="1" s="1"/>
  <c r="Q2646" i="1" l="1"/>
  <c r="S2646" i="1" s="1"/>
  <c r="P2647" i="1" s="1"/>
  <c r="N2583" i="1"/>
  <c r="F2583" i="1"/>
  <c r="J340" i="1"/>
  <c r="I340" i="1" s="1"/>
  <c r="G2647" i="1" l="1"/>
  <c r="R2647" i="1"/>
  <c r="K340" i="1"/>
  <c r="H341" i="1" s="1"/>
  <c r="J341" i="1" s="1"/>
  <c r="M2583" i="1"/>
  <c r="Q2647" i="1" l="1"/>
  <c r="S2647" i="1" s="1"/>
  <c r="P2648" i="1" s="1"/>
  <c r="O2583" i="1"/>
  <c r="L2584" i="1" s="1"/>
  <c r="E341" i="1"/>
  <c r="I341" i="1"/>
  <c r="K341" i="1" s="1"/>
  <c r="R2648" i="1" l="1"/>
  <c r="G2648" i="1"/>
  <c r="N2584" i="1"/>
  <c r="F2584" i="1"/>
  <c r="H342" i="1"/>
  <c r="Q2648" i="1" l="1"/>
  <c r="S2648" i="1" s="1"/>
  <c r="P2649" i="1" s="1"/>
  <c r="M2584" i="1"/>
  <c r="O2584" i="1" s="1"/>
  <c r="L2585" i="1" s="1"/>
  <c r="E342" i="1"/>
  <c r="J342" i="1"/>
  <c r="I342" i="1" s="1"/>
  <c r="G2649" i="1" l="1"/>
  <c r="R2649" i="1"/>
  <c r="F2585" i="1"/>
  <c r="N2585" i="1"/>
  <c r="K342" i="1"/>
  <c r="H343" i="1" s="1"/>
  <c r="Q2649" i="1" l="1"/>
  <c r="S2649" i="1" s="1"/>
  <c r="P2650" i="1" s="1"/>
  <c r="M2585" i="1"/>
  <c r="E343" i="1"/>
  <c r="J343" i="1"/>
  <c r="G2650" i="1" l="1"/>
  <c r="R2650" i="1"/>
  <c r="O2585" i="1"/>
  <c r="L2586" i="1" s="1"/>
  <c r="I343" i="1"/>
  <c r="K343" i="1" s="1"/>
  <c r="Q2650" i="1" l="1"/>
  <c r="F2586" i="1"/>
  <c r="N2586" i="1"/>
  <c r="H344" i="1"/>
  <c r="S2650" i="1" l="1"/>
  <c r="P2651" i="1" s="1"/>
  <c r="M2586" i="1"/>
  <c r="O2586" i="1" s="1"/>
  <c r="L2587" i="1" s="1"/>
  <c r="J344" i="1"/>
  <c r="E344" i="1"/>
  <c r="G2651" i="1" l="1"/>
  <c r="R2651" i="1"/>
  <c r="N2587" i="1"/>
  <c r="F2587" i="1"/>
  <c r="I344" i="1"/>
  <c r="K344" i="1" s="1"/>
  <c r="H345" i="1" s="1"/>
  <c r="J345" i="1" s="1"/>
  <c r="Q2651" i="1" l="1"/>
  <c r="M2587" i="1"/>
  <c r="E345" i="1"/>
  <c r="I345" i="1"/>
  <c r="K345" i="1" s="1"/>
  <c r="S2651" i="1" l="1"/>
  <c r="P2652" i="1" s="1"/>
  <c r="O2587" i="1"/>
  <c r="L2588" i="1" s="1"/>
  <c r="H346" i="1"/>
  <c r="G2652" i="1" l="1"/>
  <c r="R2652" i="1"/>
  <c r="N2588" i="1"/>
  <c r="F2588" i="1"/>
  <c r="J346" i="1"/>
  <c r="E346" i="1"/>
  <c r="Q2652" i="1" l="1"/>
  <c r="M2588" i="1"/>
  <c r="O2588" i="1" s="1"/>
  <c r="L2589" i="1" s="1"/>
  <c r="I346" i="1"/>
  <c r="K346" i="1" s="1"/>
  <c r="S2652" i="1" l="1"/>
  <c r="P2653" i="1" s="1"/>
  <c r="F2589" i="1"/>
  <c r="N2589" i="1"/>
  <c r="H347" i="1"/>
  <c r="R2653" i="1" l="1"/>
  <c r="G2653" i="1"/>
  <c r="M2589" i="1"/>
  <c r="O2589" i="1" s="1"/>
  <c r="L2590" i="1" s="1"/>
  <c r="E347" i="1"/>
  <c r="J347" i="1"/>
  <c r="Q2653" i="1" l="1"/>
  <c r="F2590" i="1"/>
  <c r="N2590" i="1"/>
  <c r="I347" i="1"/>
  <c r="K347" i="1" s="1"/>
  <c r="S2653" i="1" l="1"/>
  <c r="P2654" i="1" s="1"/>
  <c r="M2590" i="1"/>
  <c r="O2590" i="1" s="1"/>
  <c r="L2591" i="1" s="1"/>
  <c r="H348" i="1"/>
  <c r="G2654" i="1" l="1"/>
  <c r="R2654" i="1"/>
  <c r="F2591" i="1"/>
  <c r="N2591" i="1"/>
  <c r="E348" i="1"/>
  <c r="J348" i="1"/>
  <c r="Q2654" i="1" l="1"/>
  <c r="M2591" i="1"/>
  <c r="I348" i="1"/>
  <c r="K348" i="1" s="1"/>
  <c r="S2654" i="1" l="1"/>
  <c r="P2655" i="1" s="1"/>
  <c r="O2591" i="1"/>
  <c r="L2592" i="1" s="1"/>
  <c r="H349" i="1"/>
  <c r="R2655" i="1" l="1"/>
  <c r="G2655" i="1"/>
  <c r="F2592" i="1"/>
  <c r="N2592" i="1"/>
  <c r="E349" i="1"/>
  <c r="J349" i="1"/>
  <c r="Q2655" i="1" l="1"/>
  <c r="M2592" i="1"/>
  <c r="I349" i="1"/>
  <c r="K349" i="1" s="1"/>
  <c r="H350" i="1" s="1"/>
  <c r="S2655" i="1" l="1"/>
  <c r="P2656" i="1" s="1"/>
  <c r="O2592" i="1"/>
  <c r="L2593" i="1" s="1"/>
  <c r="E350" i="1"/>
  <c r="J350" i="1"/>
  <c r="G2656" i="1" l="1"/>
  <c r="R2656" i="1"/>
  <c r="F2593" i="1"/>
  <c r="N2593" i="1"/>
  <c r="I350" i="1"/>
  <c r="K350" i="1" s="1"/>
  <c r="Q2656" i="1" l="1"/>
  <c r="S2656" i="1" s="1"/>
  <c r="P2657" i="1" s="1"/>
  <c r="M2593" i="1"/>
  <c r="H351" i="1"/>
  <c r="R2657" i="1" l="1"/>
  <c r="G2657" i="1"/>
  <c r="O2593" i="1"/>
  <c r="L2594" i="1" s="1"/>
  <c r="E351" i="1"/>
  <c r="J351" i="1"/>
  <c r="Q2657" i="1" l="1"/>
  <c r="F2594" i="1"/>
  <c r="N2594" i="1"/>
  <c r="I351" i="1"/>
  <c r="K351" i="1" s="1"/>
  <c r="S2657" i="1" l="1"/>
  <c r="P2658" i="1" s="1"/>
  <c r="M2594" i="1"/>
  <c r="H352" i="1"/>
  <c r="E352" i="1" s="1"/>
  <c r="G2658" i="1" l="1"/>
  <c r="R2658" i="1"/>
  <c r="O2594" i="1"/>
  <c r="L2595" i="1" s="1"/>
  <c r="J352" i="1"/>
  <c r="Q2658" i="1" l="1"/>
  <c r="N2595" i="1"/>
  <c r="F2595" i="1"/>
  <c r="I352" i="1"/>
  <c r="K352" i="1" s="1"/>
  <c r="H353" i="1" s="1"/>
  <c r="S2658" i="1" l="1"/>
  <c r="P2659" i="1" s="1"/>
  <c r="M2595" i="1"/>
  <c r="J353" i="1"/>
  <c r="E353" i="1"/>
  <c r="R2659" i="1" l="1"/>
  <c r="G2659" i="1"/>
  <c r="O2595" i="1"/>
  <c r="L2596" i="1" s="1"/>
  <c r="I353" i="1"/>
  <c r="K353" i="1" s="1"/>
  <c r="Q2659" i="1" l="1"/>
  <c r="F2596" i="1"/>
  <c r="N2596" i="1"/>
  <c r="H354" i="1"/>
  <c r="S2659" i="1" l="1"/>
  <c r="P2660" i="1" s="1"/>
  <c r="M2596" i="1"/>
  <c r="E354" i="1"/>
  <c r="J354" i="1"/>
  <c r="G2660" i="1" l="1"/>
  <c r="R2660" i="1"/>
  <c r="O2596" i="1"/>
  <c r="L2597" i="1" s="1"/>
  <c r="I354" i="1"/>
  <c r="K354" i="1" s="1"/>
  <c r="Q2660" i="1" l="1"/>
  <c r="N2597" i="1"/>
  <c r="F2597" i="1"/>
  <c r="H355" i="1"/>
  <c r="S2660" i="1" l="1"/>
  <c r="P2661" i="1" s="1"/>
  <c r="M2597" i="1"/>
  <c r="O2597" i="1" s="1"/>
  <c r="L2598" i="1" s="1"/>
  <c r="J355" i="1"/>
  <c r="E355" i="1"/>
  <c r="G2661" i="1" l="1"/>
  <c r="R2661" i="1"/>
  <c r="N2598" i="1"/>
  <c r="F2598" i="1"/>
  <c r="I355" i="1"/>
  <c r="K355" i="1" s="1"/>
  <c r="Q2661" i="1" l="1"/>
  <c r="M2598" i="1"/>
  <c r="O2598" i="1" s="1"/>
  <c r="L2599" i="1" s="1"/>
  <c r="H356" i="1"/>
  <c r="S2661" i="1" l="1"/>
  <c r="P2662" i="1" s="1"/>
  <c r="F2599" i="1"/>
  <c r="N2599" i="1"/>
  <c r="E356" i="1"/>
  <c r="J356" i="1"/>
  <c r="G2662" i="1" l="1"/>
  <c r="R2662" i="1"/>
  <c r="M2599" i="1"/>
  <c r="I356" i="1"/>
  <c r="K356" i="1" s="1"/>
  <c r="Q2662" i="1" l="1"/>
  <c r="S2662" i="1" s="1"/>
  <c r="P2663" i="1" s="1"/>
  <c r="O2599" i="1"/>
  <c r="L2600" i="1" s="1"/>
  <c r="H357" i="1"/>
  <c r="J357" i="1" s="1"/>
  <c r="G2663" i="1" l="1"/>
  <c r="R2663" i="1"/>
  <c r="N2600" i="1"/>
  <c r="F2600" i="1"/>
  <c r="E357" i="1"/>
  <c r="I357" i="1"/>
  <c r="K357" i="1" s="1"/>
  <c r="Q2663" i="1" l="1"/>
  <c r="M2600" i="1"/>
  <c r="H358" i="1"/>
  <c r="S2663" i="1" l="1"/>
  <c r="P2664" i="1" s="1"/>
  <c r="O2600" i="1"/>
  <c r="L2601" i="1" s="1"/>
  <c r="E358" i="1"/>
  <c r="J358" i="1"/>
  <c r="R2664" i="1" l="1"/>
  <c r="G2664" i="1"/>
  <c r="F2601" i="1"/>
  <c r="N2601" i="1"/>
  <c r="I358" i="1"/>
  <c r="K358" i="1" s="1"/>
  <c r="H359" i="1" s="1"/>
  <c r="Q2664" i="1" l="1"/>
  <c r="S2664" i="1" s="1"/>
  <c r="P2665" i="1" s="1"/>
  <c r="M2601" i="1"/>
  <c r="E359" i="1"/>
  <c r="J359" i="1"/>
  <c r="R2665" i="1" l="1"/>
  <c r="G2665" i="1"/>
  <c r="O2601" i="1"/>
  <c r="L2602" i="1" s="1"/>
  <c r="I359" i="1"/>
  <c r="K359" i="1" s="1"/>
  <c r="Q2665" i="1" l="1"/>
  <c r="N2602" i="1"/>
  <c r="F2602" i="1"/>
  <c r="H360" i="1"/>
  <c r="S2665" i="1" l="1"/>
  <c r="P2666" i="1" s="1"/>
  <c r="M2602" i="1"/>
  <c r="E360" i="1"/>
  <c r="J360" i="1"/>
  <c r="G2666" i="1" l="1"/>
  <c r="R2666" i="1"/>
  <c r="O2602" i="1"/>
  <c r="L2603" i="1" s="1"/>
  <c r="I360" i="1"/>
  <c r="K360" i="1" s="1"/>
  <c r="Q2666" i="1" l="1"/>
  <c r="S2666" i="1" s="1"/>
  <c r="P2667" i="1" s="1"/>
  <c r="F2603" i="1"/>
  <c r="N2603" i="1"/>
  <c r="H361" i="1"/>
  <c r="G2667" i="1" l="1"/>
  <c r="R2667" i="1"/>
  <c r="M2603" i="1"/>
  <c r="O2603" i="1" s="1"/>
  <c r="L2604" i="1" s="1"/>
  <c r="J361" i="1"/>
  <c r="E361" i="1"/>
  <c r="Q2667" i="1" l="1"/>
  <c r="S2667" i="1" s="1"/>
  <c r="P2668" i="1" s="1"/>
  <c r="F2604" i="1"/>
  <c r="N2604" i="1"/>
  <c r="I361" i="1"/>
  <c r="K361" i="1" s="1"/>
  <c r="G2668" i="1" l="1"/>
  <c r="R2668" i="1"/>
  <c r="M2604" i="1"/>
  <c r="O2604" i="1" s="1"/>
  <c r="L2605" i="1" s="1"/>
  <c r="H362" i="1"/>
  <c r="Q2668" i="1" l="1"/>
  <c r="N2605" i="1"/>
  <c r="F2605" i="1"/>
  <c r="J362" i="1"/>
  <c r="E362" i="1"/>
  <c r="S2668" i="1" l="1"/>
  <c r="P2669" i="1" s="1"/>
  <c r="M2605" i="1"/>
  <c r="O2605" i="1" s="1"/>
  <c r="L2606" i="1" s="1"/>
  <c r="I362" i="1"/>
  <c r="K362" i="1" s="1"/>
  <c r="R2669" i="1" l="1"/>
  <c r="G2669" i="1"/>
  <c r="F2606" i="1"/>
  <c r="N2606" i="1"/>
  <c r="H363" i="1"/>
  <c r="Q2669" i="1" l="1"/>
  <c r="M2606" i="1"/>
  <c r="O2606" i="1" s="1"/>
  <c r="L2607" i="1" s="1"/>
  <c r="E363" i="1"/>
  <c r="J363" i="1"/>
  <c r="S2669" i="1" l="1"/>
  <c r="P2670" i="1" s="1"/>
  <c r="N2607" i="1"/>
  <c r="F2607" i="1"/>
  <c r="I363" i="1"/>
  <c r="K363" i="1" s="1"/>
  <c r="G2670" i="1" l="1"/>
  <c r="R2670" i="1"/>
  <c r="M2607" i="1"/>
  <c r="O2607" i="1" s="1"/>
  <c r="L2608" i="1" s="1"/>
  <c r="H364" i="1"/>
  <c r="Q2670" i="1" l="1"/>
  <c r="F2608" i="1"/>
  <c r="N2608" i="1"/>
  <c r="J364" i="1"/>
  <c r="E364" i="1"/>
  <c r="S2670" i="1" l="1"/>
  <c r="P2671" i="1" s="1"/>
  <c r="M2608" i="1"/>
  <c r="I364" i="1"/>
  <c r="K364" i="1" s="1"/>
  <c r="R2671" i="1" l="1"/>
  <c r="G2671" i="1"/>
  <c r="O2608" i="1"/>
  <c r="L2609" i="1" s="1"/>
  <c r="H365" i="1"/>
  <c r="Q2671" i="1" l="1"/>
  <c r="S2671" i="1" s="1"/>
  <c r="P2672" i="1" s="1"/>
  <c r="N2609" i="1"/>
  <c r="F2609" i="1"/>
  <c r="E365" i="1"/>
  <c r="J365" i="1"/>
  <c r="R2672" i="1" l="1"/>
  <c r="G2672" i="1"/>
  <c r="M2609" i="1"/>
  <c r="O2609" i="1" s="1"/>
  <c r="L2610" i="1" s="1"/>
  <c r="I365" i="1"/>
  <c r="K365" i="1" s="1"/>
  <c r="Q2672" i="1" l="1"/>
  <c r="S2672" i="1" s="1"/>
  <c r="P2673" i="1" s="1"/>
  <c r="F2610" i="1"/>
  <c r="N2610" i="1"/>
  <c r="H366" i="1"/>
  <c r="G2673" i="1" l="1"/>
  <c r="R2673" i="1"/>
  <c r="M2610" i="1"/>
  <c r="O2610" i="1" s="1"/>
  <c r="L2611" i="1" s="1"/>
  <c r="E366" i="1"/>
  <c r="J366" i="1"/>
  <c r="Q2673" i="1" l="1"/>
  <c r="N2611" i="1"/>
  <c r="F2611" i="1"/>
  <c r="I366" i="1"/>
  <c r="K366" i="1" s="1"/>
  <c r="S2673" i="1" l="1"/>
  <c r="P2674" i="1" s="1"/>
  <c r="M2611" i="1"/>
  <c r="O2611" i="1" s="1"/>
  <c r="L2612" i="1" s="1"/>
  <c r="H367" i="1"/>
  <c r="R2674" i="1" l="1"/>
  <c r="G2674" i="1"/>
  <c r="N2612" i="1"/>
  <c r="F2612" i="1"/>
  <c r="J367" i="1"/>
  <c r="I367" i="1" s="1"/>
  <c r="E367" i="1"/>
  <c r="Q2674" i="1" l="1"/>
  <c r="S2674" i="1" s="1"/>
  <c r="P2675" i="1" s="1"/>
  <c r="M2612" i="1"/>
  <c r="O2612" i="1" s="1"/>
  <c r="L2613" i="1" s="1"/>
  <c r="K367" i="1"/>
  <c r="H368" i="1" s="1"/>
  <c r="G2675" i="1" l="1"/>
  <c r="R2675" i="1"/>
  <c r="F2613" i="1"/>
  <c r="N2613" i="1"/>
  <c r="J368" i="1"/>
  <c r="E368" i="1"/>
  <c r="Q2675" i="1" l="1"/>
  <c r="M2613" i="1"/>
  <c r="I368" i="1"/>
  <c r="K368" i="1" s="1"/>
  <c r="S2675" i="1" l="1"/>
  <c r="P2676" i="1" s="1"/>
  <c r="O2613" i="1"/>
  <c r="L2614" i="1" s="1"/>
  <c r="H369" i="1"/>
  <c r="G2676" i="1" l="1"/>
  <c r="R2676" i="1"/>
  <c r="F2614" i="1"/>
  <c r="N2614" i="1"/>
  <c r="E369" i="1"/>
  <c r="J369" i="1"/>
  <c r="Q2676" i="1" l="1"/>
  <c r="S2676" i="1" s="1"/>
  <c r="P2677" i="1" s="1"/>
  <c r="M2614" i="1"/>
  <c r="I369" i="1"/>
  <c r="K369" i="1" s="1"/>
  <c r="R2677" i="1" l="1"/>
  <c r="G2677" i="1"/>
  <c r="O2614" i="1"/>
  <c r="L2615" i="1" s="1"/>
  <c r="H370" i="1"/>
  <c r="Q2677" i="1" l="1"/>
  <c r="S2677" i="1" s="1"/>
  <c r="P2678" i="1" s="1"/>
  <c r="F2615" i="1"/>
  <c r="N2615" i="1"/>
  <c r="E370" i="1"/>
  <c r="J370" i="1"/>
  <c r="G2678" i="1" l="1"/>
  <c r="R2678" i="1"/>
  <c r="M2615" i="1"/>
  <c r="O2615" i="1" s="1"/>
  <c r="L2616" i="1" s="1"/>
  <c r="I370" i="1"/>
  <c r="K370" i="1" s="1"/>
  <c r="Q2678" i="1" l="1"/>
  <c r="S2678" i="1" s="1"/>
  <c r="P2679" i="1" s="1"/>
  <c r="F2616" i="1"/>
  <c r="N2616" i="1"/>
  <c r="H371" i="1"/>
  <c r="G2679" i="1" l="1"/>
  <c r="R2679" i="1"/>
  <c r="M2616" i="1"/>
  <c r="E371" i="1"/>
  <c r="J371" i="1"/>
  <c r="I371" i="1" s="1"/>
  <c r="Q2679" i="1" l="1"/>
  <c r="O2616" i="1"/>
  <c r="L2617" i="1" s="1"/>
  <c r="K371" i="1"/>
  <c r="H372" i="1" s="1"/>
  <c r="S2679" i="1" l="1"/>
  <c r="P2680" i="1" s="1"/>
  <c r="F2617" i="1"/>
  <c r="N2617" i="1"/>
  <c r="J372" i="1"/>
  <c r="E372" i="1"/>
  <c r="G2680" i="1" l="1"/>
  <c r="R2680" i="1"/>
  <c r="M2617" i="1"/>
  <c r="O2617" i="1" s="1"/>
  <c r="L2618" i="1" s="1"/>
  <c r="I372" i="1"/>
  <c r="K372" i="1" s="1"/>
  <c r="Q2680" i="1" l="1"/>
  <c r="F2618" i="1"/>
  <c r="N2618" i="1"/>
  <c r="H373" i="1"/>
  <c r="S2680" i="1" l="1"/>
  <c r="P2681" i="1" s="1"/>
  <c r="M2618" i="1"/>
  <c r="E373" i="1"/>
  <c r="J373" i="1"/>
  <c r="G2681" i="1" l="1"/>
  <c r="R2681" i="1"/>
  <c r="O2618" i="1"/>
  <c r="L2619" i="1" s="1"/>
  <c r="I373" i="1"/>
  <c r="K373" i="1" s="1"/>
  <c r="Q2681" i="1" l="1"/>
  <c r="F2619" i="1"/>
  <c r="N2619" i="1"/>
  <c r="H374" i="1"/>
  <c r="S2681" i="1" l="1"/>
  <c r="P2682" i="1" s="1"/>
  <c r="M2619" i="1"/>
  <c r="J374" i="1"/>
  <c r="E374" i="1"/>
  <c r="R2682" i="1" l="1"/>
  <c r="G2682" i="1"/>
  <c r="O2619" i="1"/>
  <c r="L2620" i="1" s="1"/>
  <c r="I374" i="1"/>
  <c r="K374" i="1" s="1"/>
  <c r="Q2682" i="1" l="1"/>
  <c r="S2682" i="1" s="1"/>
  <c r="P2683" i="1" s="1"/>
  <c r="N2620" i="1"/>
  <c r="F2620" i="1"/>
  <c r="H375" i="1"/>
  <c r="G2683" i="1" l="1"/>
  <c r="R2683" i="1"/>
  <c r="M2620" i="1"/>
  <c r="J375" i="1"/>
  <c r="E375" i="1"/>
  <c r="Q2683" i="1" l="1"/>
  <c r="S2683" i="1" s="1"/>
  <c r="P2684" i="1" s="1"/>
  <c r="O2620" i="1"/>
  <c r="L2621" i="1" s="1"/>
  <c r="I375" i="1"/>
  <c r="K375" i="1" s="1"/>
  <c r="R2684" i="1" l="1"/>
  <c r="G2684" i="1"/>
  <c r="F2621" i="1"/>
  <c r="N2621" i="1"/>
  <c r="H376" i="1"/>
  <c r="Q2684" i="1" l="1"/>
  <c r="M2621" i="1"/>
  <c r="O2621" i="1" s="1"/>
  <c r="L2622" i="1" s="1"/>
  <c r="J376" i="1"/>
  <c r="E376" i="1"/>
  <c r="S2684" i="1" l="1"/>
  <c r="P2685" i="1" s="1"/>
  <c r="I376" i="1"/>
  <c r="K376" i="1" s="1"/>
  <c r="H377" i="1" s="1"/>
  <c r="F2622" i="1"/>
  <c r="N2622" i="1"/>
  <c r="G2685" i="1" l="1"/>
  <c r="R2685" i="1"/>
  <c r="M2622" i="1"/>
  <c r="E377" i="1"/>
  <c r="J377" i="1"/>
  <c r="Q2685" i="1" l="1"/>
  <c r="S2685" i="1" s="1"/>
  <c r="P2686" i="1" s="1"/>
  <c r="O2622" i="1"/>
  <c r="L2623" i="1" s="1"/>
  <c r="I377" i="1"/>
  <c r="K377" i="1"/>
  <c r="H378" i="1" s="1"/>
  <c r="G2686" i="1" l="1"/>
  <c r="R2686" i="1"/>
  <c r="F2623" i="1"/>
  <c r="N2623" i="1"/>
  <c r="E378" i="1"/>
  <c r="E5" i="2" s="1"/>
  <c r="J378" i="1"/>
  <c r="G5" i="2"/>
  <c r="F5" i="2"/>
  <c r="S5" i="2" l="1"/>
  <c r="U5" i="2" s="1"/>
  <c r="Q2686" i="1"/>
  <c r="S2686" i="1" s="1"/>
  <c r="P2687" i="1" s="1"/>
  <c r="M2623" i="1"/>
  <c r="O2623" i="1" s="1"/>
  <c r="L2624" i="1" s="1"/>
  <c r="G9" i="5"/>
  <c r="I378" i="1"/>
  <c r="K378" i="1" s="1"/>
  <c r="E18" i="2"/>
  <c r="G18" i="2"/>
  <c r="F18" i="2"/>
  <c r="H18" i="2"/>
  <c r="G2687" i="1" l="1"/>
  <c r="R2687" i="1"/>
  <c r="F2624" i="1"/>
  <c r="N2624" i="1"/>
  <c r="J18" i="2"/>
  <c r="I18" i="2"/>
  <c r="K18" i="2" s="1"/>
  <c r="H379" i="1"/>
  <c r="K9" i="5"/>
  <c r="M18" i="2" l="1"/>
  <c r="L3" i="5"/>
  <c r="O9" i="5"/>
  <c r="L1" i="5"/>
  <c r="Q2687" i="1"/>
  <c r="M2624" i="1"/>
  <c r="O2624" i="1" s="1"/>
  <c r="L2625" i="1" s="1"/>
  <c r="E379" i="1"/>
  <c r="J379" i="1"/>
  <c r="L9" i="5"/>
  <c r="M9" i="5"/>
  <c r="M8" i="5" s="1"/>
  <c r="M7" i="5" s="1"/>
  <c r="Q11" i="8" l="1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S2687" i="1"/>
  <c r="P2688" i="1" s="1"/>
  <c r="F2625" i="1"/>
  <c r="N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I379" i="1"/>
  <c r="K379" i="1" s="1"/>
  <c r="Q10" i="8" l="1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G2688" i="1"/>
  <c r="R2688" i="1"/>
  <c r="M2625" i="1"/>
  <c r="H380" i="1"/>
  <c r="F28" i="5" l="1"/>
  <c r="F30" i="5" s="1"/>
  <c r="R20" i="5" s="1"/>
  <c r="S20" i="5" s="1"/>
  <c r="Q10" i="5"/>
  <c r="Q2688" i="1"/>
  <c r="S2688" i="1" s="1"/>
  <c r="P2689" i="1" s="1"/>
  <c r="O2625" i="1"/>
  <c r="L2626" i="1" s="1"/>
  <c r="J380" i="1"/>
  <c r="E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R2689" i="1"/>
  <c r="G2689" i="1"/>
  <c r="N2626" i="1"/>
  <c r="F2626" i="1"/>
  <c r="I380" i="1"/>
  <c r="K380" i="1" s="1"/>
  <c r="F31" i="5" l="1"/>
  <c r="N5" i="2" s="1"/>
  <c r="O5" i="2" s="1"/>
  <c r="Q2689" i="1"/>
  <c r="S2689" i="1" s="1"/>
  <c r="P2690" i="1" s="1"/>
  <c r="M2626" i="1"/>
  <c r="H381" i="1"/>
  <c r="G2690" i="1" l="1"/>
  <c r="R2690" i="1"/>
  <c r="O2626" i="1"/>
  <c r="L2627" i="1" s="1"/>
  <c r="J381" i="1"/>
  <c r="E381" i="1"/>
  <c r="Q2690" i="1" l="1"/>
  <c r="F2627" i="1"/>
  <c r="N2627" i="1"/>
  <c r="I381" i="1"/>
  <c r="K381" i="1" s="1"/>
  <c r="S2690" i="1" l="1"/>
  <c r="P2691" i="1" s="1"/>
  <c r="M2627" i="1"/>
  <c r="H382" i="1"/>
  <c r="G2691" i="1" l="1"/>
  <c r="R2691" i="1"/>
  <c r="O2627" i="1"/>
  <c r="L2628" i="1" s="1"/>
  <c r="J382" i="1"/>
  <c r="E382" i="1"/>
  <c r="Q2691" i="1" l="1"/>
  <c r="F2628" i="1"/>
  <c r="N2628" i="1"/>
  <c r="I382" i="1"/>
  <c r="K382" i="1" s="1"/>
  <c r="S2691" i="1" l="1"/>
  <c r="P2692" i="1" s="1"/>
  <c r="M2628" i="1"/>
  <c r="O2628" i="1" s="1"/>
  <c r="L2629" i="1" s="1"/>
  <c r="H383" i="1"/>
  <c r="J383" i="1" s="1"/>
  <c r="R2692" i="1" l="1"/>
  <c r="G2692" i="1"/>
  <c r="F2629" i="1"/>
  <c r="N2629" i="1"/>
  <c r="E383" i="1"/>
  <c r="I383" i="1"/>
  <c r="K383" i="1" s="1"/>
  <c r="Q2692" i="1" l="1"/>
  <c r="M2629" i="1"/>
  <c r="H384" i="1"/>
  <c r="S2692" i="1" l="1"/>
  <c r="P2693" i="1" s="1"/>
  <c r="O2629" i="1"/>
  <c r="L2630" i="1" s="1"/>
  <c r="J384" i="1"/>
  <c r="E384" i="1"/>
  <c r="G2693" i="1" l="1"/>
  <c r="R2693" i="1"/>
  <c r="F2630" i="1"/>
  <c r="N2630" i="1"/>
  <c r="I384" i="1"/>
  <c r="K384" i="1" s="1"/>
  <c r="Q2693" i="1" l="1"/>
  <c r="M2630" i="1"/>
  <c r="O2630" i="1" s="1"/>
  <c r="L2631" i="1" s="1"/>
  <c r="H385" i="1"/>
  <c r="S2693" i="1" l="1"/>
  <c r="P2694" i="1" s="1"/>
  <c r="F2631" i="1"/>
  <c r="N2631" i="1"/>
  <c r="J385" i="1"/>
  <c r="E385" i="1"/>
  <c r="G2694" i="1" l="1"/>
  <c r="R2694" i="1"/>
  <c r="M2631" i="1"/>
  <c r="I385" i="1"/>
  <c r="K385" i="1" s="1"/>
  <c r="H386" i="1" s="1"/>
  <c r="Q2694" i="1" l="1"/>
  <c r="S2694" i="1" s="1"/>
  <c r="P2695" i="1" s="1"/>
  <c r="O2631" i="1"/>
  <c r="L2632" i="1" s="1"/>
  <c r="E386" i="1"/>
  <c r="J386" i="1"/>
  <c r="I386" i="1" s="1"/>
  <c r="G2695" i="1" l="1"/>
  <c r="R2695" i="1"/>
  <c r="F2632" i="1"/>
  <c r="N2632" i="1"/>
  <c r="K386" i="1"/>
  <c r="H387" i="1" s="1"/>
  <c r="Q2695" i="1" l="1"/>
  <c r="S2695" i="1" s="1"/>
  <c r="P2696" i="1" s="1"/>
  <c r="M2632" i="1"/>
  <c r="J387" i="1"/>
  <c r="E387" i="1"/>
  <c r="G2696" i="1" l="1"/>
  <c r="R2696" i="1"/>
  <c r="O2632" i="1"/>
  <c r="L2633" i="1" s="1"/>
  <c r="I387" i="1"/>
  <c r="K387" i="1" s="1"/>
  <c r="H388" i="1" s="1"/>
  <c r="Q2696" i="1" l="1"/>
  <c r="S2696" i="1" s="1"/>
  <c r="P2697" i="1" s="1"/>
  <c r="N2633" i="1"/>
  <c r="F2633" i="1"/>
  <c r="E388" i="1"/>
  <c r="J388" i="1"/>
  <c r="G2697" i="1" l="1"/>
  <c r="R2697" i="1"/>
  <c r="M2633" i="1"/>
  <c r="O2633" i="1" s="1"/>
  <c r="L2634" i="1" s="1"/>
  <c r="I388" i="1"/>
  <c r="K388" i="1" s="1"/>
  <c r="Q2697" i="1" l="1"/>
  <c r="F2634" i="1"/>
  <c r="N2634" i="1"/>
  <c r="H389" i="1"/>
  <c r="S2697" i="1" l="1"/>
  <c r="P2698" i="1" s="1"/>
  <c r="M2634" i="1"/>
  <c r="O2634" i="1" s="1"/>
  <c r="L2635" i="1" s="1"/>
  <c r="J389" i="1"/>
  <c r="E389" i="1"/>
  <c r="R2698" i="1" l="1"/>
  <c r="G2698" i="1"/>
  <c r="N2635" i="1"/>
  <c r="F2635" i="1"/>
  <c r="I389" i="1"/>
  <c r="K389" i="1" s="1"/>
  <c r="Q2698" i="1" l="1"/>
  <c r="M2635" i="1"/>
  <c r="H390" i="1"/>
  <c r="S2698" i="1" l="1"/>
  <c r="P2699" i="1" s="1"/>
  <c r="O2635" i="1"/>
  <c r="L2636" i="1" s="1"/>
  <c r="E390" i="1"/>
  <c r="J390" i="1"/>
  <c r="I390" i="1" s="1"/>
  <c r="G2699" i="1" l="1"/>
  <c r="R2699" i="1"/>
  <c r="F2636" i="1"/>
  <c r="N2636" i="1"/>
  <c r="K390" i="1"/>
  <c r="H391" i="1" s="1"/>
  <c r="Q2699" i="1" l="1"/>
  <c r="S2699" i="1" s="1"/>
  <c r="P2700" i="1" s="1"/>
  <c r="M2636" i="1"/>
  <c r="E391" i="1"/>
  <c r="J391" i="1"/>
  <c r="G2700" i="1" l="1"/>
  <c r="R2700" i="1"/>
  <c r="O2636" i="1"/>
  <c r="L2637" i="1" s="1"/>
  <c r="I391" i="1"/>
  <c r="K391" i="1" s="1"/>
  <c r="Q2700" i="1" l="1"/>
  <c r="N2637" i="1"/>
  <c r="F2637" i="1"/>
  <c r="H392" i="1"/>
  <c r="S2700" i="1" l="1"/>
  <c r="P2701" i="1" s="1"/>
  <c r="M2637" i="1"/>
  <c r="J392" i="1"/>
  <c r="E392" i="1"/>
  <c r="G2701" i="1" l="1"/>
  <c r="R2701" i="1"/>
  <c r="O2637" i="1"/>
  <c r="L2638" i="1" s="1"/>
  <c r="I392" i="1"/>
  <c r="K392" i="1" s="1"/>
  <c r="Q2701" i="1" l="1"/>
  <c r="S2701" i="1" s="1"/>
  <c r="P2702" i="1" s="1"/>
  <c r="N2638" i="1"/>
  <c r="F2638" i="1"/>
  <c r="H393" i="1"/>
  <c r="G2702" i="1" l="1"/>
  <c r="R2702" i="1"/>
  <c r="M2638" i="1"/>
  <c r="J393" i="1"/>
  <c r="E393" i="1"/>
  <c r="Q2702" i="1" l="1"/>
  <c r="O2638" i="1"/>
  <c r="L2639" i="1" s="1"/>
  <c r="I393" i="1"/>
  <c r="K393" i="1" s="1"/>
  <c r="S2702" i="1" l="1"/>
  <c r="P2703" i="1" s="1"/>
  <c r="F2639" i="1"/>
  <c r="N2639" i="1"/>
  <c r="H394" i="1"/>
  <c r="G2703" i="1" l="1"/>
  <c r="R2703" i="1"/>
  <c r="M2639" i="1"/>
  <c r="J394" i="1"/>
  <c r="E394" i="1"/>
  <c r="Q2703" i="1" l="1"/>
  <c r="O2639" i="1"/>
  <c r="L2640" i="1" s="1"/>
  <c r="I394" i="1"/>
  <c r="K394" i="1" s="1"/>
  <c r="S2703" i="1" l="1"/>
  <c r="P2704" i="1" s="1"/>
  <c r="N2640" i="1"/>
  <c r="F2640" i="1"/>
  <c r="H395" i="1"/>
  <c r="G2704" i="1" l="1"/>
  <c r="R2704" i="1"/>
  <c r="M2640" i="1"/>
  <c r="O2640" i="1" s="1"/>
  <c r="L2641" i="1" s="1"/>
  <c r="J395" i="1"/>
  <c r="E395" i="1"/>
  <c r="Q2704" i="1" l="1"/>
  <c r="S2704" i="1" s="1"/>
  <c r="P2705" i="1" s="1"/>
  <c r="N2641" i="1"/>
  <c r="F2641" i="1"/>
  <c r="I395" i="1"/>
  <c r="K395" i="1" s="1"/>
  <c r="G2705" i="1" l="1"/>
  <c r="R2705" i="1"/>
  <c r="M2641" i="1"/>
  <c r="H396" i="1"/>
  <c r="Q2705" i="1" l="1"/>
  <c r="O2641" i="1"/>
  <c r="L2642" i="1" s="1"/>
  <c r="E396" i="1"/>
  <c r="J396" i="1"/>
  <c r="S2705" i="1" l="1"/>
  <c r="P2706" i="1" s="1"/>
  <c r="F2642" i="1"/>
  <c r="N2642" i="1"/>
  <c r="I396" i="1"/>
  <c r="K396" i="1" s="1"/>
  <c r="H397" i="1" s="1"/>
  <c r="G2706" i="1" l="1"/>
  <c r="R2706" i="1"/>
  <c r="M2642" i="1"/>
  <c r="J397" i="1"/>
  <c r="E397" i="1"/>
  <c r="Q2706" i="1" l="1"/>
  <c r="O2642" i="1"/>
  <c r="L2643" i="1" s="1"/>
  <c r="I397" i="1"/>
  <c r="K397" i="1" s="1"/>
  <c r="S2706" i="1" l="1"/>
  <c r="P2707" i="1" s="1"/>
  <c r="N2643" i="1"/>
  <c r="F2643" i="1"/>
  <c r="H398" i="1"/>
  <c r="R2707" i="1" l="1"/>
  <c r="G2707" i="1"/>
  <c r="M2643" i="1"/>
  <c r="O2643" i="1" s="1"/>
  <c r="L2644" i="1" s="1"/>
  <c r="J398" i="1"/>
  <c r="E398" i="1"/>
  <c r="Q2707" i="1" l="1"/>
  <c r="S2707" i="1" s="1"/>
  <c r="P2708" i="1" s="1"/>
  <c r="F2644" i="1"/>
  <c r="N2644" i="1"/>
  <c r="I398" i="1"/>
  <c r="K398" i="1" s="1"/>
  <c r="H399" i="1" s="1"/>
  <c r="G2708" i="1" l="1"/>
  <c r="R2708" i="1"/>
  <c r="M2644" i="1"/>
  <c r="O2644" i="1" s="1"/>
  <c r="L2645" i="1" s="1"/>
  <c r="J399" i="1"/>
  <c r="E399" i="1"/>
  <c r="Q2708" i="1" l="1"/>
  <c r="S2708" i="1" s="1"/>
  <c r="P2709" i="1" s="1"/>
  <c r="F2645" i="1"/>
  <c r="N2645" i="1"/>
  <c r="I399" i="1"/>
  <c r="K399" i="1" s="1"/>
  <c r="G2709" i="1" l="1"/>
  <c r="R2709" i="1"/>
  <c r="M2645" i="1"/>
  <c r="H400" i="1"/>
  <c r="Q2709" i="1" l="1"/>
  <c r="O2645" i="1"/>
  <c r="L2646" i="1" s="1"/>
  <c r="E400" i="1"/>
  <c r="J400" i="1"/>
  <c r="S2709" i="1" l="1"/>
  <c r="P2710" i="1" s="1"/>
  <c r="F2646" i="1"/>
  <c r="N2646" i="1"/>
  <c r="I400" i="1"/>
  <c r="K400" i="1" s="1"/>
  <c r="G2710" i="1" l="1"/>
  <c r="R2710" i="1"/>
  <c r="M2646" i="1"/>
  <c r="H401" i="1"/>
  <c r="Q2710" i="1" l="1"/>
  <c r="S2710" i="1" s="1"/>
  <c r="P2711" i="1" s="1"/>
  <c r="O2646" i="1"/>
  <c r="L2647" i="1" s="1"/>
  <c r="E401" i="1"/>
  <c r="J401" i="1"/>
  <c r="G2711" i="1" l="1"/>
  <c r="R2711" i="1"/>
  <c r="F2647" i="1"/>
  <c r="N2647" i="1"/>
  <c r="I401" i="1"/>
  <c r="K401" i="1" s="1"/>
  <c r="Q2711" i="1" l="1"/>
  <c r="S2711" i="1" s="1"/>
  <c r="P2712" i="1" s="1"/>
  <c r="M2647" i="1"/>
  <c r="O2647" i="1" s="1"/>
  <c r="L2648" i="1" s="1"/>
  <c r="H402" i="1"/>
  <c r="G2712" i="1" l="1"/>
  <c r="R2712" i="1"/>
  <c r="F2648" i="1"/>
  <c r="N2648" i="1"/>
  <c r="J402" i="1"/>
  <c r="I402" i="1" s="1"/>
  <c r="E402" i="1"/>
  <c r="Q2712" i="1" l="1"/>
  <c r="M2648" i="1"/>
  <c r="K402" i="1"/>
  <c r="H403" i="1" s="1"/>
  <c r="S2712" i="1" l="1"/>
  <c r="P2713" i="1" s="1"/>
  <c r="O2648" i="1"/>
  <c r="L2649" i="1" s="1"/>
  <c r="J403" i="1"/>
  <c r="E403" i="1"/>
  <c r="G2713" i="1" l="1"/>
  <c r="R2713" i="1"/>
  <c r="F2649" i="1"/>
  <c r="N2649" i="1"/>
  <c r="I403" i="1"/>
  <c r="K403" i="1" s="1"/>
  <c r="Q2713" i="1" l="1"/>
  <c r="M2649" i="1"/>
  <c r="O2649" i="1" s="1"/>
  <c r="L2650" i="1" s="1"/>
  <c r="H404" i="1"/>
  <c r="S2713" i="1" l="1"/>
  <c r="P2714" i="1" s="1"/>
  <c r="F2650" i="1"/>
  <c r="N2650" i="1"/>
  <c r="J404" i="1"/>
  <c r="E404" i="1"/>
  <c r="G2714" i="1" l="1"/>
  <c r="R2714" i="1"/>
  <c r="M2650" i="1"/>
  <c r="O2650" i="1" s="1"/>
  <c r="L2651" i="1" s="1"/>
  <c r="I404" i="1"/>
  <c r="K404" i="1" s="1"/>
  <c r="Q2714" i="1" l="1"/>
  <c r="N2651" i="1"/>
  <c r="F2651" i="1"/>
  <c r="H405" i="1"/>
  <c r="S2714" i="1" l="1"/>
  <c r="P2715" i="1" s="1"/>
  <c r="M2651" i="1"/>
  <c r="J405" i="1"/>
  <c r="E405" i="1"/>
  <c r="G2715" i="1" l="1"/>
  <c r="R2715" i="1"/>
  <c r="O2651" i="1"/>
  <c r="L2652" i="1" s="1"/>
  <c r="I405" i="1"/>
  <c r="K405" i="1" s="1"/>
  <c r="Q2715" i="1" l="1"/>
  <c r="S2715" i="1" s="1"/>
  <c r="P2716" i="1" s="1"/>
  <c r="N2652" i="1"/>
  <c r="F2652" i="1"/>
  <c r="H406" i="1"/>
  <c r="G2716" i="1" l="1"/>
  <c r="R2716" i="1"/>
  <c r="M2652" i="1"/>
  <c r="E406" i="1"/>
  <c r="J406" i="1"/>
  <c r="Q2716" i="1" l="1"/>
  <c r="S2716" i="1" s="1"/>
  <c r="P2717" i="1" s="1"/>
  <c r="O2652" i="1"/>
  <c r="L2653" i="1" s="1"/>
  <c r="I406" i="1"/>
  <c r="K406" i="1" s="1"/>
  <c r="H407" i="1" s="1"/>
  <c r="G2717" i="1" l="1"/>
  <c r="R2717" i="1"/>
  <c r="N2653" i="1"/>
  <c r="F2653" i="1"/>
  <c r="E407" i="1"/>
  <c r="J407" i="1"/>
  <c r="Q2717" i="1" l="1"/>
  <c r="S2717" i="1" s="1"/>
  <c r="P2718" i="1" s="1"/>
  <c r="M2653" i="1"/>
  <c r="O2653" i="1" s="1"/>
  <c r="L2654" i="1" s="1"/>
  <c r="I407" i="1"/>
  <c r="K407" i="1" s="1"/>
  <c r="H408" i="1" s="1"/>
  <c r="R2718" i="1" l="1"/>
  <c r="G2718" i="1"/>
  <c r="N2654" i="1"/>
  <c r="F2654" i="1"/>
  <c r="J408" i="1"/>
  <c r="E408" i="1"/>
  <c r="Q2718" i="1" l="1"/>
  <c r="M2654" i="1"/>
  <c r="I408" i="1"/>
  <c r="K408" i="1" s="1"/>
  <c r="H409" i="1" s="1"/>
  <c r="S2718" i="1" l="1"/>
  <c r="P2719" i="1" s="1"/>
  <c r="O2654" i="1"/>
  <c r="L2655" i="1" s="1"/>
  <c r="J409" i="1"/>
  <c r="I409" i="1" s="1"/>
  <c r="E409" i="1"/>
  <c r="G2719" i="1" l="1"/>
  <c r="R2719" i="1"/>
  <c r="F2655" i="1"/>
  <c r="N2655" i="1"/>
  <c r="K409" i="1"/>
  <c r="H410" i="1" s="1"/>
  <c r="Q2719" i="1" l="1"/>
  <c r="M2655" i="1"/>
  <c r="O2655" i="1" s="1"/>
  <c r="L2656" i="1" s="1"/>
  <c r="J410" i="1"/>
  <c r="I410" i="1" s="1"/>
  <c r="E410" i="1"/>
  <c r="S2719" i="1" l="1"/>
  <c r="P2720" i="1" s="1"/>
  <c r="K410" i="1"/>
  <c r="H411" i="1" s="1"/>
  <c r="F2656" i="1"/>
  <c r="N2656" i="1"/>
  <c r="G2720" i="1" l="1"/>
  <c r="R2720" i="1"/>
  <c r="M2656" i="1"/>
  <c r="O2656" i="1" s="1"/>
  <c r="L2657" i="1" s="1"/>
  <c r="J411" i="1"/>
  <c r="E411" i="1"/>
  <c r="Q2720" i="1" l="1"/>
  <c r="S2720" i="1" s="1"/>
  <c r="P2721" i="1" s="1"/>
  <c r="F2657" i="1"/>
  <c r="N2657" i="1"/>
  <c r="I411" i="1"/>
  <c r="K411" i="1" s="1"/>
  <c r="R2721" i="1" l="1"/>
  <c r="G2721" i="1"/>
  <c r="M2657" i="1"/>
  <c r="H412" i="1"/>
  <c r="Q2721" i="1" l="1"/>
  <c r="S2721" i="1" s="1"/>
  <c r="P2722" i="1" s="1"/>
  <c r="O2657" i="1"/>
  <c r="L2658" i="1" s="1"/>
  <c r="J412" i="1"/>
  <c r="I412" i="1" s="1"/>
  <c r="E412" i="1"/>
  <c r="G2722" i="1" l="1"/>
  <c r="R2722" i="1"/>
  <c r="N2658" i="1"/>
  <c r="F2658" i="1"/>
  <c r="K412" i="1"/>
  <c r="H413" i="1" s="1"/>
  <c r="Q2722" i="1" l="1"/>
  <c r="S2722" i="1" s="1"/>
  <c r="P2723" i="1" s="1"/>
  <c r="M2658" i="1"/>
  <c r="E413" i="1"/>
  <c r="J413" i="1"/>
  <c r="I413" i="1" s="1"/>
  <c r="G2723" i="1" l="1"/>
  <c r="R2723" i="1"/>
  <c r="O2658" i="1"/>
  <c r="L2659" i="1" s="1"/>
  <c r="K413" i="1"/>
  <c r="H414" i="1" s="1"/>
  <c r="Q2723" i="1" l="1"/>
  <c r="S2723" i="1" s="1"/>
  <c r="P2724" i="1" s="1"/>
  <c r="F2659" i="1"/>
  <c r="N2659" i="1"/>
  <c r="E414" i="1"/>
  <c r="J414" i="1"/>
  <c r="I414" i="1" s="1"/>
  <c r="G2724" i="1" l="1"/>
  <c r="R2724" i="1"/>
  <c r="M2659" i="1"/>
  <c r="K414" i="1"/>
  <c r="H415" i="1" s="1"/>
  <c r="E415" i="1" s="1"/>
  <c r="Q2724" i="1" l="1"/>
  <c r="O2659" i="1"/>
  <c r="L2660" i="1" s="1"/>
  <c r="J415" i="1"/>
  <c r="S2724" i="1" l="1"/>
  <c r="P2725" i="1" s="1"/>
  <c r="F2660" i="1"/>
  <c r="N2660" i="1"/>
  <c r="I415" i="1"/>
  <c r="K415" i="1" s="1"/>
  <c r="H416" i="1" s="1"/>
  <c r="G2725" i="1" l="1"/>
  <c r="R2725" i="1"/>
  <c r="M2660" i="1"/>
  <c r="E416" i="1"/>
  <c r="J416" i="1"/>
  <c r="Q2725" i="1" l="1"/>
  <c r="O2660" i="1"/>
  <c r="L2661" i="1" s="1"/>
  <c r="I416" i="1"/>
  <c r="K416" i="1" s="1"/>
  <c r="S2725" i="1" l="1"/>
  <c r="P2726" i="1" s="1"/>
  <c r="F2661" i="1"/>
  <c r="N2661" i="1"/>
  <c r="H417" i="1"/>
  <c r="G2726" i="1" l="1"/>
  <c r="R2726" i="1"/>
  <c r="M2661" i="1"/>
  <c r="J417" i="1"/>
  <c r="I417" i="1" s="1"/>
  <c r="E417" i="1"/>
  <c r="Q2726" i="1" l="1"/>
  <c r="O2661" i="1"/>
  <c r="L2662" i="1" s="1"/>
  <c r="K417" i="1"/>
  <c r="H418" i="1" s="1"/>
  <c r="S2726" i="1" l="1"/>
  <c r="P2727" i="1" s="1"/>
  <c r="N2662" i="1"/>
  <c r="F2662" i="1"/>
  <c r="E418" i="1"/>
  <c r="J418" i="1"/>
  <c r="G2727" i="1" l="1"/>
  <c r="R2727" i="1"/>
  <c r="M2662" i="1"/>
  <c r="I418" i="1"/>
  <c r="K418" i="1" s="1"/>
  <c r="Q2727" i="1" l="1"/>
  <c r="O2662" i="1"/>
  <c r="L2663" i="1" s="1"/>
  <c r="H419" i="1"/>
  <c r="S2727" i="1" l="1"/>
  <c r="P2728" i="1" s="1"/>
  <c r="F2663" i="1"/>
  <c r="N2663" i="1"/>
  <c r="J419" i="1"/>
  <c r="E419" i="1"/>
  <c r="R2728" i="1" l="1"/>
  <c r="G2728" i="1"/>
  <c r="M2663" i="1"/>
  <c r="I419" i="1"/>
  <c r="K419" i="1" s="1"/>
  <c r="H420" i="1" s="1"/>
  <c r="Q2728" i="1" l="1"/>
  <c r="S2728" i="1" s="1"/>
  <c r="P2729" i="1" s="1"/>
  <c r="O2663" i="1"/>
  <c r="L2664" i="1" s="1"/>
  <c r="E420" i="1"/>
  <c r="J420" i="1"/>
  <c r="I420" i="1" s="1"/>
  <c r="G2729" i="1" l="1"/>
  <c r="R2729" i="1"/>
  <c r="K420" i="1"/>
  <c r="H421" i="1" s="1"/>
  <c r="F2664" i="1"/>
  <c r="N2664" i="1"/>
  <c r="Q2729" i="1" l="1"/>
  <c r="M2664" i="1"/>
  <c r="O2664" i="1" s="1"/>
  <c r="L2665" i="1" s="1"/>
  <c r="E421" i="1"/>
  <c r="J421" i="1"/>
  <c r="S2729" i="1" l="1"/>
  <c r="P2730" i="1" s="1"/>
  <c r="N2665" i="1"/>
  <c r="F2665" i="1"/>
  <c r="I421" i="1"/>
  <c r="K421" i="1" s="1"/>
  <c r="G2730" i="1" l="1"/>
  <c r="R2730" i="1"/>
  <c r="M2665" i="1"/>
  <c r="O2665" i="1" s="1"/>
  <c r="L2666" i="1" s="1"/>
  <c r="H422" i="1"/>
  <c r="Q2730" i="1" l="1"/>
  <c r="S2730" i="1" s="1"/>
  <c r="P2731" i="1" s="1"/>
  <c r="N2666" i="1"/>
  <c r="F2666" i="1"/>
  <c r="J422" i="1"/>
  <c r="I422" i="1" s="1"/>
  <c r="E422" i="1"/>
  <c r="G2731" i="1" l="1"/>
  <c r="R2731" i="1"/>
  <c r="M2666" i="1"/>
  <c r="O2666" i="1" s="1"/>
  <c r="L2667" i="1" s="1"/>
  <c r="K422" i="1"/>
  <c r="H423" i="1" s="1"/>
  <c r="Q2731" i="1" l="1"/>
  <c r="F2667" i="1"/>
  <c r="N2667" i="1"/>
  <c r="E423" i="1"/>
  <c r="J423" i="1"/>
  <c r="S2731" i="1" l="1"/>
  <c r="P2732" i="1" s="1"/>
  <c r="M2667" i="1"/>
  <c r="O2667" i="1" s="1"/>
  <c r="L2668" i="1" s="1"/>
  <c r="I423" i="1"/>
  <c r="K423" i="1" s="1"/>
  <c r="G2732" i="1" l="1"/>
  <c r="R2732" i="1"/>
  <c r="F2668" i="1"/>
  <c r="N2668" i="1"/>
  <c r="H424" i="1"/>
  <c r="Q2732" i="1" l="1"/>
  <c r="S2732" i="1" s="1"/>
  <c r="P2733" i="1" s="1"/>
  <c r="M2668" i="1"/>
  <c r="O2668" i="1" s="1"/>
  <c r="L2669" i="1" s="1"/>
  <c r="J424" i="1"/>
  <c r="I424" i="1" s="1"/>
  <c r="E424" i="1"/>
  <c r="G2733" i="1" l="1"/>
  <c r="R2733" i="1"/>
  <c r="K424" i="1"/>
  <c r="H425" i="1" s="1"/>
  <c r="F2669" i="1"/>
  <c r="N2669" i="1"/>
  <c r="Q2733" i="1" l="1"/>
  <c r="M2669" i="1"/>
  <c r="J425" i="1"/>
  <c r="I425" i="1" s="1"/>
  <c r="E425" i="1"/>
  <c r="S2733" i="1" l="1"/>
  <c r="P2734" i="1" s="1"/>
  <c r="O2669" i="1"/>
  <c r="L2670" i="1" s="1"/>
  <c r="K425" i="1"/>
  <c r="H426" i="1" s="1"/>
  <c r="G2734" i="1" l="1"/>
  <c r="R2734" i="1"/>
  <c r="N2670" i="1"/>
  <c r="F2670" i="1"/>
  <c r="E426" i="1"/>
  <c r="J426" i="1"/>
  <c r="Q2734" i="1" l="1"/>
  <c r="S2734" i="1" s="1"/>
  <c r="P2735" i="1" s="1"/>
  <c r="M2670" i="1"/>
  <c r="I426" i="1"/>
  <c r="K426" i="1" s="1"/>
  <c r="G2735" i="1" l="1"/>
  <c r="R2735" i="1"/>
  <c r="O2670" i="1"/>
  <c r="L2671" i="1" s="1"/>
  <c r="H427" i="1"/>
  <c r="Q2735" i="1" l="1"/>
  <c r="S2735" i="1" s="1"/>
  <c r="P2736" i="1" s="1"/>
  <c r="F2671" i="1"/>
  <c r="N2671" i="1"/>
  <c r="E427" i="1"/>
  <c r="J427" i="1"/>
  <c r="G2736" i="1" l="1"/>
  <c r="R2736" i="1"/>
  <c r="M2671" i="1"/>
  <c r="I427" i="1"/>
  <c r="K427" i="1" s="1"/>
  <c r="Q2736" i="1" l="1"/>
  <c r="O2671" i="1"/>
  <c r="L2672" i="1" s="1"/>
  <c r="H428" i="1"/>
  <c r="E428" i="1" s="1"/>
  <c r="S2736" i="1" l="1"/>
  <c r="P2737" i="1" s="1"/>
  <c r="F2672" i="1"/>
  <c r="N2672" i="1"/>
  <c r="J428" i="1"/>
  <c r="I428" i="1" s="1"/>
  <c r="G2737" i="1" l="1"/>
  <c r="R2737" i="1"/>
  <c r="M2672" i="1"/>
  <c r="K428" i="1"/>
  <c r="H429" i="1" s="1"/>
  <c r="Q2737" i="1" l="1"/>
  <c r="S2737" i="1" s="1"/>
  <c r="P2738" i="1" s="1"/>
  <c r="O2672" i="1"/>
  <c r="L2673" i="1" s="1"/>
  <c r="E429" i="1"/>
  <c r="J429" i="1"/>
  <c r="G2738" i="1" l="1"/>
  <c r="R2738" i="1"/>
  <c r="N2673" i="1"/>
  <c r="F2673" i="1"/>
  <c r="I429" i="1"/>
  <c r="K429" i="1" s="1"/>
  <c r="Q2738" i="1" l="1"/>
  <c r="M2673" i="1"/>
  <c r="H430" i="1"/>
  <c r="S2738" i="1" l="1"/>
  <c r="P2739" i="1" s="1"/>
  <c r="O2673" i="1"/>
  <c r="L2674" i="1" s="1"/>
  <c r="J430" i="1"/>
  <c r="E430" i="1"/>
  <c r="G2739" i="1" l="1"/>
  <c r="R2739" i="1"/>
  <c r="F2674" i="1"/>
  <c r="N2674" i="1"/>
  <c r="I430" i="1"/>
  <c r="K430" i="1" s="1"/>
  <c r="Q2739" i="1" l="1"/>
  <c r="S2739" i="1" s="1"/>
  <c r="P2740" i="1" s="1"/>
  <c r="M2674" i="1"/>
  <c r="O2674" i="1" s="1"/>
  <c r="L2675" i="1" s="1"/>
  <c r="H431" i="1"/>
  <c r="G2740" i="1" l="1"/>
  <c r="R2740" i="1"/>
  <c r="F2675" i="1"/>
  <c r="N2675" i="1"/>
  <c r="E431" i="1"/>
  <c r="J431" i="1"/>
  <c r="Q2740" i="1" l="1"/>
  <c r="M2675" i="1"/>
  <c r="O2675" i="1" s="1"/>
  <c r="L2676" i="1" s="1"/>
  <c r="I431" i="1"/>
  <c r="K431" i="1" s="1"/>
  <c r="H432" i="1" s="1"/>
  <c r="S2740" i="1" l="1"/>
  <c r="P2741" i="1" s="1"/>
  <c r="N2676" i="1"/>
  <c r="F2676" i="1"/>
  <c r="J432" i="1"/>
  <c r="I432" i="1" s="1"/>
  <c r="E432" i="1"/>
  <c r="G2741" i="1" l="1"/>
  <c r="R2741" i="1"/>
  <c r="M2676" i="1"/>
  <c r="O2676" i="1" s="1"/>
  <c r="L2677" i="1" s="1"/>
  <c r="K432" i="1"/>
  <c r="H433" i="1" s="1"/>
  <c r="Q2741" i="1" l="1"/>
  <c r="N2677" i="1"/>
  <c r="F2677" i="1"/>
  <c r="E433" i="1"/>
  <c r="J433" i="1"/>
  <c r="S2741" i="1" l="1"/>
  <c r="P2742" i="1" s="1"/>
  <c r="M2677" i="1"/>
  <c r="O2677" i="1" s="1"/>
  <c r="L2678" i="1" s="1"/>
  <c r="I433" i="1"/>
  <c r="K433" i="1" s="1"/>
  <c r="G2742" i="1" l="1"/>
  <c r="R2742" i="1"/>
  <c r="N2678" i="1"/>
  <c r="F2678" i="1"/>
  <c r="H434" i="1"/>
  <c r="Q2742" i="1" l="1"/>
  <c r="S2742" i="1" s="1"/>
  <c r="P2743" i="1" s="1"/>
  <c r="M2678" i="1"/>
  <c r="E434" i="1"/>
  <c r="J434" i="1"/>
  <c r="I434" i="1" s="1"/>
  <c r="G2743" i="1" l="1"/>
  <c r="R2743" i="1"/>
  <c r="O2678" i="1"/>
  <c r="L2679" i="1" s="1"/>
  <c r="K434" i="1"/>
  <c r="H435" i="1" s="1"/>
  <c r="Q2743" i="1" l="1"/>
  <c r="S2743" i="1" s="1"/>
  <c r="P2744" i="1" s="1"/>
  <c r="N2679" i="1"/>
  <c r="F2679" i="1"/>
  <c r="E435" i="1"/>
  <c r="J435" i="1"/>
  <c r="G2744" i="1" l="1"/>
  <c r="R2744" i="1"/>
  <c r="M2679" i="1"/>
  <c r="I435" i="1"/>
  <c r="K435" i="1" s="1"/>
  <c r="Q2744" i="1" l="1"/>
  <c r="O2679" i="1"/>
  <c r="L2680" i="1" s="1"/>
  <c r="H436" i="1"/>
  <c r="S2744" i="1" l="1"/>
  <c r="P2745" i="1" s="1"/>
  <c r="F2680" i="1"/>
  <c r="N2680" i="1"/>
  <c r="E436" i="1"/>
  <c r="J436" i="1"/>
  <c r="G2745" i="1" l="1"/>
  <c r="R2745" i="1"/>
  <c r="M2680" i="1"/>
  <c r="I436" i="1"/>
  <c r="K436" i="1" s="1"/>
  <c r="Q2745" i="1" l="1"/>
  <c r="S2745" i="1" s="1"/>
  <c r="P2746" i="1" s="1"/>
  <c r="O2680" i="1"/>
  <c r="L2681" i="1" s="1"/>
  <c r="H437" i="1"/>
  <c r="E437" i="1" s="1"/>
  <c r="R2746" i="1" l="1"/>
  <c r="G2746" i="1"/>
  <c r="N2681" i="1"/>
  <c r="F2681" i="1"/>
  <c r="J437" i="1"/>
  <c r="Q2746" i="1" l="1"/>
  <c r="M2681" i="1"/>
  <c r="I437" i="1"/>
  <c r="K437" i="1" s="1"/>
  <c r="H438" i="1" s="1"/>
  <c r="S2746" i="1" l="1"/>
  <c r="P2747" i="1" s="1"/>
  <c r="O2681" i="1"/>
  <c r="L2682" i="1" s="1"/>
  <c r="J438" i="1"/>
  <c r="E438" i="1"/>
  <c r="R2747" i="1" l="1"/>
  <c r="G2747" i="1"/>
  <c r="N2682" i="1"/>
  <c r="F2682" i="1"/>
  <c r="I438" i="1"/>
  <c r="K438" i="1" s="1"/>
  <c r="Q2747" i="1" l="1"/>
  <c r="M2682" i="1"/>
  <c r="H439" i="1"/>
  <c r="S2747" i="1" l="1"/>
  <c r="P2748" i="1" s="1"/>
  <c r="O2682" i="1"/>
  <c r="L2683" i="1" s="1"/>
  <c r="J439" i="1"/>
  <c r="E439" i="1"/>
  <c r="G2748" i="1" l="1"/>
  <c r="R2748" i="1"/>
  <c r="F2683" i="1"/>
  <c r="N2683" i="1"/>
  <c r="I439" i="1"/>
  <c r="K439" i="1" s="1"/>
  <c r="H440" i="1" s="1"/>
  <c r="Q2748" i="1" l="1"/>
  <c r="S2748" i="1" s="1"/>
  <c r="P2749" i="1" s="1"/>
  <c r="M2683" i="1"/>
  <c r="E440" i="1"/>
  <c r="J440" i="1"/>
  <c r="G2749" i="1" l="1"/>
  <c r="R2749" i="1"/>
  <c r="O2683" i="1"/>
  <c r="L2684" i="1" s="1"/>
  <c r="I440" i="1"/>
  <c r="K440" i="1" s="1"/>
  <c r="Q2749" i="1" l="1"/>
  <c r="N2684" i="1"/>
  <c r="F2684" i="1"/>
  <c r="H441" i="1"/>
  <c r="J441" i="1" s="1"/>
  <c r="S2749" i="1" l="1"/>
  <c r="P2750" i="1" s="1"/>
  <c r="M2684" i="1"/>
  <c r="O2684" i="1" s="1"/>
  <c r="L2685" i="1" s="1"/>
  <c r="E441" i="1"/>
  <c r="I441" i="1"/>
  <c r="K441" i="1" s="1"/>
  <c r="R2750" i="1" l="1"/>
  <c r="G2750" i="1"/>
  <c r="F2685" i="1"/>
  <c r="N2685" i="1"/>
  <c r="H442" i="1"/>
  <c r="Q2750" i="1" l="1"/>
  <c r="S2750" i="1" s="1"/>
  <c r="P2751" i="1" s="1"/>
  <c r="M2685" i="1"/>
  <c r="O2685" i="1" s="1"/>
  <c r="L2686" i="1" s="1"/>
  <c r="E442" i="1"/>
  <c r="J442" i="1"/>
  <c r="R2751" i="1" l="1"/>
  <c r="G2751" i="1"/>
  <c r="N2686" i="1"/>
  <c r="F2686" i="1"/>
  <c r="I442" i="1"/>
  <c r="K442" i="1" s="1"/>
  <c r="Q2751" i="1" l="1"/>
  <c r="M2686" i="1"/>
  <c r="H443" i="1"/>
  <c r="S2751" i="1" l="1"/>
  <c r="P2752" i="1" s="1"/>
  <c r="O2686" i="1"/>
  <c r="L2687" i="1" s="1"/>
  <c r="E443" i="1"/>
  <c r="J443" i="1"/>
  <c r="I443" i="1" s="1"/>
  <c r="G2752" i="1" l="1"/>
  <c r="R2752" i="1"/>
  <c r="F2687" i="1"/>
  <c r="N2687" i="1"/>
  <c r="K443" i="1"/>
  <c r="H444" i="1" s="1"/>
  <c r="Q2752" i="1" l="1"/>
  <c r="S2752" i="1" s="1"/>
  <c r="P2753" i="1" s="1"/>
  <c r="M2687" i="1"/>
  <c r="J444" i="1"/>
  <c r="E444" i="1"/>
  <c r="G2753" i="1" l="1"/>
  <c r="R2753" i="1"/>
  <c r="O2687" i="1"/>
  <c r="L2688" i="1" s="1"/>
  <c r="I444" i="1"/>
  <c r="K444" i="1" s="1"/>
  <c r="Q2753" i="1" l="1"/>
  <c r="S2753" i="1" s="1"/>
  <c r="P2754" i="1" s="1"/>
  <c r="F2688" i="1"/>
  <c r="N2688" i="1"/>
  <c r="H445" i="1"/>
  <c r="G2754" i="1" l="1"/>
  <c r="R2754" i="1"/>
  <c r="M2688" i="1"/>
  <c r="J445" i="1"/>
  <c r="E445" i="1"/>
  <c r="Q2754" i="1" l="1"/>
  <c r="O2688" i="1"/>
  <c r="L2689" i="1" s="1"/>
  <c r="I445" i="1"/>
  <c r="K445" i="1" s="1"/>
  <c r="S2754" i="1" l="1"/>
  <c r="P2755" i="1" s="1"/>
  <c r="N2689" i="1"/>
  <c r="F2689" i="1"/>
  <c r="H446" i="1"/>
  <c r="G2755" i="1" l="1"/>
  <c r="R2755" i="1"/>
  <c r="M2689" i="1"/>
  <c r="O2689" i="1" s="1"/>
  <c r="L2690" i="1" s="1"/>
  <c r="J446" i="1"/>
  <c r="I446" i="1" s="1"/>
  <c r="E446" i="1"/>
  <c r="Q2755" i="1" l="1"/>
  <c r="F2690" i="1"/>
  <c r="N2690" i="1"/>
  <c r="K446" i="1"/>
  <c r="H447" i="1" s="1"/>
  <c r="S2755" i="1" l="1"/>
  <c r="P2756" i="1" s="1"/>
  <c r="M2690" i="1"/>
  <c r="E447" i="1"/>
  <c r="J447" i="1"/>
  <c r="G2756" i="1" l="1"/>
  <c r="R2756" i="1"/>
  <c r="O2690" i="1"/>
  <c r="L2691" i="1" s="1"/>
  <c r="I447" i="1"/>
  <c r="K447" i="1" s="1"/>
  <c r="Q2756" i="1" l="1"/>
  <c r="S2756" i="1" s="1"/>
  <c r="P2757" i="1" s="1"/>
  <c r="F2691" i="1"/>
  <c r="N2691" i="1"/>
  <c r="H448" i="1"/>
  <c r="G2757" i="1" l="1"/>
  <c r="R2757" i="1"/>
  <c r="M2691" i="1"/>
  <c r="E448" i="1"/>
  <c r="J448" i="1"/>
  <c r="Q2757" i="1" l="1"/>
  <c r="O2691" i="1"/>
  <c r="L2692" i="1" s="1"/>
  <c r="I448" i="1"/>
  <c r="K448" i="1" s="1"/>
  <c r="S2757" i="1" l="1"/>
  <c r="P2758" i="1" s="1"/>
  <c r="F2692" i="1"/>
  <c r="N2692" i="1"/>
  <c r="H449" i="1"/>
  <c r="R2758" i="1" l="1"/>
  <c r="G2758" i="1"/>
  <c r="M2692" i="1"/>
  <c r="E449" i="1"/>
  <c r="J449" i="1"/>
  <c r="Q2758" i="1" l="1"/>
  <c r="O2692" i="1"/>
  <c r="L2693" i="1" s="1"/>
  <c r="I449" i="1"/>
  <c r="K449" i="1" s="1"/>
  <c r="H450" i="1" s="1"/>
  <c r="S2758" i="1" l="1"/>
  <c r="P2759" i="1" s="1"/>
  <c r="F2693" i="1"/>
  <c r="N2693" i="1"/>
  <c r="J450" i="1"/>
  <c r="E450" i="1"/>
  <c r="G2759" i="1" l="1"/>
  <c r="R2759" i="1"/>
  <c r="M2693" i="1"/>
  <c r="I450" i="1"/>
  <c r="K450" i="1" s="1"/>
  <c r="H451" i="1" s="1"/>
  <c r="Q2759" i="1" l="1"/>
  <c r="S2759" i="1" s="1"/>
  <c r="P2760" i="1" s="1"/>
  <c r="O2693" i="1"/>
  <c r="L2694" i="1" s="1"/>
  <c r="E451" i="1"/>
  <c r="J451" i="1"/>
  <c r="I451" i="1" s="1"/>
  <c r="G2760" i="1" l="1"/>
  <c r="R2760" i="1"/>
  <c r="F2694" i="1"/>
  <c r="N2694" i="1"/>
  <c r="K451" i="1"/>
  <c r="H452" i="1" s="1"/>
  <c r="Q2760" i="1" l="1"/>
  <c r="S2760" i="1" s="1"/>
  <c r="P2761" i="1" s="1"/>
  <c r="M2694" i="1"/>
  <c r="J452" i="1"/>
  <c r="E452" i="1"/>
  <c r="G2761" i="1" l="1"/>
  <c r="R2761" i="1"/>
  <c r="O2694" i="1"/>
  <c r="L2695" i="1" s="1"/>
  <c r="I452" i="1"/>
  <c r="K452" i="1" s="1"/>
  <c r="Q2761" i="1" l="1"/>
  <c r="F2695" i="1"/>
  <c r="N2695" i="1"/>
  <c r="H453" i="1"/>
  <c r="S2761" i="1" l="1"/>
  <c r="P2762" i="1" s="1"/>
  <c r="M2695" i="1"/>
  <c r="J453" i="1"/>
  <c r="E453" i="1"/>
  <c r="G2762" i="1" l="1"/>
  <c r="R2762" i="1"/>
  <c r="O2695" i="1"/>
  <c r="L2696" i="1" s="1"/>
  <c r="I453" i="1"/>
  <c r="K453" i="1" s="1"/>
  <c r="Q2762" i="1" l="1"/>
  <c r="S2762" i="1" s="1"/>
  <c r="P2763" i="1" s="1"/>
  <c r="F2696" i="1"/>
  <c r="N2696" i="1"/>
  <c r="H454" i="1"/>
  <c r="G2763" i="1" l="1"/>
  <c r="R2763" i="1"/>
  <c r="M2696" i="1"/>
  <c r="J454" i="1"/>
  <c r="E454" i="1"/>
  <c r="Q2763" i="1" l="1"/>
  <c r="S2763" i="1" s="1"/>
  <c r="P2764" i="1" s="1"/>
  <c r="O2696" i="1"/>
  <c r="L2697" i="1" s="1"/>
  <c r="I454" i="1"/>
  <c r="K454" i="1" s="1"/>
  <c r="G2764" i="1" l="1"/>
  <c r="R2764" i="1"/>
  <c r="F2697" i="1"/>
  <c r="N2697" i="1"/>
  <c r="H455" i="1"/>
  <c r="Q2764" i="1" l="1"/>
  <c r="M2697" i="1"/>
  <c r="E455" i="1"/>
  <c r="J455" i="1"/>
  <c r="S2764" i="1" l="1"/>
  <c r="P2765" i="1" s="1"/>
  <c r="O2697" i="1"/>
  <c r="L2698" i="1" s="1"/>
  <c r="I455" i="1"/>
  <c r="K455" i="1" s="1"/>
  <c r="G2765" i="1" l="1"/>
  <c r="R2765" i="1"/>
  <c r="N2698" i="1"/>
  <c r="F2698" i="1"/>
  <c r="H456" i="1"/>
  <c r="Q2765" i="1" l="1"/>
  <c r="S2765" i="1" s="1"/>
  <c r="P2766" i="1" s="1"/>
  <c r="M2698" i="1"/>
  <c r="J456" i="1"/>
  <c r="E456" i="1"/>
  <c r="G2766" i="1" l="1"/>
  <c r="R2766" i="1"/>
  <c r="O2698" i="1"/>
  <c r="L2699" i="1" s="1"/>
  <c r="I456" i="1"/>
  <c r="K456" i="1" s="1"/>
  <c r="Q2766" i="1" l="1"/>
  <c r="S2766" i="1" s="1"/>
  <c r="P2767" i="1" s="1"/>
  <c r="F2699" i="1"/>
  <c r="N2699" i="1"/>
  <c r="H457" i="1"/>
  <c r="G2767" i="1" l="1"/>
  <c r="R2767" i="1"/>
  <c r="M2699" i="1"/>
  <c r="E457" i="1"/>
  <c r="J457" i="1"/>
  <c r="Q2767" i="1" l="1"/>
  <c r="O2699" i="1"/>
  <c r="L2700" i="1" s="1"/>
  <c r="I457" i="1"/>
  <c r="K457" i="1" s="1"/>
  <c r="S2767" i="1" l="1"/>
  <c r="P2768" i="1" s="1"/>
  <c r="N2700" i="1"/>
  <c r="F2700" i="1"/>
  <c r="H458" i="1"/>
  <c r="G2768" i="1" l="1"/>
  <c r="R2768" i="1"/>
  <c r="M2700" i="1"/>
  <c r="E458" i="1"/>
  <c r="J458" i="1"/>
  <c r="I458" i="1" s="1"/>
  <c r="Q2768" i="1" l="1"/>
  <c r="O2700" i="1"/>
  <c r="L2701" i="1" s="1"/>
  <c r="K458" i="1"/>
  <c r="H459" i="1" s="1"/>
  <c r="S2768" i="1" l="1"/>
  <c r="P2769" i="1" s="1"/>
  <c r="F2701" i="1"/>
  <c r="N2701" i="1"/>
  <c r="E459" i="1"/>
  <c r="J459" i="1"/>
  <c r="G2769" i="1" l="1"/>
  <c r="R2769" i="1"/>
  <c r="M2701" i="1"/>
  <c r="O2701" i="1" s="1"/>
  <c r="L2702" i="1" s="1"/>
  <c r="I459" i="1"/>
  <c r="K459" i="1" s="1"/>
  <c r="Q2769" i="1" l="1"/>
  <c r="F2702" i="1"/>
  <c r="N2702" i="1"/>
  <c r="H460" i="1"/>
  <c r="S2769" i="1" l="1"/>
  <c r="P2770" i="1" s="1"/>
  <c r="M2702" i="1"/>
  <c r="J460" i="1"/>
  <c r="E460" i="1"/>
  <c r="G2770" i="1" l="1"/>
  <c r="R2770" i="1"/>
  <c r="O2702" i="1"/>
  <c r="L2703" i="1" s="1"/>
  <c r="I460" i="1"/>
  <c r="K460" i="1" s="1"/>
  <c r="Q2770" i="1" l="1"/>
  <c r="S2770" i="1" s="1"/>
  <c r="P2771" i="1" s="1"/>
  <c r="F2703" i="1"/>
  <c r="N2703" i="1"/>
  <c r="H461" i="1"/>
  <c r="G2771" i="1" l="1"/>
  <c r="R2771" i="1"/>
  <c r="M2703" i="1"/>
  <c r="E461" i="1"/>
  <c r="J461" i="1"/>
  <c r="I461" i="1" s="1"/>
  <c r="Q2771" i="1" l="1"/>
  <c r="O2703" i="1"/>
  <c r="L2704" i="1" s="1"/>
  <c r="K461" i="1"/>
  <c r="H462" i="1" s="1"/>
  <c r="S2771" i="1" l="1"/>
  <c r="P2772" i="1" s="1"/>
  <c r="N2704" i="1"/>
  <c r="F2704" i="1"/>
  <c r="E462" i="1"/>
  <c r="J462" i="1"/>
  <c r="G2772" i="1" l="1"/>
  <c r="R2772" i="1"/>
  <c r="M2704" i="1"/>
  <c r="O2704" i="1" s="1"/>
  <c r="L2705" i="1" s="1"/>
  <c r="I462" i="1"/>
  <c r="K462" i="1" s="1"/>
  <c r="H463" i="1" s="1"/>
  <c r="Q2772" i="1" l="1"/>
  <c r="S2772" i="1" s="1"/>
  <c r="P2773" i="1" s="1"/>
  <c r="F2705" i="1"/>
  <c r="N2705" i="1"/>
  <c r="J463" i="1"/>
  <c r="E463" i="1"/>
  <c r="G2773" i="1" l="1"/>
  <c r="R2773" i="1"/>
  <c r="M2705" i="1"/>
  <c r="I463" i="1"/>
  <c r="K463" i="1" s="1"/>
  <c r="Q2773" i="1" l="1"/>
  <c r="O2705" i="1"/>
  <c r="L2706" i="1" s="1"/>
  <c r="H464" i="1"/>
  <c r="S2773" i="1" l="1"/>
  <c r="P2774" i="1" s="1"/>
  <c r="N2706" i="1"/>
  <c r="F2706" i="1"/>
  <c r="J464" i="1"/>
  <c r="E464" i="1"/>
  <c r="G2774" i="1" l="1"/>
  <c r="R2774" i="1"/>
  <c r="M2706" i="1"/>
  <c r="I464" i="1"/>
  <c r="K464" i="1" s="1"/>
  <c r="Q2774" i="1" l="1"/>
  <c r="S2774" i="1" s="1"/>
  <c r="P2775" i="1" s="1"/>
  <c r="O2706" i="1"/>
  <c r="L2707" i="1" s="1"/>
  <c r="H465" i="1"/>
  <c r="G2775" i="1" l="1"/>
  <c r="R2775" i="1"/>
  <c r="F2707" i="1"/>
  <c r="N2707" i="1"/>
  <c r="E465" i="1"/>
  <c r="J465" i="1"/>
  <c r="I465" i="1" s="1"/>
  <c r="Q2775" i="1" l="1"/>
  <c r="S2775" i="1" s="1"/>
  <c r="P2776" i="1" s="1"/>
  <c r="M2707" i="1"/>
  <c r="K465" i="1"/>
  <c r="H466" i="1" s="1"/>
  <c r="G2776" i="1" l="1"/>
  <c r="R2776" i="1"/>
  <c r="O2707" i="1"/>
  <c r="L2708" i="1" s="1"/>
  <c r="E466" i="1"/>
  <c r="J466" i="1"/>
  <c r="Q2776" i="1" l="1"/>
  <c r="S2776" i="1" s="1"/>
  <c r="P2777" i="1" s="1"/>
  <c r="N2708" i="1"/>
  <c r="F2708" i="1"/>
  <c r="I466" i="1"/>
  <c r="K466" i="1" s="1"/>
  <c r="H467" i="1" s="1"/>
  <c r="G2777" i="1" l="1"/>
  <c r="R2777" i="1"/>
  <c r="M2708" i="1"/>
  <c r="J467" i="1"/>
  <c r="E467" i="1"/>
  <c r="Q2777" i="1" l="1"/>
  <c r="O2708" i="1"/>
  <c r="L2709" i="1" s="1"/>
  <c r="I467" i="1"/>
  <c r="K467" i="1" s="1"/>
  <c r="S2777" i="1" l="1"/>
  <c r="P2778" i="1" s="1"/>
  <c r="F2709" i="1"/>
  <c r="N2709" i="1"/>
  <c r="H468" i="1"/>
  <c r="G2778" i="1" l="1"/>
  <c r="R2778" i="1"/>
  <c r="M2709" i="1"/>
  <c r="O2709" i="1" s="1"/>
  <c r="L2710" i="1" s="1"/>
  <c r="J468" i="1"/>
  <c r="E468" i="1"/>
  <c r="Q2778" i="1" l="1"/>
  <c r="S2778" i="1" s="1"/>
  <c r="P2779" i="1" s="1"/>
  <c r="N2710" i="1"/>
  <c r="F2710" i="1"/>
  <c r="I468" i="1"/>
  <c r="K468" i="1" s="1"/>
  <c r="G2779" i="1" l="1"/>
  <c r="R2779" i="1"/>
  <c r="M2710" i="1"/>
  <c r="H469" i="1"/>
  <c r="Q2779" i="1" l="1"/>
  <c r="O2710" i="1"/>
  <c r="L2711" i="1" s="1"/>
  <c r="J469" i="1"/>
  <c r="E469" i="1"/>
  <c r="S2779" i="1" l="1"/>
  <c r="P2780" i="1" s="1"/>
  <c r="F2711" i="1"/>
  <c r="N2711" i="1"/>
  <c r="I469" i="1"/>
  <c r="K469" i="1" s="1"/>
  <c r="G2780" i="1" l="1"/>
  <c r="R2780" i="1"/>
  <c r="M2711" i="1"/>
  <c r="H470" i="1"/>
  <c r="Q2780" i="1" l="1"/>
  <c r="O2711" i="1"/>
  <c r="L2712" i="1" s="1"/>
  <c r="J470" i="1"/>
  <c r="E470" i="1"/>
  <c r="S2780" i="1" l="1"/>
  <c r="P2781" i="1" s="1"/>
  <c r="N2712" i="1"/>
  <c r="F2712" i="1"/>
  <c r="I470" i="1"/>
  <c r="K470" i="1" s="1"/>
  <c r="G2781" i="1" l="1"/>
  <c r="R2781" i="1"/>
  <c r="M2712" i="1"/>
  <c r="H471" i="1"/>
  <c r="Q2781" i="1" l="1"/>
  <c r="O2712" i="1"/>
  <c r="L2713" i="1" s="1"/>
  <c r="E471" i="1"/>
  <c r="J471" i="1"/>
  <c r="S2781" i="1" l="1"/>
  <c r="P2782" i="1" s="1"/>
  <c r="F2713" i="1"/>
  <c r="N2713" i="1"/>
  <c r="I471" i="1"/>
  <c r="K471" i="1" s="1"/>
  <c r="H472" i="1" s="1"/>
  <c r="G2782" i="1" l="1"/>
  <c r="R2782" i="1"/>
  <c r="M2713" i="1"/>
  <c r="E472" i="1"/>
  <c r="J472" i="1"/>
  <c r="Q2782" i="1" l="1"/>
  <c r="O2713" i="1"/>
  <c r="L2714" i="1" s="1"/>
  <c r="I472" i="1"/>
  <c r="K472" i="1" s="1"/>
  <c r="S2782" i="1" l="1"/>
  <c r="P2783" i="1" s="1"/>
  <c r="F2714" i="1"/>
  <c r="N2714" i="1"/>
  <c r="H473" i="1"/>
  <c r="G2783" i="1" l="1"/>
  <c r="R2783" i="1"/>
  <c r="M2714" i="1"/>
  <c r="E473" i="1"/>
  <c r="J473" i="1"/>
  <c r="Q2783" i="1" l="1"/>
  <c r="O2714" i="1"/>
  <c r="L2715" i="1" s="1"/>
  <c r="I473" i="1"/>
  <c r="K473" i="1" s="1"/>
  <c r="S2783" i="1" l="1"/>
  <c r="P2784" i="1" s="1"/>
  <c r="F2715" i="1"/>
  <c r="N2715" i="1"/>
  <c r="H474" i="1"/>
  <c r="G2784" i="1" l="1"/>
  <c r="R2784" i="1"/>
  <c r="M2715" i="1"/>
  <c r="E474" i="1"/>
  <c r="J474" i="1"/>
  <c r="Q2784" i="1" l="1"/>
  <c r="O2715" i="1"/>
  <c r="L2716" i="1" s="1"/>
  <c r="I474" i="1"/>
  <c r="K474" i="1" s="1"/>
  <c r="S2784" i="1" l="1"/>
  <c r="P2785" i="1" s="1"/>
  <c r="N2716" i="1"/>
  <c r="F2716" i="1"/>
  <c r="H475" i="1"/>
  <c r="G2785" i="1" l="1"/>
  <c r="R2785" i="1"/>
  <c r="M2716" i="1"/>
  <c r="E475" i="1"/>
  <c r="J475" i="1"/>
  <c r="Q2785" i="1" l="1"/>
  <c r="S2785" i="1" s="1"/>
  <c r="P2786" i="1" s="1"/>
  <c r="O2716" i="1"/>
  <c r="L2717" i="1" s="1"/>
  <c r="I475" i="1"/>
  <c r="K475" i="1" s="1"/>
  <c r="R2786" i="1" l="1"/>
  <c r="G2786" i="1"/>
  <c r="F2717" i="1"/>
  <c r="N2717" i="1"/>
  <c r="H476" i="1"/>
  <c r="Q2786" i="1" l="1"/>
  <c r="S2786" i="1" s="1"/>
  <c r="P2787" i="1" s="1"/>
  <c r="M2717" i="1"/>
  <c r="O2717" i="1" s="1"/>
  <c r="L2718" i="1" s="1"/>
  <c r="J476" i="1"/>
  <c r="I476" i="1" s="1"/>
  <c r="E476" i="1"/>
  <c r="G2787" i="1" l="1"/>
  <c r="R2787" i="1"/>
  <c r="N2718" i="1"/>
  <c r="F2718" i="1"/>
  <c r="K476" i="1"/>
  <c r="H477" i="1" s="1"/>
  <c r="Q2787" i="1" l="1"/>
  <c r="M2718" i="1"/>
  <c r="J477" i="1"/>
  <c r="E477" i="1"/>
  <c r="S2787" i="1" l="1"/>
  <c r="P2788" i="1" s="1"/>
  <c r="O2718" i="1"/>
  <c r="L2719" i="1" s="1"/>
  <c r="I477" i="1"/>
  <c r="K477" i="1" s="1"/>
  <c r="H478" i="1" s="1"/>
  <c r="G2788" i="1" l="1"/>
  <c r="R2788" i="1"/>
  <c r="N2719" i="1"/>
  <c r="F2719" i="1"/>
  <c r="J478" i="1"/>
  <c r="E478" i="1"/>
  <c r="Q2788" i="1" l="1"/>
  <c r="S2788" i="1" s="1"/>
  <c r="P2789" i="1" s="1"/>
  <c r="M2719" i="1"/>
  <c r="I478" i="1"/>
  <c r="K478" i="1" s="1"/>
  <c r="G2789" i="1" l="1"/>
  <c r="R2789" i="1"/>
  <c r="O2719" i="1"/>
  <c r="L2720" i="1" s="1"/>
  <c r="H479" i="1"/>
  <c r="Q2789" i="1" l="1"/>
  <c r="F2720" i="1"/>
  <c r="N2720" i="1"/>
  <c r="E479" i="1"/>
  <c r="J479" i="1"/>
  <c r="I479" i="1" s="1"/>
  <c r="S2789" i="1" l="1"/>
  <c r="P2790" i="1" s="1"/>
  <c r="M2720" i="1"/>
  <c r="O2720" i="1" s="1"/>
  <c r="L2721" i="1" s="1"/>
  <c r="K479" i="1"/>
  <c r="H480" i="1" s="1"/>
  <c r="G2790" i="1" l="1"/>
  <c r="R2790" i="1"/>
  <c r="F2721" i="1"/>
  <c r="N2721" i="1"/>
  <c r="J480" i="1"/>
  <c r="E480" i="1"/>
  <c r="Q2790" i="1" l="1"/>
  <c r="S2790" i="1" s="1"/>
  <c r="P2791" i="1" s="1"/>
  <c r="M2721" i="1"/>
  <c r="I480" i="1"/>
  <c r="K480" i="1" s="1"/>
  <c r="H481" i="1" s="1"/>
  <c r="G2791" i="1" l="1"/>
  <c r="R2791" i="1"/>
  <c r="O2721" i="1"/>
  <c r="L2722" i="1" s="1"/>
  <c r="E481" i="1"/>
  <c r="J481" i="1"/>
  <c r="Q2791" i="1" l="1"/>
  <c r="N2722" i="1"/>
  <c r="F2722" i="1"/>
  <c r="I481" i="1"/>
  <c r="K481" i="1" s="1"/>
  <c r="H482" i="1" s="1"/>
  <c r="S2791" i="1" l="1"/>
  <c r="P2792" i="1" s="1"/>
  <c r="M2722" i="1"/>
  <c r="E482" i="1"/>
  <c r="J482" i="1"/>
  <c r="G2792" i="1" l="1"/>
  <c r="R2792" i="1"/>
  <c r="O2722" i="1"/>
  <c r="L2723" i="1" s="1"/>
  <c r="I482" i="1"/>
  <c r="K482" i="1" s="1"/>
  <c r="H483" i="1" s="1"/>
  <c r="Q2792" i="1" l="1"/>
  <c r="N2723" i="1"/>
  <c r="F2723" i="1"/>
  <c r="J483" i="1"/>
  <c r="I483" i="1" s="1"/>
  <c r="E483" i="1"/>
  <c r="S2792" i="1" l="1"/>
  <c r="P2793" i="1" s="1"/>
  <c r="M2723" i="1"/>
  <c r="O2723" i="1" s="1"/>
  <c r="L2724" i="1" s="1"/>
  <c r="K483" i="1"/>
  <c r="H484" i="1" s="1"/>
  <c r="G2793" i="1" l="1"/>
  <c r="R2793" i="1"/>
  <c r="N2724" i="1"/>
  <c r="F2724" i="1"/>
  <c r="E484" i="1"/>
  <c r="J484" i="1"/>
  <c r="Q2793" i="1" l="1"/>
  <c r="S2793" i="1" s="1"/>
  <c r="P2794" i="1" s="1"/>
  <c r="M2724" i="1"/>
  <c r="O2724" i="1" s="1"/>
  <c r="L2725" i="1" s="1"/>
  <c r="I484" i="1"/>
  <c r="K484" i="1" s="1"/>
  <c r="R2794" i="1" l="1"/>
  <c r="G2794" i="1"/>
  <c r="N2725" i="1"/>
  <c r="F2725" i="1"/>
  <c r="H485" i="1"/>
  <c r="Q2794" i="1" l="1"/>
  <c r="S2794" i="1" s="1"/>
  <c r="P2795" i="1" s="1"/>
  <c r="M2725" i="1"/>
  <c r="E485" i="1"/>
  <c r="J485" i="1"/>
  <c r="G2795" i="1" l="1"/>
  <c r="R2795" i="1"/>
  <c r="O2725" i="1"/>
  <c r="L2726" i="1" s="1"/>
  <c r="I485" i="1"/>
  <c r="K485" i="1" s="1"/>
  <c r="H486" i="1" s="1"/>
  <c r="Q2795" i="1" l="1"/>
  <c r="F2726" i="1"/>
  <c r="N2726" i="1"/>
  <c r="E486" i="1"/>
  <c r="J486" i="1"/>
  <c r="S2795" i="1" l="1"/>
  <c r="P2796" i="1" s="1"/>
  <c r="M2726" i="1"/>
  <c r="I486" i="1"/>
  <c r="K486" i="1" s="1"/>
  <c r="G2796" i="1" l="1"/>
  <c r="R2796" i="1"/>
  <c r="O2726" i="1"/>
  <c r="L2727" i="1" s="1"/>
  <c r="H487" i="1"/>
  <c r="Q2796" i="1" l="1"/>
  <c r="F2727" i="1"/>
  <c r="N2727" i="1"/>
  <c r="E487" i="1"/>
  <c r="J487" i="1"/>
  <c r="S2796" i="1" l="1"/>
  <c r="P2797" i="1" s="1"/>
  <c r="M2727" i="1"/>
  <c r="O2727" i="1" s="1"/>
  <c r="L2728" i="1" s="1"/>
  <c r="I487" i="1"/>
  <c r="K487" i="1" s="1"/>
  <c r="G2797" i="1" l="1"/>
  <c r="R2797" i="1"/>
  <c r="F2728" i="1"/>
  <c r="N2728" i="1"/>
  <c r="H488" i="1"/>
  <c r="Q2797" i="1" l="1"/>
  <c r="S2797" i="1" s="1"/>
  <c r="P2798" i="1" s="1"/>
  <c r="M2728" i="1"/>
  <c r="J488" i="1"/>
  <c r="I488" i="1" s="1"/>
  <c r="E488" i="1"/>
  <c r="G2798" i="1" l="1"/>
  <c r="R2798" i="1"/>
  <c r="O2728" i="1"/>
  <c r="L2729" i="1" s="1"/>
  <c r="K488" i="1"/>
  <c r="H489" i="1" s="1"/>
  <c r="E489" i="1" s="1"/>
  <c r="Q2798" i="1" l="1"/>
  <c r="F2729" i="1"/>
  <c r="N2729" i="1"/>
  <c r="J489" i="1"/>
  <c r="S2798" i="1" l="1"/>
  <c r="P2799" i="1" s="1"/>
  <c r="M2729" i="1"/>
  <c r="I489" i="1"/>
  <c r="K489" i="1" s="1"/>
  <c r="H490" i="1" s="1"/>
  <c r="G2799" i="1" l="1"/>
  <c r="R2799" i="1"/>
  <c r="O2729" i="1"/>
  <c r="L2730" i="1" s="1"/>
  <c r="J490" i="1"/>
  <c r="E490" i="1"/>
  <c r="Q2799" i="1" l="1"/>
  <c r="N2730" i="1"/>
  <c r="F2730" i="1"/>
  <c r="I490" i="1"/>
  <c r="K490" i="1" s="1"/>
  <c r="H491" i="1" s="1"/>
  <c r="S2799" i="1" l="1"/>
  <c r="P2800" i="1" s="1"/>
  <c r="M2730" i="1"/>
  <c r="E491" i="1"/>
  <c r="J491" i="1"/>
  <c r="R2800" i="1" l="1"/>
  <c r="G2800" i="1"/>
  <c r="O2730" i="1"/>
  <c r="L2731" i="1" s="1"/>
  <c r="I491" i="1"/>
  <c r="K491" i="1" s="1"/>
  <c r="Q2800" i="1" l="1"/>
  <c r="F2731" i="1"/>
  <c r="N2731" i="1"/>
  <c r="H492" i="1"/>
  <c r="S2800" i="1" l="1"/>
  <c r="P2801" i="1" s="1"/>
  <c r="M2731" i="1"/>
  <c r="O2731" i="1" s="1"/>
  <c r="L2732" i="1" s="1"/>
  <c r="J492" i="1"/>
  <c r="I492" i="1" s="1"/>
  <c r="E492" i="1"/>
  <c r="G2801" i="1" l="1"/>
  <c r="R2801" i="1"/>
  <c r="N2732" i="1"/>
  <c r="F2732" i="1"/>
  <c r="K492" i="1"/>
  <c r="H493" i="1" s="1"/>
  <c r="Q2801" i="1" l="1"/>
  <c r="M2732" i="1"/>
  <c r="O2732" i="1" s="1"/>
  <c r="L2733" i="1" s="1"/>
  <c r="E493" i="1"/>
  <c r="J493" i="1"/>
  <c r="S2801" i="1" l="1"/>
  <c r="P2802" i="1" s="1"/>
  <c r="F2733" i="1"/>
  <c r="N2733" i="1"/>
  <c r="I493" i="1"/>
  <c r="K493" i="1" s="1"/>
  <c r="G2802" i="1" l="1"/>
  <c r="R2802" i="1"/>
  <c r="M2733" i="1"/>
  <c r="H494" i="1"/>
  <c r="Q2802" i="1" l="1"/>
  <c r="S2802" i="1" s="1"/>
  <c r="P2803" i="1" s="1"/>
  <c r="O2733" i="1"/>
  <c r="L2734" i="1" s="1"/>
  <c r="E494" i="1"/>
  <c r="J494" i="1"/>
  <c r="G2803" i="1" l="1"/>
  <c r="R2803" i="1"/>
  <c r="F2734" i="1"/>
  <c r="N2734" i="1"/>
  <c r="I494" i="1"/>
  <c r="K494" i="1" s="1"/>
  <c r="Q2803" i="1" l="1"/>
  <c r="M2734" i="1"/>
  <c r="H495" i="1"/>
  <c r="S2803" i="1" l="1"/>
  <c r="P2804" i="1" s="1"/>
  <c r="O2734" i="1"/>
  <c r="L2735" i="1" s="1"/>
  <c r="E495" i="1"/>
  <c r="J495" i="1"/>
  <c r="G2804" i="1" l="1"/>
  <c r="R2804" i="1"/>
  <c r="F2735" i="1"/>
  <c r="N2735" i="1"/>
  <c r="I495" i="1"/>
  <c r="K495" i="1" s="1"/>
  <c r="H496" i="1" s="1"/>
  <c r="Q2804" i="1" l="1"/>
  <c r="S2804" i="1" s="1"/>
  <c r="P2805" i="1" s="1"/>
  <c r="M2735" i="1"/>
  <c r="E496" i="1"/>
  <c r="J496" i="1"/>
  <c r="G2805" i="1" l="1"/>
  <c r="R2805" i="1"/>
  <c r="O2735" i="1"/>
  <c r="L2736" i="1" s="1"/>
  <c r="I496" i="1"/>
  <c r="K496" i="1" s="1"/>
  <c r="Q2805" i="1" l="1"/>
  <c r="F2736" i="1"/>
  <c r="N2736" i="1"/>
  <c r="H497" i="1"/>
  <c r="S2805" i="1" l="1"/>
  <c r="P2806" i="1" s="1"/>
  <c r="M2736" i="1"/>
  <c r="O2736" i="1" s="1"/>
  <c r="L2737" i="1" s="1"/>
  <c r="J497" i="1"/>
  <c r="E497" i="1"/>
  <c r="G2806" i="1" l="1"/>
  <c r="R2806" i="1"/>
  <c r="F2737" i="1"/>
  <c r="N2737" i="1"/>
  <c r="I497" i="1"/>
  <c r="K497" i="1" s="1"/>
  <c r="Q2806" i="1" l="1"/>
  <c r="S2806" i="1" s="1"/>
  <c r="P2807" i="1" s="1"/>
  <c r="M2737" i="1"/>
  <c r="O2737" i="1" s="1"/>
  <c r="L2738" i="1" s="1"/>
  <c r="H498" i="1"/>
  <c r="G2807" i="1" l="1"/>
  <c r="R2807" i="1"/>
  <c r="F2738" i="1"/>
  <c r="N2738" i="1"/>
  <c r="E498" i="1"/>
  <c r="J498" i="1"/>
  <c r="Q2807" i="1" l="1"/>
  <c r="S2807" i="1" s="1"/>
  <c r="P2808" i="1" s="1"/>
  <c r="M2738" i="1"/>
  <c r="I498" i="1"/>
  <c r="K498" i="1" s="1"/>
  <c r="G2808" i="1" l="1"/>
  <c r="R2808" i="1"/>
  <c r="O2738" i="1"/>
  <c r="L2739" i="1" s="1"/>
  <c r="H499" i="1"/>
  <c r="Q2808" i="1" l="1"/>
  <c r="S2808" i="1" s="1"/>
  <c r="P2809" i="1" s="1"/>
  <c r="F2739" i="1"/>
  <c r="N2739" i="1"/>
  <c r="E499" i="1"/>
  <c r="J499" i="1"/>
  <c r="G2809" i="1" l="1"/>
  <c r="R2809" i="1"/>
  <c r="M2739" i="1"/>
  <c r="I499" i="1"/>
  <c r="K499" i="1" s="1"/>
  <c r="Q2809" i="1" l="1"/>
  <c r="S2809" i="1" s="1"/>
  <c r="P2810" i="1" s="1"/>
  <c r="O2739" i="1"/>
  <c r="L2740" i="1" s="1"/>
  <c r="H500" i="1"/>
  <c r="G2810" i="1" l="1"/>
  <c r="R2810" i="1"/>
  <c r="F2740" i="1"/>
  <c r="N2740" i="1"/>
  <c r="J500" i="1"/>
  <c r="I500" i="1" s="1"/>
  <c r="E500" i="1"/>
  <c r="Q2810" i="1" l="1"/>
  <c r="S2810" i="1" s="1"/>
  <c r="P2811" i="1" s="1"/>
  <c r="M2740" i="1"/>
  <c r="K500" i="1"/>
  <c r="H501" i="1" s="1"/>
  <c r="G2811" i="1" l="1"/>
  <c r="R2811" i="1"/>
  <c r="O2740" i="1"/>
  <c r="L2741" i="1" s="1"/>
  <c r="J501" i="1"/>
  <c r="E501" i="1"/>
  <c r="Q2811" i="1" l="1"/>
  <c r="F2741" i="1"/>
  <c r="N2741" i="1"/>
  <c r="I501" i="1"/>
  <c r="K501" i="1" s="1"/>
  <c r="S2811" i="1" l="1"/>
  <c r="P2812" i="1" s="1"/>
  <c r="M2741" i="1"/>
  <c r="H502" i="1"/>
  <c r="J502" i="1" s="1"/>
  <c r="G2812" i="1" l="1"/>
  <c r="R2812" i="1"/>
  <c r="O2741" i="1"/>
  <c r="L2742" i="1" s="1"/>
  <c r="E502" i="1"/>
  <c r="I502" i="1"/>
  <c r="K502" i="1" s="1"/>
  <c r="Q2812" i="1" l="1"/>
  <c r="S2812" i="1" s="1"/>
  <c r="P2813" i="1" s="1"/>
  <c r="N2742" i="1"/>
  <c r="F2742" i="1"/>
  <c r="H503" i="1"/>
  <c r="G2813" i="1" l="1"/>
  <c r="R2813" i="1"/>
  <c r="M2742" i="1"/>
  <c r="E503" i="1"/>
  <c r="J503" i="1"/>
  <c r="Q2813" i="1" l="1"/>
  <c r="O2742" i="1"/>
  <c r="L2743" i="1" s="1"/>
  <c r="I503" i="1"/>
  <c r="K503" i="1" s="1"/>
  <c r="S2813" i="1" l="1"/>
  <c r="P2814" i="1" s="1"/>
  <c r="N2743" i="1"/>
  <c r="F2743" i="1"/>
  <c r="H504" i="1"/>
  <c r="G2814" i="1" l="1"/>
  <c r="R2814" i="1"/>
  <c r="M2743" i="1"/>
  <c r="J504" i="1"/>
  <c r="I504" i="1" s="1"/>
  <c r="E504" i="1"/>
  <c r="Q2814" i="1" l="1"/>
  <c r="S2814" i="1" s="1"/>
  <c r="P2815" i="1" s="1"/>
  <c r="O2743" i="1"/>
  <c r="L2744" i="1" s="1"/>
  <c r="K504" i="1"/>
  <c r="H505" i="1" s="1"/>
  <c r="G2815" i="1" l="1"/>
  <c r="R2815" i="1"/>
  <c r="F2744" i="1"/>
  <c r="N2744" i="1"/>
  <c r="J505" i="1"/>
  <c r="E505" i="1"/>
  <c r="Q2815" i="1" l="1"/>
  <c r="M2744" i="1"/>
  <c r="I505" i="1"/>
  <c r="K505" i="1" s="1"/>
  <c r="S2815" i="1" l="1"/>
  <c r="P2816" i="1" s="1"/>
  <c r="O2744" i="1"/>
  <c r="L2745" i="1" s="1"/>
  <c r="H506" i="1"/>
  <c r="G2816" i="1" l="1"/>
  <c r="R2816" i="1"/>
  <c r="F2745" i="1"/>
  <c r="N2745" i="1"/>
  <c r="J506" i="1"/>
  <c r="E506" i="1"/>
  <c r="Q2816" i="1" l="1"/>
  <c r="S2816" i="1" s="1"/>
  <c r="P2817" i="1" s="1"/>
  <c r="M2745" i="1"/>
  <c r="I506" i="1"/>
  <c r="K506" i="1" s="1"/>
  <c r="G2817" i="1" l="1"/>
  <c r="R2817" i="1"/>
  <c r="O2745" i="1"/>
  <c r="L2746" i="1" s="1"/>
  <c r="H507" i="1"/>
  <c r="Q2817" i="1" l="1"/>
  <c r="S2817" i="1" s="1"/>
  <c r="P2818" i="1" s="1"/>
  <c r="N2746" i="1"/>
  <c r="F2746" i="1"/>
  <c r="E507" i="1"/>
  <c r="J507" i="1"/>
  <c r="G2818" i="1" l="1"/>
  <c r="R2818" i="1"/>
  <c r="M2746" i="1"/>
  <c r="I507" i="1"/>
  <c r="K507" i="1" s="1"/>
  <c r="Q2818" i="1" l="1"/>
  <c r="O2746" i="1"/>
  <c r="L2747" i="1" s="1"/>
  <c r="H508" i="1"/>
  <c r="S2818" i="1" l="1"/>
  <c r="P2819" i="1" s="1"/>
  <c r="F2747" i="1"/>
  <c r="N2747" i="1"/>
  <c r="E508" i="1"/>
  <c r="J508" i="1"/>
  <c r="R2819" i="1" l="1"/>
  <c r="G2819" i="1"/>
  <c r="M2747" i="1"/>
  <c r="I508" i="1"/>
  <c r="K508" i="1" s="1"/>
  <c r="Q2819" i="1" l="1"/>
  <c r="S2819" i="1" s="1"/>
  <c r="P2820" i="1" s="1"/>
  <c r="O2747" i="1"/>
  <c r="L2748" i="1" s="1"/>
  <c r="H509" i="1"/>
  <c r="G2820" i="1" l="1"/>
  <c r="R2820" i="1"/>
  <c r="F2748" i="1"/>
  <c r="N2748" i="1"/>
  <c r="E509" i="1"/>
  <c r="J509" i="1"/>
  <c r="Q2820" i="1" l="1"/>
  <c r="M2748" i="1"/>
  <c r="I509" i="1"/>
  <c r="K509" i="1" s="1"/>
  <c r="S2820" i="1" l="1"/>
  <c r="P2821" i="1" s="1"/>
  <c r="O2748" i="1"/>
  <c r="L2749" i="1" s="1"/>
  <c r="H510" i="1"/>
  <c r="G2821" i="1" l="1"/>
  <c r="R2821" i="1"/>
  <c r="N2749" i="1"/>
  <c r="F2749" i="1"/>
  <c r="J510" i="1"/>
  <c r="E510" i="1"/>
  <c r="Q2821" i="1" l="1"/>
  <c r="S2821" i="1" s="1"/>
  <c r="P2822" i="1" s="1"/>
  <c r="M2749" i="1"/>
  <c r="I510" i="1"/>
  <c r="K510" i="1" s="1"/>
  <c r="G2822" i="1" l="1"/>
  <c r="R2822" i="1"/>
  <c r="O2749" i="1"/>
  <c r="L2750" i="1" s="1"/>
  <c r="H511" i="1"/>
  <c r="Q2822" i="1" l="1"/>
  <c r="S2822" i="1" s="1"/>
  <c r="P2823" i="1" s="1"/>
  <c r="F2750" i="1"/>
  <c r="N2750" i="1"/>
  <c r="J511" i="1"/>
  <c r="E511" i="1"/>
  <c r="G2823" i="1" l="1"/>
  <c r="R2823" i="1"/>
  <c r="M2750" i="1"/>
  <c r="I511" i="1"/>
  <c r="K511" i="1" s="1"/>
  <c r="Q2823" i="1" l="1"/>
  <c r="S2823" i="1" s="1"/>
  <c r="P2824" i="1" s="1"/>
  <c r="O2750" i="1"/>
  <c r="L2751" i="1" s="1"/>
  <c r="H512" i="1"/>
  <c r="G2824" i="1" l="1"/>
  <c r="R2824" i="1"/>
  <c r="N2751" i="1"/>
  <c r="F2751" i="1"/>
  <c r="J512" i="1"/>
  <c r="E512" i="1"/>
  <c r="Q2824" i="1" l="1"/>
  <c r="M2751" i="1"/>
  <c r="I512" i="1"/>
  <c r="K512" i="1" s="1"/>
  <c r="S2824" i="1" l="1"/>
  <c r="P2825" i="1" s="1"/>
  <c r="O2751" i="1"/>
  <c r="L2752" i="1" s="1"/>
  <c r="H513" i="1"/>
  <c r="R2825" i="1" l="1"/>
  <c r="G2825" i="1"/>
  <c r="F2752" i="1"/>
  <c r="N2752" i="1"/>
  <c r="J513" i="1"/>
  <c r="E513" i="1"/>
  <c r="Q2825" i="1" l="1"/>
  <c r="S2825" i="1" s="1"/>
  <c r="P2826" i="1" s="1"/>
  <c r="M2752" i="1"/>
  <c r="I513" i="1"/>
  <c r="K513" i="1" s="1"/>
  <c r="G2826" i="1" l="1"/>
  <c r="R2826" i="1"/>
  <c r="O2752" i="1"/>
  <c r="L2753" i="1" s="1"/>
  <c r="H514" i="1"/>
  <c r="Q2826" i="1" l="1"/>
  <c r="N2753" i="1"/>
  <c r="F2753" i="1"/>
  <c r="J514" i="1"/>
  <c r="E514" i="1"/>
  <c r="S2826" i="1" l="1"/>
  <c r="P2827" i="1" s="1"/>
  <c r="M2753" i="1"/>
  <c r="O2753" i="1" s="1"/>
  <c r="L2754" i="1" s="1"/>
  <c r="I514" i="1"/>
  <c r="K514" i="1" s="1"/>
  <c r="G2827" i="1" l="1"/>
  <c r="R2827" i="1"/>
  <c r="N2754" i="1"/>
  <c r="F2754" i="1"/>
  <c r="H515" i="1"/>
  <c r="Q2827" i="1" l="1"/>
  <c r="S2827" i="1" s="1"/>
  <c r="P2828" i="1" s="1"/>
  <c r="M2754" i="1"/>
  <c r="E515" i="1"/>
  <c r="J515" i="1"/>
  <c r="G2828" i="1" l="1"/>
  <c r="R2828" i="1"/>
  <c r="O2754" i="1"/>
  <c r="L2755" i="1" s="1"/>
  <c r="I515" i="1"/>
  <c r="K515" i="1" s="1"/>
  <c r="H516" i="1" s="1"/>
  <c r="Q2828" i="1" l="1"/>
  <c r="S2828" i="1" s="1"/>
  <c r="P2829" i="1" s="1"/>
  <c r="N2755" i="1"/>
  <c r="F2755" i="1"/>
  <c r="E516" i="1"/>
  <c r="J516" i="1"/>
  <c r="R2829" i="1" l="1"/>
  <c r="G2829" i="1"/>
  <c r="M2755" i="1"/>
  <c r="O2755" i="1" s="1"/>
  <c r="L2756" i="1" s="1"/>
  <c r="I516" i="1"/>
  <c r="K516" i="1" s="1"/>
  <c r="Q2829" i="1" l="1"/>
  <c r="S2829" i="1" s="1"/>
  <c r="P2830" i="1" s="1"/>
  <c r="F2756" i="1"/>
  <c r="N2756" i="1"/>
  <c r="H517" i="1"/>
  <c r="E517" i="1" s="1"/>
  <c r="G2830" i="1" l="1"/>
  <c r="R2830" i="1"/>
  <c r="M2756" i="1"/>
  <c r="O2756" i="1" s="1"/>
  <c r="L2757" i="1" s="1"/>
  <c r="J517" i="1"/>
  <c r="I517" i="1" s="1"/>
  <c r="Q2830" i="1" l="1"/>
  <c r="K517" i="1"/>
  <c r="H518" i="1" s="1"/>
  <c r="N2757" i="1"/>
  <c r="F2757" i="1"/>
  <c r="S2830" i="1" l="1"/>
  <c r="P2831" i="1" s="1"/>
  <c r="M2757" i="1"/>
  <c r="J518" i="1"/>
  <c r="E518" i="1"/>
  <c r="G2831" i="1" l="1"/>
  <c r="R2831" i="1"/>
  <c r="O2757" i="1"/>
  <c r="L2758" i="1" s="1"/>
  <c r="I518" i="1"/>
  <c r="K518" i="1" s="1"/>
  <c r="Q2831" i="1" l="1"/>
  <c r="S2831" i="1" s="1"/>
  <c r="P2832" i="1" s="1"/>
  <c r="F2758" i="1"/>
  <c r="N2758" i="1"/>
  <c r="H519" i="1"/>
  <c r="G2832" i="1" l="1"/>
  <c r="R2832" i="1"/>
  <c r="M2758" i="1"/>
  <c r="J519" i="1"/>
  <c r="E519" i="1"/>
  <c r="Q2832" i="1" l="1"/>
  <c r="S2832" i="1" s="1"/>
  <c r="P2833" i="1" s="1"/>
  <c r="O2758" i="1"/>
  <c r="L2759" i="1" s="1"/>
  <c r="I519" i="1"/>
  <c r="K519" i="1" s="1"/>
  <c r="G2833" i="1" l="1"/>
  <c r="R2833" i="1"/>
  <c r="F2759" i="1"/>
  <c r="N2759" i="1"/>
  <c r="H520" i="1"/>
  <c r="J520" i="1" s="1"/>
  <c r="Q2833" i="1" l="1"/>
  <c r="M2759" i="1"/>
  <c r="O2759" i="1" s="1"/>
  <c r="L2760" i="1" s="1"/>
  <c r="E520" i="1"/>
  <c r="I520" i="1"/>
  <c r="K520" i="1" s="1"/>
  <c r="S2833" i="1" l="1"/>
  <c r="P2834" i="1" s="1"/>
  <c r="N2760" i="1"/>
  <c r="F2760" i="1"/>
  <c r="H521" i="1"/>
  <c r="G2834" i="1" l="1"/>
  <c r="R2834" i="1"/>
  <c r="M2760" i="1"/>
  <c r="O2760" i="1" s="1"/>
  <c r="L2761" i="1" s="1"/>
  <c r="J521" i="1"/>
  <c r="E521" i="1"/>
  <c r="Q2834" i="1" l="1"/>
  <c r="F2761" i="1"/>
  <c r="N2761" i="1"/>
  <c r="I521" i="1"/>
  <c r="K521" i="1" s="1"/>
  <c r="S2834" i="1" l="1"/>
  <c r="P2835" i="1" s="1"/>
  <c r="M2761" i="1"/>
  <c r="O2761" i="1" s="1"/>
  <c r="L2762" i="1" s="1"/>
  <c r="H522" i="1"/>
  <c r="G2835" i="1" l="1"/>
  <c r="R2835" i="1"/>
  <c r="N2762" i="1"/>
  <c r="F2762" i="1"/>
  <c r="E522" i="1"/>
  <c r="J522" i="1"/>
  <c r="Q2835" i="1" l="1"/>
  <c r="M2762" i="1"/>
  <c r="I522" i="1"/>
  <c r="K522" i="1" s="1"/>
  <c r="S2835" i="1" l="1"/>
  <c r="P2836" i="1" s="1"/>
  <c r="O2762" i="1"/>
  <c r="L2763" i="1" s="1"/>
  <c r="H523" i="1"/>
  <c r="G2836" i="1" l="1"/>
  <c r="R2836" i="1"/>
  <c r="F2763" i="1"/>
  <c r="N2763" i="1"/>
  <c r="J523" i="1"/>
  <c r="E523" i="1"/>
  <c r="Q2836" i="1" l="1"/>
  <c r="S2836" i="1" s="1"/>
  <c r="P2837" i="1" s="1"/>
  <c r="M2763" i="1"/>
  <c r="I523" i="1"/>
  <c r="K523" i="1" s="1"/>
  <c r="G2837" i="1" l="1"/>
  <c r="R2837" i="1"/>
  <c r="O2763" i="1"/>
  <c r="L2764" i="1" s="1"/>
  <c r="H524" i="1"/>
  <c r="Q2837" i="1" l="1"/>
  <c r="N2764" i="1"/>
  <c r="F2764" i="1"/>
  <c r="E524" i="1"/>
  <c r="J524" i="1"/>
  <c r="S2837" i="1" l="1"/>
  <c r="P2838" i="1" s="1"/>
  <c r="M2764" i="1"/>
  <c r="I524" i="1"/>
  <c r="K524" i="1" s="1"/>
  <c r="G2838" i="1" l="1"/>
  <c r="R2838" i="1"/>
  <c r="O2764" i="1"/>
  <c r="L2765" i="1" s="1"/>
  <c r="H525" i="1"/>
  <c r="Q2838" i="1" l="1"/>
  <c r="F2765" i="1"/>
  <c r="N2765" i="1"/>
  <c r="E525" i="1"/>
  <c r="J525" i="1"/>
  <c r="S2838" i="1" l="1"/>
  <c r="P2839" i="1" s="1"/>
  <c r="M2765" i="1"/>
  <c r="O2765" i="1" s="1"/>
  <c r="L2766" i="1" s="1"/>
  <c r="I525" i="1"/>
  <c r="K525" i="1" s="1"/>
  <c r="G2839" i="1" l="1"/>
  <c r="R2839" i="1"/>
  <c r="F2766" i="1"/>
  <c r="N2766" i="1"/>
  <c r="H526" i="1"/>
  <c r="Q2839" i="1" l="1"/>
  <c r="M2766" i="1"/>
  <c r="O2766" i="1" s="1"/>
  <c r="L2767" i="1" s="1"/>
  <c r="J526" i="1"/>
  <c r="E526" i="1"/>
  <c r="S2839" i="1" l="1"/>
  <c r="P2840" i="1" s="1"/>
  <c r="F2767" i="1"/>
  <c r="N2767" i="1"/>
  <c r="I526" i="1"/>
  <c r="K526" i="1" s="1"/>
  <c r="G2840" i="1" l="1"/>
  <c r="R2840" i="1"/>
  <c r="M2767" i="1"/>
  <c r="H527" i="1"/>
  <c r="J527" i="1" s="1"/>
  <c r="Q2840" i="1" l="1"/>
  <c r="S2840" i="1" s="1"/>
  <c r="P2841" i="1" s="1"/>
  <c r="O2767" i="1"/>
  <c r="L2768" i="1" s="1"/>
  <c r="E527" i="1"/>
  <c r="I527" i="1"/>
  <c r="K527" i="1" s="1"/>
  <c r="G2841" i="1" l="1"/>
  <c r="R2841" i="1"/>
  <c r="N2768" i="1"/>
  <c r="F2768" i="1"/>
  <c r="H528" i="1"/>
  <c r="Q2841" i="1" l="1"/>
  <c r="S2841" i="1" s="1"/>
  <c r="P2842" i="1" s="1"/>
  <c r="M2768" i="1"/>
  <c r="E528" i="1"/>
  <c r="J528" i="1"/>
  <c r="G2842" i="1" l="1"/>
  <c r="R2842" i="1"/>
  <c r="O2768" i="1"/>
  <c r="L2769" i="1" s="1"/>
  <c r="I528" i="1"/>
  <c r="K528" i="1" s="1"/>
  <c r="Q2842" i="1" l="1"/>
  <c r="F2769" i="1"/>
  <c r="N2769" i="1"/>
  <c r="H529" i="1"/>
  <c r="S2842" i="1" l="1"/>
  <c r="P2843" i="1" s="1"/>
  <c r="M2769" i="1"/>
  <c r="O2769" i="1" s="1"/>
  <c r="L2770" i="1" s="1"/>
  <c r="E529" i="1"/>
  <c r="J529" i="1"/>
  <c r="G2843" i="1" l="1"/>
  <c r="R2843" i="1"/>
  <c r="F2770" i="1"/>
  <c r="N2770" i="1"/>
  <c r="I529" i="1"/>
  <c r="K529" i="1" s="1"/>
  <c r="Q2843" i="1" l="1"/>
  <c r="S2843" i="1" s="1"/>
  <c r="P2844" i="1" s="1"/>
  <c r="M2770" i="1"/>
  <c r="H530" i="1"/>
  <c r="G2844" i="1" l="1"/>
  <c r="R2844" i="1"/>
  <c r="O2770" i="1"/>
  <c r="L2771" i="1" s="1"/>
  <c r="E530" i="1"/>
  <c r="J530" i="1"/>
  <c r="Q2844" i="1" l="1"/>
  <c r="S2844" i="1" s="1"/>
  <c r="P2845" i="1" s="1"/>
  <c r="F2771" i="1"/>
  <c r="N2771" i="1"/>
  <c r="I530" i="1"/>
  <c r="K530" i="1" s="1"/>
  <c r="H531" i="1" s="1"/>
  <c r="R2845" i="1" l="1"/>
  <c r="G2845" i="1"/>
  <c r="M2771" i="1"/>
  <c r="O2771" i="1" s="1"/>
  <c r="L2772" i="1" s="1"/>
  <c r="E531" i="1"/>
  <c r="J531" i="1"/>
  <c r="Q2845" i="1" l="1"/>
  <c r="F2772" i="1"/>
  <c r="N2772" i="1"/>
  <c r="I531" i="1"/>
  <c r="K531" i="1" s="1"/>
  <c r="S2845" i="1" l="1"/>
  <c r="P2846" i="1" s="1"/>
  <c r="M2772" i="1"/>
  <c r="H532" i="1"/>
  <c r="R2846" i="1" l="1"/>
  <c r="G2846" i="1"/>
  <c r="O2772" i="1"/>
  <c r="L2773" i="1" s="1"/>
  <c r="J532" i="1"/>
  <c r="E532" i="1"/>
  <c r="Q2846" i="1" l="1"/>
  <c r="S2846" i="1" s="1"/>
  <c r="P2847" i="1" s="1"/>
  <c r="F2773" i="1"/>
  <c r="N2773" i="1"/>
  <c r="I532" i="1"/>
  <c r="K532" i="1" s="1"/>
  <c r="G2847" i="1" l="1"/>
  <c r="R2847" i="1"/>
  <c r="M2773" i="1"/>
  <c r="H533" i="1"/>
  <c r="Q2847" i="1" l="1"/>
  <c r="S2847" i="1" s="1"/>
  <c r="P2848" i="1" s="1"/>
  <c r="O2773" i="1"/>
  <c r="L2774" i="1" s="1"/>
  <c r="E533" i="1"/>
  <c r="J533" i="1"/>
  <c r="G2848" i="1" l="1"/>
  <c r="R2848" i="1"/>
  <c r="N2774" i="1"/>
  <c r="F2774" i="1"/>
  <c r="I533" i="1"/>
  <c r="K533" i="1" s="1"/>
  <c r="Q2848" i="1" l="1"/>
  <c r="S2848" i="1" s="1"/>
  <c r="P2849" i="1" s="1"/>
  <c r="M2774" i="1"/>
  <c r="H534" i="1"/>
  <c r="G2849" i="1" l="1"/>
  <c r="R2849" i="1"/>
  <c r="O2774" i="1"/>
  <c r="L2775" i="1" s="1"/>
  <c r="E534" i="1"/>
  <c r="J534" i="1"/>
  <c r="Q2849" i="1" l="1"/>
  <c r="S2849" i="1" s="1"/>
  <c r="P2850" i="1" s="1"/>
  <c r="N2775" i="1"/>
  <c r="F2775" i="1"/>
  <c r="I534" i="1"/>
  <c r="K534" i="1" s="1"/>
  <c r="H535" i="1" s="1"/>
  <c r="G2850" i="1" l="1"/>
  <c r="R2850" i="1"/>
  <c r="M2775" i="1"/>
  <c r="J535" i="1"/>
  <c r="E535" i="1"/>
  <c r="Q2850" i="1" l="1"/>
  <c r="S2850" i="1" s="1"/>
  <c r="P2851" i="1" s="1"/>
  <c r="O2775" i="1"/>
  <c r="L2776" i="1" s="1"/>
  <c r="I535" i="1"/>
  <c r="K535" i="1" s="1"/>
  <c r="G2851" i="1" l="1"/>
  <c r="R2851" i="1"/>
  <c r="F2776" i="1"/>
  <c r="N2776" i="1"/>
  <c r="H536" i="1"/>
  <c r="Q2851" i="1" l="1"/>
  <c r="S2851" i="1" s="1"/>
  <c r="P2852" i="1" s="1"/>
  <c r="M2776" i="1"/>
  <c r="O2776" i="1" s="1"/>
  <c r="L2777" i="1" s="1"/>
  <c r="E536" i="1"/>
  <c r="J536" i="1"/>
  <c r="G2852" i="1" l="1"/>
  <c r="R2852" i="1"/>
  <c r="F2777" i="1"/>
  <c r="N2777" i="1"/>
  <c r="I536" i="1"/>
  <c r="K536" i="1" s="1"/>
  <c r="Q2852" i="1" l="1"/>
  <c r="S2852" i="1" s="1"/>
  <c r="P2853" i="1" s="1"/>
  <c r="M2777" i="1"/>
  <c r="H537" i="1"/>
  <c r="G2853" i="1" l="1"/>
  <c r="R2853" i="1"/>
  <c r="O2777" i="1"/>
  <c r="L2778" i="1" s="1"/>
  <c r="J537" i="1"/>
  <c r="E537" i="1"/>
  <c r="Q2853" i="1" l="1"/>
  <c r="S2853" i="1" s="1"/>
  <c r="P2854" i="1" s="1"/>
  <c r="F2778" i="1"/>
  <c r="N2778" i="1"/>
  <c r="I537" i="1"/>
  <c r="K537" i="1" s="1"/>
  <c r="G2854" i="1" l="1"/>
  <c r="R2854" i="1"/>
  <c r="M2778" i="1"/>
  <c r="O2778" i="1" s="1"/>
  <c r="L2779" i="1" s="1"/>
  <c r="H538" i="1"/>
  <c r="Q2854" i="1" l="1"/>
  <c r="S2854" i="1" s="1"/>
  <c r="P2855" i="1" s="1"/>
  <c r="F2779" i="1"/>
  <c r="N2779" i="1"/>
  <c r="E538" i="1"/>
  <c r="J538" i="1"/>
  <c r="G2855" i="1" l="1"/>
  <c r="R2855" i="1"/>
  <c r="M2779" i="1"/>
  <c r="I538" i="1"/>
  <c r="K538" i="1" s="1"/>
  <c r="Q2855" i="1" l="1"/>
  <c r="S2855" i="1" s="1"/>
  <c r="P2856" i="1" s="1"/>
  <c r="O2779" i="1"/>
  <c r="L2780" i="1" s="1"/>
  <c r="H539" i="1"/>
  <c r="G2856" i="1" l="1"/>
  <c r="R2856" i="1"/>
  <c r="N2780" i="1"/>
  <c r="F2780" i="1"/>
  <c r="E539" i="1"/>
  <c r="J539" i="1"/>
  <c r="Q2856" i="1" l="1"/>
  <c r="S2856" i="1" s="1"/>
  <c r="P2857" i="1" s="1"/>
  <c r="M2780" i="1"/>
  <c r="I539" i="1"/>
  <c r="K539" i="1" s="1"/>
  <c r="R2857" i="1" l="1"/>
  <c r="G2857" i="1"/>
  <c r="O2780" i="1"/>
  <c r="L2781" i="1" s="1"/>
  <c r="H540" i="1"/>
  <c r="Q2857" i="1" l="1"/>
  <c r="S2857" i="1" s="1"/>
  <c r="P2858" i="1" s="1"/>
  <c r="N2781" i="1"/>
  <c r="F2781" i="1"/>
  <c r="J540" i="1"/>
  <c r="E540" i="1"/>
  <c r="G2858" i="1" l="1"/>
  <c r="R2858" i="1"/>
  <c r="M2781" i="1"/>
  <c r="O2781" i="1" s="1"/>
  <c r="L2782" i="1" s="1"/>
  <c r="I540" i="1"/>
  <c r="K540" i="1" s="1"/>
  <c r="Q2858" i="1" l="1"/>
  <c r="S2858" i="1" s="1"/>
  <c r="P2859" i="1" s="1"/>
  <c r="F2782" i="1"/>
  <c r="N2782" i="1"/>
  <c r="H541" i="1"/>
  <c r="G2859" i="1" l="1"/>
  <c r="R2859" i="1"/>
  <c r="M2782" i="1"/>
  <c r="E541" i="1"/>
  <c r="J541" i="1"/>
  <c r="Q2859" i="1" l="1"/>
  <c r="S2859" i="1" s="1"/>
  <c r="P2860" i="1" s="1"/>
  <c r="O2782" i="1"/>
  <c r="L2783" i="1" s="1"/>
  <c r="I541" i="1"/>
  <c r="K541" i="1" s="1"/>
  <c r="R2860" i="1" l="1"/>
  <c r="G2860" i="1"/>
  <c r="F2783" i="1"/>
  <c r="N2783" i="1"/>
  <c r="H542" i="1"/>
  <c r="Q2860" i="1" l="1"/>
  <c r="S2860" i="1" s="1"/>
  <c r="P2861" i="1" s="1"/>
  <c r="M2783" i="1"/>
  <c r="O2783" i="1" s="1"/>
  <c r="L2784" i="1" s="1"/>
  <c r="J542" i="1"/>
  <c r="E542" i="1"/>
  <c r="G2861" i="1" l="1"/>
  <c r="R2861" i="1"/>
  <c r="F2784" i="1"/>
  <c r="N2784" i="1"/>
  <c r="I542" i="1"/>
  <c r="K542" i="1" s="1"/>
  <c r="Q2861" i="1" l="1"/>
  <c r="S2861" i="1" s="1"/>
  <c r="P2862" i="1" s="1"/>
  <c r="M2784" i="1"/>
  <c r="H543" i="1"/>
  <c r="G2862" i="1" l="1"/>
  <c r="R2862" i="1"/>
  <c r="O2784" i="1"/>
  <c r="L2785" i="1" s="1"/>
  <c r="J543" i="1"/>
  <c r="E543" i="1"/>
  <c r="Q2862" i="1" l="1"/>
  <c r="F2785" i="1"/>
  <c r="N2785" i="1"/>
  <c r="I543" i="1"/>
  <c r="K543" i="1" s="1"/>
  <c r="S2862" i="1" l="1"/>
  <c r="P2863" i="1" s="1"/>
  <c r="M2785" i="1"/>
  <c r="O2785" i="1" s="1"/>
  <c r="L2786" i="1" s="1"/>
  <c r="H544" i="1"/>
  <c r="E544" i="1" s="1"/>
  <c r="G2863" i="1" l="1"/>
  <c r="R2863" i="1"/>
  <c r="F2786" i="1"/>
  <c r="N2786" i="1"/>
  <c r="J544" i="1"/>
  <c r="I544" i="1" s="1"/>
  <c r="Q2863" i="1" l="1"/>
  <c r="S2863" i="1" s="1"/>
  <c r="P2864" i="1" s="1"/>
  <c r="M2786" i="1"/>
  <c r="O2786" i="1" s="1"/>
  <c r="L2787" i="1" s="1"/>
  <c r="K544" i="1"/>
  <c r="H545" i="1" s="1"/>
  <c r="G2864" i="1" l="1"/>
  <c r="R2864" i="1"/>
  <c r="F2787" i="1"/>
  <c r="N2787" i="1"/>
  <c r="E545" i="1"/>
  <c r="J545" i="1"/>
  <c r="Q2864" i="1" l="1"/>
  <c r="M2787" i="1"/>
  <c r="I545" i="1"/>
  <c r="K545" i="1" s="1"/>
  <c r="S2864" i="1" l="1"/>
  <c r="P2865" i="1" s="1"/>
  <c r="O2787" i="1"/>
  <c r="L2788" i="1" s="1"/>
  <c r="H546" i="1"/>
  <c r="G2865" i="1" l="1"/>
  <c r="R2865" i="1"/>
  <c r="F2788" i="1"/>
  <c r="N2788" i="1"/>
  <c r="E546" i="1"/>
  <c r="J546" i="1"/>
  <c r="Q2865" i="1" l="1"/>
  <c r="M2788" i="1"/>
  <c r="I546" i="1"/>
  <c r="K546" i="1" s="1"/>
  <c r="S2865" i="1" l="1"/>
  <c r="P2866" i="1" s="1"/>
  <c r="O2788" i="1"/>
  <c r="L2789" i="1" s="1"/>
  <c r="H547" i="1"/>
  <c r="G2866" i="1" l="1"/>
  <c r="R2866" i="1"/>
  <c r="F2789" i="1"/>
  <c r="N2789" i="1"/>
  <c r="E547" i="1"/>
  <c r="J547" i="1"/>
  <c r="Q2866" i="1" l="1"/>
  <c r="S2866" i="1" s="1"/>
  <c r="P2867" i="1" s="1"/>
  <c r="M2789" i="1"/>
  <c r="O2789" i="1" s="1"/>
  <c r="L2790" i="1" s="1"/>
  <c r="I547" i="1"/>
  <c r="K547" i="1" s="1"/>
  <c r="G2867" i="1" l="1"/>
  <c r="R2867" i="1"/>
  <c r="N2790" i="1"/>
  <c r="F2790" i="1"/>
  <c r="H548" i="1"/>
  <c r="Q2867" i="1" l="1"/>
  <c r="S2867" i="1" s="1"/>
  <c r="P2868" i="1" s="1"/>
  <c r="M2790" i="1"/>
  <c r="J548" i="1"/>
  <c r="E548" i="1"/>
  <c r="G2868" i="1" l="1"/>
  <c r="R2868" i="1"/>
  <c r="O2790" i="1"/>
  <c r="L2791" i="1" s="1"/>
  <c r="I548" i="1"/>
  <c r="K548" i="1" s="1"/>
  <c r="Q2868" i="1" l="1"/>
  <c r="S2868" i="1" s="1"/>
  <c r="P2869" i="1" s="1"/>
  <c r="F2791" i="1"/>
  <c r="N2791" i="1"/>
  <c r="H549" i="1"/>
  <c r="G2869" i="1" l="1"/>
  <c r="R2869" i="1"/>
  <c r="M2791" i="1"/>
  <c r="O2791" i="1" s="1"/>
  <c r="L2792" i="1" s="1"/>
  <c r="E549" i="1"/>
  <c r="J549" i="1"/>
  <c r="Q2869" i="1" l="1"/>
  <c r="F2792" i="1"/>
  <c r="N2792" i="1"/>
  <c r="I549" i="1"/>
  <c r="S2869" i="1" l="1"/>
  <c r="P2870" i="1" s="1"/>
  <c r="M2792" i="1"/>
  <c r="O2792" i="1" s="1"/>
  <c r="L2793" i="1" s="1"/>
  <c r="K549" i="1"/>
  <c r="H550" i="1" s="1"/>
  <c r="G2870" i="1" l="1"/>
  <c r="R2870" i="1"/>
  <c r="N2793" i="1"/>
  <c r="F2793" i="1"/>
  <c r="J550" i="1"/>
  <c r="I550" i="1" s="1"/>
  <c r="E550" i="1"/>
  <c r="Q2870" i="1" l="1"/>
  <c r="S2870" i="1" s="1"/>
  <c r="P2871" i="1" s="1"/>
  <c r="M2793" i="1"/>
  <c r="O2793" i="1" s="1"/>
  <c r="L2794" i="1" s="1"/>
  <c r="K550" i="1"/>
  <c r="H551" i="1" s="1"/>
  <c r="G2871" i="1" l="1"/>
  <c r="R2871" i="1"/>
  <c r="N2794" i="1"/>
  <c r="F2794" i="1"/>
  <c r="E551" i="1"/>
  <c r="J551" i="1"/>
  <c r="Q2871" i="1" l="1"/>
  <c r="S2871" i="1" s="1"/>
  <c r="P2872" i="1" s="1"/>
  <c r="M2794" i="1"/>
  <c r="O2794" i="1" s="1"/>
  <c r="L2795" i="1" s="1"/>
  <c r="I551" i="1"/>
  <c r="K551" i="1" s="1"/>
  <c r="H552" i="1" s="1"/>
  <c r="J552" i="1" s="1"/>
  <c r="G2872" i="1" l="1"/>
  <c r="R2872" i="1"/>
  <c r="F2795" i="1"/>
  <c r="N2795" i="1"/>
  <c r="E552" i="1"/>
  <c r="I552" i="1"/>
  <c r="K552" i="1" s="1"/>
  <c r="Q2872" i="1" l="1"/>
  <c r="M2795" i="1"/>
  <c r="O2795" i="1" s="1"/>
  <c r="L2796" i="1" s="1"/>
  <c r="H553" i="1"/>
  <c r="E553" i="1" s="1"/>
  <c r="S2872" i="1" l="1"/>
  <c r="P2873" i="1" s="1"/>
  <c r="F2796" i="1"/>
  <c r="N2796" i="1"/>
  <c r="J553" i="1"/>
  <c r="I553" i="1" s="1"/>
  <c r="G2873" i="1" l="1"/>
  <c r="R2873" i="1"/>
  <c r="M2796" i="1"/>
  <c r="K553" i="1"/>
  <c r="H554" i="1" s="1"/>
  <c r="Q2873" i="1" l="1"/>
  <c r="S2873" i="1" s="1"/>
  <c r="P2874" i="1" s="1"/>
  <c r="O2796" i="1"/>
  <c r="L2797" i="1" s="1"/>
  <c r="E554" i="1"/>
  <c r="J554" i="1"/>
  <c r="G2874" i="1" l="1"/>
  <c r="R2874" i="1"/>
  <c r="F2797" i="1"/>
  <c r="N2797" i="1"/>
  <c r="I554" i="1"/>
  <c r="K554" i="1" s="1"/>
  <c r="Q2874" i="1" l="1"/>
  <c r="S2874" i="1" s="1"/>
  <c r="P2875" i="1" s="1"/>
  <c r="M2797" i="1"/>
  <c r="H555" i="1"/>
  <c r="R2875" i="1" l="1"/>
  <c r="G2875" i="1"/>
  <c r="O2797" i="1"/>
  <c r="L2798" i="1" s="1"/>
  <c r="E555" i="1"/>
  <c r="J555" i="1"/>
  <c r="Q2875" i="1" l="1"/>
  <c r="S2875" i="1" s="1"/>
  <c r="P2876" i="1" s="1"/>
  <c r="N2798" i="1"/>
  <c r="F2798" i="1"/>
  <c r="I555" i="1"/>
  <c r="K555" i="1" s="1"/>
  <c r="G2876" i="1" l="1"/>
  <c r="R2876" i="1"/>
  <c r="M2798" i="1"/>
  <c r="O2798" i="1" s="1"/>
  <c r="L2799" i="1" s="1"/>
  <c r="H556" i="1"/>
  <c r="Q2876" i="1" l="1"/>
  <c r="S2876" i="1" s="1"/>
  <c r="P2877" i="1" s="1"/>
  <c r="F2799" i="1"/>
  <c r="N2799" i="1"/>
  <c r="J556" i="1"/>
  <c r="I556" i="1" s="1"/>
  <c r="E556" i="1"/>
  <c r="G2877" i="1" l="1"/>
  <c r="R2877" i="1"/>
  <c r="M2799" i="1"/>
  <c r="O2799" i="1" s="1"/>
  <c r="L2800" i="1" s="1"/>
  <c r="K556" i="1"/>
  <c r="H557" i="1" s="1"/>
  <c r="Q2877" i="1" l="1"/>
  <c r="S2877" i="1" s="1"/>
  <c r="P2878" i="1" s="1"/>
  <c r="F2800" i="1"/>
  <c r="N2800" i="1"/>
  <c r="E557" i="1"/>
  <c r="J557" i="1"/>
  <c r="G2878" i="1" l="1"/>
  <c r="R2878" i="1"/>
  <c r="M2800" i="1"/>
  <c r="O2800" i="1" s="1"/>
  <c r="L2801" i="1" s="1"/>
  <c r="I557" i="1"/>
  <c r="K557" i="1" s="1"/>
  <c r="Q2878" i="1" l="1"/>
  <c r="S2878" i="1" s="1"/>
  <c r="P2879" i="1" s="1"/>
  <c r="F2801" i="1"/>
  <c r="N2801" i="1"/>
  <c r="H558" i="1"/>
  <c r="R2879" i="1" l="1"/>
  <c r="G2879" i="1"/>
  <c r="M2801" i="1"/>
  <c r="O2801" i="1" s="1"/>
  <c r="L2802" i="1" s="1"/>
  <c r="J558" i="1"/>
  <c r="I558" i="1" s="1"/>
  <c r="E558" i="1"/>
  <c r="Q2879" i="1" l="1"/>
  <c r="S2879" i="1" s="1"/>
  <c r="P2880" i="1" s="1"/>
  <c r="F2802" i="1"/>
  <c r="N2802" i="1"/>
  <c r="K558" i="1"/>
  <c r="H559" i="1" s="1"/>
  <c r="R2880" i="1" l="1"/>
  <c r="G2880" i="1"/>
  <c r="M2802" i="1"/>
  <c r="J559" i="1"/>
  <c r="E559" i="1"/>
  <c r="Q2880" i="1" l="1"/>
  <c r="S2880" i="1" s="1"/>
  <c r="P2881" i="1" s="1"/>
  <c r="O2802" i="1"/>
  <c r="L2803" i="1" s="1"/>
  <c r="I559" i="1"/>
  <c r="K559" i="1" s="1"/>
  <c r="G2881" i="1" l="1"/>
  <c r="R2881" i="1"/>
  <c r="F2803" i="1"/>
  <c r="N2803" i="1"/>
  <c r="H560" i="1"/>
  <c r="Q2881" i="1" l="1"/>
  <c r="M2803" i="1"/>
  <c r="E560" i="1"/>
  <c r="J560" i="1"/>
  <c r="S2881" i="1" l="1"/>
  <c r="P2882" i="1" s="1"/>
  <c r="O2803" i="1"/>
  <c r="L2804" i="1" s="1"/>
  <c r="I560" i="1"/>
  <c r="K560" i="1" s="1"/>
  <c r="G2882" i="1" l="1"/>
  <c r="R2882" i="1"/>
  <c r="N2804" i="1"/>
  <c r="F2804" i="1"/>
  <c r="H561" i="1"/>
  <c r="Q2882" i="1" l="1"/>
  <c r="M2804" i="1"/>
  <c r="O2804" i="1" s="1"/>
  <c r="L2805" i="1" s="1"/>
  <c r="J561" i="1"/>
  <c r="E561" i="1"/>
  <c r="S2882" i="1" l="1"/>
  <c r="P2883" i="1" s="1"/>
  <c r="N2805" i="1"/>
  <c r="F2805" i="1"/>
  <c r="I561" i="1"/>
  <c r="K561" i="1" s="1"/>
  <c r="G2883" i="1" l="1"/>
  <c r="R2883" i="1"/>
  <c r="M2805" i="1"/>
  <c r="H562" i="1"/>
  <c r="Q2883" i="1" l="1"/>
  <c r="O2805" i="1"/>
  <c r="L2806" i="1" s="1"/>
  <c r="E562" i="1"/>
  <c r="J562" i="1"/>
  <c r="S2883" i="1" l="1"/>
  <c r="P2884" i="1" s="1"/>
  <c r="F2806" i="1"/>
  <c r="N2806" i="1"/>
  <c r="I562" i="1"/>
  <c r="K562" i="1" s="1"/>
  <c r="H563" i="1" s="1"/>
  <c r="R2884" i="1" l="1"/>
  <c r="G2884" i="1"/>
  <c r="M2806" i="1"/>
  <c r="E563" i="1"/>
  <c r="J563" i="1"/>
  <c r="Q2884" i="1" l="1"/>
  <c r="O2806" i="1"/>
  <c r="L2807" i="1" s="1"/>
  <c r="I563" i="1"/>
  <c r="K563" i="1" s="1"/>
  <c r="S2884" i="1" l="1"/>
  <c r="P2885" i="1" s="1"/>
  <c r="F2807" i="1"/>
  <c r="N2807" i="1"/>
  <c r="H564" i="1"/>
  <c r="R2885" i="1" l="1"/>
  <c r="G2885" i="1"/>
  <c r="M2807" i="1"/>
  <c r="O2807" i="1" s="1"/>
  <c r="L2808" i="1" s="1"/>
  <c r="E564" i="1"/>
  <c r="J564" i="1"/>
  <c r="Q2885" i="1" l="1"/>
  <c r="S2885" i="1" s="1"/>
  <c r="P2886" i="1" s="1"/>
  <c r="N2808" i="1"/>
  <c r="F2808" i="1"/>
  <c r="I564" i="1"/>
  <c r="K564" i="1" s="1"/>
  <c r="H565" i="1" s="1"/>
  <c r="G2886" i="1" l="1"/>
  <c r="R2886" i="1"/>
  <c r="M2808" i="1"/>
  <c r="E565" i="1"/>
  <c r="J565" i="1"/>
  <c r="Q2886" i="1" l="1"/>
  <c r="O2808" i="1"/>
  <c r="L2809" i="1" s="1"/>
  <c r="I565" i="1"/>
  <c r="K565" i="1" s="1"/>
  <c r="S2886" i="1" l="1"/>
  <c r="P2887" i="1" s="1"/>
  <c r="F2809" i="1"/>
  <c r="N2809" i="1"/>
  <c r="H566" i="1"/>
  <c r="G2887" i="1" l="1"/>
  <c r="R2887" i="1"/>
  <c r="M2809" i="1"/>
  <c r="O2809" i="1" s="1"/>
  <c r="L2810" i="1" s="1"/>
  <c r="E566" i="1"/>
  <c r="J566" i="1"/>
  <c r="Q2887" i="1" l="1"/>
  <c r="N2810" i="1"/>
  <c r="F2810" i="1"/>
  <c r="I566" i="1"/>
  <c r="K566" i="1" s="1"/>
  <c r="S2887" i="1" l="1"/>
  <c r="P2888" i="1" s="1"/>
  <c r="M2810" i="1"/>
  <c r="H567" i="1"/>
  <c r="G2888" i="1" l="1"/>
  <c r="R2888" i="1"/>
  <c r="O2810" i="1"/>
  <c r="L2811" i="1" s="1"/>
  <c r="E567" i="1"/>
  <c r="J567" i="1"/>
  <c r="Q2888" i="1" l="1"/>
  <c r="S2888" i="1" s="1"/>
  <c r="P2889" i="1" s="1"/>
  <c r="F2811" i="1"/>
  <c r="N2811" i="1"/>
  <c r="I567" i="1"/>
  <c r="K567" i="1" s="1"/>
  <c r="G2889" i="1" l="1"/>
  <c r="R2889" i="1"/>
  <c r="M2811" i="1"/>
  <c r="H568" i="1"/>
  <c r="Q2889" i="1" l="1"/>
  <c r="S2889" i="1" s="1"/>
  <c r="P2890" i="1" s="1"/>
  <c r="O2811" i="1"/>
  <c r="L2812" i="1" s="1"/>
  <c r="J568" i="1"/>
  <c r="E568" i="1"/>
  <c r="G2890" i="1" l="1"/>
  <c r="R2890" i="1"/>
  <c r="F2812" i="1"/>
  <c r="N2812" i="1"/>
  <c r="I568" i="1"/>
  <c r="K568" i="1" s="1"/>
  <c r="Q2890" i="1" l="1"/>
  <c r="S2890" i="1" s="1"/>
  <c r="P2891" i="1" s="1"/>
  <c r="M2812" i="1"/>
  <c r="H569" i="1"/>
  <c r="J569" i="1" s="1"/>
  <c r="R2891" i="1" l="1"/>
  <c r="G2891" i="1"/>
  <c r="O2812" i="1"/>
  <c r="L2813" i="1" s="1"/>
  <c r="E569" i="1"/>
  <c r="I569" i="1"/>
  <c r="K569" i="1" s="1"/>
  <c r="Q2891" i="1" l="1"/>
  <c r="N2813" i="1"/>
  <c r="F2813" i="1"/>
  <c r="H570" i="1"/>
  <c r="S2891" i="1" l="1"/>
  <c r="P2892" i="1" s="1"/>
  <c r="M2813" i="1"/>
  <c r="J570" i="1"/>
  <c r="E570" i="1"/>
  <c r="G2892" i="1" l="1"/>
  <c r="R2892" i="1"/>
  <c r="O2813" i="1"/>
  <c r="L2814" i="1" s="1"/>
  <c r="I570" i="1"/>
  <c r="K570" i="1" s="1"/>
  <c r="H571" i="1" s="1"/>
  <c r="Q2892" i="1" l="1"/>
  <c r="F2814" i="1"/>
  <c r="N2814" i="1"/>
  <c r="E571" i="1"/>
  <c r="J571" i="1"/>
  <c r="S2892" i="1" l="1"/>
  <c r="P2893" i="1" s="1"/>
  <c r="M2814" i="1"/>
  <c r="I571" i="1"/>
  <c r="K571" i="1" s="1"/>
  <c r="G2893" i="1" l="1"/>
  <c r="R2893" i="1"/>
  <c r="O2814" i="1"/>
  <c r="L2815" i="1" s="1"/>
  <c r="H572" i="1"/>
  <c r="Q2893" i="1" l="1"/>
  <c r="S2893" i="1" s="1"/>
  <c r="P2894" i="1" s="1"/>
  <c r="F2815" i="1"/>
  <c r="N2815" i="1"/>
  <c r="E572" i="1"/>
  <c r="J572" i="1"/>
  <c r="G2894" i="1" l="1"/>
  <c r="R2894" i="1"/>
  <c r="M2815" i="1"/>
  <c r="O2815" i="1" s="1"/>
  <c r="L2816" i="1" s="1"/>
  <c r="I572" i="1"/>
  <c r="K572" i="1" s="1"/>
  <c r="Q2894" i="1" l="1"/>
  <c r="F2816" i="1"/>
  <c r="N2816" i="1"/>
  <c r="H573" i="1"/>
  <c r="S2894" i="1" l="1"/>
  <c r="P2895" i="1" s="1"/>
  <c r="M2816" i="1"/>
  <c r="O2816" i="1" s="1"/>
  <c r="L2817" i="1" s="1"/>
  <c r="J573" i="1"/>
  <c r="I573" i="1" s="1"/>
  <c r="E573" i="1"/>
  <c r="G2895" i="1" l="1"/>
  <c r="R2895" i="1"/>
  <c r="N2817" i="1"/>
  <c r="F2817" i="1"/>
  <c r="K573" i="1"/>
  <c r="H574" i="1" s="1"/>
  <c r="Q2895" i="1" l="1"/>
  <c r="S2895" i="1" s="1"/>
  <c r="P2896" i="1" s="1"/>
  <c r="M2817" i="1"/>
  <c r="J574" i="1"/>
  <c r="E574" i="1"/>
  <c r="G2896" i="1" l="1"/>
  <c r="R2896" i="1"/>
  <c r="O2817" i="1"/>
  <c r="L2818" i="1" s="1"/>
  <c r="I574" i="1"/>
  <c r="K574" i="1" s="1"/>
  <c r="Q2896" i="1" l="1"/>
  <c r="S2896" i="1" s="1"/>
  <c r="P2897" i="1" s="1"/>
  <c r="F2818" i="1"/>
  <c r="N2818" i="1"/>
  <c r="H575" i="1"/>
  <c r="G2897" i="1" l="1"/>
  <c r="R2897" i="1"/>
  <c r="M2818" i="1"/>
  <c r="J575" i="1"/>
  <c r="E575" i="1"/>
  <c r="Q2897" i="1" l="1"/>
  <c r="S2897" i="1" s="1"/>
  <c r="P2898" i="1" s="1"/>
  <c r="O2818" i="1"/>
  <c r="L2819" i="1" s="1"/>
  <c r="I575" i="1"/>
  <c r="K575" i="1" s="1"/>
  <c r="G2898" i="1" l="1"/>
  <c r="K10" i="2" s="1"/>
  <c r="R2898" i="1"/>
  <c r="F2819" i="1"/>
  <c r="N2819" i="1"/>
  <c r="H576" i="1"/>
  <c r="L10" i="2"/>
  <c r="M10" i="2"/>
  <c r="G7" i="10" l="1"/>
  <c r="K7" i="10" s="1"/>
  <c r="Q2898" i="1"/>
  <c r="S2898" i="1" s="1"/>
  <c r="P2899" i="1" s="1"/>
  <c r="M2819" i="1"/>
  <c r="O2819" i="1" s="1"/>
  <c r="L2820" i="1" s="1"/>
  <c r="J576" i="1"/>
  <c r="E576" i="1"/>
  <c r="O7" i="10" l="1"/>
  <c r="L7" i="10"/>
  <c r="G2899" i="1"/>
  <c r="R2899" i="1"/>
  <c r="F2820" i="1"/>
  <c r="N2820" i="1"/>
  <c r="I576" i="1"/>
  <c r="K576" i="1" s="1"/>
  <c r="Q2899" i="1" l="1"/>
  <c r="S2899" i="1" s="1"/>
  <c r="P2900" i="1" s="1"/>
  <c r="M2820" i="1"/>
  <c r="H577" i="1"/>
  <c r="R2900" i="1" l="1"/>
  <c r="G2900" i="1"/>
  <c r="O2820" i="1"/>
  <c r="L2821" i="1" s="1"/>
  <c r="J577" i="1"/>
  <c r="E577" i="1"/>
  <c r="Q2900" i="1" l="1"/>
  <c r="S2900" i="1" s="1"/>
  <c r="P2901" i="1" s="1"/>
  <c r="F2821" i="1"/>
  <c r="N2821" i="1"/>
  <c r="I577" i="1"/>
  <c r="K577" i="1" s="1"/>
  <c r="G2901" i="1" l="1"/>
  <c r="R2901" i="1"/>
  <c r="M2821" i="1"/>
  <c r="H578" i="1"/>
  <c r="Q2901" i="1" l="1"/>
  <c r="S2901" i="1" s="1"/>
  <c r="P2902" i="1" s="1"/>
  <c r="O2821" i="1"/>
  <c r="L2822" i="1" s="1"/>
  <c r="E578" i="1"/>
  <c r="J578" i="1"/>
  <c r="I578" i="1" s="1"/>
  <c r="G2902" i="1" l="1"/>
  <c r="R2902" i="1"/>
  <c r="F2822" i="1"/>
  <c r="N2822" i="1"/>
  <c r="K578" i="1"/>
  <c r="H579" i="1" s="1"/>
  <c r="Q2902" i="1" l="1"/>
  <c r="S2902" i="1" s="1"/>
  <c r="P2903" i="1" s="1"/>
  <c r="M2822" i="1"/>
  <c r="J579" i="1"/>
  <c r="E579" i="1"/>
  <c r="G2903" i="1" l="1"/>
  <c r="R2903" i="1"/>
  <c r="O2822" i="1"/>
  <c r="L2823" i="1" s="1"/>
  <c r="I579" i="1"/>
  <c r="K579" i="1" s="1"/>
  <c r="Q2903" i="1" l="1"/>
  <c r="F2823" i="1"/>
  <c r="N2823" i="1"/>
  <c r="H580" i="1"/>
  <c r="S2903" i="1" l="1"/>
  <c r="P2904" i="1" s="1"/>
  <c r="M2823" i="1"/>
  <c r="O2823" i="1" s="1"/>
  <c r="L2824" i="1" s="1"/>
  <c r="J580" i="1"/>
  <c r="I580" i="1" s="1"/>
  <c r="E580" i="1"/>
  <c r="K580" i="1" l="1"/>
  <c r="H581" i="1" s="1"/>
  <c r="G2904" i="1"/>
  <c r="R2904" i="1"/>
  <c r="F2824" i="1"/>
  <c r="N2824" i="1"/>
  <c r="Q2904" i="1" l="1"/>
  <c r="S2904" i="1" s="1"/>
  <c r="P2905" i="1" s="1"/>
  <c r="M2824" i="1"/>
  <c r="E581" i="1"/>
  <c r="J581" i="1"/>
  <c r="G2905" i="1" l="1"/>
  <c r="R2905" i="1"/>
  <c r="O2824" i="1"/>
  <c r="L2825" i="1" s="1"/>
  <c r="I581" i="1"/>
  <c r="K581" i="1" s="1"/>
  <c r="Q2905" i="1" l="1"/>
  <c r="N2825" i="1"/>
  <c r="F2825" i="1"/>
  <c r="H582" i="1"/>
  <c r="S2905" i="1" l="1"/>
  <c r="P2906" i="1" s="1"/>
  <c r="M2825" i="1"/>
  <c r="O2825" i="1" s="1"/>
  <c r="L2826" i="1" s="1"/>
  <c r="E582" i="1"/>
  <c r="J582" i="1"/>
  <c r="G2906" i="1" l="1"/>
  <c r="R2906" i="1"/>
  <c r="F2826" i="1"/>
  <c r="N2826" i="1"/>
  <c r="I582" i="1"/>
  <c r="K582" i="1" s="1"/>
  <c r="Q2906" i="1" l="1"/>
  <c r="M2826" i="1"/>
  <c r="H583" i="1"/>
  <c r="E583" i="1" s="1"/>
  <c r="S2906" i="1" l="1"/>
  <c r="P2907" i="1" s="1"/>
  <c r="O2826" i="1"/>
  <c r="L2827" i="1" s="1"/>
  <c r="J583" i="1"/>
  <c r="G2907" i="1" l="1"/>
  <c r="R2907" i="1"/>
  <c r="F2827" i="1"/>
  <c r="N2827" i="1"/>
  <c r="I583" i="1"/>
  <c r="K583" i="1" s="1"/>
  <c r="H584" i="1" s="1"/>
  <c r="Q2907" i="1" l="1"/>
  <c r="S2907" i="1" s="1"/>
  <c r="P2908" i="1" s="1"/>
  <c r="M2827" i="1"/>
  <c r="O2827" i="1" s="1"/>
  <c r="L2828" i="1" s="1"/>
  <c r="E584" i="1"/>
  <c r="J584" i="1"/>
  <c r="G2908" i="1" l="1"/>
  <c r="R2908" i="1"/>
  <c r="F2828" i="1"/>
  <c r="N2828" i="1"/>
  <c r="I584" i="1"/>
  <c r="K584" i="1" s="1"/>
  <c r="H585" i="1" s="1"/>
  <c r="Q2908" i="1" l="1"/>
  <c r="S2908" i="1" s="1"/>
  <c r="P2909" i="1" s="1"/>
  <c r="M2828" i="1"/>
  <c r="J585" i="1"/>
  <c r="E585" i="1"/>
  <c r="G2909" i="1" l="1"/>
  <c r="R2909" i="1"/>
  <c r="O2828" i="1"/>
  <c r="L2829" i="1" s="1"/>
  <c r="I585" i="1"/>
  <c r="K585" i="1" s="1"/>
  <c r="Q2909" i="1" l="1"/>
  <c r="F2829" i="1"/>
  <c r="N2829" i="1"/>
  <c r="H586" i="1"/>
  <c r="S2909" i="1" l="1"/>
  <c r="P2910" i="1" s="1"/>
  <c r="M2829" i="1"/>
  <c r="E586" i="1"/>
  <c r="J586" i="1"/>
  <c r="G2910" i="1" l="1"/>
  <c r="R2910" i="1"/>
  <c r="O2829" i="1"/>
  <c r="L2830" i="1" s="1"/>
  <c r="I586" i="1"/>
  <c r="K586" i="1" s="1"/>
  <c r="H587" i="1" s="1"/>
  <c r="Q2910" i="1" l="1"/>
  <c r="S2910" i="1" s="1"/>
  <c r="P2911" i="1" s="1"/>
  <c r="N2830" i="1"/>
  <c r="F2830" i="1"/>
  <c r="J587" i="1"/>
  <c r="I587" i="1" s="1"/>
  <c r="E587" i="1"/>
  <c r="G2911" i="1" l="1"/>
  <c r="R2911" i="1"/>
  <c r="K587" i="1"/>
  <c r="H588" i="1" s="1"/>
  <c r="M2830" i="1"/>
  <c r="Q2911" i="1" l="1"/>
  <c r="S2911" i="1" s="1"/>
  <c r="P2912" i="1" s="1"/>
  <c r="O2830" i="1"/>
  <c r="L2831" i="1" s="1"/>
  <c r="E588" i="1"/>
  <c r="J588" i="1"/>
  <c r="G2912" i="1" l="1"/>
  <c r="R2912" i="1"/>
  <c r="N2831" i="1"/>
  <c r="F2831" i="1"/>
  <c r="I588" i="1"/>
  <c r="K588" i="1" s="1"/>
  <c r="H589" i="1" s="1"/>
  <c r="Q2912" i="1" l="1"/>
  <c r="S2912" i="1" s="1"/>
  <c r="P2913" i="1" s="1"/>
  <c r="M2831" i="1"/>
  <c r="O2831" i="1" s="1"/>
  <c r="L2832" i="1" s="1"/>
  <c r="J589" i="1"/>
  <c r="I589" i="1" s="1"/>
  <c r="E589" i="1"/>
  <c r="G2913" i="1" l="1"/>
  <c r="R2913" i="1"/>
  <c r="F2832" i="1"/>
  <c r="N2832" i="1"/>
  <c r="K589" i="1"/>
  <c r="H590" i="1" s="1"/>
  <c r="Q2913" i="1" l="1"/>
  <c r="S2913" i="1" s="1"/>
  <c r="P2914" i="1" s="1"/>
  <c r="M2832" i="1"/>
  <c r="O2832" i="1" s="1"/>
  <c r="L2833" i="1" s="1"/>
  <c r="E590" i="1"/>
  <c r="J590" i="1"/>
  <c r="G2914" i="1" l="1"/>
  <c r="R2914" i="1"/>
  <c r="F2833" i="1"/>
  <c r="N2833" i="1"/>
  <c r="I590" i="1"/>
  <c r="K590" i="1" s="1"/>
  <c r="Q2914" i="1" l="1"/>
  <c r="S2914" i="1" s="1"/>
  <c r="P2915" i="1" s="1"/>
  <c r="M2833" i="1"/>
  <c r="H591" i="1"/>
  <c r="G2915" i="1" l="1"/>
  <c r="R2915" i="1"/>
  <c r="O2833" i="1"/>
  <c r="L2834" i="1" s="1"/>
  <c r="E591" i="1"/>
  <c r="J591" i="1"/>
  <c r="Q2915" i="1" l="1"/>
  <c r="S2915" i="1" s="1"/>
  <c r="P2916" i="1" s="1"/>
  <c r="F2834" i="1"/>
  <c r="N2834" i="1"/>
  <c r="I591" i="1"/>
  <c r="K591" i="1" s="1"/>
  <c r="G2916" i="1" l="1"/>
  <c r="R2916" i="1"/>
  <c r="M2834" i="1"/>
  <c r="O2834" i="1" s="1"/>
  <c r="L2835" i="1" s="1"/>
  <c r="H592" i="1"/>
  <c r="Q2916" i="1" l="1"/>
  <c r="N2835" i="1"/>
  <c r="F2835" i="1"/>
  <c r="E592" i="1"/>
  <c r="J592" i="1"/>
  <c r="S2916" i="1" l="1"/>
  <c r="P2917" i="1" s="1"/>
  <c r="M2835" i="1"/>
  <c r="O2835" i="1" s="1"/>
  <c r="L2836" i="1" s="1"/>
  <c r="I592" i="1"/>
  <c r="K592" i="1" s="1"/>
  <c r="G2917" i="1" l="1"/>
  <c r="R2917" i="1"/>
  <c r="N2836" i="1"/>
  <c r="F2836" i="1"/>
  <c r="H593" i="1"/>
  <c r="Q2917" i="1" l="1"/>
  <c r="S2917" i="1" s="1"/>
  <c r="P2918" i="1" s="1"/>
  <c r="M2836" i="1"/>
  <c r="J593" i="1"/>
  <c r="I593" i="1" s="1"/>
  <c r="E593" i="1"/>
  <c r="G2918" i="1" l="1"/>
  <c r="R2918" i="1"/>
  <c r="O2836" i="1"/>
  <c r="L2837" i="1" s="1"/>
  <c r="K593" i="1"/>
  <c r="H594" i="1" s="1"/>
  <c r="Q2918" i="1" l="1"/>
  <c r="S2918" i="1" s="1"/>
  <c r="P2919" i="1" s="1"/>
  <c r="F2837" i="1"/>
  <c r="N2837" i="1"/>
  <c r="E594" i="1"/>
  <c r="J594" i="1"/>
  <c r="G2919" i="1" l="1"/>
  <c r="R2919" i="1"/>
  <c r="M2837" i="1"/>
  <c r="O2837" i="1" s="1"/>
  <c r="L2838" i="1" s="1"/>
  <c r="I594" i="1"/>
  <c r="K594" i="1" s="1"/>
  <c r="Q2919" i="1" l="1"/>
  <c r="S2919" i="1" s="1"/>
  <c r="P2920" i="1" s="1"/>
  <c r="F2838" i="1"/>
  <c r="N2838" i="1"/>
  <c r="H595" i="1"/>
  <c r="G2920" i="1" l="1"/>
  <c r="R2920" i="1"/>
  <c r="M2838" i="1"/>
  <c r="O2838" i="1" s="1"/>
  <c r="L2839" i="1" s="1"/>
  <c r="J595" i="1"/>
  <c r="I595" i="1" s="1"/>
  <c r="E595" i="1"/>
  <c r="Q2920" i="1" l="1"/>
  <c r="S2920" i="1" s="1"/>
  <c r="P2921" i="1" s="1"/>
  <c r="N2839" i="1"/>
  <c r="F2839" i="1"/>
  <c r="K595" i="1"/>
  <c r="H596" i="1" s="1"/>
  <c r="G2921" i="1" l="1"/>
  <c r="R2921" i="1"/>
  <c r="M2839" i="1"/>
  <c r="J596" i="1"/>
  <c r="E596" i="1"/>
  <c r="Q2921" i="1" l="1"/>
  <c r="S2921" i="1" s="1"/>
  <c r="P2922" i="1" s="1"/>
  <c r="O2839" i="1"/>
  <c r="L2840" i="1" s="1"/>
  <c r="I596" i="1"/>
  <c r="K596" i="1" s="1"/>
  <c r="G2922" i="1" l="1"/>
  <c r="R2922" i="1"/>
  <c r="N2840" i="1"/>
  <c r="F2840" i="1"/>
  <c r="H597" i="1"/>
  <c r="Q2922" i="1" l="1"/>
  <c r="S2922" i="1" s="1"/>
  <c r="P2923" i="1" s="1"/>
  <c r="M2840" i="1"/>
  <c r="O2840" i="1" s="1"/>
  <c r="L2841" i="1" s="1"/>
  <c r="E597" i="1"/>
  <c r="J597" i="1"/>
  <c r="G2923" i="1" l="1"/>
  <c r="R2923" i="1"/>
  <c r="F2841" i="1"/>
  <c r="N2841" i="1"/>
  <c r="I597" i="1"/>
  <c r="K597" i="1" s="1"/>
  <c r="H598" i="1" s="1"/>
  <c r="Q2923" i="1" l="1"/>
  <c r="S2923" i="1" s="1"/>
  <c r="P2924" i="1" s="1"/>
  <c r="M2841" i="1"/>
  <c r="E598" i="1"/>
  <c r="J598" i="1"/>
  <c r="G2924" i="1" l="1"/>
  <c r="R2924" i="1"/>
  <c r="O2841" i="1"/>
  <c r="L2842" i="1" s="1"/>
  <c r="I598" i="1"/>
  <c r="K598" i="1" s="1"/>
  <c r="Q2924" i="1" l="1"/>
  <c r="S2924" i="1" s="1"/>
  <c r="P2925" i="1" s="1"/>
  <c r="F2842" i="1"/>
  <c r="N2842" i="1"/>
  <c r="H599" i="1"/>
  <c r="R2925" i="1" l="1"/>
  <c r="G2925" i="1"/>
  <c r="M2842" i="1"/>
  <c r="J599" i="1"/>
  <c r="I599" i="1" s="1"/>
  <c r="E599" i="1"/>
  <c r="Q2925" i="1" l="1"/>
  <c r="S2925" i="1" s="1"/>
  <c r="P2926" i="1" s="1"/>
  <c r="O2842" i="1"/>
  <c r="L2843" i="1" s="1"/>
  <c r="K599" i="1"/>
  <c r="H600" i="1" s="1"/>
  <c r="G2926" i="1" l="1"/>
  <c r="R2926" i="1"/>
  <c r="F2843" i="1"/>
  <c r="N2843" i="1"/>
  <c r="J600" i="1"/>
  <c r="E600" i="1"/>
  <c r="Q2926" i="1" l="1"/>
  <c r="S2926" i="1" s="1"/>
  <c r="P2927" i="1" s="1"/>
  <c r="M2843" i="1"/>
  <c r="I600" i="1"/>
  <c r="K600" i="1" s="1"/>
  <c r="H601" i="1" s="1"/>
  <c r="G2927" i="1" l="1"/>
  <c r="R2927" i="1"/>
  <c r="O2843" i="1"/>
  <c r="L2844" i="1" s="1"/>
  <c r="J601" i="1"/>
  <c r="E601" i="1"/>
  <c r="Q2927" i="1" l="1"/>
  <c r="S2927" i="1" s="1"/>
  <c r="P2928" i="1" s="1"/>
  <c r="F2844" i="1"/>
  <c r="N2844" i="1"/>
  <c r="I601" i="1"/>
  <c r="K601" i="1" s="1"/>
  <c r="H602" i="1" s="1"/>
  <c r="G2928" i="1" l="1"/>
  <c r="R2928" i="1"/>
  <c r="M2844" i="1"/>
  <c r="O2844" i="1" s="1"/>
  <c r="L2845" i="1" s="1"/>
  <c r="E602" i="1"/>
  <c r="J602" i="1"/>
  <c r="Q2928" i="1" l="1"/>
  <c r="S2928" i="1" s="1"/>
  <c r="P2929" i="1" s="1"/>
  <c r="N2845" i="1"/>
  <c r="F2845" i="1"/>
  <c r="I602" i="1"/>
  <c r="K602" i="1" s="1"/>
  <c r="R2929" i="1" l="1"/>
  <c r="G2929" i="1"/>
  <c r="M2845" i="1"/>
  <c r="H603" i="1"/>
  <c r="Q2929" i="1" l="1"/>
  <c r="S2929" i="1" s="1"/>
  <c r="P2930" i="1" s="1"/>
  <c r="O2845" i="1"/>
  <c r="L2846" i="1" s="1"/>
  <c r="E603" i="1"/>
  <c r="J603" i="1"/>
  <c r="G2930" i="1" l="1"/>
  <c r="R2930" i="1"/>
  <c r="N2846" i="1"/>
  <c r="F2846" i="1"/>
  <c r="I603" i="1"/>
  <c r="K603" i="1" s="1"/>
  <c r="Q2930" i="1" l="1"/>
  <c r="S2930" i="1" s="1"/>
  <c r="P2931" i="1" s="1"/>
  <c r="M2846" i="1"/>
  <c r="H604" i="1"/>
  <c r="G2931" i="1" l="1"/>
  <c r="R2931" i="1"/>
  <c r="O2846" i="1"/>
  <c r="L2847" i="1" s="1"/>
  <c r="E604" i="1"/>
  <c r="J604" i="1"/>
  <c r="I604" i="1" s="1"/>
  <c r="Q2931" i="1" l="1"/>
  <c r="S2931" i="1" s="1"/>
  <c r="P2932" i="1" s="1"/>
  <c r="N2847" i="1"/>
  <c r="F2847" i="1"/>
  <c r="K604" i="1"/>
  <c r="H605" i="1" s="1"/>
  <c r="G2932" i="1" l="1"/>
  <c r="R2932" i="1"/>
  <c r="M2847" i="1"/>
  <c r="O2847" i="1" s="1"/>
  <c r="L2848" i="1" s="1"/>
  <c r="J605" i="1"/>
  <c r="E605" i="1"/>
  <c r="Q2932" i="1" l="1"/>
  <c r="S2932" i="1" s="1"/>
  <c r="P2933" i="1" s="1"/>
  <c r="N2848" i="1"/>
  <c r="F2848" i="1"/>
  <c r="I605" i="1"/>
  <c r="K605" i="1" s="1"/>
  <c r="R2933" i="1" l="1"/>
  <c r="G2933" i="1"/>
  <c r="M2848" i="1"/>
  <c r="O2848" i="1" s="1"/>
  <c r="L2849" i="1" s="1"/>
  <c r="H606" i="1"/>
  <c r="Q2933" i="1" l="1"/>
  <c r="F2849" i="1"/>
  <c r="N2849" i="1"/>
  <c r="J606" i="1"/>
  <c r="E606" i="1"/>
  <c r="S2933" i="1" l="1"/>
  <c r="P2934" i="1" s="1"/>
  <c r="M2849" i="1"/>
  <c r="I606" i="1"/>
  <c r="K606" i="1" s="1"/>
  <c r="R2934" i="1" l="1"/>
  <c r="G2934" i="1"/>
  <c r="O2849" i="1"/>
  <c r="L2850" i="1" s="1"/>
  <c r="H607" i="1"/>
  <c r="Q2934" i="1" l="1"/>
  <c r="S2934" i="1" s="1"/>
  <c r="P2935" i="1" s="1"/>
  <c r="F2850" i="1"/>
  <c r="N2850" i="1"/>
  <c r="E607" i="1"/>
  <c r="J607" i="1"/>
  <c r="G2935" i="1" l="1"/>
  <c r="R2935" i="1"/>
  <c r="M2850" i="1"/>
  <c r="O2850" i="1" s="1"/>
  <c r="L2851" i="1" s="1"/>
  <c r="I607" i="1"/>
  <c r="K607" i="1" s="1"/>
  <c r="H608" i="1" s="1"/>
  <c r="Q2935" i="1" l="1"/>
  <c r="S2935" i="1" s="1"/>
  <c r="P2936" i="1" s="1"/>
  <c r="N2851" i="1"/>
  <c r="F2851" i="1"/>
  <c r="J608" i="1"/>
  <c r="I608" i="1" s="1"/>
  <c r="E608" i="1"/>
  <c r="R2936" i="1" l="1"/>
  <c r="G2936" i="1"/>
  <c r="M2851" i="1"/>
  <c r="O2851" i="1" s="1"/>
  <c r="L2852" i="1" s="1"/>
  <c r="K608" i="1"/>
  <c r="H609" i="1" s="1"/>
  <c r="Q2936" i="1" l="1"/>
  <c r="S2936" i="1" s="1"/>
  <c r="P2937" i="1" s="1"/>
  <c r="N2852" i="1"/>
  <c r="F2852" i="1"/>
  <c r="E609" i="1"/>
  <c r="J609" i="1"/>
  <c r="R2937" i="1" l="1"/>
  <c r="G2937" i="1"/>
  <c r="M2852" i="1"/>
  <c r="I609" i="1"/>
  <c r="K609" i="1" s="1"/>
  <c r="Q2937" i="1" l="1"/>
  <c r="S2937" i="1" s="1"/>
  <c r="P2938" i="1" s="1"/>
  <c r="O2852" i="1"/>
  <c r="L2853" i="1" s="1"/>
  <c r="H610" i="1"/>
  <c r="G2938" i="1" l="1"/>
  <c r="R2938" i="1"/>
  <c r="F2853" i="1"/>
  <c r="N2853" i="1"/>
  <c r="E610" i="1"/>
  <c r="J610" i="1"/>
  <c r="Q2938" i="1" l="1"/>
  <c r="S2938" i="1" s="1"/>
  <c r="P2939" i="1" s="1"/>
  <c r="M2853" i="1"/>
  <c r="O2853" i="1" s="1"/>
  <c r="L2854" i="1" s="1"/>
  <c r="I610" i="1"/>
  <c r="K610" i="1" s="1"/>
  <c r="R2939" i="1" l="1"/>
  <c r="G2939" i="1"/>
  <c r="F2854" i="1"/>
  <c r="N2854" i="1"/>
  <c r="H611" i="1"/>
  <c r="Q2939" i="1" l="1"/>
  <c r="S2939" i="1" s="1"/>
  <c r="P2940" i="1" s="1"/>
  <c r="M2854" i="1"/>
  <c r="E611" i="1"/>
  <c r="J611" i="1"/>
  <c r="G2940" i="1" l="1"/>
  <c r="R2940" i="1"/>
  <c r="O2854" i="1"/>
  <c r="L2855" i="1" s="1"/>
  <c r="I611" i="1"/>
  <c r="K611" i="1" s="1"/>
  <c r="Q2940" i="1" l="1"/>
  <c r="S2940" i="1" s="1"/>
  <c r="P2941" i="1" s="1"/>
  <c r="F2855" i="1"/>
  <c r="N2855" i="1"/>
  <c r="H612" i="1"/>
  <c r="G2941" i="1" l="1"/>
  <c r="R2941" i="1"/>
  <c r="M2855" i="1"/>
  <c r="J612" i="1"/>
  <c r="E612" i="1"/>
  <c r="Q2941" i="1" l="1"/>
  <c r="S2941" i="1" s="1"/>
  <c r="P2942" i="1" s="1"/>
  <c r="O2855" i="1"/>
  <c r="L2856" i="1" s="1"/>
  <c r="I612" i="1"/>
  <c r="K612" i="1" s="1"/>
  <c r="G2942" i="1" l="1"/>
  <c r="R2942" i="1"/>
  <c r="F2856" i="1"/>
  <c r="N2856" i="1"/>
  <c r="H613" i="1"/>
  <c r="Q2942" i="1" l="1"/>
  <c r="S2942" i="1" s="1"/>
  <c r="P2943" i="1" s="1"/>
  <c r="M2856" i="1"/>
  <c r="E613" i="1"/>
  <c r="J613" i="1"/>
  <c r="R2943" i="1" l="1"/>
  <c r="G2943" i="1"/>
  <c r="O2856" i="1"/>
  <c r="L2857" i="1" s="1"/>
  <c r="I613" i="1"/>
  <c r="K613" i="1" s="1"/>
  <c r="H614" i="1" s="1"/>
  <c r="Q2943" i="1" l="1"/>
  <c r="S2943" i="1" s="1"/>
  <c r="P2944" i="1" s="1"/>
  <c r="F2857" i="1"/>
  <c r="N2857" i="1"/>
  <c r="E614" i="1"/>
  <c r="J614" i="1"/>
  <c r="G2944" i="1" l="1"/>
  <c r="R2944" i="1"/>
  <c r="M2857" i="1"/>
  <c r="O2857" i="1" s="1"/>
  <c r="L2858" i="1" s="1"/>
  <c r="I614" i="1"/>
  <c r="K614" i="1" s="1"/>
  <c r="H615" i="1" s="1"/>
  <c r="Q2944" i="1" l="1"/>
  <c r="S2944" i="1" s="1"/>
  <c r="P2945" i="1" s="1"/>
  <c r="F2858" i="1"/>
  <c r="N2858" i="1"/>
  <c r="J615" i="1"/>
  <c r="E615" i="1"/>
  <c r="G2945" i="1" l="1"/>
  <c r="R2945" i="1"/>
  <c r="M2858" i="1"/>
  <c r="I615" i="1"/>
  <c r="K615" i="1" s="1"/>
  <c r="H616" i="1" s="1"/>
  <c r="Q2945" i="1" l="1"/>
  <c r="S2945" i="1" s="1"/>
  <c r="P2946" i="1" s="1"/>
  <c r="O2858" i="1"/>
  <c r="L2859" i="1" s="1"/>
  <c r="E616" i="1"/>
  <c r="J616" i="1"/>
  <c r="G2946" i="1" l="1"/>
  <c r="R2946" i="1"/>
  <c r="N2859" i="1"/>
  <c r="F2859" i="1"/>
  <c r="I616" i="1"/>
  <c r="K616" i="1" s="1"/>
  <c r="Q2946" i="1" l="1"/>
  <c r="S2946" i="1" s="1"/>
  <c r="P2947" i="1" s="1"/>
  <c r="M2859" i="1"/>
  <c r="H617" i="1"/>
  <c r="G2947" i="1" l="1"/>
  <c r="R2947" i="1"/>
  <c r="O2859" i="1"/>
  <c r="L2860" i="1" s="1"/>
  <c r="E617" i="1"/>
  <c r="J617" i="1"/>
  <c r="Q2947" i="1" l="1"/>
  <c r="S2947" i="1" s="1"/>
  <c r="P2948" i="1" s="1"/>
  <c r="N2860" i="1"/>
  <c r="F2860" i="1"/>
  <c r="I617" i="1"/>
  <c r="K617" i="1" s="1"/>
  <c r="G2948" i="1" l="1"/>
  <c r="R2948" i="1"/>
  <c r="M2860" i="1"/>
  <c r="H618" i="1"/>
  <c r="Q2948" i="1" l="1"/>
  <c r="S2948" i="1" s="1"/>
  <c r="P2949" i="1" s="1"/>
  <c r="O2860" i="1"/>
  <c r="L2861" i="1" s="1"/>
  <c r="E618" i="1"/>
  <c r="J618" i="1"/>
  <c r="G2949" i="1" l="1"/>
  <c r="R2949" i="1"/>
  <c r="F2861" i="1"/>
  <c r="N2861" i="1"/>
  <c r="I618" i="1"/>
  <c r="K618" i="1" s="1"/>
  <c r="Q2949" i="1" l="1"/>
  <c r="S2949" i="1" s="1"/>
  <c r="P2950" i="1" s="1"/>
  <c r="M2861" i="1"/>
  <c r="H619" i="1"/>
  <c r="R2950" i="1" l="1"/>
  <c r="G2950" i="1"/>
  <c r="O2861" i="1"/>
  <c r="L2862" i="1" s="1"/>
  <c r="J619" i="1"/>
  <c r="E619" i="1"/>
  <c r="Q2950" i="1" l="1"/>
  <c r="F2862" i="1"/>
  <c r="N2862" i="1"/>
  <c r="I619" i="1"/>
  <c r="K619" i="1" s="1"/>
  <c r="S2950" i="1" l="1"/>
  <c r="P2951" i="1" s="1"/>
  <c r="M2862" i="1"/>
  <c r="H620" i="1"/>
  <c r="G2951" i="1" l="1"/>
  <c r="R2951" i="1"/>
  <c r="O2862" i="1"/>
  <c r="L2863" i="1" s="1"/>
  <c r="E620" i="1"/>
  <c r="J620" i="1"/>
  <c r="Q2951" i="1" l="1"/>
  <c r="S2951" i="1" s="1"/>
  <c r="P2952" i="1" s="1"/>
  <c r="N2863" i="1"/>
  <c r="F2863" i="1"/>
  <c r="I620" i="1"/>
  <c r="K620" i="1" s="1"/>
  <c r="G2952" i="1" l="1"/>
  <c r="R2952" i="1"/>
  <c r="M2863" i="1"/>
  <c r="O2863" i="1" s="1"/>
  <c r="L2864" i="1" s="1"/>
  <c r="H621" i="1"/>
  <c r="Q2952" i="1" l="1"/>
  <c r="S2952" i="1" s="1"/>
  <c r="P2953" i="1" s="1"/>
  <c r="F2864" i="1"/>
  <c r="N2864" i="1"/>
  <c r="E621" i="1"/>
  <c r="J621" i="1"/>
  <c r="G2953" i="1" l="1"/>
  <c r="R2953" i="1"/>
  <c r="M2864" i="1"/>
  <c r="I621" i="1"/>
  <c r="K621" i="1" s="1"/>
  <c r="Q2953" i="1" l="1"/>
  <c r="S2953" i="1" s="1"/>
  <c r="P2954" i="1" s="1"/>
  <c r="O2864" i="1"/>
  <c r="L2865" i="1" s="1"/>
  <c r="H622" i="1"/>
  <c r="G2954" i="1" l="1"/>
  <c r="R2954" i="1"/>
  <c r="N2865" i="1"/>
  <c r="F2865" i="1"/>
  <c r="E622" i="1"/>
  <c r="J622" i="1"/>
  <c r="Q2954" i="1" l="1"/>
  <c r="S2954" i="1" s="1"/>
  <c r="P2955" i="1" s="1"/>
  <c r="M2865" i="1"/>
  <c r="O2865" i="1" s="1"/>
  <c r="L2866" i="1" s="1"/>
  <c r="I622" i="1"/>
  <c r="K622" i="1" s="1"/>
  <c r="R2955" i="1" l="1"/>
  <c r="G2955" i="1"/>
  <c r="F2866" i="1"/>
  <c r="N2866" i="1"/>
  <c r="H623" i="1"/>
  <c r="Q2955" i="1" l="1"/>
  <c r="M2866" i="1"/>
  <c r="E623" i="1"/>
  <c r="J623" i="1"/>
  <c r="S2955" i="1" l="1"/>
  <c r="P2956" i="1" s="1"/>
  <c r="O2866" i="1"/>
  <c r="L2867" i="1" s="1"/>
  <c r="I623" i="1"/>
  <c r="K623" i="1" s="1"/>
  <c r="G2956" i="1" l="1"/>
  <c r="R2956" i="1"/>
  <c r="F2867" i="1"/>
  <c r="N2867" i="1"/>
  <c r="H624" i="1"/>
  <c r="Q2956" i="1" l="1"/>
  <c r="S2956" i="1" s="1"/>
  <c r="P2957" i="1" s="1"/>
  <c r="M2867" i="1"/>
  <c r="J624" i="1"/>
  <c r="I624" i="1" s="1"/>
  <c r="E624" i="1"/>
  <c r="G2957" i="1" l="1"/>
  <c r="R2957" i="1"/>
  <c r="O2867" i="1"/>
  <c r="L2868" i="1" s="1"/>
  <c r="K624" i="1"/>
  <c r="H625" i="1" s="1"/>
  <c r="Q2957" i="1" l="1"/>
  <c r="S2957" i="1" s="1"/>
  <c r="P2958" i="1" s="1"/>
  <c r="F2868" i="1"/>
  <c r="N2868" i="1"/>
  <c r="J625" i="1"/>
  <c r="E625" i="1"/>
  <c r="G2958" i="1" l="1"/>
  <c r="R2958" i="1"/>
  <c r="M2868" i="1"/>
  <c r="I625" i="1"/>
  <c r="K625" i="1" s="1"/>
  <c r="H626" i="1" s="1"/>
  <c r="Q2958" i="1" l="1"/>
  <c r="S2958" i="1" s="1"/>
  <c r="P2959" i="1" s="1"/>
  <c r="O2868" i="1"/>
  <c r="L2869" i="1" s="1"/>
  <c r="E626" i="1"/>
  <c r="J626" i="1"/>
  <c r="G2959" i="1" l="1"/>
  <c r="R2959" i="1"/>
  <c r="N2869" i="1"/>
  <c r="F2869" i="1"/>
  <c r="I626" i="1"/>
  <c r="K626" i="1" s="1"/>
  <c r="Q2959" i="1" l="1"/>
  <c r="S2959" i="1" s="1"/>
  <c r="P2960" i="1" s="1"/>
  <c r="M2869" i="1"/>
  <c r="H627" i="1"/>
  <c r="G2960" i="1" l="1"/>
  <c r="R2960" i="1"/>
  <c r="O2869" i="1"/>
  <c r="L2870" i="1" s="1"/>
  <c r="E627" i="1"/>
  <c r="J627" i="1"/>
  <c r="Q2960" i="1" l="1"/>
  <c r="S2960" i="1" s="1"/>
  <c r="P2961" i="1" s="1"/>
  <c r="F2870" i="1"/>
  <c r="N2870" i="1"/>
  <c r="I627" i="1"/>
  <c r="K627" i="1" s="1"/>
  <c r="G2961" i="1" l="1"/>
  <c r="R2961" i="1"/>
  <c r="M2870" i="1"/>
  <c r="H628" i="1"/>
  <c r="Q2961" i="1" l="1"/>
  <c r="S2961" i="1" s="1"/>
  <c r="P2962" i="1" s="1"/>
  <c r="O2870" i="1"/>
  <c r="L2871" i="1" s="1"/>
  <c r="J628" i="1"/>
  <c r="I628" i="1" s="1"/>
  <c r="E628" i="1"/>
  <c r="K628" i="1" l="1"/>
  <c r="H629" i="1" s="1"/>
  <c r="G2962" i="1"/>
  <c r="R2962" i="1"/>
  <c r="N2871" i="1"/>
  <c r="F2871" i="1"/>
  <c r="Q2962" i="1" l="1"/>
  <c r="S2962" i="1" s="1"/>
  <c r="P2963" i="1" s="1"/>
  <c r="M2871" i="1"/>
  <c r="O2871" i="1" s="1"/>
  <c r="L2872" i="1" s="1"/>
  <c r="J629" i="1"/>
  <c r="E629" i="1"/>
  <c r="G2963" i="1" l="1"/>
  <c r="R2963" i="1"/>
  <c r="F2872" i="1"/>
  <c r="N2872" i="1"/>
  <c r="I629" i="1"/>
  <c r="K629" i="1" s="1"/>
  <c r="H630" i="1" s="1"/>
  <c r="Q2963" i="1" l="1"/>
  <c r="S2963" i="1" s="1"/>
  <c r="P2964" i="1" s="1"/>
  <c r="M2872" i="1"/>
  <c r="E630" i="1"/>
  <c r="J630" i="1"/>
  <c r="G2964" i="1" l="1"/>
  <c r="R2964" i="1"/>
  <c r="O2872" i="1"/>
  <c r="L2873" i="1" s="1"/>
  <c r="I630" i="1"/>
  <c r="K630" i="1" s="1"/>
  <c r="H631" i="1" s="1"/>
  <c r="Q2964" i="1" l="1"/>
  <c r="S2964" i="1" s="1"/>
  <c r="P2965" i="1" s="1"/>
  <c r="F2873" i="1"/>
  <c r="N2873" i="1"/>
  <c r="E631" i="1"/>
  <c r="J631" i="1"/>
  <c r="G2965" i="1" l="1"/>
  <c r="R2965" i="1"/>
  <c r="M2873" i="1"/>
  <c r="I631" i="1"/>
  <c r="K631" i="1" s="1"/>
  <c r="Q2965" i="1" l="1"/>
  <c r="S2965" i="1" s="1"/>
  <c r="P2966" i="1" s="1"/>
  <c r="O2873" i="1"/>
  <c r="L2874" i="1" s="1"/>
  <c r="H632" i="1"/>
  <c r="G2966" i="1" l="1"/>
  <c r="R2966" i="1"/>
  <c r="N2874" i="1"/>
  <c r="F2874" i="1"/>
  <c r="E632" i="1"/>
  <c r="J632" i="1"/>
  <c r="Q2966" i="1" l="1"/>
  <c r="S2966" i="1" s="1"/>
  <c r="P2967" i="1" s="1"/>
  <c r="M2874" i="1"/>
  <c r="I632" i="1"/>
  <c r="K632" i="1" s="1"/>
  <c r="H633" i="1" s="1"/>
  <c r="G2967" i="1" l="1"/>
  <c r="R2967" i="1"/>
  <c r="O2874" i="1"/>
  <c r="L2875" i="1" s="1"/>
  <c r="E633" i="1"/>
  <c r="J633" i="1"/>
  <c r="Q2967" i="1" l="1"/>
  <c r="S2967" i="1" s="1"/>
  <c r="P2968" i="1" s="1"/>
  <c r="F2875" i="1"/>
  <c r="N2875" i="1"/>
  <c r="I633" i="1"/>
  <c r="K633" i="1" s="1"/>
  <c r="R2968" i="1" l="1"/>
  <c r="G2968" i="1"/>
  <c r="M2875" i="1"/>
  <c r="H634" i="1"/>
  <c r="Q2968" i="1" l="1"/>
  <c r="O2875" i="1"/>
  <c r="L2876" i="1" s="1"/>
  <c r="J634" i="1"/>
  <c r="E634" i="1"/>
  <c r="S2968" i="1" l="1"/>
  <c r="P2969" i="1" s="1"/>
  <c r="F2876" i="1"/>
  <c r="N2876" i="1"/>
  <c r="I634" i="1"/>
  <c r="K634" i="1" s="1"/>
  <c r="H635" i="1" s="1"/>
  <c r="G2969" i="1" l="1"/>
  <c r="R2969" i="1"/>
  <c r="M2876" i="1"/>
  <c r="J635" i="1"/>
  <c r="E635" i="1"/>
  <c r="Q2969" i="1" l="1"/>
  <c r="S2969" i="1" s="1"/>
  <c r="P2970" i="1" s="1"/>
  <c r="O2876" i="1"/>
  <c r="L2877" i="1" s="1"/>
  <c r="I635" i="1"/>
  <c r="K635" i="1" s="1"/>
  <c r="H636" i="1" s="1"/>
  <c r="G2970" i="1" l="1"/>
  <c r="R2970" i="1"/>
  <c r="F2877" i="1"/>
  <c r="N2877" i="1"/>
  <c r="E636" i="1"/>
  <c r="J636" i="1"/>
  <c r="Q2970" i="1" l="1"/>
  <c r="S2970" i="1" s="1"/>
  <c r="M2877" i="1"/>
  <c r="I636" i="1"/>
  <c r="K636" i="1" s="1"/>
  <c r="O2877" i="1" l="1"/>
  <c r="L2878" i="1" s="1"/>
  <c r="H637" i="1"/>
  <c r="N2878" i="1" l="1"/>
  <c r="F2878" i="1"/>
  <c r="J637" i="1"/>
  <c r="E637" i="1"/>
  <c r="M2878" i="1" l="1"/>
  <c r="O2878" i="1" s="1"/>
  <c r="L2879" i="1" s="1"/>
  <c r="I637" i="1"/>
  <c r="K637" i="1" s="1"/>
  <c r="F2879" i="1" l="1"/>
  <c r="N2879" i="1"/>
  <c r="H638" i="1"/>
  <c r="M2879" i="1" l="1"/>
  <c r="J638" i="1"/>
  <c r="E638" i="1"/>
  <c r="O2879" i="1" l="1"/>
  <c r="L2880" i="1" s="1"/>
  <c r="I638" i="1"/>
  <c r="K638" i="1" s="1"/>
  <c r="F2880" i="1" l="1"/>
  <c r="N2880" i="1"/>
  <c r="H639" i="1"/>
  <c r="M2880" i="1" l="1"/>
  <c r="J639" i="1"/>
  <c r="I639" i="1" s="1"/>
  <c r="E639" i="1"/>
  <c r="K639" i="1" l="1"/>
  <c r="H640" i="1" s="1"/>
  <c r="O2880" i="1"/>
  <c r="L2881" i="1" s="1"/>
  <c r="F2881" i="1" l="1"/>
  <c r="N2881" i="1"/>
  <c r="E640" i="1"/>
  <c r="J640" i="1"/>
  <c r="M2881" i="1" l="1"/>
  <c r="I640" i="1"/>
  <c r="K640" i="1" s="1"/>
  <c r="H641" i="1" s="1"/>
  <c r="O2881" i="1" l="1"/>
  <c r="L2882" i="1" s="1"/>
  <c r="E641" i="1"/>
  <c r="J641" i="1"/>
  <c r="I641" i="1" s="1"/>
  <c r="F2882" i="1" l="1"/>
  <c r="N2882" i="1"/>
  <c r="K641" i="1"/>
  <c r="H642" i="1" s="1"/>
  <c r="M2882" i="1" l="1"/>
  <c r="O2882" i="1" s="1"/>
  <c r="L2883" i="1" s="1"/>
  <c r="E642" i="1"/>
  <c r="J642" i="1"/>
  <c r="F2883" i="1" l="1"/>
  <c r="N2883" i="1"/>
  <c r="I642" i="1"/>
  <c r="K642" i="1" s="1"/>
  <c r="M2883" i="1" l="1"/>
  <c r="H643" i="1"/>
  <c r="O2883" i="1" l="1"/>
  <c r="L2884" i="1" s="1"/>
  <c r="E643" i="1"/>
  <c r="J643" i="1"/>
  <c r="N2884" i="1" l="1"/>
  <c r="F2884" i="1"/>
  <c r="I643" i="1"/>
  <c r="K643" i="1" s="1"/>
  <c r="M2884" i="1" l="1"/>
  <c r="H644" i="1"/>
  <c r="O2884" i="1" l="1"/>
  <c r="L2885" i="1" s="1"/>
  <c r="E644" i="1"/>
  <c r="J644" i="1"/>
  <c r="F2885" i="1" l="1"/>
  <c r="N2885" i="1"/>
  <c r="I644" i="1"/>
  <c r="K644" i="1" s="1"/>
  <c r="H645" i="1" s="1"/>
  <c r="M2885" i="1" l="1"/>
  <c r="J645" i="1"/>
  <c r="I645" i="1" s="1"/>
  <c r="E645" i="1"/>
  <c r="K645" i="1" l="1"/>
  <c r="H646" i="1" s="1"/>
  <c r="O2885" i="1"/>
  <c r="L2886" i="1" s="1"/>
  <c r="F2886" i="1" l="1"/>
  <c r="N2886" i="1"/>
  <c r="J646" i="1"/>
  <c r="E646" i="1"/>
  <c r="M2886" i="1" l="1"/>
  <c r="I646" i="1"/>
  <c r="K646" i="1" s="1"/>
  <c r="H647" i="1" s="1"/>
  <c r="O2886" i="1" l="1"/>
  <c r="L2887" i="1" s="1"/>
  <c r="J647" i="1"/>
  <c r="E647" i="1"/>
  <c r="F2887" i="1" l="1"/>
  <c r="N2887" i="1"/>
  <c r="I647" i="1"/>
  <c r="K647" i="1" s="1"/>
  <c r="H648" i="1" s="1"/>
  <c r="M2887" i="1" l="1"/>
  <c r="O2887" i="1" s="1"/>
  <c r="L2888" i="1" s="1"/>
  <c r="E648" i="1"/>
  <c r="J648" i="1"/>
  <c r="F2888" i="1" l="1"/>
  <c r="N2888" i="1"/>
  <c r="I648" i="1"/>
  <c r="K648" i="1" s="1"/>
  <c r="H649" i="1" s="1"/>
  <c r="M2888" i="1" l="1"/>
  <c r="E649" i="1"/>
  <c r="J649" i="1"/>
  <c r="O2888" i="1" l="1"/>
  <c r="L2889" i="1" s="1"/>
  <c r="I649" i="1"/>
  <c r="K649" i="1" s="1"/>
  <c r="F2889" i="1" l="1"/>
  <c r="N2889" i="1"/>
  <c r="H650" i="1"/>
  <c r="M2889" i="1" l="1"/>
  <c r="E650" i="1"/>
  <c r="J650" i="1"/>
  <c r="O2889" i="1" l="1"/>
  <c r="L2890" i="1" s="1"/>
  <c r="I650" i="1"/>
  <c r="K650" i="1" s="1"/>
  <c r="F2890" i="1" l="1"/>
  <c r="N2890" i="1"/>
  <c r="H651" i="1"/>
  <c r="M2890" i="1" l="1"/>
  <c r="E651" i="1"/>
  <c r="J651" i="1"/>
  <c r="O2890" i="1" l="1"/>
  <c r="L2891" i="1" s="1"/>
  <c r="I651" i="1"/>
  <c r="K651" i="1" s="1"/>
  <c r="N2891" i="1" l="1"/>
  <c r="F2891" i="1"/>
  <c r="H652" i="1"/>
  <c r="M2891" i="1" l="1"/>
  <c r="O2891" i="1" s="1"/>
  <c r="L2892" i="1" s="1"/>
  <c r="E652" i="1"/>
  <c r="J652" i="1"/>
  <c r="I652" i="1" s="1"/>
  <c r="K652" i="1" l="1"/>
  <c r="H653" i="1" s="1"/>
  <c r="F2892" i="1"/>
  <c r="N2892" i="1"/>
  <c r="M2892" i="1" l="1"/>
  <c r="E653" i="1"/>
  <c r="J653" i="1"/>
  <c r="O2892" i="1" l="1"/>
  <c r="L2893" i="1" s="1"/>
  <c r="I653" i="1"/>
  <c r="K653" i="1"/>
  <c r="H654" i="1" s="1"/>
  <c r="N2893" i="1" l="1"/>
  <c r="F2893" i="1"/>
  <c r="J654" i="1"/>
  <c r="I654" i="1" s="1"/>
  <c r="E654" i="1"/>
  <c r="M2893" i="1" l="1"/>
  <c r="K654" i="1"/>
  <c r="H655" i="1" s="1"/>
  <c r="O2893" i="1" l="1"/>
  <c r="L2894" i="1" s="1"/>
  <c r="J655" i="1"/>
  <c r="I655" i="1" s="1"/>
  <c r="E655" i="1"/>
  <c r="N2894" i="1" l="1"/>
  <c r="F2894" i="1"/>
  <c r="K655" i="1"/>
  <c r="H656" i="1" s="1"/>
  <c r="M2894" i="1" l="1"/>
  <c r="O2894" i="1" s="1"/>
  <c r="L2895" i="1" s="1"/>
  <c r="J656" i="1"/>
  <c r="E656" i="1"/>
  <c r="F2895" i="1" l="1"/>
  <c r="N2895" i="1"/>
  <c r="I656" i="1"/>
  <c r="K656" i="1" s="1"/>
  <c r="H657" i="1" s="1"/>
  <c r="E657" i="1" s="1"/>
  <c r="M2895" i="1" l="1"/>
  <c r="O2895" i="1" s="1"/>
  <c r="L2896" i="1" s="1"/>
  <c r="J657" i="1"/>
  <c r="I657" i="1" s="1"/>
  <c r="F2896" i="1" l="1"/>
  <c r="N2896" i="1"/>
  <c r="K657" i="1"/>
  <c r="H658" i="1" s="1"/>
  <c r="M2896" i="1" l="1"/>
  <c r="E658" i="1"/>
  <c r="J658" i="1"/>
  <c r="O2896" i="1" l="1"/>
  <c r="L2897" i="1" s="1"/>
  <c r="I658" i="1"/>
  <c r="K658" i="1" s="1"/>
  <c r="F2897" i="1" l="1"/>
  <c r="N2897" i="1"/>
  <c r="H659" i="1"/>
  <c r="M2897" i="1" l="1"/>
  <c r="E659" i="1"/>
  <c r="J659" i="1"/>
  <c r="O2897" i="1" l="1"/>
  <c r="L2898" i="1" s="1"/>
  <c r="I659" i="1"/>
  <c r="K659" i="1" s="1"/>
  <c r="N2898" i="1" l="1"/>
  <c r="F2898" i="1"/>
  <c r="H10" i="2" s="1"/>
  <c r="H660" i="1"/>
  <c r="J10" i="2"/>
  <c r="I10" i="2"/>
  <c r="G8" i="10" l="1"/>
  <c r="K8" i="10" s="1"/>
  <c r="P10" i="2"/>
  <c r="Q10" i="2" s="1"/>
  <c r="M2898" i="1"/>
  <c r="O2898" i="1" s="1"/>
  <c r="L2899" i="1" s="1"/>
  <c r="J660" i="1"/>
  <c r="E660" i="1"/>
  <c r="O8" i="10" l="1"/>
  <c r="L8" i="10"/>
  <c r="N2899" i="1"/>
  <c r="F2899" i="1"/>
  <c r="I660" i="1"/>
  <c r="K660" i="1" s="1"/>
  <c r="M2899" i="1" l="1"/>
  <c r="O2899" i="1" s="1"/>
  <c r="L2900" i="1" s="1"/>
  <c r="H661" i="1"/>
  <c r="F2900" i="1" l="1"/>
  <c r="N2900" i="1"/>
  <c r="J661" i="1"/>
  <c r="E661" i="1"/>
  <c r="M2900" i="1" l="1"/>
  <c r="O2900" i="1" s="1"/>
  <c r="L2901" i="1" s="1"/>
  <c r="I661" i="1"/>
  <c r="K661" i="1" s="1"/>
  <c r="N2901" i="1" l="1"/>
  <c r="F2901" i="1"/>
  <c r="H662" i="1"/>
  <c r="M2901" i="1" l="1"/>
  <c r="E662" i="1"/>
  <c r="J662" i="1"/>
  <c r="O2901" i="1" l="1"/>
  <c r="L2902" i="1" s="1"/>
  <c r="I662" i="1"/>
  <c r="K662" i="1" s="1"/>
  <c r="N2902" i="1" l="1"/>
  <c r="F2902" i="1"/>
  <c r="H663" i="1"/>
  <c r="M2902" i="1" l="1"/>
  <c r="E663" i="1"/>
  <c r="J663" i="1"/>
  <c r="O2902" i="1" l="1"/>
  <c r="L2903" i="1" s="1"/>
  <c r="I663" i="1"/>
  <c r="K663" i="1" s="1"/>
  <c r="F2903" i="1" l="1"/>
  <c r="N2903" i="1"/>
  <c r="H664" i="1"/>
  <c r="M2903" i="1" l="1"/>
  <c r="E664" i="1"/>
  <c r="J664" i="1"/>
  <c r="I664" i="1" s="1"/>
  <c r="O2903" i="1" l="1"/>
  <c r="L2904" i="1" s="1"/>
  <c r="K664" i="1"/>
  <c r="H665" i="1" s="1"/>
  <c r="N2904" i="1" l="1"/>
  <c r="F2904" i="1"/>
  <c r="J665" i="1"/>
  <c r="E665" i="1"/>
  <c r="M2904" i="1" l="1"/>
  <c r="I665" i="1"/>
  <c r="K665" i="1" s="1"/>
  <c r="O2904" i="1" l="1"/>
  <c r="L2905" i="1" s="1"/>
  <c r="H666" i="1"/>
  <c r="F2905" i="1" l="1"/>
  <c r="N2905" i="1"/>
  <c r="E666" i="1"/>
  <c r="J666" i="1"/>
  <c r="M2905" i="1" l="1"/>
  <c r="O2905" i="1" s="1"/>
  <c r="L2906" i="1" s="1"/>
  <c r="I666" i="1"/>
  <c r="K666" i="1" s="1"/>
  <c r="F2906" i="1" l="1"/>
  <c r="N2906" i="1"/>
  <c r="H667" i="1"/>
  <c r="M2906" i="1" l="1"/>
  <c r="J667" i="1"/>
  <c r="E667" i="1"/>
  <c r="O2906" i="1" l="1"/>
  <c r="L2907" i="1" s="1"/>
  <c r="I667" i="1"/>
  <c r="K667" i="1" s="1"/>
  <c r="H668" i="1" s="1"/>
  <c r="N2907" i="1" l="1"/>
  <c r="F2907" i="1"/>
  <c r="E668" i="1"/>
  <c r="J668" i="1"/>
  <c r="M2907" i="1" l="1"/>
  <c r="I668" i="1"/>
  <c r="K668" i="1" s="1"/>
  <c r="O2907" i="1" l="1"/>
  <c r="L2908" i="1" s="1"/>
  <c r="H669" i="1"/>
  <c r="F2908" i="1" l="1"/>
  <c r="N2908" i="1"/>
  <c r="J669" i="1"/>
  <c r="E669" i="1"/>
  <c r="M2908" i="1" l="1"/>
  <c r="O2908" i="1" s="1"/>
  <c r="L2909" i="1" s="1"/>
  <c r="I669" i="1"/>
  <c r="K669" i="1" s="1"/>
  <c r="F2909" i="1" l="1"/>
  <c r="N2909" i="1"/>
  <c r="H670" i="1"/>
  <c r="M2909" i="1" l="1"/>
  <c r="E670" i="1"/>
  <c r="J670" i="1"/>
  <c r="O2909" i="1" l="1"/>
  <c r="L2910" i="1" s="1"/>
  <c r="I670" i="1"/>
  <c r="K670" i="1" s="1"/>
  <c r="F2910" i="1" l="1"/>
  <c r="N2910" i="1"/>
  <c r="H671" i="1"/>
  <c r="M2910" i="1" l="1"/>
  <c r="E671" i="1"/>
  <c r="J671" i="1"/>
  <c r="O2910" i="1" l="1"/>
  <c r="L2911" i="1" s="1"/>
  <c r="I671" i="1"/>
  <c r="K671" i="1" s="1"/>
  <c r="N2911" i="1" l="1"/>
  <c r="F2911" i="1"/>
  <c r="H672" i="1"/>
  <c r="M2911" i="1" l="1"/>
  <c r="O2911" i="1" s="1"/>
  <c r="L2912" i="1" s="1"/>
  <c r="J672" i="1"/>
  <c r="E672" i="1"/>
  <c r="F2912" i="1" l="1"/>
  <c r="N2912" i="1"/>
  <c r="I672" i="1"/>
  <c r="K672" i="1" s="1"/>
  <c r="H673" i="1" s="1"/>
  <c r="M2912" i="1" l="1"/>
  <c r="E673" i="1"/>
  <c r="J673" i="1"/>
  <c r="O2912" i="1" l="1"/>
  <c r="L2913" i="1" s="1"/>
  <c r="I673" i="1"/>
  <c r="K673" i="1" s="1"/>
  <c r="H674" i="1" s="1"/>
  <c r="F2913" i="1" l="1"/>
  <c r="N2913" i="1"/>
  <c r="E674" i="1"/>
  <c r="J674" i="1"/>
  <c r="M2913" i="1" l="1"/>
  <c r="I674" i="1"/>
  <c r="K674" i="1" s="1"/>
  <c r="O2913" i="1" l="1"/>
  <c r="L2914" i="1" s="1"/>
  <c r="H675" i="1"/>
  <c r="N2914" i="1" l="1"/>
  <c r="F2914" i="1"/>
  <c r="E675" i="1"/>
  <c r="J675" i="1"/>
  <c r="M2914" i="1" l="1"/>
  <c r="I675" i="1"/>
  <c r="K675" i="1" s="1"/>
  <c r="O2914" i="1" l="1"/>
  <c r="L2915" i="1" s="1"/>
  <c r="H676" i="1"/>
  <c r="F2915" i="1" l="1"/>
  <c r="N2915" i="1"/>
  <c r="J676" i="1"/>
  <c r="E676" i="1"/>
  <c r="M2915" i="1" l="1"/>
  <c r="I676" i="1"/>
  <c r="K676" i="1" s="1"/>
  <c r="O2915" i="1" l="1"/>
  <c r="L2916" i="1" s="1"/>
  <c r="H677" i="1"/>
  <c r="F2916" i="1" l="1"/>
  <c r="N2916" i="1"/>
  <c r="E677" i="1"/>
  <c r="J677" i="1"/>
  <c r="M2916" i="1" l="1"/>
  <c r="I677" i="1"/>
  <c r="K677" i="1" s="1"/>
  <c r="O2916" i="1" l="1"/>
  <c r="L2917" i="1" s="1"/>
  <c r="H678" i="1"/>
  <c r="F2917" i="1" l="1"/>
  <c r="N2917" i="1"/>
  <c r="J678" i="1"/>
  <c r="E678" i="1"/>
  <c r="M2917" i="1" l="1"/>
  <c r="I678" i="1"/>
  <c r="K678" i="1" s="1"/>
  <c r="O2917" i="1" l="1"/>
  <c r="L2918" i="1" s="1"/>
  <c r="H679" i="1"/>
  <c r="N2918" i="1" l="1"/>
  <c r="F2918" i="1"/>
  <c r="J679" i="1"/>
  <c r="E679" i="1"/>
  <c r="M2918" i="1" l="1"/>
  <c r="O2918" i="1" s="1"/>
  <c r="L2919" i="1" s="1"/>
  <c r="I679" i="1"/>
  <c r="K679" i="1" s="1"/>
  <c r="F2919" i="1" l="1"/>
  <c r="N2919" i="1"/>
  <c r="H680" i="1"/>
  <c r="M2919" i="1" l="1"/>
  <c r="J680" i="1"/>
  <c r="E680" i="1"/>
  <c r="O2919" i="1" l="1"/>
  <c r="L2920" i="1" s="1"/>
  <c r="I680" i="1"/>
  <c r="K680" i="1" s="1"/>
  <c r="F2920" i="1" l="1"/>
  <c r="N2920" i="1"/>
  <c r="H681" i="1"/>
  <c r="M2920" i="1" l="1"/>
  <c r="J681" i="1"/>
  <c r="I681" i="1" s="1"/>
  <c r="E681" i="1"/>
  <c r="O2920" i="1" l="1"/>
  <c r="L2921" i="1" s="1"/>
  <c r="K681" i="1"/>
  <c r="H682" i="1" s="1"/>
  <c r="N2921" i="1" l="1"/>
  <c r="F2921" i="1"/>
  <c r="E682" i="1"/>
  <c r="J682" i="1"/>
  <c r="M2921" i="1" l="1"/>
  <c r="O2921" i="1" s="1"/>
  <c r="L2922" i="1" s="1"/>
  <c r="I682" i="1"/>
  <c r="K682" i="1" s="1"/>
  <c r="H683" i="1" s="1"/>
  <c r="F2922" i="1" l="1"/>
  <c r="N2922" i="1"/>
  <c r="J683" i="1"/>
  <c r="I683" i="1" s="1"/>
  <c r="E683" i="1"/>
  <c r="K683" i="1" l="1"/>
  <c r="H684" i="1" s="1"/>
  <c r="J684" i="1" s="1"/>
  <c r="M2922" i="1"/>
  <c r="O2922" i="1" s="1"/>
  <c r="L2923" i="1" s="1"/>
  <c r="N2923" i="1" l="1"/>
  <c r="F2923" i="1"/>
  <c r="E684" i="1"/>
  <c r="I684" i="1"/>
  <c r="K684" i="1" s="1"/>
  <c r="M2923" i="1" l="1"/>
  <c r="O2923" i="1" s="1"/>
  <c r="L2924" i="1" s="1"/>
  <c r="H685" i="1"/>
  <c r="F2924" i="1" l="1"/>
  <c r="N2924" i="1"/>
  <c r="E685" i="1"/>
  <c r="J685" i="1"/>
  <c r="M2924" i="1" l="1"/>
  <c r="I685" i="1"/>
  <c r="K685" i="1" s="1"/>
  <c r="H686" i="1" s="1"/>
  <c r="O2924" i="1" l="1"/>
  <c r="L2925" i="1" s="1"/>
  <c r="E686" i="1"/>
  <c r="J686" i="1"/>
  <c r="F2925" i="1" l="1"/>
  <c r="N2925" i="1"/>
  <c r="I686" i="1"/>
  <c r="K686" i="1" s="1"/>
  <c r="M2925" i="1" l="1"/>
  <c r="O2925" i="1" s="1"/>
  <c r="L2926" i="1" s="1"/>
  <c r="H687" i="1"/>
  <c r="F2926" i="1" l="1"/>
  <c r="N2926" i="1"/>
  <c r="J687" i="1"/>
  <c r="E687" i="1"/>
  <c r="M2926" i="1" l="1"/>
  <c r="I687" i="1"/>
  <c r="K687" i="1" s="1"/>
  <c r="O2926" i="1" l="1"/>
  <c r="L2927" i="1" s="1"/>
  <c r="H688" i="1"/>
  <c r="F2927" i="1" l="1"/>
  <c r="N2927" i="1"/>
  <c r="E688" i="1"/>
  <c r="J688" i="1"/>
  <c r="M2927" i="1" l="1"/>
  <c r="I688" i="1"/>
  <c r="K688" i="1" s="1"/>
  <c r="O2927" i="1" l="1"/>
  <c r="L2928" i="1" s="1"/>
  <c r="H689" i="1"/>
  <c r="N2928" i="1" l="1"/>
  <c r="F2928" i="1"/>
  <c r="J689" i="1"/>
  <c r="E689" i="1"/>
  <c r="M2928" i="1" l="1"/>
  <c r="I689" i="1"/>
  <c r="K689" i="1" s="1"/>
  <c r="O2928" i="1" l="1"/>
  <c r="L2929" i="1" s="1"/>
  <c r="H690" i="1"/>
  <c r="N2929" i="1" l="1"/>
  <c r="F2929" i="1"/>
  <c r="J690" i="1"/>
  <c r="E690" i="1"/>
  <c r="M2929" i="1" l="1"/>
  <c r="O2929" i="1" s="1"/>
  <c r="L2930" i="1" s="1"/>
  <c r="I690" i="1"/>
  <c r="K690" i="1" s="1"/>
  <c r="F2930" i="1" l="1"/>
  <c r="N2930" i="1"/>
  <c r="H691" i="1"/>
  <c r="M2930" i="1" l="1"/>
  <c r="E691" i="1"/>
  <c r="J691" i="1"/>
  <c r="O2930" i="1" l="1"/>
  <c r="L2931" i="1" s="1"/>
  <c r="I691" i="1"/>
  <c r="K691" i="1" s="1"/>
  <c r="F2931" i="1" l="1"/>
  <c r="N2931" i="1"/>
  <c r="H692" i="1"/>
  <c r="M2931" i="1" l="1"/>
  <c r="E692" i="1"/>
  <c r="J692" i="1"/>
  <c r="O2931" i="1" l="1"/>
  <c r="L2932" i="1" s="1"/>
  <c r="I692" i="1"/>
  <c r="K692" i="1" s="1"/>
  <c r="F2932" i="1" l="1"/>
  <c r="N2932" i="1"/>
  <c r="H693" i="1"/>
  <c r="M2932" i="1" l="1"/>
  <c r="O2932" i="1" s="1"/>
  <c r="L2933" i="1" s="1"/>
  <c r="E693" i="1"/>
  <c r="J693" i="1"/>
  <c r="I693" i="1" s="1"/>
  <c r="K693" i="1" l="1"/>
  <c r="H694" i="1" s="1"/>
  <c r="F2933" i="1"/>
  <c r="N2933" i="1"/>
  <c r="M2933" i="1" l="1"/>
  <c r="O2933" i="1" s="1"/>
  <c r="L2934" i="1" s="1"/>
  <c r="E694" i="1"/>
  <c r="J694" i="1"/>
  <c r="N2934" i="1" l="1"/>
  <c r="F2934" i="1"/>
  <c r="I694" i="1"/>
  <c r="K694" i="1" s="1"/>
  <c r="M2934" i="1" l="1"/>
  <c r="H695" i="1"/>
  <c r="O2934" i="1" l="1"/>
  <c r="L2935" i="1" s="1"/>
  <c r="J695" i="1"/>
  <c r="E695" i="1"/>
  <c r="N2935" i="1" l="1"/>
  <c r="F2935" i="1"/>
  <c r="I695" i="1"/>
  <c r="K695" i="1" s="1"/>
  <c r="H696" i="1" s="1"/>
  <c r="M2935" i="1" l="1"/>
  <c r="O2935" i="1" s="1"/>
  <c r="L2936" i="1" s="1"/>
  <c r="E696" i="1"/>
  <c r="J696" i="1"/>
  <c r="N2936" i="1" l="1"/>
  <c r="F2936" i="1"/>
  <c r="I696" i="1"/>
  <c r="K696" i="1" s="1"/>
  <c r="M2936" i="1" l="1"/>
  <c r="O2936" i="1" s="1"/>
  <c r="L2937" i="1" s="1"/>
  <c r="H697" i="1"/>
  <c r="N2937" i="1" l="1"/>
  <c r="F2937" i="1"/>
  <c r="J697" i="1"/>
  <c r="E697" i="1"/>
  <c r="M2937" i="1" l="1"/>
  <c r="I697" i="1"/>
  <c r="K697" i="1" s="1"/>
  <c r="O2937" i="1" l="1"/>
  <c r="L2938" i="1" s="1"/>
  <c r="H698" i="1"/>
  <c r="F2938" i="1" l="1"/>
  <c r="N2938" i="1"/>
  <c r="E698" i="1"/>
  <c r="J698" i="1"/>
  <c r="M2938" i="1" l="1"/>
  <c r="I698" i="1"/>
  <c r="K698" i="1" s="1"/>
  <c r="O2938" i="1" l="1"/>
  <c r="L2939" i="1" s="1"/>
  <c r="H699" i="1"/>
  <c r="N2939" i="1" l="1"/>
  <c r="F2939" i="1"/>
  <c r="E699" i="1"/>
  <c r="J699" i="1"/>
  <c r="M2939" i="1" l="1"/>
  <c r="I699" i="1"/>
  <c r="K699" i="1" s="1"/>
  <c r="O2939" i="1" l="1"/>
  <c r="L2940" i="1" s="1"/>
  <c r="H700" i="1"/>
  <c r="N2940" i="1" l="1"/>
  <c r="F2940" i="1"/>
  <c r="J700" i="1"/>
  <c r="E700" i="1"/>
  <c r="M2940" i="1" l="1"/>
  <c r="I700" i="1"/>
  <c r="K700" i="1" s="1"/>
  <c r="O2940" i="1" l="1"/>
  <c r="L2941" i="1" s="1"/>
  <c r="H701" i="1"/>
  <c r="N2941" i="1" l="1"/>
  <c r="F2941" i="1"/>
  <c r="J701" i="1"/>
  <c r="E701" i="1"/>
  <c r="M2941" i="1" l="1"/>
  <c r="I701" i="1"/>
  <c r="K701" i="1" s="1"/>
  <c r="O2941" i="1" l="1"/>
  <c r="L2942" i="1" s="1"/>
  <c r="H702" i="1"/>
  <c r="F2942" i="1" l="1"/>
  <c r="N2942" i="1"/>
  <c r="E702" i="1"/>
  <c r="J702" i="1"/>
  <c r="M2942" i="1" l="1"/>
  <c r="I702" i="1"/>
  <c r="K702" i="1" s="1"/>
  <c r="O2942" i="1" l="1"/>
  <c r="L2943" i="1" s="1"/>
  <c r="H703" i="1"/>
  <c r="F2943" i="1" l="1"/>
  <c r="N2943" i="1"/>
  <c r="E703" i="1"/>
  <c r="J703" i="1"/>
  <c r="M2943" i="1" l="1"/>
  <c r="I703" i="1"/>
  <c r="K703" i="1" s="1"/>
  <c r="O2943" i="1" l="1"/>
  <c r="L2944" i="1" s="1"/>
  <c r="H704" i="1"/>
  <c r="F2944" i="1" l="1"/>
  <c r="N2944" i="1"/>
  <c r="J704" i="1"/>
  <c r="E704" i="1"/>
  <c r="M2944" i="1" l="1"/>
  <c r="I704" i="1"/>
  <c r="K704" i="1" s="1"/>
  <c r="O2944" i="1" l="1"/>
  <c r="L2945" i="1" s="1"/>
  <c r="H705" i="1"/>
  <c r="N2945" i="1" l="1"/>
  <c r="F2945" i="1"/>
  <c r="E705" i="1"/>
  <c r="J705" i="1"/>
  <c r="M2945" i="1" l="1"/>
  <c r="I705" i="1"/>
  <c r="K705" i="1" s="1"/>
  <c r="H706" i="1" s="1"/>
  <c r="O2945" i="1" l="1"/>
  <c r="L2946" i="1" s="1"/>
  <c r="J706" i="1"/>
  <c r="E706" i="1"/>
  <c r="F2946" i="1" l="1"/>
  <c r="N2946" i="1"/>
  <c r="I706" i="1"/>
  <c r="K706" i="1" s="1"/>
  <c r="M2946" i="1" l="1"/>
  <c r="H707" i="1"/>
  <c r="O2946" i="1" l="1"/>
  <c r="L2947" i="1" s="1"/>
  <c r="E707" i="1"/>
  <c r="J707" i="1"/>
  <c r="N2947" i="1" l="1"/>
  <c r="F2947" i="1"/>
  <c r="I707" i="1"/>
  <c r="K707" i="1" s="1"/>
  <c r="M2947" i="1" l="1"/>
  <c r="H708" i="1"/>
  <c r="O2947" i="1" l="1"/>
  <c r="L2948" i="1" s="1"/>
  <c r="J708" i="1"/>
  <c r="I708" i="1" s="1"/>
  <c r="E708" i="1"/>
  <c r="F2948" i="1" l="1"/>
  <c r="N2948" i="1"/>
  <c r="K708" i="1"/>
  <c r="H709" i="1" s="1"/>
  <c r="M2948" i="1" l="1"/>
  <c r="E709" i="1"/>
  <c r="J709" i="1"/>
  <c r="O2948" i="1" l="1"/>
  <c r="L2949" i="1" s="1"/>
  <c r="I709" i="1"/>
  <c r="K709" i="1" s="1"/>
  <c r="H710" i="1" s="1"/>
  <c r="F2949" i="1" l="1"/>
  <c r="N2949" i="1"/>
  <c r="E710" i="1"/>
  <c r="J710" i="1"/>
  <c r="M2949" i="1" l="1"/>
  <c r="I710" i="1"/>
  <c r="K710" i="1" s="1"/>
  <c r="H711" i="1" s="1"/>
  <c r="O2949" i="1" l="1"/>
  <c r="L2950" i="1" s="1"/>
  <c r="E711" i="1"/>
  <c r="J711" i="1"/>
  <c r="F2950" i="1" l="1"/>
  <c r="N2950" i="1"/>
  <c r="I711" i="1"/>
  <c r="K711" i="1" s="1"/>
  <c r="H712" i="1" s="1"/>
  <c r="M2950" i="1" l="1"/>
  <c r="E712" i="1"/>
  <c r="J712" i="1"/>
  <c r="I712" i="1" s="1"/>
  <c r="O2950" i="1" l="1"/>
  <c r="L2951" i="1" s="1"/>
  <c r="K712" i="1"/>
  <c r="H713" i="1" s="1"/>
  <c r="F2951" i="1" l="1"/>
  <c r="N2951" i="1"/>
  <c r="J713" i="1"/>
  <c r="E713" i="1"/>
  <c r="M2951" i="1" l="1"/>
  <c r="I713" i="1"/>
  <c r="K713" i="1" s="1"/>
  <c r="H714" i="1" s="1"/>
  <c r="O2951" i="1" l="1"/>
  <c r="L2952" i="1" s="1"/>
  <c r="J714" i="1"/>
  <c r="E714" i="1"/>
  <c r="N2952" i="1" l="1"/>
  <c r="F2952" i="1"/>
  <c r="I714" i="1"/>
  <c r="K714" i="1" s="1"/>
  <c r="H715" i="1" s="1"/>
  <c r="M2952" i="1" l="1"/>
  <c r="J715" i="1"/>
  <c r="E715" i="1"/>
  <c r="O2952" i="1" l="1"/>
  <c r="L2953" i="1" s="1"/>
  <c r="I715" i="1"/>
  <c r="K715" i="1" s="1"/>
  <c r="F2953" i="1" l="1"/>
  <c r="N2953" i="1"/>
  <c r="H716" i="1"/>
  <c r="M2953" i="1" l="1"/>
  <c r="O2953" i="1" s="1"/>
  <c r="L2954" i="1" s="1"/>
  <c r="E716" i="1"/>
  <c r="J716" i="1"/>
  <c r="F2954" i="1" l="1"/>
  <c r="N2954" i="1"/>
  <c r="I716" i="1"/>
  <c r="K716" i="1" s="1"/>
  <c r="H717" i="1" s="1"/>
  <c r="M2954" i="1" l="1"/>
  <c r="O2954" i="1" s="1"/>
  <c r="L2955" i="1" s="1"/>
  <c r="J717" i="1"/>
  <c r="E717" i="1"/>
  <c r="N2955" i="1" l="1"/>
  <c r="F2955" i="1"/>
  <c r="I717" i="1"/>
  <c r="K717" i="1" s="1"/>
  <c r="H718" i="1" s="1"/>
  <c r="M2955" i="1" l="1"/>
  <c r="E718" i="1"/>
  <c r="J718" i="1"/>
  <c r="O2955" i="1" l="1"/>
  <c r="L2956" i="1" s="1"/>
  <c r="I718" i="1"/>
  <c r="K718" i="1" s="1"/>
  <c r="N2956" i="1" l="1"/>
  <c r="F2956" i="1"/>
  <c r="H719" i="1"/>
  <c r="M2956" i="1" l="1"/>
  <c r="E719" i="1"/>
  <c r="J719" i="1"/>
  <c r="O2956" i="1" l="1"/>
  <c r="L2957" i="1" s="1"/>
  <c r="I719" i="1"/>
  <c r="K719" i="1" s="1"/>
  <c r="F2957" i="1" l="1"/>
  <c r="N2957" i="1"/>
  <c r="H720" i="1"/>
  <c r="M2957" i="1" l="1"/>
  <c r="E720" i="1"/>
  <c r="J720" i="1"/>
  <c r="O2957" i="1" l="1"/>
  <c r="L2958" i="1" s="1"/>
  <c r="I720" i="1"/>
  <c r="K720" i="1" s="1"/>
  <c r="H721" i="1" s="1"/>
  <c r="F2958" i="1" l="1"/>
  <c r="N2958" i="1"/>
  <c r="E721" i="1"/>
  <c r="J721" i="1"/>
  <c r="M2958" i="1" l="1"/>
  <c r="I721" i="1"/>
  <c r="K721" i="1" s="1"/>
  <c r="O2958" i="1" l="1"/>
  <c r="L2959" i="1" s="1"/>
  <c r="H722" i="1"/>
  <c r="F2959" i="1" l="1"/>
  <c r="N2959" i="1"/>
  <c r="E722" i="1"/>
  <c r="J722" i="1"/>
  <c r="M2959" i="1" l="1"/>
  <c r="I722" i="1"/>
  <c r="K722" i="1" s="1"/>
  <c r="O2959" i="1" l="1"/>
  <c r="L2960" i="1" s="1"/>
  <c r="H723" i="1"/>
  <c r="J723" i="1" s="1"/>
  <c r="F2960" i="1" l="1"/>
  <c r="N2960" i="1"/>
  <c r="E723" i="1"/>
  <c r="I723" i="1"/>
  <c r="K723" i="1" s="1"/>
  <c r="M2960" i="1" l="1"/>
  <c r="H724" i="1"/>
  <c r="O2960" i="1" l="1"/>
  <c r="L2961" i="1" s="1"/>
  <c r="E724" i="1"/>
  <c r="J724" i="1"/>
  <c r="N2961" i="1" l="1"/>
  <c r="F2961" i="1"/>
  <c r="I724" i="1"/>
  <c r="K724" i="1" s="1"/>
  <c r="M2961" i="1" l="1"/>
  <c r="H725" i="1"/>
  <c r="O2961" i="1" l="1"/>
  <c r="L2962" i="1" s="1"/>
  <c r="J725" i="1"/>
  <c r="E725" i="1"/>
  <c r="F2962" i="1" l="1"/>
  <c r="N2962" i="1"/>
  <c r="I725" i="1"/>
  <c r="K725" i="1" s="1"/>
  <c r="M2962" i="1" l="1"/>
  <c r="H726" i="1"/>
  <c r="O2962" i="1" l="1"/>
  <c r="L2963" i="1" s="1"/>
  <c r="J726" i="1"/>
  <c r="I726" i="1" s="1"/>
  <c r="E726" i="1"/>
  <c r="F2963" i="1" l="1"/>
  <c r="N2963" i="1"/>
  <c r="K726" i="1"/>
  <c r="H727" i="1" s="1"/>
  <c r="M2963" i="1" l="1"/>
  <c r="E727" i="1"/>
  <c r="J727" i="1"/>
  <c r="O2963" i="1" l="1"/>
  <c r="L2964" i="1" s="1"/>
  <c r="I727" i="1"/>
  <c r="K727" i="1" s="1"/>
  <c r="H728" i="1" s="1"/>
  <c r="F2964" i="1" l="1"/>
  <c r="N2964" i="1"/>
  <c r="E728" i="1"/>
  <c r="J728" i="1"/>
  <c r="M2964" i="1" l="1"/>
  <c r="O2964" i="1" s="1"/>
  <c r="L2965" i="1" s="1"/>
  <c r="I728" i="1"/>
  <c r="K728" i="1" s="1"/>
  <c r="F2965" i="1" l="1"/>
  <c r="N2965" i="1"/>
  <c r="H729" i="1"/>
  <c r="M2965" i="1" l="1"/>
  <c r="E729" i="1"/>
  <c r="J729" i="1"/>
  <c r="O2965" i="1" l="1"/>
  <c r="L2966" i="1" s="1"/>
  <c r="I729" i="1"/>
  <c r="K729" i="1" s="1"/>
  <c r="N2966" i="1" l="1"/>
  <c r="F2966" i="1"/>
  <c r="H730" i="1"/>
  <c r="M2966" i="1" l="1"/>
  <c r="J730" i="1"/>
  <c r="E730" i="1"/>
  <c r="O2966" i="1" l="1"/>
  <c r="L2967" i="1" s="1"/>
  <c r="I730" i="1"/>
  <c r="K730" i="1" s="1"/>
  <c r="F2967" i="1" l="1"/>
  <c r="N2967" i="1"/>
  <c r="H731" i="1"/>
  <c r="M2967" i="1" l="1"/>
  <c r="E731" i="1"/>
  <c r="J731" i="1"/>
  <c r="O2967" i="1" l="1"/>
  <c r="L2968" i="1" s="1"/>
  <c r="I731" i="1"/>
  <c r="K731" i="1" s="1"/>
  <c r="N2968" i="1" l="1"/>
  <c r="F2968" i="1"/>
  <c r="H732" i="1"/>
  <c r="M2968" i="1" l="1"/>
  <c r="E732" i="1"/>
  <c r="J732" i="1"/>
  <c r="O2968" i="1" l="1"/>
  <c r="L2969" i="1" s="1"/>
  <c r="I732" i="1"/>
  <c r="K732" i="1" s="1"/>
  <c r="N2969" i="1" l="1"/>
  <c r="F2969" i="1"/>
  <c r="H733" i="1"/>
  <c r="M2969" i="1" l="1"/>
  <c r="O2969" i="1" s="1"/>
  <c r="L2970" i="1" s="1"/>
  <c r="E733" i="1"/>
  <c r="J733" i="1"/>
  <c r="N2970" i="1" l="1"/>
  <c r="F2970" i="1"/>
  <c r="I733" i="1"/>
  <c r="K733" i="1" s="1"/>
  <c r="M2970" i="1" l="1"/>
  <c r="O2970" i="1" s="1"/>
  <c r="H734" i="1"/>
  <c r="E734" i="1" l="1"/>
  <c r="J734" i="1"/>
  <c r="I734" i="1" l="1"/>
  <c r="K734" i="1" s="1"/>
  <c r="H735" i="1" l="1"/>
  <c r="E735" i="1" l="1"/>
  <c r="J735" i="1"/>
  <c r="I735" i="1" l="1"/>
  <c r="K735" i="1" s="1"/>
  <c r="H736" i="1" l="1"/>
  <c r="E736" i="1" l="1"/>
  <c r="J736" i="1"/>
  <c r="I736" i="1" s="1"/>
  <c r="K736" i="1" l="1"/>
  <c r="H737" i="1" s="1"/>
  <c r="J737" i="1" l="1"/>
  <c r="E737" i="1"/>
  <c r="I737" i="1" l="1"/>
  <c r="K737" i="1" s="1"/>
  <c r="H738" i="1" l="1"/>
  <c r="E738" i="1" l="1"/>
  <c r="E6" i="2" s="1"/>
  <c r="J738" i="1"/>
  <c r="G6" i="2"/>
  <c r="F6" i="2"/>
  <c r="G9" i="6" l="1"/>
  <c r="K9" i="6" s="1"/>
  <c r="S6" i="2"/>
  <c r="U6" i="2" s="1"/>
  <c r="I738" i="1"/>
  <c r="K738" i="1" s="1"/>
  <c r="E19" i="2"/>
  <c r="G19" i="2"/>
  <c r="F19" i="2"/>
  <c r="H19" i="2"/>
  <c r="L1" i="6" l="1"/>
  <c r="L9" i="6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M9" i="6"/>
  <c r="M8" i="6" s="1"/>
  <c r="M7" i="6" s="1"/>
  <c r="O9" i="6"/>
  <c r="J19" i="2"/>
  <c r="I19" i="2"/>
  <c r="K19" i="2" s="1"/>
  <c r="L4" i="6" s="1"/>
  <c r="L3" i="6" s="1"/>
  <c r="H739" i="1"/>
  <c r="M19" i="2" l="1"/>
  <c r="J739" i="1"/>
  <c r="E739" i="1"/>
  <c r="O17" i="6" l="1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I739" i="1"/>
  <c r="K739" i="1" s="1"/>
  <c r="F28" i="6" l="1"/>
  <c r="F30" i="6" s="1"/>
  <c r="R15" i="6" s="1"/>
  <c r="S15" i="6" s="1"/>
  <c r="Q10" i="6"/>
  <c r="H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J740" i="1"/>
  <c r="E740" i="1"/>
  <c r="F31" i="6" l="1"/>
  <c r="N6" i="2" s="1"/>
  <c r="O6" i="2" s="1"/>
  <c r="I740" i="1"/>
  <c r="K740" i="1" s="1"/>
  <c r="H741" i="1" l="1"/>
  <c r="E741" i="1" l="1"/>
  <c r="J741" i="1"/>
  <c r="I741" i="1" l="1"/>
  <c r="K741" i="1" s="1"/>
  <c r="H742" i="1" l="1"/>
  <c r="E742" i="1" l="1"/>
  <c r="J742" i="1"/>
  <c r="I742" i="1" l="1"/>
  <c r="K742" i="1" s="1"/>
  <c r="H743" i="1" l="1"/>
  <c r="J743" i="1" l="1"/>
  <c r="E743" i="1"/>
  <c r="I743" i="1" l="1"/>
  <c r="K743" i="1" s="1"/>
  <c r="H744" i="1" s="1"/>
  <c r="J744" i="1" l="1"/>
  <c r="E744" i="1"/>
  <c r="I744" i="1" l="1"/>
  <c r="K744" i="1" s="1"/>
  <c r="H745" i="1" l="1"/>
  <c r="J745" i="1" l="1"/>
  <c r="E745" i="1"/>
  <c r="I745" i="1" l="1"/>
  <c r="K745" i="1" s="1"/>
  <c r="H746" i="1" s="1"/>
  <c r="E746" i="1" l="1"/>
  <c r="J746" i="1"/>
  <c r="I746" i="1" l="1"/>
  <c r="K746" i="1" s="1"/>
  <c r="H747" i="1" l="1"/>
  <c r="E747" i="1" l="1"/>
  <c r="J747" i="1"/>
  <c r="I747" i="1" l="1"/>
  <c r="K747" i="1" s="1"/>
  <c r="H748" i="1" s="1"/>
  <c r="E748" i="1" l="1"/>
  <c r="J748" i="1"/>
  <c r="I748" i="1" l="1"/>
  <c r="K748" i="1" s="1"/>
  <c r="H749" i="1" l="1"/>
  <c r="J749" i="1" l="1"/>
  <c r="E749" i="1"/>
  <c r="I749" i="1" l="1"/>
  <c r="K749" i="1" s="1"/>
  <c r="H750" i="1" l="1"/>
  <c r="E750" i="1" l="1"/>
  <c r="J750" i="1"/>
  <c r="I750" i="1" l="1"/>
  <c r="K750" i="1" s="1"/>
  <c r="H751" i="1" s="1"/>
  <c r="E751" i="1" l="1"/>
  <c r="J751" i="1"/>
  <c r="I751" i="1" l="1"/>
  <c r="K751" i="1" s="1"/>
  <c r="H752" i="1" l="1"/>
  <c r="J752" i="1" l="1"/>
  <c r="I752" i="1" s="1"/>
  <c r="E752" i="1"/>
  <c r="K752" i="1" l="1"/>
  <c r="H753" i="1" s="1"/>
  <c r="E753" i="1" l="1"/>
  <c r="J753" i="1"/>
  <c r="I753" i="1" l="1"/>
  <c r="K753" i="1" s="1"/>
  <c r="H754" i="1" s="1"/>
  <c r="J754" i="1" l="1"/>
  <c r="E754" i="1"/>
  <c r="I754" i="1" l="1"/>
  <c r="K754" i="1" s="1"/>
  <c r="H755" i="1" l="1"/>
  <c r="J755" i="1" l="1"/>
  <c r="E755" i="1"/>
  <c r="I755" i="1" l="1"/>
  <c r="K755" i="1" s="1"/>
  <c r="H756" i="1" l="1"/>
  <c r="J756" i="1" l="1"/>
  <c r="E756" i="1"/>
  <c r="I756" i="1" l="1"/>
  <c r="K756" i="1" s="1"/>
  <c r="H757" i="1" l="1"/>
  <c r="E757" i="1" l="1"/>
  <c r="J757" i="1"/>
  <c r="I757" i="1" l="1"/>
  <c r="K757" i="1" s="1"/>
  <c r="H758" i="1" l="1"/>
  <c r="E758" i="1" l="1"/>
  <c r="J758" i="1"/>
  <c r="I758" i="1" l="1"/>
  <c r="K758" i="1" s="1"/>
  <c r="H759" i="1" l="1"/>
  <c r="E759" i="1" l="1"/>
  <c r="J759" i="1"/>
  <c r="I759" i="1" l="1"/>
  <c r="K759" i="1" s="1"/>
  <c r="H760" i="1" l="1"/>
  <c r="E760" i="1" l="1"/>
  <c r="J760" i="1"/>
  <c r="I760" i="1" l="1"/>
  <c r="K760" i="1" s="1"/>
  <c r="H761" i="1" l="1"/>
  <c r="E761" i="1" l="1"/>
  <c r="J761" i="1"/>
  <c r="I761" i="1" s="1"/>
  <c r="K761" i="1" l="1"/>
  <c r="H762" i="1" s="1"/>
  <c r="E762" i="1" l="1"/>
  <c r="J762" i="1"/>
  <c r="I762" i="1" l="1"/>
  <c r="K762" i="1" s="1"/>
  <c r="H763" i="1" l="1"/>
  <c r="E763" i="1" l="1"/>
  <c r="J763" i="1"/>
  <c r="I763" i="1" l="1"/>
  <c r="K763" i="1" s="1"/>
  <c r="H764" i="1" s="1"/>
  <c r="J764" i="1" l="1"/>
  <c r="E764" i="1"/>
  <c r="I764" i="1" l="1"/>
  <c r="K764" i="1" s="1"/>
  <c r="H765" i="1" s="1"/>
  <c r="E765" i="1" l="1"/>
  <c r="J765" i="1"/>
  <c r="I765" i="1" l="1"/>
  <c r="K765" i="1" s="1"/>
  <c r="H766" i="1" l="1"/>
  <c r="J766" i="1" l="1"/>
  <c r="E766" i="1"/>
  <c r="I766" i="1" l="1"/>
  <c r="K766" i="1" s="1"/>
  <c r="H767" i="1" s="1"/>
  <c r="J767" i="1" l="1"/>
  <c r="I767" i="1" s="1"/>
  <c r="E767" i="1"/>
  <c r="K767" i="1" l="1"/>
  <c r="H768" i="1" s="1"/>
  <c r="E768" i="1" l="1"/>
  <c r="J768" i="1"/>
  <c r="I768" i="1" l="1"/>
  <c r="K768" i="1" s="1"/>
  <c r="H769" i="1" l="1"/>
  <c r="E769" i="1" l="1"/>
  <c r="J769" i="1"/>
  <c r="I769" i="1" l="1"/>
  <c r="K769" i="1" s="1"/>
  <c r="H770" i="1" s="1"/>
  <c r="J770" i="1" l="1"/>
  <c r="E770" i="1"/>
  <c r="I770" i="1" l="1"/>
  <c r="K770" i="1" s="1"/>
  <c r="H771" i="1" s="1"/>
  <c r="J771" i="1" l="1"/>
  <c r="I771" i="1" s="1"/>
  <c r="E771" i="1"/>
  <c r="K771" i="1" l="1"/>
  <c r="H772" i="1" s="1"/>
  <c r="E772" i="1" l="1"/>
  <c r="J772" i="1"/>
  <c r="I772" i="1" s="1"/>
  <c r="K772" i="1" l="1"/>
  <c r="H773" i="1" s="1"/>
  <c r="J773" i="1" l="1"/>
  <c r="E773" i="1"/>
  <c r="I773" i="1" l="1"/>
  <c r="K773" i="1" s="1"/>
  <c r="H774" i="1" l="1"/>
  <c r="J774" i="1" l="1"/>
  <c r="E774" i="1"/>
  <c r="I774" i="1" l="1"/>
  <c r="K774" i="1" s="1"/>
  <c r="H775" i="1" s="1"/>
  <c r="E775" i="1" l="1"/>
  <c r="J775" i="1"/>
  <c r="I775" i="1" l="1"/>
  <c r="K775" i="1" s="1"/>
  <c r="H776" i="1" s="1"/>
  <c r="J776" i="1" l="1"/>
  <c r="E776" i="1"/>
  <c r="I776" i="1" l="1"/>
  <c r="K776" i="1" s="1"/>
  <c r="H777" i="1" l="1"/>
  <c r="E777" i="1" l="1"/>
  <c r="J777" i="1"/>
  <c r="I777" i="1" s="1"/>
  <c r="K777" i="1" l="1"/>
  <c r="H778" i="1" s="1"/>
  <c r="J778" i="1" l="1"/>
  <c r="E778" i="1"/>
  <c r="I778" i="1" l="1"/>
  <c r="K778" i="1" s="1"/>
  <c r="H779" i="1" l="1"/>
  <c r="J779" i="1" l="1"/>
  <c r="E779" i="1"/>
  <c r="I779" i="1" l="1"/>
  <c r="K779" i="1" s="1"/>
  <c r="H780" i="1" l="1"/>
  <c r="J780" i="1" l="1"/>
  <c r="I780" i="1" s="1"/>
  <c r="E780" i="1"/>
  <c r="K780" i="1" l="1"/>
  <c r="H781" i="1" s="1"/>
  <c r="E781" i="1" l="1"/>
  <c r="J781" i="1"/>
  <c r="I781" i="1" l="1"/>
  <c r="K781" i="1" s="1"/>
  <c r="H782" i="1" l="1"/>
  <c r="J782" i="1" l="1"/>
  <c r="I782" i="1" s="1"/>
  <c r="E782" i="1"/>
  <c r="K782" i="1" l="1"/>
  <c r="H783" i="1" s="1"/>
  <c r="E783" i="1" l="1"/>
  <c r="J783" i="1"/>
  <c r="I783" i="1" l="1"/>
  <c r="K783" i="1" s="1"/>
  <c r="H784" i="1" l="1"/>
  <c r="E784" i="1" s="1"/>
  <c r="J784" i="1" l="1"/>
  <c r="I784" i="1" l="1"/>
  <c r="K784" i="1"/>
  <c r="H785" i="1" s="1"/>
  <c r="J785" i="1" l="1"/>
  <c r="E785" i="1"/>
  <c r="I785" i="1" l="1"/>
  <c r="K785" i="1" s="1"/>
  <c r="H786" i="1" l="1"/>
  <c r="E786" i="1" l="1"/>
  <c r="J786" i="1"/>
  <c r="I786" i="1" l="1"/>
  <c r="K786" i="1" s="1"/>
  <c r="H787" i="1" l="1"/>
  <c r="E787" i="1" l="1"/>
  <c r="J787" i="1"/>
  <c r="I787" i="1" l="1"/>
  <c r="K787" i="1" s="1"/>
  <c r="H788" i="1" l="1"/>
  <c r="E788" i="1" l="1"/>
  <c r="J788" i="1"/>
  <c r="I788" i="1" l="1"/>
  <c r="K788" i="1" s="1"/>
  <c r="H789" i="1" l="1"/>
  <c r="J789" i="1" l="1"/>
  <c r="E789" i="1"/>
  <c r="I789" i="1" l="1"/>
  <c r="K789" i="1" s="1"/>
  <c r="H790" i="1" l="1"/>
  <c r="J790" i="1" l="1"/>
  <c r="I790" i="1" s="1"/>
  <c r="E790" i="1"/>
  <c r="K790" i="1" l="1"/>
  <c r="H791" i="1" s="1"/>
  <c r="J791" i="1" l="1"/>
  <c r="I791" i="1" s="1"/>
  <c r="E791" i="1"/>
  <c r="K791" i="1" l="1"/>
  <c r="H792" i="1" s="1"/>
  <c r="J792" i="1" l="1"/>
  <c r="E792" i="1"/>
  <c r="I792" i="1" l="1"/>
  <c r="K792" i="1" s="1"/>
  <c r="H793" i="1" l="1"/>
  <c r="E793" i="1" l="1"/>
  <c r="J793" i="1"/>
  <c r="I793" i="1" l="1"/>
  <c r="K793" i="1" s="1"/>
  <c r="H794" i="1" l="1"/>
  <c r="E794" i="1" l="1"/>
  <c r="J794" i="1"/>
  <c r="I794" i="1" l="1"/>
  <c r="K794" i="1" s="1"/>
  <c r="H795" i="1" l="1"/>
  <c r="J795" i="1" l="1"/>
  <c r="I795" i="1" s="1"/>
  <c r="E795" i="1"/>
  <c r="K795" i="1" l="1"/>
  <c r="H796" i="1" s="1"/>
  <c r="J796" i="1" l="1"/>
  <c r="E796" i="1"/>
  <c r="I796" i="1" l="1"/>
  <c r="K796" i="1" s="1"/>
  <c r="H797" i="1" l="1"/>
  <c r="E797" i="1" l="1"/>
  <c r="J797" i="1"/>
  <c r="I797" i="1" l="1"/>
  <c r="K797" i="1" s="1"/>
  <c r="H798" i="1" s="1"/>
  <c r="J798" i="1" l="1"/>
  <c r="E798" i="1"/>
  <c r="I798" i="1" l="1"/>
  <c r="K798" i="1" s="1"/>
  <c r="H799" i="1" l="1"/>
  <c r="E799" i="1" l="1"/>
  <c r="J799" i="1"/>
  <c r="I799" i="1" l="1"/>
  <c r="K799" i="1" s="1"/>
  <c r="H800" i="1" l="1"/>
  <c r="J800" i="1" l="1"/>
  <c r="E800" i="1"/>
  <c r="I800" i="1" l="1"/>
  <c r="K800" i="1" s="1"/>
  <c r="H801" i="1" l="1"/>
  <c r="J801" i="1" l="1"/>
  <c r="E801" i="1"/>
  <c r="I801" i="1" l="1"/>
  <c r="K801" i="1" s="1"/>
  <c r="H802" i="1" l="1"/>
  <c r="E802" i="1" l="1"/>
  <c r="J802" i="1"/>
  <c r="I802" i="1" l="1"/>
  <c r="K802" i="1" s="1"/>
  <c r="H803" i="1" l="1"/>
  <c r="E803" i="1" l="1"/>
  <c r="J803" i="1"/>
  <c r="I803" i="1" l="1"/>
  <c r="K803" i="1" s="1"/>
  <c r="H804" i="1" l="1"/>
  <c r="E804" i="1" l="1"/>
  <c r="J804" i="1"/>
  <c r="I804" i="1" l="1"/>
  <c r="K804" i="1" s="1"/>
  <c r="H805" i="1" l="1"/>
  <c r="E805" i="1" l="1"/>
  <c r="J805" i="1"/>
  <c r="I805" i="1" l="1"/>
  <c r="K805" i="1" s="1"/>
  <c r="H806" i="1" l="1"/>
  <c r="J806" i="1" l="1"/>
  <c r="E806" i="1"/>
  <c r="I806" i="1" l="1"/>
  <c r="K806" i="1" s="1"/>
  <c r="H807" i="1" l="1"/>
  <c r="E807" i="1" l="1"/>
  <c r="J807" i="1"/>
  <c r="I807" i="1" l="1"/>
  <c r="K807" i="1" s="1"/>
  <c r="H808" i="1" l="1"/>
  <c r="J808" i="1" l="1"/>
  <c r="E808" i="1"/>
  <c r="I808" i="1" l="1"/>
  <c r="K808" i="1" s="1"/>
  <c r="H809" i="1" l="1"/>
  <c r="J809" i="1" l="1"/>
  <c r="E809" i="1"/>
  <c r="I809" i="1" l="1"/>
  <c r="K809" i="1" s="1"/>
  <c r="H810" i="1" l="1"/>
  <c r="J810" i="1" l="1"/>
  <c r="E810" i="1"/>
  <c r="I810" i="1" l="1"/>
  <c r="K810" i="1" s="1"/>
  <c r="H811" i="1" l="1"/>
  <c r="E811" i="1" l="1"/>
  <c r="J811" i="1"/>
  <c r="I811" i="1" l="1"/>
  <c r="K811" i="1" s="1"/>
  <c r="H812" i="1" l="1"/>
  <c r="E812" i="1" l="1"/>
  <c r="J812" i="1"/>
  <c r="I812" i="1" l="1"/>
  <c r="K812" i="1"/>
  <c r="H813" i="1" s="1"/>
  <c r="E813" i="1" l="1"/>
  <c r="J813" i="1"/>
  <c r="I813" i="1" l="1"/>
  <c r="K813" i="1" s="1"/>
  <c r="H814" i="1" l="1"/>
  <c r="E814" i="1" l="1"/>
  <c r="J814" i="1"/>
  <c r="I814" i="1" l="1"/>
  <c r="K814" i="1" s="1"/>
  <c r="H815" i="1" l="1"/>
  <c r="E815" i="1" l="1"/>
  <c r="J815" i="1"/>
  <c r="I815" i="1" l="1"/>
  <c r="K815" i="1" s="1"/>
  <c r="H816" i="1" s="1"/>
  <c r="J816" i="1" l="1"/>
  <c r="E816" i="1"/>
  <c r="I816" i="1" l="1"/>
  <c r="K816" i="1" s="1"/>
  <c r="H817" i="1" l="1"/>
  <c r="E817" i="1" l="1"/>
  <c r="J817" i="1"/>
  <c r="I817" i="1" l="1"/>
  <c r="K817" i="1" s="1"/>
  <c r="H818" i="1" l="1"/>
  <c r="E818" i="1" l="1"/>
  <c r="J818" i="1"/>
  <c r="I818" i="1" l="1"/>
  <c r="K818" i="1" s="1"/>
  <c r="H819" i="1" s="1"/>
  <c r="J819" i="1" l="1"/>
  <c r="E819" i="1"/>
  <c r="I819" i="1" l="1"/>
  <c r="K819" i="1" s="1"/>
  <c r="H820" i="1" l="1"/>
  <c r="J820" i="1" l="1"/>
  <c r="E820" i="1"/>
  <c r="I820" i="1" l="1"/>
  <c r="K820" i="1" s="1"/>
  <c r="H821" i="1" l="1"/>
  <c r="E821" i="1" l="1"/>
  <c r="J821" i="1"/>
  <c r="I821" i="1" l="1"/>
  <c r="K821" i="1" s="1"/>
  <c r="H822" i="1" l="1"/>
  <c r="E822" i="1" l="1"/>
  <c r="J822" i="1"/>
  <c r="I822" i="1" l="1"/>
  <c r="K822" i="1" s="1"/>
  <c r="H823" i="1" l="1"/>
  <c r="E823" i="1" l="1"/>
  <c r="J823" i="1"/>
  <c r="I823" i="1" l="1"/>
  <c r="K823" i="1" s="1"/>
  <c r="H824" i="1" l="1"/>
  <c r="E824" i="1" l="1"/>
  <c r="J824" i="1"/>
  <c r="I824" i="1" l="1"/>
  <c r="K824" i="1" s="1"/>
  <c r="H825" i="1" l="1"/>
  <c r="E825" i="1" l="1"/>
  <c r="J825" i="1"/>
  <c r="I825" i="1" l="1"/>
  <c r="K825" i="1" s="1"/>
  <c r="H826" i="1" l="1"/>
  <c r="J826" i="1" l="1"/>
  <c r="I826" i="1" s="1"/>
  <c r="E826" i="1"/>
  <c r="K826" i="1" l="1"/>
  <c r="H827" i="1" s="1"/>
  <c r="E827" i="1" l="1"/>
  <c r="J827" i="1"/>
  <c r="I827" i="1" l="1"/>
  <c r="K827" i="1" s="1"/>
  <c r="H828" i="1" l="1"/>
  <c r="E828" i="1" l="1"/>
  <c r="J828" i="1"/>
  <c r="I828" i="1" l="1"/>
  <c r="K828" i="1" s="1"/>
  <c r="H829" i="1" l="1"/>
  <c r="J829" i="1" l="1"/>
  <c r="E829" i="1"/>
  <c r="I829" i="1" l="1"/>
  <c r="K829" i="1" s="1"/>
  <c r="H830" i="1" s="1"/>
  <c r="E830" i="1" l="1"/>
  <c r="J830" i="1"/>
  <c r="I830" i="1" l="1"/>
  <c r="K830" i="1" l="1"/>
  <c r="H831" i="1" s="1"/>
  <c r="E831" i="1" l="1"/>
  <c r="J831" i="1"/>
  <c r="I831" i="1" s="1"/>
  <c r="K831" i="1" l="1"/>
  <c r="H832" i="1" s="1"/>
  <c r="J832" i="1" l="1"/>
  <c r="E832" i="1"/>
  <c r="I832" i="1" l="1"/>
  <c r="K832" i="1" s="1"/>
  <c r="H833" i="1" l="1"/>
  <c r="J833" i="1" l="1"/>
  <c r="E833" i="1"/>
  <c r="I833" i="1" l="1"/>
  <c r="K833" i="1" s="1"/>
  <c r="H834" i="1" l="1"/>
  <c r="E834" i="1" l="1"/>
  <c r="J834" i="1"/>
  <c r="I834" i="1" l="1"/>
  <c r="K834" i="1" s="1"/>
  <c r="H835" i="1" l="1"/>
  <c r="J835" i="1" l="1"/>
  <c r="E835" i="1"/>
  <c r="I835" i="1" l="1"/>
  <c r="K835" i="1" s="1"/>
  <c r="H836" i="1" l="1"/>
  <c r="J836" i="1" l="1"/>
  <c r="E836" i="1"/>
  <c r="I836" i="1" l="1"/>
  <c r="K836" i="1" s="1"/>
  <c r="H837" i="1" l="1"/>
  <c r="E837" i="1" l="1"/>
  <c r="J837" i="1"/>
  <c r="I837" i="1" l="1"/>
  <c r="K837" i="1" l="1"/>
  <c r="H838" i="1" s="1"/>
  <c r="J838" i="1" l="1"/>
  <c r="I838" i="1" s="1"/>
  <c r="E838" i="1"/>
  <c r="K838" i="1" l="1"/>
  <c r="H839" i="1" s="1"/>
  <c r="E839" i="1" l="1"/>
  <c r="J839" i="1"/>
  <c r="I839" i="1" l="1"/>
  <c r="K839" i="1" s="1"/>
  <c r="H840" i="1" l="1"/>
  <c r="E840" i="1" l="1"/>
  <c r="J840" i="1"/>
  <c r="I840" i="1" l="1"/>
  <c r="K840" i="1" s="1"/>
  <c r="H841" i="1" l="1"/>
  <c r="J841" i="1" l="1"/>
  <c r="E841" i="1"/>
  <c r="I841" i="1" l="1"/>
  <c r="K841" i="1" s="1"/>
  <c r="H842" i="1" l="1"/>
  <c r="J842" i="1" l="1"/>
  <c r="E842" i="1"/>
  <c r="I842" i="1" l="1"/>
  <c r="K842" i="1" s="1"/>
  <c r="H843" i="1" l="1"/>
  <c r="J843" i="1" l="1"/>
  <c r="E843" i="1"/>
  <c r="I843" i="1" l="1"/>
  <c r="K843" i="1" s="1"/>
  <c r="H844" i="1" l="1"/>
  <c r="E844" i="1" l="1"/>
  <c r="J844" i="1"/>
  <c r="I844" i="1" l="1"/>
  <c r="K844" i="1" s="1"/>
  <c r="H845" i="1" l="1"/>
  <c r="E845" i="1" l="1"/>
  <c r="J845" i="1"/>
  <c r="I845" i="1" l="1"/>
  <c r="K845" i="1" s="1"/>
  <c r="H846" i="1" l="1"/>
  <c r="J846" i="1" l="1"/>
  <c r="E846" i="1"/>
  <c r="I846" i="1" l="1"/>
  <c r="K846" i="1" s="1"/>
  <c r="H847" i="1" l="1"/>
  <c r="J847" i="1" l="1"/>
  <c r="E847" i="1"/>
  <c r="I847" i="1"/>
  <c r="K847" i="1" l="1"/>
  <c r="H848" i="1" s="1"/>
  <c r="E848" i="1" l="1"/>
  <c r="J848" i="1"/>
  <c r="I848" i="1" l="1"/>
  <c r="K848" i="1"/>
  <c r="H849" i="1" s="1"/>
  <c r="E849" i="1" l="1"/>
  <c r="J849" i="1"/>
  <c r="I849" i="1" l="1"/>
  <c r="K849" i="1"/>
  <c r="H850" i="1" s="1"/>
  <c r="E850" i="1" l="1"/>
  <c r="J850" i="1"/>
  <c r="I850" i="1" l="1"/>
  <c r="K850" i="1" s="1"/>
  <c r="H851" i="1" l="1"/>
  <c r="E851" i="1" l="1"/>
  <c r="J851" i="1"/>
  <c r="I851" i="1" l="1"/>
  <c r="K851" i="1" s="1"/>
  <c r="H852" i="1" l="1"/>
  <c r="E852" i="1" l="1"/>
  <c r="J852" i="1"/>
  <c r="I852" i="1" l="1"/>
  <c r="K852" i="1"/>
  <c r="H853" i="1" s="1"/>
  <c r="J853" i="1" l="1"/>
  <c r="I853" i="1" s="1"/>
  <c r="E853" i="1"/>
  <c r="K853" i="1" l="1"/>
  <c r="H854" i="1" s="1"/>
  <c r="J854" i="1" l="1"/>
  <c r="E854" i="1"/>
  <c r="I854" i="1" l="1"/>
  <c r="K854" i="1" s="1"/>
  <c r="H855" i="1" l="1"/>
  <c r="J855" i="1" l="1"/>
  <c r="E855" i="1"/>
  <c r="I855" i="1" l="1"/>
  <c r="K855" i="1" s="1"/>
  <c r="H856" i="1" l="1"/>
  <c r="J856" i="1" l="1"/>
  <c r="E856" i="1"/>
  <c r="I856" i="1" l="1"/>
  <c r="K856" i="1" s="1"/>
  <c r="H857" i="1" s="1"/>
  <c r="E857" i="1" l="1"/>
  <c r="J857" i="1"/>
  <c r="I857" i="1" l="1"/>
  <c r="K857" i="1" s="1"/>
  <c r="H858" i="1" l="1"/>
  <c r="E858" i="1" l="1"/>
  <c r="J858" i="1"/>
  <c r="I858" i="1" l="1"/>
  <c r="K858" i="1" s="1"/>
  <c r="H859" i="1" l="1"/>
  <c r="E859" i="1" l="1"/>
  <c r="J859" i="1"/>
  <c r="I859" i="1" l="1"/>
  <c r="K859" i="1" s="1"/>
  <c r="H860" i="1" l="1"/>
  <c r="E860" i="1" l="1"/>
  <c r="J860" i="1"/>
  <c r="I860" i="1" l="1"/>
  <c r="K860" i="1" s="1"/>
  <c r="H861" i="1" l="1"/>
  <c r="J861" i="1" l="1"/>
  <c r="E861" i="1"/>
  <c r="I861" i="1" l="1"/>
  <c r="K861" i="1" s="1"/>
  <c r="H862" i="1" l="1"/>
  <c r="J862" i="1" l="1"/>
  <c r="E862" i="1"/>
  <c r="I862" i="1" l="1"/>
  <c r="K862" i="1" s="1"/>
  <c r="H863" i="1" l="1"/>
  <c r="E863" i="1" l="1"/>
  <c r="J863" i="1"/>
  <c r="I863" i="1" l="1"/>
  <c r="K863" i="1"/>
  <c r="H864" i="1" s="1"/>
  <c r="J864" i="1" l="1"/>
  <c r="E864" i="1"/>
  <c r="I864" i="1" l="1"/>
  <c r="K864" i="1" s="1"/>
  <c r="H865" i="1" l="1"/>
  <c r="J865" i="1" l="1"/>
  <c r="I865" i="1" s="1"/>
  <c r="E865" i="1"/>
  <c r="K865" i="1" l="1"/>
  <c r="H866" i="1" s="1"/>
  <c r="J866" i="1" l="1"/>
  <c r="I866" i="1" s="1"/>
  <c r="E866" i="1"/>
  <c r="K866" i="1" l="1"/>
  <c r="H867" i="1" s="1"/>
  <c r="E867" i="1" l="1"/>
  <c r="J867" i="1"/>
  <c r="I867" i="1" l="1"/>
  <c r="K867" i="1"/>
  <c r="H868" i="1" s="1"/>
  <c r="J868" i="1" l="1"/>
  <c r="E868" i="1"/>
  <c r="I868" i="1" l="1"/>
  <c r="K868" i="1" s="1"/>
  <c r="H869" i="1" l="1"/>
  <c r="E869" i="1" l="1"/>
  <c r="J869" i="1"/>
  <c r="I869" i="1" l="1"/>
  <c r="K869" i="1" s="1"/>
  <c r="H870" i="1" l="1"/>
  <c r="J870" i="1" l="1"/>
  <c r="E870" i="1"/>
  <c r="I870" i="1" l="1"/>
  <c r="K870" i="1" s="1"/>
  <c r="H871" i="1" l="1"/>
  <c r="J871" i="1" l="1"/>
  <c r="E871" i="1"/>
  <c r="I871" i="1" l="1"/>
  <c r="K871" i="1" s="1"/>
  <c r="H872" i="1" l="1"/>
  <c r="E872" i="1" l="1"/>
  <c r="J872" i="1"/>
  <c r="I872" i="1" l="1"/>
  <c r="K872" i="1" s="1"/>
  <c r="H873" i="1" l="1"/>
  <c r="E873" i="1" l="1"/>
  <c r="J873" i="1"/>
  <c r="I873" i="1" l="1"/>
  <c r="K873" i="1" s="1"/>
  <c r="H874" i="1" l="1"/>
  <c r="E874" i="1" l="1"/>
  <c r="J874" i="1"/>
  <c r="I874" i="1" l="1"/>
  <c r="K874" i="1" s="1"/>
  <c r="H875" i="1" l="1"/>
  <c r="J875" i="1" l="1"/>
  <c r="E875" i="1"/>
  <c r="I875" i="1" l="1"/>
  <c r="K875" i="1" s="1"/>
  <c r="H876" i="1" l="1"/>
  <c r="E876" i="1" l="1"/>
  <c r="J876" i="1"/>
  <c r="I876" i="1" l="1"/>
  <c r="K876" i="1" s="1"/>
  <c r="H877" i="1" l="1"/>
  <c r="E877" i="1" l="1"/>
  <c r="J877" i="1"/>
  <c r="I877" i="1" l="1"/>
  <c r="K877" i="1" s="1"/>
  <c r="H878" i="1" l="1"/>
  <c r="J878" i="1" l="1"/>
  <c r="E878" i="1"/>
  <c r="I878" i="1" l="1"/>
  <c r="K878" i="1" s="1"/>
  <c r="H879" i="1" l="1"/>
  <c r="J879" i="1" l="1"/>
  <c r="E879" i="1"/>
  <c r="I879" i="1" l="1"/>
  <c r="K879" i="1" s="1"/>
  <c r="H880" i="1" l="1"/>
  <c r="J880" i="1" l="1"/>
  <c r="I880" i="1" s="1"/>
  <c r="E880" i="1"/>
  <c r="K880" i="1" l="1"/>
  <c r="H881" i="1" s="1"/>
  <c r="J881" i="1" l="1"/>
  <c r="I881" i="1" s="1"/>
  <c r="E881" i="1"/>
  <c r="K881" i="1" l="1"/>
  <c r="H882" i="1" s="1"/>
  <c r="E882" i="1" l="1"/>
  <c r="J882" i="1"/>
  <c r="I882" i="1" s="1"/>
  <c r="K882" i="1" l="1"/>
  <c r="H883" i="1" s="1"/>
  <c r="J883" i="1" l="1"/>
  <c r="E883" i="1"/>
  <c r="I883" i="1" l="1"/>
  <c r="K883" i="1" s="1"/>
  <c r="H884" i="1" l="1"/>
  <c r="E884" i="1" l="1"/>
  <c r="J884" i="1"/>
  <c r="I884" i="1" l="1"/>
  <c r="K884" i="1"/>
  <c r="H885" i="1" s="1"/>
  <c r="J885" i="1" l="1"/>
  <c r="E885" i="1"/>
  <c r="I885" i="1" l="1"/>
  <c r="K885" i="1" s="1"/>
  <c r="H886" i="1" l="1"/>
  <c r="E886" i="1" l="1"/>
  <c r="J886" i="1"/>
  <c r="I886" i="1" l="1"/>
  <c r="K886" i="1" s="1"/>
  <c r="H887" i="1" l="1"/>
  <c r="J887" i="1" l="1"/>
  <c r="E887" i="1"/>
  <c r="I887" i="1" l="1"/>
  <c r="K887" i="1" s="1"/>
  <c r="H888" i="1" l="1"/>
  <c r="E888" i="1" l="1"/>
  <c r="J888" i="1"/>
  <c r="I888" i="1" l="1"/>
  <c r="K888" i="1"/>
  <c r="H889" i="1" s="1"/>
  <c r="E889" i="1" l="1"/>
  <c r="J889" i="1"/>
  <c r="I889" i="1" l="1"/>
  <c r="K889" i="1" s="1"/>
  <c r="H890" i="1" l="1"/>
  <c r="E890" i="1" l="1"/>
  <c r="J890" i="1"/>
  <c r="I890" i="1" l="1"/>
  <c r="K890" i="1" s="1"/>
  <c r="H891" i="1" l="1"/>
  <c r="E891" i="1" l="1"/>
  <c r="J891" i="1"/>
  <c r="I891" i="1" l="1"/>
  <c r="K891" i="1" s="1"/>
  <c r="H892" i="1" l="1"/>
  <c r="E892" i="1" l="1"/>
  <c r="J892" i="1"/>
  <c r="I892" i="1" l="1"/>
  <c r="K892" i="1" s="1"/>
  <c r="H893" i="1" l="1"/>
  <c r="E893" i="1" l="1"/>
  <c r="J893" i="1"/>
  <c r="I893" i="1" l="1"/>
  <c r="K893" i="1" s="1"/>
  <c r="H894" i="1" l="1"/>
  <c r="J894" i="1" l="1"/>
  <c r="E894" i="1"/>
  <c r="I894" i="1"/>
  <c r="K894" i="1" l="1"/>
  <c r="H895" i="1" s="1"/>
  <c r="J895" i="1" l="1"/>
  <c r="I895" i="1" s="1"/>
  <c r="E895" i="1"/>
  <c r="K895" i="1" l="1"/>
  <c r="H896" i="1" s="1"/>
  <c r="J896" i="1" l="1"/>
  <c r="E896" i="1"/>
  <c r="I896" i="1" l="1"/>
  <c r="K896" i="1" s="1"/>
  <c r="H897" i="1" l="1"/>
  <c r="E897" i="1" l="1"/>
  <c r="J897" i="1"/>
  <c r="I897" i="1" l="1"/>
  <c r="K897" i="1" s="1"/>
  <c r="H898" i="1" s="1"/>
  <c r="J898" i="1" l="1"/>
  <c r="E898" i="1"/>
  <c r="I898" i="1" l="1"/>
  <c r="K898" i="1"/>
  <c r="H899" i="1" s="1"/>
  <c r="E899" i="1" l="1"/>
  <c r="J899" i="1"/>
  <c r="I899" i="1" l="1"/>
  <c r="K899" i="1" s="1"/>
  <c r="H900" i="1" l="1"/>
  <c r="J900" i="1" l="1"/>
  <c r="I900" i="1" s="1"/>
  <c r="E900" i="1"/>
  <c r="K900" i="1" l="1"/>
  <c r="H901" i="1" s="1"/>
  <c r="E901" i="1" l="1"/>
  <c r="J901" i="1"/>
  <c r="I901" i="1" l="1"/>
  <c r="K901" i="1" s="1"/>
  <c r="H902" i="1" s="1"/>
  <c r="E902" i="1" l="1"/>
  <c r="J902" i="1"/>
  <c r="I902" i="1" l="1"/>
  <c r="K902" i="1" s="1"/>
  <c r="H903" i="1" l="1"/>
  <c r="E903" i="1" s="1"/>
  <c r="J903" i="1" l="1"/>
  <c r="I903" i="1" s="1"/>
  <c r="K903" i="1" l="1"/>
  <c r="H904" i="1" s="1"/>
  <c r="E904" i="1" l="1"/>
  <c r="J904" i="1"/>
  <c r="I904" i="1" l="1"/>
  <c r="K904" i="1" s="1"/>
  <c r="H905" i="1" l="1"/>
  <c r="E905" i="1" l="1"/>
  <c r="J905" i="1"/>
  <c r="I905" i="1" l="1"/>
  <c r="K905" i="1" s="1"/>
  <c r="H906" i="1" l="1"/>
  <c r="J906" i="1" l="1"/>
  <c r="E906" i="1"/>
  <c r="I906" i="1" l="1"/>
  <c r="K906" i="1" s="1"/>
  <c r="H907" i="1" l="1"/>
  <c r="E907" i="1" l="1"/>
  <c r="J907" i="1"/>
  <c r="I907" i="1" l="1"/>
  <c r="K907" i="1" s="1"/>
  <c r="H908" i="1" l="1"/>
  <c r="E908" i="1" l="1"/>
  <c r="J908" i="1"/>
  <c r="I908" i="1" l="1"/>
  <c r="K908" i="1" s="1"/>
  <c r="H909" i="1" l="1"/>
  <c r="J909" i="1" l="1"/>
  <c r="I909" i="1" s="1"/>
  <c r="E909" i="1"/>
  <c r="K909" i="1" l="1"/>
  <c r="H910" i="1" s="1"/>
  <c r="E910" i="1" l="1"/>
  <c r="J910" i="1"/>
  <c r="I910" i="1" l="1"/>
  <c r="K910" i="1" s="1"/>
  <c r="H911" i="1" s="1"/>
  <c r="E911" i="1" l="1"/>
  <c r="J911" i="1"/>
  <c r="I911" i="1" l="1"/>
  <c r="K911" i="1" s="1"/>
  <c r="H912" i="1" l="1"/>
  <c r="J912" i="1" l="1"/>
  <c r="E912" i="1"/>
  <c r="I912" i="1" l="1"/>
  <c r="K912" i="1" s="1"/>
  <c r="H913" i="1" l="1"/>
  <c r="J913" i="1" l="1"/>
  <c r="I913" i="1" s="1"/>
  <c r="E913" i="1"/>
  <c r="K913" i="1" l="1"/>
  <c r="H914" i="1" s="1"/>
  <c r="E914" i="1" l="1"/>
  <c r="J914" i="1"/>
  <c r="I914" i="1" l="1"/>
  <c r="K914" i="1" s="1"/>
  <c r="H915" i="1" l="1"/>
  <c r="J915" i="1" l="1"/>
  <c r="E915" i="1"/>
  <c r="I915" i="1" l="1"/>
  <c r="K915" i="1" s="1"/>
  <c r="H916" i="1" l="1"/>
  <c r="J916" i="1" l="1"/>
  <c r="E916" i="1"/>
  <c r="I916" i="1" l="1"/>
  <c r="K916" i="1" s="1"/>
  <c r="H917" i="1" l="1"/>
  <c r="E917" i="1" l="1"/>
  <c r="J917" i="1"/>
  <c r="I917" i="1" l="1"/>
  <c r="K917" i="1" s="1"/>
  <c r="H918" i="1" l="1"/>
  <c r="E918" i="1" l="1"/>
  <c r="J918" i="1"/>
  <c r="I918" i="1" l="1"/>
  <c r="K918" i="1" s="1"/>
  <c r="H919" i="1" l="1"/>
  <c r="J919" i="1" l="1"/>
  <c r="E919" i="1"/>
  <c r="I919" i="1" l="1"/>
  <c r="K919" i="1" s="1"/>
  <c r="H920" i="1" l="1"/>
  <c r="E920" i="1" l="1"/>
  <c r="J920" i="1"/>
  <c r="I920" i="1" l="1"/>
  <c r="K920" i="1" s="1"/>
  <c r="H921" i="1" l="1"/>
  <c r="E921" i="1" l="1"/>
  <c r="J921" i="1"/>
  <c r="I921" i="1" l="1"/>
  <c r="K921" i="1" s="1"/>
  <c r="H922" i="1" l="1"/>
  <c r="J922" i="1" l="1"/>
  <c r="E922" i="1"/>
  <c r="I922" i="1" l="1"/>
  <c r="K922" i="1" s="1"/>
  <c r="H923" i="1" l="1"/>
  <c r="J923" i="1" l="1"/>
  <c r="E923" i="1"/>
  <c r="I923" i="1" l="1"/>
  <c r="K923" i="1" s="1"/>
  <c r="H924" i="1" l="1"/>
  <c r="E924" i="1" l="1"/>
  <c r="J924" i="1"/>
  <c r="I924" i="1" l="1"/>
  <c r="K924" i="1" s="1"/>
  <c r="H925" i="1" l="1"/>
  <c r="J925" i="1" l="1"/>
  <c r="E925" i="1"/>
  <c r="I925" i="1" l="1"/>
  <c r="K925" i="1" s="1"/>
  <c r="H926" i="1" l="1"/>
  <c r="J926" i="1" l="1"/>
  <c r="E926" i="1"/>
  <c r="I926" i="1" l="1"/>
  <c r="K926" i="1" s="1"/>
  <c r="H927" i="1" l="1"/>
  <c r="J927" i="1" l="1"/>
  <c r="E927" i="1"/>
  <c r="I927" i="1" l="1"/>
  <c r="K927" i="1" s="1"/>
  <c r="H928" i="1" l="1"/>
  <c r="E928" i="1" l="1"/>
  <c r="J928" i="1"/>
  <c r="I928" i="1" l="1"/>
  <c r="K928" i="1" s="1"/>
  <c r="H929" i="1" l="1"/>
  <c r="E929" i="1" l="1"/>
  <c r="J929" i="1"/>
  <c r="I929" i="1" l="1"/>
  <c r="K929" i="1" s="1"/>
  <c r="H930" i="1" l="1"/>
  <c r="J930" i="1" l="1"/>
  <c r="E930" i="1"/>
  <c r="I930" i="1" l="1"/>
  <c r="K930" i="1" s="1"/>
  <c r="H931" i="1" l="1"/>
  <c r="J931" i="1" l="1"/>
  <c r="I931" i="1" s="1"/>
  <c r="E931" i="1"/>
  <c r="K931" i="1" l="1"/>
  <c r="H932" i="1" s="1"/>
  <c r="E932" i="1" l="1"/>
  <c r="J932" i="1"/>
  <c r="I932" i="1" l="1"/>
  <c r="K932" i="1" s="1"/>
  <c r="H933" i="1" s="1"/>
  <c r="E933" i="1" l="1"/>
  <c r="J933" i="1"/>
  <c r="I933" i="1" s="1"/>
  <c r="K933" i="1" l="1"/>
  <c r="H934" i="1" s="1"/>
  <c r="J934" i="1" l="1"/>
  <c r="E934" i="1"/>
  <c r="I934" i="1" l="1"/>
  <c r="K934" i="1" s="1"/>
  <c r="H935" i="1" l="1"/>
  <c r="J935" i="1" l="1"/>
  <c r="E935" i="1"/>
  <c r="I935" i="1" l="1"/>
  <c r="K935" i="1" s="1"/>
  <c r="H936" i="1" l="1"/>
  <c r="E936" i="1" l="1"/>
  <c r="J936" i="1"/>
  <c r="I936" i="1" l="1"/>
  <c r="K936" i="1" s="1"/>
  <c r="H937" i="1" l="1"/>
  <c r="E937" i="1" l="1"/>
  <c r="J937" i="1"/>
  <c r="I937" i="1" l="1"/>
  <c r="K937" i="1" s="1"/>
  <c r="H938" i="1" l="1"/>
  <c r="J938" i="1" l="1"/>
  <c r="I938" i="1" s="1"/>
  <c r="E938" i="1"/>
  <c r="K938" i="1" l="1"/>
  <c r="H939" i="1" s="1"/>
  <c r="E939" i="1" l="1"/>
  <c r="J939" i="1"/>
  <c r="I939" i="1" l="1"/>
  <c r="K939" i="1" s="1"/>
  <c r="H940" i="1" l="1"/>
  <c r="E940" i="1" l="1"/>
  <c r="J940" i="1"/>
  <c r="I940" i="1" l="1"/>
  <c r="K940" i="1" s="1"/>
  <c r="H941" i="1" l="1"/>
  <c r="J941" i="1" l="1"/>
  <c r="E941" i="1"/>
  <c r="I941" i="1" l="1"/>
  <c r="K941" i="1" s="1"/>
  <c r="H942" i="1" l="1"/>
  <c r="E942" i="1" s="1"/>
  <c r="J942" i="1" l="1"/>
  <c r="I942" i="1" s="1"/>
  <c r="K942" i="1" l="1"/>
  <c r="H943" i="1" s="1"/>
  <c r="J943" i="1" l="1"/>
  <c r="E943" i="1"/>
  <c r="I943" i="1" l="1"/>
  <c r="K943" i="1" s="1"/>
  <c r="H944" i="1" l="1"/>
  <c r="E944" i="1" l="1"/>
  <c r="J944" i="1"/>
  <c r="I944" i="1" l="1"/>
  <c r="K944" i="1" s="1"/>
  <c r="H945" i="1" l="1"/>
  <c r="J945" i="1" l="1"/>
  <c r="I945" i="1" s="1"/>
  <c r="E945" i="1"/>
  <c r="K945" i="1" l="1"/>
  <c r="H946" i="1" s="1"/>
  <c r="J946" i="1" l="1"/>
  <c r="E946" i="1"/>
  <c r="I946" i="1" l="1"/>
  <c r="K946" i="1" s="1"/>
  <c r="H947" i="1" l="1"/>
  <c r="J947" i="1" l="1"/>
  <c r="E947" i="1"/>
  <c r="I947" i="1" l="1"/>
  <c r="K947" i="1"/>
  <c r="H948" i="1" s="1"/>
  <c r="E948" i="1" l="1"/>
  <c r="J948" i="1"/>
  <c r="I948" i="1" l="1"/>
  <c r="K948" i="1" s="1"/>
  <c r="H949" i="1" l="1"/>
  <c r="E949" i="1" l="1"/>
  <c r="J949" i="1"/>
  <c r="I949" i="1" l="1"/>
  <c r="K949" i="1" s="1"/>
  <c r="H950" i="1" l="1"/>
  <c r="J950" i="1" l="1"/>
  <c r="I950" i="1" s="1"/>
  <c r="E950" i="1"/>
  <c r="K950" i="1" l="1"/>
  <c r="H951" i="1" s="1"/>
  <c r="E951" i="1" l="1"/>
  <c r="J951" i="1"/>
  <c r="I951" i="1" l="1"/>
  <c r="K951" i="1" s="1"/>
  <c r="H952" i="1" l="1"/>
  <c r="J952" i="1" l="1"/>
  <c r="E952" i="1"/>
  <c r="I952" i="1" l="1"/>
  <c r="K952" i="1" s="1"/>
  <c r="H953" i="1" l="1"/>
  <c r="E953" i="1" l="1"/>
  <c r="J953" i="1"/>
  <c r="I953" i="1" l="1"/>
  <c r="K953" i="1" s="1"/>
  <c r="H954" i="1" s="1"/>
  <c r="E954" i="1" l="1"/>
  <c r="J954" i="1"/>
  <c r="I954" i="1" l="1"/>
  <c r="K954" i="1" s="1"/>
  <c r="H955" i="1" l="1"/>
  <c r="E955" i="1" l="1"/>
  <c r="J955" i="1"/>
  <c r="I955" i="1" s="1"/>
  <c r="K955" i="1" l="1"/>
  <c r="H956" i="1" s="1"/>
  <c r="E956" i="1" s="1"/>
  <c r="J956" i="1" l="1"/>
  <c r="I956" i="1" s="1"/>
  <c r="K956" i="1" l="1"/>
  <c r="H957" i="1" s="1"/>
  <c r="E957" i="1" l="1"/>
  <c r="J957" i="1"/>
  <c r="I957" i="1" l="1"/>
  <c r="K957" i="1" s="1"/>
  <c r="H958" i="1" l="1"/>
  <c r="E958" i="1" l="1"/>
  <c r="J958" i="1"/>
  <c r="I958" i="1" l="1"/>
  <c r="K958" i="1"/>
  <c r="H959" i="1" s="1"/>
  <c r="J959" i="1" l="1"/>
  <c r="E959" i="1"/>
  <c r="I959" i="1" l="1"/>
  <c r="K959" i="1"/>
  <c r="H960" i="1" s="1"/>
  <c r="E960" i="1" l="1"/>
  <c r="J960" i="1"/>
  <c r="I960" i="1" l="1"/>
  <c r="K960" i="1" s="1"/>
  <c r="H961" i="1" l="1"/>
  <c r="E961" i="1" l="1"/>
  <c r="J961" i="1"/>
  <c r="I961" i="1" l="1"/>
  <c r="K961" i="1" s="1"/>
  <c r="H962" i="1" l="1"/>
  <c r="J962" i="1" l="1"/>
  <c r="E962" i="1"/>
  <c r="I962" i="1" l="1"/>
  <c r="K962" i="1" s="1"/>
  <c r="H963" i="1" l="1"/>
  <c r="E963" i="1" l="1"/>
  <c r="J963" i="1"/>
  <c r="I963" i="1" l="1"/>
  <c r="K963" i="1" s="1"/>
  <c r="H964" i="1" s="1"/>
  <c r="E964" i="1" l="1"/>
  <c r="J964" i="1"/>
  <c r="I964" i="1" l="1"/>
  <c r="K964" i="1" s="1"/>
  <c r="H965" i="1" l="1"/>
  <c r="J965" i="1" l="1"/>
  <c r="E965" i="1"/>
  <c r="I965" i="1" l="1"/>
  <c r="K965" i="1" s="1"/>
  <c r="H966" i="1" l="1"/>
  <c r="E966" i="1" l="1"/>
  <c r="J966" i="1"/>
  <c r="I966" i="1" l="1"/>
  <c r="K966" i="1" s="1"/>
  <c r="H967" i="1" l="1"/>
  <c r="E967" i="1" l="1"/>
  <c r="J967" i="1"/>
  <c r="I967" i="1" l="1"/>
  <c r="K967" i="1" s="1"/>
  <c r="H968" i="1" l="1"/>
  <c r="J968" i="1" l="1"/>
  <c r="I968" i="1" s="1"/>
  <c r="E968" i="1"/>
  <c r="K968" i="1" l="1"/>
  <c r="H969" i="1" s="1"/>
  <c r="J969" i="1" l="1"/>
  <c r="E969" i="1"/>
  <c r="I969" i="1" l="1"/>
  <c r="K969" i="1" s="1"/>
  <c r="H970" i="1" l="1"/>
  <c r="J970" i="1" l="1"/>
  <c r="E970" i="1"/>
  <c r="I970" i="1" l="1"/>
  <c r="K970" i="1" s="1"/>
  <c r="H971" i="1" l="1"/>
  <c r="E971" i="1" l="1"/>
  <c r="J971" i="1"/>
  <c r="I971" i="1" l="1"/>
  <c r="K971" i="1" s="1"/>
  <c r="H972" i="1" l="1"/>
  <c r="E972" i="1" l="1"/>
  <c r="J972" i="1"/>
  <c r="I972" i="1" l="1"/>
  <c r="K972" i="1" s="1"/>
  <c r="H973" i="1" l="1"/>
  <c r="J973" i="1" l="1"/>
  <c r="E973" i="1"/>
  <c r="I973" i="1" l="1"/>
  <c r="K973" i="1" s="1"/>
  <c r="H974" i="1" l="1"/>
  <c r="J974" i="1" l="1"/>
  <c r="E974" i="1"/>
  <c r="I974" i="1" l="1"/>
  <c r="K974" i="1" s="1"/>
  <c r="H975" i="1" s="1"/>
  <c r="E975" i="1" l="1"/>
  <c r="J975" i="1"/>
  <c r="I975" i="1" l="1"/>
  <c r="K975" i="1" s="1"/>
  <c r="H976" i="1" l="1"/>
  <c r="E976" i="1" l="1"/>
  <c r="J976" i="1"/>
  <c r="I976" i="1" l="1"/>
  <c r="K976" i="1" s="1"/>
  <c r="H977" i="1" l="1"/>
  <c r="J977" i="1" l="1"/>
  <c r="E977" i="1"/>
  <c r="I977" i="1" l="1"/>
  <c r="K977" i="1" s="1"/>
  <c r="H978" i="1" l="1"/>
  <c r="E978" i="1" l="1"/>
  <c r="J978" i="1"/>
  <c r="I978" i="1" l="1"/>
  <c r="K978" i="1" s="1"/>
  <c r="H979" i="1" l="1"/>
  <c r="J979" i="1" l="1"/>
  <c r="E979" i="1"/>
  <c r="I979" i="1" l="1"/>
  <c r="K979" i="1" s="1"/>
  <c r="H980" i="1" l="1"/>
  <c r="J980" i="1" l="1"/>
  <c r="E980" i="1"/>
  <c r="I980" i="1" l="1"/>
  <c r="K980" i="1" s="1"/>
  <c r="H981" i="1" l="1"/>
  <c r="E981" i="1" l="1"/>
  <c r="J981" i="1"/>
  <c r="I981" i="1" l="1"/>
  <c r="K981" i="1" s="1"/>
  <c r="H982" i="1" l="1"/>
  <c r="E982" i="1" l="1"/>
  <c r="J982" i="1"/>
  <c r="I982" i="1" l="1"/>
  <c r="K982" i="1" s="1"/>
  <c r="H983" i="1" l="1"/>
  <c r="E983" i="1" l="1"/>
  <c r="J983" i="1"/>
  <c r="I983" i="1" l="1"/>
  <c r="K983" i="1"/>
  <c r="H984" i="1" s="1"/>
  <c r="J984" i="1" l="1"/>
  <c r="I984" i="1" s="1"/>
  <c r="E984" i="1"/>
  <c r="K984" i="1" l="1"/>
  <c r="H985" i="1" s="1"/>
  <c r="J985" i="1" l="1"/>
  <c r="E985" i="1"/>
  <c r="I985" i="1" l="1"/>
  <c r="K985" i="1"/>
  <c r="H986" i="1" s="1"/>
  <c r="E986" i="1" l="1"/>
  <c r="J986" i="1"/>
  <c r="I986" i="1" l="1"/>
  <c r="K986" i="1" s="1"/>
  <c r="H987" i="1" l="1"/>
  <c r="J987" i="1" l="1"/>
  <c r="E987" i="1"/>
  <c r="I987" i="1" l="1"/>
  <c r="K987" i="1" s="1"/>
  <c r="H988" i="1" l="1"/>
  <c r="E988" i="1" l="1"/>
  <c r="J988" i="1"/>
  <c r="I988" i="1" l="1"/>
  <c r="K988" i="1" s="1"/>
  <c r="H989" i="1" l="1"/>
  <c r="E989" i="1" l="1"/>
  <c r="J989" i="1"/>
  <c r="I989" i="1" l="1"/>
  <c r="K989" i="1" s="1"/>
  <c r="H990" i="1" l="1"/>
  <c r="E990" i="1" l="1"/>
  <c r="J990" i="1"/>
  <c r="I990" i="1" l="1"/>
  <c r="K990" i="1" s="1"/>
  <c r="H991" i="1" l="1"/>
  <c r="E991" i="1" l="1"/>
  <c r="J991" i="1"/>
  <c r="I991" i="1" l="1"/>
  <c r="K991" i="1" l="1"/>
  <c r="H992" i="1" s="1"/>
  <c r="E992" i="1" l="1"/>
  <c r="J992" i="1"/>
  <c r="I992" i="1" s="1"/>
  <c r="K992" i="1" l="1"/>
  <c r="H993" i="1" s="1"/>
  <c r="E993" i="1" l="1"/>
  <c r="J993" i="1"/>
  <c r="I993" i="1" l="1"/>
  <c r="K993" i="1" l="1"/>
  <c r="H994" i="1" s="1"/>
  <c r="J994" i="1" l="1"/>
  <c r="E994" i="1"/>
  <c r="I994" i="1" l="1"/>
  <c r="K994" i="1" l="1"/>
  <c r="H995" i="1" s="1"/>
  <c r="J995" i="1" l="1"/>
  <c r="E995" i="1"/>
  <c r="I995" i="1" l="1"/>
  <c r="K995" i="1" s="1"/>
  <c r="H996" i="1" s="1"/>
  <c r="E996" i="1" l="1"/>
  <c r="J996" i="1"/>
  <c r="I996" i="1" l="1"/>
  <c r="K996" i="1" s="1"/>
  <c r="H997" i="1" l="1"/>
  <c r="J997" i="1" l="1"/>
  <c r="E997" i="1"/>
  <c r="I997" i="1" l="1"/>
  <c r="K997" i="1" s="1"/>
  <c r="H998" i="1" s="1"/>
  <c r="E998" i="1" l="1"/>
  <c r="J998" i="1"/>
  <c r="I998" i="1" l="1"/>
  <c r="K998" i="1" l="1"/>
  <c r="H999" i="1" s="1"/>
  <c r="E999" i="1" l="1"/>
  <c r="J999" i="1"/>
  <c r="I999" i="1" l="1"/>
  <c r="K999" i="1" l="1"/>
  <c r="H1000" i="1" s="1"/>
  <c r="J1000" i="1" l="1"/>
  <c r="E1000" i="1"/>
  <c r="I1000" i="1" l="1"/>
  <c r="K1000" i="1" s="1"/>
  <c r="H1001" i="1" s="1"/>
  <c r="J1001" i="1" l="1"/>
  <c r="E1001" i="1"/>
  <c r="I1001" i="1" l="1"/>
  <c r="K1001" i="1" s="1"/>
  <c r="H1002" i="1" s="1"/>
  <c r="E1002" i="1" l="1"/>
  <c r="J1002" i="1"/>
  <c r="I1002" i="1" l="1"/>
  <c r="K1002" i="1" s="1"/>
  <c r="H1003" i="1" s="1"/>
  <c r="J1003" i="1" l="1"/>
  <c r="E1003" i="1"/>
  <c r="I1003" i="1" l="1"/>
  <c r="K1003" i="1" s="1"/>
  <c r="H1004" i="1" s="1"/>
  <c r="E1004" i="1" l="1"/>
  <c r="J1004" i="1"/>
  <c r="I1004" i="1" l="1"/>
  <c r="K1004" i="1" s="1"/>
  <c r="H1005" i="1" s="1"/>
  <c r="E1005" i="1" l="1"/>
  <c r="J1005" i="1"/>
  <c r="I1005" i="1" s="1"/>
  <c r="K1005" i="1" l="1"/>
  <c r="H1006" i="1" s="1"/>
  <c r="J1006" i="1" l="1"/>
  <c r="E1006" i="1"/>
  <c r="I1006" i="1" l="1"/>
  <c r="K1006" i="1" s="1"/>
  <c r="H1007" i="1" l="1"/>
  <c r="J1007" i="1" l="1"/>
  <c r="E1007" i="1"/>
  <c r="I1007" i="1" l="1"/>
  <c r="K1007" i="1" s="1"/>
  <c r="H1008" i="1" l="1"/>
  <c r="E1008" i="1" l="1"/>
  <c r="J1008" i="1"/>
  <c r="I1008" i="1" l="1"/>
  <c r="K1008" i="1" s="1"/>
  <c r="H1009" i="1" l="1"/>
  <c r="J1009" i="1" l="1"/>
  <c r="I1009" i="1" s="1"/>
  <c r="E1009" i="1"/>
  <c r="K1009" i="1" l="1"/>
  <c r="H1010" i="1" s="1"/>
  <c r="J1010" i="1" l="1"/>
  <c r="E1010" i="1"/>
  <c r="I1010" i="1" l="1"/>
  <c r="K1010" i="1" s="1"/>
  <c r="H1011" i="1" l="1"/>
  <c r="E1011" i="1" l="1"/>
  <c r="J1011" i="1"/>
  <c r="I1011" i="1" l="1"/>
  <c r="K1011" i="1" s="1"/>
  <c r="H1012" i="1" l="1"/>
  <c r="E1012" i="1" l="1"/>
  <c r="J1012" i="1"/>
  <c r="I1012" i="1" l="1"/>
  <c r="K1012" i="1" s="1"/>
  <c r="H1013" i="1" l="1"/>
  <c r="E1013" i="1" l="1"/>
  <c r="J1013" i="1"/>
  <c r="I1013" i="1" l="1"/>
  <c r="K1013" i="1" s="1"/>
  <c r="H1014" i="1" l="1"/>
  <c r="E1014" i="1" l="1"/>
  <c r="J1014" i="1"/>
  <c r="I1014" i="1" l="1"/>
  <c r="K1014" i="1" s="1"/>
  <c r="H1015" i="1" l="1"/>
  <c r="J1015" i="1" l="1"/>
  <c r="E1015" i="1"/>
  <c r="I1015" i="1" l="1"/>
  <c r="K1015" i="1" s="1"/>
  <c r="H1016" i="1" l="1"/>
  <c r="J1016" i="1" l="1"/>
  <c r="I1016" i="1" s="1"/>
  <c r="E1016" i="1"/>
  <c r="K1016" i="1" l="1"/>
  <c r="H1017" i="1" s="1"/>
  <c r="J1017" i="1" s="1"/>
  <c r="E1017" i="1" l="1"/>
  <c r="I1017" i="1"/>
  <c r="K1017" i="1" s="1"/>
  <c r="H1018" i="1" l="1"/>
  <c r="E1018" i="1" l="1"/>
  <c r="J1018" i="1"/>
  <c r="I1018" i="1" l="1"/>
  <c r="K1018" i="1" s="1"/>
  <c r="H1019" i="1" s="1"/>
  <c r="E1019" i="1" l="1"/>
  <c r="J1019" i="1"/>
  <c r="I1019" i="1" l="1"/>
  <c r="K1019" i="1" s="1"/>
  <c r="H1020" i="1" l="1"/>
  <c r="J1020" i="1" l="1"/>
  <c r="I1020" i="1" s="1"/>
  <c r="E1020" i="1"/>
  <c r="K1020" i="1" l="1"/>
  <c r="H1021" i="1" s="1"/>
  <c r="J1021" i="1" l="1"/>
  <c r="E1021" i="1"/>
  <c r="I1021" i="1" l="1"/>
  <c r="K1021" i="1" s="1"/>
  <c r="H1022" i="1" l="1"/>
  <c r="E1022" i="1" s="1"/>
  <c r="J1022" i="1" l="1"/>
  <c r="I1022" i="1" s="1"/>
  <c r="K1022" i="1" l="1"/>
  <c r="H1023" i="1" s="1"/>
  <c r="E1023" i="1" l="1"/>
  <c r="J1023" i="1"/>
  <c r="I1023" i="1" l="1"/>
  <c r="K1023" i="1" s="1"/>
  <c r="H1024" i="1" s="1"/>
  <c r="J1024" i="1" l="1"/>
  <c r="E1024" i="1"/>
  <c r="I1024" i="1" l="1"/>
  <c r="K1024" i="1" s="1"/>
  <c r="H1025" i="1" l="1"/>
  <c r="E1025" i="1" l="1"/>
  <c r="J1025" i="1"/>
  <c r="I1025" i="1" l="1"/>
  <c r="K1025" i="1"/>
  <c r="H1026" i="1" s="1"/>
  <c r="J1026" i="1" l="1"/>
  <c r="E1026" i="1"/>
  <c r="I1026" i="1" l="1"/>
  <c r="K1026" i="1" s="1"/>
  <c r="H1027" i="1" s="1"/>
  <c r="J1027" i="1" s="1"/>
  <c r="E1027" i="1" l="1"/>
  <c r="I1027" i="1"/>
  <c r="K1027" i="1" s="1"/>
  <c r="H1028" i="1" l="1"/>
  <c r="E1028" i="1" s="1"/>
  <c r="J1028" i="1" l="1"/>
  <c r="I1028" i="1" s="1"/>
  <c r="K1028" i="1" l="1"/>
  <c r="H1029" i="1" s="1"/>
  <c r="J1029" i="1" l="1"/>
  <c r="E1029" i="1"/>
  <c r="I1029" i="1" l="1"/>
  <c r="K1029" i="1" s="1"/>
  <c r="H1030" i="1" s="1"/>
  <c r="J1030" i="1" l="1"/>
  <c r="E1030" i="1"/>
  <c r="I1030" i="1" l="1"/>
  <c r="K1030" i="1" s="1"/>
  <c r="H1031" i="1" l="1"/>
  <c r="E1031" i="1" l="1"/>
  <c r="J1031" i="1"/>
  <c r="I1031" i="1" l="1"/>
  <c r="K1031" i="1"/>
  <c r="H1032" i="1" s="1"/>
  <c r="E1032" i="1" l="1"/>
  <c r="J1032" i="1"/>
  <c r="I1032" i="1" l="1"/>
  <c r="K1032" i="1" s="1"/>
  <c r="H1033" i="1" l="1"/>
  <c r="E1033" i="1" l="1"/>
  <c r="J1033" i="1"/>
  <c r="I1033" i="1" s="1"/>
  <c r="K1033" i="1" l="1"/>
  <c r="H1034" i="1" s="1"/>
  <c r="E1034" i="1" l="1"/>
  <c r="J1034" i="1"/>
  <c r="I1034" i="1" l="1"/>
  <c r="K1034" i="1" s="1"/>
  <c r="H1035" i="1" l="1"/>
  <c r="J1035" i="1" l="1"/>
  <c r="I1035" i="1" s="1"/>
  <c r="E1035" i="1"/>
  <c r="K1035" i="1" l="1"/>
  <c r="H1036" i="1" s="1"/>
  <c r="E1036" i="1" l="1"/>
  <c r="J1036" i="1"/>
  <c r="I1036" i="1" l="1"/>
  <c r="K1036" i="1"/>
  <c r="H1037" i="1" s="1"/>
  <c r="J1037" i="1" l="1"/>
  <c r="E1037" i="1"/>
  <c r="I1037" i="1" l="1"/>
  <c r="K1037" i="1" s="1"/>
  <c r="H1038" i="1" l="1"/>
  <c r="E1038" i="1" l="1"/>
  <c r="J1038" i="1"/>
  <c r="I1038" i="1" l="1"/>
  <c r="K1038" i="1"/>
  <c r="H1039" i="1" s="1"/>
  <c r="E1039" i="1" s="1"/>
  <c r="J1039" i="1" l="1"/>
  <c r="I1039" i="1" l="1"/>
  <c r="K1039" i="1" s="1"/>
  <c r="H1040" i="1" s="1"/>
  <c r="E1040" i="1" l="1"/>
  <c r="J1040" i="1"/>
  <c r="I1040" i="1" l="1"/>
  <c r="K1040" i="1" s="1"/>
  <c r="H1041" i="1" l="1"/>
  <c r="E1041" i="1" l="1"/>
  <c r="J1041" i="1"/>
  <c r="I1041" i="1" l="1"/>
  <c r="K1041" i="1" s="1"/>
  <c r="H1042" i="1" l="1"/>
  <c r="J1042" i="1" l="1"/>
  <c r="E1042" i="1"/>
  <c r="I1042" i="1" l="1"/>
  <c r="K1042" i="1" s="1"/>
  <c r="H1043" i="1" l="1"/>
  <c r="J1043" i="1" l="1"/>
  <c r="E1043" i="1"/>
  <c r="I1043" i="1" l="1"/>
  <c r="K1043" i="1" s="1"/>
  <c r="H1044" i="1" l="1"/>
  <c r="E1044" i="1" l="1"/>
  <c r="J1044" i="1"/>
  <c r="I1044" i="1" s="1"/>
  <c r="K1044" i="1" l="1"/>
  <c r="H1045" i="1" s="1"/>
  <c r="E1045" i="1" l="1"/>
  <c r="J1045" i="1"/>
  <c r="I1045" i="1" l="1"/>
  <c r="K1045" i="1" s="1"/>
  <c r="H1046" i="1" s="1"/>
  <c r="E1046" i="1" l="1"/>
  <c r="J1046" i="1"/>
  <c r="I1046" i="1" l="1"/>
  <c r="K1046" i="1" s="1"/>
  <c r="H1047" i="1" l="1"/>
  <c r="J1047" i="1" l="1"/>
  <c r="E1047" i="1"/>
  <c r="I1047" i="1" l="1"/>
  <c r="K1047" i="1" s="1"/>
  <c r="H1048" i="1" l="1"/>
  <c r="J1048" i="1" l="1"/>
  <c r="I1048" i="1" s="1"/>
  <c r="E1048" i="1"/>
  <c r="K1048" i="1" l="1"/>
  <c r="H1049" i="1" s="1"/>
  <c r="E1049" i="1" l="1"/>
  <c r="J1049" i="1"/>
  <c r="I1049" i="1" l="1"/>
  <c r="K1049" i="1" s="1"/>
  <c r="H1050" i="1" l="1"/>
  <c r="J1050" i="1" l="1"/>
  <c r="E1050" i="1"/>
  <c r="I1050" i="1" l="1"/>
  <c r="K1050" i="1" s="1"/>
  <c r="H1051" i="1" s="1"/>
  <c r="J1051" i="1" l="1"/>
  <c r="E1051" i="1"/>
  <c r="I1051" i="1" l="1"/>
  <c r="K1051" i="1" s="1"/>
  <c r="H1052" i="1" l="1"/>
  <c r="E1052" i="1" s="1"/>
  <c r="J1052" i="1" l="1"/>
  <c r="I1052" i="1" s="1"/>
  <c r="K1052" i="1" l="1"/>
  <c r="H1053" i="1" s="1"/>
  <c r="J1053" i="1" l="1"/>
  <c r="E1053" i="1"/>
  <c r="I1053" i="1" l="1"/>
  <c r="K1053" i="1" s="1"/>
  <c r="H1054" i="1" l="1"/>
  <c r="J1054" i="1" l="1"/>
  <c r="E1054" i="1"/>
  <c r="I1054" i="1" l="1"/>
  <c r="K1054" i="1" s="1"/>
  <c r="H1055" i="1" l="1"/>
  <c r="E1055" i="1" l="1"/>
  <c r="J1055" i="1"/>
  <c r="I1055" i="1" l="1"/>
  <c r="K1055" i="1" s="1"/>
  <c r="H1056" i="1" s="1"/>
  <c r="J1056" i="1" l="1"/>
  <c r="E1056" i="1"/>
  <c r="I1056" i="1" l="1"/>
  <c r="K1056" i="1" s="1"/>
  <c r="H1057" i="1" l="1"/>
  <c r="J1057" i="1" l="1"/>
  <c r="E1057" i="1"/>
  <c r="I1057" i="1" l="1"/>
  <c r="K1057" i="1" s="1"/>
  <c r="H1058" i="1" l="1"/>
  <c r="J1058" i="1" l="1"/>
  <c r="E1058" i="1"/>
  <c r="I1058" i="1" l="1"/>
  <c r="K1058" i="1" s="1"/>
  <c r="H1059" i="1" l="1"/>
  <c r="E1059" i="1" l="1"/>
  <c r="J1059" i="1"/>
  <c r="I1059" i="1" l="1"/>
  <c r="K1059" i="1" s="1"/>
  <c r="H1060" i="1" s="1"/>
  <c r="J1060" i="1" l="1"/>
  <c r="E1060" i="1"/>
  <c r="I1060" i="1" l="1"/>
  <c r="K1060" i="1" s="1"/>
  <c r="H1061" i="1" l="1"/>
  <c r="E1061" i="1" l="1"/>
  <c r="J1061" i="1"/>
  <c r="I1061" i="1" l="1"/>
  <c r="K1061" i="1" s="1"/>
  <c r="H1062" i="1" l="1"/>
  <c r="E1062" i="1" s="1"/>
  <c r="J1062" i="1" l="1"/>
  <c r="I1062" i="1" l="1"/>
  <c r="K1062" i="1" s="1"/>
  <c r="H1063" i="1" s="1"/>
  <c r="J1063" i="1" l="1"/>
  <c r="I1063" i="1" s="1"/>
  <c r="E1063" i="1"/>
  <c r="K1063" i="1" l="1"/>
  <c r="H1064" i="1" s="1"/>
  <c r="E1064" i="1" l="1"/>
  <c r="J1064" i="1"/>
  <c r="I1064" i="1" l="1"/>
  <c r="K1064" i="1" s="1"/>
  <c r="H1065" i="1" l="1"/>
  <c r="E1065" i="1" l="1"/>
  <c r="J1065" i="1"/>
  <c r="I1065" i="1" l="1"/>
  <c r="K1065" i="1" s="1"/>
  <c r="H1066" i="1" l="1"/>
  <c r="J1066" i="1" l="1"/>
  <c r="E1066" i="1"/>
  <c r="I1066" i="1" l="1"/>
  <c r="K1066" i="1" s="1"/>
  <c r="H1067" i="1" l="1"/>
  <c r="J1067" i="1" l="1"/>
  <c r="E1067" i="1"/>
  <c r="I1067" i="1" l="1"/>
  <c r="K1067" i="1" s="1"/>
  <c r="H1068" i="1" s="1"/>
  <c r="E1068" i="1" l="1"/>
  <c r="J1068" i="1"/>
  <c r="I1068" i="1" l="1"/>
  <c r="K1068" i="1" s="1"/>
  <c r="H1069" i="1" l="1"/>
  <c r="J1069" i="1" l="1"/>
  <c r="I1069" i="1" s="1"/>
  <c r="E1069" i="1"/>
  <c r="K1069" i="1" l="1"/>
  <c r="H1070" i="1" s="1"/>
  <c r="J1070" i="1" l="1"/>
  <c r="E1070" i="1"/>
  <c r="I1070" i="1" l="1"/>
  <c r="K1070" i="1"/>
  <c r="H1071" i="1" s="1"/>
  <c r="J1071" i="1" l="1"/>
  <c r="E1071" i="1"/>
  <c r="I1071" i="1" l="1"/>
  <c r="K1071" i="1" s="1"/>
  <c r="H1072" i="1" l="1"/>
  <c r="J1072" i="1" l="1"/>
  <c r="E1072" i="1"/>
  <c r="I1072" i="1" l="1"/>
  <c r="K1072" i="1" s="1"/>
  <c r="H1073" i="1" l="1"/>
  <c r="J1073" i="1" s="1"/>
  <c r="E1073" i="1" l="1"/>
  <c r="I1073" i="1"/>
  <c r="K1073" i="1" s="1"/>
  <c r="H1074" i="1" l="1"/>
  <c r="E1074" i="1" l="1"/>
  <c r="J1074" i="1"/>
  <c r="I1074" i="1" l="1"/>
  <c r="K1074" i="1" s="1"/>
  <c r="H1075" i="1" l="1"/>
  <c r="E1075" i="1" l="1"/>
  <c r="J1075" i="1"/>
  <c r="I1075" i="1" l="1"/>
  <c r="K1075" i="1" s="1"/>
  <c r="H1076" i="1" l="1"/>
  <c r="J1076" i="1" s="1"/>
  <c r="E1076" i="1" l="1"/>
  <c r="I1076" i="1"/>
  <c r="K1076" i="1" s="1"/>
  <c r="H1077" i="1" l="1"/>
  <c r="J1077" i="1" l="1"/>
  <c r="E1077" i="1"/>
  <c r="I1077" i="1" l="1"/>
  <c r="K1077" i="1" s="1"/>
  <c r="H1078" i="1" l="1"/>
  <c r="E1078" i="1" l="1"/>
  <c r="J1078" i="1"/>
  <c r="I1078" i="1" l="1"/>
  <c r="K1078" i="1"/>
  <c r="H1079" i="1" s="1"/>
  <c r="E1079" i="1" s="1"/>
  <c r="J1079" i="1" l="1"/>
  <c r="I1079" i="1" s="1"/>
  <c r="K1079" i="1" l="1"/>
  <c r="H1080" i="1" s="1"/>
  <c r="J1080" i="1" l="1"/>
  <c r="E1080" i="1"/>
  <c r="I1080" i="1" l="1"/>
  <c r="K1080" i="1" s="1"/>
  <c r="H1081" i="1" s="1"/>
  <c r="E1081" i="1" l="1"/>
  <c r="J1081" i="1"/>
  <c r="I1081" i="1" l="1"/>
  <c r="K1081" i="1" s="1"/>
  <c r="H1082" i="1" l="1"/>
  <c r="J1082" i="1" l="1"/>
  <c r="E1082" i="1"/>
  <c r="I1082" i="1" l="1"/>
  <c r="K1082" i="1" s="1"/>
  <c r="H1083" i="1" l="1"/>
  <c r="E1083" i="1" l="1"/>
  <c r="J1083" i="1"/>
  <c r="I1083" i="1" l="1"/>
  <c r="K1083" i="1" s="1"/>
  <c r="H1084" i="1" s="1"/>
  <c r="E1084" i="1" l="1"/>
  <c r="J1084" i="1"/>
  <c r="I1084" i="1" l="1"/>
  <c r="K1084" i="1"/>
  <c r="H1085" i="1" s="1"/>
  <c r="J1085" i="1" l="1"/>
  <c r="E1085" i="1"/>
  <c r="I1085" i="1" l="1"/>
  <c r="K1085" i="1" s="1"/>
  <c r="H1086" i="1" l="1"/>
  <c r="E1086" i="1" l="1"/>
  <c r="J1086" i="1"/>
  <c r="I1086" i="1" l="1"/>
  <c r="K1086" i="1" s="1"/>
  <c r="H1087" i="1" l="1"/>
  <c r="J1087" i="1" l="1"/>
  <c r="E1087" i="1"/>
  <c r="I1087" i="1" l="1"/>
  <c r="K1087" i="1" s="1"/>
  <c r="H1088" i="1" l="1"/>
  <c r="E1088" i="1" l="1"/>
  <c r="J1088" i="1"/>
  <c r="I1088" i="1" l="1"/>
  <c r="K1088" i="1" s="1"/>
  <c r="H1089" i="1" l="1"/>
  <c r="J1089" i="1" l="1"/>
  <c r="E1089" i="1"/>
  <c r="I1089" i="1" l="1"/>
  <c r="K1089" i="1" s="1"/>
  <c r="H1090" i="1" l="1"/>
  <c r="E1090" i="1" l="1"/>
  <c r="J1090" i="1"/>
  <c r="I1090" i="1" l="1"/>
  <c r="K1090" i="1" s="1"/>
  <c r="H1091" i="1" l="1"/>
  <c r="E1091" i="1" s="1"/>
  <c r="J1091" i="1" l="1"/>
  <c r="I1091" i="1" l="1"/>
  <c r="K1091" i="1" s="1"/>
  <c r="H1092" i="1" s="1"/>
  <c r="E1092" i="1" l="1"/>
  <c r="J1092" i="1"/>
  <c r="I1092" i="1" l="1"/>
  <c r="K1092" i="1" s="1"/>
  <c r="H1093" i="1" l="1"/>
  <c r="E1093" i="1" l="1"/>
  <c r="J1093" i="1"/>
  <c r="I1093" i="1" l="1"/>
  <c r="K1093" i="1" s="1"/>
  <c r="H1094" i="1" s="1"/>
  <c r="E1094" i="1" l="1"/>
  <c r="J1094" i="1"/>
  <c r="I1094" i="1" l="1"/>
  <c r="K1094" i="1" s="1"/>
  <c r="H1095" i="1" l="1"/>
  <c r="J1095" i="1" l="1"/>
  <c r="E1095" i="1"/>
  <c r="I1095" i="1" l="1"/>
  <c r="K1095" i="1" s="1"/>
  <c r="H1096" i="1" l="1"/>
  <c r="J1096" i="1" l="1"/>
  <c r="I1096" i="1" s="1"/>
  <c r="E1096" i="1"/>
  <c r="K1096" i="1" l="1"/>
  <c r="H1097" i="1" s="1"/>
  <c r="E1097" i="1" l="1"/>
  <c r="J1097" i="1"/>
  <c r="I1097" i="1" l="1"/>
  <c r="K1097" i="1" s="1"/>
  <c r="H1098" i="1" l="1"/>
  <c r="J1098" i="1" l="1"/>
  <c r="E1098" i="1"/>
  <c r="E7" i="2" s="1"/>
  <c r="F7" i="2"/>
  <c r="G7" i="2"/>
  <c r="G9" i="7" l="1"/>
  <c r="K9" i="7" s="1"/>
  <c r="S7" i="2"/>
  <c r="U7" i="2" s="1"/>
  <c r="G20" i="2"/>
  <c r="E20" i="2"/>
  <c r="I1098" i="1"/>
  <c r="K1098" i="1" s="1"/>
  <c r="H20" i="2"/>
  <c r="F20" i="2"/>
  <c r="M9" i="7" l="1"/>
  <c r="M8" i="7" s="1"/>
  <c r="M7" i="7" s="1"/>
  <c r="L1" i="7"/>
  <c r="L9" i="7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O9" i="7"/>
  <c r="I20" i="2"/>
  <c r="J20" i="2"/>
  <c r="H1099" i="1"/>
  <c r="K20" i="2" l="1"/>
  <c r="L4" i="7" s="1"/>
  <c r="L3" i="7" s="1"/>
  <c r="E1099" i="1"/>
  <c r="J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I1099" i="1"/>
  <c r="K1099" i="1" s="1"/>
  <c r="Q11" i="7" l="1"/>
  <c r="F28" i="7"/>
  <c r="F30" i="7" s="1"/>
  <c r="H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J1100" i="1"/>
  <c r="E1100" i="1"/>
  <c r="F31" i="7" l="1"/>
  <c r="N7" i="2" s="1"/>
  <c r="O7" i="2" s="1"/>
  <c r="I1100" i="1"/>
  <c r="K1100" i="1" s="1"/>
  <c r="H1101" i="1" l="1"/>
  <c r="J1101" i="1" l="1"/>
  <c r="E1101" i="1"/>
  <c r="I1101" i="1" l="1"/>
  <c r="K1101" i="1" s="1"/>
  <c r="H1102" i="1" l="1"/>
  <c r="J1102" i="1" l="1"/>
  <c r="I1102" i="1" s="1"/>
  <c r="E1102" i="1"/>
  <c r="K1102" i="1" l="1"/>
  <c r="H1103" i="1" s="1"/>
  <c r="J1103" i="1" l="1"/>
  <c r="E1103" i="1"/>
  <c r="I1103" i="1" l="1"/>
  <c r="K1103" i="1" s="1"/>
  <c r="H1104" i="1" l="1"/>
  <c r="J1104" i="1" l="1"/>
  <c r="E1104" i="1"/>
  <c r="I1104" i="1" l="1"/>
  <c r="K1104" i="1" s="1"/>
  <c r="H1105" i="1" s="1"/>
  <c r="E1105" i="1" l="1"/>
  <c r="J1105" i="1"/>
  <c r="I1105" i="1" l="1"/>
  <c r="K1105" i="1" s="1"/>
  <c r="H1106" i="1" l="1"/>
  <c r="E1106" i="1" l="1"/>
  <c r="J1106" i="1"/>
  <c r="I1106" i="1" l="1"/>
  <c r="K1106" i="1" s="1"/>
  <c r="H1107" i="1" l="1"/>
  <c r="E1107" i="1" l="1"/>
  <c r="J1107" i="1"/>
  <c r="I1107" i="1" l="1"/>
  <c r="K1107" i="1" s="1"/>
  <c r="H1108" i="1" l="1"/>
  <c r="E1108" i="1" l="1"/>
  <c r="J1108" i="1"/>
  <c r="I1108" i="1" l="1"/>
  <c r="K1108" i="1" s="1"/>
  <c r="H1109" i="1" l="1"/>
  <c r="J1109" i="1" s="1"/>
  <c r="E1109" i="1" l="1"/>
  <c r="I1109" i="1"/>
  <c r="K1109" i="1" s="1"/>
  <c r="H1110" i="1" l="1"/>
  <c r="J1110" i="1" l="1"/>
  <c r="E1110" i="1"/>
  <c r="I1110" i="1"/>
  <c r="K1110" i="1" l="1"/>
  <c r="H1111" i="1" s="1"/>
  <c r="J1111" i="1" l="1"/>
  <c r="E1111" i="1"/>
  <c r="I1111" i="1" l="1"/>
  <c r="K1111" i="1" s="1"/>
  <c r="H1112" i="1" l="1"/>
  <c r="E1112" i="1" l="1"/>
  <c r="J1112" i="1"/>
  <c r="I1112" i="1" l="1"/>
  <c r="K1112" i="1" s="1"/>
  <c r="H1113" i="1" s="1"/>
  <c r="J1113" i="1" s="1"/>
  <c r="E1113" i="1" l="1"/>
  <c r="I1113" i="1"/>
  <c r="K1113" i="1" s="1"/>
  <c r="H1114" i="1" l="1"/>
  <c r="J1114" i="1" l="1"/>
  <c r="E1114" i="1"/>
  <c r="I1114" i="1" l="1"/>
  <c r="K1114" i="1" s="1"/>
  <c r="H1115" i="1" l="1"/>
  <c r="J1115" i="1" l="1"/>
  <c r="I1115" i="1" s="1"/>
  <c r="E1115" i="1"/>
  <c r="K1115" i="1" l="1"/>
  <c r="H1116" i="1" s="1"/>
  <c r="E1116" i="1" l="1"/>
  <c r="J1116" i="1"/>
  <c r="I1116" i="1" l="1"/>
  <c r="K1116" i="1" s="1"/>
  <c r="H1117" i="1" l="1"/>
  <c r="E1117" i="1" l="1"/>
  <c r="J1117" i="1"/>
  <c r="I1117" i="1" l="1"/>
  <c r="K1117" i="1" s="1"/>
  <c r="H1118" i="1" l="1"/>
  <c r="J1118" i="1" l="1"/>
  <c r="E1118" i="1"/>
  <c r="I1118" i="1" l="1"/>
  <c r="K1118" i="1" s="1"/>
  <c r="H1119" i="1" l="1"/>
  <c r="J1119" i="1" l="1"/>
  <c r="E1119" i="1"/>
  <c r="I1119" i="1" l="1"/>
  <c r="K1119" i="1" s="1"/>
  <c r="H1120" i="1" l="1"/>
  <c r="E1120" i="1" l="1"/>
  <c r="J1120" i="1"/>
  <c r="I1120" i="1" s="1"/>
  <c r="K1120" i="1" l="1"/>
  <c r="H1121" i="1" s="1"/>
  <c r="E1121" i="1" l="1"/>
  <c r="J1121" i="1"/>
  <c r="I1121" i="1" l="1"/>
  <c r="K1121" i="1" s="1"/>
  <c r="H1122" i="1" s="1"/>
  <c r="E1122" i="1" l="1"/>
  <c r="J1122" i="1"/>
  <c r="I1122" i="1" l="1"/>
  <c r="K1122" i="1" s="1"/>
  <c r="H1123" i="1" l="1"/>
  <c r="E1123" i="1" l="1"/>
  <c r="J1123" i="1"/>
  <c r="I1123" i="1" l="1"/>
  <c r="K1123" i="1" s="1"/>
  <c r="H1124" i="1" l="1"/>
  <c r="J1124" i="1" l="1"/>
  <c r="E1124" i="1"/>
  <c r="I1124" i="1" l="1"/>
  <c r="K1124" i="1" s="1"/>
  <c r="H1125" i="1" l="1"/>
  <c r="J1125" i="1" l="1"/>
  <c r="E1125" i="1"/>
  <c r="I1125" i="1" l="1"/>
  <c r="K1125" i="1" s="1"/>
  <c r="H1126" i="1" l="1"/>
  <c r="E1126" i="1" l="1"/>
  <c r="J1126" i="1"/>
  <c r="I1126" i="1" l="1"/>
  <c r="K1126" i="1" s="1"/>
  <c r="H1127" i="1" l="1"/>
  <c r="J1127" i="1" l="1"/>
  <c r="E1127" i="1"/>
  <c r="I1127" i="1" l="1"/>
  <c r="K1127" i="1" s="1"/>
  <c r="H1128" i="1" l="1"/>
  <c r="J1128" i="1" l="1"/>
  <c r="E1128" i="1"/>
  <c r="I1128" i="1"/>
  <c r="K1128" i="1" l="1"/>
  <c r="H1129" i="1" s="1"/>
  <c r="E1129" i="1" l="1"/>
  <c r="J1129" i="1"/>
  <c r="I1129" i="1" l="1"/>
  <c r="K1129" i="1" s="1"/>
  <c r="H1130" i="1" l="1"/>
  <c r="E1130" i="1" l="1"/>
  <c r="J1130" i="1"/>
  <c r="I1130" i="1" l="1"/>
  <c r="K1130" i="1" s="1"/>
  <c r="H1131" i="1" l="1"/>
  <c r="E1131" i="1" l="1"/>
  <c r="J1131" i="1"/>
  <c r="I1131" i="1" l="1"/>
  <c r="K1131" i="1" s="1"/>
  <c r="H1132" i="1" l="1"/>
  <c r="E1132" i="1" l="1"/>
  <c r="J1132" i="1"/>
  <c r="I1132" i="1" l="1"/>
  <c r="K1132" i="1" s="1"/>
  <c r="H1133" i="1" l="1"/>
  <c r="J1133" i="1" s="1"/>
  <c r="E1133" i="1" l="1"/>
  <c r="I1133" i="1"/>
  <c r="K1133" i="1" s="1"/>
  <c r="H1134" i="1" l="1"/>
  <c r="E1134" i="1" l="1"/>
  <c r="J1134" i="1"/>
  <c r="I1134" i="1" l="1"/>
  <c r="K1134" i="1" s="1"/>
  <c r="H1135" i="1" l="1"/>
  <c r="J1135" i="1" l="1"/>
  <c r="E1135" i="1"/>
  <c r="I1135" i="1" l="1"/>
  <c r="K1135" i="1" s="1"/>
  <c r="H1136" i="1" l="1"/>
  <c r="E1136" i="1" l="1"/>
  <c r="J1136" i="1"/>
  <c r="I1136" i="1" l="1"/>
  <c r="K1136" i="1" s="1"/>
  <c r="H1137" i="1" s="1"/>
  <c r="E1137" i="1" s="1"/>
  <c r="J1137" i="1" l="1"/>
  <c r="I1137" i="1" s="1"/>
  <c r="K1137" i="1" l="1"/>
  <c r="H1138" i="1" s="1"/>
  <c r="E1138" i="1" l="1"/>
  <c r="J1138" i="1"/>
  <c r="I1138" i="1" l="1"/>
  <c r="K1138" i="1" s="1"/>
  <c r="H1139" i="1" l="1"/>
  <c r="E1139" i="1" s="1"/>
  <c r="J1139" i="1" l="1"/>
  <c r="I1139" i="1" s="1"/>
  <c r="K1139" i="1" l="1"/>
  <c r="H1140" i="1" s="1"/>
  <c r="E1140" i="1" s="1"/>
  <c r="J1140" i="1" l="1"/>
  <c r="I1140" i="1" s="1"/>
  <c r="K1140" i="1" l="1"/>
  <c r="H1141" i="1" s="1"/>
  <c r="E1141" i="1" l="1"/>
  <c r="J1141" i="1"/>
  <c r="I1141" i="1" l="1"/>
  <c r="K1141" i="1" s="1"/>
  <c r="H1142" i="1" l="1"/>
  <c r="E1142" i="1" s="1"/>
  <c r="J1142" i="1" l="1"/>
  <c r="I1142" i="1" l="1"/>
  <c r="K1142" i="1" s="1"/>
  <c r="H1143" i="1" s="1"/>
  <c r="J1143" i="1" l="1"/>
  <c r="E1143" i="1"/>
  <c r="I1143" i="1" l="1"/>
  <c r="K1143" i="1" s="1"/>
  <c r="H1144" i="1" l="1"/>
  <c r="E1144" i="1" l="1"/>
  <c r="J1144" i="1"/>
  <c r="I1144" i="1" l="1"/>
  <c r="K1144" i="1" s="1"/>
  <c r="H1145" i="1" l="1"/>
  <c r="E1145" i="1" s="1"/>
  <c r="J1145" i="1" l="1"/>
  <c r="I1145" i="1" l="1"/>
  <c r="K1145" i="1"/>
  <c r="H1146" i="1" s="1"/>
  <c r="E1146" i="1" l="1"/>
  <c r="J1146" i="1"/>
  <c r="I1146" i="1" l="1"/>
  <c r="K1146" i="1" l="1"/>
  <c r="H1147" i="1" s="1"/>
  <c r="J1147" i="1" l="1"/>
  <c r="E1147" i="1"/>
  <c r="I1147" i="1" l="1"/>
  <c r="K1147" i="1" s="1"/>
  <c r="H1148" i="1" s="1"/>
  <c r="E1148" i="1" l="1"/>
  <c r="J1148" i="1"/>
  <c r="I1148" i="1" l="1"/>
  <c r="K1148" i="1" s="1"/>
  <c r="H1149" i="1" s="1"/>
  <c r="E1149" i="1" l="1"/>
  <c r="J1149" i="1"/>
  <c r="I1149" i="1" l="1"/>
  <c r="K1149" i="1" s="1"/>
  <c r="H1150" i="1" s="1"/>
  <c r="E1150" i="1" l="1"/>
  <c r="J1150" i="1"/>
  <c r="I1150" i="1" l="1"/>
  <c r="K1150" i="1" s="1"/>
  <c r="H1151" i="1" l="1"/>
  <c r="E1151" i="1" l="1"/>
  <c r="J1151" i="1"/>
  <c r="I1151" i="1" l="1"/>
  <c r="K1151" i="1" s="1"/>
  <c r="H1152" i="1" l="1"/>
  <c r="J1152" i="1" l="1"/>
  <c r="E1152" i="1"/>
  <c r="I1152" i="1"/>
  <c r="K1152" i="1" l="1"/>
  <c r="H1153" i="1" s="1"/>
  <c r="J1153" i="1" l="1"/>
  <c r="E1153" i="1"/>
  <c r="I1153" i="1" l="1"/>
  <c r="K1153" i="1" s="1"/>
  <c r="H1154" i="1" l="1"/>
  <c r="J1154" i="1" l="1"/>
  <c r="E1154" i="1"/>
  <c r="I1154" i="1" l="1"/>
  <c r="K1154" i="1" s="1"/>
  <c r="H1155" i="1" l="1"/>
  <c r="E1155" i="1" l="1"/>
  <c r="J1155" i="1"/>
  <c r="I1155" i="1" l="1"/>
  <c r="K1155" i="1" s="1"/>
  <c r="H1156" i="1" l="1"/>
  <c r="J1156" i="1" l="1"/>
  <c r="E1156" i="1"/>
  <c r="I1156" i="1" l="1"/>
  <c r="K1156" i="1" s="1"/>
  <c r="H1157" i="1" l="1"/>
  <c r="E1157" i="1" l="1"/>
  <c r="J1157" i="1"/>
  <c r="I1157" i="1" s="1"/>
  <c r="K1157" i="1" l="1"/>
  <c r="H1158" i="1" s="1"/>
  <c r="E1158" i="1" l="1"/>
  <c r="J1158" i="1"/>
  <c r="I1158" i="1" l="1"/>
  <c r="K1158" i="1"/>
  <c r="H1159" i="1" s="1"/>
  <c r="J1159" i="1" l="1"/>
  <c r="I1159" i="1" s="1"/>
  <c r="E1159" i="1"/>
  <c r="K1159" i="1" l="1"/>
  <c r="H1160" i="1" s="1"/>
  <c r="E1160" i="1" l="1"/>
  <c r="J1160" i="1"/>
  <c r="I1160" i="1" l="1"/>
  <c r="K1160" i="1" s="1"/>
  <c r="H1161" i="1" l="1"/>
  <c r="J1161" i="1" l="1"/>
  <c r="E1161" i="1"/>
  <c r="I1161" i="1" l="1"/>
  <c r="K1161" i="1" s="1"/>
  <c r="H1162" i="1" l="1"/>
  <c r="J1162" i="1" l="1"/>
  <c r="E1162" i="1"/>
  <c r="I1162" i="1" l="1"/>
  <c r="K1162" i="1" s="1"/>
  <c r="H1163" i="1" s="1"/>
  <c r="E1163" i="1" l="1"/>
  <c r="J1163" i="1"/>
  <c r="I1163" i="1" l="1"/>
  <c r="K1163" i="1" s="1"/>
  <c r="H1164" i="1" l="1"/>
  <c r="J1164" i="1" l="1"/>
  <c r="E1164" i="1"/>
  <c r="I1164" i="1" l="1"/>
  <c r="K1164" i="1" s="1"/>
  <c r="H1165" i="1" l="1"/>
  <c r="J1165" i="1" l="1"/>
  <c r="I1165" i="1" s="1"/>
  <c r="E1165" i="1"/>
  <c r="K1165" i="1" l="1"/>
  <c r="H1166" i="1" s="1"/>
  <c r="J1166" i="1" l="1"/>
  <c r="E1166" i="1"/>
  <c r="I1166" i="1" l="1"/>
  <c r="K1166" i="1" s="1"/>
  <c r="H1167" i="1" l="1"/>
  <c r="J1167" i="1" l="1"/>
  <c r="E1167" i="1"/>
  <c r="I1167" i="1" l="1"/>
  <c r="K1167" i="1" s="1"/>
  <c r="H1168" i="1" l="1"/>
  <c r="J1168" i="1" l="1"/>
  <c r="E1168" i="1"/>
  <c r="I1168" i="1" l="1"/>
  <c r="K1168" i="1" s="1"/>
  <c r="H1169" i="1" l="1"/>
  <c r="J1169" i="1" l="1"/>
  <c r="E1169" i="1"/>
  <c r="I1169" i="1" l="1"/>
  <c r="K1169" i="1" s="1"/>
  <c r="H1170" i="1" l="1"/>
  <c r="J1170" i="1" l="1"/>
  <c r="E1170" i="1"/>
  <c r="I1170" i="1" l="1"/>
  <c r="K1170" i="1" s="1"/>
  <c r="H1171" i="1" l="1"/>
  <c r="J1171" i="1" l="1"/>
  <c r="E1171" i="1"/>
  <c r="I1171" i="1" l="1"/>
  <c r="K1171" i="1" s="1"/>
  <c r="H1172" i="1" l="1"/>
  <c r="E1172" i="1" l="1"/>
  <c r="J1172" i="1"/>
  <c r="I1172" i="1" l="1"/>
  <c r="K1172" i="1" s="1"/>
  <c r="H1173" i="1" l="1"/>
  <c r="E1173" i="1" l="1"/>
  <c r="J1173" i="1"/>
  <c r="I1173" i="1" l="1"/>
  <c r="K1173" i="1" s="1"/>
  <c r="H1174" i="1" l="1"/>
  <c r="J1174" i="1" l="1"/>
  <c r="E1174" i="1"/>
  <c r="I1174" i="1" l="1"/>
  <c r="K1174" i="1" s="1"/>
  <c r="H1175" i="1" l="1"/>
  <c r="J1175" i="1" l="1"/>
  <c r="E1175" i="1"/>
  <c r="I1175" i="1" l="1"/>
  <c r="K1175" i="1" s="1"/>
  <c r="H1176" i="1" l="1"/>
  <c r="J1176" i="1" l="1"/>
  <c r="E1176" i="1"/>
  <c r="I1176" i="1" l="1"/>
  <c r="K1176" i="1" s="1"/>
  <c r="H1177" i="1" l="1"/>
  <c r="J1177" i="1" l="1"/>
  <c r="E1177" i="1"/>
  <c r="I1177" i="1" l="1"/>
  <c r="K1177" i="1" s="1"/>
  <c r="H1178" i="1" l="1"/>
  <c r="J1178" i="1" l="1"/>
  <c r="I1178" i="1" s="1"/>
  <c r="E1178" i="1"/>
  <c r="K1178" i="1" l="1"/>
  <c r="H1179" i="1" s="1"/>
  <c r="J1179" i="1" l="1"/>
  <c r="E1179" i="1"/>
  <c r="I1179" i="1" l="1"/>
  <c r="K1179" i="1"/>
  <c r="H1180" i="1" s="1"/>
  <c r="J1180" i="1" l="1"/>
  <c r="E1180" i="1"/>
  <c r="I1180" i="1" l="1"/>
  <c r="K1180" i="1"/>
  <c r="H1181" i="1" s="1"/>
  <c r="E1181" i="1" l="1"/>
  <c r="J1181" i="1"/>
  <c r="I1181" i="1" l="1"/>
  <c r="K1181" i="1" s="1"/>
  <c r="H1182" i="1" l="1"/>
  <c r="E1182" i="1" l="1"/>
  <c r="J1182" i="1"/>
  <c r="I1182" i="1" l="1"/>
  <c r="K1182" i="1" s="1"/>
  <c r="H1183" i="1" l="1"/>
  <c r="E1183" i="1" l="1"/>
  <c r="J1183" i="1"/>
  <c r="I1183" i="1" l="1"/>
  <c r="K1183" i="1" s="1"/>
  <c r="H1184" i="1" l="1"/>
  <c r="J1184" i="1" l="1"/>
  <c r="I1184" i="1" s="1"/>
  <c r="E1184" i="1"/>
  <c r="K1184" i="1" l="1"/>
  <c r="H1185" i="1" s="1"/>
  <c r="J1185" i="1" l="1"/>
  <c r="E1185" i="1"/>
  <c r="I1185" i="1" l="1"/>
  <c r="K1185" i="1" s="1"/>
  <c r="H1186" i="1" l="1"/>
  <c r="J1186" i="1" l="1"/>
  <c r="E1186" i="1"/>
  <c r="I1186" i="1" l="1"/>
  <c r="K1186" i="1" s="1"/>
  <c r="H1187" i="1" l="1"/>
  <c r="E1187" i="1" l="1"/>
  <c r="J1187" i="1"/>
  <c r="I1187" i="1" l="1"/>
  <c r="K1187" i="1" s="1"/>
  <c r="H1188" i="1" l="1"/>
  <c r="J1188" i="1" l="1"/>
  <c r="E1188" i="1"/>
  <c r="I1188" i="1" l="1"/>
  <c r="K1188" i="1" s="1"/>
  <c r="H1189" i="1" l="1"/>
  <c r="E1189" i="1" l="1"/>
  <c r="J1189" i="1"/>
  <c r="I1189" i="1" l="1"/>
  <c r="K1189" i="1" s="1"/>
  <c r="H1190" i="1" l="1"/>
  <c r="J1190" i="1" l="1"/>
  <c r="E1190" i="1"/>
  <c r="I1190" i="1" l="1"/>
  <c r="K1190" i="1" s="1"/>
  <c r="H1191" i="1" l="1"/>
  <c r="J1191" i="1" l="1"/>
  <c r="E1191" i="1"/>
  <c r="I1191" i="1" l="1"/>
  <c r="K1191" i="1" s="1"/>
  <c r="H1192" i="1" l="1"/>
  <c r="E1192" i="1" l="1"/>
  <c r="J1192" i="1"/>
  <c r="I1192" i="1" l="1"/>
  <c r="K1192" i="1" s="1"/>
  <c r="H1193" i="1" l="1"/>
  <c r="J1193" i="1" l="1"/>
  <c r="E1193" i="1"/>
  <c r="I1193" i="1" l="1"/>
  <c r="K1193" i="1" s="1"/>
  <c r="H1194" i="1" l="1"/>
  <c r="J1194" i="1" l="1"/>
  <c r="E1194" i="1"/>
  <c r="I1194" i="1" l="1"/>
  <c r="K1194" i="1" s="1"/>
  <c r="H1195" i="1" l="1"/>
  <c r="E1195" i="1" l="1"/>
  <c r="J1195" i="1"/>
  <c r="I1195" i="1" l="1"/>
  <c r="K1195" i="1" s="1"/>
  <c r="H1196" i="1" s="1"/>
  <c r="J1196" i="1" l="1"/>
  <c r="E1196" i="1"/>
  <c r="I1196" i="1" l="1"/>
  <c r="K1196" i="1" s="1"/>
  <c r="H1197" i="1" l="1"/>
  <c r="E1197" i="1" l="1"/>
  <c r="J1197" i="1"/>
  <c r="I1197" i="1" l="1"/>
  <c r="K1197" i="1" s="1"/>
  <c r="H1198" i="1" s="1"/>
  <c r="E1198" i="1" l="1"/>
  <c r="J1198" i="1"/>
  <c r="I1198" i="1" l="1"/>
  <c r="K1198" i="1" s="1"/>
  <c r="H1199" i="1" l="1"/>
  <c r="J1199" i="1" l="1"/>
  <c r="I1199" i="1" s="1"/>
  <c r="E1199" i="1"/>
  <c r="K1199" i="1" l="1"/>
  <c r="H1200" i="1" s="1"/>
  <c r="E1200" i="1" l="1"/>
  <c r="J1200" i="1"/>
  <c r="I1200" i="1" l="1"/>
  <c r="K1200" i="1" s="1"/>
  <c r="H1201" i="1" l="1"/>
  <c r="E1201" i="1" l="1"/>
  <c r="J1201" i="1"/>
  <c r="I1201" i="1" l="1"/>
  <c r="K1201" i="1"/>
  <c r="H1202" i="1" s="1"/>
  <c r="J1202" i="1" l="1"/>
  <c r="I1202" i="1" s="1"/>
  <c r="E1202" i="1"/>
  <c r="K1202" i="1" l="1"/>
  <c r="H1203" i="1" s="1"/>
  <c r="E1203" i="1" l="1"/>
  <c r="J1203" i="1"/>
  <c r="I1203" i="1" l="1"/>
  <c r="K1203" i="1" s="1"/>
  <c r="H1204" i="1" l="1"/>
  <c r="E1204" i="1" l="1"/>
  <c r="J1204" i="1"/>
  <c r="I1204" i="1" l="1"/>
  <c r="K1204" i="1" s="1"/>
  <c r="H1205" i="1" l="1"/>
  <c r="E1205" i="1" l="1"/>
  <c r="J1205" i="1"/>
  <c r="I1205" i="1" l="1"/>
  <c r="K1205" i="1" s="1"/>
  <c r="H1206" i="1" l="1"/>
  <c r="E1206" i="1" l="1"/>
  <c r="J1206" i="1"/>
  <c r="I1206" i="1" l="1"/>
  <c r="K1206" i="1"/>
  <c r="H1207" i="1" s="1"/>
  <c r="E1207" i="1" l="1"/>
  <c r="J1207" i="1"/>
  <c r="I1207" i="1" l="1"/>
  <c r="K1207" i="1" s="1"/>
  <c r="H1208" i="1" l="1"/>
  <c r="J1208" i="1" l="1"/>
  <c r="I1208" i="1" s="1"/>
  <c r="E1208" i="1"/>
  <c r="K1208" i="1" l="1"/>
  <c r="H1209" i="1" s="1"/>
  <c r="E1209" i="1" l="1"/>
  <c r="J1209" i="1"/>
  <c r="I1209" i="1" l="1"/>
  <c r="K1209" i="1" s="1"/>
  <c r="H1210" i="1" l="1"/>
  <c r="E1210" i="1" l="1"/>
  <c r="J1210" i="1"/>
  <c r="I1210" i="1" l="1"/>
  <c r="K1210" i="1" s="1"/>
  <c r="H1211" i="1" s="1"/>
  <c r="E1211" i="1" l="1"/>
  <c r="J1211" i="1"/>
  <c r="I1211" i="1" l="1"/>
  <c r="K1211" i="1" s="1"/>
  <c r="H1212" i="1" s="1"/>
  <c r="J1212" i="1" l="1"/>
  <c r="I1212" i="1" s="1"/>
  <c r="E1212" i="1"/>
  <c r="K1212" i="1" l="1"/>
  <c r="H1213" i="1" s="1"/>
  <c r="J1213" i="1" l="1"/>
  <c r="E1213" i="1"/>
  <c r="I1213" i="1" l="1"/>
  <c r="K1213" i="1" s="1"/>
  <c r="H1214" i="1" l="1"/>
  <c r="E1214" i="1" l="1"/>
  <c r="J1214" i="1"/>
  <c r="I1214" i="1" l="1"/>
  <c r="K1214" i="1" s="1"/>
  <c r="H1215" i="1" l="1"/>
  <c r="J1215" i="1" l="1"/>
  <c r="E1215" i="1"/>
  <c r="I1215" i="1" l="1"/>
  <c r="K1215" i="1" s="1"/>
  <c r="H1216" i="1" l="1"/>
  <c r="E1216" i="1" l="1"/>
  <c r="J1216" i="1"/>
  <c r="I1216" i="1" l="1"/>
  <c r="K1216" i="1" s="1"/>
  <c r="H1217" i="1" s="1"/>
  <c r="E1217" i="1" l="1"/>
  <c r="J1217" i="1"/>
  <c r="I1217" i="1" l="1"/>
  <c r="K1217" i="1" s="1"/>
  <c r="H1218" i="1" l="1"/>
  <c r="E1218" i="1" l="1"/>
  <c r="J1218" i="1"/>
  <c r="I1218" i="1" l="1"/>
  <c r="K1218" i="1" s="1"/>
  <c r="H1219" i="1" l="1"/>
  <c r="E1219" i="1" l="1"/>
  <c r="J1219" i="1"/>
  <c r="I1219" i="1" l="1"/>
  <c r="K1219" i="1" s="1"/>
  <c r="H1220" i="1" l="1"/>
  <c r="J1220" i="1" l="1"/>
  <c r="E1220" i="1"/>
  <c r="I1220" i="1" l="1"/>
  <c r="K1220" i="1" s="1"/>
  <c r="H1221" i="1" l="1"/>
  <c r="J1221" i="1" l="1"/>
  <c r="E1221" i="1"/>
  <c r="I1221" i="1" l="1"/>
  <c r="K1221" i="1" s="1"/>
  <c r="H1222" i="1" s="1"/>
  <c r="E1222" i="1" l="1"/>
  <c r="J1222" i="1"/>
  <c r="I1222" i="1" l="1"/>
  <c r="K1222" i="1" s="1"/>
  <c r="H1223" i="1" l="1"/>
  <c r="E1223" i="1" l="1"/>
  <c r="J1223" i="1"/>
  <c r="I1223" i="1" l="1"/>
  <c r="K1223" i="1" s="1"/>
  <c r="H1224" i="1" s="1"/>
  <c r="E1224" i="1" l="1"/>
  <c r="J1224" i="1"/>
  <c r="I1224" i="1" l="1"/>
  <c r="K1224" i="1" s="1"/>
  <c r="H1225" i="1" s="1"/>
  <c r="E1225" i="1" l="1"/>
  <c r="J1225" i="1"/>
  <c r="I1225" i="1" l="1"/>
  <c r="K1225" i="1" s="1"/>
  <c r="H1226" i="1" l="1"/>
  <c r="J1226" i="1" l="1"/>
  <c r="E1226" i="1"/>
  <c r="I1226" i="1" l="1"/>
  <c r="K1226" i="1" s="1"/>
  <c r="H1227" i="1" l="1"/>
  <c r="J1227" i="1" l="1"/>
  <c r="I1227" i="1" s="1"/>
  <c r="E1227" i="1"/>
  <c r="K1227" i="1" l="1"/>
  <c r="H1228" i="1" s="1"/>
  <c r="J1228" i="1" l="1"/>
  <c r="E1228" i="1"/>
  <c r="I1228" i="1" l="1"/>
  <c r="K1228" i="1" s="1"/>
  <c r="H1229" i="1" l="1"/>
  <c r="E1229" i="1" l="1"/>
  <c r="J1229" i="1"/>
  <c r="I1229" i="1" l="1"/>
  <c r="K1229" i="1" s="1"/>
  <c r="H1230" i="1" s="1"/>
  <c r="J1230" i="1" l="1"/>
  <c r="I1230" i="1" s="1"/>
  <c r="E1230" i="1"/>
  <c r="K1230" i="1" l="1"/>
  <c r="H1231" i="1"/>
  <c r="E1231" i="1" l="1"/>
  <c r="J1231" i="1"/>
  <c r="I1231" i="1" l="1"/>
  <c r="K1231" i="1" s="1"/>
  <c r="H1232" i="1" s="1"/>
  <c r="J1232" i="1" l="1"/>
  <c r="E1232" i="1"/>
  <c r="I1232" i="1" l="1"/>
  <c r="K1232" i="1" s="1"/>
  <c r="H1233" i="1" l="1"/>
  <c r="J1233" i="1" l="1"/>
  <c r="I1233" i="1" s="1"/>
  <c r="E1233" i="1"/>
  <c r="K1233" i="1" l="1"/>
  <c r="H1234" i="1" s="1"/>
  <c r="J1234" i="1" l="1"/>
  <c r="E1234" i="1"/>
  <c r="I1234" i="1" l="1"/>
  <c r="K1234" i="1" s="1"/>
  <c r="H1235" i="1" l="1"/>
  <c r="E1235" i="1" l="1"/>
  <c r="J1235" i="1"/>
  <c r="I1235" i="1" l="1"/>
  <c r="K1235" i="1"/>
  <c r="H1236" i="1" s="1"/>
  <c r="E1236" i="1" l="1"/>
  <c r="J1236" i="1"/>
  <c r="I1236" i="1" l="1"/>
  <c r="K1236" i="1" s="1"/>
  <c r="H1237" i="1" l="1"/>
  <c r="J1237" i="1" l="1"/>
  <c r="E1237" i="1"/>
  <c r="I1237" i="1" l="1"/>
  <c r="K1237" i="1" s="1"/>
  <c r="H1238" i="1" l="1"/>
  <c r="E1238" i="1" l="1"/>
  <c r="J1238" i="1"/>
  <c r="I1238" i="1" l="1"/>
  <c r="K1238" i="1" s="1"/>
  <c r="H1239" i="1" s="1"/>
  <c r="J1239" i="1" l="1"/>
  <c r="E1239" i="1"/>
  <c r="I1239" i="1" l="1"/>
  <c r="K1239" i="1" s="1"/>
  <c r="H1240" i="1" l="1"/>
  <c r="J1240" i="1" l="1"/>
  <c r="I1240" i="1" s="1"/>
  <c r="E1240" i="1"/>
  <c r="K1240" i="1" l="1"/>
  <c r="H1241" i="1" s="1"/>
  <c r="E1241" i="1" l="1"/>
  <c r="J1241" i="1"/>
  <c r="I1241" i="1" l="1"/>
  <c r="K1241" i="1" s="1"/>
  <c r="H1242" i="1" l="1"/>
  <c r="E1242" i="1" l="1"/>
  <c r="J1242" i="1"/>
  <c r="I1242" i="1" l="1"/>
  <c r="K1242" i="1" s="1"/>
  <c r="H1243" i="1" l="1"/>
  <c r="E1243" i="1" l="1"/>
  <c r="J1243" i="1"/>
  <c r="I1243" i="1" l="1"/>
  <c r="K1243" i="1" s="1"/>
  <c r="H1244" i="1" l="1"/>
  <c r="E1244" i="1" l="1"/>
  <c r="J1244" i="1"/>
  <c r="I1244" i="1" l="1"/>
  <c r="K1244" i="1" s="1"/>
  <c r="H1245" i="1" l="1"/>
  <c r="E1245" i="1" l="1"/>
  <c r="J1245" i="1"/>
  <c r="I1245" i="1" l="1"/>
  <c r="K1245" i="1" s="1"/>
  <c r="H1246" i="1" s="1"/>
  <c r="J1246" i="1" l="1"/>
  <c r="E1246" i="1"/>
  <c r="I1246" i="1" l="1"/>
  <c r="K1246" i="1" s="1"/>
  <c r="H1247" i="1" l="1"/>
  <c r="E1247" i="1" l="1"/>
  <c r="J1247" i="1"/>
  <c r="I1247" i="1" l="1"/>
  <c r="K1247" i="1" s="1"/>
  <c r="H1248" i="1" l="1"/>
  <c r="J1248" i="1" l="1"/>
  <c r="E1248" i="1"/>
  <c r="I1248" i="1" l="1"/>
  <c r="K1248" i="1" s="1"/>
  <c r="H1249" i="1" l="1"/>
  <c r="E1249" i="1" l="1"/>
  <c r="J1249" i="1"/>
  <c r="I1249" i="1" l="1"/>
  <c r="K1249" i="1" s="1"/>
  <c r="H1250" i="1" l="1"/>
  <c r="J1250" i="1" l="1"/>
  <c r="E1250" i="1"/>
  <c r="I1250" i="1" l="1"/>
  <c r="K1250" i="1" s="1"/>
  <c r="H1251" i="1" l="1"/>
  <c r="E1251" i="1" l="1"/>
  <c r="J1251" i="1"/>
  <c r="I1251" i="1" l="1"/>
  <c r="K1251" i="1" s="1"/>
  <c r="H1252" i="1" l="1"/>
  <c r="E1252" i="1" l="1"/>
  <c r="J1252" i="1"/>
  <c r="I1252" i="1" l="1"/>
  <c r="K1252" i="1" s="1"/>
  <c r="H1253" i="1" s="1"/>
  <c r="J1253" i="1" s="1"/>
  <c r="E1253" i="1" l="1"/>
  <c r="I1253" i="1"/>
  <c r="K1253" i="1" s="1"/>
  <c r="H1254" i="1" l="1"/>
  <c r="E1254" i="1" l="1"/>
  <c r="J1254" i="1"/>
  <c r="I1254" i="1" l="1"/>
  <c r="K1254" i="1" s="1"/>
  <c r="H1255" i="1" l="1"/>
  <c r="J1255" i="1" l="1"/>
  <c r="E1255" i="1"/>
  <c r="I1255" i="1" l="1"/>
  <c r="K1255" i="1" s="1"/>
  <c r="H1256" i="1" l="1"/>
  <c r="E1256" i="1" l="1"/>
  <c r="J1256" i="1"/>
  <c r="I1256" i="1" l="1"/>
  <c r="K1256" i="1"/>
  <c r="H1257" i="1" s="1"/>
  <c r="J1257" i="1" l="1"/>
  <c r="E1257" i="1"/>
  <c r="I1257" i="1" l="1"/>
  <c r="K1257" i="1" s="1"/>
  <c r="H1258" i="1" l="1"/>
  <c r="J1258" i="1" l="1"/>
  <c r="E1258" i="1"/>
  <c r="I1258" i="1" l="1"/>
  <c r="K1258" i="1" s="1"/>
  <c r="H1259" i="1" s="1"/>
  <c r="J1259" i="1" l="1"/>
  <c r="E1259" i="1"/>
  <c r="I1259" i="1" l="1"/>
  <c r="K1259" i="1" s="1"/>
  <c r="H1260" i="1" l="1"/>
  <c r="E1260" i="1" l="1"/>
  <c r="J1260" i="1"/>
  <c r="I1260" i="1" l="1"/>
  <c r="K1260" i="1" s="1"/>
  <c r="H1261" i="1" l="1"/>
  <c r="E1261" i="1" l="1"/>
  <c r="J1261" i="1"/>
  <c r="I1261" i="1" l="1"/>
  <c r="K1261" i="1" s="1"/>
  <c r="H1262" i="1" l="1"/>
  <c r="E1262" i="1" l="1"/>
  <c r="J1262" i="1"/>
  <c r="I1262" i="1" l="1"/>
  <c r="K1262" i="1" s="1"/>
  <c r="H1263" i="1" l="1"/>
  <c r="E1263" i="1" l="1"/>
  <c r="J1263" i="1"/>
  <c r="I1263" i="1" l="1"/>
  <c r="K1263" i="1" s="1"/>
  <c r="H1264" i="1" s="1"/>
  <c r="J1264" i="1" l="1"/>
  <c r="E1264" i="1"/>
  <c r="I1264" i="1" l="1"/>
  <c r="K1264" i="1" s="1"/>
  <c r="H1265" i="1" l="1"/>
  <c r="J1265" i="1" l="1"/>
  <c r="E1265" i="1"/>
  <c r="I1265" i="1" l="1"/>
  <c r="K1265" i="1" s="1"/>
  <c r="H1266" i="1" s="1"/>
  <c r="J1266" i="1" s="1"/>
  <c r="E1266" i="1" l="1"/>
  <c r="I1266" i="1"/>
  <c r="K1266" i="1" s="1"/>
  <c r="H1267" i="1" l="1"/>
  <c r="E1267" i="1" l="1"/>
  <c r="J1267" i="1"/>
  <c r="I1267" i="1" l="1"/>
  <c r="K1267" i="1" s="1"/>
  <c r="H1268" i="1" l="1"/>
  <c r="J1268" i="1" l="1"/>
  <c r="E1268" i="1"/>
  <c r="I1268" i="1" l="1"/>
  <c r="K1268" i="1" s="1"/>
  <c r="H1269" i="1" l="1"/>
  <c r="J1269" i="1" l="1"/>
  <c r="E1269" i="1"/>
  <c r="I1269" i="1" l="1"/>
  <c r="K1269" i="1" s="1"/>
  <c r="H1270" i="1" l="1"/>
  <c r="J1270" i="1" l="1"/>
  <c r="E1270" i="1"/>
  <c r="I1270" i="1" l="1"/>
  <c r="K1270" i="1" s="1"/>
  <c r="H1271" i="1" l="1"/>
  <c r="E1271" i="1" l="1"/>
  <c r="J1271" i="1"/>
  <c r="I1271" i="1" l="1"/>
  <c r="K1271" i="1" s="1"/>
  <c r="H1272" i="1" s="1"/>
  <c r="E1272" i="1" l="1"/>
  <c r="J1272" i="1"/>
  <c r="I1272" i="1" l="1"/>
  <c r="K1272" i="1" s="1"/>
  <c r="H1273" i="1" l="1"/>
  <c r="E1273" i="1" l="1"/>
  <c r="J1273" i="1"/>
  <c r="I1273" i="1" l="1"/>
  <c r="K1273" i="1" s="1"/>
  <c r="H1274" i="1" l="1"/>
  <c r="J1274" i="1" l="1"/>
  <c r="E1274" i="1"/>
  <c r="I1274" i="1" l="1"/>
  <c r="K1274" i="1" s="1"/>
  <c r="H1275" i="1" l="1"/>
  <c r="E1275" i="1" l="1"/>
  <c r="J1275" i="1"/>
  <c r="I1275" i="1" s="1"/>
  <c r="K1275" i="1" l="1"/>
  <c r="H1276" i="1" s="1"/>
  <c r="J1276" i="1" l="1"/>
  <c r="E1276" i="1"/>
  <c r="I1276" i="1" l="1"/>
  <c r="K1276" i="1" s="1"/>
  <c r="H1277" i="1" l="1"/>
  <c r="E1277" i="1" l="1"/>
  <c r="J1277" i="1"/>
  <c r="I1277" i="1" l="1"/>
  <c r="K1277" i="1"/>
  <c r="H1278" i="1" s="1"/>
  <c r="E1278" i="1" l="1"/>
  <c r="J1278" i="1"/>
  <c r="I1278" i="1" l="1"/>
  <c r="K1278" i="1" s="1"/>
  <c r="H1279" i="1" s="1"/>
  <c r="E1279" i="1" s="1"/>
  <c r="J1279" i="1" l="1"/>
  <c r="I1279" i="1" l="1"/>
  <c r="K1279" i="1" s="1"/>
  <c r="H1280" i="1" s="1"/>
  <c r="J1280" i="1" l="1"/>
  <c r="E1280" i="1"/>
  <c r="I1280" i="1" l="1"/>
  <c r="K1280" i="1"/>
  <c r="H1281" i="1" s="1"/>
  <c r="J1281" i="1" l="1"/>
  <c r="E1281" i="1"/>
  <c r="I1281" i="1" l="1"/>
  <c r="K1281" i="1" s="1"/>
  <c r="H1282" i="1" l="1"/>
  <c r="J1282" i="1" l="1"/>
  <c r="E1282" i="1"/>
  <c r="I1282" i="1" l="1"/>
  <c r="K1282" i="1" s="1"/>
  <c r="H1283" i="1" l="1"/>
  <c r="J1283" i="1" l="1"/>
  <c r="E1283" i="1"/>
  <c r="I1283" i="1" l="1"/>
  <c r="K1283" i="1" s="1"/>
  <c r="H1284" i="1" s="1"/>
  <c r="J1284" i="1" l="1"/>
  <c r="E1284" i="1"/>
  <c r="I1284" i="1" l="1"/>
  <c r="K1284" i="1" s="1"/>
  <c r="H1285" i="1" l="1"/>
  <c r="E1285" i="1" l="1"/>
  <c r="J1285" i="1"/>
  <c r="I1285" i="1" l="1"/>
  <c r="K1285" i="1" s="1"/>
  <c r="H1286" i="1" s="1"/>
  <c r="E1286" i="1" l="1"/>
  <c r="J1286" i="1"/>
  <c r="I1286" i="1" l="1"/>
  <c r="K1286" i="1" s="1"/>
  <c r="H1287" i="1" l="1"/>
  <c r="E1287" i="1" l="1"/>
  <c r="J1287" i="1"/>
  <c r="I1287" i="1" l="1"/>
  <c r="K1287" i="1" s="1"/>
  <c r="H1288" i="1" l="1"/>
  <c r="J1288" i="1" l="1"/>
  <c r="E1288" i="1"/>
  <c r="I1288" i="1" l="1"/>
  <c r="K1288" i="1" s="1"/>
  <c r="H1289" i="1" l="1"/>
  <c r="E1289" i="1" l="1"/>
  <c r="J1289" i="1"/>
  <c r="I1289" i="1" s="1"/>
  <c r="K1289" i="1" l="1"/>
  <c r="H1290" i="1" s="1"/>
  <c r="J1290" i="1" l="1"/>
  <c r="E1290" i="1"/>
  <c r="I1290" i="1" l="1"/>
  <c r="K1290" i="1" s="1"/>
  <c r="H1291" i="1" l="1"/>
  <c r="E1291" i="1" l="1"/>
  <c r="J1291" i="1"/>
  <c r="I1291" i="1" l="1"/>
  <c r="K1291" i="1" s="1"/>
  <c r="H1292" i="1" l="1"/>
  <c r="J1292" i="1" l="1"/>
  <c r="E1292" i="1"/>
  <c r="I1292" i="1" l="1"/>
  <c r="K1292" i="1" s="1"/>
  <c r="H1293" i="1" l="1"/>
  <c r="E1293" i="1" l="1"/>
  <c r="J1293" i="1"/>
  <c r="I1293" i="1" l="1"/>
  <c r="K1293" i="1" s="1"/>
  <c r="H1294" i="1" l="1"/>
  <c r="J1294" i="1" l="1"/>
  <c r="I1294" i="1" s="1"/>
  <c r="E1294" i="1"/>
  <c r="K1294" i="1" l="1"/>
  <c r="H1295" i="1" s="1"/>
  <c r="E1295" i="1" l="1"/>
  <c r="J1295" i="1"/>
  <c r="I1295" i="1" l="1"/>
  <c r="K1295" i="1" s="1"/>
  <c r="H1296" i="1" s="1"/>
  <c r="J1296" i="1" s="1"/>
  <c r="E1296" i="1" l="1"/>
  <c r="I1296" i="1"/>
  <c r="K1296" i="1" s="1"/>
  <c r="H1297" i="1" l="1"/>
  <c r="J1297" i="1" l="1"/>
  <c r="E1297" i="1"/>
  <c r="I1297" i="1" l="1"/>
  <c r="K1297" i="1" s="1"/>
  <c r="H1298" i="1" s="1"/>
  <c r="E1298" i="1" l="1"/>
  <c r="J1298" i="1"/>
  <c r="I1298" i="1" l="1"/>
  <c r="K1298" i="1" s="1"/>
  <c r="H1299" i="1" l="1"/>
  <c r="E1299" i="1" l="1"/>
  <c r="J1299" i="1"/>
  <c r="I1299" i="1" l="1"/>
  <c r="K1299" i="1" s="1"/>
  <c r="H1300" i="1" s="1"/>
  <c r="J1300" i="1" l="1"/>
  <c r="E1300" i="1"/>
  <c r="I1300" i="1" l="1"/>
  <c r="K1300" i="1" s="1"/>
  <c r="H1301" i="1" l="1"/>
  <c r="J1301" i="1" l="1"/>
  <c r="I1301" i="1" s="1"/>
  <c r="E1301" i="1"/>
  <c r="K1301" i="1" l="1"/>
  <c r="H1302" i="1" s="1"/>
  <c r="E1302" i="1" l="1"/>
  <c r="J1302" i="1"/>
  <c r="I1302" i="1" l="1"/>
  <c r="K1302" i="1" s="1"/>
  <c r="H1303" i="1" s="1"/>
  <c r="E1303" i="1" l="1"/>
  <c r="J1303" i="1"/>
  <c r="I1303" i="1" l="1"/>
  <c r="K1303" i="1" s="1"/>
  <c r="H1304" i="1" l="1"/>
  <c r="E1304" i="1" l="1"/>
  <c r="J1304" i="1"/>
  <c r="I1304" i="1" l="1"/>
  <c r="K1304" i="1" s="1"/>
  <c r="H1305" i="1" l="1"/>
  <c r="J1305" i="1" l="1"/>
  <c r="E1305" i="1"/>
  <c r="I1305" i="1" l="1"/>
  <c r="K1305" i="1" s="1"/>
  <c r="H1306" i="1" l="1"/>
  <c r="E1306" i="1" l="1"/>
  <c r="J1306" i="1"/>
  <c r="I1306" i="1" l="1"/>
  <c r="K1306" i="1" s="1"/>
  <c r="H1307" i="1" l="1"/>
  <c r="E1307" i="1" l="1"/>
  <c r="J1307" i="1"/>
  <c r="I1307" i="1" l="1"/>
  <c r="K1307" i="1" s="1"/>
  <c r="H1308" i="1" l="1"/>
  <c r="E1308" i="1" l="1"/>
  <c r="J1308" i="1"/>
  <c r="I1308" i="1" l="1"/>
  <c r="K1308" i="1" s="1"/>
  <c r="H1309" i="1" l="1"/>
  <c r="E1309" i="1" l="1"/>
  <c r="J1309" i="1"/>
  <c r="I1309" i="1" l="1"/>
  <c r="K1309" i="1" s="1"/>
  <c r="H1310" i="1" l="1"/>
  <c r="E1310" i="1" s="1"/>
  <c r="J1310" i="1" l="1"/>
  <c r="I1310" i="1" s="1"/>
  <c r="K1310" i="1" l="1"/>
  <c r="H1311" i="1" s="1"/>
  <c r="J1311" i="1" l="1"/>
  <c r="E1311" i="1"/>
  <c r="I1311" i="1" l="1"/>
  <c r="K1311" i="1" s="1"/>
  <c r="H1312" i="1" l="1"/>
  <c r="E1312" i="1" l="1"/>
  <c r="J1312" i="1"/>
  <c r="I1312" i="1" s="1"/>
  <c r="K1312" i="1" l="1"/>
  <c r="H1313" i="1" s="1"/>
  <c r="J1313" i="1" s="1"/>
  <c r="E1313" i="1" l="1"/>
  <c r="I1313" i="1"/>
  <c r="K1313" i="1" s="1"/>
  <c r="H1314" i="1" l="1"/>
  <c r="E1314" i="1" l="1"/>
  <c r="J1314" i="1"/>
  <c r="I1314" i="1" l="1"/>
  <c r="K1314" i="1" s="1"/>
  <c r="H1315" i="1" l="1"/>
  <c r="J1315" i="1" l="1"/>
  <c r="E1315" i="1"/>
  <c r="I1315" i="1" l="1"/>
  <c r="K1315" i="1" s="1"/>
  <c r="H1316" i="1" l="1"/>
  <c r="J1316" i="1" l="1"/>
  <c r="E1316" i="1"/>
  <c r="I1316" i="1" l="1"/>
  <c r="K1316" i="1" l="1"/>
  <c r="H1317" i="1" s="1"/>
  <c r="J1317" i="1" l="1"/>
  <c r="I1317" i="1" s="1"/>
  <c r="E1317" i="1"/>
  <c r="K1317" i="1" l="1"/>
  <c r="H1318" i="1" s="1"/>
  <c r="J1318" i="1" l="1"/>
  <c r="E1318" i="1"/>
  <c r="I1318" i="1" l="1"/>
  <c r="K1318" i="1" l="1"/>
  <c r="H1319" i="1" s="1"/>
  <c r="J1319" i="1" l="1"/>
  <c r="I1319" i="1" s="1"/>
  <c r="E1319" i="1"/>
  <c r="K1319" i="1" l="1"/>
  <c r="H1320" i="1" s="1"/>
  <c r="J1320" i="1" l="1"/>
  <c r="E1320" i="1"/>
  <c r="I1320" i="1" l="1"/>
  <c r="K1320" i="1" s="1"/>
  <c r="H1321" i="1" l="1"/>
  <c r="J1321" i="1" l="1"/>
  <c r="E1321" i="1"/>
  <c r="I1321" i="1" l="1"/>
  <c r="K1321" i="1" l="1"/>
  <c r="H1322" i="1" s="1"/>
  <c r="E1322" i="1" l="1"/>
  <c r="J1322" i="1"/>
  <c r="I1322" i="1" s="1"/>
  <c r="K1322" i="1" l="1"/>
  <c r="H1323" i="1" s="1"/>
  <c r="E1323" i="1" l="1"/>
  <c r="J1323" i="1"/>
  <c r="I1323" i="1" l="1"/>
  <c r="K1323" i="1" s="1"/>
  <c r="H1324" i="1" l="1"/>
  <c r="E1324" i="1" l="1"/>
  <c r="J1324" i="1"/>
  <c r="I1324" i="1" l="1"/>
  <c r="K1324" i="1" l="1"/>
  <c r="H1325" i="1" s="1"/>
  <c r="J1325" i="1" l="1"/>
  <c r="I1325" i="1" s="1"/>
  <c r="E1325" i="1"/>
  <c r="K1325" i="1" l="1"/>
  <c r="H1326" i="1" s="1"/>
  <c r="J1326" i="1" s="1"/>
  <c r="E1326" i="1" l="1"/>
  <c r="I1326" i="1"/>
  <c r="K1326" i="1" l="1"/>
  <c r="H1327" i="1" s="1"/>
  <c r="E1327" i="1" l="1"/>
  <c r="J1327" i="1"/>
  <c r="I1327" i="1" s="1"/>
  <c r="K1327" i="1" l="1"/>
  <c r="H1328" i="1" s="1"/>
  <c r="J1328" i="1" l="1"/>
  <c r="E1328" i="1"/>
  <c r="I1328" i="1" l="1"/>
  <c r="K1328" i="1" s="1"/>
  <c r="H1329" i="1" l="1"/>
  <c r="E1329" i="1" l="1"/>
  <c r="J1329" i="1"/>
  <c r="I1329" i="1" l="1"/>
  <c r="K1329" i="1" s="1"/>
  <c r="H1330" i="1" l="1"/>
  <c r="J1330" i="1" l="1"/>
  <c r="E1330" i="1"/>
  <c r="I1330" i="1" l="1"/>
  <c r="K1330" i="1" l="1"/>
  <c r="H1331" i="1" s="1"/>
  <c r="E1331" i="1" l="1"/>
  <c r="J1331" i="1"/>
  <c r="I1331" i="1" l="1"/>
  <c r="K1331" i="1" l="1"/>
  <c r="H1332" i="1" s="1"/>
  <c r="E1332" i="1" l="1"/>
  <c r="J1332" i="1"/>
  <c r="I1332" i="1" l="1"/>
  <c r="K1332" i="1" l="1"/>
  <c r="H1333" i="1" s="1"/>
  <c r="E1333" i="1" l="1"/>
  <c r="J1333" i="1"/>
  <c r="I1333" i="1" l="1"/>
  <c r="K1333" i="1" l="1"/>
  <c r="H1334" i="1" s="1"/>
  <c r="J1334" i="1" l="1"/>
  <c r="E1334" i="1"/>
  <c r="I1334" i="1" l="1"/>
  <c r="K1334" i="1" s="1"/>
  <c r="H1335" i="1" s="1"/>
  <c r="J1335" i="1" l="1"/>
  <c r="E1335" i="1"/>
  <c r="I1335" i="1" l="1"/>
  <c r="K1335" i="1"/>
  <c r="H1336" i="1" s="1"/>
  <c r="J1336" i="1" l="1"/>
  <c r="E1336" i="1"/>
  <c r="I1336" i="1" l="1"/>
  <c r="K1336" i="1" s="1"/>
  <c r="H1337" i="1" s="1"/>
  <c r="E1337" i="1" l="1"/>
  <c r="J1337" i="1"/>
  <c r="I1337" i="1" l="1"/>
  <c r="K1337" i="1" s="1"/>
  <c r="H1338" i="1" s="1"/>
  <c r="J1338" i="1" l="1"/>
  <c r="E1338" i="1"/>
  <c r="I1338" i="1" l="1"/>
  <c r="K1338" i="1" s="1"/>
  <c r="H1339" i="1" s="1"/>
  <c r="E1339" i="1" l="1"/>
  <c r="J1339" i="1"/>
  <c r="I1339" i="1" l="1"/>
  <c r="K1339" i="1" s="1"/>
  <c r="H1340" i="1" s="1"/>
  <c r="J1340" i="1" l="1"/>
  <c r="E1340" i="1"/>
  <c r="I1340" i="1" l="1"/>
  <c r="K1340" i="1"/>
  <c r="H1341" i="1" s="1"/>
  <c r="E1341" i="1" l="1"/>
  <c r="J1341" i="1"/>
  <c r="I1341" i="1" l="1"/>
  <c r="K1341" i="1" s="1"/>
  <c r="H1342" i="1" s="1"/>
  <c r="E1342" i="1" l="1"/>
  <c r="J1342" i="1"/>
  <c r="I1342" i="1" l="1"/>
  <c r="K1342" i="1" s="1"/>
  <c r="H1343" i="1" s="1"/>
  <c r="J1343" i="1" l="1"/>
  <c r="E1343" i="1"/>
  <c r="I1343" i="1" l="1"/>
  <c r="K1343" i="1" s="1"/>
  <c r="H1344" i="1" s="1"/>
  <c r="E1344" i="1" l="1"/>
  <c r="J1344" i="1"/>
  <c r="I1344" i="1" l="1"/>
  <c r="K1344" i="1" s="1"/>
  <c r="H1345" i="1" s="1"/>
  <c r="J1345" i="1" l="1"/>
  <c r="I1345" i="1" s="1"/>
  <c r="E1345" i="1"/>
  <c r="K1345" i="1" l="1"/>
  <c r="H1346" i="1" s="1"/>
  <c r="J1346" i="1" l="1"/>
  <c r="E1346" i="1"/>
  <c r="I1346" i="1" l="1"/>
  <c r="K1346" i="1" s="1"/>
  <c r="H1347" i="1" l="1"/>
  <c r="E1347" i="1" l="1"/>
  <c r="J1347" i="1"/>
  <c r="I1347" i="1" l="1"/>
  <c r="K1347" i="1" s="1"/>
  <c r="H1348" i="1" l="1"/>
  <c r="J1348" i="1" s="1"/>
  <c r="E1348" i="1" l="1"/>
  <c r="I1348" i="1"/>
  <c r="K1348" i="1" s="1"/>
  <c r="H1349" i="1" l="1"/>
  <c r="J1349" i="1" l="1"/>
  <c r="E1349" i="1"/>
  <c r="I1349" i="1" l="1"/>
  <c r="K1349" i="1"/>
  <c r="H1350" i="1" s="1"/>
  <c r="J1350" i="1" l="1"/>
  <c r="E1350" i="1"/>
  <c r="I1350" i="1" l="1"/>
  <c r="K1350" i="1" s="1"/>
  <c r="H1351" i="1" l="1"/>
  <c r="J1351" i="1" l="1"/>
  <c r="I1351" i="1" s="1"/>
  <c r="E1351" i="1"/>
  <c r="K1351" i="1" l="1"/>
  <c r="H1352" i="1" s="1"/>
  <c r="J1352" i="1" l="1"/>
  <c r="E1352" i="1"/>
  <c r="I1352" i="1" l="1"/>
  <c r="K1352" i="1" s="1"/>
  <c r="H1353" i="1" l="1"/>
  <c r="E1353" i="1" l="1"/>
  <c r="J1353" i="1"/>
  <c r="I1353" i="1" l="1"/>
  <c r="K1353" i="1" s="1"/>
  <c r="H1354" i="1" l="1"/>
  <c r="E1354" i="1" l="1"/>
  <c r="J1354" i="1"/>
  <c r="I1354" i="1" l="1"/>
  <c r="K1354" i="1" s="1"/>
  <c r="H1355" i="1" l="1"/>
  <c r="E1355" i="1" l="1"/>
  <c r="J1355" i="1"/>
  <c r="I1355" i="1" l="1"/>
  <c r="K1355" i="1" s="1"/>
  <c r="H1356" i="1" l="1"/>
  <c r="J1356" i="1" l="1"/>
  <c r="E1356" i="1"/>
  <c r="I1356" i="1" l="1"/>
  <c r="K1356" i="1" s="1"/>
  <c r="H1357" i="1" l="1"/>
  <c r="J1357" i="1" l="1"/>
  <c r="E1357" i="1"/>
  <c r="I1357" i="1" l="1"/>
  <c r="K1357" i="1" s="1"/>
  <c r="H1358" i="1" l="1"/>
  <c r="J1358" i="1" l="1"/>
  <c r="E1358" i="1"/>
  <c r="I1358" i="1" l="1"/>
  <c r="K1358" i="1" s="1"/>
  <c r="H1359" i="1" l="1"/>
  <c r="E1359" i="1" l="1"/>
  <c r="J1359" i="1"/>
  <c r="I1359" i="1" l="1"/>
  <c r="K1359" i="1" s="1"/>
  <c r="H1360" i="1" l="1"/>
  <c r="J1360" i="1" l="1"/>
  <c r="E1360" i="1"/>
  <c r="I1360" i="1" l="1"/>
  <c r="K1360" i="1" s="1"/>
  <c r="H1361" i="1" s="1"/>
  <c r="J1361" i="1" l="1"/>
  <c r="E1361" i="1"/>
  <c r="I1361" i="1" l="1"/>
  <c r="K1361" i="1"/>
  <c r="H1362" i="1" s="1"/>
  <c r="E1362" i="1" l="1"/>
  <c r="J1362" i="1"/>
  <c r="I1362" i="1" l="1"/>
  <c r="K1362" i="1" s="1"/>
  <c r="H1363" i="1" l="1"/>
  <c r="J1363" i="1" l="1"/>
  <c r="E1363" i="1"/>
  <c r="I1363" i="1" l="1"/>
  <c r="K1363" i="1" s="1"/>
  <c r="H1364" i="1" l="1"/>
  <c r="E1364" i="1" l="1"/>
  <c r="J1364" i="1"/>
  <c r="I1364" i="1" l="1"/>
  <c r="K1364" i="1" s="1"/>
  <c r="H1365" i="1" l="1"/>
  <c r="E1365" i="1" l="1"/>
  <c r="J1365" i="1"/>
  <c r="I1365" i="1" l="1"/>
  <c r="K1365" i="1" s="1"/>
  <c r="H1366" i="1" s="1"/>
  <c r="J1366" i="1" l="1"/>
  <c r="E1366" i="1"/>
  <c r="I1366" i="1" l="1"/>
  <c r="K1366" i="1" s="1"/>
  <c r="H1367" i="1" l="1"/>
  <c r="E1367" i="1" l="1"/>
  <c r="J1367" i="1"/>
  <c r="I1367" i="1" l="1"/>
  <c r="K1367" i="1" s="1"/>
  <c r="H1368" i="1" s="1"/>
  <c r="J1368" i="1" l="1"/>
  <c r="E1368" i="1"/>
  <c r="I1368" i="1" l="1"/>
  <c r="K1368" i="1" s="1"/>
  <c r="H1369" i="1" l="1"/>
  <c r="E1369" i="1" l="1"/>
  <c r="J1369" i="1"/>
  <c r="I1369" i="1" l="1"/>
  <c r="K1369" i="1" s="1"/>
  <c r="H1370" i="1" l="1"/>
  <c r="E1370" i="1" l="1"/>
  <c r="J1370" i="1"/>
  <c r="I1370" i="1" l="1"/>
  <c r="K1370" i="1" l="1"/>
  <c r="H1371" i="1" s="1"/>
  <c r="J1371" i="1" l="1"/>
  <c r="E1371" i="1"/>
  <c r="I1371" i="1" l="1"/>
  <c r="K1371" i="1" s="1"/>
  <c r="H1372" i="1" s="1"/>
  <c r="E1372" i="1" l="1"/>
  <c r="J1372" i="1"/>
  <c r="I1372" i="1" s="1"/>
  <c r="K1372" i="1" l="1"/>
  <c r="H1373" i="1" s="1"/>
  <c r="J1373" i="1" l="1"/>
  <c r="E1373" i="1"/>
  <c r="I1373" i="1" l="1"/>
  <c r="K1373" i="1" s="1"/>
  <c r="H1374" i="1" s="1"/>
  <c r="E1374" i="1" l="1"/>
  <c r="J1374" i="1"/>
  <c r="I1374" i="1" l="1"/>
  <c r="K1374" i="1" s="1"/>
  <c r="H1375" i="1" s="1"/>
  <c r="J1375" i="1" l="1"/>
  <c r="E1375" i="1"/>
  <c r="I1375" i="1" l="1"/>
  <c r="K1375" i="1" s="1"/>
  <c r="H1376" i="1" l="1"/>
  <c r="J1376" i="1" l="1"/>
  <c r="I1376" i="1" s="1"/>
  <c r="E1376" i="1"/>
  <c r="K1376" i="1" l="1"/>
  <c r="H1377" i="1" s="1"/>
  <c r="J1377" i="1" l="1"/>
  <c r="E1377" i="1"/>
  <c r="I1377" i="1" l="1"/>
  <c r="K1377" i="1" s="1"/>
  <c r="H1378" i="1" s="1"/>
  <c r="J1378" i="1" l="1"/>
  <c r="I1378" i="1" s="1"/>
  <c r="E1378" i="1"/>
  <c r="K1378" i="1" l="1"/>
  <c r="H1379" i="1" s="1"/>
  <c r="E1379" i="1" l="1"/>
  <c r="J1379" i="1"/>
  <c r="I1379" i="1" l="1"/>
  <c r="K1379" i="1" s="1"/>
  <c r="H1380" i="1" s="1"/>
  <c r="J1380" i="1" l="1"/>
  <c r="I1380" i="1" s="1"/>
  <c r="E1380" i="1"/>
  <c r="K1380" i="1" l="1"/>
  <c r="H1381" i="1" s="1"/>
  <c r="E1381" i="1" s="1"/>
  <c r="J1381" i="1" l="1"/>
  <c r="I1381" i="1" l="1"/>
  <c r="K1381" i="1" s="1"/>
  <c r="H1382" i="1" s="1"/>
  <c r="E1382" i="1" l="1"/>
  <c r="J1382" i="1"/>
  <c r="I1382" i="1" l="1"/>
  <c r="K1382" i="1" s="1"/>
  <c r="H1383" i="1" l="1"/>
  <c r="J1383" i="1" l="1"/>
  <c r="I1383" i="1" s="1"/>
  <c r="E1383" i="1"/>
  <c r="K1383" i="1" l="1"/>
  <c r="H1384" i="1" s="1"/>
  <c r="E1384" i="1" l="1"/>
  <c r="J1384" i="1"/>
  <c r="I1384" i="1" l="1"/>
  <c r="K1384" i="1" s="1"/>
  <c r="H1385" i="1" l="1"/>
  <c r="E1385" i="1" l="1"/>
  <c r="J1385" i="1"/>
  <c r="I1385" i="1" l="1"/>
  <c r="K1385" i="1" s="1"/>
  <c r="H1386" i="1" l="1"/>
  <c r="J1386" i="1" l="1"/>
  <c r="E1386" i="1"/>
  <c r="I1386" i="1" l="1"/>
  <c r="K1386" i="1" s="1"/>
  <c r="H1387" i="1" s="1"/>
  <c r="J1387" i="1" l="1"/>
  <c r="E1387" i="1"/>
  <c r="I1387" i="1" l="1"/>
  <c r="K1387" i="1" s="1"/>
  <c r="H1388" i="1" l="1"/>
  <c r="J1388" i="1" l="1"/>
  <c r="E1388" i="1"/>
  <c r="I1388" i="1" l="1"/>
  <c r="K1388" i="1" s="1"/>
  <c r="H1389" i="1" l="1"/>
  <c r="E1389" i="1" l="1"/>
  <c r="J1389" i="1"/>
  <c r="I1389" i="1" l="1"/>
  <c r="K1389" i="1" s="1"/>
  <c r="H1390" i="1" s="1"/>
  <c r="E1390" i="1" l="1"/>
  <c r="J1390" i="1"/>
  <c r="I1390" i="1" l="1"/>
  <c r="K1390" i="1" l="1"/>
  <c r="H1391" i="1" s="1"/>
  <c r="J1391" i="1" l="1"/>
  <c r="I1391" i="1" s="1"/>
  <c r="E1391" i="1"/>
  <c r="K1391" i="1" l="1"/>
  <c r="H1392" i="1" s="1"/>
  <c r="E1392" i="1" l="1"/>
  <c r="J1392" i="1"/>
  <c r="I1392" i="1" l="1"/>
  <c r="K1392" i="1" s="1"/>
  <c r="H1393" i="1" s="1"/>
  <c r="E1393" i="1" l="1"/>
  <c r="J1393" i="1"/>
  <c r="I1393" i="1" l="1"/>
  <c r="K1393" i="1" s="1"/>
  <c r="H1394" i="1" l="1"/>
  <c r="J1394" i="1" l="1"/>
  <c r="I1394" i="1" s="1"/>
  <c r="E1394" i="1"/>
  <c r="K1394" i="1" l="1"/>
  <c r="H1395" i="1" s="1"/>
  <c r="E1395" i="1" l="1"/>
  <c r="J1395" i="1"/>
  <c r="I1395" i="1" l="1"/>
  <c r="K1395" i="1"/>
  <c r="H1396" i="1" s="1"/>
  <c r="E1396" i="1" l="1"/>
  <c r="J1396" i="1"/>
  <c r="I1396" i="1" l="1"/>
  <c r="K1396" i="1" s="1"/>
  <c r="H1397" i="1" l="1"/>
  <c r="J1397" i="1" l="1"/>
  <c r="I1397" i="1" s="1"/>
  <c r="E1397" i="1"/>
  <c r="K1397" i="1" l="1"/>
  <c r="H1398" i="1" s="1"/>
  <c r="E1398" i="1" l="1"/>
  <c r="J1398" i="1"/>
  <c r="I1398" i="1" l="1"/>
  <c r="K1398" i="1" s="1"/>
  <c r="H1399" i="1" s="1"/>
  <c r="J1399" i="1" l="1"/>
  <c r="E1399" i="1"/>
  <c r="I1399" i="1" l="1"/>
  <c r="K1399" i="1" s="1"/>
  <c r="H1400" i="1" l="1"/>
  <c r="J1400" i="1" l="1"/>
  <c r="E1400" i="1"/>
  <c r="I1400" i="1" l="1"/>
  <c r="K1400" i="1" s="1"/>
  <c r="H1401" i="1" l="1"/>
  <c r="E1401" i="1" s="1"/>
  <c r="J1401" i="1" l="1"/>
  <c r="I1401" i="1" s="1"/>
  <c r="K1401" i="1" l="1"/>
  <c r="H1402" i="1" s="1"/>
  <c r="E1402" i="1" s="1"/>
  <c r="J1402" i="1" l="1"/>
  <c r="I1402" i="1" s="1"/>
  <c r="K1402" i="1" l="1"/>
  <c r="H1403" i="1" s="1"/>
  <c r="E1403" i="1" s="1"/>
  <c r="J1403" i="1" l="1"/>
  <c r="I1403" i="1" l="1"/>
  <c r="K1403" i="1"/>
  <c r="H1404" i="1" s="1"/>
  <c r="E1404" i="1" s="1"/>
  <c r="J1404" i="1" l="1"/>
  <c r="I1404" i="1" l="1"/>
  <c r="K1404" i="1" s="1"/>
  <c r="H1405" i="1" s="1"/>
  <c r="E1405" i="1" s="1"/>
  <c r="J1405" i="1" l="1"/>
  <c r="I1405" i="1" s="1"/>
  <c r="K1405" i="1" l="1"/>
  <c r="H1406" i="1" s="1"/>
  <c r="J1406" i="1" s="1"/>
  <c r="E1406" i="1" l="1"/>
  <c r="I1406" i="1"/>
  <c r="K1406" i="1" s="1"/>
  <c r="H1407" i="1" l="1"/>
  <c r="J1407" i="1" l="1"/>
  <c r="E1407" i="1"/>
  <c r="I1407" i="1" l="1"/>
  <c r="K1407" i="1"/>
  <c r="H1408" i="1" s="1"/>
  <c r="J1408" i="1" l="1"/>
  <c r="E1408" i="1"/>
  <c r="I1408" i="1" l="1"/>
  <c r="K1408" i="1" s="1"/>
  <c r="H1409" i="1" s="1"/>
  <c r="E1409" i="1" l="1"/>
  <c r="J1409" i="1"/>
  <c r="I1409" i="1" l="1"/>
  <c r="K1409" i="1" s="1"/>
  <c r="H1410" i="1" s="1"/>
  <c r="J1410" i="1" l="1"/>
  <c r="E1410" i="1"/>
  <c r="I1410" i="1" l="1"/>
  <c r="K1410" i="1" s="1"/>
  <c r="H1411" i="1" l="1"/>
  <c r="E1411" i="1" l="1"/>
  <c r="J1411" i="1"/>
  <c r="I1411" i="1" l="1"/>
  <c r="K1411" i="1" s="1"/>
  <c r="H1412" i="1" l="1"/>
  <c r="E1412" i="1" l="1"/>
  <c r="J1412" i="1"/>
  <c r="I1412" i="1" l="1"/>
  <c r="K1412" i="1" s="1"/>
  <c r="H1413" i="1" l="1"/>
  <c r="J1413" i="1" l="1"/>
  <c r="E1413" i="1"/>
  <c r="I1413" i="1" l="1"/>
  <c r="K1413" i="1" l="1"/>
  <c r="H1414" i="1" s="1"/>
  <c r="E1414" i="1" l="1"/>
  <c r="J1414" i="1"/>
  <c r="I1414" i="1" s="1"/>
  <c r="K1414" i="1" l="1"/>
  <c r="H1415" i="1" s="1"/>
  <c r="E1415" i="1" l="1"/>
  <c r="J1415" i="1"/>
  <c r="I1415" i="1" l="1"/>
  <c r="K1415" i="1" s="1"/>
  <c r="H1416" i="1" s="1"/>
  <c r="E1416" i="1" s="1"/>
  <c r="J1416" i="1" l="1"/>
  <c r="I1416" i="1" s="1"/>
  <c r="K1416" i="1" l="1"/>
  <c r="H1417" i="1" s="1"/>
  <c r="E1417" i="1" l="1"/>
  <c r="J1417" i="1"/>
  <c r="I1417" i="1" l="1"/>
  <c r="K1417" i="1" s="1"/>
  <c r="H1418" i="1" l="1"/>
  <c r="J1418" i="1" l="1"/>
  <c r="E1418" i="1"/>
  <c r="I1418" i="1" l="1"/>
  <c r="K1418" i="1" s="1"/>
  <c r="H1419" i="1" l="1"/>
  <c r="E1419" i="1" s="1"/>
  <c r="J1419" i="1" l="1"/>
  <c r="I1419" i="1" l="1"/>
  <c r="K1419" i="1" s="1"/>
  <c r="H1420" i="1" s="1"/>
  <c r="J1420" i="1" l="1"/>
  <c r="E1420" i="1"/>
  <c r="I1420" i="1" l="1"/>
  <c r="K1420" i="1" s="1"/>
  <c r="H1421" i="1" l="1"/>
  <c r="E1421" i="1" l="1"/>
  <c r="J1421" i="1"/>
  <c r="I1421" i="1" l="1"/>
  <c r="K1421" i="1" s="1"/>
  <c r="H1422" i="1" l="1"/>
  <c r="E1422" i="1" s="1"/>
  <c r="J1422" i="1" l="1"/>
  <c r="I1422" i="1" s="1"/>
  <c r="K1422" i="1" l="1"/>
  <c r="H1423" i="1" s="1"/>
  <c r="E1423" i="1" s="1"/>
  <c r="J1423" i="1" l="1"/>
  <c r="I1423" i="1" s="1"/>
  <c r="K1423" i="1" l="1"/>
  <c r="H1424" i="1" s="1"/>
  <c r="E1424" i="1" s="1"/>
  <c r="J1424" i="1" l="1"/>
  <c r="I1424" i="1" l="1"/>
  <c r="K1424" i="1"/>
  <c r="H1425" i="1" s="1"/>
  <c r="E1425" i="1" s="1"/>
  <c r="J1425" i="1" l="1"/>
  <c r="I1425" i="1" s="1"/>
  <c r="K1425" i="1" l="1"/>
  <c r="H1426" i="1" s="1"/>
  <c r="E1426" i="1" l="1"/>
  <c r="J1426" i="1"/>
  <c r="I1426" i="1" l="1"/>
  <c r="K1426" i="1" s="1"/>
  <c r="H1427" i="1" l="1"/>
  <c r="E1427" i="1" l="1"/>
  <c r="J1427" i="1"/>
  <c r="I1427" i="1" l="1"/>
  <c r="K1427" i="1" s="1"/>
  <c r="H1428" i="1" l="1"/>
  <c r="J1428" i="1" l="1"/>
  <c r="E1428" i="1"/>
  <c r="I1428" i="1" l="1"/>
  <c r="K1428" i="1" s="1"/>
  <c r="H1429" i="1" l="1"/>
  <c r="J1429" i="1" l="1"/>
  <c r="E1429" i="1"/>
  <c r="I1429" i="1" l="1"/>
  <c r="K1429" i="1" s="1"/>
  <c r="H1430" i="1" l="1"/>
  <c r="E1430" i="1" l="1"/>
  <c r="J1430" i="1"/>
  <c r="I1430" i="1" l="1"/>
  <c r="K1430" i="1" s="1"/>
  <c r="H1431" i="1" s="1"/>
  <c r="J1431" i="1" l="1"/>
  <c r="E1431" i="1"/>
  <c r="I1431" i="1" l="1"/>
  <c r="K1431" i="1" s="1"/>
  <c r="H1432" i="1" l="1"/>
  <c r="E1432" i="1" l="1"/>
  <c r="J1432" i="1"/>
  <c r="I1432" i="1" l="1"/>
  <c r="K1432" i="1" s="1"/>
  <c r="H1433" i="1" l="1"/>
  <c r="J1433" i="1" l="1"/>
  <c r="E1433" i="1"/>
  <c r="I1433" i="1" l="1"/>
  <c r="K1433" i="1" s="1"/>
  <c r="H1434" i="1" l="1"/>
  <c r="E1434" i="1" l="1"/>
  <c r="J1434" i="1"/>
  <c r="I1434" i="1" l="1"/>
  <c r="K1434" i="1" s="1"/>
  <c r="H1435" i="1" s="1"/>
  <c r="E1435" i="1" l="1"/>
  <c r="J1435" i="1"/>
  <c r="I1435" i="1" l="1"/>
  <c r="K1435" i="1" s="1"/>
  <c r="H1436" i="1" l="1"/>
  <c r="J1436" i="1" l="1"/>
  <c r="E1436" i="1"/>
  <c r="I1436" i="1" l="1"/>
  <c r="K1436" i="1" s="1"/>
  <c r="H1437" i="1" l="1"/>
  <c r="J1437" i="1" s="1"/>
  <c r="E1437" i="1" l="1"/>
  <c r="I1437" i="1"/>
  <c r="K1437" i="1" s="1"/>
  <c r="H1438" i="1" l="1"/>
  <c r="J1438" i="1" l="1"/>
  <c r="E1438" i="1"/>
  <c r="I1438" i="1" l="1"/>
  <c r="K1438" i="1" s="1"/>
  <c r="H1439" i="1" l="1"/>
  <c r="E1439" i="1" s="1"/>
  <c r="J1439" i="1" l="1"/>
  <c r="I1439" i="1" s="1"/>
  <c r="K1439" i="1" l="1"/>
  <c r="H1440" i="1" s="1"/>
  <c r="E1440" i="1" l="1"/>
  <c r="J1440" i="1"/>
  <c r="I1440" i="1" l="1"/>
  <c r="K1440" i="1" s="1"/>
  <c r="H1441" i="1" l="1"/>
  <c r="J1441" i="1" l="1"/>
  <c r="E1441" i="1"/>
  <c r="I1441" i="1" l="1"/>
  <c r="K1441" i="1" s="1"/>
  <c r="H1442" i="1" l="1"/>
  <c r="J1442" i="1" l="1"/>
  <c r="E1442" i="1"/>
  <c r="I1442" i="1" l="1"/>
  <c r="K1442" i="1" s="1"/>
  <c r="H1443" i="1" l="1"/>
  <c r="J1443" i="1" l="1"/>
  <c r="E1443" i="1"/>
  <c r="I1443" i="1" l="1"/>
  <c r="K1443" i="1" s="1"/>
  <c r="H1444" i="1" l="1"/>
  <c r="E1444" i="1" l="1"/>
  <c r="J1444" i="1"/>
  <c r="I1444" i="1" l="1"/>
  <c r="K1444" i="1" s="1"/>
  <c r="H1445" i="1" l="1"/>
  <c r="J1445" i="1" l="1"/>
  <c r="E1445" i="1"/>
  <c r="I1445" i="1" l="1"/>
  <c r="K1445" i="1" s="1"/>
  <c r="H1446" i="1" l="1"/>
  <c r="E1446" i="1" l="1"/>
  <c r="J1446" i="1"/>
  <c r="I1446" i="1" l="1"/>
  <c r="K1446" i="1" s="1"/>
  <c r="H1447" i="1" l="1"/>
  <c r="E1447" i="1" l="1"/>
  <c r="J1447" i="1"/>
  <c r="I1447" i="1" l="1"/>
  <c r="K1447" i="1" s="1"/>
  <c r="H1448" i="1" l="1"/>
  <c r="E1448" i="1" l="1"/>
  <c r="J1448" i="1"/>
  <c r="I1448" i="1" l="1"/>
  <c r="K1448" i="1" s="1"/>
  <c r="H1449" i="1" l="1"/>
  <c r="E1449" i="1" s="1"/>
  <c r="J1449" i="1" l="1"/>
  <c r="I1449" i="1" s="1"/>
  <c r="K1449" i="1" l="1"/>
  <c r="H1450" i="1" s="1"/>
  <c r="E1450" i="1" l="1"/>
  <c r="J1450" i="1"/>
  <c r="I1450" i="1" l="1"/>
  <c r="K1450" i="1" s="1"/>
  <c r="H1451" i="1" l="1"/>
  <c r="J1451" i="1" l="1"/>
  <c r="E1451" i="1"/>
  <c r="I1451" i="1" l="1"/>
  <c r="K1451" i="1" s="1"/>
  <c r="H1452" i="1" l="1"/>
  <c r="J1452" i="1" l="1"/>
  <c r="E1452" i="1"/>
  <c r="I1452" i="1" l="1"/>
  <c r="K1452" i="1" s="1"/>
  <c r="H1453" i="1" l="1"/>
  <c r="E1453" i="1" s="1"/>
  <c r="J1453" i="1" l="1"/>
  <c r="I1453" i="1" l="1"/>
  <c r="K1453" i="1" s="1"/>
  <c r="H1454" i="1" s="1"/>
  <c r="E1454" i="1" s="1"/>
  <c r="J1454" i="1" l="1"/>
  <c r="I1454" i="1" l="1"/>
  <c r="K1454" i="1"/>
  <c r="H1455" i="1" s="1"/>
  <c r="E1455" i="1" l="1"/>
  <c r="J1455" i="1"/>
  <c r="I1455" i="1" l="1"/>
  <c r="K1455" i="1" s="1"/>
  <c r="H1456" i="1" l="1"/>
  <c r="E1456" i="1" l="1"/>
  <c r="J1456" i="1"/>
  <c r="I1456" i="1" l="1"/>
  <c r="K1456" i="1" s="1"/>
  <c r="H1457" i="1" l="1"/>
  <c r="J1457" i="1" l="1"/>
  <c r="E1457" i="1"/>
  <c r="I1457" i="1" l="1"/>
  <c r="K1457" i="1" s="1"/>
  <c r="H1458" i="1" l="1"/>
  <c r="E1458" i="1" l="1"/>
  <c r="E8" i="2" s="1"/>
  <c r="J1458" i="1"/>
  <c r="G8" i="2"/>
  <c r="F8" i="2"/>
  <c r="G9" i="8" l="1"/>
  <c r="K9" i="8" s="1"/>
  <c r="S8" i="2"/>
  <c r="U8" i="2" s="1"/>
  <c r="I1458" i="1"/>
  <c r="K1458" i="1" s="1"/>
  <c r="G21" i="2"/>
  <c r="E21" i="2"/>
  <c r="H21" i="2"/>
  <c r="F21" i="2"/>
  <c r="O9" i="8" l="1"/>
  <c r="L9" i="8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M9" i="8"/>
  <c r="M8" i="8" s="1"/>
  <c r="M7" i="8" s="1"/>
  <c r="L1" i="8"/>
  <c r="H1459" i="1"/>
  <c r="I21" i="2"/>
  <c r="J21" i="2"/>
  <c r="K21" i="2" l="1"/>
  <c r="M21" i="2" s="1"/>
  <c r="J1459" i="1"/>
  <c r="I1459" i="1" s="1"/>
  <c r="E1459" i="1"/>
  <c r="L4" i="8" l="1"/>
  <c r="L3" i="8" s="1"/>
  <c r="O23" i="8" s="1"/>
  <c r="P23" i="8" s="1"/>
  <c r="Q23" i="8" s="1"/>
  <c r="O20" i="8"/>
  <c r="P20" i="8" s="1"/>
  <c r="Q20" i="8" s="1"/>
  <c r="O19" i="8"/>
  <c r="P19" i="8" s="1"/>
  <c r="Q19" i="8" s="1"/>
  <c r="O22" i="8"/>
  <c r="P22" i="8" s="1"/>
  <c r="Q22" i="8" s="1"/>
  <c r="O14" i="8"/>
  <c r="P14" i="8" s="1"/>
  <c r="Q14" i="8" s="1"/>
  <c r="O21" i="8"/>
  <c r="P21" i="8" s="1"/>
  <c r="Q21" i="8" s="1"/>
  <c r="O13" i="8"/>
  <c r="P13" i="8" s="1"/>
  <c r="Q13" i="8" s="1"/>
  <c r="O11" i="8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K1459" i="1"/>
  <c r="H1460" i="1" s="1"/>
  <c r="O15" i="8" l="1"/>
  <c r="P15" i="8" s="1"/>
  <c r="Q15" i="8" s="1"/>
  <c r="Q12" i="8"/>
  <c r="J1460" i="1"/>
  <c r="E1460" i="1"/>
  <c r="F28" i="8" l="1"/>
  <c r="F30" i="8" s="1"/>
  <c r="R13" i="8" s="1"/>
  <c r="S13" i="8" s="1"/>
  <c r="R21" i="8"/>
  <c r="S21" i="8" s="1"/>
  <c r="R19" i="8"/>
  <c r="S19" i="8" s="1"/>
  <c r="I1460" i="1"/>
  <c r="K1460" i="1" s="1"/>
  <c r="H1461" i="1" s="1"/>
  <c r="E1461" i="1" s="1"/>
  <c r="R22" i="8" l="1"/>
  <c r="S22" i="8" s="1"/>
  <c r="R12" i="8"/>
  <c r="S12" i="8" s="1"/>
  <c r="R7" i="8"/>
  <c r="S7" i="8" s="1"/>
  <c r="R8" i="8"/>
  <c r="S8" i="8" s="1"/>
  <c r="R10" i="8"/>
  <c r="S10" i="8" s="1"/>
  <c r="R11" i="8"/>
  <c r="S11" i="8" s="1"/>
  <c r="R18" i="8"/>
  <c r="S18" i="8" s="1"/>
  <c r="R23" i="8"/>
  <c r="S23" i="8" s="1"/>
  <c r="R14" i="8"/>
  <c r="S14" i="8" s="1"/>
  <c r="R16" i="8"/>
  <c r="S16" i="8" s="1"/>
  <c r="R17" i="8"/>
  <c r="S17" i="8" s="1"/>
  <c r="R9" i="8"/>
  <c r="S9" i="8" s="1"/>
  <c r="R20" i="8"/>
  <c r="S20" i="8" s="1"/>
  <c r="R15" i="8"/>
  <c r="S15" i="8" s="1"/>
  <c r="J1461" i="1"/>
  <c r="I1461" i="1" s="1"/>
  <c r="F31" i="8" l="1"/>
  <c r="N8" i="2" s="1"/>
  <c r="O8" i="2" s="1"/>
  <c r="K1461" i="1"/>
  <c r="H1462" i="1" s="1"/>
  <c r="J1462" i="1" l="1"/>
  <c r="I1462" i="1" s="1"/>
  <c r="E1462" i="1"/>
  <c r="K1462" i="1" l="1"/>
  <c r="H1463" i="1" s="1"/>
  <c r="J1463" i="1" l="1"/>
  <c r="E1463" i="1"/>
  <c r="I1463" i="1" l="1"/>
  <c r="K1463" i="1" s="1"/>
  <c r="H1464" i="1" l="1"/>
  <c r="E1464" i="1" l="1"/>
  <c r="J1464" i="1"/>
  <c r="I1464" i="1" l="1"/>
  <c r="K1464" i="1" s="1"/>
  <c r="H1465" i="1" l="1"/>
  <c r="J1465" i="1" l="1"/>
  <c r="E1465" i="1"/>
  <c r="I1465" i="1" l="1"/>
  <c r="K1465" i="1" s="1"/>
  <c r="H1466" i="1" l="1"/>
  <c r="E1466" i="1" l="1"/>
  <c r="J1466" i="1"/>
  <c r="I1466" i="1" l="1"/>
  <c r="K1466" i="1" s="1"/>
  <c r="H1467" i="1" l="1"/>
  <c r="E1467" i="1" l="1"/>
  <c r="J1467" i="1"/>
  <c r="I1467" i="1" l="1"/>
  <c r="K1467" i="1" s="1"/>
  <c r="H1468" i="1" l="1"/>
  <c r="J1468" i="1" l="1"/>
  <c r="E1468" i="1"/>
  <c r="I1468" i="1" l="1"/>
  <c r="K1468" i="1" s="1"/>
  <c r="H1469" i="1" l="1"/>
  <c r="J1469" i="1" l="1"/>
  <c r="E1469" i="1"/>
  <c r="I1469" i="1" l="1"/>
  <c r="K1469" i="1" s="1"/>
  <c r="H1470" i="1" l="1"/>
  <c r="E1470" i="1" l="1"/>
  <c r="J1470" i="1"/>
  <c r="I1470" i="1" l="1"/>
  <c r="K1470" i="1" s="1"/>
  <c r="H1471" i="1" l="1"/>
  <c r="E1471" i="1" l="1"/>
  <c r="J1471" i="1"/>
  <c r="I1471" i="1" l="1"/>
  <c r="K1471" i="1" s="1"/>
  <c r="H1472" i="1" l="1"/>
  <c r="J1472" i="1" l="1"/>
  <c r="I1472" i="1" s="1"/>
  <c r="E1472" i="1"/>
  <c r="K1472" i="1" l="1"/>
  <c r="H1473" i="1" s="1"/>
  <c r="E1473" i="1" l="1"/>
  <c r="J1473" i="1"/>
  <c r="I1473" i="1" l="1"/>
  <c r="K1473" i="1" s="1"/>
  <c r="H1474" i="1" l="1"/>
  <c r="J1474" i="1" l="1"/>
  <c r="I1474" i="1" s="1"/>
  <c r="E1474" i="1"/>
  <c r="K1474" i="1" l="1"/>
  <c r="H1475" i="1" s="1"/>
  <c r="E1475" i="1" l="1"/>
  <c r="J1475" i="1"/>
  <c r="I1475" i="1" l="1"/>
  <c r="K1475" i="1" s="1"/>
  <c r="H1476" i="1" l="1"/>
  <c r="E1476" i="1" l="1"/>
  <c r="J1476" i="1"/>
  <c r="I1476" i="1" l="1"/>
  <c r="K1476" i="1" s="1"/>
  <c r="H1477" i="1" s="1"/>
  <c r="E1477" i="1" l="1"/>
  <c r="J1477" i="1"/>
  <c r="I1477" i="1" l="1"/>
  <c r="K1477" i="1" s="1"/>
  <c r="H1478" i="1" l="1"/>
  <c r="J1478" i="1" l="1"/>
  <c r="I1478" i="1" s="1"/>
  <c r="E1478" i="1"/>
  <c r="K1478" i="1" l="1"/>
  <c r="H1479" i="1" s="1"/>
  <c r="E1479" i="1" l="1"/>
  <c r="J1479" i="1"/>
  <c r="I1479" i="1" l="1"/>
  <c r="K1479" i="1" s="1"/>
  <c r="H1480" i="1" l="1"/>
  <c r="E1480" i="1" l="1"/>
  <c r="J1480" i="1"/>
  <c r="I1480" i="1" l="1"/>
  <c r="K1480" i="1" s="1"/>
  <c r="H1481" i="1" l="1"/>
  <c r="E1481" i="1" l="1"/>
  <c r="J1481" i="1"/>
  <c r="I1481" i="1" l="1"/>
  <c r="K1481" i="1" s="1"/>
  <c r="H1482" i="1" l="1"/>
  <c r="E1482" i="1" l="1"/>
  <c r="J1482" i="1"/>
  <c r="I1482" i="1" s="1"/>
  <c r="K1482" i="1" l="1"/>
  <c r="H1483" i="1" s="1"/>
  <c r="E1483" i="1" l="1"/>
  <c r="J1483" i="1"/>
  <c r="I1483" i="1" l="1"/>
  <c r="K1483" i="1" s="1"/>
  <c r="H1484" i="1" l="1"/>
  <c r="J1484" i="1" s="1"/>
  <c r="E1484" i="1" l="1"/>
  <c r="I1484" i="1"/>
  <c r="K1484" i="1" s="1"/>
  <c r="H1485" i="1" l="1"/>
  <c r="E1485" i="1" l="1"/>
  <c r="J1485" i="1"/>
  <c r="I1485" i="1" l="1"/>
  <c r="K1485" i="1" s="1"/>
  <c r="H1486" i="1" l="1"/>
  <c r="E1486" i="1" l="1"/>
  <c r="J1486" i="1"/>
  <c r="I1486" i="1" l="1"/>
  <c r="K1486" i="1" s="1"/>
  <c r="H1487" i="1" l="1"/>
  <c r="J1487" i="1" l="1"/>
  <c r="I1487" i="1" s="1"/>
  <c r="E1487" i="1"/>
  <c r="K1487" i="1" l="1"/>
  <c r="H1488" i="1" s="1"/>
  <c r="E1488" i="1" l="1"/>
  <c r="J1488" i="1"/>
  <c r="I1488" i="1" l="1"/>
  <c r="K1488" i="1" s="1"/>
  <c r="H1489" i="1" l="1"/>
  <c r="J1489" i="1" l="1"/>
  <c r="E1489" i="1"/>
  <c r="I1489" i="1" l="1"/>
  <c r="K1489" i="1" s="1"/>
  <c r="H1490" i="1" l="1"/>
  <c r="E1490" i="1" l="1"/>
  <c r="J1490" i="1"/>
  <c r="I1490" i="1" l="1"/>
  <c r="K1490" i="1" s="1"/>
  <c r="H1491" i="1" l="1"/>
  <c r="E1491" i="1" l="1"/>
  <c r="J1491" i="1"/>
  <c r="I1491" i="1" l="1"/>
  <c r="K1491" i="1" s="1"/>
  <c r="H1492" i="1" l="1"/>
  <c r="E1492" i="1" l="1"/>
  <c r="J1492" i="1"/>
  <c r="I1492" i="1" l="1"/>
  <c r="K1492" i="1" s="1"/>
  <c r="H1493" i="1" l="1"/>
  <c r="J1493" i="1" l="1"/>
  <c r="E1493" i="1"/>
  <c r="I1493" i="1" l="1"/>
  <c r="K1493" i="1" s="1"/>
  <c r="H1494" i="1" l="1"/>
  <c r="J1494" i="1" s="1"/>
  <c r="E1494" i="1" l="1"/>
  <c r="I1494" i="1"/>
  <c r="K1494" i="1" s="1"/>
  <c r="H1495" i="1" l="1"/>
  <c r="E1495" i="1" l="1"/>
  <c r="J1495" i="1"/>
  <c r="I1495" i="1" l="1"/>
  <c r="K1495" i="1" s="1"/>
  <c r="H1496" i="1" l="1"/>
  <c r="E1496" i="1" l="1"/>
  <c r="J1496" i="1"/>
  <c r="I1496" i="1" l="1"/>
  <c r="K1496" i="1" s="1"/>
  <c r="H1497" i="1" l="1"/>
  <c r="J1497" i="1" l="1"/>
  <c r="E1497" i="1"/>
  <c r="I1497" i="1" l="1"/>
  <c r="K1497" i="1" s="1"/>
  <c r="H1498" i="1" l="1"/>
  <c r="J1498" i="1" l="1"/>
  <c r="E1498" i="1"/>
  <c r="I1498" i="1" l="1"/>
  <c r="K1498" i="1" s="1"/>
  <c r="H1499" i="1" l="1"/>
  <c r="J1499" i="1" l="1"/>
  <c r="E1499" i="1"/>
  <c r="I1499" i="1" l="1"/>
  <c r="K1499" i="1" s="1"/>
  <c r="H1500" i="1" l="1"/>
  <c r="J1500" i="1" l="1"/>
  <c r="E1500" i="1"/>
  <c r="I1500" i="1" l="1"/>
  <c r="K1500" i="1" s="1"/>
  <c r="H1501" i="1" l="1"/>
  <c r="E1501" i="1" l="1"/>
  <c r="J1501" i="1"/>
  <c r="I1501" i="1" l="1"/>
  <c r="K1501" i="1" s="1"/>
  <c r="H1502" i="1" l="1"/>
  <c r="J1502" i="1" l="1"/>
  <c r="E1502" i="1"/>
  <c r="I1502" i="1" l="1"/>
  <c r="K1502" i="1" s="1"/>
  <c r="H1503" i="1" l="1"/>
  <c r="J1503" i="1" l="1"/>
  <c r="I1503" i="1" s="1"/>
  <c r="E1503" i="1"/>
  <c r="K1503" i="1" l="1"/>
  <c r="H1504" i="1" s="1"/>
  <c r="E1504" i="1" l="1"/>
  <c r="J1504" i="1"/>
  <c r="I1504" i="1" l="1"/>
  <c r="K1504" i="1" s="1"/>
  <c r="H1505" i="1" l="1"/>
  <c r="J1505" i="1" l="1"/>
  <c r="E1505" i="1"/>
  <c r="I1505" i="1" l="1"/>
  <c r="K1505" i="1" s="1"/>
  <c r="H1506" i="1" l="1"/>
  <c r="E1506" i="1" l="1"/>
  <c r="J1506" i="1"/>
  <c r="I1506" i="1" l="1"/>
  <c r="K1506" i="1" s="1"/>
  <c r="H1507" i="1" l="1"/>
  <c r="E1507" i="1" l="1"/>
  <c r="J1507" i="1"/>
  <c r="I1507" i="1" l="1"/>
  <c r="K1507" i="1" s="1"/>
  <c r="H1508" i="1" l="1"/>
  <c r="J1508" i="1" l="1"/>
  <c r="I1508" i="1" s="1"/>
  <c r="E1508" i="1"/>
  <c r="K1508" i="1" l="1"/>
  <c r="H1509" i="1" s="1"/>
  <c r="J1509" i="1" l="1"/>
  <c r="E1509" i="1"/>
  <c r="I1509" i="1" l="1"/>
  <c r="K1509" i="1"/>
  <c r="H1510" i="1" s="1"/>
  <c r="J1510" i="1" l="1"/>
  <c r="I1510" i="1" s="1"/>
  <c r="E1510" i="1"/>
  <c r="K1510" i="1" l="1"/>
  <c r="H1511" i="1" s="1"/>
  <c r="E1511" i="1" l="1"/>
  <c r="J1511" i="1"/>
  <c r="I1511" i="1" l="1"/>
  <c r="K1511" i="1" s="1"/>
  <c r="H1512" i="1" l="1"/>
  <c r="E1512" i="1" l="1"/>
  <c r="J1512" i="1"/>
  <c r="I1512" i="1" l="1"/>
  <c r="K1512" i="1" s="1"/>
  <c r="H1513" i="1" l="1"/>
  <c r="J1513" i="1" l="1"/>
  <c r="E1513" i="1"/>
  <c r="I1513" i="1" l="1"/>
  <c r="K1513" i="1" s="1"/>
  <c r="H1514" i="1" l="1"/>
  <c r="E1514" i="1" l="1"/>
  <c r="J1514" i="1"/>
  <c r="I1514" i="1" l="1"/>
  <c r="K1514" i="1" s="1"/>
  <c r="H1515" i="1" l="1"/>
  <c r="J1515" i="1" l="1"/>
  <c r="E1515" i="1"/>
  <c r="I1515" i="1" l="1"/>
  <c r="K1515" i="1" s="1"/>
  <c r="H1516" i="1" l="1"/>
  <c r="J1516" i="1" l="1"/>
  <c r="E1516" i="1"/>
  <c r="I1516" i="1" l="1"/>
  <c r="K1516" i="1" s="1"/>
  <c r="H1517" i="1" l="1"/>
  <c r="J1517" i="1" s="1"/>
  <c r="E1517" i="1" l="1"/>
  <c r="I1517" i="1"/>
  <c r="K1517" i="1" s="1"/>
  <c r="H1518" i="1" l="1"/>
  <c r="E1518" i="1" s="1"/>
  <c r="J1518" i="1" l="1"/>
  <c r="I1518" i="1" s="1"/>
  <c r="K1518" i="1" l="1"/>
  <c r="H1519" i="1" s="1"/>
  <c r="E1519" i="1" l="1"/>
  <c r="J1519" i="1"/>
  <c r="I1519" i="1" l="1"/>
  <c r="K1519" i="1" s="1"/>
  <c r="H1520" i="1" l="1"/>
  <c r="E1520" i="1" l="1"/>
  <c r="J1520" i="1"/>
  <c r="I1520" i="1" l="1"/>
  <c r="K1520" i="1" s="1"/>
  <c r="H1521" i="1" s="1"/>
  <c r="J1521" i="1" l="1"/>
  <c r="E1521" i="1"/>
  <c r="I1521" i="1" l="1"/>
  <c r="K1521" i="1" s="1"/>
  <c r="H1522" i="1" l="1"/>
  <c r="J1522" i="1" l="1"/>
  <c r="I1522" i="1" s="1"/>
  <c r="E1522" i="1"/>
  <c r="K1522" i="1" l="1"/>
  <c r="H1523" i="1" s="1"/>
  <c r="E1523" i="1" l="1"/>
  <c r="J1523" i="1"/>
  <c r="I1523" i="1" l="1"/>
  <c r="K1523" i="1"/>
  <c r="H1524" i="1" s="1"/>
  <c r="J1524" i="1" l="1"/>
  <c r="E1524" i="1"/>
  <c r="I1524" i="1" l="1"/>
  <c r="K1524" i="1" s="1"/>
  <c r="H1525" i="1" s="1"/>
  <c r="E1525" i="1" l="1"/>
  <c r="J1525" i="1"/>
  <c r="I1525" i="1" l="1"/>
  <c r="K1525" i="1" s="1"/>
  <c r="H1526" i="1" s="1"/>
  <c r="J1526" i="1" l="1"/>
  <c r="E1526" i="1"/>
  <c r="I1526" i="1" l="1"/>
  <c r="K1526" i="1" s="1"/>
  <c r="H1527" i="1" s="1"/>
  <c r="J1527" i="1" s="1"/>
  <c r="E1527" i="1" l="1"/>
  <c r="I1527" i="1"/>
  <c r="K1527" i="1" s="1"/>
  <c r="H1528" i="1" l="1"/>
  <c r="J1528" i="1" l="1"/>
  <c r="E1528" i="1"/>
  <c r="I1528" i="1" l="1"/>
  <c r="K1528" i="1" s="1"/>
  <c r="H1529" i="1" l="1"/>
  <c r="E1529" i="1" l="1"/>
  <c r="J1529" i="1"/>
  <c r="I1529" i="1" l="1"/>
  <c r="K1529" i="1" s="1"/>
  <c r="H1530" i="1" s="1"/>
  <c r="E1530" i="1" s="1"/>
  <c r="J1530" i="1" l="1"/>
  <c r="I1530" i="1" s="1"/>
  <c r="K1530" i="1" l="1"/>
  <c r="H1531" i="1" s="1"/>
  <c r="J1531" i="1" l="1"/>
  <c r="E1531" i="1"/>
  <c r="I1531" i="1" l="1"/>
  <c r="K1531" i="1" s="1"/>
  <c r="H1532" i="1" l="1"/>
  <c r="E1532" i="1" s="1"/>
  <c r="J1532" i="1" l="1"/>
  <c r="I1532" i="1" l="1"/>
  <c r="K1532" i="1" s="1"/>
  <c r="H1533" i="1" s="1"/>
  <c r="E1533" i="1" l="1"/>
  <c r="J1533" i="1"/>
  <c r="I1533" i="1" l="1"/>
  <c r="K1533" i="1" s="1"/>
  <c r="H1534" i="1" l="1"/>
  <c r="J1534" i="1" s="1"/>
  <c r="E1534" i="1" l="1"/>
  <c r="I1534" i="1"/>
  <c r="K1534" i="1" s="1"/>
  <c r="H1535" i="1" l="1"/>
  <c r="E1535" i="1" l="1"/>
  <c r="J1535" i="1"/>
  <c r="I1535" i="1" l="1"/>
  <c r="K1535" i="1" s="1"/>
  <c r="H1536" i="1" l="1"/>
  <c r="E1536" i="1" l="1"/>
  <c r="J1536" i="1"/>
  <c r="I1536" i="1" l="1"/>
  <c r="K1536" i="1" s="1"/>
  <c r="H1537" i="1" l="1"/>
  <c r="E1537" i="1" s="1"/>
  <c r="J1537" i="1" l="1"/>
  <c r="I1537" i="1" l="1"/>
  <c r="K1537" i="1"/>
  <c r="H1538" i="1" s="1"/>
  <c r="E1538" i="1" l="1"/>
  <c r="J1538" i="1"/>
  <c r="I1538" i="1" l="1"/>
  <c r="K1538" i="1" s="1"/>
  <c r="H1539" i="1" l="1"/>
  <c r="E1539" i="1" l="1"/>
  <c r="J1539" i="1"/>
  <c r="I1539" i="1" l="1"/>
  <c r="K1539" i="1" s="1"/>
  <c r="H1540" i="1" s="1"/>
  <c r="J1540" i="1" s="1"/>
  <c r="E1540" i="1" l="1"/>
  <c r="I1540" i="1"/>
  <c r="K1540" i="1" s="1"/>
  <c r="H1541" i="1" l="1"/>
  <c r="E1541" i="1" s="1"/>
  <c r="J1541" i="1" l="1"/>
  <c r="I1541" i="1" s="1"/>
  <c r="K1541" i="1" l="1"/>
  <c r="H1542" i="1" s="1"/>
  <c r="J1542" i="1" s="1"/>
  <c r="E1542" i="1" l="1"/>
  <c r="I1542" i="1"/>
  <c r="K1542" i="1" s="1"/>
  <c r="H1543" i="1" l="1"/>
  <c r="J1543" i="1" l="1"/>
  <c r="E1543" i="1"/>
  <c r="I1543" i="1" l="1"/>
  <c r="K1543" i="1" s="1"/>
  <c r="H1544" i="1" l="1"/>
  <c r="E1544" i="1" l="1"/>
  <c r="J1544" i="1"/>
  <c r="I1544" i="1" l="1"/>
  <c r="K1544" i="1" s="1"/>
  <c r="H1545" i="1" l="1"/>
  <c r="E1545" i="1" l="1"/>
  <c r="J1545" i="1"/>
  <c r="I1545" i="1" l="1"/>
  <c r="K1545" i="1" s="1"/>
  <c r="H1546" i="1" l="1"/>
  <c r="J1546" i="1" l="1"/>
  <c r="E1546" i="1"/>
  <c r="I1546" i="1" l="1"/>
  <c r="K1546" i="1" s="1"/>
  <c r="H1547" i="1" l="1"/>
  <c r="E1547" i="1" l="1"/>
  <c r="J1547" i="1"/>
  <c r="I1547" i="1" l="1"/>
  <c r="K1547" i="1" s="1"/>
  <c r="H1548" i="1" l="1"/>
  <c r="J1548" i="1" l="1"/>
  <c r="E1548" i="1"/>
  <c r="I1548" i="1" l="1"/>
  <c r="K1548" i="1" s="1"/>
  <c r="H1549" i="1" l="1"/>
  <c r="J1549" i="1" l="1"/>
  <c r="E1549" i="1"/>
  <c r="I1549" i="1" l="1"/>
  <c r="K1549" i="1" s="1"/>
  <c r="H1550" i="1" l="1"/>
  <c r="J1550" i="1" s="1"/>
  <c r="E1550" i="1" l="1"/>
  <c r="I1550" i="1"/>
  <c r="K1550" i="1" s="1"/>
  <c r="H1551" i="1" l="1"/>
  <c r="E1551" i="1" l="1"/>
  <c r="J1551" i="1"/>
  <c r="I1551" i="1" l="1"/>
  <c r="K1551" i="1" s="1"/>
  <c r="H1552" i="1" l="1"/>
  <c r="J1552" i="1" s="1"/>
  <c r="E1552" i="1" l="1"/>
  <c r="I1552" i="1"/>
  <c r="K1552" i="1" s="1"/>
  <c r="H1553" i="1" l="1"/>
  <c r="E1553" i="1" l="1"/>
  <c r="J1553" i="1"/>
  <c r="I1553" i="1" l="1"/>
  <c r="K1553" i="1" s="1"/>
  <c r="H1554" i="1" l="1"/>
  <c r="E1554" i="1" s="1"/>
  <c r="J1554" i="1" l="1"/>
  <c r="I1554" i="1" s="1"/>
  <c r="K1554" i="1" l="1"/>
  <c r="H1555" i="1" s="1"/>
  <c r="J1555" i="1" l="1"/>
  <c r="E1555" i="1"/>
  <c r="I1555" i="1" l="1"/>
  <c r="K1555" i="1" s="1"/>
  <c r="H1556" i="1" l="1"/>
  <c r="J1556" i="1" l="1"/>
  <c r="E1556" i="1"/>
  <c r="I1556" i="1" l="1"/>
  <c r="K1556" i="1" s="1"/>
  <c r="H1557" i="1" l="1"/>
  <c r="J1557" i="1" s="1"/>
  <c r="E1557" i="1" l="1"/>
  <c r="I1557" i="1"/>
  <c r="K1557" i="1" s="1"/>
  <c r="H1558" i="1" l="1"/>
  <c r="E1558" i="1" l="1"/>
  <c r="J1558" i="1"/>
  <c r="I1558" i="1" l="1"/>
  <c r="K1558" i="1" s="1"/>
  <c r="H1559" i="1" l="1"/>
  <c r="E1559" i="1" l="1"/>
  <c r="J1559" i="1"/>
  <c r="I1559" i="1" l="1"/>
  <c r="K1559" i="1" s="1"/>
  <c r="H1560" i="1" l="1"/>
  <c r="E1560" i="1" l="1"/>
  <c r="J1560" i="1"/>
  <c r="I1560" i="1" l="1"/>
  <c r="K1560" i="1" s="1"/>
  <c r="H1561" i="1" l="1"/>
  <c r="J1561" i="1" l="1"/>
  <c r="E1561" i="1"/>
  <c r="I1561" i="1" l="1"/>
  <c r="K1561" i="1" s="1"/>
  <c r="H1562" i="1" l="1"/>
  <c r="J1562" i="1" l="1"/>
  <c r="E1562" i="1"/>
  <c r="I1562" i="1" l="1"/>
  <c r="K1562" i="1" s="1"/>
  <c r="H1563" i="1" l="1"/>
  <c r="J1563" i="1" l="1"/>
  <c r="I1563" i="1" s="1"/>
  <c r="E1563" i="1"/>
  <c r="K1563" i="1" l="1"/>
  <c r="H1564" i="1" s="1"/>
  <c r="J1564" i="1" l="1"/>
  <c r="E1564" i="1"/>
  <c r="I1564" i="1" l="1"/>
  <c r="K1564" i="1"/>
  <c r="H1565" i="1" s="1"/>
  <c r="E1565" i="1" l="1"/>
  <c r="J1565" i="1"/>
  <c r="I1565" i="1" l="1"/>
  <c r="K1565" i="1" s="1"/>
  <c r="H1566" i="1" l="1"/>
  <c r="J1566" i="1" l="1"/>
  <c r="I1566" i="1" s="1"/>
  <c r="E1566" i="1"/>
  <c r="K1566" i="1" l="1"/>
  <c r="H1567" i="1" s="1"/>
  <c r="J1567" i="1" l="1"/>
  <c r="E1567" i="1"/>
  <c r="I1567" i="1" l="1"/>
  <c r="K1567" i="1" s="1"/>
  <c r="H1568" i="1" l="1"/>
  <c r="E1568" i="1" l="1"/>
  <c r="J1568" i="1"/>
  <c r="I1568" i="1" s="1"/>
  <c r="K1568" i="1" l="1"/>
  <c r="H1569" i="1" s="1"/>
  <c r="J1569" i="1" l="1"/>
  <c r="E1569" i="1"/>
  <c r="I1569" i="1" l="1"/>
  <c r="K1569" i="1" s="1"/>
  <c r="H1570" i="1" l="1"/>
  <c r="J1570" i="1" l="1"/>
  <c r="E1570" i="1"/>
  <c r="I1570" i="1" l="1"/>
  <c r="K1570" i="1" s="1"/>
  <c r="H1571" i="1" l="1"/>
  <c r="J1571" i="1" l="1"/>
  <c r="E1571" i="1"/>
  <c r="I1571" i="1"/>
  <c r="K1571" i="1" l="1"/>
  <c r="H1572" i="1" s="1"/>
  <c r="J1572" i="1" l="1"/>
  <c r="E1572" i="1"/>
  <c r="I1572" i="1" l="1"/>
  <c r="K1572" i="1" s="1"/>
  <c r="H1573" i="1" l="1"/>
  <c r="E1573" i="1" l="1"/>
  <c r="J1573" i="1"/>
  <c r="I1573" i="1" l="1"/>
  <c r="K1573" i="1" s="1"/>
  <c r="H1574" i="1" l="1"/>
  <c r="E1574" i="1" l="1"/>
  <c r="J1574" i="1"/>
  <c r="I1574" i="1" l="1"/>
  <c r="K1574" i="1" s="1"/>
  <c r="H1575" i="1" l="1"/>
  <c r="J1575" i="1" l="1"/>
  <c r="E1575" i="1"/>
  <c r="I1575" i="1" l="1"/>
  <c r="K1575" i="1" s="1"/>
  <c r="H1576" i="1" s="1"/>
  <c r="J1576" i="1" l="1"/>
  <c r="E1576" i="1"/>
  <c r="I1576" i="1" l="1"/>
  <c r="K1576" i="1" s="1"/>
  <c r="H1577" i="1" l="1"/>
  <c r="J1577" i="1" l="1"/>
  <c r="I1577" i="1" s="1"/>
  <c r="E1577" i="1"/>
  <c r="K1577" i="1" l="1"/>
  <c r="H1578" i="1" s="1"/>
  <c r="E1578" i="1" s="1"/>
  <c r="J1578" i="1" l="1"/>
  <c r="I1578" i="1" s="1"/>
  <c r="K1578" i="1" l="1"/>
  <c r="H1579" i="1" s="1"/>
  <c r="E1579" i="1" l="1"/>
  <c r="J1579" i="1"/>
  <c r="I1579" i="1" l="1"/>
  <c r="K1579" i="1" s="1"/>
  <c r="H1580" i="1" l="1"/>
  <c r="E1580" i="1" l="1"/>
  <c r="J1580" i="1"/>
  <c r="I1580" i="1" s="1"/>
  <c r="K1580" i="1" l="1"/>
  <c r="H1581" i="1" s="1"/>
  <c r="E1581" i="1" l="1"/>
  <c r="J1581" i="1"/>
  <c r="I1581" i="1" l="1"/>
  <c r="K1581" i="1" s="1"/>
  <c r="H1582" i="1" l="1"/>
  <c r="E1582" i="1" l="1"/>
  <c r="J1582" i="1"/>
  <c r="I1582" i="1" s="1"/>
  <c r="K1582" i="1" l="1"/>
  <c r="H1583" i="1" s="1"/>
  <c r="E1583" i="1" l="1"/>
  <c r="J1583" i="1"/>
  <c r="I1583" i="1" s="1"/>
  <c r="K1583" i="1" l="1"/>
  <c r="H1584" i="1" s="1"/>
  <c r="J1584" i="1" l="1"/>
  <c r="E1584" i="1"/>
  <c r="I1584" i="1" l="1"/>
  <c r="K1584" i="1" s="1"/>
  <c r="H1585" i="1" l="1"/>
  <c r="E1585" i="1" l="1"/>
  <c r="J1585" i="1"/>
  <c r="I1585" i="1" l="1"/>
  <c r="K1585" i="1" s="1"/>
  <c r="H1586" i="1" l="1"/>
  <c r="J1586" i="1" s="1"/>
  <c r="E1586" i="1" l="1"/>
  <c r="I1586" i="1"/>
  <c r="K1586" i="1" s="1"/>
  <c r="H1587" i="1" l="1"/>
  <c r="J1587" i="1" l="1"/>
  <c r="I1587" i="1" s="1"/>
  <c r="E1587" i="1"/>
  <c r="K1587" i="1" l="1"/>
  <c r="H1588" i="1" s="1"/>
  <c r="J1588" i="1" l="1"/>
  <c r="E1588" i="1"/>
  <c r="I1588" i="1" l="1"/>
  <c r="K1588" i="1" s="1"/>
  <c r="H1589" i="1" l="1"/>
  <c r="J1589" i="1" l="1"/>
  <c r="E1589" i="1"/>
  <c r="I1589" i="1" l="1"/>
  <c r="K1589" i="1" s="1"/>
  <c r="H1590" i="1" l="1"/>
  <c r="E1590" i="1" l="1"/>
  <c r="J1590" i="1"/>
  <c r="I1590" i="1" s="1"/>
  <c r="K1590" i="1" l="1"/>
  <c r="H1591" i="1" s="1"/>
  <c r="E1591" i="1" l="1"/>
  <c r="J1591" i="1"/>
  <c r="I1591" i="1" s="1"/>
  <c r="K1591" i="1" l="1"/>
  <c r="H1592" i="1" s="1"/>
  <c r="E1592" i="1" l="1"/>
  <c r="J1592" i="1"/>
  <c r="I1592" i="1" l="1"/>
  <c r="K1592" i="1" s="1"/>
  <c r="H1593" i="1" l="1"/>
  <c r="J1593" i="1" l="1"/>
  <c r="I1593" i="1" s="1"/>
  <c r="E1593" i="1"/>
  <c r="K1593" i="1" l="1"/>
  <c r="H1594" i="1" s="1"/>
  <c r="E1594" i="1" l="1"/>
  <c r="J1594" i="1"/>
  <c r="I1594" i="1" l="1"/>
  <c r="K1594" i="1"/>
  <c r="H1595" i="1" s="1"/>
  <c r="E1595" i="1" l="1"/>
  <c r="J1595" i="1"/>
  <c r="I1595" i="1" s="1"/>
  <c r="K1595" i="1" l="1"/>
  <c r="H1596" i="1" s="1"/>
  <c r="E1596" i="1" l="1"/>
  <c r="J1596" i="1"/>
  <c r="I1596" i="1" l="1"/>
  <c r="K1596" i="1" s="1"/>
  <c r="H1597" i="1" l="1"/>
  <c r="J1597" i="1" l="1"/>
  <c r="E1597" i="1"/>
  <c r="I1597" i="1" l="1"/>
  <c r="K1597" i="1" s="1"/>
  <c r="H1598" i="1" l="1"/>
  <c r="J1598" i="1" l="1"/>
  <c r="I1598" i="1" s="1"/>
  <c r="E1598" i="1"/>
  <c r="K1598" i="1" l="1"/>
  <c r="H1599" i="1" s="1"/>
  <c r="J1599" i="1" l="1"/>
  <c r="I1599" i="1" s="1"/>
  <c r="E1599" i="1"/>
  <c r="K1599" i="1" l="1"/>
  <c r="H1600" i="1" s="1"/>
  <c r="J1600" i="1" l="1"/>
  <c r="E1600" i="1"/>
  <c r="I1600" i="1" l="1"/>
  <c r="K1600" i="1" s="1"/>
  <c r="H1601" i="1" l="1"/>
  <c r="J1601" i="1" l="1"/>
  <c r="E1601" i="1"/>
  <c r="I1601" i="1" l="1"/>
  <c r="K1601" i="1"/>
  <c r="H1602" i="1" s="1"/>
  <c r="E1602" i="1" l="1"/>
  <c r="J1602" i="1"/>
  <c r="I1602" i="1" l="1"/>
  <c r="K1602" i="1" s="1"/>
  <c r="H1603" i="1" l="1"/>
  <c r="J1603" i="1" l="1"/>
  <c r="E1603" i="1"/>
  <c r="I1603" i="1" l="1"/>
  <c r="K1603" i="1" s="1"/>
  <c r="H1604" i="1" l="1"/>
  <c r="J1604" i="1" l="1"/>
  <c r="E1604" i="1"/>
  <c r="I1604" i="1" l="1"/>
  <c r="K1604" i="1" s="1"/>
  <c r="H1605" i="1" l="1"/>
  <c r="J1605" i="1" l="1"/>
  <c r="E1605" i="1"/>
  <c r="I1605" i="1" l="1"/>
  <c r="K1605" i="1" s="1"/>
  <c r="H1606" i="1" l="1"/>
  <c r="J1606" i="1" l="1"/>
  <c r="E1606" i="1"/>
  <c r="I1606" i="1" l="1"/>
  <c r="K1606" i="1" s="1"/>
  <c r="H1607" i="1" l="1"/>
  <c r="J1607" i="1" l="1"/>
  <c r="I1607" i="1" s="1"/>
  <c r="E1607" i="1"/>
  <c r="K1607" i="1" l="1"/>
  <c r="H1608" i="1" s="1"/>
  <c r="E1608" i="1" l="1"/>
  <c r="J1608" i="1"/>
  <c r="I1608" i="1" l="1"/>
  <c r="K1608" i="1" s="1"/>
  <c r="H1609" i="1" l="1"/>
  <c r="E1609" i="1" l="1"/>
  <c r="J1609" i="1"/>
  <c r="I1609" i="1" s="1"/>
  <c r="K1609" i="1" l="1"/>
  <c r="H1610" i="1" s="1"/>
  <c r="J1610" i="1" l="1"/>
  <c r="I1610" i="1" s="1"/>
  <c r="E1610" i="1"/>
  <c r="K1610" i="1" l="1"/>
  <c r="H1611" i="1" s="1"/>
  <c r="J1611" i="1" l="1"/>
  <c r="I1611" i="1" s="1"/>
  <c r="E1611" i="1"/>
  <c r="K1611" i="1" l="1"/>
  <c r="H1612" i="1" s="1"/>
  <c r="J1612" i="1" l="1"/>
  <c r="I1612" i="1" s="1"/>
  <c r="E1612" i="1"/>
  <c r="K1612" i="1" l="1"/>
  <c r="H1613" i="1" s="1"/>
  <c r="J1613" i="1" l="1"/>
  <c r="E1613" i="1"/>
  <c r="I1613" i="1" l="1"/>
  <c r="K1613" i="1" s="1"/>
  <c r="H1614" i="1" s="1"/>
  <c r="E1614" i="1" l="1"/>
  <c r="J1614" i="1"/>
  <c r="I1614" i="1" s="1"/>
  <c r="K1614" i="1" l="1"/>
  <c r="H1615" i="1" s="1"/>
  <c r="J1615" i="1" l="1"/>
  <c r="I1615" i="1" s="1"/>
  <c r="E1615" i="1"/>
  <c r="K1615" i="1" l="1"/>
  <c r="H1616" i="1" s="1"/>
  <c r="E1616" i="1" l="1"/>
  <c r="J1616" i="1"/>
  <c r="I1616" i="1" l="1"/>
  <c r="K1616" i="1" s="1"/>
  <c r="H1617" i="1" l="1"/>
  <c r="J1617" i="1" l="1"/>
  <c r="I1617" i="1" s="1"/>
  <c r="E1617" i="1"/>
  <c r="K1617" i="1" l="1"/>
  <c r="H1618" i="1" s="1"/>
  <c r="E1618" i="1" l="1"/>
  <c r="J1618" i="1"/>
  <c r="I1618" i="1" s="1"/>
  <c r="K1618" i="1" l="1"/>
  <c r="H1619" i="1" s="1"/>
  <c r="J1619" i="1" l="1"/>
  <c r="I1619" i="1" s="1"/>
  <c r="E1619" i="1"/>
  <c r="K1619" i="1" l="1"/>
  <c r="H1620" i="1" s="1"/>
  <c r="E1620" i="1" l="1"/>
  <c r="J1620" i="1"/>
  <c r="I1620" i="1" l="1"/>
  <c r="K1620" i="1" s="1"/>
  <c r="H1621" i="1" l="1"/>
  <c r="E1621" i="1" l="1"/>
  <c r="J1621" i="1"/>
  <c r="I1621" i="1" l="1"/>
  <c r="K1621" i="1" s="1"/>
  <c r="H1622" i="1" l="1"/>
  <c r="J1622" i="1" l="1"/>
  <c r="E1622" i="1"/>
  <c r="I1622" i="1" l="1"/>
  <c r="K1622" i="1" s="1"/>
  <c r="H1623" i="1" l="1"/>
  <c r="J1623" i="1" l="1"/>
  <c r="I1623" i="1" s="1"/>
  <c r="E1623" i="1"/>
  <c r="K1623" i="1" l="1"/>
  <c r="H1624" i="1" s="1"/>
  <c r="E1624" i="1" l="1"/>
  <c r="J1624" i="1"/>
  <c r="I1624" i="1" l="1"/>
  <c r="K1624" i="1" s="1"/>
  <c r="H1625" i="1" l="1"/>
  <c r="J1625" i="1" l="1"/>
  <c r="E1625" i="1"/>
  <c r="I1625" i="1" l="1"/>
  <c r="K1625" i="1" s="1"/>
  <c r="H1626" i="1" l="1"/>
  <c r="E1626" i="1" l="1"/>
  <c r="J1626" i="1"/>
  <c r="I1626" i="1" l="1"/>
  <c r="K1626" i="1" s="1"/>
  <c r="H1627" i="1" l="1"/>
  <c r="J1627" i="1" l="1"/>
  <c r="E1627" i="1"/>
  <c r="I1627" i="1" l="1"/>
  <c r="K1627" i="1" s="1"/>
  <c r="H1628" i="1" l="1"/>
  <c r="E1628" i="1" l="1"/>
  <c r="J1628" i="1"/>
  <c r="I1628" i="1" l="1"/>
  <c r="K1628" i="1" s="1"/>
  <c r="H1629" i="1" l="1"/>
  <c r="J1629" i="1" l="1"/>
  <c r="E1629" i="1"/>
  <c r="I1629" i="1" l="1"/>
  <c r="K1629" i="1" s="1"/>
  <c r="H1630" i="1" l="1"/>
  <c r="J1630" i="1" l="1"/>
  <c r="I1630" i="1" s="1"/>
  <c r="E1630" i="1"/>
  <c r="K1630" i="1" l="1"/>
  <c r="H1631" i="1" s="1"/>
  <c r="E1631" i="1" l="1"/>
  <c r="J1631" i="1"/>
  <c r="I1631" i="1" l="1"/>
  <c r="K1631" i="1"/>
  <c r="H1632" i="1" s="1"/>
  <c r="E1632" i="1" l="1"/>
  <c r="J1632" i="1"/>
  <c r="I1632" i="1" l="1"/>
  <c r="K1632" i="1" s="1"/>
  <c r="H1633" i="1" l="1"/>
  <c r="E1633" i="1" l="1"/>
  <c r="J1633" i="1"/>
  <c r="I1633" i="1" l="1"/>
  <c r="K1633" i="1" s="1"/>
  <c r="H1634" i="1" l="1"/>
  <c r="E1634" i="1" l="1"/>
  <c r="J1634" i="1"/>
  <c r="I1634" i="1" l="1"/>
  <c r="K1634" i="1" s="1"/>
  <c r="H1635" i="1" l="1"/>
  <c r="E1635" i="1" s="1"/>
  <c r="J1635" i="1" l="1"/>
  <c r="I1635" i="1" s="1"/>
  <c r="K1635" i="1" l="1"/>
  <c r="H1636" i="1" s="1"/>
  <c r="J1636" i="1" l="1"/>
  <c r="E1636" i="1"/>
  <c r="I1636" i="1" l="1"/>
  <c r="K1636" i="1" s="1"/>
  <c r="H1637" i="1" l="1"/>
  <c r="E1637" i="1" l="1"/>
  <c r="J1637" i="1"/>
  <c r="I1637" i="1" s="1"/>
  <c r="K1637" i="1" l="1"/>
  <c r="H1638" i="1" s="1"/>
  <c r="E1638" i="1" l="1"/>
  <c r="J1638" i="1"/>
  <c r="I1638" i="1" l="1"/>
  <c r="K1638" i="1" s="1"/>
  <c r="H1639" i="1" l="1"/>
  <c r="J1639" i="1" l="1"/>
  <c r="E1639" i="1"/>
  <c r="I1639" i="1" l="1"/>
  <c r="K1639" i="1" s="1"/>
  <c r="H1640" i="1" l="1"/>
  <c r="E1640" i="1" s="1"/>
  <c r="J1640" i="1" l="1"/>
  <c r="I1640" i="1" s="1"/>
  <c r="K1640" i="1" l="1"/>
  <c r="H1641" i="1" s="1"/>
  <c r="J1641" i="1" l="1"/>
  <c r="E1641" i="1"/>
  <c r="I1641" i="1" l="1"/>
  <c r="K1641" i="1" s="1"/>
  <c r="H1642" i="1" s="1"/>
  <c r="E1642" i="1" l="1"/>
  <c r="J1642" i="1"/>
  <c r="I1642" i="1" l="1"/>
  <c r="K1642" i="1"/>
  <c r="H1643" i="1" s="1"/>
  <c r="J1643" i="1" l="1"/>
  <c r="I1643" i="1" s="1"/>
  <c r="E1643" i="1"/>
  <c r="K1643" i="1" l="1"/>
  <c r="H1644" i="1" s="1"/>
  <c r="E1644" i="1" l="1"/>
  <c r="J1644" i="1"/>
  <c r="I1644" i="1" s="1"/>
  <c r="K1644" i="1" l="1"/>
  <c r="H1645" i="1" s="1"/>
  <c r="J1645" i="1" l="1"/>
  <c r="E1645" i="1"/>
  <c r="I1645" i="1" l="1"/>
  <c r="K1645" i="1" s="1"/>
  <c r="H1646" i="1" s="1"/>
  <c r="E1646" i="1" l="1"/>
  <c r="J1646" i="1"/>
  <c r="I1646" i="1" s="1"/>
  <c r="K1646" i="1" l="1"/>
  <c r="H1647" i="1" s="1"/>
  <c r="J1647" i="1" l="1"/>
  <c r="E1647" i="1"/>
  <c r="I1647" i="1" l="1"/>
  <c r="K1647" i="1" s="1"/>
  <c r="H1648" i="1" l="1"/>
  <c r="E1648" i="1" l="1"/>
  <c r="J1648" i="1"/>
  <c r="I1648" i="1" l="1"/>
  <c r="K1648" i="1"/>
  <c r="H1649" i="1" s="1"/>
  <c r="E1649" i="1" l="1"/>
  <c r="J1649" i="1"/>
  <c r="I1649" i="1" l="1"/>
  <c r="K1649" i="1" s="1"/>
  <c r="H1650" i="1" l="1"/>
  <c r="J1650" i="1" l="1"/>
  <c r="I1650" i="1" s="1"/>
  <c r="E1650" i="1"/>
  <c r="K1650" i="1" l="1"/>
  <c r="H1651" i="1" s="1"/>
  <c r="J1651" i="1" l="1"/>
  <c r="E1651" i="1"/>
  <c r="I1651" i="1" l="1"/>
  <c r="K1651" i="1" s="1"/>
  <c r="H1652" i="1" l="1"/>
  <c r="J1652" i="1" l="1"/>
  <c r="E1652" i="1"/>
  <c r="I1652" i="1" l="1"/>
  <c r="K1652" i="1" s="1"/>
  <c r="H1653" i="1" l="1"/>
  <c r="E1653" i="1" l="1"/>
  <c r="J1653" i="1"/>
  <c r="I1653" i="1" l="1"/>
  <c r="K1653" i="1" s="1"/>
  <c r="H1654" i="1" l="1"/>
  <c r="J1654" i="1" l="1"/>
  <c r="E1654" i="1"/>
  <c r="I1654" i="1" l="1"/>
  <c r="K1654" i="1" s="1"/>
  <c r="H1655" i="1" l="1"/>
  <c r="J1655" i="1" l="1"/>
  <c r="E1655" i="1"/>
  <c r="I1655" i="1" l="1"/>
  <c r="K1655" i="1" s="1"/>
  <c r="H1656" i="1" l="1"/>
  <c r="J1656" i="1" l="1"/>
  <c r="I1656" i="1" s="1"/>
  <c r="E1656" i="1"/>
  <c r="K1656" i="1" l="1"/>
  <c r="H1657" i="1" s="1"/>
  <c r="E1657" i="1" l="1"/>
  <c r="J1657" i="1"/>
  <c r="I1657" i="1" l="1"/>
  <c r="K1657" i="1" s="1"/>
  <c r="H1658" i="1" l="1"/>
  <c r="E1658" i="1" l="1"/>
  <c r="J1658" i="1"/>
  <c r="I1658" i="1" l="1"/>
  <c r="K1658" i="1" s="1"/>
  <c r="H1659" i="1" l="1"/>
  <c r="J1659" i="1" l="1"/>
  <c r="E1659" i="1"/>
  <c r="I1659" i="1" l="1"/>
  <c r="K1659" i="1" s="1"/>
  <c r="H1660" i="1" l="1"/>
  <c r="E1660" i="1" l="1"/>
  <c r="J1660" i="1"/>
  <c r="I1660" i="1" l="1"/>
  <c r="K1660" i="1" s="1"/>
  <c r="H1661" i="1" l="1"/>
  <c r="J1661" i="1" l="1"/>
  <c r="E1661" i="1"/>
  <c r="I1661" i="1" l="1"/>
  <c r="K1661" i="1" s="1"/>
  <c r="H1662" i="1" l="1"/>
  <c r="E1662" i="1" l="1"/>
  <c r="J1662" i="1"/>
  <c r="I1662" i="1" l="1"/>
  <c r="K1662" i="1" s="1"/>
  <c r="H1663" i="1" l="1"/>
  <c r="E1663" i="1" l="1"/>
  <c r="J1663" i="1"/>
  <c r="I1663" i="1" l="1"/>
  <c r="K1663" i="1" s="1"/>
  <c r="H1664" i="1" l="1"/>
  <c r="E1664" i="1" l="1"/>
  <c r="J1664" i="1"/>
  <c r="I1664" i="1" l="1"/>
  <c r="K1664" i="1" s="1"/>
  <c r="H1665" i="1" l="1"/>
  <c r="E1665" i="1" l="1"/>
  <c r="J1665" i="1"/>
  <c r="I1665" i="1" l="1"/>
  <c r="K1665" i="1" s="1"/>
  <c r="H1666" i="1" l="1"/>
  <c r="J1666" i="1" s="1"/>
  <c r="E1666" i="1" l="1"/>
  <c r="I1666" i="1"/>
  <c r="K1666" i="1" s="1"/>
  <c r="H1667" i="1" l="1"/>
  <c r="E1667" i="1" l="1"/>
  <c r="J1667" i="1"/>
  <c r="I1667" i="1" l="1"/>
  <c r="K1667" i="1" s="1"/>
  <c r="H1668" i="1" l="1"/>
  <c r="J1668" i="1" l="1"/>
  <c r="E1668" i="1"/>
  <c r="I1668" i="1" l="1"/>
  <c r="K1668" i="1" s="1"/>
  <c r="H1669" i="1" l="1"/>
  <c r="E1669" i="1" l="1"/>
  <c r="J1669" i="1"/>
  <c r="I1669" i="1" l="1"/>
  <c r="K1669" i="1" s="1"/>
  <c r="H1670" i="1" l="1"/>
  <c r="J1670" i="1" l="1"/>
  <c r="E1670" i="1"/>
  <c r="I1670" i="1" l="1"/>
  <c r="K1670" i="1" s="1"/>
  <c r="H1671" i="1" l="1"/>
  <c r="E1671" i="1" l="1"/>
  <c r="J1671" i="1"/>
  <c r="I1671" i="1" l="1"/>
  <c r="K1671" i="1" s="1"/>
  <c r="H1672" i="1" l="1"/>
  <c r="E1672" i="1" l="1"/>
  <c r="J1672" i="1"/>
  <c r="I1672" i="1" l="1"/>
  <c r="K1672" i="1" s="1"/>
  <c r="H1673" i="1" l="1"/>
  <c r="E1673" i="1" l="1"/>
  <c r="J1673" i="1"/>
  <c r="I1673" i="1" l="1"/>
  <c r="K1673" i="1" s="1"/>
  <c r="H1674" i="1" l="1"/>
  <c r="J1674" i="1" l="1"/>
  <c r="I1674" i="1" s="1"/>
  <c r="E1674" i="1"/>
  <c r="K1674" i="1" l="1"/>
  <c r="H1675" i="1" s="1"/>
  <c r="E1675" i="1" s="1"/>
  <c r="J1675" i="1" l="1"/>
  <c r="I1675" i="1" s="1"/>
  <c r="K1675" i="1" l="1"/>
  <c r="H1676" i="1" s="1"/>
  <c r="E1676" i="1" l="1"/>
  <c r="J1676" i="1"/>
  <c r="I1676" i="1" l="1"/>
  <c r="K1676" i="1" s="1"/>
  <c r="H1677" i="1" l="1"/>
  <c r="J1677" i="1" l="1"/>
  <c r="E1677" i="1"/>
  <c r="I1677" i="1" l="1"/>
  <c r="K1677" i="1" s="1"/>
  <c r="H1678" i="1" l="1"/>
  <c r="E1678" i="1" l="1"/>
  <c r="J1678" i="1"/>
  <c r="I1678" i="1" l="1"/>
  <c r="K1678" i="1" s="1"/>
  <c r="H1679" i="1" l="1"/>
  <c r="E1679" i="1" l="1"/>
  <c r="J1679" i="1"/>
  <c r="I1679" i="1" l="1"/>
  <c r="K1679" i="1" s="1"/>
  <c r="H1680" i="1" l="1"/>
  <c r="E1680" i="1" l="1"/>
  <c r="J1680" i="1"/>
  <c r="I1680" i="1" l="1"/>
  <c r="K1680" i="1" s="1"/>
  <c r="H1681" i="1" l="1"/>
  <c r="E1681" i="1" l="1"/>
  <c r="J1681" i="1"/>
  <c r="I1681" i="1" l="1"/>
  <c r="K1681" i="1" s="1"/>
  <c r="H1682" i="1" l="1"/>
  <c r="E1682" i="1" l="1"/>
  <c r="J1682" i="1"/>
  <c r="I1682" i="1" l="1"/>
  <c r="K1682" i="1" s="1"/>
  <c r="H1683" i="1" l="1"/>
  <c r="E1683" i="1" l="1"/>
  <c r="J1683" i="1"/>
  <c r="I1683" i="1" l="1"/>
  <c r="K1683" i="1" s="1"/>
  <c r="H1684" i="1" l="1"/>
  <c r="E1684" i="1" l="1"/>
  <c r="J1684" i="1"/>
  <c r="I1684" i="1" l="1"/>
  <c r="K1684" i="1"/>
  <c r="H1685" i="1" s="1"/>
  <c r="E1685" i="1" l="1"/>
  <c r="J1685" i="1"/>
  <c r="I1685" i="1" l="1"/>
  <c r="K1685" i="1" s="1"/>
  <c r="H1686" i="1" l="1"/>
  <c r="E1686" i="1" l="1"/>
  <c r="J1686" i="1"/>
  <c r="I1686" i="1" l="1"/>
  <c r="K1686" i="1" s="1"/>
  <c r="H1687" i="1" l="1"/>
  <c r="J1687" i="1" s="1"/>
  <c r="E1687" i="1" l="1"/>
  <c r="I1687" i="1"/>
  <c r="K1687" i="1" s="1"/>
  <c r="H1688" i="1" l="1"/>
  <c r="E1688" i="1" l="1"/>
  <c r="J1688" i="1"/>
  <c r="I1688" i="1" l="1"/>
  <c r="K1688" i="1"/>
  <c r="H1689" i="1" s="1"/>
  <c r="E1689" i="1" l="1"/>
  <c r="J1689" i="1"/>
  <c r="I1689" i="1" l="1"/>
  <c r="K1689" i="1" s="1"/>
  <c r="H1690" i="1" l="1"/>
  <c r="J1690" i="1" l="1"/>
  <c r="E1690" i="1"/>
  <c r="I1690" i="1" l="1"/>
  <c r="K1690" i="1" s="1"/>
  <c r="H1691" i="1" l="1"/>
  <c r="E1691" i="1" l="1"/>
  <c r="J1691" i="1"/>
  <c r="I1691" i="1" s="1"/>
  <c r="K1691" i="1" l="1"/>
  <c r="H1692" i="1" s="1"/>
  <c r="J1692" i="1" l="1"/>
  <c r="I1692" i="1" s="1"/>
  <c r="E1692" i="1"/>
  <c r="K1692" i="1" l="1"/>
  <c r="H1693" i="1" s="1"/>
  <c r="E1693" i="1" l="1"/>
  <c r="J1693" i="1"/>
  <c r="I1693" i="1" l="1"/>
  <c r="K1693" i="1" s="1"/>
  <c r="H1694" i="1" l="1"/>
  <c r="J1694" i="1" l="1"/>
  <c r="I1694" i="1" s="1"/>
  <c r="E1694" i="1"/>
  <c r="K1694" i="1" l="1"/>
  <c r="H1695" i="1" s="1"/>
  <c r="J1695" i="1" l="1"/>
  <c r="E1695" i="1"/>
  <c r="I1695" i="1" l="1"/>
  <c r="K1695" i="1" s="1"/>
  <c r="H1696" i="1" l="1"/>
  <c r="E1696" i="1" l="1"/>
  <c r="J1696" i="1"/>
  <c r="I1696" i="1" l="1"/>
  <c r="K1696" i="1" s="1"/>
  <c r="H1697" i="1" l="1"/>
  <c r="J1697" i="1" l="1"/>
  <c r="E1697" i="1"/>
  <c r="I1697" i="1" l="1"/>
  <c r="K1697" i="1" s="1"/>
  <c r="H1698" i="1" l="1"/>
  <c r="E1698" i="1" l="1"/>
  <c r="J1698" i="1"/>
  <c r="I1698" i="1" l="1"/>
  <c r="K1698" i="1" s="1"/>
  <c r="H1699" i="1" l="1"/>
  <c r="E1699" i="1" l="1"/>
  <c r="J1699" i="1"/>
  <c r="I1699" i="1" s="1"/>
  <c r="K1699" i="1" l="1"/>
  <c r="H1700" i="1" s="1"/>
  <c r="E1700" i="1" l="1"/>
  <c r="J1700" i="1"/>
  <c r="I1700" i="1" l="1"/>
  <c r="K1700" i="1" s="1"/>
  <c r="H1701" i="1" l="1"/>
  <c r="E1701" i="1" l="1"/>
  <c r="J1701" i="1"/>
  <c r="I1701" i="1" s="1"/>
  <c r="K1701" i="1" l="1"/>
  <c r="H1702" i="1" s="1"/>
  <c r="J1702" i="1" l="1"/>
  <c r="E1702" i="1"/>
  <c r="I1702" i="1" l="1"/>
  <c r="K1702" i="1" s="1"/>
  <c r="H1703" i="1" l="1"/>
  <c r="E1703" i="1" l="1"/>
  <c r="J1703" i="1"/>
  <c r="I1703" i="1" l="1"/>
  <c r="K1703" i="1" s="1"/>
  <c r="H1704" i="1" l="1"/>
  <c r="J1704" i="1" l="1"/>
  <c r="E1704" i="1"/>
  <c r="I1704" i="1" l="1"/>
  <c r="K1704" i="1" s="1"/>
  <c r="H1705" i="1" l="1"/>
  <c r="E1705" i="1" l="1"/>
  <c r="J1705" i="1"/>
  <c r="I1705" i="1" s="1"/>
  <c r="K1705" i="1" l="1"/>
  <c r="H1706" i="1" s="1"/>
  <c r="E1706" i="1" l="1"/>
  <c r="J1706" i="1"/>
  <c r="I1706" i="1" l="1"/>
  <c r="K1706" i="1" s="1"/>
  <c r="H1707" i="1" l="1"/>
  <c r="E1707" i="1" l="1"/>
  <c r="J1707" i="1"/>
  <c r="I1707" i="1" l="1"/>
  <c r="K1707" i="1" s="1"/>
  <c r="H1708" i="1" l="1"/>
  <c r="E1708" i="1" l="1"/>
  <c r="J1708" i="1"/>
  <c r="I1708" i="1" l="1"/>
  <c r="K1708" i="1" s="1"/>
  <c r="H1709" i="1" l="1"/>
  <c r="J1709" i="1" l="1"/>
  <c r="E1709" i="1"/>
  <c r="I1709" i="1" l="1"/>
  <c r="K1709" i="1" s="1"/>
  <c r="H1710" i="1" l="1"/>
  <c r="E1710" i="1" l="1"/>
  <c r="J1710" i="1"/>
  <c r="I1710" i="1" l="1"/>
  <c r="K1710" i="1" s="1"/>
  <c r="H1711" i="1" l="1"/>
  <c r="J1711" i="1" l="1"/>
  <c r="E1711" i="1"/>
  <c r="I1711" i="1" l="1"/>
  <c r="K1711" i="1" s="1"/>
  <c r="H1712" i="1" l="1"/>
  <c r="E1712" i="1" l="1"/>
  <c r="J1712" i="1"/>
  <c r="I1712" i="1" l="1"/>
  <c r="K1712" i="1" s="1"/>
  <c r="H1713" i="1" l="1"/>
  <c r="J1713" i="1" l="1"/>
  <c r="E1713" i="1"/>
  <c r="I1713" i="1" l="1"/>
  <c r="K1713" i="1" s="1"/>
  <c r="H1714" i="1" l="1"/>
  <c r="J1714" i="1" l="1"/>
  <c r="E1714" i="1"/>
  <c r="I1714" i="1" l="1"/>
  <c r="K1714" i="1" s="1"/>
  <c r="H1715" i="1" l="1"/>
  <c r="E1715" i="1" l="1"/>
  <c r="J1715" i="1"/>
  <c r="I1715" i="1" l="1"/>
  <c r="K1715" i="1" s="1"/>
  <c r="H1716" i="1" l="1"/>
  <c r="E1716" i="1" l="1"/>
  <c r="J1716" i="1"/>
  <c r="I1716" i="1" l="1"/>
  <c r="K1716" i="1" s="1"/>
  <c r="H1717" i="1" l="1"/>
  <c r="J1717" i="1" l="1"/>
  <c r="E1717" i="1"/>
  <c r="I1717" i="1" l="1"/>
  <c r="K1717" i="1" s="1"/>
  <c r="H1718" i="1" l="1"/>
  <c r="E1718" i="1" l="1"/>
  <c r="J1718" i="1"/>
  <c r="I1718" i="1" l="1"/>
  <c r="K1718" i="1" s="1"/>
  <c r="H1719" i="1" l="1"/>
  <c r="E1719" i="1" l="1"/>
  <c r="J1719" i="1"/>
  <c r="I1719" i="1" l="1"/>
  <c r="K1719" i="1" s="1"/>
  <c r="H1720" i="1" l="1"/>
  <c r="E1720" i="1" l="1"/>
  <c r="J1720" i="1"/>
  <c r="I1720" i="1" s="1"/>
  <c r="K1720" i="1" l="1"/>
  <c r="H1721" i="1" s="1"/>
  <c r="J1721" i="1" l="1"/>
  <c r="I1721" i="1" s="1"/>
  <c r="E1721" i="1"/>
  <c r="K1721" i="1" l="1"/>
  <c r="H1722" i="1" s="1"/>
  <c r="J1722" i="1" s="1"/>
  <c r="E1722" i="1" l="1"/>
  <c r="I1722" i="1"/>
  <c r="K1722" i="1" s="1"/>
  <c r="H1723" i="1" l="1"/>
  <c r="E1723" i="1" l="1"/>
  <c r="J1723" i="1"/>
  <c r="I1723" i="1" l="1"/>
  <c r="K1723" i="1" s="1"/>
  <c r="H1724" i="1" s="1"/>
  <c r="E1724" i="1" l="1"/>
  <c r="J1724" i="1"/>
  <c r="I1724" i="1" l="1"/>
  <c r="K1724" i="1" s="1"/>
  <c r="H1725" i="1" l="1"/>
  <c r="E1725" i="1" l="1"/>
  <c r="J1725" i="1"/>
  <c r="I1725" i="1" l="1"/>
  <c r="K1725" i="1" s="1"/>
  <c r="H1726" i="1" l="1"/>
  <c r="J1726" i="1" l="1"/>
  <c r="E1726" i="1"/>
  <c r="I1726" i="1" l="1"/>
  <c r="K1726" i="1" s="1"/>
  <c r="H1727" i="1" l="1"/>
  <c r="E1727" i="1" l="1"/>
  <c r="J1727" i="1"/>
  <c r="I1727" i="1" l="1"/>
  <c r="K1727" i="1" s="1"/>
  <c r="H1728" i="1" l="1"/>
  <c r="E1728" i="1" l="1"/>
  <c r="J1728" i="1"/>
  <c r="I1728" i="1" l="1"/>
  <c r="K1728" i="1" s="1"/>
  <c r="H1729" i="1" l="1"/>
  <c r="J1729" i="1" l="1"/>
  <c r="E1729" i="1"/>
  <c r="I1729" i="1" l="1"/>
  <c r="K1729" i="1" s="1"/>
  <c r="H1730" i="1" l="1"/>
  <c r="J1730" i="1" s="1"/>
  <c r="E1730" i="1" l="1"/>
  <c r="I1730" i="1"/>
  <c r="K1730" i="1" s="1"/>
  <c r="H1731" i="1" l="1"/>
  <c r="J1731" i="1" s="1"/>
  <c r="E1731" i="1" l="1"/>
  <c r="I1731" i="1"/>
  <c r="K1731" i="1" s="1"/>
  <c r="H1732" i="1" l="1"/>
  <c r="E1732" i="1" l="1"/>
  <c r="J1732" i="1"/>
  <c r="I1732" i="1" l="1"/>
  <c r="K1732" i="1" s="1"/>
  <c r="H1733" i="1" l="1"/>
  <c r="J1733" i="1" l="1"/>
  <c r="E1733" i="1"/>
  <c r="I1733" i="1" l="1"/>
  <c r="K1733" i="1" s="1"/>
  <c r="H1734" i="1" l="1"/>
  <c r="E1734" i="1" l="1"/>
  <c r="J1734" i="1"/>
  <c r="I1734" i="1" l="1"/>
  <c r="K1734" i="1" s="1"/>
  <c r="H1735" i="1" l="1"/>
  <c r="J1735" i="1" l="1"/>
  <c r="I1735" i="1" s="1"/>
  <c r="E1735" i="1"/>
  <c r="K1735" i="1" l="1"/>
  <c r="H1736" i="1" s="1"/>
  <c r="J1736" i="1" l="1"/>
  <c r="E1736" i="1"/>
  <c r="I1736" i="1" l="1"/>
  <c r="K1736" i="1" s="1"/>
  <c r="H1737" i="1" l="1"/>
  <c r="J1737" i="1" l="1"/>
  <c r="E1737" i="1"/>
  <c r="I1737" i="1" l="1"/>
  <c r="K1737" i="1" s="1"/>
  <c r="H1738" i="1" l="1"/>
  <c r="J1738" i="1" l="1"/>
  <c r="E1738" i="1"/>
  <c r="I1738" i="1" l="1"/>
  <c r="K1738" i="1" s="1"/>
  <c r="H1739" i="1" l="1"/>
  <c r="E1739" i="1" l="1"/>
  <c r="J1739" i="1"/>
  <c r="I1739" i="1" l="1"/>
  <c r="K1739" i="1" s="1"/>
  <c r="H1740" i="1" l="1"/>
  <c r="J1740" i="1" l="1"/>
  <c r="E1740" i="1"/>
  <c r="I1740" i="1" l="1"/>
  <c r="K1740" i="1" s="1"/>
  <c r="H1741" i="1" l="1"/>
  <c r="J1741" i="1" l="1"/>
  <c r="E1741" i="1"/>
  <c r="I1741" i="1" l="1"/>
  <c r="K1741" i="1" s="1"/>
  <c r="H1742" i="1" l="1"/>
  <c r="E1742" i="1" l="1"/>
  <c r="J1742" i="1"/>
  <c r="I1742" i="1" l="1"/>
  <c r="K1742" i="1" s="1"/>
  <c r="H1743" i="1" l="1"/>
  <c r="J1743" i="1" l="1"/>
  <c r="E1743" i="1"/>
  <c r="I1743" i="1" l="1"/>
  <c r="K1743" i="1" s="1"/>
  <c r="H1744" i="1" l="1"/>
  <c r="E1744" i="1" l="1"/>
  <c r="J1744" i="1"/>
  <c r="I1744" i="1" l="1"/>
  <c r="K1744" i="1" s="1"/>
  <c r="H1745" i="1" s="1"/>
  <c r="E1745" i="1" l="1"/>
  <c r="J1745" i="1"/>
  <c r="I1745" i="1" l="1"/>
  <c r="K1745" i="1" s="1"/>
  <c r="H1746" i="1" l="1"/>
  <c r="J1746" i="1" l="1"/>
  <c r="E1746" i="1"/>
  <c r="I1746" i="1" l="1"/>
  <c r="K1746" i="1" s="1"/>
  <c r="H1747" i="1" l="1"/>
  <c r="E1747" i="1" s="1"/>
  <c r="J1747" i="1" l="1"/>
  <c r="I1747" i="1" s="1"/>
  <c r="K1747" i="1" l="1"/>
  <c r="H1748" i="1" s="1"/>
  <c r="J1748" i="1" l="1"/>
  <c r="E1748" i="1"/>
  <c r="I1748" i="1"/>
  <c r="K1748" i="1" l="1"/>
  <c r="H1749" i="1" s="1"/>
  <c r="E1749" i="1" l="1"/>
  <c r="J1749" i="1"/>
  <c r="I1749" i="1" l="1"/>
  <c r="K1749" i="1" s="1"/>
  <c r="H1750" i="1" l="1"/>
  <c r="J1750" i="1" l="1"/>
  <c r="E1750" i="1"/>
  <c r="I1750" i="1" l="1"/>
  <c r="K1750" i="1" s="1"/>
  <c r="H1751" i="1" l="1"/>
  <c r="J1751" i="1" l="1"/>
  <c r="I1751" i="1" s="1"/>
  <c r="E1751" i="1"/>
  <c r="K1751" i="1" l="1"/>
  <c r="H1752" i="1" s="1"/>
  <c r="E1752" i="1" l="1"/>
  <c r="J1752" i="1"/>
  <c r="I1752" i="1" l="1"/>
  <c r="K1752" i="1" s="1"/>
  <c r="H1753" i="1" l="1"/>
  <c r="E1753" i="1" l="1"/>
  <c r="J1753" i="1"/>
  <c r="I1753" i="1" s="1"/>
  <c r="K1753" i="1" l="1"/>
  <c r="H1754" i="1" s="1"/>
  <c r="E1754" i="1" l="1"/>
  <c r="J1754" i="1"/>
  <c r="I1754" i="1" l="1"/>
  <c r="K1754" i="1" s="1"/>
  <c r="H1755" i="1" l="1"/>
  <c r="E1755" i="1" l="1"/>
  <c r="J1755" i="1"/>
  <c r="I1755" i="1" l="1"/>
  <c r="K1755" i="1" s="1"/>
  <c r="H1756" i="1" l="1"/>
  <c r="E1756" i="1" l="1"/>
  <c r="J1756" i="1"/>
  <c r="I1756" i="1" l="1"/>
  <c r="K1756" i="1" s="1"/>
  <c r="H1757" i="1" l="1"/>
  <c r="E1757" i="1" l="1"/>
  <c r="J1757" i="1"/>
  <c r="I1757" i="1" l="1"/>
  <c r="K1757" i="1" s="1"/>
  <c r="H1758" i="1" l="1"/>
  <c r="J1758" i="1" l="1"/>
  <c r="E1758" i="1"/>
  <c r="I1758" i="1" l="1"/>
  <c r="K1758" i="1" s="1"/>
  <c r="H1759" i="1" l="1"/>
  <c r="J1759" i="1" l="1"/>
  <c r="E1759" i="1"/>
  <c r="I1759" i="1" l="1"/>
  <c r="K1759" i="1" s="1"/>
  <c r="H1760" i="1" l="1"/>
  <c r="J1760" i="1" l="1"/>
  <c r="I1760" i="1" s="1"/>
  <c r="E1760" i="1"/>
  <c r="K1760" i="1" l="1"/>
  <c r="H1761" i="1" s="1"/>
  <c r="E1761" i="1" l="1"/>
  <c r="J1761" i="1"/>
  <c r="I1761" i="1" l="1"/>
  <c r="K1761" i="1" s="1"/>
  <c r="H1762" i="1" l="1"/>
  <c r="J1762" i="1" l="1"/>
  <c r="E1762" i="1"/>
  <c r="I1762" i="1" l="1"/>
  <c r="K1762" i="1" s="1"/>
  <c r="H1763" i="1" l="1"/>
  <c r="E1763" i="1" l="1"/>
  <c r="J1763" i="1"/>
  <c r="I1763" i="1" l="1"/>
  <c r="K1763" i="1" s="1"/>
  <c r="H1764" i="1" l="1"/>
  <c r="J1764" i="1" l="1"/>
  <c r="E1764" i="1"/>
  <c r="I1764" i="1" l="1"/>
  <c r="K1764" i="1" s="1"/>
  <c r="H1765" i="1" l="1"/>
  <c r="J1765" i="1" l="1"/>
  <c r="E1765" i="1"/>
  <c r="I1765" i="1" l="1"/>
  <c r="K1765" i="1" s="1"/>
  <c r="H1766" i="1" l="1"/>
  <c r="E1766" i="1" l="1"/>
  <c r="J1766" i="1"/>
  <c r="I1766" i="1" s="1"/>
  <c r="K1766" i="1" l="1"/>
  <c r="H1767" i="1" s="1"/>
  <c r="E1767" i="1" l="1"/>
  <c r="J1767" i="1"/>
  <c r="I1767" i="1" l="1"/>
  <c r="K1767" i="1" s="1"/>
  <c r="H1768" i="1" l="1"/>
  <c r="E1768" i="1" l="1"/>
  <c r="J1768" i="1"/>
  <c r="I1768" i="1" l="1"/>
  <c r="K1768" i="1" s="1"/>
  <c r="H1769" i="1" s="1"/>
  <c r="J1769" i="1" l="1"/>
  <c r="I1769" i="1" s="1"/>
  <c r="E1769" i="1"/>
  <c r="K1769" i="1" l="1"/>
  <c r="H1770" i="1" s="1"/>
  <c r="E1770" i="1" l="1"/>
  <c r="J1770" i="1"/>
  <c r="I1770" i="1" s="1"/>
  <c r="K1770" i="1" l="1"/>
  <c r="H1771" i="1" s="1"/>
  <c r="E1771" i="1" l="1"/>
  <c r="J1771" i="1"/>
  <c r="I1771" i="1" l="1"/>
  <c r="K1771" i="1" s="1"/>
  <c r="H1772" i="1" l="1"/>
  <c r="J1772" i="1" l="1"/>
  <c r="I1772" i="1" s="1"/>
  <c r="E1772" i="1"/>
  <c r="K1772" i="1" l="1"/>
  <c r="H1773" i="1" s="1"/>
  <c r="E1773" i="1" l="1"/>
  <c r="J1773" i="1"/>
  <c r="I1773" i="1" l="1"/>
  <c r="K1773" i="1" s="1"/>
  <c r="H1774" i="1" l="1"/>
  <c r="J1774" i="1" l="1"/>
  <c r="E1774" i="1"/>
  <c r="I1774" i="1" l="1"/>
  <c r="K1774" i="1" s="1"/>
  <c r="H1775" i="1" l="1"/>
  <c r="J1775" i="1" l="1"/>
  <c r="E1775" i="1"/>
  <c r="I1775" i="1" l="1"/>
  <c r="K1775" i="1" s="1"/>
  <c r="H1776" i="1" l="1"/>
  <c r="E1776" i="1" l="1"/>
  <c r="J1776" i="1"/>
  <c r="I1776" i="1" l="1"/>
  <c r="K1776" i="1" s="1"/>
  <c r="H1777" i="1" l="1"/>
  <c r="J1777" i="1" l="1"/>
  <c r="E1777" i="1"/>
  <c r="I1777" i="1" l="1"/>
  <c r="K1777" i="1" s="1"/>
  <c r="H1778" i="1" l="1"/>
  <c r="E1778" i="1" l="1"/>
  <c r="J1778" i="1"/>
  <c r="I1778" i="1" l="1"/>
  <c r="K1778" i="1" s="1"/>
  <c r="H1779" i="1" l="1"/>
  <c r="J1779" i="1" l="1"/>
  <c r="I1779" i="1" s="1"/>
  <c r="E1779" i="1"/>
  <c r="K1779" i="1" l="1"/>
  <c r="H1780" i="1" s="1"/>
  <c r="J1780" i="1" l="1"/>
  <c r="E1780" i="1"/>
  <c r="I1780" i="1" l="1"/>
  <c r="K1780" i="1" s="1"/>
  <c r="H1781" i="1" l="1"/>
  <c r="J1781" i="1" l="1"/>
  <c r="I1781" i="1" s="1"/>
  <c r="E1781" i="1"/>
  <c r="K1781" i="1" l="1"/>
  <c r="H1782" i="1" s="1"/>
  <c r="J1782" i="1" l="1"/>
  <c r="I1782" i="1" s="1"/>
  <c r="E1782" i="1"/>
  <c r="K1782" i="1" l="1"/>
  <c r="H1783" i="1" s="1"/>
  <c r="J1783" i="1" s="1"/>
  <c r="E1783" i="1" l="1"/>
  <c r="I1783" i="1"/>
  <c r="K1783" i="1" s="1"/>
  <c r="H1784" i="1" l="1"/>
  <c r="E1784" i="1" l="1"/>
  <c r="J1784" i="1"/>
  <c r="I1784" i="1" l="1"/>
  <c r="K1784" i="1" s="1"/>
  <c r="H1785" i="1" l="1"/>
  <c r="E1785" i="1" l="1"/>
  <c r="J1785" i="1"/>
  <c r="I1785" i="1" l="1"/>
  <c r="K1785" i="1" s="1"/>
  <c r="H1786" i="1" l="1"/>
  <c r="J1786" i="1" l="1"/>
  <c r="E1786" i="1"/>
  <c r="I1786" i="1" l="1"/>
  <c r="K1786" i="1" s="1"/>
  <c r="H1787" i="1" l="1"/>
  <c r="J1787" i="1" l="1"/>
  <c r="I1787" i="1" s="1"/>
  <c r="E1787" i="1"/>
  <c r="K1787" i="1" l="1"/>
  <c r="H1788" i="1" s="1"/>
  <c r="E1788" i="1" l="1"/>
  <c r="J1788" i="1"/>
  <c r="I1788" i="1" l="1"/>
  <c r="K1788" i="1" s="1"/>
  <c r="H1789" i="1" l="1"/>
  <c r="J1789" i="1" l="1"/>
  <c r="E1789" i="1"/>
  <c r="I1789" i="1" l="1"/>
  <c r="K1789" i="1" s="1"/>
  <c r="H1790" i="1" l="1"/>
  <c r="J1790" i="1" l="1"/>
  <c r="E1790" i="1"/>
  <c r="I1790" i="1" l="1"/>
  <c r="K1790" i="1" s="1"/>
  <c r="H1791" i="1" l="1"/>
  <c r="J1791" i="1" l="1"/>
  <c r="E1791" i="1"/>
  <c r="I1791" i="1" l="1"/>
  <c r="K1791" i="1" s="1"/>
  <c r="H1792" i="1" l="1"/>
  <c r="J1792" i="1" l="1"/>
  <c r="E1792" i="1"/>
  <c r="I1792" i="1" l="1"/>
  <c r="K1792" i="1" s="1"/>
  <c r="H1793" i="1" l="1"/>
  <c r="E1793" i="1" l="1"/>
  <c r="J1793" i="1"/>
  <c r="I1793" i="1" l="1"/>
  <c r="K1793" i="1" s="1"/>
  <c r="H1794" i="1" l="1"/>
  <c r="J1794" i="1" l="1"/>
  <c r="E1794" i="1"/>
  <c r="I1794" i="1" l="1"/>
  <c r="K1794" i="1" s="1"/>
  <c r="H1795" i="1" l="1"/>
  <c r="J1795" i="1" l="1"/>
  <c r="I1795" i="1" s="1"/>
  <c r="E1795" i="1"/>
  <c r="K1795" i="1" l="1"/>
  <c r="H1796" i="1" s="1"/>
  <c r="E1796" i="1" l="1"/>
  <c r="J1796" i="1"/>
  <c r="I1796" i="1" l="1"/>
  <c r="K1796" i="1" s="1"/>
  <c r="H1797" i="1" l="1"/>
  <c r="E1797" i="1" l="1"/>
  <c r="J1797" i="1"/>
  <c r="I1797" i="1" l="1"/>
  <c r="K1797" i="1" s="1"/>
  <c r="H1798" i="1" s="1"/>
  <c r="J1798" i="1" l="1"/>
  <c r="I1798" i="1" s="1"/>
  <c r="E1798" i="1"/>
  <c r="K1798" i="1" l="1"/>
  <c r="H1799" i="1" s="1"/>
  <c r="J1799" i="1" s="1"/>
  <c r="E1799" i="1" l="1"/>
  <c r="I1799" i="1"/>
  <c r="K1799" i="1" s="1"/>
  <c r="H1800" i="1" l="1"/>
  <c r="E1800" i="1" l="1"/>
  <c r="J1800" i="1"/>
  <c r="I1800" i="1" l="1"/>
  <c r="K1800" i="1" s="1"/>
  <c r="H1801" i="1" l="1"/>
  <c r="J1801" i="1" l="1"/>
  <c r="E1801" i="1"/>
  <c r="I1801" i="1" l="1"/>
  <c r="K1801" i="1" s="1"/>
  <c r="H1802" i="1" l="1"/>
  <c r="J1802" i="1" s="1"/>
  <c r="E1802" i="1" l="1"/>
  <c r="I1802" i="1"/>
  <c r="K1802" i="1" s="1"/>
  <c r="H1803" i="1" l="1"/>
  <c r="J1803" i="1" l="1"/>
  <c r="E1803" i="1"/>
  <c r="I1803" i="1" l="1"/>
  <c r="K1803" i="1" s="1"/>
  <c r="H1804" i="1" l="1"/>
  <c r="J1804" i="1" l="1"/>
  <c r="E1804" i="1"/>
  <c r="I1804" i="1" l="1"/>
  <c r="K1804" i="1" s="1"/>
  <c r="H1805" i="1" l="1"/>
  <c r="E1805" i="1" l="1"/>
  <c r="J1805" i="1"/>
  <c r="I1805" i="1" l="1"/>
  <c r="K1805" i="1" s="1"/>
  <c r="H1806" i="1" l="1"/>
  <c r="E1806" i="1" l="1"/>
  <c r="J1806" i="1"/>
  <c r="I1806" i="1" l="1"/>
  <c r="K1806" i="1" s="1"/>
  <c r="H1807" i="1" l="1"/>
  <c r="E1807" i="1" l="1"/>
  <c r="J1807" i="1"/>
  <c r="I1807" i="1" s="1"/>
  <c r="K1807" i="1" l="1"/>
  <c r="H1808" i="1" s="1"/>
  <c r="E1808" i="1" l="1"/>
  <c r="J1808" i="1"/>
  <c r="I1808" i="1" l="1"/>
  <c r="K1808" i="1" s="1"/>
  <c r="H1809" i="1" l="1"/>
  <c r="J1809" i="1" l="1"/>
  <c r="E1809" i="1"/>
  <c r="I1809" i="1" l="1"/>
  <c r="K1809" i="1" s="1"/>
  <c r="H1810" i="1" l="1"/>
  <c r="E1810" i="1" l="1"/>
  <c r="J1810" i="1"/>
  <c r="I1810" i="1" l="1"/>
  <c r="K1810" i="1" s="1"/>
  <c r="H1811" i="1" l="1"/>
  <c r="J1811" i="1" l="1"/>
  <c r="E1811" i="1"/>
  <c r="I1811" i="1" l="1"/>
  <c r="K1811" i="1" s="1"/>
  <c r="H1812" i="1" s="1"/>
  <c r="E1812" i="1" l="1"/>
  <c r="J1812" i="1"/>
  <c r="I1812" i="1" l="1"/>
  <c r="K1812" i="1" s="1"/>
  <c r="H1813" i="1" l="1"/>
  <c r="J1813" i="1" l="1"/>
  <c r="E1813" i="1"/>
  <c r="I1813" i="1" l="1"/>
  <c r="K1813" i="1" s="1"/>
  <c r="H1814" i="1" l="1"/>
  <c r="E1814" i="1" l="1"/>
  <c r="J1814" i="1"/>
  <c r="I1814" i="1" l="1"/>
  <c r="K1814" i="1" s="1"/>
  <c r="H1815" i="1" l="1"/>
  <c r="J1815" i="1" l="1"/>
  <c r="E1815" i="1"/>
  <c r="I1815" i="1" l="1"/>
  <c r="K1815" i="1" s="1"/>
  <c r="H1816" i="1" l="1"/>
  <c r="J1816" i="1" l="1"/>
  <c r="I1816" i="1" s="1"/>
  <c r="E1816" i="1"/>
  <c r="K1816" i="1" l="1"/>
  <c r="H1817" i="1" s="1"/>
  <c r="E1817" i="1" l="1"/>
  <c r="J1817" i="1"/>
  <c r="I1817" i="1" l="1"/>
  <c r="K1817" i="1" s="1"/>
  <c r="H1818" i="1" l="1"/>
  <c r="E1818" i="1" l="1"/>
  <c r="J1818" i="1"/>
  <c r="I1818" i="1" l="1"/>
  <c r="K1818" i="1" s="1"/>
  <c r="H1819" i="1" l="1"/>
  <c r="E1819" i="1" l="1"/>
  <c r="J1819" i="1"/>
  <c r="I1819" i="1" l="1"/>
  <c r="K1819" i="1" s="1"/>
  <c r="H1820" i="1" l="1"/>
  <c r="J1820" i="1" l="1"/>
  <c r="E1820" i="1"/>
  <c r="I1820" i="1" l="1"/>
  <c r="K1820" i="1" s="1"/>
  <c r="H1821" i="1" l="1"/>
  <c r="J1821" i="1" s="1"/>
  <c r="E1821" i="1" l="1"/>
  <c r="I1821" i="1"/>
  <c r="K1821" i="1" s="1"/>
  <c r="H1822" i="1" l="1"/>
  <c r="E1822" i="1" s="1"/>
  <c r="J1822" i="1" l="1"/>
  <c r="I1822" i="1" s="1"/>
  <c r="K1822" i="1" l="1"/>
  <c r="H1823" i="1" s="1"/>
  <c r="E1823" i="1" l="1"/>
  <c r="J1823" i="1"/>
  <c r="I1823" i="1" l="1"/>
  <c r="K1823" i="1" s="1"/>
  <c r="H1824" i="1" l="1"/>
  <c r="E1824" i="1" l="1"/>
  <c r="J1824" i="1"/>
  <c r="I1824" i="1" l="1"/>
  <c r="K1824" i="1" s="1"/>
  <c r="H1825" i="1" l="1"/>
  <c r="E1825" i="1" l="1"/>
  <c r="J1825" i="1"/>
  <c r="I1825" i="1" l="1"/>
  <c r="K1825" i="1" s="1"/>
  <c r="H1826" i="1" l="1"/>
  <c r="J1826" i="1" l="1"/>
  <c r="E1826" i="1"/>
  <c r="I1826" i="1" l="1"/>
  <c r="K1826" i="1" s="1"/>
  <c r="H1827" i="1" l="1"/>
  <c r="E1827" i="1" l="1"/>
  <c r="J1827" i="1"/>
  <c r="I1827" i="1" s="1"/>
  <c r="K1827" i="1" l="1"/>
  <c r="H1828" i="1" s="1"/>
  <c r="E1828" i="1" l="1"/>
  <c r="J1828" i="1"/>
  <c r="I1828" i="1" l="1"/>
  <c r="K1828" i="1" s="1"/>
  <c r="H1829" i="1" l="1"/>
  <c r="E1829" i="1" l="1"/>
  <c r="J1829" i="1"/>
  <c r="I1829" i="1" l="1"/>
  <c r="K1829" i="1" s="1"/>
  <c r="H1830" i="1" l="1"/>
  <c r="E1830" i="1" l="1"/>
  <c r="J1830" i="1"/>
  <c r="I1830" i="1" l="1"/>
  <c r="K1830" i="1" s="1"/>
  <c r="H1831" i="1" l="1"/>
  <c r="J1831" i="1" l="1"/>
  <c r="I1831" i="1" s="1"/>
  <c r="E1831" i="1"/>
  <c r="K1831" i="1" l="1"/>
  <c r="H1832" i="1" s="1"/>
  <c r="J1832" i="1" l="1"/>
  <c r="E1832" i="1"/>
  <c r="I1832" i="1" l="1"/>
  <c r="K1832" i="1" s="1"/>
  <c r="H1833" i="1" l="1"/>
  <c r="E1833" i="1" l="1"/>
  <c r="J1833" i="1"/>
  <c r="I1833" i="1" l="1"/>
  <c r="K1833" i="1" s="1"/>
  <c r="H1834" i="1" l="1"/>
  <c r="E1834" i="1" l="1"/>
  <c r="J1834" i="1"/>
  <c r="I1834" i="1" s="1"/>
  <c r="K1834" i="1" l="1"/>
  <c r="H1835" i="1" s="1"/>
  <c r="J1835" i="1" s="1"/>
  <c r="E1835" i="1" l="1"/>
  <c r="I1835" i="1"/>
  <c r="K1835" i="1" s="1"/>
  <c r="H1836" i="1" l="1"/>
  <c r="J1836" i="1" s="1"/>
  <c r="E1836" i="1" l="1"/>
  <c r="I1836" i="1"/>
  <c r="K1836" i="1" s="1"/>
  <c r="H1837" i="1" l="1"/>
  <c r="E1837" i="1" l="1"/>
  <c r="J1837" i="1"/>
  <c r="I1837" i="1" l="1"/>
  <c r="K1837" i="1" s="1"/>
  <c r="H1838" i="1" l="1"/>
  <c r="J1838" i="1" l="1"/>
  <c r="E1838" i="1"/>
  <c r="I1838" i="1" l="1"/>
  <c r="K1838" i="1" s="1"/>
  <c r="H1839" i="1" l="1"/>
  <c r="J1839" i="1" l="1"/>
  <c r="I1839" i="1" s="1"/>
  <c r="E1839" i="1"/>
  <c r="K1839" i="1" l="1"/>
  <c r="H1840" i="1" s="1"/>
  <c r="E1840" i="1" l="1"/>
  <c r="J1840" i="1"/>
  <c r="I1840" i="1" s="1"/>
  <c r="K1840" i="1" l="1"/>
  <c r="H1841" i="1" s="1"/>
  <c r="E1841" i="1" l="1"/>
  <c r="J1841" i="1"/>
  <c r="I1841" i="1" l="1"/>
  <c r="K1841" i="1" s="1"/>
  <c r="H1842" i="1" l="1"/>
  <c r="E1842" i="1" l="1"/>
  <c r="J1842" i="1"/>
  <c r="I1842" i="1" l="1"/>
  <c r="K1842" i="1" s="1"/>
  <c r="H1843" i="1" l="1"/>
  <c r="J1843" i="1" l="1"/>
  <c r="E1843" i="1"/>
  <c r="I1843" i="1" l="1"/>
  <c r="K1843" i="1" s="1"/>
  <c r="H1844" i="1" l="1"/>
  <c r="J1844" i="1" l="1"/>
  <c r="E1844" i="1"/>
  <c r="I1844" i="1" l="1"/>
  <c r="K1844" i="1" s="1"/>
  <c r="H1845" i="1" l="1"/>
  <c r="E1845" i="1" l="1"/>
  <c r="J1845" i="1"/>
  <c r="I1845" i="1" l="1"/>
  <c r="K1845" i="1" s="1"/>
  <c r="H1846" i="1" l="1"/>
  <c r="E1846" i="1" l="1"/>
  <c r="J1846" i="1"/>
  <c r="I1846" i="1" l="1"/>
  <c r="K1846" i="1" s="1"/>
  <c r="H1847" i="1" l="1"/>
  <c r="J1847" i="1" l="1"/>
  <c r="E1847" i="1"/>
  <c r="I1847" i="1" l="1"/>
  <c r="K1847" i="1" s="1"/>
  <c r="H1848" i="1" l="1"/>
  <c r="E1848" i="1" l="1"/>
  <c r="J1848" i="1"/>
  <c r="I1848" i="1" l="1"/>
  <c r="K1848" i="1" s="1"/>
  <c r="H1849" i="1" l="1"/>
  <c r="E1849" i="1" l="1"/>
  <c r="J1849" i="1"/>
  <c r="I1849" i="1" l="1"/>
  <c r="K1849" i="1" s="1"/>
  <c r="H1850" i="1" l="1"/>
  <c r="E1850" i="1" l="1"/>
  <c r="J1850" i="1"/>
  <c r="I1850" i="1" s="1"/>
  <c r="K1850" i="1" l="1"/>
  <c r="H1851" i="1" s="1"/>
  <c r="E1851" i="1" l="1"/>
  <c r="J1851" i="1"/>
  <c r="I1851" i="1" l="1"/>
  <c r="K1851" i="1" s="1"/>
  <c r="H1852" i="1" l="1"/>
  <c r="J1852" i="1" l="1"/>
  <c r="E1852" i="1"/>
  <c r="I1852" i="1" l="1"/>
  <c r="K1852" i="1" s="1"/>
  <c r="H1853" i="1" l="1"/>
  <c r="E1853" i="1" l="1"/>
  <c r="J1853" i="1"/>
  <c r="I1853" i="1" l="1"/>
  <c r="K1853" i="1" s="1"/>
  <c r="H1854" i="1" s="1"/>
  <c r="E1854" i="1" l="1"/>
  <c r="J1854" i="1"/>
  <c r="I1854" i="1" l="1"/>
  <c r="K1854" i="1" s="1"/>
  <c r="H1855" i="1" l="1"/>
  <c r="E1855" i="1" l="1"/>
  <c r="J1855" i="1"/>
  <c r="I1855" i="1" l="1"/>
  <c r="K1855" i="1" s="1"/>
  <c r="H1856" i="1" l="1"/>
  <c r="E1856" i="1" l="1"/>
  <c r="J1856" i="1"/>
  <c r="I1856" i="1" l="1"/>
  <c r="K1856" i="1" s="1"/>
  <c r="H1857" i="1" l="1"/>
  <c r="J1857" i="1" l="1"/>
  <c r="E1857" i="1"/>
  <c r="I1857" i="1" l="1"/>
  <c r="K1857" i="1" s="1"/>
  <c r="H1858" i="1" l="1"/>
  <c r="E1858" i="1" l="1"/>
  <c r="J1858" i="1"/>
  <c r="I1858" i="1" l="1"/>
  <c r="K1858" i="1" s="1"/>
  <c r="H1859" i="1" l="1"/>
  <c r="E1859" i="1" l="1"/>
  <c r="J1859" i="1"/>
  <c r="I1859" i="1" l="1"/>
  <c r="K1859" i="1" s="1"/>
  <c r="H1860" i="1" l="1"/>
  <c r="E1860" i="1" l="1"/>
  <c r="J1860" i="1"/>
  <c r="I1860" i="1" l="1"/>
  <c r="K1860" i="1" s="1"/>
  <c r="H1861" i="1" l="1"/>
  <c r="J1861" i="1" l="1"/>
  <c r="E1861" i="1"/>
  <c r="I1861" i="1" l="1"/>
  <c r="K1861" i="1" s="1"/>
  <c r="H1862" i="1" l="1"/>
  <c r="J1862" i="1" l="1"/>
  <c r="E1862" i="1"/>
  <c r="I1862" i="1" l="1"/>
  <c r="K1862" i="1" s="1"/>
  <c r="H1863" i="1" l="1"/>
  <c r="E1863" i="1" l="1"/>
  <c r="J1863" i="1"/>
  <c r="I1863" i="1" l="1"/>
  <c r="K1863" i="1" s="1"/>
  <c r="H1864" i="1" l="1"/>
  <c r="E1864" i="1" l="1"/>
  <c r="J1864" i="1"/>
  <c r="I1864" i="1" s="1"/>
  <c r="K1864" i="1" l="1"/>
  <c r="H1865" i="1" s="1"/>
  <c r="J1865" i="1" l="1"/>
  <c r="E1865" i="1"/>
  <c r="I1865" i="1" l="1"/>
  <c r="K1865" i="1"/>
  <c r="H1866" i="1" s="1"/>
  <c r="E1866" i="1" l="1"/>
  <c r="J1866" i="1"/>
  <c r="I1866" i="1" l="1"/>
  <c r="K1866" i="1" s="1"/>
  <c r="H1867" i="1" l="1"/>
  <c r="J1867" i="1" l="1"/>
  <c r="E1867" i="1"/>
  <c r="I1867" i="1" l="1"/>
  <c r="K1867" i="1" s="1"/>
  <c r="H1868" i="1" l="1"/>
  <c r="E1868" i="1" l="1"/>
  <c r="J1868" i="1"/>
  <c r="I1868" i="1" l="1"/>
  <c r="K1868" i="1" s="1"/>
  <c r="H1869" i="1" l="1"/>
  <c r="E1869" i="1" l="1"/>
  <c r="J1869" i="1"/>
  <c r="I1869" i="1" s="1"/>
  <c r="K1869" i="1" l="1"/>
  <c r="H1870" i="1" s="1"/>
  <c r="J1870" i="1" l="1"/>
  <c r="I1870" i="1" s="1"/>
  <c r="E1870" i="1"/>
  <c r="K1870" i="1" l="1"/>
  <c r="H1871" i="1" s="1"/>
  <c r="J1871" i="1" l="1"/>
  <c r="I1871" i="1" s="1"/>
  <c r="E1871" i="1"/>
  <c r="K1871" i="1" l="1"/>
  <c r="H1872" i="1" s="1"/>
  <c r="J1872" i="1" l="1"/>
  <c r="E1872" i="1"/>
  <c r="I1872" i="1" l="1"/>
  <c r="K1872" i="1" s="1"/>
  <c r="H1873" i="1" l="1"/>
  <c r="J1873" i="1" l="1"/>
  <c r="E1873" i="1"/>
  <c r="I1873" i="1" l="1"/>
  <c r="K1873" i="1" s="1"/>
  <c r="H1874" i="1" l="1"/>
  <c r="J1874" i="1" l="1"/>
  <c r="I1874" i="1" s="1"/>
  <c r="E1874" i="1"/>
  <c r="K1874" i="1" l="1"/>
  <c r="H1875" i="1" s="1"/>
  <c r="J1875" i="1" l="1"/>
  <c r="E1875" i="1"/>
  <c r="I1875" i="1" l="1"/>
  <c r="K1875" i="1" s="1"/>
  <c r="H1876" i="1" l="1"/>
  <c r="E1876" i="1" l="1"/>
  <c r="J1876" i="1"/>
  <c r="I1876" i="1" s="1"/>
  <c r="K1876" i="1" l="1"/>
  <c r="H1877" i="1" s="1"/>
  <c r="E1877" i="1" s="1"/>
  <c r="J1877" i="1" l="1"/>
  <c r="I1877" i="1" s="1"/>
  <c r="K1877" i="1" l="1"/>
  <c r="H1878" i="1" s="1"/>
  <c r="J1878" i="1" l="1"/>
  <c r="E1878" i="1"/>
  <c r="I1878" i="1" l="1"/>
  <c r="K1878" i="1" s="1"/>
  <c r="H1879" i="1" l="1"/>
  <c r="J1879" i="1" l="1"/>
  <c r="I1879" i="1" s="1"/>
  <c r="E1879" i="1"/>
  <c r="K1879" i="1" l="1"/>
  <c r="H1880" i="1" s="1"/>
  <c r="E1880" i="1" l="1"/>
  <c r="J1880" i="1"/>
  <c r="I1880" i="1" l="1"/>
  <c r="K1880" i="1" s="1"/>
  <c r="H1881" i="1" s="1"/>
  <c r="E1881" i="1" l="1"/>
  <c r="J1881" i="1"/>
  <c r="I1881" i="1" l="1"/>
  <c r="K1881" i="1" s="1"/>
  <c r="H1882" i="1" s="1"/>
  <c r="E1882" i="1" l="1"/>
  <c r="J1882" i="1"/>
  <c r="I1882" i="1" s="1"/>
  <c r="K1882" i="1" l="1"/>
  <c r="H1883" i="1" s="1"/>
  <c r="J1883" i="1" l="1"/>
  <c r="E1883" i="1"/>
  <c r="I1883" i="1" l="1"/>
  <c r="K1883" i="1" s="1"/>
  <c r="H1884" i="1" l="1"/>
  <c r="J1884" i="1" l="1"/>
  <c r="E1884" i="1"/>
  <c r="I1884" i="1"/>
  <c r="K1884" i="1" l="1"/>
  <c r="H1885" i="1" s="1"/>
  <c r="E1885" i="1" l="1"/>
  <c r="J1885" i="1"/>
  <c r="I1885" i="1" s="1"/>
  <c r="K1885" i="1" l="1"/>
  <c r="H1886" i="1" s="1"/>
  <c r="J1886" i="1" l="1"/>
  <c r="E1886" i="1"/>
  <c r="I1886" i="1" l="1"/>
  <c r="K1886" i="1" s="1"/>
  <c r="H1887" i="1" l="1"/>
  <c r="E1887" i="1" l="1"/>
  <c r="J1887" i="1"/>
  <c r="I1887" i="1" l="1"/>
  <c r="K1887" i="1" s="1"/>
  <c r="H1888" i="1" l="1"/>
  <c r="J1888" i="1" l="1"/>
  <c r="E1888" i="1"/>
  <c r="I1888" i="1" l="1"/>
  <c r="K1888" i="1" s="1"/>
  <c r="H1889" i="1" l="1"/>
  <c r="E1889" i="1" l="1"/>
  <c r="J1889" i="1"/>
  <c r="I1889" i="1" l="1"/>
  <c r="K1889" i="1" s="1"/>
  <c r="H1890" i="1" l="1"/>
  <c r="J1890" i="1" l="1"/>
  <c r="E1890" i="1"/>
  <c r="I1890" i="1" l="1"/>
  <c r="K1890" i="1" s="1"/>
  <c r="H1891" i="1" l="1"/>
  <c r="E1891" i="1" l="1"/>
  <c r="J1891" i="1"/>
  <c r="I1891" i="1" s="1"/>
  <c r="K1891" i="1" l="1"/>
  <c r="H1892" i="1" s="1"/>
  <c r="J1892" i="1" l="1"/>
  <c r="E1892" i="1"/>
  <c r="I1892" i="1" l="1"/>
  <c r="K1892" i="1" s="1"/>
  <c r="H1893" i="1" l="1"/>
  <c r="E1893" i="1" l="1"/>
  <c r="J1893" i="1"/>
  <c r="I1893" i="1" l="1"/>
  <c r="K1893" i="1" s="1"/>
  <c r="H1894" i="1" l="1"/>
  <c r="J1894" i="1" l="1"/>
  <c r="E1894" i="1"/>
  <c r="I1894" i="1" l="1"/>
  <c r="K1894" i="1" s="1"/>
  <c r="H1895" i="1" l="1"/>
  <c r="E1895" i="1" l="1"/>
  <c r="J1895" i="1"/>
  <c r="I1895" i="1" l="1"/>
  <c r="K1895" i="1" s="1"/>
  <c r="H1896" i="1" l="1"/>
  <c r="E1896" i="1" l="1"/>
  <c r="J1896" i="1"/>
  <c r="I1896" i="1" l="1"/>
  <c r="K1896" i="1" s="1"/>
  <c r="H1897" i="1" l="1"/>
  <c r="E1897" i="1" l="1"/>
  <c r="J1897" i="1"/>
  <c r="I1897" i="1" l="1"/>
  <c r="K1897" i="1" s="1"/>
  <c r="H1898" i="1" l="1"/>
  <c r="E1898" i="1" l="1"/>
  <c r="J1898" i="1"/>
  <c r="I1898" i="1" l="1"/>
  <c r="K1898" i="1" s="1"/>
  <c r="H1899" i="1" l="1"/>
  <c r="E1899" i="1" s="1"/>
  <c r="J1899" i="1" l="1"/>
  <c r="I1899" i="1" s="1"/>
  <c r="K1899" i="1" l="1"/>
  <c r="H1900" i="1" s="1"/>
  <c r="E1900" i="1" s="1"/>
  <c r="J1900" i="1" l="1"/>
  <c r="I1900" i="1" s="1"/>
  <c r="K1900" i="1" l="1"/>
  <c r="H1901" i="1" s="1"/>
  <c r="E1901" i="1" l="1"/>
  <c r="J1901" i="1"/>
  <c r="I1901" i="1" l="1"/>
  <c r="K1901" i="1" s="1"/>
  <c r="H1902" i="1" l="1"/>
  <c r="J1902" i="1" l="1"/>
  <c r="E1902" i="1"/>
  <c r="I1902" i="1" l="1"/>
  <c r="K1902" i="1" s="1"/>
  <c r="H1903" i="1" l="1"/>
  <c r="J1903" i="1" l="1"/>
  <c r="E1903" i="1"/>
  <c r="I1903" i="1" l="1"/>
  <c r="K1903" i="1" s="1"/>
  <c r="H1904" i="1" l="1"/>
  <c r="J1904" i="1" l="1"/>
  <c r="E1904" i="1"/>
  <c r="I1904" i="1" l="1"/>
  <c r="K1904" i="1" s="1"/>
  <c r="H1905" i="1" l="1"/>
  <c r="E1905" i="1" s="1"/>
  <c r="J1905" i="1" l="1"/>
  <c r="I1905" i="1" s="1"/>
  <c r="K1905" i="1" l="1"/>
  <c r="H1906" i="1" s="1"/>
  <c r="J1906" i="1" s="1"/>
  <c r="E1906" i="1" l="1"/>
  <c r="I1906" i="1"/>
  <c r="K1906" i="1" s="1"/>
  <c r="H1907" i="1" l="1"/>
  <c r="J1907" i="1" s="1"/>
  <c r="E1907" i="1" l="1"/>
  <c r="I1907" i="1"/>
  <c r="K1907" i="1" s="1"/>
  <c r="H1908" i="1" l="1"/>
  <c r="J1908" i="1" l="1"/>
  <c r="E1908" i="1"/>
  <c r="I1908" i="1" l="1"/>
  <c r="K1908" i="1" s="1"/>
  <c r="H1909" i="1" l="1"/>
  <c r="E1909" i="1" l="1"/>
  <c r="J1909" i="1"/>
  <c r="I1909" i="1" l="1"/>
  <c r="K1909" i="1" s="1"/>
  <c r="H1910" i="1" l="1"/>
  <c r="E1910" i="1" l="1"/>
  <c r="J1910" i="1"/>
  <c r="I1910" i="1" l="1"/>
  <c r="K1910" i="1" s="1"/>
  <c r="H1911" i="1" l="1"/>
  <c r="E1911" i="1" l="1"/>
  <c r="J1911" i="1"/>
  <c r="I1911" i="1" l="1"/>
  <c r="K1911" i="1" s="1"/>
  <c r="H1912" i="1" l="1"/>
  <c r="E1912" i="1" l="1"/>
  <c r="J1912" i="1"/>
  <c r="I1912" i="1" l="1"/>
  <c r="K1912" i="1" s="1"/>
  <c r="H1913" i="1" l="1"/>
  <c r="J1913" i="1" l="1"/>
  <c r="I1913" i="1" s="1"/>
  <c r="E1913" i="1"/>
  <c r="K1913" i="1" l="1"/>
  <c r="H1914" i="1" s="1"/>
  <c r="J1914" i="1" l="1"/>
  <c r="I1914" i="1" s="1"/>
  <c r="E1914" i="1"/>
  <c r="K1914" i="1" l="1"/>
  <c r="H1915" i="1" s="1"/>
  <c r="J1915" i="1" l="1"/>
  <c r="I1915" i="1" s="1"/>
  <c r="E1915" i="1"/>
  <c r="K1915" i="1" l="1"/>
  <c r="H1916" i="1" s="1"/>
  <c r="E1916" i="1" s="1"/>
  <c r="J1916" i="1" l="1"/>
  <c r="I1916" i="1" s="1"/>
  <c r="K1916" i="1" l="1"/>
  <c r="H1917" i="1" s="1"/>
  <c r="E1917" i="1" l="1"/>
  <c r="J1917" i="1"/>
  <c r="I1917" i="1" l="1"/>
  <c r="K1917" i="1"/>
  <c r="H1918" i="1" s="1"/>
  <c r="E1918" i="1" l="1"/>
  <c r="J1918" i="1"/>
  <c r="I1918" i="1" l="1"/>
  <c r="K1918" i="1" s="1"/>
  <c r="H1919" i="1" l="1"/>
  <c r="J1919" i="1" l="1"/>
  <c r="E1919" i="1"/>
  <c r="I1919" i="1" l="1"/>
  <c r="K1919" i="1" s="1"/>
  <c r="H1920" i="1" l="1"/>
  <c r="J1920" i="1" l="1"/>
  <c r="E1920" i="1"/>
  <c r="I1920" i="1" l="1"/>
  <c r="K1920" i="1" s="1"/>
  <c r="H1921" i="1" l="1"/>
  <c r="J1921" i="1" l="1"/>
  <c r="E1921" i="1"/>
  <c r="I1921" i="1" l="1"/>
  <c r="K1921" i="1" s="1"/>
  <c r="H1922" i="1" l="1"/>
  <c r="J1922" i="1" s="1"/>
  <c r="E1922" i="1" l="1"/>
  <c r="I1922" i="1"/>
  <c r="K1922" i="1" s="1"/>
  <c r="H1923" i="1" l="1"/>
  <c r="J1923" i="1" l="1"/>
  <c r="E1923" i="1"/>
  <c r="I1923" i="1" l="1"/>
  <c r="K1923" i="1" s="1"/>
  <c r="H1924" i="1" l="1"/>
  <c r="E1924" i="1" l="1"/>
  <c r="J1924" i="1"/>
  <c r="I1924" i="1" l="1"/>
  <c r="K1924" i="1" s="1"/>
  <c r="H1925" i="1" l="1"/>
  <c r="J1925" i="1" l="1"/>
  <c r="E1925" i="1"/>
  <c r="I1925" i="1" l="1"/>
  <c r="K1925" i="1" s="1"/>
  <c r="H1926" i="1" l="1"/>
  <c r="J1926" i="1" l="1"/>
  <c r="E1926" i="1"/>
  <c r="I1926" i="1" l="1"/>
  <c r="K1926" i="1" s="1"/>
  <c r="H1927" i="1" l="1"/>
  <c r="E1927" i="1" l="1"/>
  <c r="J1927" i="1"/>
  <c r="I1927" i="1" l="1"/>
  <c r="K1927" i="1" s="1"/>
  <c r="H1928" i="1" l="1"/>
  <c r="J1928" i="1" l="1"/>
  <c r="E1928" i="1"/>
  <c r="I1928" i="1" l="1"/>
  <c r="K1928" i="1" l="1"/>
  <c r="H1929" i="1" s="1"/>
  <c r="J1929" i="1" l="1"/>
  <c r="E1929" i="1"/>
  <c r="I1929" i="1" l="1"/>
  <c r="K1929" i="1"/>
  <c r="H1930" i="1" s="1"/>
  <c r="J1930" i="1" s="1"/>
  <c r="I1930" i="1" l="1"/>
  <c r="K1930" i="1" s="1"/>
  <c r="H1931" i="1" s="1"/>
  <c r="E1930" i="1"/>
  <c r="J1931" i="1" l="1"/>
  <c r="E1931" i="1"/>
  <c r="I1931" i="1" l="1"/>
  <c r="K1931" i="1" s="1"/>
  <c r="H1932" i="1" l="1"/>
  <c r="E1932" i="1" l="1"/>
  <c r="J1932" i="1"/>
  <c r="I1932" i="1" l="1"/>
  <c r="K1932" i="1" s="1"/>
  <c r="H1933" i="1" l="1"/>
  <c r="J1933" i="1" s="1"/>
  <c r="E1933" i="1" l="1"/>
  <c r="I1933" i="1"/>
  <c r="K1933" i="1" s="1"/>
  <c r="H1934" i="1" l="1"/>
  <c r="E1934" i="1" s="1"/>
  <c r="J1934" i="1" l="1"/>
  <c r="I1934" i="1" s="1"/>
  <c r="K1934" i="1" l="1"/>
  <c r="H1935" i="1" s="1"/>
  <c r="J1935" i="1" l="1"/>
  <c r="E1935" i="1"/>
  <c r="I1935" i="1" l="1"/>
  <c r="K1935" i="1" s="1"/>
  <c r="H1936" i="1" l="1"/>
  <c r="J1936" i="1" l="1"/>
  <c r="E1936" i="1"/>
  <c r="I1936" i="1" l="1"/>
  <c r="K1936" i="1" s="1"/>
  <c r="H1937" i="1" l="1"/>
  <c r="E1937" i="1" s="1"/>
  <c r="J1937" i="1" l="1"/>
  <c r="I1937" i="1" s="1"/>
  <c r="K1937" i="1" l="1"/>
  <c r="H1938" i="1" s="1"/>
  <c r="J1938" i="1" l="1"/>
  <c r="E1938" i="1"/>
  <c r="I1938" i="1" l="1"/>
  <c r="K1938" i="1"/>
  <c r="H1939" i="1" s="1"/>
  <c r="J1939" i="1" l="1"/>
  <c r="E1939" i="1"/>
  <c r="I1939" i="1" l="1"/>
  <c r="K1939" i="1" s="1"/>
  <c r="H1940" i="1" l="1"/>
  <c r="J1940" i="1" l="1"/>
  <c r="E1940" i="1"/>
  <c r="I1940" i="1" l="1"/>
  <c r="K1940" i="1" s="1"/>
  <c r="H1941" i="1" l="1"/>
  <c r="J1941" i="1" l="1"/>
  <c r="E1941" i="1"/>
  <c r="I1941" i="1" l="1"/>
  <c r="K1941" i="1" s="1"/>
  <c r="H1942" i="1" l="1"/>
  <c r="E1942" i="1" l="1"/>
  <c r="J1942" i="1"/>
  <c r="I1942" i="1" l="1"/>
  <c r="K1942" i="1" s="1"/>
  <c r="H1943" i="1" l="1"/>
  <c r="E1943" i="1" l="1"/>
  <c r="J1943" i="1"/>
  <c r="I1943" i="1" l="1"/>
  <c r="K1943" i="1" s="1"/>
  <c r="H1944" i="1" l="1"/>
  <c r="E1944" i="1" l="1"/>
  <c r="J1944" i="1"/>
  <c r="I1944" i="1" l="1"/>
  <c r="K1944" i="1" s="1"/>
  <c r="H1945" i="1" l="1"/>
  <c r="J1945" i="1" l="1"/>
  <c r="E1945" i="1"/>
  <c r="I1945" i="1" l="1"/>
  <c r="K1945" i="1" s="1"/>
  <c r="H1946" i="1" s="1"/>
  <c r="E1946" i="1" l="1"/>
  <c r="J1946" i="1"/>
  <c r="I1946" i="1" l="1"/>
  <c r="K1946" i="1" s="1"/>
  <c r="H1947" i="1" l="1"/>
  <c r="E1947" i="1" l="1"/>
  <c r="J1947" i="1"/>
  <c r="I1947" i="1" s="1"/>
  <c r="K1947" i="1" l="1"/>
  <c r="H1948" i="1" s="1"/>
  <c r="J1948" i="1" l="1"/>
  <c r="E1948" i="1"/>
  <c r="I1948" i="1" l="1"/>
  <c r="K1948" i="1" s="1"/>
  <c r="H1949" i="1" l="1"/>
  <c r="J1949" i="1" l="1"/>
  <c r="E1949" i="1"/>
  <c r="I1949" i="1"/>
  <c r="K1949" i="1" l="1"/>
  <c r="H1950" i="1" s="1"/>
  <c r="J1950" i="1" l="1"/>
  <c r="I1950" i="1" s="1"/>
  <c r="E1950" i="1"/>
  <c r="K1950" i="1" l="1"/>
  <c r="H1951" i="1" s="1"/>
  <c r="J1951" i="1" l="1"/>
  <c r="E1951" i="1"/>
  <c r="I1951" i="1" l="1"/>
  <c r="K1951" i="1" s="1"/>
  <c r="H1952" i="1" l="1"/>
  <c r="J1952" i="1" l="1"/>
  <c r="E1952" i="1"/>
  <c r="I1952" i="1" l="1"/>
  <c r="K1952" i="1" s="1"/>
  <c r="H1953" i="1" l="1"/>
  <c r="E1953" i="1" l="1"/>
  <c r="J1953" i="1"/>
  <c r="I1953" i="1" l="1"/>
  <c r="K1953" i="1" s="1"/>
  <c r="H1954" i="1" s="1"/>
  <c r="J1954" i="1" l="1"/>
  <c r="E1954" i="1"/>
  <c r="I1954" i="1" l="1"/>
  <c r="K1954" i="1" s="1"/>
  <c r="H1955" i="1" l="1"/>
  <c r="J1955" i="1" l="1"/>
  <c r="E1955" i="1"/>
  <c r="I1955" i="1" l="1"/>
  <c r="K1955" i="1" s="1"/>
  <c r="H1956" i="1" l="1"/>
  <c r="J1956" i="1" l="1"/>
  <c r="E1956" i="1"/>
  <c r="I1956" i="1" l="1"/>
  <c r="K1956" i="1" s="1"/>
  <c r="H1957" i="1" l="1"/>
  <c r="E1957" i="1" l="1"/>
  <c r="J1957" i="1"/>
  <c r="I1957" i="1" s="1"/>
  <c r="K1957" i="1" l="1"/>
  <c r="H1958" i="1" s="1"/>
  <c r="J1958" i="1" l="1"/>
  <c r="E1958" i="1"/>
  <c r="I1958" i="1" l="1"/>
  <c r="K1958" i="1"/>
  <c r="H1959" i="1" s="1"/>
  <c r="E1959" i="1" l="1"/>
  <c r="J1959" i="1"/>
  <c r="I1959" i="1" l="1"/>
  <c r="K1959" i="1" s="1"/>
  <c r="H1960" i="1" l="1"/>
  <c r="J1960" i="1" l="1"/>
  <c r="E1960" i="1"/>
  <c r="I1960" i="1" l="1"/>
  <c r="K1960" i="1" s="1"/>
  <c r="H1961" i="1" l="1"/>
  <c r="J1961" i="1" l="1"/>
  <c r="E1961" i="1"/>
  <c r="I1961" i="1" l="1"/>
  <c r="K1961" i="1" s="1"/>
  <c r="H1962" i="1" l="1"/>
  <c r="J1962" i="1" l="1"/>
  <c r="I1962" i="1" s="1"/>
  <c r="E1962" i="1"/>
  <c r="K1962" i="1" l="1"/>
  <c r="H1963" i="1" s="1"/>
  <c r="E1963" i="1" l="1"/>
  <c r="J1963" i="1"/>
  <c r="I1963" i="1" l="1"/>
  <c r="K1963" i="1" s="1"/>
  <c r="H1964" i="1" l="1"/>
  <c r="J1964" i="1" l="1"/>
  <c r="E1964" i="1"/>
  <c r="I1964" i="1" l="1"/>
  <c r="K1964" i="1" s="1"/>
  <c r="H1965" i="1" l="1"/>
  <c r="E1965" i="1" l="1"/>
  <c r="J1965" i="1"/>
  <c r="I1965" i="1" l="1"/>
  <c r="K1965" i="1" s="1"/>
  <c r="H1966" i="1" l="1"/>
  <c r="E1966" i="1" l="1"/>
  <c r="J1966" i="1"/>
  <c r="I1966" i="1" s="1"/>
  <c r="K1966" i="1" l="1"/>
  <c r="H1967" i="1" s="1"/>
  <c r="E1967" i="1" l="1"/>
  <c r="J1967" i="1"/>
  <c r="I1967" i="1" l="1"/>
  <c r="K1967" i="1" s="1"/>
  <c r="H1968" i="1" l="1"/>
  <c r="J1968" i="1" l="1"/>
  <c r="I1968" i="1" s="1"/>
  <c r="E1968" i="1"/>
  <c r="K1968" i="1" l="1"/>
  <c r="H1969" i="1" s="1"/>
  <c r="E1969" i="1" l="1"/>
  <c r="J1969" i="1"/>
  <c r="I1969" i="1" s="1"/>
  <c r="K1969" i="1" l="1"/>
  <c r="H1970" i="1" s="1"/>
  <c r="J1970" i="1" l="1"/>
  <c r="E1970" i="1"/>
  <c r="I1970" i="1" l="1"/>
  <c r="K1970" i="1" s="1"/>
  <c r="H1971" i="1" l="1"/>
  <c r="E1971" i="1" l="1"/>
  <c r="J1971" i="1"/>
  <c r="I1971" i="1" s="1"/>
  <c r="K1971" i="1" l="1"/>
  <c r="H1972" i="1" s="1"/>
  <c r="J1972" i="1" l="1"/>
  <c r="E1972" i="1"/>
  <c r="I1972" i="1" l="1"/>
  <c r="K1972" i="1" s="1"/>
  <c r="H1973" i="1" l="1"/>
  <c r="J1973" i="1" l="1"/>
  <c r="E1973" i="1"/>
  <c r="I1973" i="1" l="1"/>
  <c r="K1973" i="1" s="1"/>
  <c r="H1974" i="1" l="1"/>
  <c r="J1974" i="1" l="1"/>
  <c r="E1974" i="1"/>
  <c r="I1974" i="1" l="1"/>
  <c r="K1974" i="1" s="1"/>
  <c r="H1975" i="1" l="1"/>
  <c r="E1975" i="1" l="1"/>
  <c r="J1975" i="1"/>
  <c r="I1975" i="1" l="1"/>
  <c r="K1975" i="1" s="1"/>
  <c r="H1976" i="1" s="1"/>
  <c r="J1976" i="1" l="1"/>
  <c r="E1976" i="1"/>
  <c r="I1976" i="1" l="1"/>
  <c r="K1976" i="1" s="1"/>
  <c r="H1977" i="1" s="1"/>
  <c r="E1977" i="1" l="1"/>
  <c r="J1977" i="1"/>
  <c r="I1977" i="1" l="1"/>
  <c r="K1977" i="1" s="1"/>
  <c r="H1978" i="1" l="1"/>
  <c r="E1978" i="1" l="1"/>
  <c r="J1978" i="1"/>
  <c r="I1978" i="1" l="1"/>
  <c r="K1978" i="1" s="1"/>
  <c r="H1979" i="1" l="1"/>
  <c r="E1979" i="1" l="1"/>
  <c r="J1979" i="1"/>
  <c r="I1979" i="1" l="1"/>
  <c r="K1979" i="1" s="1"/>
  <c r="H1980" i="1" l="1"/>
  <c r="E1980" i="1" l="1"/>
  <c r="J1980" i="1"/>
  <c r="I1980" i="1" l="1"/>
  <c r="K1980" i="1" s="1"/>
  <c r="H1981" i="1" l="1"/>
  <c r="J1981" i="1" l="1"/>
  <c r="E1981" i="1"/>
  <c r="I1981" i="1" l="1"/>
  <c r="K1981" i="1" s="1"/>
  <c r="H1982" i="1" l="1"/>
  <c r="J1982" i="1" l="1"/>
  <c r="E1982" i="1"/>
  <c r="I1982" i="1" l="1"/>
  <c r="K1982" i="1" s="1"/>
  <c r="H1983" i="1" l="1"/>
  <c r="J1983" i="1" s="1"/>
  <c r="E1983" i="1" l="1"/>
  <c r="I1983" i="1"/>
  <c r="K1983" i="1" s="1"/>
  <c r="H1984" i="1" l="1"/>
  <c r="J1984" i="1" l="1"/>
  <c r="I1984" i="1" s="1"/>
  <c r="E1984" i="1"/>
  <c r="K1984" i="1" l="1"/>
  <c r="H1985" i="1" s="1"/>
  <c r="E1985" i="1" l="1"/>
  <c r="J1985" i="1"/>
  <c r="I1985" i="1" l="1"/>
  <c r="K1985" i="1" s="1"/>
  <c r="H1986" i="1" l="1"/>
  <c r="E1986" i="1" l="1"/>
  <c r="J1986" i="1"/>
  <c r="I1986" i="1" l="1"/>
  <c r="K1986" i="1" s="1"/>
  <c r="H1987" i="1" l="1"/>
  <c r="E1987" i="1" l="1"/>
  <c r="J1987" i="1"/>
  <c r="I1987" i="1" s="1"/>
  <c r="K1987" i="1" l="1"/>
  <c r="H1988" i="1" s="1"/>
  <c r="J1988" i="1" l="1"/>
  <c r="E1988" i="1"/>
  <c r="I1988" i="1"/>
  <c r="K1988" i="1" l="1"/>
  <c r="H1989" i="1" s="1"/>
  <c r="J1989" i="1" l="1"/>
  <c r="I1989" i="1" s="1"/>
  <c r="E1989" i="1"/>
  <c r="K1989" i="1" l="1"/>
  <c r="H1990" i="1" s="1"/>
  <c r="J1990" i="1" l="1"/>
  <c r="I1990" i="1" s="1"/>
  <c r="E1990" i="1"/>
  <c r="K1990" i="1" l="1"/>
  <c r="H1991" i="1" s="1"/>
  <c r="E1991" i="1" l="1"/>
  <c r="J1991" i="1"/>
  <c r="I1991" i="1" l="1"/>
  <c r="K1991" i="1" s="1"/>
  <c r="H1992" i="1" l="1"/>
  <c r="E1992" i="1" l="1"/>
  <c r="J1992" i="1"/>
  <c r="I1992" i="1" l="1"/>
  <c r="K1992" i="1" s="1"/>
  <c r="H1993" i="1" l="1"/>
  <c r="E1993" i="1" l="1"/>
  <c r="J1993" i="1"/>
  <c r="I1993" i="1" l="1"/>
  <c r="K1993" i="1" s="1"/>
  <c r="H1994" i="1" l="1"/>
  <c r="J1994" i="1" l="1"/>
  <c r="E1994" i="1"/>
  <c r="I1994" i="1" l="1"/>
  <c r="K1994" i="1" s="1"/>
  <c r="H1995" i="1" l="1"/>
  <c r="E1995" i="1" l="1"/>
  <c r="J1995" i="1"/>
  <c r="I1995" i="1" l="1"/>
  <c r="K1995" i="1" s="1"/>
  <c r="H1996" i="1" s="1"/>
  <c r="E1996" i="1" l="1"/>
  <c r="J1996" i="1"/>
  <c r="I1996" i="1" s="1"/>
  <c r="K1996" i="1" l="1"/>
  <c r="H1997" i="1" s="1"/>
  <c r="E1997" i="1" l="1"/>
  <c r="J1997" i="1"/>
  <c r="I1997" i="1" l="1"/>
  <c r="K1997" i="1"/>
  <c r="H1998" i="1" s="1"/>
  <c r="E1998" i="1" l="1"/>
  <c r="J1998" i="1"/>
  <c r="I1998" i="1" s="1"/>
  <c r="K1998" i="1" l="1"/>
  <c r="H1999" i="1" s="1"/>
  <c r="E1999" i="1" l="1"/>
  <c r="J1999" i="1"/>
  <c r="I1999" i="1" l="1"/>
  <c r="K1999" i="1" s="1"/>
  <c r="H2000" i="1" l="1"/>
  <c r="E2000" i="1" l="1"/>
  <c r="J2000" i="1"/>
  <c r="I2000" i="1" s="1"/>
  <c r="K2000" i="1" l="1"/>
  <c r="H2001" i="1" s="1"/>
  <c r="E2001" i="1" l="1"/>
  <c r="J2001" i="1"/>
  <c r="I2001" i="1" l="1"/>
  <c r="K2001" i="1"/>
  <c r="H2002" i="1" s="1"/>
  <c r="J2002" i="1" l="1"/>
  <c r="E2002" i="1"/>
  <c r="I2002" i="1" l="1"/>
  <c r="K2002" i="1" s="1"/>
  <c r="H2003" i="1" l="1"/>
  <c r="E2003" i="1" l="1"/>
  <c r="J2003" i="1"/>
  <c r="I2003" i="1" l="1"/>
  <c r="K2003" i="1"/>
  <c r="H2004" i="1" s="1"/>
  <c r="J2004" i="1" l="1"/>
  <c r="E2004" i="1"/>
  <c r="I2004" i="1" l="1"/>
  <c r="K2004" i="1" s="1"/>
  <c r="H2005" i="1" l="1"/>
  <c r="J2005" i="1" l="1"/>
  <c r="E2005" i="1"/>
  <c r="I2005" i="1" l="1"/>
  <c r="K2005" i="1" s="1"/>
  <c r="H2006" i="1" l="1"/>
  <c r="E2006" i="1" l="1"/>
  <c r="J2006" i="1"/>
  <c r="I2006" i="1" l="1"/>
  <c r="K2006" i="1" s="1"/>
  <c r="H2007" i="1" l="1"/>
  <c r="E2007" i="1" l="1"/>
  <c r="J2007" i="1"/>
  <c r="I2007" i="1" l="1"/>
  <c r="K2007" i="1" s="1"/>
  <c r="H2008" i="1" l="1"/>
  <c r="J2008" i="1" s="1"/>
  <c r="E2008" i="1" l="1"/>
  <c r="I2008" i="1"/>
  <c r="K2008" i="1" s="1"/>
  <c r="H2009" i="1" l="1"/>
  <c r="J2009" i="1" l="1"/>
  <c r="E2009" i="1"/>
  <c r="I2009" i="1" l="1"/>
  <c r="K2009" i="1" s="1"/>
  <c r="H2010" i="1" l="1"/>
  <c r="E2010" i="1" l="1"/>
  <c r="J2010" i="1"/>
  <c r="I2010" i="1" l="1"/>
  <c r="K2010" i="1" s="1"/>
  <c r="H2011" i="1" l="1"/>
  <c r="J2011" i="1" l="1"/>
  <c r="E2011" i="1"/>
  <c r="I2011" i="1" l="1"/>
  <c r="K2011" i="1" s="1"/>
  <c r="H2012" i="1" l="1"/>
  <c r="J2012" i="1" l="1"/>
  <c r="E2012" i="1"/>
  <c r="I2012" i="1" l="1"/>
  <c r="K2012" i="1" s="1"/>
  <c r="H2013" i="1" l="1"/>
  <c r="J2013" i="1" l="1"/>
  <c r="E2013" i="1"/>
  <c r="I2013" i="1" l="1"/>
  <c r="K2013" i="1" s="1"/>
  <c r="H2014" i="1" l="1"/>
  <c r="E2014" i="1" l="1"/>
  <c r="J2014" i="1"/>
  <c r="I2014" i="1" l="1"/>
  <c r="K2014" i="1" s="1"/>
  <c r="H2015" i="1" l="1"/>
  <c r="E2015" i="1" l="1"/>
  <c r="J2015" i="1"/>
  <c r="I2015" i="1" l="1"/>
  <c r="K2015" i="1" s="1"/>
  <c r="H2016" i="1" l="1"/>
  <c r="J2016" i="1" l="1"/>
  <c r="E2016" i="1"/>
  <c r="I2016" i="1" l="1"/>
  <c r="K2016" i="1" s="1"/>
  <c r="H2017" i="1" l="1"/>
  <c r="E2017" i="1" l="1"/>
  <c r="J2017" i="1"/>
  <c r="I2017" i="1" s="1"/>
  <c r="K2017" i="1" l="1"/>
  <c r="H2018" i="1" s="1"/>
  <c r="E2018" i="1" l="1"/>
  <c r="J2018" i="1"/>
  <c r="I2018" i="1" l="1"/>
  <c r="K2018" i="1" s="1"/>
  <c r="H2019" i="1" l="1"/>
  <c r="E2019" i="1" l="1"/>
  <c r="J2019" i="1"/>
  <c r="I2019" i="1" l="1"/>
  <c r="K2019" i="1" s="1"/>
  <c r="H2020" i="1" l="1"/>
  <c r="E2020" i="1" l="1"/>
  <c r="J2020" i="1"/>
  <c r="I2020" i="1" l="1"/>
  <c r="K2020" i="1" s="1"/>
  <c r="H2021" i="1" l="1"/>
  <c r="J2021" i="1" l="1"/>
  <c r="I2021" i="1" s="1"/>
  <c r="E2021" i="1"/>
  <c r="K2021" i="1" l="1"/>
  <c r="H2022" i="1" s="1"/>
  <c r="J2022" i="1" l="1"/>
  <c r="E2022" i="1"/>
  <c r="I2022" i="1" l="1"/>
  <c r="K2022" i="1" s="1"/>
  <c r="H2023" i="1" l="1"/>
  <c r="J2023" i="1" l="1"/>
  <c r="E2023" i="1"/>
  <c r="I2023" i="1" l="1"/>
  <c r="K2023" i="1" s="1"/>
  <c r="H2024" i="1" l="1"/>
  <c r="J2024" i="1" l="1"/>
  <c r="E2024" i="1"/>
  <c r="I2024" i="1" l="1"/>
  <c r="K2024" i="1" s="1"/>
  <c r="H2025" i="1" l="1"/>
  <c r="E2025" i="1" l="1"/>
  <c r="J2025" i="1"/>
  <c r="I2025" i="1" l="1"/>
  <c r="K2025" i="1" s="1"/>
  <c r="H2026" i="1" l="1"/>
  <c r="E2026" i="1" l="1"/>
  <c r="J2026" i="1"/>
  <c r="I2026" i="1" l="1"/>
  <c r="K2026" i="1" s="1"/>
  <c r="H2027" i="1" l="1"/>
  <c r="E2027" i="1" l="1"/>
  <c r="J2027" i="1"/>
  <c r="I2027" i="1" l="1"/>
  <c r="K2027" i="1" s="1"/>
  <c r="H2028" i="1" s="1"/>
  <c r="E2028" i="1" l="1"/>
  <c r="J2028" i="1"/>
  <c r="I2028" i="1" l="1"/>
  <c r="K2028" i="1" s="1"/>
  <c r="H2029" i="1" l="1"/>
  <c r="E2029" i="1" l="1"/>
  <c r="J2029" i="1"/>
  <c r="I2029" i="1" l="1"/>
  <c r="K2029" i="1" s="1"/>
  <c r="H2030" i="1" l="1"/>
  <c r="J2030" i="1" l="1"/>
  <c r="I2030" i="1" s="1"/>
  <c r="E2030" i="1"/>
  <c r="K2030" i="1" l="1"/>
  <c r="H2031" i="1" s="1"/>
  <c r="E2031" i="1" l="1"/>
  <c r="J2031" i="1"/>
  <c r="I2031" i="1" l="1"/>
  <c r="K2031" i="1"/>
  <c r="H2032" i="1" s="1"/>
  <c r="E2032" i="1" l="1"/>
  <c r="J2032" i="1"/>
  <c r="I2032" i="1" l="1"/>
  <c r="K2032" i="1" s="1"/>
  <c r="H2033" i="1" s="1"/>
  <c r="E2033" i="1" l="1"/>
  <c r="J2033" i="1"/>
  <c r="I2033" i="1" l="1"/>
  <c r="K2033" i="1" s="1"/>
  <c r="H2034" i="1" l="1"/>
  <c r="E2034" i="1" l="1"/>
  <c r="J2034" i="1"/>
  <c r="I2034" i="1" s="1"/>
  <c r="K2034" i="1" l="1"/>
  <c r="H2035" i="1" s="1"/>
  <c r="E2035" i="1" l="1"/>
  <c r="J2035" i="1"/>
  <c r="I2035" i="1" l="1"/>
  <c r="K2035" i="1" s="1"/>
  <c r="H2036" i="1" l="1"/>
  <c r="E2036" i="1" l="1"/>
  <c r="J2036" i="1"/>
  <c r="I2036" i="1" s="1"/>
  <c r="K2036" i="1" l="1"/>
  <c r="H2037" i="1" s="1"/>
  <c r="J2037" i="1" l="1"/>
  <c r="I2037" i="1" s="1"/>
  <c r="E2037" i="1"/>
  <c r="K2037" i="1" l="1"/>
  <c r="H2038" i="1" s="1"/>
  <c r="J2038" i="1" l="1"/>
  <c r="I2038" i="1" s="1"/>
  <c r="E2038" i="1"/>
  <c r="K2038" i="1" l="1"/>
  <c r="H2039" i="1" s="1"/>
  <c r="E2039" i="1" l="1"/>
  <c r="J2039" i="1"/>
  <c r="I2039" i="1" s="1"/>
  <c r="K2039" i="1" l="1"/>
  <c r="H2040" i="1" s="1"/>
  <c r="E2040" i="1" l="1"/>
  <c r="J2040" i="1"/>
  <c r="I2040" i="1" l="1"/>
  <c r="K2040" i="1" s="1"/>
  <c r="H2041" i="1" l="1"/>
  <c r="J2041" i="1" l="1"/>
  <c r="E2041" i="1"/>
  <c r="I2041" i="1" l="1"/>
  <c r="K2041" i="1" s="1"/>
  <c r="H2042" i="1" s="1"/>
  <c r="J2042" i="1" l="1"/>
  <c r="E2042" i="1"/>
  <c r="I2042" i="1" l="1"/>
  <c r="K2042" i="1" s="1"/>
  <c r="H2043" i="1" l="1"/>
  <c r="J2043" i="1" l="1"/>
  <c r="E2043" i="1"/>
  <c r="I2043" i="1" l="1"/>
  <c r="K2043" i="1" s="1"/>
  <c r="H2044" i="1" l="1"/>
  <c r="J2044" i="1" l="1"/>
  <c r="E2044" i="1"/>
  <c r="I2044" i="1" l="1"/>
  <c r="K2044" i="1" s="1"/>
  <c r="H2045" i="1" l="1"/>
  <c r="E2045" i="1" l="1"/>
  <c r="J2045" i="1"/>
  <c r="I2045" i="1" s="1"/>
  <c r="K2045" i="1" l="1"/>
  <c r="H2046" i="1" s="1"/>
  <c r="J2046" i="1" l="1"/>
  <c r="E2046" i="1"/>
  <c r="I2046" i="1" l="1"/>
  <c r="K2046" i="1" s="1"/>
  <c r="H2047" i="1" s="1"/>
  <c r="E2047" i="1" l="1"/>
  <c r="J2047" i="1"/>
  <c r="I2047" i="1" l="1"/>
  <c r="K2047" i="1" s="1"/>
  <c r="H2048" i="1" s="1"/>
  <c r="J2048" i="1" l="1"/>
  <c r="I2048" i="1" s="1"/>
  <c r="E2048" i="1"/>
  <c r="K2048" i="1" l="1"/>
  <c r="H2049" i="1" s="1"/>
  <c r="J2049" i="1" l="1"/>
  <c r="E2049" i="1"/>
  <c r="I2049" i="1" l="1"/>
  <c r="K2049" i="1" s="1"/>
  <c r="H2050" i="1" l="1"/>
  <c r="J2050" i="1" l="1"/>
  <c r="I2050" i="1" s="1"/>
  <c r="E2050" i="1"/>
  <c r="K2050" i="1" l="1"/>
  <c r="H2051" i="1" s="1"/>
  <c r="J2051" i="1" l="1"/>
  <c r="I2051" i="1" s="1"/>
  <c r="E2051" i="1"/>
  <c r="K2051" i="1" l="1"/>
  <c r="H2052" i="1" s="1"/>
  <c r="J2052" i="1" l="1"/>
  <c r="E2052" i="1"/>
  <c r="I2052" i="1" l="1"/>
  <c r="K2052" i="1" s="1"/>
  <c r="H2053" i="1" l="1"/>
  <c r="E2053" i="1" l="1"/>
  <c r="J2053" i="1"/>
  <c r="I2053" i="1" l="1"/>
  <c r="K2053" i="1" s="1"/>
  <c r="H2054" i="1" l="1"/>
  <c r="E2054" i="1" l="1"/>
  <c r="J2054" i="1"/>
  <c r="I2054" i="1" s="1"/>
  <c r="K2054" i="1" l="1"/>
  <c r="H2055" i="1" s="1"/>
  <c r="E2055" i="1" l="1"/>
  <c r="J2055" i="1"/>
  <c r="I2055" i="1" l="1"/>
  <c r="K2055" i="1" s="1"/>
  <c r="H2056" i="1" s="1"/>
  <c r="E2056" i="1" l="1"/>
  <c r="J2056" i="1"/>
  <c r="I2056" i="1" l="1"/>
  <c r="K2056" i="1" s="1"/>
  <c r="H2057" i="1" l="1"/>
  <c r="J2057" i="1" s="1"/>
  <c r="E2057" i="1" l="1"/>
  <c r="I2057" i="1"/>
  <c r="K2057" i="1" s="1"/>
  <c r="H2058" i="1" l="1"/>
  <c r="E2058" i="1" l="1"/>
  <c r="J2058" i="1"/>
  <c r="I2058" i="1" s="1"/>
  <c r="K2058" i="1" l="1"/>
  <c r="H2059" i="1" s="1"/>
  <c r="E2059" i="1" l="1"/>
  <c r="J2059" i="1"/>
  <c r="I2059" i="1" l="1"/>
  <c r="K2059" i="1" s="1"/>
  <c r="H2060" i="1" s="1"/>
  <c r="J2060" i="1" l="1"/>
  <c r="I2060" i="1" s="1"/>
  <c r="E2060" i="1"/>
  <c r="K2060" i="1" l="1"/>
  <c r="H2061" i="1" s="1"/>
  <c r="E2061" i="1" l="1"/>
  <c r="J2061" i="1"/>
  <c r="I2061" i="1" l="1"/>
  <c r="K2061" i="1"/>
  <c r="H2062" i="1" s="1"/>
  <c r="E2062" i="1" l="1"/>
  <c r="J2062" i="1"/>
  <c r="I2062" i="1" l="1"/>
  <c r="K2062" i="1" s="1"/>
  <c r="H2063" i="1" l="1"/>
  <c r="E2063" i="1" l="1"/>
  <c r="J2063" i="1"/>
  <c r="I2063" i="1" l="1"/>
  <c r="K2063" i="1" s="1"/>
  <c r="H2064" i="1" l="1"/>
  <c r="J2064" i="1" l="1"/>
  <c r="E2064" i="1"/>
  <c r="I2064" i="1" l="1"/>
  <c r="K2064" i="1" s="1"/>
  <c r="H2065" i="1" l="1"/>
  <c r="J2065" i="1" l="1"/>
  <c r="E2065" i="1"/>
  <c r="I2065" i="1" l="1"/>
  <c r="K2065" i="1" s="1"/>
  <c r="H2066" i="1" l="1"/>
  <c r="J2066" i="1" l="1"/>
  <c r="E2066" i="1"/>
  <c r="I2066" i="1" l="1"/>
  <c r="K2066" i="1" s="1"/>
  <c r="H2067" i="1" l="1"/>
  <c r="E2067" i="1" l="1"/>
  <c r="J2067" i="1"/>
  <c r="I2067" i="1" l="1"/>
  <c r="K2067" i="1" s="1"/>
  <c r="H2068" i="1" s="1"/>
  <c r="J2068" i="1" l="1"/>
  <c r="E2068" i="1"/>
  <c r="I2068" i="1" l="1"/>
  <c r="K2068" i="1" s="1"/>
  <c r="H2069" i="1" l="1"/>
  <c r="E2069" i="1" l="1"/>
  <c r="J2069" i="1"/>
  <c r="I2069" i="1" l="1"/>
  <c r="K2069" i="1" s="1"/>
  <c r="H2070" i="1" s="1"/>
  <c r="J2070" i="1" l="1"/>
  <c r="E2070" i="1"/>
  <c r="I2070" i="1" l="1"/>
  <c r="K2070" i="1" s="1"/>
  <c r="H2071" i="1" l="1"/>
  <c r="J2071" i="1" l="1"/>
  <c r="E2071" i="1"/>
  <c r="I2071" i="1" l="1"/>
  <c r="K2071" i="1" s="1"/>
  <c r="H2072" i="1" l="1"/>
  <c r="J2072" i="1" l="1"/>
  <c r="E2072" i="1"/>
  <c r="I2072" i="1" l="1"/>
  <c r="K2072" i="1" s="1"/>
  <c r="H2073" i="1" l="1"/>
  <c r="E2073" i="1" l="1"/>
  <c r="J2073" i="1"/>
  <c r="I2073" i="1" s="1"/>
  <c r="K2073" i="1" l="1"/>
  <c r="H2074" i="1" s="1"/>
  <c r="E2074" i="1" l="1"/>
  <c r="J2074" i="1"/>
  <c r="I2074" i="1" l="1"/>
  <c r="K2074" i="1" s="1"/>
  <c r="H2075" i="1" s="1"/>
  <c r="J2075" i="1" l="1"/>
  <c r="E2075" i="1"/>
  <c r="I2075" i="1" l="1"/>
  <c r="K2075" i="1" s="1"/>
  <c r="H2076" i="1" l="1"/>
  <c r="J2076" i="1" l="1"/>
  <c r="E2076" i="1"/>
  <c r="I2076" i="1" l="1"/>
  <c r="K2076" i="1" s="1"/>
  <c r="H2077" i="1" l="1"/>
  <c r="E2077" i="1" s="1"/>
  <c r="J2077" i="1" l="1"/>
  <c r="I2077" i="1" s="1"/>
  <c r="K2077" i="1" l="1"/>
  <c r="H2078" i="1" s="1"/>
  <c r="E2078" i="1" l="1"/>
  <c r="J2078" i="1"/>
  <c r="I2078" i="1" l="1"/>
  <c r="K2078" i="1"/>
  <c r="H2079" i="1" s="1"/>
  <c r="E2079" i="1" l="1"/>
  <c r="J2079" i="1"/>
  <c r="I2079" i="1" l="1"/>
  <c r="K2079" i="1" s="1"/>
  <c r="H2080" i="1" l="1"/>
  <c r="E2080" i="1" l="1"/>
  <c r="J2080" i="1"/>
  <c r="I2080" i="1" l="1"/>
  <c r="K2080" i="1" s="1"/>
  <c r="H2081" i="1" l="1"/>
  <c r="J2081" i="1" l="1"/>
  <c r="E2081" i="1"/>
  <c r="I2081" i="1" l="1"/>
  <c r="K2081" i="1" s="1"/>
  <c r="H2082" i="1" l="1"/>
  <c r="J2082" i="1" l="1"/>
  <c r="I2082" i="1" s="1"/>
  <c r="E2082" i="1"/>
  <c r="K2082" i="1" l="1"/>
  <c r="H2083" i="1" s="1"/>
  <c r="E2083" i="1" l="1"/>
  <c r="J2083" i="1"/>
  <c r="I2083" i="1" l="1"/>
  <c r="K2083" i="1" s="1"/>
  <c r="H2084" i="1" l="1"/>
  <c r="E2084" i="1" l="1"/>
  <c r="J2084" i="1"/>
  <c r="I2084" i="1" s="1"/>
  <c r="K2084" i="1" l="1"/>
  <c r="H2085" i="1" s="1"/>
  <c r="J2085" i="1" l="1"/>
  <c r="E2085" i="1"/>
  <c r="I2085" i="1" l="1"/>
  <c r="K2085" i="1" s="1"/>
  <c r="H2086" i="1" l="1"/>
  <c r="J2086" i="1" l="1"/>
  <c r="E2086" i="1"/>
  <c r="I2086" i="1" l="1"/>
  <c r="K2086" i="1" s="1"/>
  <c r="H2087" i="1" l="1"/>
  <c r="J2087" i="1" l="1"/>
  <c r="E2087" i="1"/>
  <c r="I2087" i="1" l="1"/>
  <c r="K2087" i="1" s="1"/>
  <c r="H2088" i="1" l="1"/>
  <c r="E2088" i="1" l="1"/>
  <c r="J2088" i="1"/>
  <c r="I2088" i="1" l="1"/>
  <c r="K2088" i="1" s="1"/>
  <c r="H2089" i="1" l="1"/>
  <c r="E2089" i="1" l="1"/>
  <c r="J2089" i="1"/>
  <c r="I2089" i="1" s="1"/>
  <c r="K2089" i="1" l="1"/>
  <c r="H2090" i="1" s="1"/>
  <c r="J2090" i="1" l="1"/>
  <c r="E2090" i="1"/>
  <c r="I2090" i="1" l="1"/>
  <c r="K2090" i="1" s="1"/>
  <c r="H2091" i="1" l="1"/>
  <c r="J2091" i="1" l="1"/>
  <c r="E2091" i="1"/>
  <c r="I2091" i="1"/>
  <c r="K2091" i="1" l="1"/>
  <c r="H2092" i="1" s="1"/>
  <c r="J2092" i="1" l="1"/>
  <c r="I2092" i="1" s="1"/>
  <c r="E2092" i="1"/>
  <c r="K2092" i="1" l="1"/>
  <c r="H2093" i="1"/>
  <c r="E2093" i="1" l="1"/>
  <c r="J2093" i="1"/>
  <c r="I2093" i="1" l="1"/>
  <c r="K2093" i="1"/>
  <c r="H2094" i="1" s="1"/>
  <c r="E2094" i="1" l="1"/>
  <c r="J2094" i="1"/>
  <c r="I2094" i="1" s="1"/>
  <c r="K2094" i="1" l="1"/>
  <c r="H2095" i="1" s="1"/>
  <c r="J2095" i="1" l="1"/>
  <c r="E2095" i="1"/>
  <c r="I2095" i="1" l="1"/>
  <c r="K2095" i="1"/>
  <c r="H2096" i="1" s="1"/>
  <c r="E2096" i="1" l="1"/>
  <c r="J2096" i="1"/>
  <c r="I2096" i="1" l="1"/>
  <c r="K2096" i="1" s="1"/>
  <c r="H2097" i="1" l="1"/>
  <c r="J2097" i="1" l="1"/>
  <c r="E2097" i="1"/>
  <c r="I2097" i="1" l="1"/>
  <c r="K2097" i="1" s="1"/>
  <c r="H2098" i="1" s="1"/>
  <c r="E2098" i="1" l="1"/>
  <c r="J2098" i="1"/>
  <c r="I2098" i="1" l="1"/>
  <c r="K2098" i="1" s="1"/>
  <c r="H2099" i="1" l="1"/>
  <c r="J2099" i="1" l="1"/>
  <c r="I2099" i="1" s="1"/>
  <c r="E2099" i="1"/>
  <c r="K2099" i="1" l="1"/>
  <c r="H2100" i="1" s="1"/>
  <c r="J2100" i="1" l="1"/>
  <c r="E2100" i="1"/>
  <c r="I2100" i="1" l="1"/>
  <c r="K2100" i="1"/>
  <c r="H2101" i="1" s="1"/>
  <c r="E2101" i="1" l="1"/>
  <c r="J2101" i="1"/>
  <c r="I2101" i="1" l="1"/>
  <c r="K2101" i="1" s="1"/>
  <c r="H2102" i="1" l="1"/>
  <c r="E2102" i="1" l="1"/>
  <c r="J2102" i="1"/>
  <c r="I2102" i="1" l="1"/>
  <c r="K2102" i="1"/>
  <c r="H2103" i="1" s="1"/>
  <c r="J2103" i="1" l="1"/>
  <c r="E2103" i="1"/>
  <c r="I2103" i="1" l="1"/>
  <c r="K2103" i="1" s="1"/>
  <c r="H2104" i="1" l="1"/>
  <c r="J2104" i="1" l="1"/>
  <c r="E2104" i="1"/>
  <c r="I2104" i="1" l="1"/>
  <c r="K2104" i="1" s="1"/>
  <c r="H2105" i="1" l="1"/>
  <c r="E2105" i="1" l="1"/>
  <c r="J2105" i="1"/>
  <c r="I2105" i="1" l="1"/>
  <c r="K2105" i="1" s="1"/>
  <c r="H2106" i="1" l="1"/>
  <c r="J2106" i="1" l="1"/>
  <c r="I2106" i="1" s="1"/>
  <c r="E2106" i="1"/>
  <c r="K2106" i="1" l="1"/>
  <c r="H2107" i="1" s="1"/>
  <c r="E2107" i="1" l="1"/>
  <c r="J2107" i="1"/>
  <c r="I2107" i="1" l="1"/>
  <c r="K2107" i="1" s="1"/>
  <c r="H2108" i="1" l="1"/>
  <c r="E2108" i="1" l="1"/>
  <c r="J2108" i="1"/>
  <c r="I2108" i="1" l="1"/>
  <c r="K2108" i="1" s="1"/>
  <c r="H2109" i="1" l="1"/>
  <c r="E2109" i="1" l="1"/>
  <c r="J2109" i="1"/>
  <c r="I2109" i="1" l="1"/>
  <c r="K2109" i="1" s="1"/>
  <c r="H2110" i="1" l="1"/>
  <c r="J2110" i="1" l="1"/>
  <c r="I2110" i="1" s="1"/>
  <c r="E2110" i="1"/>
  <c r="K2110" i="1" l="1"/>
  <c r="H2111" i="1" s="1"/>
  <c r="J2111" i="1" s="1"/>
  <c r="E2111" i="1" l="1"/>
  <c r="I2111" i="1"/>
  <c r="K2111" i="1" s="1"/>
  <c r="H2112" i="1" l="1"/>
  <c r="E2112" i="1" l="1"/>
  <c r="J2112" i="1"/>
  <c r="I2112" i="1" l="1"/>
  <c r="K2112" i="1" s="1"/>
  <c r="H2113" i="1" s="1"/>
  <c r="J2113" i="1" l="1"/>
  <c r="E2113" i="1"/>
  <c r="I2113" i="1" l="1"/>
  <c r="K2113" i="1" s="1"/>
  <c r="H2114" i="1" s="1"/>
  <c r="E2114" i="1" l="1"/>
  <c r="J2114" i="1"/>
  <c r="I2114" i="1" l="1"/>
  <c r="K2114" i="1" s="1"/>
  <c r="H2115" i="1" l="1"/>
  <c r="E2115" i="1" l="1"/>
  <c r="J2115" i="1"/>
  <c r="I2115" i="1" s="1"/>
  <c r="K2115" i="1" l="1"/>
  <c r="H2116" i="1" s="1"/>
  <c r="E2116" i="1" l="1"/>
  <c r="J2116" i="1"/>
  <c r="I2116" i="1" l="1"/>
  <c r="K2116" i="1" s="1"/>
  <c r="H2117" i="1" l="1"/>
  <c r="J2117" i="1" l="1"/>
  <c r="E2117" i="1"/>
  <c r="I2117" i="1" l="1"/>
  <c r="K2117" i="1" s="1"/>
  <c r="H2118" i="1" l="1"/>
  <c r="J2118" i="1" l="1"/>
  <c r="E2118" i="1"/>
  <c r="I2118" i="1" l="1"/>
  <c r="K2118" i="1" s="1"/>
  <c r="H2119" i="1" l="1"/>
  <c r="E2119" i="1" l="1"/>
  <c r="J2119" i="1"/>
  <c r="I2119" i="1" s="1"/>
  <c r="K2119" i="1" l="1"/>
  <c r="H2120" i="1" s="1"/>
  <c r="E2120" i="1" l="1"/>
  <c r="J2120" i="1"/>
  <c r="I2120" i="1" s="1"/>
  <c r="K2120" i="1" l="1"/>
  <c r="H2121" i="1" s="1"/>
  <c r="J2121" i="1" s="1"/>
  <c r="E2121" i="1" l="1"/>
  <c r="I2121" i="1"/>
  <c r="K2121" i="1" s="1"/>
  <c r="H2122" i="1" l="1"/>
  <c r="E2122" i="1" l="1"/>
  <c r="J2122" i="1"/>
  <c r="I2122" i="1" l="1"/>
  <c r="K2122" i="1" s="1"/>
  <c r="H2123" i="1" l="1"/>
  <c r="E2123" i="1" l="1"/>
  <c r="J2123" i="1"/>
  <c r="I2123" i="1" l="1"/>
  <c r="K2123" i="1" s="1"/>
  <c r="H2124" i="1" l="1"/>
  <c r="E2124" i="1" l="1"/>
  <c r="J2124" i="1"/>
  <c r="I2124" i="1" l="1"/>
  <c r="K2124" i="1" s="1"/>
  <c r="H2125" i="1" s="1"/>
  <c r="E2125" i="1" l="1"/>
  <c r="J2125" i="1"/>
  <c r="I2125" i="1" l="1"/>
  <c r="K2125" i="1"/>
  <c r="H2126" i="1" s="1"/>
  <c r="J2126" i="1" l="1"/>
  <c r="E2126" i="1"/>
  <c r="I2126" i="1" l="1"/>
  <c r="K2126" i="1" s="1"/>
  <c r="H2127" i="1" l="1"/>
  <c r="E2127" i="1" s="1"/>
  <c r="J2127" i="1" l="1"/>
  <c r="I2127" i="1" s="1"/>
  <c r="K2127" i="1" l="1"/>
  <c r="H2128" i="1" s="1"/>
  <c r="E2128" i="1" l="1"/>
  <c r="J2128" i="1"/>
  <c r="I2128" i="1" l="1"/>
  <c r="K2128" i="1" s="1"/>
  <c r="H2129" i="1" l="1"/>
  <c r="E2129" i="1" l="1"/>
  <c r="J2129" i="1"/>
  <c r="I2129" i="1" l="1"/>
  <c r="K2129" i="1" s="1"/>
  <c r="H2130" i="1" s="1"/>
  <c r="E2130" i="1" l="1"/>
  <c r="J2130" i="1"/>
  <c r="I2130" i="1" s="1"/>
  <c r="K2130" i="1" l="1"/>
  <c r="H2131" i="1" s="1"/>
  <c r="J2131" i="1" l="1"/>
  <c r="E2131" i="1"/>
  <c r="I2131" i="1" l="1"/>
  <c r="K2131" i="1" s="1"/>
  <c r="H2132" i="1" l="1"/>
  <c r="E2132" i="1" l="1"/>
  <c r="J2132" i="1"/>
  <c r="I2132" i="1" l="1"/>
  <c r="K2132" i="1" s="1"/>
  <c r="H2133" i="1" s="1"/>
  <c r="E2133" i="1" l="1"/>
  <c r="J2133" i="1"/>
  <c r="I2133" i="1" l="1"/>
  <c r="K2133" i="1" s="1"/>
  <c r="H2134" i="1" l="1"/>
  <c r="E2134" i="1" l="1"/>
  <c r="J2134" i="1"/>
  <c r="I2134" i="1" s="1"/>
  <c r="K2134" i="1" l="1"/>
  <c r="H2135" i="1" s="1"/>
  <c r="J2135" i="1" l="1"/>
  <c r="E2135" i="1"/>
  <c r="I2135" i="1" l="1"/>
  <c r="K2135" i="1" s="1"/>
  <c r="H2136" i="1" s="1"/>
  <c r="J2136" i="1" l="1"/>
  <c r="I2136" i="1" s="1"/>
  <c r="E2136" i="1"/>
  <c r="K2136" i="1" l="1"/>
  <c r="H2137" i="1" s="1"/>
  <c r="J2137" i="1" l="1"/>
  <c r="E2137" i="1"/>
  <c r="I2137" i="1" l="1"/>
  <c r="K2137" i="1" s="1"/>
  <c r="H2138" i="1" l="1"/>
  <c r="J2138" i="1" l="1"/>
  <c r="E2138" i="1"/>
  <c r="I2138" i="1" l="1"/>
  <c r="K2138" i="1" s="1"/>
  <c r="H2139" i="1" l="1"/>
  <c r="E2139" i="1" l="1"/>
  <c r="J2139" i="1"/>
  <c r="I2139" i="1" l="1"/>
  <c r="K2139" i="1" s="1"/>
  <c r="H2140" i="1" l="1"/>
  <c r="J2140" i="1" s="1"/>
  <c r="E2140" i="1" l="1"/>
  <c r="I2140" i="1"/>
  <c r="K2140" i="1" s="1"/>
  <c r="H2141" i="1" l="1"/>
  <c r="E2141" i="1" l="1"/>
  <c r="J2141" i="1"/>
  <c r="I2141" i="1" s="1"/>
  <c r="K2141" i="1" l="1"/>
  <c r="H2142" i="1" s="1"/>
  <c r="J2142" i="1" l="1"/>
  <c r="E2142" i="1"/>
  <c r="I2142" i="1" l="1"/>
  <c r="K2142" i="1" s="1"/>
  <c r="H2143" i="1" l="1"/>
  <c r="E2143" i="1" l="1"/>
  <c r="J2143" i="1"/>
  <c r="I2143" i="1" l="1"/>
  <c r="K2143" i="1"/>
  <c r="H2144" i="1" s="1"/>
  <c r="J2144" i="1" l="1"/>
  <c r="E2144" i="1"/>
  <c r="I2144" i="1" l="1"/>
  <c r="K2144" i="1" s="1"/>
  <c r="H2145" i="1" l="1"/>
  <c r="J2145" i="1" l="1"/>
  <c r="E2145" i="1"/>
  <c r="I2145" i="1" l="1"/>
  <c r="K2145" i="1" s="1"/>
  <c r="H2146" i="1" l="1"/>
  <c r="J2146" i="1" l="1"/>
  <c r="I2146" i="1" s="1"/>
  <c r="E2146" i="1"/>
  <c r="K2146" i="1" l="1"/>
  <c r="H2147" i="1" s="1"/>
  <c r="J2147" i="1" l="1"/>
  <c r="E2147" i="1"/>
  <c r="I2147" i="1" l="1"/>
  <c r="K2147" i="1" s="1"/>
  <c r="H2148" i="1" l="1"/>
  <c r="E2148" i="1" l="1"/>
  <c r="J2148" i="1"/>
  <c r="I2148" i="1" l="1"/>
  <c r="K2148" i="1" s="1"/>
  <c r="H2149" i="1" l="1"/>
  <c r="J2149" i="1" l="1"/>
  <c r="E2149" i="1"/>
  <c r="I2149" i="1" l="1"/>
  <c r="K2149" i="1" s="1"/>
  <c r="H2150" i="1" l="1"/>
  <c r="J2150" i="1" l="1"/>
  <c r="E2150" i="1"/>
  <c r="I2150" i="1" l="1"/>
  <c r="K2150" i="1" s="1"/>
  <c r="H2151" i="1" l="1"/>
  <c r="J2151" i="1" l="1"/>
  <c r="E2151" i="1"/>
  <c r="I2151" i="1" l="1"/>
  <c r="K2151" i="1" s="1"/>
  <c r="H2152" i="1" l="1"/>
  <c r="E2152" i="1" l="1"/>
  <c r="J2152" i="1"/>
  <c r="I2152" i="1" l="1"/>
  <c r="K2152" i="1" l="1"/>
  <c r="H2153" i="1" s="1"/>
  <c r="J2153" i="1" l="1"/>
  <c r="I2153" i="1" s="1"/>
  <c r="E2153" i="1"/>
  <c r="K2153" i="1" l="1"/>
  <c r="H2154" i="1" s="1"/>
  <c r="E2154" i="1" l="1"/>
  <c r="J2154" i="1"/>
  <c r="I2154" i="1" l="1"/>
  <c r="K2154" i="1" s="1"/>
  <c r="H2155" i="1" l="1"/>
  <c r="E2155" i="1" s="1"/>
  <c r="J2155" i="1" l="1"/>
  <c r="I2155" i="1" l="1"/>
  <c r="K2155" i="1" l="1"/>
  <c r="H2156" i="1" s="1"/>
  <c r="J2156" i="1" l="1"/>
  <c r="I2156" i="1" s="1"/>
  <c r="E2156" i="1"/>
  <c r="K2156" i="1" l="1"/>
  <c r="H2157" i="1" s="1"/>
  <c r="E2157" i="1" l="1"/>
  <c r="J2157" i="1"/>
  <c r="I2157" i="1" l="1"/>
  <c r="K2157" i="1" s="1"/>
  <c r="H2158" i="1" l="1"/>
  <c r="J2158" i="1" l="1"/>
  <c r="E2158" i="1"/>
  <c r="I2158" i="1" l="1"/>
  <c r="K2158" i="1" s="1"/>
  <c r="H2159" i="1" s="1"/>
  <c r="J2159" i="1" l="1"/>
  <c r="E2159" i="1"/>
  <c r="I2159" i="1" l="1"/>
  <c r="K2159" i="1" s="1"/>
  <c r="H2160" i="1" l="1"/>
  <c r="E2160" i="1" l="1"/>
  <c r="J2160" i="1"/>
  <c r="I2160" i="1" l="1"/>
  <c r="K2160" i="1" s="1"/>
  <c r="H2161" i="1" s="1"/>
  <c r="E2161" i="1" l="1"/>
  <c r="J2161" i="1"/>
  <c r="I2161" i="1" l="1"/>
  <c r="K2161" i="1" s="1"/>
  <c r="H2162" i="1" s="1"/>
  <c r="E2162" i="1" l="1"/>
  <c r="J2162" i="1"/>
  <c r="I2162" i="1" l="1"/>
  <c r="K2162" i="1" s="1"/>
  <c r="H2163" i="1" s="1"/>
  <c r="J2163" i="1" l="1"/>
  <c r="I2163" i="1" s="1"/>
  <c r="E2163" i="1"/>
  <c r="K2163" i="1" l="1"/>
  <c r="H2164" i="1" s="1"/>
  <c r="J2164" i="1" l="1"/>
  <c r="E2164" i="1"/>
  <c r="I2164" i="1" l="1"/>
  <c r="K2164" i="1" s="1"/>
  <c r="H2165" i="1" l="1"/>
  <c r="E2165" i="1" l="1"/>
  <c r="J2165" i="1"/>
  <c r="I2165" i="1" s="1"/>
  <c r="K2165" i="1" l="1"/>
  <c r="H2166" i="1" s="1"/>
  <c r="J2166" i="1" l="1"/>
  <c r="E2166" i="1"/>
  <c r="I2166" i="1" l="1"/>
  <c r="K2166" i="1" s="1"/>
  <c r="H2167" i="1" l="1"/>
  <c r="E2167" i="1" l="1"/>
  <c r="J2167" i="1"/>
  <c r="I2167" i="1" s="1"/>
  <c r="K2167" i="1" l="1"/>
  <c r="H2168" i="1" s="1"/>
  <c r="E2168" i="1" s="1"/>
  <c r="J2168" i="1" l="1"/>
  <c r="I2168" i="1" l="1"/>
  <c r="K2168" i="1"/>
  <c r="H2169" i="1" s="1"/>
  <c r="J2169" i="1" l="1"/>
  <c r="E2169" i="1"/>
  <c r="I2169" i="1" l="1"/>
  <c r="K2169" i="1" s="1"/>
  <c r="H2170" i="1" l="1"/>
  <c r="J2170" i="1" l="1"/>
  <c r="E2170" i="1"/>
  <c r="I2170" i="1" l="1"/>
  <c r="K2170" i="1" s="1"/>
  <c r="H2171" i="1" l="1"/>
  <c r="J2171" i="1" l="1"/>
  <c r="I2171" i="1" s="1"/>
  <c r="E2171" i="1"/>
  <c r="K2171" i="1" l="1"/>
  <c r="H2172" i="1" s="1"/>
  <c r="J2172" i="1" l="1"/>
  <c r="E2172" i="1"/>
  <c r="I2172" i="1" l="1"/>
  <c r="K2172" i="1" s="1"/>
  <c r="H2173" i="1" l="1"/>
  <c r="J2173" i="1" l="1"/>
  <c r="E2173" i="1"/>
  <c r="I2173" i="1" l="1"/>
  <c r="K2173" i="1" s="1"/>
  <c r="H2174" i="1" l="1"/>
  <c r="J2174" i="1" l="1"/>
  <c r="I2174" i="1" s="1"/>
  <c r="E2174" i="1"/>
  <c r="K2174" i="1" l="1"/>
  <c r="H2175" i="1" s="1"/>
  <c r="E2175" i="1" l="1"/>
  <c r="J2175" i="1"/>
  <c r="I2175" i="1" l="1"/>
  <c r="K2175" i="1" s="1"/>
  <c r="H2176" i="1" l="1"/>
  <c r="J2176" i="1" l="1"/>
  <c r="E2176" i="1"/>
  <c r="I2176" i="1" l="1"/>
  <c r="K2176" i="1" s="1"/>
  <c r="H2177" i="1" l="1"/>
  <c r="E2177" i="1" l="1"/>
  <c r="J2177" i="1"/>
  <c r="I2177" i="1" l="1"/>
  <c r="K2177" i="1" s="1"/>
  <c r="H2178" i="1" l="1"/>
  <c r="J2178" i="1" l="1"/>
  <c r="E2178" i="1"/>
  <c r="E9" i="2" s="1"/>
  <c r="G9" i="2"/>
  <c r="F9" i="2"/>
  <c r="G9" i="9" l="1"/>
  <c r="K9" i="9" s="1"/>
  <c r="S9" i="2"/>
  <c r="U9" i="2" s="1"/>
  <c r="G22" i="2"/>
  <c r="E22" i="2"/>
  <c r="I2178" i="1"/>
  <c r="K2178" i="1" s="1"/>
  <c r="H22" i="2"/>
  <c r="F22" i="2"/>
  <c r="L9" i="9" l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1" i="9"/>
  <c r="O9" i="9"/>
  <c r="M9" i="9"/>
  <c r="M8" i="9" s="1"/>
  <c r="M7" i="9" s="1"/>
  <c r="H2179" i="1"/>
  <c r="I22" i="2"/>
  <c r="J22" i="2"/>
  <c r="K22" i="2" l="1"/>
  <c r="J2179" i="1"/>
  <c r="E2179" i="1"/>
  <c r="M22" i="2" l="1"/>
  <c r="L4" i="9"/>
  <c r="L3" i="9" s="1"/>
  <c r="I2179" i="1"/>
  <c r="K2179" i="1" s="1"/>
  <c r="O21" i="9" l="1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H2180" i="1"/>
  <c r="P12" i="10" l="1"/>
  <c r="P13" i="10"/>
  <c r="Q13" i="10" s="1"/>
  <c r="Q12" i="9"/>
  <c r="F28" i="9"/>
  <c r="F30" i="9" s="1"/>
  <c r="R13" i="9" s="1"/>
  <c r="S13" i="9" s="1"/>
  <c r="P14" i="10"/>
  <c r="Q14" i="10" s="1"/>
  <c r="J2180" i="1"/>
  <c r="E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I2180" i="1"/>
  <c r="K2180" i="1" s="1"/>
  <c r="F31" i="9" l="1"/>
  <c r="N9" i="2" s="1"/>
  <c r="O9" i="2" s="1"/>
  <c r="H2181" i="1"/>
  <c r="E2181" i="1" l="1"/>
  <c r="J2181" i="1"/>
  <c r="I2181" i="1" l="1"/>
  <c r="K2181" i="1" s="1"/>
  <c r="H2182" i="1" l="1"/>
  <c r="J2182" i="1" l="1"/>
  <c r="I2182" i="1" s="1"/>
  <c r="E2182" i="1"/>
  <c r="K2182" i="1" l="1"/>
  <c r="H2183" i="1" s="1"/>
  <c r="J2183" i="1" l="1"/>
  <c r="E2183" i="1"/>
  <c r="I2183" i="1" l="1"/>
  <c r="K2183" i="1" s="1"/>
  <c r="H2184" i="1" l="1"/>
  <c r="J2184" i="1" l="1"/>
  <c r="I2184" i="1" s="1"/>
  <c r="E2184" i="1"/>
  <c r="K2184" i="1" l="1"/>
  <c r="H2185" i="1" s="1"/>
  <c r="E2185" i="1" l="1"/>
  <c r="J2185" i="1"/>
  <c r="I2185" i="1" l="1"/>
  <c r="K2185" i="1" s="1"/>
  <c r="H2186" i="1" s="1"/>
  <c r="E2186" i="1" l="1"/>
  <c r="J2186" i="1"/>
  <c r="I2186" i="1" l="1"/>
  <c r="K2186" i="1" s="1"/>
  <c r="H2187" i="1" l="1"/>
  <c r="J2187" i="1" l="1"/>
  <c r="E2187" i="1"/>
  <c r="I2187" i="1" l="1"/>
  <c r="K2187" i="1" s="1"/>
  <c r="H2188" i="1" l="1"/>
  <c r="E2188" i="1" l="1"/>
  <c r="J2188" i="1"/>
  <c r="I2188" i="1" s="1"/>
  <c r="K2188" i="1" l="1"/>
  <c r="H2189" i="1" s="1"/>
  <c r="J2189" i="1" s="1"/>
  <c r="E2189" i="1" l="1"/>
  <c r="I2189" i="1"/>
  <c r="K2189" i="1" s="1"/>
  <c r="H2190" i="1" l="1"/>
  <c r="E2190" i="1" l="1"/>
  <c r="J2190" i="1"/>
  <c r="I2190" i="1" l="1"/>
  <c r="K2190" i="1" s="1"/>
  <c r="H2191" i="1" l="1"/>
  <c r="E2191" i="1" l="1"/>
  <c r="J2191" i="1"/>
  <c r="I2191" i="1" l="1"/>
  <c r="K2191" i="1" s="1"/>
  <c r="H2192" i="1" l="1"/>
  <c r="E2192" i="1" l="1"/>
  <c r="J2192" i="1"/>
  <c r="I2192" i="1" l="1"/>
  <c r="K2192" i="1" s="1"/>
  <c r="H2193" i="1" l="1"/>
  <c r="E2193" i="1" l="1"/>
  <c r="J2193" i="1"/>
  <c r="I2193" i="1" l="1"/>
  <c r="K2193" i="1" s="1"/>
  <c r="H2194" i="1" l="1"/>
  <c r="J2194" i="1" s="1"/>
  <c r="E2194" i="1" l="1"/>
  <c r="I2194" i="1"/>
  <c r="K2194" i="1" s="1"/>
  <c r="H2195" i="1" l="1"/>
  <c r="J2195" i="1" s="1"/>
  <c r="E2195" i="1" l="1"/>
  <c r="I2195" i="1"/>
  <c r="K2195" i="1" s="1"/>
  <c r="H2196" i="1" l="1"/>
  <c r="J2196" i="1" s="1"/>
  <c r="E2196" i="1" l="1"/>
  <c r="I2196" i="1"/>
  <c r="K2196" i="1" s="1"/>
  <c r="H2197" i="1" l="1"/>
  <c r="J2197" i="1" l="1"/>
  <c r="E2197" i="1"/>
  <c r="I2197" i="1" l="1"/>
  <c r="K2197" i="1" s="1"/>
  <c r="H2198" i="1" l="1"/>
  <c r="E2198" i="1" l="1"/>
  <c r="J2198" i="1"/>
  <c r="I2198" i="1" s="1"/>
  <c r="K2198" i="1" l="1"/>
  <c r="H2199" i="1" s="1"/>
  <c r="E2199" i="1" l="1"/>
  <c r="J2199" i="1"/>
  <c r="I2199" i="1" l="1"/>
  <c r="K2199" i="1" s="1"/>
  <c r="H2200" i="1" s="1"/>
  <c r="E2200" i="1" l="1"/>
  <c r="J2200" i="1"/>
  <c r="I2200" i="1" s="1"/>
  <c r="K2200" i="1" l="1"/>
  <c r="H2201" i="1" s="1"/>
  <c r="J2201" i="1" s="1"/>
  <c r="E2201" i="1" l="1"/>
  <c r="I2201" i="1"/>
  <c r="K2201" i="1" s="1"/>
  <c r="H2202" i="1" l="1"/>
  <c r="E2202" i="1" l="1"/>
  <c r="J2202" i="1"/>
  <c r="I2202" i="1" l="1"/>
  <c r="K2202" i="1" s="1"/>
  <c r="H2203" i="1" s="1"/>
  <c r="J2203" i="1" l="1"/>
  <c r="E2203" i="1"/>
  <c r="I2203" i="1" l="1"/>
  <c r="K2203" i="1" s="1"/>
  <c r="H2204" i="1" l="1"/>
  <c r="J2204" i="1" l="1"/>
  <c r="E2204" i="1"/>
  <c r="I2204" i="1" l="1"/>
  <c r="K2204" i="1" s="1"/>
  <c r="H2205" i="1" l="1"/>
  <c r="J2205" i="1" l="1"/>
  <c r="E2205" i="1"/>
  <c r="I2205" i="1" l="1"/>
  <c r="K2205" i="1" s="1"/>
  <c r="H2206" i="1" l="1"/>
  <c r="J2206" i="1" l="1"/>
  <c r="E2206" i="1"/>
  <c r="I2206" i="1" l="1"/>
  <c r="K2206" i="1" s="1"/>
  <c r="H2207" i="1" l="1"/>
  <c r="J2207" i="1" l="1"/>
  <c r="E2207" i="1"/>
  <c r="I2207" i="1" l="1"/>
  <c r="K2207" i="1" s="1"/>
  <c r="H2208" i="1" l="1"/>
  <c r="E2208" i="1" l="1"/>
  <c r="J2208" i="1"/>
  <c r="I2208" i="1" l="1"/>
  <c r="K2208" i="1" s="1"/>
  <c r="H2209" i="1" l="1"/>
  <c r="J2209" i="1" l="1"/>
  <c r="E2209" i="1"/>
  <c r="I2209" i="1" l="1"/>
  <c r="K2209" i="1" s="1"/>
  <c r="H2210" i="1" l="1"/>
  <c r="E2210" i="1" l="1"/>
  <c r="J2210" i="1"/>
  <c r="I2210" i="1" l="1"/>
  <c r="K2210" i="1" s="1"/>
  <c r="H2211" i="1" s="1"/>
  <c r="J2211" i="1" l="1"/>
  <c r="E2211" i="1"/>
  <c r="I2211" i="1" l="1"/>
  <c r="K2211" i="1" s="1"/>
  <c r="H2212" i="1" l="1"/>
  <c r="J2212" i="1" s="1"/>
  <c r="E2212" i="1" l="1"/>
  <c r="I2212" i="1"/>
  <c r="K2212" i="1" s="1"/>
  <c r="H2213" i="1" l="1"/>
  <c r="J2213" i="1" s="1"/>
  <c r="E2213" i="1" l="1"/>
  <c r="I2213" i="1"/>
  <c r="K2213" i="1" s="1"/>
  <c r="H2214" i="1" l="1"/>
  <c r="E2214" i="1" l="1"/>
  <c r="J2214" i="1"/>
  <c r="I2214" i="1" l="1"/>
  <c r="K2214" i="1" s="1"/>
  <c r="H2215" i="1" l="1"/>
  <c r="J2215" i="1" l="1"/>
  <c r="I2215" i="1" s="1"/>
  <c r="E2215" i="1"/>
  <c r="K2215" i="1" l="1"/>
  <c r="H2216" i="1" s="1"/>
  <c r="E2216" i="1" l="1"/>
  <c r="J2216" i="1"/>
  <c r="I2216" i="1" l="1"/>
  <c r="K2216" i="1" s="1"/>
  <c r="H2217" i="1" l="1"/>
  <c r="E2217" i="1" l="1"/>
  <c r="J2217" i="1"/>
  <c r="I2217" i="1" s="1"/>
  <c r="K2217" i="1" l="1"/>
  <c r="H2218" i="1" s="1"/>
  <c r="E2218" i="1" l="1"/>
  <c r="J2218" i="1"/>
  <c r="I2218" i="1" s="1"/>
  <c r="K2218" i="1" l="1"/>
  <c r="H2219" i="1" s="1"/>
  <c r="E2219" i="1" l="1"/>
  <c r="J2219" i="1"/>
  <c r="I2219" i="1" l="1"/>
  <c r="K2219" i="1" s="1"/>
  <c r="H2220" i="1" l="1"/>
  <c r="E2220" i="1" l="1"/>
  <c r="J2220" i="1"/>
  <c r="I2220" i="1" l="1"/>
  <c r="K2220" i="1" s="1"/>
  <c r="H2221" i="1" l="1"/>
  <c r="J2221" i="1" s="1"/>
  <c r="E2221" i="1" l="1"/>
  <c r="I2221" i="1"/>
  <c r="K2221" i="1" s="1"/>
  <c r="H2222" i="1" l="1"/>
  <c r="E2222" i="1" l="1"/>
  <c r="J2222" i="1"/>
  <c r="I2222" i="1" l="1"/>
  <c r="K2222" i="1" s="1"/>
  <c r="H2223" i="1" l="1"/>
  <c r="J2223" i="1" l="1"/>
  <c r="E2223" i="1"/>
  <c r="I2223" i="1" l="1"/>
  <c r="K2223" i="1" s="1"/>
  <c r="H2224" i="1" l="1"/>
  <c r="J2224" i="1" l="1"/>
  <c r="E2224" i="1"/>
  <c r="I2224" i="1" l="1"/>
  <c r="K2224" i="1" s="1"/>
  <c r="H2225" i="1" l="1"/>
  <c r="E2225" i="1" l="1"/>
  <c r="J2225" i="1"/>
  <c r="I2225" i="1" s="1"/>
  <c r="K2225" i="1" l="1"/>
  <c r="H2226" i="1" s="1"/>
  <c r="E2226" i="1" l="1"/>
  <c r="J2226" i="1"/>
  <c r="I2226" i="1" l="1"/>
  <c r="K2226" i="1" s="1"/>
  <c r="H2227" i="1" l="1"/>
  <c r="E2227" i="1" l="1"/>
  <c r="J2227" i="1"/>
  <c r="I2227" i="1" l="1"/>
  <c r="K2227" i="1" s="1"/>
  <c r="H2228" i="1" l="1"/>
  <c r="E2228" i="1" s="1"/>
  <c r="J2228" i="1" l="1"/>
  <c r="I2228" i="1" s="1"/>
  <c r="K2228" i="1" l="1"/>
  <c r="H2229" i="1" s="1"/>
  <c r="J2229" i="1" s="1"/>
  <c r="E2229" i="1" l="1"/>
  <c r="I2229" i="1"/>
  <c r="K2229" i="1" s="1"/>
  <c r="H2230" i="1" l="1"/>
  <c r="E2230" i="1" l="1"/>
  <c r="J2230" i="1"/>
  <c r="I2230" i="1" s="1"/>
  <c r="K2230" i="1" l="1"/>
  <c r="H2231" i="1" s="1"/>
  <c r="E2231" i="1" l="1"/>
  <c r="J2231" i="1"/>
  <c r="I2231" i="1" l="1"/>
  <c r="K2231" i="1" s="1"/>
  <c r="H2232" i="1" l="1"/>
  <c r="E2232" i="1" l="1"/>
  <c r="J2232" i="1"/>
  <c r="I2232" i="1" s="1"/>
  <c r="K2232" i="1" l="1"/>
  <c r="H2233" i="1" s="1"/>
  <c r="J2233" i="1" l="1"/>
  <c r="E2233" i="1"/>
  <c r="I2233" i="1" l="1"/>
  <c r="K2233" i="1" s="1"/>
  <c r="H2234" i="1" l="1"/>
  <c r="J2234" i="1" l="1"/>
  <c r="E2234" i="1"/>
  <c r="I2234" i="1" l="1"/>
  <c r="K2234" i="1" s="1"/>
  <c r="H2235" i="1" l="1"/>
  <c r="J2235" i="1" s="1"/>
  <c r="E2235" i="1" l="1"/>
  <c r="I2235" i="1"/>
  <c r="K2235" i="1" s="1"/>
  <c r="H2236" i="1" l="1"/>
  <c r="J2236" i="1" l="1"/>
  <c r="E2236" i="1"/>
  <c r="I2236" i="1" l="1"/>
  <c r="K2236" i="1" s="1"/>
  <c r="H2237" i="1" l="1"/>
  <c r="J2237" i="1" l="1"/>
  <c r="E2237" i="1"/>
  <c r="I2237" i="1" l="1"/>
  <c r="K2237" i="1" s="1"/>
  <c r="H2238" i="1" l="1"/>
  <c r="J2238" i="1" l="1"/>
  <c r="E2238" i="1"/>
  <c r="I2238" i="1"/>
  <c r="K2238" i="1" l="1"/>
  <c r="H2239" i="1" s="1"/>
  <c r="J2239" i="1" l="1"/>
  <c r="E2239" i="1"/>
  <c r="I2239" i="1" l="1"/>
  <c r="K2239" i="1" s="1"/>
  <c r="H2240" i="1" l="1"/>
  <c r="E2240" i="1" l="1"/>
  <c r="J2240" i="1"/>
  <c r="I2240" i="1" l="1"/>
  <c r="K2240" i="1" s="1"/>
  <c r="H2241" i="1" l="1"/>
  <c r="E2241" i="1" l="1"/>
  <c r="J2241" i="1"/>
  <c r="I2241" i="1" l="1"/>
  <c r="K2241" i="1" s="1"/>
  <c r="H2242" i="1" l="1"/>
  <c r="E2242" i="1" l="1"/>
  <c r="J2242" i="1"/>
  <c r="I2242" i="1" l="1"/>
  <c r="K2242" i="1" s="1"/>
  <c r="H2243" i="1" l="1"/>
  <c r="J2243" i="1" s="1"/>
  <c r="E2243" i="1" l="1"/>
  <c r="I2243" i="1"/>
  <c r="K2243" i="1" s="1"/>
  <c r="H2244" i="1" l="1"/>
  <c r="E2244" i="1" l="1"/>
  <c r="J2244" i="1"/>
  <c r="I2244" i="1" l="1"/>
  <c r="K2244" i="1" s="1"/>
  <c r="H2245" i="1" l="1"/>
  <c r="J2245" i="1" l="1"/>
  <c r="E2245" i="1"/>
  <c r="I2245" i="1" l="1"/>
  <c r="K2245" i="1" s="1"/>
  <c r="H2246" i="1" l="1"/>
  <c r="J2246" i="1" l="1"/>
  <c r="E2246" i="1"/>
  <c r="I2246" i="1" l="1"/>
  <c r="K2246" i="1" s="1"/>
  <c r="H2247" i="1" l="1"/>
  <c r="J2247" i="1" l="1"/>
  <c r="E2247" i="1"/>
  <c r="I2247" i="1" l="1"/>
  <c r="K2247" i="1" s="1"/>
  <c r="H2248" i="1" l="1"/>
  <c r="J2248" i="1" l="1"/>
  <c r="E2248" i="1"/>
  <c r="I2248" i="1" l="1"/>
  <c r="K2248" i="1" s="1"/>
  <c r="H2249" i="1" l="1"/>
  <c r="E2249" i="1" l="1"/>
  <c r="J2249" i="1"/>
  <c r="I2249" i="1" l="1"/>
  <c r="K2249" i="1" s="1"/>
  <c r="H2250" i="1" l="1"/>
  <c r="J2250" i="1" l="1"/>
  <c r="E2250" i="1"/>
  <c r="I2250" i="1" l="1"/>
  <c r="K2250" i="1" s="1"/>
  <c r="H2251" i="1" l="1"/>
  <c r="E2251" i="1" s="1"/>
  <c r="J2251" i="1" l="1"/>
  <c r="I2251" i="1" s="1"/>
  <c r="K2251" i="1" l="1"/>
  <c r="H2252" i="1" s="1"/>
  <c r="J2252" i="1" l="1"/>
  <c r="E2252" i="1"/>
  <c r="I2252" i="1" l="1"/>
  <c r="K2252" i="1"/>
  <c r="H2253" i="1" s="1"/>
  <c r="E2253" i="1" l="1"/>
  <c r="J2253" i="1"/>
  <c r="I2253" i="1" l="1"/>
  <c r="K2253" i="1" s="1"/>
  <c r="H2254" i="1" l="1"/>
  <c r="E2254" i="1" l="1"/>
  <c r="J2254" i="1"/>
  <c r="I2254" i="1" l="1"/>
  <c r="K2254" i="1" s="1"/>
  <c r="H2255" i="1" l="1"/>
  <c r="E2255" i="1" l="1"/>
  <c r="J2255" i="1"/>
  <c r="I2255" i="1" l="1"/>
  <c r="K2255" i="1" s="1"/>
  <c r="H2256" i="1" l="1"/>
  <c r="E2256" i="1" l="1"/>
  <c r="J2256" i="1"/>
  <c r="I2256" i="1" l="1"/>
  <c r="K2256" i="1" s="1"/>
  <c r="H2257" i="1" l="1"/>
  <c r="E2257" i="1" l="1"/>
  <c r="J2257" i="1"/>
  <c r="I2257" i="1" s="1"/>
  <c r="K2257" i="1" l="1"/>
  <c r="H2258" i="1" s="1"/>
  <c r="E2258" i="1" l="1"/>
  <c r="J2258" i="1"/>
  <c r="I2258" i="1" l="1"/>
  <c r="K2258" i="1" s="1"/>
  <c r="H2259" i="1" l="1"/>
  <c r="E2259" i="1" l="1"/>
  <c r="J2259" i="1"/>
  <c r="I2259" i="1" s="1"/>
  <c r="K2259" i="1" l="1"/>
  <c r="H2260" i="1" s="1"/>
  <c r="E2260" i="1" l="1"/>
  <c r="J2260" i="1"/>
  <c r="I2260" i="1" s="1"/>
  <c r="K2260" i="1" l="1"/>
  <c r="H2261" i="1" s="1"/>
  <c r="J2261" i="1" l="1"/>
  <c r="E2261" i="1"/>
  <c r="I2261" i="1" l="1"/>
  <c r="K2261" i="1" s="1"/>
  <c r="H2262" i="1" l="1"/>
  <c r="J2262" i="1" l="1"/>
  <c r="E2262" i="1"/>
  <c r="I2262" i="1" l="1"/>
  <c r="K2262" i="1" s="1"/>
  <c r="H2263" i="1" l="1"/>
  <c r="E2263" i="1" s="1"/>
  <c r="J2263" i="1" l="1"/>
  <c r="I2263" i="1" l="1"/>
  <c r="K2263" i="1" s="1"/>
  <c r="H2264" i="1" s="1"/>
  <c r="E2264" i="1" l="1"/>
  <c r="J2264" i="1"/>
  <c r="I2264" i="1" l="1"/>
  <c r="K2264" i="1" s="1"/>
  <c r="H2265" i="1" l="1"/>
  <c r="J2265" i="1" l="1"/>
  <c r="E2265" i="1"/>
  <c r="I2265" i="1" l="1"/>
  <c r="K2265" i="1" s="1"/>
  <c r="H2266" i="1" l="1"/>
  <c r="E2266" i="1" l="1"/>
  <c r="J2266" i="1"/>
  <c r="I2266" i="1" s="1"/>
  <c r="K2266" i="1" l="1"/>
  <c r="H2267" i="1" s="1"/>
  <c r="E2267" i="1" l="1"/>
  <c r="J2267" i="1"/>
  <c r="I2267" i="1" l="1"/>
  <c r="K2267" i="1" s="1"/>
  <c r="H2268" i="1" l="1"/>
  <c r="E2268" i="1" l="1"/>
  <c r="J2268" i="1"/>
  <c r="I2268" i="1" l="1"/>
  <c r="K2268" i="1" s="1"/>
  <c r="H2269" i="1" l="1"/>
  <c r="E2269" i="1" l="1"/>
  <c r="J2269" i="1"/>
  <c r="I2269" i="1" l="1"/>
  <c r="K2269" i="1" s="1"/>
  <c r="H2270" i="1" l="1"/>
  <c r="J2270" i="1" s="1"/>
  <c r="E2270" i="1" l="1"/>
  <c r="I2270" i="1"/>
  <c r="K2270" i="1" s="1"/>
  <c r="H2271" i="1" l="1"/>
  <c r="J2271" i="1" l="1"/>
  <c r="E2271" i="1"/>
  <c r="I2271" i="1" l="1"/>
  <c r="K2271" i="1" s="1"/>
  <c r="H2272" i="1" l="1"/>
  <c r="E2272" i="1" l="1"/>
  <c r="J2272" i="1"/>
  <c r="I2272" i="1" s="1"/>
  <c r="K2272" i="1" l="1"/>
  <c r="H2273" i="1" s="1"/>
  <c r="J2273" i="1" l="1"/>
  <c r="E2273" i="1"/>
  <c r="I2273" i="1" l="1"/>
  <c r="K2273" i="1" s="1"/>
  <c r="H2274" i="1" l="1"/>
  <c r="J2274" i="1" l="1"/>
  <c r="E2274" i="1"/>
  <c r="I2274" i="1" l="1"/>
  <c r="K2274" i="1" s="1"/>
  <c r="H2275" i="1" l="1"/>
  <c r="J2275" i="1" l="1"/>
  <c r="E2275" i="1"/>
  <c r="I2275" i="1" l="1"/>
  <c r="K2275" i="1" s="1"/>
  <c r="H2276" i="1" l="1"/>
  <c r="E2276" i="1" l="1"/>
  <c r="J2276" i="1"/>
  <c r="I2276" i="1" l="1"/>
  <c r="K2276" i="1" s="1"/>
  <c r="H2277" i="1" s="1"/>
  <c r="J2277" i="1" l="1"/>
  <c r="E2277" i="1"/>
  <c r="I2277" i="1"/>
  <c r="K2277" i="1" l="1"/>
  <c r="H2278" i="1" s="1"/>
  <c r="E2278" i="1" l="1"/>
  <c r="J2278" i="1"/>
  <c r="I2278" i="1" l="1"/>
  <c r="K2278" i="1" s="1"/>
  <c r="H2279" i="1" s="1"/>
  <c r="J2279" i="1" l="1"/>
  <c r="E2279" i="1"/>
  <c r="I2279" i="1" l="1"/>
  <c r="K2279" i="1" s="1"/>
  <c r="H2280" i="1" l="1"/>
  <c r="J2280" i="1" l="1"/>
  <c r="E2280" i="1"/>
  <c r="I2280" i="1" l="1"/>
  <c r="K2280" i="1" s="1"/>
  <c r="H2281" i="1" l="1"/>
  <c r="E2281" i="1" l="1"/>
  <c r="J2281" i="1"/>
  <c r="I2281" i="1" l="1"/>
  <c r="K2281" i="1" s="1"/>
  <c r="H2282" i="1" l="1"/>
  <c r="J2282" i="1" l="1"/>
  <c r="E2282" i="1"/>
  <c r="I2282" i="1"/>
  <c r="K2282" i="1" l="1"/>
  <c r="H2283" i="1" s="1"/>
  <c r="E2283" i="1" s="1"/>
  <c r="J2283" i="1" l="1"/>
  <c r="I2283" i="1" s="1"/>
  <c r="K2283" i="1" l="1"/>
  <c r="H2284" i="1" s="1"/>
  <c r="J2284" i="1" l="1"/>
  <c r="E2284" i="1"/>
  <c r="I2284" i="1" l="1"/>
  <c r="K2284" i="1" s="1"/>
  <c r="H2285" i="1" l="1"/>
  <c r="E2285" i="1" l="1"/>
  <c r="J2285" i="1"/>
  <c r="I2285" i="1" l="1"/>
  <c r="K2285" i="1" s="1"/>
  <c r="H2286" i="1" l="1"/>
  <c r="E2286" i="1" l="1"/>
  <c r="J2286" i="1"/>
  <c r="I2286" i="1" l="1"/>
  <c r="K2286" i="1" s="1"/>
  <c r="H2287" i="1" l="1"/>
  <c r="E2287" i="1" l="1"/>
  <c r="J2287" i="1"/>
  <c r="I2287" i="1" s="1"/>
  <c r="K2287" i="1" l="1"/>
  <c r="H2288" i="1" s="1"/>
  <c r="J2288" i="1" l="1"/>
  <c r="E2288" i="1"/>
  <c r="I2288" i="1" l="1"/>
  <c r="K2288" i="1" s="1"/>
  <c r="H2289" i="1" l="1"/>
  <c r="E2289" i="1" l="1"/>
  <c r="J2289" i="1"/>
  <c r="I2289" i="1" l="1"/>
  <c r="K2289" i="1" s="1"/>
  <c r="H2290" i="1" l="1"/>
  <c r="E2290" i="1" l="1"/>
  <c r="J2290" i="1"/>
  <c r="I2290" i="1" s="1"/>
  <c r="K2290" i="1" l="1"/>
  <c r="H2291" i="1" s="1"/>
  <c r="J2291" i="1" l="1"/>
  <c r="E2291" i="1"/>
  <c r="I2291" i="1" l="1"/>
  <c r="K2291" i="1" s="1"/>
  <c r="H2292" i="1" l="1"/>
  <c r="J2292" i="1" l="1"/>
  <c r="I2292" i="1" s="1"/>
  <c r="E2292" i="1"/>
  <c r="K2292" i="1" l="1"/>
  <c r="H2293" i="1" s="1"/>
  <c r="E2293" i="1" l="1"/>
  <c r="J2293" i="1"/>
  <c r="I2293" i="1" l="1"/>
  <c r="K2293" i="1" s="1"/>
  <c r="H2294" i="1" l="1"/>
  <c r="E2294" i="1" l="1"/>
  <c r="J2294" i="1"/>
  <c r="I2294" i="1" l="1"/>
  <c r="K2294" i="1" s="1"/>
  <c r="H2295" i="1" l="1"/>
  <c r="J2295" i="1" l="1"/>
  <c r="I2295" i="1" s="1"/>
  <c r="E2295" i="1"/>
  <c r="K2295" i="1" l="1"/>
  <c r="H2296" i="1" s="1"/>
  <c r="J2296" i="1" l="1"/>
  <c r="I2296" i="1" s="1"/>
  <c r="E2296" i="1"/>
  <c r="K2296" i="1" l="1"/>
  <c r="H2297" i="1" s="1"/>
  <c r="J2297" i="1" l="1"/>
  <c r="E2297" i="1"/>
  <c r="I2297" i="1" l="1"/>
  <c r="K2297" i="1" s="1"/>
  <c r="H2298" i="1" l="1"/>
  <c r="E2298" i="1" s="1"/>
  <c r="J2298" i="1" l="1"/>
  <c r="I2298" i="1" s="1"/>
  <c r="K2298" i="1" l="1"/>
  <c r="H2299" i="1" s="1"/>
  <c r="J2299" i="1" l="1"/>
  <c r="E2299" i="1"/>
  <c r="I2299" i="1" l="1"/>
  <c r="K2299" i="1" s="1"/>
  <c r="H2300" i="1" l="1"/>
  <c r="J2300" i="1" l="1"/>
  <c r="E2300" i="1"/>
  <c r="I2300" i="1" l="1"/>
  <c r="K2300" i="1" s="1"/>
  <c r="H2301" i="1" l="1"/>
  <c r="J2301" i="1" l="1"/>
  <c r="I2301" i="1" s="1"/>
  <c r="E2301" i="1"/>
  <c r="K2301" i="1" l="1"/>
  <c r="H2302" i="1" s="1"/>
  <c r="J2302" i="1" l="1"/>
  <c r="E2302" i="1"/>
  <c r="I2302" i="1" l="1"/>
  <c r="K2302" i="1" s="1"/>
  <c r="H2303" i="1" s="1"/>
  <c r="J2303" i="1" l="1"/>
  <c r="I2303" i="1" s="1"/>
  <c r="E2303" i="1"/>
  <c r="K2303" i="1" l="1"/>
  <c r="H2304" i="1" s="1"/>
  <c r="J2304" i="1" l="1"/>
  <c r="E2304" i="1"/>
  <c r="I2304" i="1" l="1"/>
  <c r="K2304" i="1" s="1"/>
  <c r="H2305" i="1" l="1"/>
  <c r="E2305" i="1" l="1"/>
  <c r="J2305" i="1"/>
  <c r="I2305" i="1" l="1"/>
  <c r="K2305" i="1" s="1"/>
  <c r="H2306" i="1" l="1"/>
  <c r="J2306" i="1" l="1"/>
  <c r="I2306" i="1" s="1"/>
  <c r="E2306" i="1"/>
  <c r="K2306" i="1" l="1"/>
  <c r="H2307" i="1" s="1"/>
  <c r="E2307" i="1" l="1"/>
  <c r="J2307" i="1"/>
  <c r="I2307" i="1" l="1"/>
  <c r="K2307" i="1" s="1"/>
  <c r="H2308" i="1" l="1"/>
  <c r="E2308" i="1" l="1"/>
  <c r="J2308" i="1"/>
  <c r="I2308" i="1" l="1"/>
  <c r="K2308" i="1" s="1"/>
  <c r="H2309" i="1" l="1"/>
  <c r="E2309" i="1" l="1"/>
  <c r="J2309" i="1"/>
  <c r="I2309" i="1" l="1"/>
  <c r="K2309" i="1" s="1"/>
  <c r="H2310" i="1" l="1"/>
  <c r="E2310" i="1" l="1"/>
  <c r="J2310" i="1"/>
  <c r="I2310" i="1" l="1"/>
  <c r="K2310" i="1" s="1"/>
  <c r="H2311" i="1" l="1"/>
  <c r="E2311" i="1" l="1"/>
  <c r="J2311" i="1"/>
  <c r="I2311" i="1" s="1"/>
  <c r="K2311" i="1" l="1"/>
  <c r="H2312" i="1" s="1"/>
  <c r="E2312" i="1" l="1"/>
  <c r="J2312" i="1"/>
  <c r="I2312" i="1" l="1"/>
  <c r="K2312" i="1"/>
  <c r="H2313" i="1" s="1"/>
  <c r="J2313" i="1" l="1"/>
  <c r="E2313" i="1"/>
  <c r="I2313" i="1" l="1"/>
  <c r="K2313" i="1" s="1"/>
  <c r="H2314" i="1" l="1"/>
  <c r="E2314" i="1" l="1"/>
  <c r="J2314" i="1"/>
  <c r="I2314" i="1" l="1"/>
  <c r="K2314" i="1" s="1"/>
  <c r="H2315" i="1" s="1"/>
  <c r="J2315" i="1" l="1"/>
  <c r="E2315" i="1"/>
  <c r="I2315" i="1" l="1"/>
  <c r="K2315" i="1" s="1"/>
  <c r="H2316" i="1" l="1"/>
  <c r="J2316" i="1" l="1"/>
  <c r="E2316" i="1"/>
  <c r="I2316" i="1" l="1"/>
  <c r="K2316" i="1" s="1"/>
  <c r="H2317" i="1" l="1"/>
  <c r="J2317" i="1" l="1"/>
  <c r="E2317" i="1"/>
  <c r="I2317" i="1"/>
  <c r="K2317" i="1" l="1"/>
  <c r="H2318" i="1" s="1"/>
  <c r="E2318" i="1" l="1"/>
  <c r="J2318" i="1"/>
  <c r="I2318" i="1" l="1"/>
  <c r="K2318" i="1" s="1"/>
  <c r="H2319" i="1" l="1"/>
  <c r="J2319" i="1" l="1"/>
  <c r="I2319" i="1" s="1"/>
  <c r="E2319" i="1"/>
  <c r="K2319" i="1" l="1"/>
  <c r="H2320" i="1" s="1"/>
  <c r="J2320" i="1" l="1"/>
  <c r="I2320" i="1" s="1"/>
  <c r="E2320" i="1"/>
  <c r="K2320" i="1" l="1"/>
  <c r="H2321" i="1" s="1"/>
  <c r="E2321" i="1" l="1"/>
  <c r="J2321" i="1"/>
  <c r="I2321" i="1" l="1"/>
  <c r="K2321" i="1" s="1"/>
  <c r="H2322" i="1" l="1"/>
  <c r="E2322" i="1" l="1"/>
  <c r="J2322" i="1"/>
  <c r="I2322" i="1" s="1"/>
  <c r="K2322" i="1" l="1"/>
  <c r="H2323" i="1" s="1"/>
  <c r="E2323" i="1" l="1"/>
  <c r="J2323" i="1"/>
  <c r="I2323" i="1" s="1"/>
  <c r="K2323" i="1" l="1"/>
  <c r="H2324" i="1" s="1"/>
  <c r="J2324" i="1" l="1"/>
  <c r="E2324" i="1"/>
  <c r="I2324" i="1" l="1"/>
  <c r="K2324" i="1" s="1"/>
  <c r="H2325" i="1" l="1"/>
  <c r="E2325" i="1" l="1"/>
  <c r="J2325" i="1"/>
  <c r="I2325" i="1" s="1"/>
  <c r="K2325" i="1" l="1"/>
  <c r="H2326" i="1" s="1"/>
  <c r="J2326" i="1" l="1"/>
  <c r="E2326" i="1"/>
  <c r="I2326" i="1" l="1"/>
  <c r="K2326" i="1" s="1"/>
  <c r="H2327" i="1" l="1"/>
  <c r="E2327" i="1" l="1"/>
  <c r="J2327" i="1"/>
  <c r="I2327" i="1" l="1"/>
  <c r="K2327" i="1" s="1"/>
  <c r="H2328" i="1" l="1"/>
  <c r="E2328" i="1" l="1"/>
  <c r="J2328" i="1"/>
  <c r="I2328" i="1" l="1"/>
  <c r="K2328" i="1" s="1"/>
  <c r="H2329" i="1" l="1"/>
  <c r="J2329" i="1" l="1"/>
  <c r="I2329" i="1" s="1"/>
  <c r="E2329" i="1"/>
  <c r="K2329" i="1" l="1"/>
  <c r="H2330" i="1" s="1"/>
  <c r="J2330" i="1" l="1"/>
  <c r="I2330" i="1" s="1"/>
  <c r="E2330" i="1"/>
  <c r="K2330" i="1" l="1"/>
  <c r="H2331" i="1" s="1"/>
  <c r="E2331" i="1" l="1"/>
  <c r="J2331" i="1"/>
  <c r="I2331" i="1" l="1"/>
  <c r="K2331" i="1" s="1"/>
  <c r="H2332" i="1" s="1"/>
  <c r="J2332" i="1" l="1"/>
  <c r="E2332" i="1"/>
  <c r="I2332" i="1" l="1"/>
  <c r="K2332" i="1" s="1"/>
  <c r="H2333" i="1" l="1"/>
  <c r="J2333" i="1" l="1"/>
  <c r="E2333" i="1"/>
  <c r="I2333" i="1" l="1"/>
  <c r="K2333" i="1" s="1"/>
  <c r="H2334" i="1" l="1"/>
  <c r="E2334" i="1" l="1"/>
  <c r="J2334" i="1"/>
  <c r="I2334" i="1" l="1"/>
  <c r="K2334" i="1" s="1"/>
  <c r="H2335" i="1" l="1"/>
  <c r="E2335" i="1" l="1"/>
  <c r="J2335" i="1"/>
  <c r="I2335" i="1" l="1"/>
  <c r="K2335" i="1" s="1"/>
  <c r="H2336" i="1" l="1"/>
  <c r="E2336" i="1" l="1"/>
  <c r="J2336" i="1"/>
  <c r="I2336" i="1" l="1"/>
  <c r="K2336" i="1" s="1"/>
  <c r="H2337" i="1" l="1"/>
  <c r="E2337" i="1" l="1"/>
  <c r="J2337" i="1"/>
  <c r="I2337" i="1" l="1"/>
  <c r="K2337" i="1" s="1"/>
  <c r="H2338" i="1" l="1"/>
  <c r="E2338" i="1" l="1"/>
  <c r="J2338" i="1"/>
  <c r="I2338" i="1" l="1"/>
  <c r="K2338" i="1" s="1"/>
  <c r="H2339" i="1" l="1"/>
  <c r="E2339" i="1" l="1"/>
  <c r="J2339" i="1"/>
  <c r="I2339" i="1" l="1"/>
  <c r="K2339" i="1" s="1"/>
  <c r="H2340" i="1" s="1"/>
  <c r="E2340" i="1" l="1"/>
  <c r="J2340" i="1"/>
  <c r="I2340" i="1" l="1"/>
  <c r="K2340" i="1" s="1"/>
  <c r="H2341" i="1" l="1"/>
  <c r="J2341" i="1" l="1"/>
  <c r="E2341" i="1"/>
  <c r="I2341" i="1" l="1"/>
  <c r="K2341" i="1" s="1"/>
  <c r="H2342" i="1" s="1"/>
  <c r="J2342" i="1" l="1"/>
  <c r="I2342" i="1" s="1"/>
  <c r="E2342" i="1"/>
  <c r="K2342" i="1" l="1"/>
  <c r="H2343" i="1" s="1"/>
  <c r="J2343" i="1" l="1"/>
  <c r="E2343" i="1"/>
  <c r="I2343" i="1" l="1"/>
  <c r="K2343" i="1" s="1"/>
  <c r="H2344" i="1" s="1"/>
  <c r="J2344" i="1" l="1"/>
  <c r="E2344" i="1"/>
  <c r="I2344" i="1" l="1"/>
  <c r="K2344" i="1" s="1"/>
  <c r="H2345" i="1" l="1"/>
  <c r="J2345" i="1" l="1"/>
  <c r="E2345" i="1"/>
  <c r="I2345" i="1"/>
  <c r="K2345" i="1" l="1"/>
  <c r="H2346" i="1" s="1"/>
  <c r="J2346" i="1" l="1"/>
  <c r="E2346" i="1"/>
  <c r="I2346" i="1" l="1"/>
  <c r="K2346" i="1" s="1"/>
  <c r="H2347" i="1" l="1"/>
  <c r="E2347" i="1" l="1"/>
  <c r="J2347" i="1"/>
  <c r="I2347" i="1" l="1"/>
  <c r="K2347" i="1" s="1"/>
  <c r="H2348" i="1" l="1"/>
  <c r="E2348" i="1" l="1"/>
  <c r="J2348" i="1"/>
  <c r="I2348" i="1" l="1"/>
  <c r="K2348" i="1" s="1"/>
  <c r="H2349" i="1" l="1"/>
  <c r="J2349" i="1" l="1"/>
  <c r="E2349" i="1"/>
  <c r="I2349" i="1" l="1"/>
  <c r="K2349" i="1" s="1"/>
  <c r="H2350" i="1" l="1"/>
  <c r="E2350" i="1" l="1"/>
  <c r="J2350" i="1"/>
  <c r="I2350" i="1" l="1"/>
  <c r="K2350" i="1" s="1"/>
  <c r="H2351" i="1" l="1"/>
  <c r="J2351" i="1" l="1"/>
  <c r="E2351" i="1"/>
  <c r="I2351" i="1" l="1"/>
  <c r="K2351" i="1" s="1"/>
  <c r="H2352" i="1" l="1"/>
  <c r="E2352" i="1" l="1"/>
  <c r="J2352" i="1"/>
  <c r="I2352" i="1" l="1"/>
  <c r="K2352" i="1" s="1"/>
  <c r="H2353" i="1" l="1"/>
  <c r="E2353" i="1" s="1"/>
  <c r="J2353" i="1" l="1"/>
  <c r="I2353" i="1" s="1"/>
  <c r="K2353" i="1" l="1"/>
  <c r="H2354" i="1" s="1"/>
  <c r="J2354" i="1" l="1"/>
  <c r="I2354" i="1" s="1"/>
  <c r="E2354" i="1"/>
  <c r="K2354" i="1" l="1"/>
  <c r="H2355" i="1" s="1"/>
  <c r="E2355" i="1" l="1"/>
  <c r="J2355" i="1"/>
  <c r="I2355" i="1" l="1"/>
  <c r="K2355" i="1" s="1"/>
  <c r="H2356" i="1" l="1"/>
  <c r="J2356" i="1" l="1"/>
  <c r="E2356" i="1"/>
  <c r="I2356" i="1" l="1"/>
  <c r="K2356" i="1" s="1"/>
  <c r="H2357" i="1" l="1"/>
  <c r="J2357" i="1" l="1"/>
  <c r="E2357" i="1"/>
  <c r="I2357" i="1" l="1"/>
  <c r="K2357" i="1" l="1"/>
  <c r="H2358" i="1" s="1"/>
  <c r="E2358" i="1" l="1"/>
  <c r="J2358" i="1"/>
  <c r="I2358" i="1" s="1"/>
  <c r="K2358" i="1" l="1"/>
  <c r="H2359" i="1" s="1"/>
  <c r="E2359" i="1" l="1"/>
  <c r="J2359" i="1"/>
  <c r="I2359" i="1" s="1"/>
  <c r="K2359" i="1" l="1"/>
  <c r="H2360" i="1" s="1"/>
  <c r="J2360" i="1" l="1"/>
  <c r="I2360" i="1" s="1"/>
  <c r="E2360" i="1"/>
  <c r="K2360" i="1" l="1"/>
  <c r="H2361" i="1" s="1"/>
  <c r="E2361" i="1" l="1"/>
  <c r="J2361" i="1"/>
  <c r="I2361" i="1" l="1"/>
  <c r="K2361" i="1" s="1"/>
  <c r="H2362" i="1" l="1"/>
  <c r="E2362" i="1" l="1"/>
  <c r="J2362" i="1"/>
  <c r="I2362" i="1" l="1"/>
  <c r="K2362" i="1" s="1"/>
  <c r="H2363" i="1" l="1"/>
  <c r="E2363" i="1" l="1"/>
  <c r="J2363" i="1"/>
  <c r="I2363" i="1" l="1"/>
  <c r="K2363" i="1" s="1"/>
  <c r="H2364" i="1" l="1"/>
  <c r="J2364" i="1" l="1"/>
  <c r="E2364" i="1"/>
  <c r="I2364" i="1" l="1"/>
  <c r="K2364" i="1" s="1"/>
  <c r="H2365" i="1" l="1"/>
  <c r="J2365" i="1" l="1"/>
  <c r="I2365" i="1" s="1"/>
  <c r="E2365" i="1"/>
  <c r="K2365" i="1" l="1"/>
  <c r="H2366" i="1" s="1"/>
  <c r="E2366" i="1" l="1"/>
  <c r="J2366" i="1"/>
  <c r="I2366" i="1" l="1"/>
  <c r="K2366" i="1" s="1"/>
  <c r="H2367" i="1" l="1"/>
  <c r="J2367" i="1" l="1"/>
  <c r="I2367" i="1" s="1"/>
  <c r="E2367" i="1"/>
  <c r="K2367" i="1" l="1"/>
  <c r="H2368" i="1" s="1"/>
  <c r="J2368" i="1" l="1"/>
  <c r="E2368" i="1"/>
  <c r="I2368" i="1" l="1"/>
  <c r="K2368" i="1" s="1"/>
  <c r="H2369" i="1" l="1"/>
  <c r="E2369" i="1" l="1"/>
  <c r="J2369" i="1"/>
  <c r="I2369" i="1" l="1"/>
  <c r="K2369" i="1" s="1"/>
  <c r="H2370" i="1" l="1"/>
  <c r="E2370" i="1" l="1"/>
  <c r="J2370" i="1"/>
  <c r="I2370" i="1" l="1"/>
  <c r="K2370" i="1" s="1"/>
  <c r="H2371" i="1" l="1"/>
  <c r="J2371" i="1" l="1"/>
  <c r="E2371" i="1"/>
  <c r="I2371" i="1" l="1"/>
  <c r="K2371" i="1" s="1"/>
  <c r="H2372" i="1" l="1"/>
  <c r="E2372" i="1" l="1"/>
  <c r="J2372" i="1"/>
  <c r="I2372" i="1" l="1"/>
  <c r="K2372" i="1" s="1"/>
  <c r="H2373" i="1" l="1"/>
  <c r="J2373" i="1" l="1"/>
  <c r="E2373" i="1"/>
  <c r="I2373" i="1" l="1"/>
  <c r="K2373" i="1" s="1"/>
  <c r="H2374" i="1" l="1"/>
  <c r="E2374" i="1" l="1"/>
  <c r="J2374" i="1"/>
  <c r="I2374" i="1" l="1"/>
  <c r="K2374" i="1" s="1"/>
  <c r="H2375" i="1" l="1"/>
  <c r="E2375" i="1" l="1"/>
  <c r="J2375" i="1"/>
  <c r="I2375" i="1" l="1"/>
  <c r="K2375" i="1" s="1"/>
  <c r="H2376" i="1" l="1"/>
  <c r="J2376" i="1" l="1"/>
  <c r="I2376" i="1" s="1"/>
  <c r="E2376" i="1"/>
  <c r="K2376" i="1" l="1"/>
  <c r="H2377" i="1" s="1"/>
  <c r="E2377" i="1" l="1"/>
  <c r="J2377" i="1"/>
  <c r="I2377" i="1" l="1"/>
  <c r="K2377" i="1" s="1"/>
  <c r="H2378" i="1" l="1"/>
  <c r="J2378" i="1" l="1"/>
  <c r="E2378" i="1"/>
  <c r="I2378" i="1" l="1"/>
  <c r="K2378" i="1" s="1"/>
  <c r="H2379" i="1" l="1"/>
  <c r="E2379" i="1" l="1"/>
  <c r="J2379" i="1"/>
  <c r="I2379" i="1" l="1"/>
  <c r="K2379" i="1" s="1"/>
  <c r="H2380" i="1" l="1"/>
  <c r="J2380" i="1" l="1"/>
  <c r="E2380" i="1"/>
  <c r="I2380" i="1" l="1"/>
  <c r="K2380" i="1" s="1"/>
  <c r="H2381" i="1" l="1"/>
  <c r="E2381" i="1" l="1"/>
  <c r="J2381" i="1"/>
  <c r="I2381" i="1" l="1"/>
  <c r="K2381" i="1" s="1"/>
  <c r="H2382" i="1" l="1"/>
  <c r="E2382" i="1" l="1"/>
  <c r="J2382" i="1"/>
  <c r="I2382" i="1" l="1"/>
  <c r="K2382" i="1" s="1"/>
  <c r="H2383" i="1" l="1"/>
  <c r="J2383" i="1" l="1"/>
  <c r="I2383" i="1" s="1"/>
  <c r="E2383" i="1"/>
  <c r="K2383" i="1" l="1"/>
  <c r="H2384" i="1" s="1"/>
  <c r="J2384" i="1" l="1"/>
  <c r="I2384" i="1" s="1"/>
  <c r="E2384" i="1"/>
  <c r="K2384" i="1" l="1"/>
  <c r="H2385" i="1" s="1"/>
  <c r="E2385" i="1" l="1"/>
  <c r="J2385" i="1"/>
  <c r="I2385" i="1" l="1"/>
  <c r="K2385" i="1" s="1"/>
  <c r="H2386" i="1" l="1"/>
  <c r="J2386" i="1" l="1"/>
  <c r="E2386" i="1"/>
  <c r="I2386" i="1" l="1"/>
  <c r="K2386" i="1" s="1"/>
  <c r="H2387" i="1" s="1"/>
  <c r="J2387" i="1" l="1"/>
  <c r="E2387" i="1"/>
  <c r="I2387" i="1" l="1"/>
  <c r="K2387" i="1"/>
  <c r="H2388" i="1" s="1"/>
  <c r="J2388" i="1" l="1"/>
  <c r="I2388" i="1" s="1"/>
  <c r="E2388" i="1"/>
  <c r="K2388" i="1" l="1"/>
  <c r="H2389" i="1" s="1"/>
  <c r="J2389" i="1" l="1"/>
  <c r="I2389" i="1" s="1"/>
  <c r="E2389" i="1"/>
  <c r="K2389" i="1" l="1"/>
  <c r="H2390" i="1" s="1"/>
  <c r="J2390" i="1" l="1"/>
  <c r="I2390" i="1" s="1"/>
  <c r="E2390" i="1"/>
  <c r="K2390" i="1" l="1"/>
  <c r="H2391" i="1" s="1"/>
  <c r="E2391" i="1" l="1"/>
  <c r="J2391" i="1"/>
  <c r="I2391" i="1" l="1"/>
  <c r="K2391" i="1" s="1"/>
  <c r="H2392" i="1" s="1"/>
  <c r="E2392" i="1" l="1"/>
  <c r="J2392" i="1"/>
  <c r="I2392" i="1" l="1"/>
  <c r="K2392" i="1" s="1"/>
  <c r="H2393" i="1" l="1"/>
  <c r="E2393" i="1" l="1"/>
  <c r="J2393" i="1"/>
  <c r="I2393" i="1" s="1"/>
  <c r="K2393" i="1" l="1"/>
  <c r="H2394" i="1" s="1"/>
  <c r="J2394" i="1" l="1"/>
  <c r="E2394" i="1"/>
  <c r="I2394" i="1"/>
  <c r="K2394" i="1" l="1"/>
  <c r="H2395" i="1" s="1"/>
  <c r="J2395" i="1" s="1"/>
  <c r="E2395" i="1" l="1"/>
  <c r="I2395" i="1"/>
  <c r="K2395" i="1" s="1"/>
  <c r="H2396" i="1" l="1"/>
  <c r="E2396" i="1" l="1"/>
  <c r="J2396" i="1"/>
  <c r="I2396" i="1" l="1"/>
  <c r="K2396" i="1" s="1"/>
  <c r="H2397" i="1" l="1"/>
  <c r="J2397" i="1" l="1"/>
  <c r="I2397" i="1" s="1"/>
  <c r="E2397" i="1"/>
  <c r="K2397" i="1" l="1"/>
  <c r="H2398" i="1" s="1"/>
  <c r="E2398" i="1" l="1"/>
  <c r="J2398" i="1"/>
  <c r="I2398" i="1" s="1"/>
  <c r="K2398" i="1" l="1"/>
  <c r="H2399" i="1" s="1"/>
  <c r="E2399" i="1" l="1"/>
  <c r="J2399" i="1"/>
  <c r="I2399" i="1" l="1"/>
  <c r="K2399" i="1" s="1"/>
  <c r="H2400" i="1" l="1"/>
  <c r="J2400" i="1" l="1"/>
  <c r="I2400" i="1" s="1"/>
  <c r="E2400" i="1"/>
  <c r="K2400" i="1" l="1"/>
  <c r="H2401" i="1" s="1"/>
  <c r="J2401" i="1" l="1"/>
  <c r="E2401" i="1"/>
  <c r="I2401" i="1" l="1"/>
  <c r="K2401" i="1" s="1"/>
  <c r="H2402" i="1" l="1"/>
  <c r="J2402" i="1" l="1"/>
  <c r="I2402" i="1" s="1"/>
  <c r="E2402" i="1"/>
  <c r="K2402" i="1" l="1"/>
  <c r="H2403" i="1" s="1"/>
  <c r="J2403" i="1" l="1"/>
  <c r="E2403" i="1"/>
  <c r="I2403" i="1" l="1"/>
  <c r="K2403" i="1" s="1"/>
  <c r="H2404" i="1" l="1"/>
  <c r="E2404" i="1" l="1"/>
  <c r="J2404" i="1"/>
  <c r="I2404" i="1" l="1"/>
  <c r="K2404" i="1" s="1"/>
  <c r="H2405" i="1" l="1"/>
  <c r="E2405" i="1" l="1"/>
  <c r="J2405" i="1"/>
  <c r="I2405" i="1" l="1"/>
  <c r="K2405" i="1" s="1"/>
  <c r="H2406" i="1" l="1"/>
  <c r="J2406" i="1" l="1"/>
  <c r="E2406" i="1"/>
  <c r="I2406" i="1" l="1"/>
  <c r="K2406" i="1" s="1"/>
  <c r="H2407" i="1" l="1"/>
  <c r="E2407" i="1" l="1"/>
  <c r="J2407" i="1"/>
  <c r="I2407" i="1" s="1"/>
  <c r="K2407" i="1" l="1"/>
  <c r="H2408" i="1" s="1"/>
  <c r="J2408" i="1" l="1"/>
  <c r="E2408" i="1"/>
  <c r="I2408" i="1" l="1"/>
  <c r="K2408" i="1" s="1"/>
  <c r="H2409" i="1" l="1"/>
  <c r="J2409" i="1" l="1"/>
  <c r="I2409" i="1" s="1"/>
  <c r="E2409" i="1"/>
  <c r="K2409" i="1" l="1"/>
  <c r="H2410" i="1" s="1"/>
  <c r="E2410" i="1" l="1"/>
  <c r="J2410" i="1"/>
  <c r="I2410" i="1" l="1"/>
  <c r="K2410" i="1" s="1"/>
  <c r="H2411" i="1" s="1"/>
  <c r="E2411" i="1" l="1"/>
  <c r="J2411" i="1"/>
  <c r="I2411" i="1" l="1"/>
  <c r="K2411" i="1" s="1"/>
  <c r="H2412" i="1" l="1"/>
  <c r="E2412" i="1" l="1"/>
  <c r="J2412" i="1"/>
  <c r="I2412" i="1" l="1"/>
  <c r="K2412" i="1" s="1"/>
  <c r="H2413" i="1" l="1"/>
  <c r="E2413" i="1" l="1"/>
  <c r="J2413" i="1"/>
  <c r="I2413" i="1" l="1"/>
  <c r="K2413" i="1" s="1"/>
  <c r="H2414" i="1" l="1"/>
  <c r="E2414" i="1" l="1"/>
  <c r="J2414" i="1"/>
  <c r="I2414" i="1" l="1"/>
  <c r="K2414" i="1" s="1"/>
  <c r="H2415" i="1" s="1"/>
  <c r="E2415" i="1" l="1"/>
  <c r="J2415" i="1"/>
  <c r="I2415" i="1" l="1"/>
  <c r="K2415" i="1" s="1"/>
  <c r="H2416" i="1" s="1"/>
  <c r="E2416" i="1" l="1"/>
  <c r="J2416" i="1"/>
  <c r="I2416" i="1" l="1"/>
  <c r="K2416" i="1" s="1"/>
  <c r="H2417" i="1" l="1"/>
  <c r="E2417" i="1" l="1"/>
  <c r="J2417" i="1"/>
  <c r="I2417" i="1" l="1"/>
  <c r="K2417" i="1" s="1"/>
  <c r="H2418" i="1" s="1"/>
  <c r="J2418" i="1" l="1"/>
  <c r="E2418" i="1"/>
  <c r="I2418" i="1" l="1"/>
  <c r="K2418" i="1" s="1"/>
  <c r="H2419" i="1" s="1"/>
  <c r="J2419" i="1" l="1"/>
  <c r="E2419" i="1"/>
  <c r="I2419" i="1" l="1"/>
  <c r="K2419" i="1" s="1"/>
  <c r="H2420" i="1" l="1"/>
  <c r="E2420" i="1" l="1"/>
  <c r="J2420" i="1"/>
  <c r="I2420" i="1" l="1"/>
  <c r="K2420" i="1" s="1"/>
  <c r="H2421" i="1" l="1"/>
  <c r="E2421" i="1" l="1"/>
  <c r="J2421" i="1"/>
  <c r="I2421" i="1" l="1"/>
  <c r="K2421" i="1" s="1"/>
  <c r="H2422" i="1" l="1"/>
  <c r="J2422" i="1" l="1"/>
  <c r="E2422" i="1"/>
  <c r="I2422" i="1"/>
  <c r="K2422" i="1" l="1"/>
  <c r="H2423" i="1" s="1"/>
  <c r="J2423" i="1" l="1"/>
  <c r="E2423" i="1"/>
  <c r="I2423" i="1" l="1"/>
  <c r="K2423" i="1" s="1"/>
  <c r="H2424" i="1" l="1"/>
  <c r="E2424" i="1" l="1"/>
  <c r="J2424" i="1"/>
  <c r="I2424" i="1" l="1"/>
  <c r="K2424" i="1" s="1"/>
  <c r="H2425" i="1" s="1"/>
  <c r="E2425" i="1" l="1"/>
  <c r="J2425" i="1"/>
  <c r="I2425" i="1" l="1"/>
  <c r="K2425" i="1" s="1"/>
  <c r="H2426" i="1" l="1"/>
  <c r="E2426" i="1" l="1"/>
  <c r="J2426" i="1"/>
  <c r="I2426" i="1" l="1"/>
  <c r="K2426" i="1" s="1"/>
  <c r="H2427" i="1" l="1"/>
  <c r="J2427" i="1" l="1"/>
  <c r="E2427" i="1"/>
  <c r="I2427" i="1" l="1"/>
  <c r="K2427" i="1"/>
  <c r="H2428" i="1" s="1"/>
  <c r="E2428" i="1" l="1"/>
  <c r="J2428" i="1"/>
  <c r="I2428" i="1" l="1"/>
  <c r="K2428" i="1" s="1"/>
  <c r="H2429" i="1" l="1"/>
  <c r="J2429" i="1" l="1"/>
  <c r="E2429" i="1"/>
  <c r="I2429" i="1" l="1"/>
  <c r="K2429" i="1" s="1"/>
  <c r="H2430" i="1" l="1"/>
  <c r="J2430" i="1" l="1"/>
  <c r="E2430" i="1"/>
  <c r="I2430" i="1" l="1"/>
  <c r="K2430" i="1" s="1"/>
  <c r="H2431" i="1" l="1"/>
  <c r="E2431" i="1" l="1"/>
  <c r="J2431" i="1"/>
  <c r="I2431" i="1" l="1"/>
  <c r="K2431" i="1" s="1"/>
  <c r="H2432" i="1" l="1"/>
  <c r="J2432" i="1" l="1"/>
  <c r="E2432" i="1"/>
  <c r="I2432" i="1" l="1"/>
  <c r="K2432" i="1" s="1"/>
  <c r="H2433" i="1" l="1"/>
  <c r="E2433" i="1" l="1"/>
  <c r="J2433" i="1"/>
  <c r="I2433" i="1" l="1"/>
  <c r="K2433" i="1" s="1"/>
  <c r="H2434" i="1" l="1"/>
  <c r="J2434" i="1" l="1"/>
  <c r="E2434" i="1"/>
  <c r="I2434" i="1" l="1"/>
  <c r="K2434" i="1" s="1"/>
  <c r="H2435" i="1" l="1"/>
  <c r="E2435" i="1" l="1"/>
  <c r="J2435" i="1"/>
  <c r="I2435" i="1" l="1"/>
  <c r="K2435" i="1" s="1"/>
  <c r="H2436" i="1" l="1"/>
  <c r="J2436" i="1" l="1"/>
  <c r="E2436" i="1"/>
  <c r="I2436" i="1"/>
  <c r="K2436" i="1" l="1"/>
  <c r="H2437" i="1" s="1"/>
  <c r="E2437" i="1" l="1"/>
  <c r="J2437" i="1"/>
  <c r="I2437" i="1" l="1"/>
  <c r="K2437" i="1" s="1"/>
  <c r="H2438" i="1" l="1"/>
  <c r="E2438" i="1" l="1"/>
  <c r="J2438" i="1"/>
  <c r="I2438" i="1" l="1"/>
  <c r="K2438" i="1" s="1"/>
  <c r="H2439" i="1" l="1"/>
  <c r="E2439" i="1" l="1"/>
  <c r="J2439" i="1"/>
  <c r="I2439" i="1" s="1"/>
  <c r="K2439" i="1" l="1"/>
  <c r="H2440" i="1" s="1"/>
  <c r="J2440" i="1" l="1"/>
  <c r="E2440" i="1"/>
  <c r="I2440" i="1" l="1"/>
  <c r="K2440" i="1" s="1"/>
  <c r="H2441" i="1" l="1"/>
  <c r="J2441" i="1" l="1"/>
  <c r="E2441" i="1"/>
  <c r="I2441" i="1" l="1"/>
  <c r="K2441" i="1" s="1"/>
  <c r="H2442" i="1" l="1"/>
  <c r="E2442" i="1" l="1"/>
  <c r="J2442" i="1"/>
  <c r="I2442" i="1" l="1"/>
  <c r="K2442" i="1"/>
  <c r="H2443" i="1" s="1"/>
  <c r="E2443" i="1" l="1"/>
  <c r="J2443" i="1"/>
  <c r="I2443" i="1" l="1"/>
  <c r="K2443" i="1" s="1"/>
  <c r="H2444" i="1" l="1"/>
  <c r="E2444" i="1" l="1"/>
  <c r="J2444" i="1"/>
  <c r="I2444" i="1" l="1"/>
  <c r="K2444" i="1" s="1"/>
  <c r="H2445" i="1" l="1"/>
  <c r="J2445" i="1" l="1"/>
  <c r="E2445" i="1"/>
  <c r="I2445" i="1" l="1"/>
  <c r="K2445" i="1" s="1"/>
  <c r="H2446" i="1" l="1"/>
  <c r="J2446" i="1" l="1"/>
  <c r="E2446" i="1"/>
  <c r="I2446" i="1" l="1"/>
  <c r="K2446" i="1" s="1"/>
  <c r="H2447" i="1" s="1"/>
  <c r="J2447" i="1" l="1"/>
  <c r="E2447" i="1"/>
  <c r="I2447" i="1" l="1"/>
  <c r="K2447" i="1" s="1"/>
  <c r="H2448" i="1" s="1"/>
  <c r="E2448" i="1" l="1"/>
  <c r="J2448" i="1"/>
  <c r="I2448" i="1" l="1"/>
  <c r="K2448" i="1" s="1"/>
  <c r="H2449" i="1" l="1"/>
  <c r="E2449" i="1" l="1"/>
  <c r="J2449" i="1"/>
  <c r="I2449" i="1" l="1"/>
  <c r="K2449" i="1" s="1"/>
  <c r="H2450" i="1" l="1"/>
  <c r="E2450" i="1" l="1"/>
  <c r="J2450" i="1"/>
  <c r="I2450" i="1" l="1"/>
  <c r="K2450" i="1"/>
  <c r="H2451" i="1" s="1"/>
  <c r="J2451" i="1" l="1"/>
  <c r="I2451" i="1" s="1"/>
  <c r="E2451" i="1"/>
  <c r="K2451" i="1" l="1"/>
  <c r="H2452" i="1" s="1"/>
  <c r="E2452" i="1" l="1"/>
  <c r="J2452" i="1"/>
  <c r="I2452" i="1" l="1"/>
  <c r="K2452" i="1" s="1"/>
  <c r="H2453" i="1" l="1"/>
  <c r="E2453" i="1" l="1"/>
  <c r="J2453" i="1"/>
  <c r="I2453" i="1" l="1"/>
  <c r="K2453" i="1" s="1"/>
  <c r="H2454" i="1" l="1"/>
  <c r="J2454" i="1" l="1"/>
  <c r="E2454" i="1"/>
  <c r="I2454" i="1" l="1"/>
  <c r="K2454" i="1" s="1"/>
  <c r="H2455" i="1" l="1"/>
  <c r="J2455" i="1" l="1"/>
  <c r="E2455" i="1"/>
  <c r="I2455" i="1" l="1"/>
  <c r="K2455" i="1" s="1"/>
  <c r="H2456" i="1" l="1"/>
  <c r="E2456" i="1" l="1"/>
  <c r="J2456" i="1"/>
  <c r="I2456" i="1" l="1"/>
  <c r="K2456" i="1" s="1"/>
  <c r="H2457" i="1" l="1"/>
  <c r="E2457" i="1" l="1"/>
  <c r="J2457" i="1"/>
  <c r="I2457" i="1" l="1"/>
  <c r="K2457" i="1" s="1"/>
  <c r="H2458" i="1" l="1"/>
  <c r="E2458" i="1" l="1"/>
  <c r="J2458" i="1"/>
  <c r="I2458" i="1" l="1"/>
  <c r="K2458" i="1" s="1"/>
  <c r="H2459" i="1" l="1"/>
  <c r="E2459" i="1" l="1"/>
  <c r="J2459" i="1"/>
  <c r="I2459" i="1" l="1"/>
  <c r="K2459" i="1" s="1"/>
  <c r="H2460" i="1" l="1"/>
  <c r="J2460" i="1" l="1"/>
  <c r="E2460" i="1"/>
  <c r="I2460" i="1" l="1"/>
  <c r="K2460" i="1" s="1"/>
  <c r="H2461" i="1" l="1"/>
  <c r="E2461" i="1" l="1"/>
  <c r="J2461" i="1"/>
  <c r="I2461" i="1" l="1"/>
  <c r="K2461" i="1" s="1"/>
  <c r="H2462" i="1" l="1"/>
  <c r="J2462" i="1" l="1"/>
  <c r="I2462" i="1" s="1"/>
  <c r="E2462" i="1"/>
  <c r="K2462" i="1" l="1"/>
  <c r="H2463" i="1" s="1"/>
  <c r="J2463" i="1" l="1"/>
  <c r="E2463" i="1"/>
  <c r="I2463" i="1" l="1"/>
  <c r="K2463" i="1" s="1"/>
  <c r="H2464" i="1" l="1"/>
  <c r="E2464" i="1" l="1"/>
  <c r="J2464" i="1"/>
  <c r="I2464" i="1" l="1"/>
  <c r="K2464" i="1"/>
  <c r="H2465" i="1" s="1"/>
  <c r="J2465" i="1" l="1"/>
  <c r="E2465" i="1"/>
  <c r="I2465" i="1" l="1"/>
  <c r="K2465" i="1" s="1"/>
  <c r="H2466" i="1" l="1"/>
  <c r="J2466" i="1" l="1"/>
  <c r="E2466" i="1"/>
  <c r="I2466" i="1" l="1"/>
  <c r="K2466" i="1" s="1"/>
  <c r="H2467" i="1" l="1"/>
  <c r="J2467" i="1" l="1"/>
  <c r="E2467" i="1"/>
  <c r="I2467" i="1" l="1"/>
  <c r="K2467" i="1" s="1"/>
  <c r="H2468" i="1" l="1"/>
  <c r="E2468" i="1" l="1"/>
  <c r="J2468" i="1"/>
  <c r="I2468" i="1" l="1"/>
  <c r="K2468" i="1" s="1"/>
  <c r="H2469" i="1" s="1"/>
  <c r="J2469" i="1" l="1"/>
  <c r="E2469" i="1"/>
  <c r="I2469" i="1" l="1"/>
  <c r="K2469" i="1" s="1"/>
  <c r="H2470" i="1" l="1"/>
  <c r="E2470" i="1" l="1"/>
  <c r="J2470" i="1"/>
  <c r="I2470" i="1" l="1"/>
  <c r="K2470" i="1" s="1"/>
  <c r="H2471" i="1" l="1"/>
  <c r="E2471" i="1" l="1"/>
  <c r="J2471" i="1"/>
  <c r="I2471" i="1" l="1"/>
  <c r="K2471" i="1" s="1"/>
  <c r="H2472" i="1" l="1"/>
  <c r="E2472" i="1" l="1"/>
  <c r="J2472" i="1"/>
  <c r="I2472" i="1" s="1"/>
  <c r="K2472" i="1" l="1"/>
  <c r="H2473" i="1" s="1"/>
  <c r="J2473" i="1" l="1"/>
  <c r="E2473" i="1"/>
  <c r="I2473" i="1" l="1"/>
  <c r="K2473" i="1" s="1"/>
  <c r="H2474" i="1" l="1"/>
  <c r="J2474" i="1" l="1"/>
  <c r="E2474" i="1"/>
  <c r="I2474" i="1" l="1"/>
  <c r="K2474" i="1" s="1"/>
  <c r="H2475" i="1" l="1"/>
  <c r="E2475" i="1" l="1"/>
  <c r="J2475" i="1"/>
  <c r="I2475" i="1" l="1"/>
  <c r="K2475" i="1" s="1"/>
  <c r="H2476" i="1" l="1"/>
  <c r="E2476" i="1" l="1"/>
  <c r="J2476" i="1"/>
  <c r="I2476" i="1" l="1"/>
  <c r="K2476" i="1" s="1"/>
  <c r="H2477" i="1" l="1"/>
  <c r="E2477" i="1" l="1"/>
  <c r="J2477" i="1"/>
  <c r="I2477" i="1" l="1"/>
  <c r="K2477" i="1" s="1"/>
  <c r="H2478" i="1" l="1"/>
  <c r="E2478" i="1" l="1"/>
  <c r="J2478" i="1"/>
  <c r="I2478" i="1" l="1"/>
  <c r="K2478" i="1" s="1"/>
  <c r="H2479" i="1" l="1"/>
  <c r="J2479" i="1" l="1"/>
  <c r="E2479" i="1"/>
  <c r="I2479" i="1"/>
  <c r="K2479" i="1" l="1"/>
  <c r="H2480" i="1" s="1"/>
  <c r="E2480" i="1" l="1"/>
  <c r="J2480" i="1"/>
  <c r="I2480" i="1" l="1"/>
  <c r="K2480" i="1" s="1"/>
  <c r="H2481" i="1" l="1"/>
  <c r="E2481" i="1" l="1"/>
  <c r="J2481" i="1"/>
  <c r="I2481" i="1" l="1"/>
  <c r="K2481" i="1" s="1"/>
  <c r="H2482" i="1" l="1"/>
  <c r="J2482" i="1" l="1"/>
  <c r="E2482" i="1"/>
  <c r="I2482" i="1" l="1"/>
  <c r="K2482" i="1" s="1"/>
  <c r="H2483" i="1" l="1"/>
  <c r="J2483" i="1" l="1"/>
  <c r="E2483" i="1"/>
  <c r="I2483" i="1" l="1"/>
  <c r="K2483" i="1" s="1"/>
  <c r="H2484" i="1" s="1"/>
  <c r="E2484" i="1" l="1"/>
  <c r="J2484" i="1"/>
  <c r="I2484" i="1" l="1"/>
  <c r="K2484" i="1" s="1"/>
  <c r="H2485" i="1" l="1"/>
  <c r="J2485" i="1" l="1"/>
  <c r="E2485" i="1"/>
  <c r="I2485" i="1" l="1"/>
  <c r="K2485" i="1" s="1"/>
  <c r="H2486" i="1" s="1"/>
  <c r="J2486" i="1" l="1"/>
  <c r="E2486" i="1"/>
  <c r="I2486" i="1" l="1"/>
  <c r="K2486" i="1" s="1"/>
  <c r="H2487" i="1" l="1"/>
  <c r="E2487" i="1" l="1"/>
  <c r="J2487" i="1"/>
  <c r="I2487" i="1" l="1"/>
  <c r="K2487" i="1" s="1"/>
  <c r="H2488" i="1" l="1"/>
  <c r="E2488" i="1" l="1"/>
  <c r="J2488" i="1"/>
  <c r="I2488" i="1" l="1"/>
  <c r="K2488" i="1" s="1"/>
  <c r="H2489" i="1" l="1"/>
  <c r="J2489" i="1" s="1"/>
  <c r="E2489" i="1" l="1"/>
  <c r="I2489" i="1"/>
  <c r="K2489" i="1" s="1"/>
  <c r="H2490" i="1" l="1"/>
  <c r="E2490" i="1" s="1"/>
  <c r="J2490" i="1" l="1"/>
  <c r="I2490" i="1" l="1"/>
  <c r="K2490" i="1"/>
  <c r="H2491" i="1" s="1"/>
  <c r="E2491" i="1" l="1"/>
  <c r="J2491" i="1"/>
  <c r="I2491" i="1" l="1"/>
  <c r="K2491" i="1" s="1"/>
  <c r="H2492" i="1" l="1"/>
  <c r="J2492" i="1" l="1"/>
  <c r="E2492" i="1"/>
  <c r="I2492" i="1" l="1"/>
  <c r="K2492" i="1" s="1"/>
  <c r="H2493" i="1" l="1"/>
  <c r="E2493" i="1" l="1"/>
  <c r="J2493" i="1"/>
  <c r="I2493" i="1" l="1"/>
  <c r="K2493" i="1" s="1"/>
  <c r="H2494" i="1" s="1"/>
  <c r="J2494" i="1" l="1"/>
  <c r="E2494" i="1"/>
  <c r="I2494" i="1" l="1"/>
  <c r="K2494" i="1" s="1"/>
  <c r="H2495" i="1" l="1"/>
  <c r="J2495" i="1" l="1"/>
  <c r="I2495" i="1" s="1"/>
  <c r="E2495" i="1"/>
  <c r="K2495" i="1" l="1"/>
  <c r="H2496" i="1" s="1"/>
  <c r="J2496" i="1" l="1"/>
  <c r="I2496" i="1" s="1"/>
  <c r="E2496" i="1"/>
  <c r="K2496" i="1" l="1"/>
  <c r="H2497" i="1" s="1"/>
  <c r="J2497" i="1" l="1"/>
  <c r="E2497" i="1"/>
  <c r="I2497" i="1" l="1"/>
  <c r="K2497" i="1" s="1"/>
  <c r="H2498" i="1" l="1"/>
  <c r="E2498" i="1" l="1"/>
  <c r="J2498" i="1"/>
  <c r="I2498" i="1" l="1"/>
  <c r="K2498" i="1" s="1"/>
  <c r="H2499" i="1" s="1"/>
  <c r="E2499" i="1" l="1"/>
  <c r="J2499" i="1"/>
  <c r="I2499" i="1" l="1"/>
  <c r="K2499" i="1"/>
  <c r="H2500" i="1" s="1"/>
  <c r="J2500" i="1" l="1"/>
  <c r="E2500" i="1"/>
  <c r="I2500" i="1" l="1"/>
  <c r="K2500" i="1" s="1"/>
  <c r="H2501" i="1" l="1"/>
  <c r="E2501" i="1" l="1"/>
  <c r="J2501" i="1"/>
  <c r="I2501" i="1" l="1"/>
  <c r="K2501" i="1" s="1"/>
  <c r="H2502" i="1" l="1"/>
  <c r="J2502" i="1" l="1"/>
  <c r="E2502" i="1"/>
  <c r="I2502" i="1" l="1"/>
  <c r="K2502" i="1" s="1"/>
  <c r="H2503" i="1" l="1"/>
  <c r="J2503" i="1" l="1"/>
  <c r="E2503" i="1"/>
  <c r="I2503" i="1" l="1"/>
  <c r="K2503" i="1" s="1"/>
  <c r="H2504" i="1" l="1"/>
  <c r="J2504" i="1" l="1"/>
  <c r="E2504" i="1"/>
  <c r="I2504" i="1" l="1"/>
  <c r="K2504" i="1" s="1"/>
  <c r="H2505" i="1" l="1"/>
  <c r="E2505" i="1" l="1"/>
  <c r="J2505" i="1"/>
  <c r="I2505" i="1" l="1"/>
  <c r="K2505" i="1" s="1"/>
  <c r="H2506" i="1" l="1"/>
  <c r="J2506" i="1" l="1"/>
  <c r="E2506" i="1"/>
  <c r="I2506" i="1" l="1"/>
  <c r="K2506" i="1" s="1"/>
  <c r="H2507" i="1" l="1"/>
  <c r="E2507" i="1" l="1"/>
  <c r="J2507" i="1"/>
  <c r="I2507" i="1" l="1"/>
  <c r="K2507" i="1" s="1"/>
  <c r="H2508" i="1" l="1"/>
  <c r="E2508" i="1" l="1"/>
  <c r="J2508" i="1"/>
  <c r="I2508" i="1" l="1"/>
  <c r="K2508" i="1" s="1"/>
  <c r="H2509" i="1" l="1"/>
  <c r="E2509" i="1" l="1"/>
  <c r="J2509" i="1"/>
  <c r="I2509" i="1" l="1"/>
  <c r="K2509" i="1" s="1"/>
  <c r="H2510" i="1" l="1"/>
  <c r="E2510" i="1" l="1"/>
  <c r="J2510" i="1"/>
  <c r="I2510" i="1" l="1"/>
  <c r="K2510" i="1" s="1"/>
  <c r="H2511" i="1" l="1"/>
  <c r="E2511" i="1" l="1"/>
  <c r="J2511" i="1"/>
  <c r="I2511" i="1" l="1"/>
  <c r="K2511" i="1" s="1"/>
  <c r="H2512" i="1" l="1"/>
  <c r="J2512" i="1" l="1"/>
  <c r="E2512" i="1"/>
  <c r="I2512" i="1" l="1"/>
  <c r="K2512" i="1" s="1"/>
  <c r="H2513" i="1" l="1"/>
  <c r="J2513" i="1" l="1"/>
  <c r="E2513" i="1"/>
  <c r="I2513" i="1" l="1"/>
  <c r="K2513" i="1" s="1"/>
  <c r="H2514" i="1" l="1"/>
  <c r="J2514" i="1" l="1"/>
  <c r="E2514" i="1"/>
  <c r="I2514" i="1" l="1"/>
  <c r="K2514" i="1" s="1"/>
  <c r="H2515" i="1" l="1"/>
  <c r="E2515" i="1" l="1"/>
  <c r="J2515" i="1"/>
  <c r="I2515" i="1" l="1"/>
  <c r="K2515" i="1"/>
  <c r="H2516" i="1" s="1"/>
  <c r="J2516" i="1" l="1"/>
  <c r="E2516" i="1"/>
  <c r="I2516" i="1" l="1"/>
  <c r="K2516" i="1"/>
  <c r="H2517" i="1" s="1"/>
  <c r="E2517" i="1" l="1"/>
  <c r="J2517" i="1"/>
  <c r="I2517" i="1" l="1"/>
  <c r="K2517" i="1" s="1"/>
  <c r="H2518" i="1" s="1"/>
  <c r="E2518" i="1" s="1"/>
  <c r="J2518" i="1" l="1"/>
  <c r="I2518" i="1" s="1"/>
  <c r="K2518" i="1" l="1"/>
  <c r="H2519" i="1" s="1"/>
  <c r="E2519" i="1" l="1"/>
  <c r="J2519" i="1"/>
  <c r="I2519" i="1" l="1"/>
  <c r="K2519" i="1" s="1"/>
  <c r="H2520" i="1" l="1"/>
  <c r="J2520" i="1" l="1"/>
  <c r="E2520" i="1"/>
  <c r="I2520" i="1" l="1"/>
  <c r="K2520" i="1" s="1"/>
  <c r="H2521" i="1" l="1"/>
  <c r="E2521" i="1" l="1"/>
  <c r="J2521" i="1"/>
  <c r="I2521" i="1" l="1"/>
  <c r="K2521" i="1" s="1"/>
  <c r="H2522" i="1" l="1"/>
  <c r="J2522" i="1" l="1"/>
  <c r="E2522" i="1"/>
  <c r="I2522" i="1" l="1"/>
  <c r="K2522" i="1" s="1"/>
  <c r="H2523" i="1" l="1"/>
  <c r="J2523" i="1" l="1"/>
  <c r="E2523" i="1"/>
  <c r="I2523" i="1" l="1"/>
  <c r="K2523" i="1" s="1"/>
  <c r="H2524" i="1" l="1"/>
  <c r="J2524" i="1" l="1"/>
  <c r="E2524" i="1"/>
  <c r="I2524" i="1" l="1"/>
  <c r="K2524" i="1" s="1"/>
  <c r="H2525" i="1" l="1"/>
  <c r="J2525" i="1" l="1"/>
  <c r="E2525" i="1"/>
  <c r="I2525" i="1" l="1"/>
  <c r="K2525" i="1" s="1"/>
  <c r="H2526" i="1" l="1"/>
  <c r="E2526" i="1" l="1"/>
  <c r="J2526" i="1"/>
  <c r="I2526" i="1" l="1"/>
  <c r="K2526" i="1" s="1"/>
  <c r="H2527" i="1" l="1"/>
  <c r="J2527" i="1" l="1"/>
  <c r="E2527" i="1"/>
  <c r="I2527" i="1" l="1"/>
  <c r="K2527" i="1" s="1"/>
  <c r="H2528" i="1" l="1"/>
  <c r="J2528" i="1" l="1"/>
  <c r="I2528" i="1" s="1"/>
  <c r="E2528" i="1"/>
  <c r="K2528" i="1" l="1"/>
  <c r="H2529" i="1" s="1"/>
  <c r="J2529" i="1" l="1"/>
  <c r="E2529" i="1"/>
  <c r="I2529" i="1" l="1"/>
  <c r="K2529" i="1" s="1"/>
  <c r="H2530" i="1" l="1"/>
  <c r="J2530" i="1" l="1"/>
  <c r="E2530" i="1"/>
  <c r="I2530" i="1" l="1"/>
  <c r="K2530" i="1" s="1"/>
  <c r="H2531" i="1" l="1"/>
  <c r="E2531" i="1" l="1"/>
  <c r="J2531" i="1"/>
  <c r="I2531" i="1" s="1"/>
  <c r="K2531" i="1" l="1"/>
  <c r="H2532" i="1" s="1"/>
  <c r="J2532" i="1" l="1"/>
  <c r="E2532" i="1"/>
  <c r="I2532" i="1" l="1"/>
  <c r="K2532" i="1" s="1"/>
  <c r="H2533" i="1" l="1"/>
  <c r="J2533" i="1" l="1"/>
  <c r="E2533" i="1"/>
  <c r="I2533" i="1" l="1"/>
  <c r="K2533" i="1" s="1"/>
  <c r="H2534" i="1" l="1"/>
  <c r="E2534" i="1" l="1"/>
  <c r="J2534" i="1"/>
  <c r="I2534" i="1" l="1"/>
  <c r="K2534" i="1" s="1"/>
  <c r="H2535" i="1" l="1"/>
  <c r="J2535" i="1" s="1"/>
  <c r="E2535" i="1" l="1"/>
  <c r="I2535" i="1"/>
  <c r="K2535" i="1" s="1"/>
  <c r="H2536" i="1" l="1"/>
  <c r="E2536" i="1" l="1"/>
  <c r="J2536" i="1"/>
  <c r="I2536" i="1" l="1"/>
  <c r="K2536" i="1" s="1"/>
  <c r="H2537" i="1" l="1"/>
  <c r="E2537" i="1" l="1"/>
  <c r="J2537" i="1"/>
  <c r="I2537" i="1" l="1"/>
  <c r="K2537" i="1" s="1"/>
  <c r="H2538" i="1" l="1"/>
  <c r="E2538" i="1" l="1"/>
  <c r="J2538" i="1"/>
  <c r="I2538" i="1" l="1"/>
  <c r="K2538" i="1" s="1"/>
  <c r="H2539" i="1" l="1"/>
  <c r="E2539" i="1" s="1"/>
  <c r="J2539" i="1" l="1"/>
  <c r="I2539" i="1" s="1"/>
  <c r="K2539" i="1" l="1"/>
  <c r="H2540" i="1" s="1"/>
  <c r="E2540" i="1" l="1"/>
  <c r="J2540" i="1"/>
  <c r="I2540" i="1" l="1"/>
  <c r="K2540" i="1" s="1"/>
  <c r="H2541" i="1" l="1"/>
  <c r="E2541" i="1" l="1"/>
  <c r="J2541" i="1"/>
  <c r="I2541" i="1" l="1"/>
  <c r="K2541" i="1" s="1"/>
  <c r="H2542" i="1" l="1"/>
  <c r="E2542" i="1" l="1"/>
  <c r="J2542" i="1"/>
  <c r="I2542" i="1" l="1"/>
  <c r="K2542" i="1" s="1"/>
  <c r="H2543" i="1" l="1"/>
  <c r="J2543" i="1" l="1"/>
  <c r="E2543" i="1"/>
  <c r="I2543" i="1" l="1"/>
  <c r="K2543" i="1" s="1"/>
  <c r="H2544" i="1" l="1"/>
  <c r="E2544" i="1" l="1"/>
  <c r="J2544" i="1"/>
  <c r="I2544" i="1" l="1"/>
  <c r="K2544" i="1" s="1"/>
  <c r="H2545" i="1" l="1"/>
  <c r="J2545" i="1" l="1"/>
  <c r="I2545" i="1" s="1"/>
  <c r="E2545" i="1"/>
  <c r="K2545" i="1" l="1"/>
  <c r="H2546" i="1" s="1"/>
  <c r="J2546" i="1" l="1"/>
  <c r="E2546" i="1"/>
  <c r="I2546" i="1"/>
  <c r="K2546" i="1" l="1"/>
  <c r="H2547" i="1" s="1"/>
  <c r="J2547" i="1" l="1"/>
  <c r="E2547" i="1"/>
  <c r="I2547" i="1" l="1"/>
  <c r="K2547" i="1" s="1"/>
  <c r="H2548" i="1" l="1"/>
  <c r="J2548" i="1" l="1"/>
  <c r="E2548" i="1"/>
  <c r="I2548" i="1" l="1"/>
  <c r="K2548" i="1" s="1"/>
  <c r="H2549" i="1" l="1"/>
  <c r="E2549" i="1" s="1"/>
  <c r="J2549" i="1" l="1"/>
  <c r="I2549" i="1" s="1"/>
  <c r="K2549" i="1" l="1"/>
  <c r="H2550" i="1" s="1"/>
  <c r="J2550" i="1" s="1"/>
  <c r="E2550" i="1" l="1"/>
  <c r="I2550" i="1"/>
  <c r="K2550" i="1" s="1"/>
  <c r="H2551" i="1" l="1"/>
  <c r="E2551" i="1" l="1"/>
  <c r="J2551" i="1"/>
  <c r="I2551" i="1" l="1"/>
  <c r="K2551" i="1" s="1"/>
  <c r="H2552" i="1" l="1"/>
  <c r="J2552" i="1" l="1"/>
  <c r="E2552" i="1"/>
  <c r="I2552" i="1" l="1"/>
  <c r="K2552" i="1" s="1"/>
  <c r="H2553" i="1" l="1"/>
  <c r="E2553" i="1" l="1"/>
  <c r="J2553" i="1"/>
  <c r="I2553" i="1" l="1"/>
  <c r="K2553" i="1" l="1"/>
  <c r="H2554" i="1" s="1"/>
  <c r="J2554" i="1" l="1"/>
  <c r="I2554" i="1" s="1"/>
  <c r="E2554" i="1"/>
  <c r="K2554" i="1" l="1"/>
  <c r="H2555" i="1" s="1"/>
  <c r="E2555" i="1" l="1"/>
  <c r="J2555" i="1"/>
  <c r="I2555" i="1" l="1"/>
  <c r="K2555" i="1" s="1"/>
  <c r="H2556" i="1" l="1"/>
  <c r="J2556" i="1" l="1"/>
  <c r="E2556" i="1"/>
  <c r="I2556" i="1" l="1"/>
  <c r="K2556" i="1" s="1"/>
  <c r="H2557" i="1" l="1"/>
  <c r="J2557" i="1" l="1"/>
  <c r="E2557" i="1"/>
  <c r="I2557" i="1" l="1"/>
  <c r="K2557" i="1" s="1"/>
  <c r="H2558" i="1" l="1"/>
  <c r="J2558" i="1" l="1"/>
  <c r="E2558" i="1"/>
  <c r="I2558" i="1" l="1"/>
  <c r="K2558" i="1" s="1"/>
  <c r="H2559" i="1" l="1"/>
  <c r="J2559" i="1" l="1"/>
  <c r="I2559" i="1" s="1"/>
  <c r="E2559" i="1"/>
  <c r="K2559" i="1" l="1"/>
  <c r="H2560" i="1" s="1"/>
  <c r="J2560" i="1" l="1"/>
  <c r="E2560" i="1"/>
  <c r="I2560" i="1" l="1"/>
  <c r="K2560" i="1" s="1"/>
  <c r="H2561" i="1" l="1"/>
  <c r="J2561" i="1" l="1"/>
  <c r="E2561" i="1"/>
  <c r="I2561" i="1" l="1"/>
  <c r="K2561" i="1" s="1"/>
  <c r="H2562" i="1" l="1"/>
  <c r="J2562" i="1" l="1"/>
  <c r="E2562" i="1"/>
  <c r="I2562" i="1" l="1"/>
  <c r="K2562" i="1" s="1"/>
  <c r="H2563" i="1" l="1"/>
  <c r="J2563" i="1" l="1"/>
  <c r="E2563" i="1"/>
  <c r="I2563" i="1" l="1"/>
  <c r="K2563" i="1" s="1"/>
  <c r="H2564" i="1" l="1"/>
  <c r="J2564" i="1" l="1"/>
  <c r="E2564" i="1"/>
  <c r="I2564" i="1" l="1"/>
  <c r="K2564" i="1" s="1"/>
  <c r="H2565" i="1" l="1"/>
  <c r="E2565" i="1" l="1"/>
  <c r="J2565" i="1"/>
  <c r="I2565" i="1" l="1"/>
  <c r="K2565" i="1" s="1"/>
  <c r="H2566" i="1" l="1"/>
  <c r="E2566" i="1" l="1"/>
  <c r="J2566" i="1"/>
  <c r="I2566" i="1" l="1"/>
  <c r="K2566" i="1" s="1"/>
  <c r="H2567" i="1" l="1"/>
  <c r="E2567" i="1" l="1"/>
  <c r="J2567" i="1"/>
  <c r="I2567" i="1" l="1"/>
  <c r="K2567" i="1" s="1"/>
  <c r="H2568" i="1" l="1"/>
  <c r="J2568" i="1" l="1"/>
  <c r="E2568" i="1"/>
  <c r="I2568" i="1" l="1"/>
  <c r="K2568" i="1" s="1"/>
  <c r="H2569" i="1" l="1"/>
  <c r="J2569" i="1" l="1"/>
  <c r="I2569" i="1" s="1"/>
  <c r="E2569" i="1"/>
  <c r="K2569" i="1" l="1"/>
  <c r="H2570" i="1" s="1"/>
  <c r="J2570" i="1" l="1"/>
  <c r="E2570" i="1"/>
  <c r="I2570" i="1" l="1"/>
  <c r="K2570" i="1" s="1"/>
  <c r="H2571" i="1" s="1"/>
  <c r="E2571" i="1" l="1"/>
  <c r="J2571" i="1"/>
  <c r="I2571" i="1" l="1"/>
  <c r="K2571" i="1" s="1"/>
  <c r="H2572" i="1" s="1"/>
  <c r="E2572" i="1" l="1"/>
  <c r="J2572" i="1"/>
  <c r="I2572" i="1" l="1"/>
  <c r="K2572" i="1" s="1"/>
  <c r="H2573" i="1" l="1"/>
  <c r="J2573" i="1" l="1"/>
  <c r="E2573" i="1"/>
  <c r="I2573" i="1" l="1"/>
  <c r="K2573" i="1" s="1"/>
  <c r="H2574" i="1" l="1"/>
  <c r="E2574" i="1" l="1"/>
  <c r="J2574" i="1"/>
  <c r="I2574" i="1" l="1"/>
  <c r="K2574" i="1" s="1"/>
  <c r="H2575" i="1" l="1"/>
  <c r="J2575" i="1" l="1"/>
  <c r="E2575" i="1"/>
  <c r="I2575" i="1" l="1"/>
  <c r="K2575" i="1" s="1"/>
  <c r="H2576" i="1" l="1"/>
  <c r="J2576" i="1" l="1"/>
  <c r="E2576" i="1"/>
  <c r="I2576" i="1" l="1"/>
  <c r="K2576" i="1" s="1"/>
  <c r="H2577" i="1" l="1"/>
  <c r="E2577" i="1" l="1"/>
  <c r="J2577" i="1"/>
  <c r="I2577" i="1" l="1"/>
  <c r="K2577" i="1" s="1"/>
  <c r="H2578" i="1" l="1"/>
  <c r="J2578" i="1" l="1"/>
  <c r="E2578" i="1"/>
  <c r="I2578" i="1" l="1"/>
  <c r="K2578" i="1" s="1"/>
  <c r="H2579" i="1" l="1"/>
  <c r="J2579" i="1" s="1"/>
  <c r="E2579" i="1" l="1"/>
  <c r="I2579" i="1"/>
  <c r="K2579" i="1" s="1"/>
  <c r="H2580" i="1" l="1"/>
  <c r="E2580" i="1" l="1"/>
  <c r="J2580" i="1"/>
  <c r="I2580" i="1" l="1"/>
  <c r="K2580" i="1" s="1"/>
  <c r="H2581" i="1" l="1"/>
  <c r="E2581" i="1" l="1"/>
  <c r="J2581" i="1"/>
  <c r="I2581" i="1" l="1"/>
  <c r="K2581" i="1" s="1"/>
  <c r="H2582" i="1" l="1"/>
  <c r="E2582" i="1" l="1"/>
  <c r="J2582" i="1"/>
  <c r="I2582" i="1" l="1"/>
  <c r="K2582" i="1" s="1"/>
  <c r="H2583" i="1" l="1"/>
  <c r="E2583" i="1" l="1"/>
  <c r="J2583" i="1"/>
  <c r="I2583" i="1" l="1"/>
  <c r="K2583" i="1" s="1"/>
  <c r="H2584" i="1" l="1"/>
  <c r="E2584" i="1" l="1"/>
  <c r="J2584" i="1"/>
  <c r="I2584" i="1" l="1"/>
  <c r="K2584" i="1" s="1"/>
  <c r="H2585" i="1" l="1"/>
  <c r="E2585" i="1" l="1"/>
  <c r="J2585" i="1"/>
  <c r="I2585" i="1" l="1"/>
  <c r="K2585" i="1" s="1"/>
  <c r="H2586" i="1" s="1"/>
  <c r="J2586" i="1" s="1"/>
  <c r="E2586" i="1" l="1"/>
  <c r="I2586" i="1"/>
  <c r="K2586" i="1" s="1"/>
  <c r="H2587" i="1" l="1"/>
  <c r="E2587" i="1" l="1"/>
  <c r="J2587" i="1"/>
  <c r="I2587" i="1" l="1"/>
  <c r="K2587" i="1" s="1"/>
  <c r="H2588" i="1" l="1"/>
  <c r="E2588" i="1" l="1"/>
  <c r="J2588" i="1"/>
  <c r="I2588" i="1" l="1"/>
  <c r="K2588" i="1" s="1"/>
  <c r="H2589" i="1" l="1"/>
  <c r="E2589" i="1" l="1"/>
  <c r="J2589" i="1"/>
  <c r="I2589" i="1" l="1"/>
  <c r="K2589" i="1" s="1"/>
  <c r="H2590" i="1" l="1"/>
  <c r="E2590" i="1" s="1"/>
  <c r="J2590" i="1" l="1"/>
  <c r="I2590" i="1" l="1"/>
  <c r="K2590" i="1" s="1"/>
  <c r="H2591" i="1" s="1"/>
  <c r="E2591" i="1" l="1"/>
  <c r="J2591" i="1"/>
  <c r="I2591" i="1" l="1"/>
  <c r="K2591" i="1" s="1"/>
  <c r="H2592" i="1" l="1"/>
  <c r="J2592" i="1" l="1"/>
  <c r="E2592" i="1"/>
  <c r="I2592" i="1" l="1"/>
  <c r="K2592" i="1" s="1"/>
  <c r="H2593" i="1" l="1"/>
  <c r="J2593" i="1" l="1"/>
  <c r="E2593" i="1"/>
  <c r="I2593" i="1" l="1"/>
  <c r="K2593" i="1" s="1"/>
  <c r="H2594" i="1" l="1"/>
  <c r="J2594" i="1" s="1"/>
  <c r="E2594" i="1" l="1"/>
  <c r="I2594" i="1"/>
  <c r="K2594" i="1" s="1"/>
  <c r="H2595" i="1" l="1"/>
  <c r="E2595" i="1" l="1"/>
  <c r="J2595" i="1"/>
  <c r="I2595" i="1" l="1"/>
  <c r="K2595" i="1" s="1"/>
  <c r="H2596" i="1" l="1"/>
  <c r="J2596" i="1" l="1"/>
  <c r="I2596" i="1" s="1"/>
  <c r="E2596" i="1"/>
  <c r="K2596" i="1" l="1"/>
  <c r="H2597" i="1" s="1"/>
  <c r="E2597" i="1" l="1"/>
  <c r="J2597" i="1"/>
  <c r="I2597" i="1" l="1"/>
  <c r="K2597" i="1" s="1"/>
  <c r="H2598" i="1" s="1"/>
  <c r="E2598" i="1" l="1"/>
  <c r="J2598" i="1"/>
  <c r="I2598" i="1" l="1"/>
  <c r="K2598" i="1" s="1"/>
  <c r="H2599" i="1" s="1"/>
  <c r="J2599" i="1" s="1"/>
  <c r="E2599" i="1" l="1"/>
  <c r="I2599" i="1"/>
  <c r="K2599" i="1" s="1"/>
  <c r="H2600" i="1" l="1"/>
  <c r="J2600" i="1" l="1"/>
  <c r="E2600" i="1"/>
  <c r="I2600" i="1" l="1"/>
  <c r="K2600" i="1" s="1"/>
  <c r="H2601" i="1" l="1"/>
  <c r="E2601" i="1" l="1"/>
  <c r="J2601" i="1"/>
  <c r="I2601" i="1" l="1"/>
  <c r="K2601" i="1" s="1"/>
  <c r="H2602" i="1" l="1"/>
  <c r="J2602" i="1" l="1"/>
  <c r="E2602" i="1"/>
  <c r="I2602" i="1" l="1"/>
  <c r="K2602" i="1" s="1"/>
  <c r="H2603" i="1" l="1"/>
  <c r="E2603" i="1" l="1"/>
  <c r="J2603" i="1"/>
  <c r="I2603" i="1" l="1"/>
  <c r="K2603" i="1" s="1"/>
  <c r="H2604" i="1" s="1"/>
  <c r="E2604" i="1" l="1"/>
  <c r="J2604" i="1"/>
  <c r="I2604" i="1" l="1"/>
  <c r="K2604" i="1" s="1"/>
  <c r="H2605" i="1" l="1"/>
  <c r="J2605" i="1" l="1"/>
  <c r="E2605" i="1"/>
  <c r="I2605" i="1" l="1"/>
  <c r="K2605" i="1" s="1"/>
  <c r="H2606" i="1" l="1"/>
  <c r="E2606" i="1" l="1"/>
  <c r="J2606" i="1"/>
  <c r="I2606" i="1" l="1"/>
  <c r="K2606" i="1" s="1"/>
  <c r="H2607" i="1" l="1"/>
  <c r="E2607" i="1" l="1"/>
  <c r="J2607" i="1"/>
  <c r="I2607" i="1" s="1"/>
  <c r="K2607" i="1" l="1"/>
  <c r="H2608" i="1" s="1"/>
  <c r="E2608" i="1" l="1"/>
  <c r="J2608" i="1"/>
  <c r="I2608" i="1" l="1"/>
  <c r="K2608" i="1" s="1"/>
  <c r="H2609" i="1" l="1"/>
  <c r="E2609" i="1" l="1"/>
  <c r="J2609" i="1"/>
  <c r="I2609" i="1" l="1"/>
  <c r="K2609" i="1" s="1"/>
  <c r="H2610" i="1" l="1"/>
  <c r="J2610" i="1" l="1"/>
  <c r="E2610" i="1"/>
  <c r="I2610" i="1" l="1"/>
  <c r="K2610" i="1" s="1"/>
  <c r="H2611" i="1" l="1"/>
  <c r="E2611" i="1" l="1"/>
  <c r="J2611" i="1"/>
  <c r="I2611" i="1" l="1"/>
  <c r="K2611" i="1" s="1"/>
  <c r="H2612" i="1" l="1"/>
  <c r="E2612" i="1" l="1"/>
  <c r="J2612" i="1"/>
  <c r="I2612" i="1" s="1"/>
  <c r="K2612" i="1" l="1"/>
  <c r="H2613" i="1" s="1"/>
  <c r="J2613" i="1" s="1"/>
  <c r="E2613" i="1" l="1"/>
  <c r="I2613" i="1"/>
  <c r="K2613" i="1" s="1"/>
  <c r="H2614" i="1" l="1"/>
  <c r="J2614" i="1" l="1"/>
  <c r="E2614" i="1"/>
  <c r="I2614" i="1" l="1"/>
  <c r="K2614" i="1" s="1"/>
  <c r="H2615" i="1" l="1"/>
  <c r="J2615" i="1" l="1"/>
  <c r="E2615" i="1"/>
  <c r="I2615" i="1" l="1"/>
  <c r="K2615" i="1" s="1"/>
  <c r="H2616" i="1" s="1"/>
  <c r="E2616" i="1" l="1"/>
  <c r="J2616" i="1"/>
  <c r="I2616" i="1" l="1"/>
  <c r="K2616" i="1" s="1"/>
  <c r="H2617" i="1" s="1"/>
  <c r="E2617" i="1" l="1"/>
  <c r="J2617" i="1"/>
  <c r="I2617" i="1" l="1"/>
  <c r="K2617" i="1" s="1"/>
  <c r="H2618" i="1" l="1"/>
  <c r="J2618" i="1" l="1"/>
  <c r="I2618" i="1" s="1"/>
  <c r="E2618" i="1"/>
  <c r="K2618" i="1" l="1"/>
  <c r="H2619" i="1" s="1"/>
  <c r="E2619" i="1" l="1"/>
  <c r="J2619" i="1"/>
  <c r="I2619" i="1" l="1"/>
  <c r="K2619" i="1" s="1"/>
  <c r="H2620" i="1" s="1"/>
  <c r="J2620" i="1" l="1"/>
  <c r="E2620" i="1"/>
  <c r="I2620" i="1" l="1"/>
  <c r="K2620" i="1" s="1"/>
  <c r="H2621" i="1" s="1"/>
  <c r="J2621" i="1" l="1"/>
  <c r="E2621" i="1"/>
  <c r="I2621" i="1" l="1"/>
  <c r="K2621" i="1" s="1"/>
  <c r="H2622" i="1" s="1"/>
  <c r="J2622" i="1" l="1"/>
  <c r="I2622" i="1" s="1"/>
  <c r="E2622" i="1"/>
  <c r="K2622" i="1" l="1"/>
  <c r="H2623" i="1" s="1"/>
  <c r="E2623" i="1" l="1"/>
  <c r="J2623" i="1"/>
  <c r="I2623" i="1" l="1"/>
  <c r="K2623" i="1" s="1"/>
  <c r="H2624" i="1" l="1"/>
  <c r="E2624" i="1" l="1"/>
  <c r="J2624" i="1"/>
  <c r="I2624" i="1" l="1"/>
  <c r="K2624" i="1" s="1"/>
  <c r="H2625" i="1" s="1"/>
  <c r="E2625" i="1" l="1"/>
  <c r="J2625" i="1"/>
  <c r="I2625" i="1" l="1"/>
  <c r="K2625" i="1" s="1"/>
  <c r="H2626" i="1" l="1"/>
  <c r="E2626" i="1" l="1"/>
  <c r="J2626" i="1"/>
  <c r="I2626" i="1" l="1"/>
  <c r="K2626" i="1" s="1"/>
  <c r="H2627" i="1" l="1"/>
  <c r="E2627" i="1" l="1"/>
  <c r="J2627" i="1"/>
  <c r="I2627" i="1" l="1"/>
  <c r="K2627" i="1" s="1"/>
  <c r="H2628" i="1" l="1"/>
  <c r="E2628" i="1" l="1"/>
  <c r="J2628" i="1"/>
  <c r="I2628" i="1" l="1"/>
  <c r="K2628" i="1" s="1"/>
  <c r="H2629" i="1" l="1"/>
  <c r="E2629" i="1" l="1"/>
  <c r="J2629" i="1"/>
  <c r="I2629" i="1" s="1"/>
  <c r="K2629" i="1" l="1"/>
  <c r="H2630" i="1" s="1"/>
  <c r="J2630" i="1" l="1"/>
  <c r="E2630" i="1"/>
  <c r="I2630" i="1" l="1"/>
  <c r="K2630" i="1" s="1"/>
  <c r="H2631" i="1" l="1"/>
  <c r="J2631" i="1" l="1"/>
  <c r="E2631" i="1"/>
  <c r="I2631" i="1" l="1"/>
  <c r="K2631" i="1" s="1"/>
  <c r="H2632" i="1" l="1"/>
  <c r="J2632" i="1" l="1"/>
  <c r="E2632" i="1"/>
  <c r="I2632" i="1" l="1"/>
  <c r="K2632" i="1" s="1"/>
  <c r="H2633" i="1" l="1"/>
  <c r="J2633" i="1" l="1"/>
  <c r="E2633" i="1"/>
  <c r="I2633" i="1" l="1"/>
  <c r="K2633" i="1" s="1"/>
  <c r="H2634" i="1" s="1"/>
  <c r="E2634" i="1" l="1"/>
  <c r="J2634" i="1"/>
  <c r="I2634" i="1" l="1"/>
  <c r="K2634" i="1" s="1"/>
  <c r="H2635" i="1" l="1"/>
  <c r="E2635" i="1" l="1"/>
  <c r="J2635" i="1"/>
  <c r="I2635" i="1" l="1"/>
  <c r="K2635" i="1" s="1"/>
  <c r="H2636" i="1" l="1"/>
  <c r="J2636" i="1" l="1"/>
  <c r="E2636" i="1"/>
  <c r="I2636" i="1" l="1"/>
  <c r="K2636" i="1" s="1"/>
  <c r="H2637" i="1" l="1"/>
  <c r="J2637" i="1" l="1"/>
  <c r="E2637" i="1"/>
  <c r="I2637" i="1" l="1"/>
  <c r="K2637" i="1" s="1"/>
  <c r="H2638" i="1" l="1"/>
  <c r="J2638" i="1" l="1"/>
  <c r="E2638" i="1"/>
  <c r="I2638" i="1" l="1"/>
  <c r="K2638" i="1" s="1"/>
  <c r="H2639" i="1" l="1"/>
  <c r="J2639" i="1" l="1"/>
  <c r="E2639" i="1"/>
  <c r="I2639" i="1" l="1"/>
  <c r="K2639" i="1" s="1"/>
  <c r="H2640" i="1" l="1"/>
  <c r="E2640" i="1" l="1"/>
  <c r="J2640" i="1"/>
  <c r="I2640" i="1" l="1"/>
  <c r="K2640" i="1" s="1"/>
  <c r="H2641" i="1" l="1"/>
  <c r="J2641" i="1" l="1"/>
  <c r="E2641" i="1"/>
  <c r="I2641" i="1" l="1"/>
  <c r="K2641" i="1" s="1"/>
  <c r="H2642" i="1" l="1"/>
  <c r="J2642" i="1" l="1"/>
  <c r="E2642" i="1"/>
  <c r="I2642" i="1" l="1"/>
  <c r="K2642" i="1" s="1"/>
  <c r="H2643" i="1" l="1"/>
  <c r="J2643" i="1" l="1"/>
  <c r="E2643" i="1"/>
  <c r="I2643" i="1" l="1"/>
  <c r="K2643" i="1"/>
  <c r="H2644" i="1" s="1"/>
  <c r="J2644" i="1" l="1"/>
  <c r="E2644" i="1"/>
  <c r="I2644" i="1" l="1"/>
  <c r="K2644" i="1" s="1"/>
  <c r="H2645" i="1" l="1"/>
  <c r="E2645" i="1" l="1"/>
  <c r="J2645" i="1"/>
  <c r="I2645" i="1" l="1"/>
  <c r="K2645" i="1" s="1"/>
  <c r="H2646" i="1" l="1"/>
  <c r="J2646" i="1" l="1"/>
  <c r="E2646" i="1"/>
  <c r="I2646" i="1"/>
  <c r="K2646" i="1" l="1"/>
  <c r="H2647" i="1" s="1"/>
  <c r="J2647" i="1" l="1"/>
  <c r="E2647" i="1"/>
  <c r="I2647" i="1" l="1"/>
  <c r="K2647" i="1" s="1"/>
  <c r="H2648" i="1" l="1"/>
  <c r="E2648" i="1" l="1"/>
  <c r="J2648" i="1"/>
  <c r="I2648" i="1" l="1"/>
  <c r="K2648" i="1" s="1"/>
  <c r="H2649" i="1" l="1"/>
  <c r="J2649" i="1" l="1"/>
  <c r="I2649" i="1" s="1"/>
  <c r="E2649" i="1"/>
  <c r="K2649" i="1" l="1"/>
  <c r="H2650" i="1" s="1"/>
  <c r="E2650" i="1" l="1"/>
  <c r="J2650" i="1"/>
  <c r="I2650" i="1" l="1"/>
  <c r="K2650" i="1" s="1"/>
  <c r="H2651" i="1" l="1"/>
  <c r="E2651" i="1" l="1"/>
  <c r="J2651" i="1"/>
  <c r="I2651" i="1" l="1"/>
  <c r="K2651" i="1" s="1"/>
  <c r="H2652" i="1" l="1"/>
  <c r="E2652" i="1" s="1"/>
  <c r="J2652" i="1" l="1"/>
  <c r="I2652" i="1" l="1"/>
  <c r="K2652" i="1" s="1"/>
  <c r="H2653" i="1" s="1"/>
  <c r="J2653" i="1" l="1"/>
  <c r="E2653" i="1"/>
  <c r="I2653" i="1" l="1"/>
  <c r="K2653" i="1" s="1"/>
  <c r="H2654" i="1" l="1"/>
  <c r="E2654" i="1" l="1"/>
  <c r="J2654" i="1"/>
  <c r="I2654" i="1" l="1"/>
  <c r="K2654" i="1" s="1"/>
  <c r="H2655" i="1" l="1"/>
  <c r="J2655" i="1" l="1"/>
  <c r="E2655" i="1"/>
  <c r="I2655" i="1" l="1"/>
  <c r="K2655" i="1" s="1"/>
  <c r="H2656" i="1" l="1"/>
  <c r="J2656" i="1" l="1"/>
  <c r="E2656" i="1"/>
  <c r="I2656" i="1" l="1"/>
  <c r="K2656" i="1" s="1"/>
  <c r="H2657" i="1" l="1"/>
  <c r="E2657" i="1" l="1"/>
  <c r="J2657" i="1"/>
  <c r="I2657" i="1" l="1"/>
  <c r="K2657" i="1" s="1"/>
  <c r="H2658" i="1" l="1"/>
  <c r="E2658" i="1" l="1"/>
  <c r="J2658" i="1"/>
  <c r="I2658" i="1" l="1"/>
  <c r="K2658" i="1" s="1"/>
  <c r="H2659" i="1" s="1"/>
  <c r="E2659" i="1" l="1"/>
  <c r="J2659" i="1"/>
  <c r="I2659" i="1" l="1"/>
  <c r="K2659" i="1" s="1"/>
  <c r="H2660" i="1" l="1"/>
  <c r="E2660" i="1" l="1"/>
  <c r="J2660" i="1"/>
  <c r="I2660" i="1" l="1"/>
  <c r="K2660" i="1" s="1"/>
  <c r="H2661" i="1" l="1"/>
  <c r="E2661" i="1" l="1"/>
  <c r="J2661" i="1"/>
  <c r="I2661" i="1" l="1"/>
  <c r="K2661" i="1" s="1"/>
  <c r="H2662" i="1" l="1"/>
  <c r="E2662" i="1" l="1"/>
  <c r="J2662" i="1"/>
  <c r="I2662" i="1" l="1"/>
  <c r="K2662" i="1" s="1"/>
  <c r="H2663" i="1" l="1"/>
  <c r="E2663" i="1" l="1"/>
  <c r="J2663" i="1"/>
  <c r="I2663" i="1" l="1"/>
  <c r="K2663" i="1" s="1"/>
  <c r="H2664" i="1" l="1"/>
  <c r="E2664" i="1" l="1"/>
  <c r="J2664" i="1"/>
  <c r="I2664" i="1" l="1"/>
  <c r="K2664" i="1" s="1"/>
  <c r="H2665" i="1" l="1"/>
  <c r="E2665" i="1" l="1"/>
  <c r="J2665" i="1"/>
  <c r="I2665" i="1" l="1"/>
  <c r="K2665" i="1" s="1"/>
  <c r="H2666" i="1" l="1"/>
  <c r="E2666" i="1" l="1"/>
  <c r="J2666" i="1"/>
  <c r="I2666" i="1" l="1"/>
  <c r="K2666" i="1" s="1"/>
  <c r="H2667" i="1" l="1"/>
  <c r="J2667" i="1" l="1"/>
  <c r="I2667" i="1" s="1"/>
  <c r="E2667" i="1"/>
  <c r="K2667" i="1" l="1"/>
  <c r="H2668" i="1" s="1"/>
  <c r="E2668" i="1" l="1"/>
  <c r="J2668" i="1"/>
  <c r="I2668" i="1" l="1"/>
  <c r="K2668" i="1" s="1"/>
  <c r="H2669" i="1" l="1"/>
  <c r="J2669" i="1" l="1"/>
  <c r="E2669" i="1"/>
  <c r="I2669" i="1" l="1"/>
  <c r="K2669" i="1" s="1"/>
  <c r="H2670" i="1" l="1"/>
  <c r="E2670" i="1" l="1"/>
  <c r="J2670" i="1"/>
  <c r="I2670" i="1" l="1"/>
  <c r="K2670" i="1" s="1"/>
  <c r="H2671" i="1" s="1"/>
  <c r="E2671" i="1" l="1"/>
  <c r="J2671" i="1"/>
  <c r="I2671" i="1" l="1"/>
  <c r="K2671" i="1" s="1"/>
  <c r="H2672" i="1" l="1"/>
  <c r="E2672" i="1" l="1"/>
  <c r="J2672" i="1"/>
  <c r="I2672" i="1" l="1"/>
  <c r="K2672" i="1" s="1"/>
  <c r="H2673" i="1" s="1"/>
  <c r="E2673" i="1" l="1"/>
  <c r="J2673" i="1"/>
  <c r="I2673" i="1" l="1"/>
  <c r="K2673" i="1" s="1"/>
  <c r="H2674" i="1" l="1"/>
  <c r="J2674" i="1" l="1"/>
  <c r="E2674" i="1"/>
  <c r="I2674" i="1" l="1"/>
  <c r="K2674" i="1" s="1"/>
  <c r="H2675" i="1" l="1"/>
  <c r="J2675" i="1" l="1"/>
  <c r="E2675" i="1"/>
  <c r="I2675" i="1" l="1"/>
  <c r="K2675" i="1" s="1"/>
  <c r="H2676" i="1" l="1"/>
  <c r="J2676" i="1" l="1"/>
  <c r="E2676" i="1"/>
  <c r="I2676" i="1"/>
  <c r="K2676" i="1" l="1"/>
  <c r="H2677" i="1" s="1"/>
  <c r="J2677" i="1" l="1"/>
  <c r="E2677" i="1"/>
  <c r="I2677" i="1" l="1"/>
  <c r="K2677" i="1" s="1"/>
  <c r="H2678" i="1" l="1"/>
  <c r="E2678" i="1" l="1"/>
  <c r="J2678" i="1"/>
  <c r="I2678" i="1" l="1"/>
  <c r="K2678" i="1" s="1"/>
  <c r="H2679" i="1" s="1"/>
  <c r="E2679" i="1" l="1"/>
  <c r="J2679" i="1"/>
  <c r="I2679" i="1" l="1"/>
  <c r="K2679" i="1" l="1"/>
  <c r="H2680" i="1" s="1"/>
  <c r="E2680" i="1" l="1"/>
  <c r="J2680" i="1"/>
  <c r="I2680" i="1" l="1"/>
  <c r="K2680" i="1" s="1"/>
  <c r="H2681" i="1" s="1"/>
  <c r="E2681" i="1" l="1"/>
  <c r="J2681" i="1"/>
  <c r="I2681" i="1" s="1"/>
  <c r="K2681" i="1" l="1"/>
  <c r="H2682" i="1" s="1"/>
  <c r="J2682" i="1" l="1"/>
  <c r="E2682" i="1"/>
  <c r="I2682" i="1" l="1"/>
  <c r="K2682" i="1" s="1"/>
  <c r="H2683" i="1" l="1"/>
  <c r="J2683" i="1" l="1"/>
  <c r="E2683" i="1"/>
  <c r="I2683" i="1" l="1"/>
  <c r="K2683" i="1" s="1"/>
  <c r="H2684" i="1" l="1"/>
  <c r="J2684" i="1" l="1"/>
  <c r="E2684" i="1"/>
  <c r="I2684" i="1" l="1"/>
  <c r="K2684" i="1" s="1"/>
  <c r="H2685" i="1" l="1"/>
  <c r="J2685" i="1" l="1"/>
  <c r="E2685" i="1"/>
  <c r="I2685" i="1" l="1"/>
  <c r="K2685" i="1" s="1"/>
  <c r="H2686" i="1" s="1"/>
  <c r="E2686" i="1" l="1"/>
  <c r="J2686" i="1"/>
  <c r="I2686" i="1" l="1"/>
  <c r="K2686" i="1" s="1"/>
  <c r="H2687" i="1" l="1"/>
  <c r="E2687" i="1" l="1"/>
  <c r="J2687" i="1"/>
  <c r="I2687" i="1" l="1"/>
  <c r="K2687" i="1" s="1"/>
  <c r="H2688" i="1" l="1"/>
  <c r="J2688" i="1" l="1"/>
  <c r="E2688" i="1"/>
  <c r="I2688" i="1" l="1"/>
  <c r="K2688" i="1" s="1"/>
  <c r="H2689" i="1" l="1"/>
  <c r="J2689" i="1" l="1"/>
  <c r="E2689" i="1"/>
  <c r="I2689" i="1" l="1"/>
  <c r="K2689" i="1" s="1"/>
  <c r="H2690" i="1" s="1"/>
  <c r="E2690" i="1" l="1"/>
  <c r="J2690" i="1"/>
  <c r="I2690" i="1" l="1"/>
  <c r="K2690" i="1" s="1"/>
  <c r="H2691" i="1" l="1"/>
  <c r="E2691" i="1" l="1"/>
  <c r="J2691" i="1"/>
  <c r="I2691" i="1" l="1"/>
  <c r="K2691" i="1" s="1"/>
  <c r="H2692" i="1" l="1"/>
  <c r="J2692" i="1" l="1"/>
  <c r="E2692" i="1"/>
  <c r="I2692" i="1" l="1"/>
  <c r="K2692" i="1" s="1"/>
  <c r="H2693" i="1" l="1"/>
  <c r="E2693" i="1" l="1"/>
  <c r="J2693" i="1"/>
  <c r="I2693" i="1" l="1"/>
  <c r="K2693" i="1" s="1"/>
  <c r="H2694" i="1" l="1"/>
  <c r="E2694" i="1" l="1"/>
  <c r="J2694" i="1"/>
  <c r="I2694" i="1" s="1"/>
  <c r="K2694" i="1" l="1"/>
  <c r="H2695" i="1" s="1"/>
  <c r="E2695" i="1" l="1"/>
  <c r="J2695" i="1"/>
  <c r="I2695" i="1" l="1"/>
  <c r="K2695" i="1" s="1"/>
  <c r="H2696" i="1" l="1"/>
  <c r="J2696" i="1" l="1"/>
  <c r="E2696" i="1"/>
  <c r="I2696" i="1" l="1"/>
  <c r="K2696" i="1" s="1"/>
  <c r="H2697" i="1" s="1"/>
  <c r="E2697" i="1" l="1"/>
  <c r="J2697" i="1"/>
  <c r="I2697" i="1" l="1"/>
  <c r="K2697" i="1" s="1"/>
  <c r="H2698" i="1" l="1"/>
  <c r="E2698" i="1" l="1"/>
  <c r="J2698" i="1"/>
  <c r="I2698" i="1" s="1"/>
  <c r="K2698" i="1" l="1"/>
  <c r="H2699" i="1" s="1"/>
  <c r="J2699" i="1" l="1"/>
  <c r="E2699" i="1"/>
  <c r="I2699" i="1" l="1"/>
  <c r="K2699" i="1" s="1"/>
  <c r="H2700" i="1" l="1"/>
  <c r="E2700" i="1" l="1"/>
  <c r="J2700" i="1"/>
  <c r="I2700" i="1" l="1"/>
  <c r="K2700" i="1" s="1"/>
  <c r="H2701" i="1" l="1"/>
  <c r="J2701" i="1" l="1"/>
  <c r="E2701" i="1"/>
  <c r="I2701" i="1" l="1"/>
  <c r="K2701" i="1" s="1"/>
  <c r="H2702" i="1" l="1"/>
  <c r="J2702" i="1" l="1"/>
  <c r="E2702" i="1"/>
  <c r="I2702" i="1" l="1"/>
  <c r="K2702" i="1" s="1"/>
  <c r="H2703" i="1" l="1"/>
  <c r="E2703" i="1" l="1"/>
  <c r="J2703" i="1"/>
  <c r="I2703" i="1" l="1"/>
  <c r="K2703" i="1" s="1"/>
  <c r="H2704" i="1" s="1"/>
  <c r="J2704" i="1" l="1"/>
  <c r="E2704" i="1"/>
  <c r="I2704" i="1" l="1"/>
  <c r="K2704" i="1" s="1"/>
  <c r="H2705" i="1" l="1"/>
  <c r="J2705" i="1" l="1"/>
  <c r="I2705" i="1" s="1"/>
  <c r="E2705" i="1"/>
  <c r="K2705" i="1" l="1"/>
  <c r="H2706" i="1" s="1"/>
  <c r="J2706" i="1" l="1"/>
  <c r="E2706" i="1"/>
  <c r="I2706" i="1" l="1"/>
  <c r="K2706" i="1" s="1"/>
  <c r="H2707" i="1" l="1"/>
  <c r="E2707" i="1" l="1"/>
  <c r="J2707" i="1"/>
  <c r="I2707" i="1" l="1"/>
  <c r="K2707" i="1" s="1"/>
  <c r="H2708" i="1" s="1"/>
  <c r="J2708" i="1" l="1"/>
  <c r="E2708" i="1"/>
  <c r="I2708" i="1" l="1"/>
  <c r="K2708" i="1" s="1"/>
  <c r="H2709" i="1" l="1"/>
  <c r="E2709" i="1" l="1"/>
  <c r="J2709" i="1"/>
  <c r="I2709" i="1" l="1"/>
  <c r="K2709" i="1" s="1"/>
  <c r="H2710" i="1" l="1"/>
  <c r="E2710" i="1" l="1"/>
  <c r="J2710" i="1"/>
  <c r="I2710" i="1" l="1"/>
  <c r="K2710" i="1" s="1"/>
  <c r="H2711" i="1" l="1"/>
  <c r="E2711" i="1" s="1"/>
  <c r="J2711" i="1" l="1"/>
  <c r="I2711" i="1" s="1"/>
  <c r="K2711" i="1" l="1"/>
  <c r="H2712" i="1" s="1"/>
  <c r="E2712" i="1" l="1"/>
  <c r="J2712" i="1"/>
  <c r="I2712" i="1" l="1"/>
  <c r="K2712" i="1" s="1"/>
  <c r="H2713" i="1" l="1"/>
  <c r="E2713" i="1" l="1"/>
  <c r="J2713" i="1"/>
  <c r="I2713" i="1" l="1"/>
  <c r="K2713" i="1"/>
  <c r="H2714" i="1" s="1"/>
  <c r="J2714" i="1" l="1"/>
  <c r="E2714" i="1"/>
  <c r="I2714" i="1" l="1"/>
  <c r="K2714" i="1" s="1"/>
  <c r="H2715" i="1" l="1"/>
  <c r="E2715" i="1" l="1"/>
  <c r="J2715" i="1"/>
  <c r="I2715" i="1" l="1"/>
  <c r="K2715" i="1" s="1"/>
  <c r="H2716" i="1" l="1"/>
  <c r="J2716" i="1" l="1"/>
  <c r="E2716" i="1"/>
  <c r="I2716" i="1" l="1"/>
  <c r="K2716" i="1" s="1"/>
  <c r="H2717" i="1" l="1"/>
  <c r="E2717" i="1" l="1"/>
  <c r="J2717" i="1"/>
  <c r="I2717" i="1" l="1"/>
  <c r="K2717" i="1" s="1"/>
  <c r="H2718" i="1" l="1"/>
  <c r="J2718" i="1" l="1"/>
  <c r="E2718" i="1"/>
  <c r="I2718" i="1" l="1"/>
  <c r="K2718" i="1" s="1"/>
  <c r="H2719" i="1" l="1"/>
  <c r="J2719" i="1" l="1"/>
  <c r="E2719" i="1"/>
  <c r="I2719" i="1" l="1"/>
  <c r="K2719" i="1" s="1"/>
  <c r="H2720" i="1" s="1"/>
  <c r="E2720" i="1" l="1"/>
  <c r="J2720" i="1"/>
  <c r="I2720" i="1" l="1"/>
  <c r="K2720" i="1" s="1"/>
  <c r="H2721" i="1" l="1"/>
  <c r="J2721" i="1" s="1"/>
  <c r="E2721" i="1" l="1"/>
  <c r="I2721" i="1"/>
  <c r="K2721" i="1" s="1"/>
  <c r="H2722" i="1" l="1"/>
  <c r="J2722" i="1" l="1"/>
  <c r="E2722" i="1"/>
  <c r="I2722" i="1" l="1"/>
  <c r="K2722" i="1" s="1"/>
  <c r="H2723" i="1" l="1"/>
  <c r="E2723" i="1" l="1"/>
  <c r="J2723" i="1"/>
  <c r="I2723" i="1" l="1"/>
  <c r="K2723" i="1" s="1"/>
  <c r="H2724" i="1" s="1"/>
  <c r="J2724" i="1" l="1"/>
  <c r="E2724" i="1"/>
  <c r="I2724" i="1" l="1"/>
  <c r="K2724" i="1"/>
  <c r="H2725" i="1" s="1"/>
  <c r="E2725" i="1" l="1"/>
  <c r="J2725" i="1"/>
  <c r="I2725" i="1" l="1"/>
  <c r="K2725" i="1" s="1"/>
  <c r="H2726" i="1" s="1"/>
  <c r="E2726" i="1" l="1"/>
  <c r="J2726" i="1"/>
  <c r="I2726" i="1" l="1"/>
  <c r="K2726" i="1" s="1"/>
  <c r="H2727" i="1" s="1"/>
  <c r="E2727" i="1" s="1"/>
  <c r="J2727" i="1" l="1"/>
  <c r="I2727" i="1" s="1"/>
  <c r="K2727" i="1" l="1"/>
  <c r="H2728" i="1" s="1"/>
  <c r="J2728" i="1" l="1"/>
  <c r="E2728" i="1"/>
  <c r="I2728" i="1" l="1"/>
  <c r="K2728" i="1" s="1"/>
  <c r="H2729" i="1" l="1"/>
  <c r="J2729" i="1" l="1"/>
  <c r="E2729" i="1"/>
  <c r="I2729" i="1" l="1"/>
  <c r="K2729" i="1" s="1"/>
  <c r="H2730" i="1" l="1"/>
  <c r="J2730" i="1" l="1"/>
  <c r="E2730" i="1"/>
  <c r="I2730" i="1" l="1"/>
  <c r="K2730" i="1" s="1"/>
  <c r="H2731" i="1" l="1"/>
  <c r="E2731" i="1" l="1"/>
  <c r="J2731" i="1"/>
  <c r="I2731" i="1" l="1"/>
  <c r="K2731" i="1" s="1"/>
  <c r="H2732" i="1" l="1"/>
  <c r="J2732" i="1" l="1"/>
  <c r="E2732" i="1"/>
  <c r="I2732" i="1" l="1"/>
  <c r="K2732" i="1" s="1"/>
  <c r="H2733" i="1" l="1"/>
  <c r="J2733" i="1" l="1"/>
  <c r="E2733" i="1"/>
  <c r="I2733" i="1" l="1"/>
  <c r="K2733" i="1" s="1"/>
  <c r="H2734" i="1" l="1"/>
  <c r="J2734" i="1" l="1"/>
  <c r="E2734" i="1"/>
  <c r="I2734" i="1" l="1"/>
  <c r="K2734" i="1" s="1"/>
  <c r="H2735" i="1" l="1"/>
  <c r="J2735" i="1" l="1"/>
  <c r="E2735" i="1"/>
  <c r="I2735" i="1" l="1"/>
  <c r="K2735" i="1" s="1"/>
  <c r="H2736" i="1" l="1"/>
  <c r="J2736" i="1" l="1"/>
  <c r="E2736" i="1"/>
  <c r="I2736" i="1" l="1"/>
  <c r="K2736" i="1" s="1"/>
  <c r="H2737" i="1" l="1"/>
  <c r="J2737" i="1" l="1"/>
  <c r="E2737" i="1"/>
  <c r="I2737" i="1" l="1"/>
  <c r="K2737" i="1" s="1"/>
  <c r="H2738" i="1" l="1"/>
  <c r="E2738" i="1" l="1"/>
  <c r="J2738" i="1"/>
  <c r="I2738" i="1" s="1"/>
  <c r="K2738" i="1" l="1"/>
  <c r="H2739" i="1" s="1"/>
  <c r="J2739" i="1" l="1"/>
  <c r="E2739" i="1"/>
  <c r="I2739" i="1" l="1"/>
  <c r="K2739" i="1" s="1"/>
  <c r="H2740" i="1" l="1"/>
  <c r="E2740" i="1" l="1"/>
  <c r="J2740" i="1"/>
  <c r="I2740" i="1" l="1"/>
  <c r="K2740" i="1" s="1"/>
  <c r="H2741" i="1" l="1"/>
  <c r="J2741" i="1" l="1"/>
  <c r="I2741" i="1" s="1"/>
  <c r="E2741" i="1"/>
  <c r="K2741" i="1" l="1"/>
  <c r="H2742" i="1" s="1"/>
  <c r="J2742" i="1" l="1"/>
  <c r="E2742" i="1"/>
  <c r="I2742" i="1" l="1"/>
  <c r="K2742" i="1" s="1"/>
  <c r="H2743" i="1" l="1"/>
  <c r="E2743" i="1" l="1"/>
  <c r="J2743" i="1"/>
  <c r="I2743" i="1" l="1"/>
  <c r="K2743" i="1" s="1"/>
  <c r="H2744" i="1" l="1"/>
  <c r="E2744" i="1" l="1"/>
  <c r="J2744" i="1"/>
  <c r="I2744" i="1" l="1"/>
  <c r="K2744" i="1" s="1"/>
  <c r="H2745" i="1" l="1"/>
  <c r="J2745" i="1" l="1"/>
  <c r="E2745" i="1"/>
  <c r="I2745" i="1" l="1"/>
  <c r="K2745" i="1" s="1"/>
  <c r="H2746" i="1" l="1"/>
  <c r="E2746" i="1" l="1"/>
  <c r="J2746" i="1"/>
  <c r="I2746" i="1" l="1"/>
  <c r="K2746" i="1"/>
  <c r="H2747" i="1" s="1"/>
  <c r="E2747" i="1" l="1"/>
  <c r="J2747" i="1"/>
  <c r="I2747" i="1" l="1"/>
  <c r="K2747" i="1" s="1"/>
  <c r="H2748" i="1" l="1"/>
  <c r="E2748" i="1" l="1"/>
  <c r="J2748" i="1"/>
  <c r="I2748" i="1" s="1"/>
  <c r="K2748" i="1" l="1"/>
  <c r="H2749" i="1" s="1"/>
  <c r="E2749" i="1" l="1"/>
  <c r="J2749" i="1"/>
  <c r="I2749" i="1" s="1"/>
  <c r="K2749" i="1" s="1"/>
  <c r="H2750" i="1" l="1"/>
  <c r="E2750" i="1" l="1"/>
  <c r="J2750" i="1"/>
  <c r="I2750" i="1" l="1"/>
  <c r="K2750" i="1" s="1"/>
  <c r="H2751" i="1" s="1"/>
  <c r="E2751" i="1" l="1"/>
  <c r="J2751" i="1"/>
  <c r="I2751" i="1" l="1"/>
  <c r="K2751" i="1" s="1"/>
  <c r="H2752" i="1" l="1"/>
  <c r="E2752" i="1" l="1"/>
  <c r="J2752" i="1"/>
  <c r="I2752" i="1" l="1"/>
  <c r="K2752" i="1" s="1"/>
  <c r="H2753" i="1" l="1"/>
  <c r="E2753" i="1" l="1"/>
  <c r="J2753" i="1"/>
  <c r="I2753" i="1" l="1"/>
  <c r="K2753" i="1" s="1"/>
  <c r="H2754" i="1" l="1"/>
  <c r="J2754" i="1" l="1"/>
  <c r="I2754" i="1" s="1"/>
  <c r="E2754" i="1"/>
  <c r="K2754" i="1" l="1"/>
  <c r="H2755" i="1" s="1"/>
  <c r="E2755" i="1" s="1"/>
  <c r="J2755" i="1" l="1"/>
  <c r="I2755" i="1" l="1"/>
  <c r="K2755" i="1"/>
  <c r="H2756" i="1" s="1"/>
  <c r="E2756" i="1" l="1"/>
  <c r="J2756" i="1"/>
  <c r="I2756" i="1" l="1"/>
  <c r="K2756" i="1" s="1"/>
  <c r="H2757" i="1" l="1"/>
  <c r="E2757" i="1" l="1"/>
  <c r="J2757" i="1"/>
  <c r="I2757" i="1" l="1"/>
  <c r="K2757" i="1" s="1"/>
  <c r="H2758" i="1" l="1"/>
  <c r="E2758" i="1" l="1"/>
  <c r="J2758" i="1"/>
  <c r="I2758" i="1" s="1"/>
  <c r="K2758" i="1" l="1"/>
  <c r="H2759" i="1" s="1"/>
  <c r="J2759" i="1" l="1"/>
  <c r="E2759" i="1"/>
  <c r="I2759" i="1" l="1"/>
  <c r="K2759" i="1" s="1"/>
  <c r="H2760" i="1" l="1"/>
  <c r="E2760" i="1" l="1"/>
  <c r="J2760" i="1"/>
  <c r="I2760" i="1" l="1"/>
  <c r="K2760" i="1" s="1"/>
  <c r="H2761" i="1" l="1"/>
  <c r="E2761" i="1" l="1"/>
  <c r="J2761" i="1"/>
  <c r="I2761" i="1" l="1"/>
  <c r="K2761" i="1" s="1"/>
  <c r="H2762" i="1" l="1"/>
  <c r="J2762" i="1" l="1"/>
  <c r="E2762" i="1"/>
  <c r="I2762" i="1" l="1"/>
  <c r="K2762" i="1" s="1"/>
  <c r="H2763" i="1" l="1"/>
  <c r="E2763" i="1" l="1"/>
  <c r="J2763" i="1"/>
  <c r="I2763" i="1" l="1"/>
  <c r="K2763" i="1" s="1"/>
  <c r="H2764" i="1" l="1"/>
  <c r="J2764" i="1" l="1"/>
  <c r="E2764" i="1"/>
  <c r="I2764" i="1" l="1"/>
  <c r="K2764" i="1" s="1"/>
  <c r="H2765" i="1" l="1"/>
  <c r="J2765" i="1" l="1"/>
  <c r="E2765" i="1"/>
  <c r="I2765" i="1" l="1"/>
  <c r="K2765" i="1" s="1"/>
  <c r="H2766" i="1" l="1"/>
  <c r="E2766" i="1" l="1"/>
  <c r="J2766" i="1"/>
  <c r="I2766" i="1" l="1"/>
  <c r="K2766" i="1" s="1"/>
  <c r="H2767" i="1" l="1"/>
  <c r="J2767" i="1" l="1"/>
  <c r="E2767" i="1"/>
  <c r="I2767" i="1" l="1"/>
  <c r="K2767" i="1" s="1"/>
  <c r="H2768" i="1" l="1"/>
  <c r="E2768" i="1" l="1"/>
  <c r="J2768" i="1"/>
  <c r="I2768" i="1" l="1"/>
  <c r="K2768" i="1" s="1"/>
  <c r="H2769" i="1" l="1"/>
  <c r="J2769" i="1" l="1"/>
  <c r="E2769" i="1"/>
  <c r="I2769" i="1"/>
  <c r="K2769" i="1" l="1"/>
  <c r="H2770" i="1" s="1"/>
  <c r="J2770" i="1" l="1"/>
  <c r="E2770" i="1"/>
  <c r="I2770" i="1" l="1"/>
  <c r="K2770" i="1" s="1"/>
  <c r="H2771" i="1" l="1"/>
  <c r="E2771" i="1" l="1"/>
  <c r="J2771" i="1"/>
  <c r="I2771" i="1" l="1"/>
  <c r="K2771" i="1" s="1"/>
  <c r="H2772" i="1" s="1"/>
  <c r="E2772" i="1" l="1"/>
  <c r="J2772" i="1"/>
  <c r="I2772" i="1" s="1"/>
  <c r="K2772" i="1" l="1"/>
  <c r="H2773" i="1" s="1"/>
  <c r="E2773" i="1" l="1"/>
  <c r="J2773" i="1"/>
  <c r="I2773" i="1" l="1"/>
  <c r="K2773" i="1" s="1"/>
  <c r="H2774" i="1" l="1"/>
  <c r="E2774" i="1" l="1"/>
  <c r="J2774" i="1"/>
  <c r="I2774" i="1" l="1"/>
  <c r="K2774" i="1" s="1"/>
  <c r="H2775" i="1" l="1"/>
  <c r="E2775" i="1" l="1"/>
  <c r="J2775" i="1"/>
  <c r="I2775" i="1" l="1"/>
  <c r="K2775" i="1" s="1"/>
  <c r="H2776" i="1" l="1"/>
  <c r="J2776" i="1" l="1"/>
  <c r="E2776" i="1"/>
  <c r="I2776" i="1" l="1"/>
  <c r="K2776" i="1" s="1"/>
  <c r="H2777" i="1" l="1"/>
  <c r="E2777" i="1" l="1"/>
  <c r="J2777" i="1"/>
  <c r="I2777" i="1" l="1"/>
  <c r="K2777" i="1" s="1"/>
  <c r="H2778" i="1" l="1"/>
  <c r="E2778" i="1" l="1"/>
  <c r="J2778" i="1"/>
  <c r="I2778" i="1" l="1"/>
  <c r="K2778" i="1" s="1"/>
  <c r="H2779" i="1" l="1"/>
  <c r="J2779" i="1" l="1"/>
  <c r="E2779" i="1"/>
  <c r="I2779" i="1" l="1"/>
  <c r="K2779" i="1" s="1"/>
  <c r="H2780" i="1" l="1"/>
  <c r="E2780" i="1" l="1"/>
  <c r="J2780" i="1"/>
  <c r="I2780" i="1" l="1"/>
  <c r="K2780" i="1" s="1"/>
  <c r="H2781" i="1" l="1"/>
  <c r="J2781" i="1" l="1"/>
  <c r="E2781" i="1"/>
  <c r="I2781" i="1" l="1"/>
  <c r="K2781" i="1" s="1"/>
  <c r="H2782" i="1" l="1"/>
  <c r="E2782" i="1" l="1"/>
  <c r="J2782" i="1"/>
  <c r="I2782" i="1" l="1"/>
  <c r="K2782" i="1" s="1"/>
  <c r="H2783" i="1" l="1"/>
  <c r="J2783" i="1" l="1"/>
  <c r="E2783" i="1"/>
  <c r="I2783" i="1" l="1"/>
  <c r="K2783" i="1" s="1"/>
  <c r="H2784" i="1" l="1"/>
  <c r="E2784" i="1" l="1"/>
  <c r="J2784" i="1"/>
  <c r="I2784" i="1" l="1"/>
  <c r="K2784" i="1" s="1"/>
  <c r="H2785" i="1" l="1"/>
  <c r="J2785" i="1" l="1"/>
  <c r="E2785" i="1"/>
  <c r="I2785" i="1" l="1"/>
  <c r="K2785" i="1" s="1"/>
  <c r="H2786" i="1" l="1"/>
  <c r="J2786" i="1" l="1"/>
  <c r="E2786" i="1"/>
  <c r="I2786" i="1" l="1"/>
  <c r="K2786" i="1" s="1"/>
  <c r="H2787" i="1" l="1"/>
  <c r="E2787" i="1" l="1"/>
  <c r="J2787" i="1"/>
  <c r="I2787" i="1" l="1"/>
  <c r="K2787" i="1" s="1"/>
  <c r="H2788" i="1" l="1"/>
  <c r="J2788" i="1" l="1"/>
  <c r="E2788" i="1"/>
  <c r="I2788" i="1" l="1"/>
  <c r="K2788" i="1" s="1"/>
  <c r="H2789" i="1" l="1"/>
  <c r="J2789" i="1" l="1"/>
  <c r="E2789" i="1"/>
  <c r="I2789" i="1" l="1"/>
  <c r="K2789" i="1" s="1"/>
  <c r="H2790" i="1" l="1"/>
  <c r="E2790" i="1" l="1"/>
  <c r="J2790" i="1"/>
  <c r="I2790" i="1" l="1"/>
  <c r="K2790" i="1" s="1"/>
  <c r="H2791" i="1" s="1"/>
  <c r="E2791" i="1" l="1"/>
  <c r="J2791" i="1"/>
  <c r="I2791" i="1" l="1"/>
  <c r="K2791" i="1" s="1"/>
  <c r="H2792" i="1" l="1"/>
  <c r="J2792" i="1" l="1"/>
  <c r="E2792" i="1"/>
  <c r="I2792" i="1" l="1"/>
  <c r="K2792" i="1" s="1"/>
  <c r="H2793" i="1" l="1"/>
  <c r="J2793" i="1" l="1"/>
  <c r="E2793" i="1"/>
  <c r="I2793" i="1" l="1"/>
  <c r="K2793" i="1"/>
  <c r="H2794" i="1" s="1"/>
  <c r="J2794" i="1" l="1"/>
  <c r="I2794" i="1" s="1"/>
  <c r="E2794" i="1"/>
  <c r="K2794" i="1" l="1"/>
  <c r="H2795" i="1" s="1"/>
  <c r="E2795" i="1" l="1"/>
  <c r="J2795" i="1"/>
  <c r="I2795" i="1" l="1"/>
  <c r="K2795" i="1" s="1"/>
  <c r="H2796" i="1" l="1"/>
  <c r="E2796" i="1" l="1"/>
  <c r="J2796" i="1"/>
  <c r="I2796" i="1" l="1"/>
  <c r="K2796" i="1" s="1"/>
  <c r="H2797" i="1" l="1"/>
  <c r="J2797" i="1" l="1"/>
  <c r="E2797" i="1"/>
  <c r="I2797" i="1" l="1"/>
  <c r="K2797" i="1" s="1"/>
  <c r="H2798" i="1" l="1"/>
  <c r="E2798" i="1" l="1"/>
  <c r="J2798" i="1"/>
  <c r="I2798" i="1" l="1"/>
  <c r="K2798" i="1" s="1"/>
  <c r="H2799" i="1" l="1"/>
  <c r="J2799" i="1" l="1"/>
  <c r="E2799" i="1"/>
  <c r="I2799" i="1" l="1"/>
  <c r="K2799" i="1" s="1"/>
  <c r="H2800" i="1" l="1"/>
  <c r="E2800" i="1" l="1"/>
  <c r="J2800" i="1"/>
  <c r="I2800" i="1" l="1"/>
  <c r="K2800" i="1" s="1"/>
  <c r="H2801" i="1" l="1"/>
  <c r="J2801" i="1" l="1"/>
  <c r="E2801" i="1"/>
  <c r="I2801" i="1" l="1"/>
  <c r="K2801" i="1" s="1"/>
  <c r="H2802" i="1" l="1"/>
  <c r="J2802" i="1" l="1"/>
  <c r="E2802" i="1"/>
  <c r="I2802" i="1" l="1"/>
  <c r="K2802" i="1" s="1"/>
  <c r="H2803" i="1" l="1"/>
  <c r="J2803" i="1" l="1"/>
  <c r="E2803" i="1"/>
  <c r="I2803" i="1" l="1"/>
  <c r="K2803" i="1" s="1"/>
  <c r="H2804" i="1" l="1"/>
  <c r="E2804" i="1" l="1"/>
  <c r="J2804" i="1"/>
  <c r="I2804" i="1" l="1"/>
  <c r="K2804" i="1" s="1"/>
  <c r="H2805" i="1" l="1"/>
  <c r="E2805" i="1" l="1"/>
  <c r="J2805" i="1"/>
  <c r="I2805" i="1" l="1"/>
  <c r="K2805" i="1" s="1"/>
  <c r="H2806" i="1" l="1"/>
  <c r="J2806" i="1" l="1"/>
  <c r="E2806" i="1"/>
  <c r="I2806" i="1"/>
  <c r="K2806" i="1" l="1"/>
  <c r="H2807" i="1" s="1"/>
  <c r="E2807" i="1" l="1"/>
  <c r="J2807" i="1"/>
  <c r="I2807" i="1" s="1"/>
  <c r="K2807" i="1" l="1"/>
  <c r="H2808" i="1" s="1"/>
  <c r="J2808" i="1" l="1"/>
  <c r="I2808" i="1" s="1"/>
  <c r="E2808" i="1"/>
  <c r="K2808" i="1" l="1"/>
  <c r="H2809" i="1" s="1"/>
  <c r="J2809" i="1" l="1"/>
  <c r="I2809" i="1" s="1"/>
  <c r="E2809" i="1"/>
  <c r="K2809" i="1" l="1"/>
  <c r="H2810" i="1" s="1"/>
  <c r="E2810" i="1" l="1"/>
  <c r="J2810" i="1"/>
  <c r="I2810" i="1" s="1"/>
  <c r="K2810" i="1" l="1"/>
  <c r="H2811" i="1" s="1"/>
  <c r="J2811" i="1" l="1"/>
  <c r="E2811" i="1"/>
  <c r="I2811" i="1" l="1"/>
  <c r="K2811" i="1" s="1"/>
  <c r="H2812" i="1" l="1"/>
  <c r="J2812" i="1" l="1"/>
  <c r="E2812" i="1"/>
  <c r="I2812" i="1" l="1"/>
  <c r="K2812" i="1" s="1"/>
  <c r="H2813" i="1" l="1"/>
  <c r="E2813" i="1" l="1"/>
  <c r="J2813" i="1"/>
  <c r="I2813" i="1" l="1"/>
  <c r="K2813" i="1" s="1"/>
  <c r="H2814" i="1" l="1"/>
  <c r="E2814" i="1" l="1"/>
  <c r="J2814" i="1"/>
  <c r="I2814" i="1" l="1"/>
  <c r="K2814" i="1" s="1"/>
  <c r="H2815" i="1" s="1"/>
  <c r="E2815" i="1" l="1"/>
  <c r="J2815" i="1"/>
  <c r="I2815" i="1" l="1"/>
  <c r="K2815" i="1"/>
  <c r="H2816" i="1" s="1"/>
  <c r="E2816" i="1" l="1"/>
  <c r="J2816" i="1"/>
  <c r="I2816" i="1" l="1"/>
  <c r="K2816" i="1" s="1"/>
  <c r="H2817" i="1" l="1"/>
  <c r="E2817" i="1" l="1"/>
  <c r="J2817" i="1"/>
  <c r="I2817" i="1" l="1"/>
  <c r="K2817" i="1" s="1"/>
  <c r="H2818" i="1" l="1"/>
  <c r="E2818" i="1" l="1"/>
  <c r="J2818" i="1"/>
  <c r="I2818" i="1" l="1"/>
  <c r="K2818" i="1" s="1"/>
  <c r="H2819" i="1" l="1"/>
  <c r="E2819" i="1" l="1"/>
  <c r="J2819" i="1"/>
  <c r="I2819" i="1" l="1"/>
  <c r="K2819" i="1" s="1"/>
  <c r="H2820" i="1" l="1"/>
  <c r="E2820" i="1" l="1"/>
  <c r="J2820" i="1"/>
  <c r="I2820" i="1" l="1"/>
  <c r="K2820" i="1" s="1"/>
  <c r="H2821" i="1" l="1"/>
  <c r="J2821" i="1" s="1"/>
  <c r="E2821" i="1" l="1"/>
  <c r="I2821" i="1"/>
  <c r="K2821" i="1" s="1"/>
  <c r="H2822" i="1" l="1"/>
  <c r="E2822" i="1" l="1"/>
  <c r="J2822" i="1"/>
  <c r="I2822" i="1" l="1"/>
  <c r="K2822" i="1" s="1"/>
  <c r="H2823" i="1" l="1"/>
  <c r="E2823" i="1" l="1"/>
  <c r="J2823" i="1"/>
  <c r="I2823" i="1" l="1"/>
  <c r="K2823" i="1" s="1"/>
  <c r="H2824" i="1" l="1"/>
  <c r="J2824" i="1" l="1"/>
  <c r="E2824" i="1"/>
  <c r="I2824" i="1" l="1"/>
  <c r="K2824" i="1" s="1"/>
  <c r="H2825" i="1" l="1"/>
  <c r="E2825" i="1" l="1"/>
  <c r="J2825" i="1"/>
  <c r="I2825" i="1" s="1"/>
  <c r="K2825" i="1" l="1"/>
  <c r="H2826" i="1" s="1"/>
  <c r="E2826" i="1" s="1"/>
  <c r="J2826" i="1" l="1"/>
  <c r="I2826" i="1" s="1"/>
  <c r="K2826" i="1" l="1"/>
  <c r="H2827" i="1" s="1"/>
  <c r="E2827" i="1" l="1"/>
  <c r="J2827" i="1"/>
  <c r="I2827" i="1" l="1"/>
  <c r="K2827" i="1" s="1"/>
  <c r="H2828" i="1" l="1"/>
  <c r="E2828" i="1" l="1"/>
  <c r="J2828" i="1"/>
  <c r="I2828" i="1" s="1"/>
  <c r="K2828" i="1" l="1"/>
  <c r="H2829" i="1" s="1"/>
  <c r="E2829" i="1" l="1"/>
  <c r="J2829" i="1"/>
  <c r="I2829" i="1" l="1"/>
  <c r="K2829" i="1" s="1"/>
  <c r="H2830" i="1" l="1"/>
  <c r="E2830" i="1" l="1"/>
  <c r="J2830" i="1"/>
  <c r="I2830" i="1" l="1"/>
  <c r="K2830" i="1" s="1"/>
  <c r="H2831" i="1" l="1"/>
  <c r="J2831" i="1" l="1"/>
  <c r="E2831" i="1"/>
  <c r="I2831" i="1" l="1"/>
  <c r="K2831" i="1" s="1"/>
  <c r="H2832" i="1" l="1"/>
  <c r="E2832" i="1" l="1"/>
  <c r="J2832" i="1"/>
  <c r="I2832" i="1" s="1"/>
  <c r="K2832" i="1" l="1"/>
  <c r="H2833" i="1" s="1"/>
  <c r="E2833" i="1" l="1"/>
  <c r="J2833" i="1"/>
  <c r="I2833" i="1" l="1"/>
  <c r="K2833" i="1" s="1"/>
  <c r="H2834" i="1" l="1"/>
  <c r="J2834" i="1" l="1"/>
  <c r="E2834" i="1"/>
  <c r="I2834" i="1" l="1"/>
  <c r="K2834" i="1" s="1"/>
  <c r="H2835" i="1" l="1"/>
  <c r="J2835" i="1" l="1"/>
  <c r="I2835" i="1" s="1"/>
  <c r="E2835" i="1"/>
  <c r="K2835" i="1" l="1"/>
  <c r="H2836" i="1" s="1"/>
  <c r="E2836" i="1" l="1"/>
  <c r="J2836" i="1"/>
  <c r="I2836" i="1" s="1"/>
  <c r="K2836" i="1" l="1"/>
  <c r="H2837" i="1" s="1"/>
  <c r="J2837" i="1" l="1"/>
  <c r="E2837" i="1"/>
  <c r="I2837" i="1" l="1"/>
  <c r="K2837" i="1" s="1"/>
  <c r="H2838" i="1" s="1"/>
  <c r="J2838" i="1" l="1"/>
  <c r="E2838" i="1"/>
  <c r="I2838" i="1" l="1"/>
  <c r="K2838" i="1" s="1"/>
  <c r="H2839" i="1" l="1"/>
  <c r="J2839" i="1" l="1"/>
  <c r="I2839" i="1" s="1"/>
  <c r="E2839" i="1"/>
  <c r="K2839" i="1" l="1"/>
  <c r="H2840" i="1" s="1"/>
  <c r="E2840" i="1" l="1"/>
  <c r="J2840" i="1"/>
  <c r="I2840" i="1" l="1"/>
  <c r="K2840" i="1" s="1"/>
  <c r="H2841" i="1" s="1"/>
  <c r="J2841" i="1" l="1"/>
  <c r="E2841" i="1"/>
  <c r="I2841" i="1" l="1"/>
  <c r="K2841" i="1" s="1"/>
  <c r="H2842" i="1" l="1"/>
  <c r="E2842" i="1" l="1"/>
  <c r="J2842" i="1"/>
  <c r="I2842" i="1" l="1"/>
  <c r="K2842" i="1" s="1"/>
  <c r="H2843" i="1" l="1"/>
  <c r="E2843" i="1" l="1"/>
  <c r="J2843" i="1"/>
  <c r="I2843" i="1" l="1"/>
  <c r="K2843" i="1" s="1"/>
  <c r="H2844" i="1" l="1"/>
  <c r="J2844" i="1" l="1"/>
  <c r="E2844" i="1"/>
  <c r="I2844" i="1" l="1"/>
  <c r="K2844" i="1" s="1"/>
  <c r="H2845" i="1" l="1"/>
  <c r="J2845" i="1" l="1"/>
  <c r="E2845" i="1"/>
  <c r="I2845" i="1" l="1"/>
  <c r="K2845" i="1" s="1"/>
  <c r="H2846" i="1" l="1"/>
  <c r="J2846" i="1" l="1"/>
  <c r="E2846" i="1"/>
  <c r="I2846" i="1" l="1"/>
  <c r="K2846" i="1" s="1"/>
  <c r="H2847" i="1" l="1"/>
  <c r="J2847" i="1" l="1"/>
  <c r="E2847" i="1"/>
  <c r="I2847" i="1" l="1"/>
  <c r="K2847" i="1" s="1"/>
  <c r="H2848" i="1" l="1"/>
  <c r="E2848" i="1" l="1"/>
  <c r="J2848" i="1"/>
  <c r="I2848" i="1" l="1"/>
  <c r="K2848" i="1" s="1"/>
  <c r="H2849" i="1" l="1"/>
  <c r="J2849" i="1" l="1"/>
  <c r="E2849" i="1"/>
  <c r="I2849" i="1" l="1"/>
  <c r="K2849" i="1" s="1"/>
  <c r="H2850" i="1" l="1"/>
  <c r="E2850" i="1" l="1"/>
  <c r="J2850" i="1"/>
  <c r="I2850" i="1" l="1"/>
  <c r="K2850" i="1" s="1"/>
  <c r="H2851" i="1" l="1"/>
  <c r="E2851" i="1" l="1"/>
  <c r="J2851" i="1"/>
  <c r="I2851" i="1" l="1"/>
  <c r="K2851" i="1" s="1"/>
  <c r="H2852" i="1" l="1"/>
  <c r="J2852" i="1" l="1"/>
  <c r="I2852" i="1" s="1"/>
  <c r="E2852" i="1"/>
  <c r="K2852" i="1" l="1"/>
  <c r="H2853" i="1" s="1"/>
  <c r="E2853" i="1" l="1"/>
  <c r="J2853" i="1"/>
  <c r="I2853" i="1" l="1"/>
  <c r="K2853" i="1" s="1"/>
  <c r="H2854" i="1" l="1"/>
  <c r="J2854" i="1" l="1"/>
  <c r="E2854" i="1"/>
  <c r="I2854" i="1"/>
  <c r="K2854" i="1" l="1"/>
  <c r="H2855" i="1" s="1"/>
  <c r="E2855" i="1" l="1"/>
  <c r="J2855" i="1"/>
  <c r="I2855" i="1" l="1"/>
  <c r="K2855" i="1" s="1"/>
  <c r="H2856" i="1" s="1"/>
  <c r="E2856" i="1" l="1"/>
  <c r="J2856" i="1"/>
  <c r="I2856" i="1" l="1"/>
  <c r="K2856" i="1" s="1"/>
  <c r="H2857" i="1" l="1"/>
  <c r="J2857" i="1" l="1"/>
  <c r="E2857" i="1"/>
  <c r="I2857" i="1" l="1"/>
  <c r="K2857" i="1" s="1"/>
  <c r="H2858" i="1" l="1"/>
  <c r="E2858" i="1" l="1"/>
  <c r="J2858" i="1"/>
  <c r="I2858" i="1" l="1"/>
  <c r="K2858" i="1" s="1"/>
  <c r="H2859" i="1" s="1"/>
  <c r="E2859" i="1" l="1"/>
  <c r="J2859" i="1"/>
  <c r="I2859" i="1" s="1"/>
  <c r="K2859" i="1" l="1"/>
  <c r="H2860" i="1" s="1"/>
  <c r="E2860" i="1" l="1"/>
  <c r="J2860" i="1"/>
  <c r="I2860" i="1" l="1"/>
  <c r="K2860" i="1" s="1"/>
  <c r="H2861" i="1" l="1"/>
  <c r="E2861" i="1" l="1"/>
  <c r="J2861" i="1"/>
  <c r="I2861" i="1" l="1"/>
  <c r="K2861" i="1" s="1"/>
  <c r="H2862" i="1" l="1"/>
  <c r="J2862" i="1" l="1"/>
  <c r="E2862" i="1"/>
  <c r="I2862" i="1" l="1"/>
  <c r="K2862" i="1" s="1"/>
  <c r="H2863" i="1" l="1"/>
  <c r="E2863" i="1" l="1"/>
  <c r="J2863" i="1"/>
  <c r="I2863" i="1" l="1"/>
  <c r="K2863" i="1" s="1"/>
  <c r="H2864" i="1" l="1"/>
  <c r="E2864" i="1" l="1"/>
  <c r="J2864" i="1"/>
  <c r="I2864" i="1" l="1"/>
  <c r="K2864" i="1" s="1"/>
  <c r="H2865" i="1" s="1"/>
  <c r="J2865" i="1" l="1"/>
  <c r="E2865" i="1"/>
  <c r="I2865" i="1" l="1"/>
  <c r="K2865" i="1" s="1"/>
  <c r="H2866" i="1" l="1"/>
  <c r="E2866" i="1" l="1"/>
  <c r="J2866" i="1"/>
  <c r="I2866" i="1" l="1"/>
  <c r="K2866" i="1" s="1"/>
  <c r="H2867" i="1" l="1"/>
  <c r="J2867" i="1" l="1"/>
  <c r="E2867" i="1"/>
  <c r="I2867" i="1" l="1"/>
  <c r="K2867" i="1" s="1"/>
  <c r="H2868" i="1" l="1"/>
  <c r="J2868" i="1" l="1"/>
  <c r="E2868" i="1"/>
  <c r="I2868" i="1" l="1"/>
  <c r="K2868" i="1" s="1"/>
  <c r="H2869" i="1" s="1"/>
  <c r="J2869" i="1" l="1"/>
  <c r="E2869" i="1"/>
  <c r="I2869" i="1" l="1"/>
  <c r="K2869" i="1" s="1"/>
  <c r="H2870" i="1" l="1"/>
  <c r="J2870" i="1" l="1"/>
  <c r="E2870" i="1"/>
  <c r="I2870" i="1" l="1"/>
  <c r="K2870" i="1" s="1"/>
  <c r="H2871" i="1" l="1"/>
  <c r="E2871" i="1" l="1"/>
  <c r="J2871" i="1"/>
  <c r="I2871" i="1" l="1"/>
  <c r="K2871" i="1" s="1"/>
  <c r="H2872" i="1" l="1"/>
  <c r="E2872" i="1" l="1"/>
  <c r="J2872" i="1"/>
  <c r="I2872" i="1" l="1"/>
  <c r="K2872" i="1" s="1"/>
  <c r="H2873" i="1" l="1"/>
  <c r="E2873" i="1" l="1"/>
  <c r="J2873" i="1"/>
  <c r="I2873" i="1" l="1"/>
  <c r="K2873" i="1" s="1"/>
  <c r="H2874" i="1" l="1"/>
  <c r="J2874" i="1" l="1"/>
  <c r="E2874" i="1"/>
  <c r="I2874" i="1" l="1"/>
  <c r="K2874" i="1" s="1"/>
  <c r="H2875" i="1" l="1"/>
  <c r="E2875" i="1" l="1"/>
  <c r="J2875" i="1"/>
  <c r="I2875" i="1" l="1"/>
  <c r="K2875" i="1" s="1"/>
  <c r="H2876" i="1" l="1"/>
  <c r="E2876" i="1" l="1"/>
  <c r="J2876" i="1"/>
  <c r="I2876" i="1" l="1"/>
  <c r="K2876" i="1" s="1"/>
  <c r="H2877" i="1" l="1"/>
  <c r="E2877" i="1" s="1"/>
  <c r="J2877" i="1" l="1"/>
  <c r="I2877" i="1" s="1"/>
  <c r="K2877" i="1" l="1"/>
  <c r="H2878" i="1" s="1"/>
  <c r="J2878" i="1" l="1"/>
  <c r="E2878" i="1"/>
  <c r="I2878" i="1" l="1"/>
  <c r="K2878" i="1"/>
  <c r="H2879" i="1" s="1"/>
  <c r="J2879" i="1" l="1"/>
  <c r="E2879" i="1"/>
  <c r="I2879" i="1" l="1"/>
  <c r="K2879" i="1" s="1"/>
  <c r="H2880" i="1" l="1"/>
  <c r="J2880" i="1" l="1"/>
  <c r="E2880" i="1"/>
  <c r="I2880" i="1" l="1"/>
  <c r="K2880" i="1" s="1"/>
  <c r="H2881" i="1" l="1"/>
  <c r="J2881" i="1" l="1"/>
  <c r="E2881" i="1"/>
  <c r="I2881" i="1" l="1"/>
  <c r="K2881" i="1" s="1"/>
  <c r="H2882" i="1" l="1"/>
  <c r="E2882" i="1" l="1"/>
  <c r="J2882" i="1"/>
  <c r="I2882" i="1" s="1"/>
  <c r="K2882" i="1" l="1"/>
  <c r="H2883" i="1" s="1"/>
  <c r="E2883" i="1" l="1"/>
  <c r="J2883" i="1"/>
  <c r="I2883" i="1" l="1"/>
  <c r="K2883" i="1" s="1"/>
  <c r="H2884" i="1" l="1"/>
  <c r="J2884" i="1" s="1"/>
  <c r="E2884" i="1" l="1"/>
  <c r="I2884" i="1"/>
  <c r="K2884" i="1" s="1"/>
  <c r="H2885" i="1" l="1"/>
  <c r="E2885" i="1" l="1"/>
  <c r="J2885" i="1"/>
  <c r="I2885" i="1" l="1"/>
  <c r="K2885" i="1" s="1"/>
  <c r="H2886" i="1" l="1"/>
  <c r="E2886" i="1" l="1"/>
  <c r="J2886" i="1"/>
  <c r="I2886" i="1" s="1"/>
  <c r="K2886" i="1" l="1"/>
  <c r="H2887" i="1" s="1"/>
  <c r="E2887" i="1" l="1"/>
  <c r="J2887" i="1"/>
  <c r="I2887" i="1" l="1"/>
  <c r="K2887" i="1" s="1"/>
  <c r="H2888" i="1" l="1"/>
  <c r="E2888" i="1" s="1"/>
  <c r="J2888" i="1" l="1"/>
  <c r="I2888" i="1" s="1"/>
  <c r="K2888" i="1" l="1"/>
  <c r="H2889" i="1" s="1"/>
  <c r="E2889" i="1" l="1"/>
  <c r="J2889" i="1"/>
  <c r="I2889" i="1" l="1"/>
  <c r="K2889" i="1" s="1"/>
  <c r="H2890" i="1" l="1"/>
  <c r="E2890" i="1" l="1"/>
  <c r="J2890" i="1"/>
  <c r="I2890" i="1" l="1"/>
  <c r="K2890" i="1" s="1"/>
  <c r="H2891" i="1" l="1"/>
  <c r="E2891" i="1" l="1"/>
  <c r="J2891" i="1"/>
  <c r="I2891" i="1" s="1"/>
  <c r="K2891" i="1" l="1"/>
  <c r="H2892" i="1" s="1"/>
  <c r="J2892" i="1" l="1"/>
  <c r="E2892" i="1"/>
  <c r="I2892" i="1" l="1"/>
  <c r="K2892" i="1" s="1"/>
  <c r="H2893" i="1" l="1"/>
  <c r="J2893" i="1" l="1"/>
  <c r="E2893" i="1"/>
  <c r="I2893" i="1" l="1"/>
  <c r="K2893" i="1" s="1"/>
  <c r="H2894" i="1" l="1"/>
  <c r="J2894" i="1" l="1"/>
  <c r="E2894" i="1"/>
  <c r="I2894" i="1" l="1"/>
  <c r="K2894" i="1" s="1"/>
  <c r="H2895" i="1" l="1"/>
  <c r="J2895" i="1" l="1"/>
  <c r="E2895" i="1"/>
  <c r="I2895" i="1" l="1"/>
  <c r="K2895" i="1" s="1"/>
  <c r="H2896" i="1" l="1"/>
  <c r="J2896" i="1" l="1"/>
  <c r="E2896" i="1"/>
  <c r="I2896" i="1" l="1"/>
  <c r="K2896" i="1" s="1"/>
  <c r="H2897" i="1" l="1"/>
  <c r="E2897" i="1" l="1"/>
  <c r="J2897" i="1"/>
  <c r="I2897" i="1" l="1"/>
  <c r="K2897" i="1" s="1"/>
  <c r="H2898" i="1" l="1"/>
  <c r="E2898" i="1" l="1"/>
  <c r="E10" i="2" s="1"/>
  <c r="E23" i="2" s="1"/>
  <c r="J2898" i="1"/>
  <c r="I2898" i="1" s="1"/>
  <c r="F10" i="2"/>
  <c r="G10" i="2"/>
  <c r="F23" i="2"/>
  <c r="G9" i="10" l="1"/>
  <c r="K9" i="10" s="1"/>
  <c r="S10" i="2"/>
  <c r="U10" i="2" s="1"/>
  <c r="K2898" i="1"/>
  <c r="G23" i="2"/>
  <c r="I23" i="2"/>
  <c r="H2899" i="1"/>
  <c r="H23" i="2"/>
  <c r="L9" i="10" l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1" i="10"/>
  <c r="O9" i="10"/>
  <c r="M9" i="10"/>
  <c r="M8" i="10" s="1"/>
  <c r="M7" i="10" s="1"/>
  <c r="J23" i="2"/>
  <c r="K23" i="2" s="1"/>
  <c r="E2899" i="1"/>
  <c r="J2899" i="1"/>
  <c r="M23" i="2" l="1"/>
  <c r="L4" i="10"/>
  <c r="L3" i="10" s="1"/>
  <c r="I2899" i="1"/>
  <c r="K2899" i="1" s="1"/>
  <c r="O23" i="10" l="1"/>
  <c r="P23" i="10" s="1"/>
  <c r="Q23" i="10" s="1"/>
  <c r="O15" i="10"/>
  <c r="P15" i="10" s="1"/>
  <c r="O22" i="10"/>
  <c r="P22" i="10" s="1"/>
  <c r="Q22" i="10" s="1"/>
  <c r="O14" i="10"/>
  <c r="O21" i="10"/>
  <c r="P21" i="10" s="1"/>
  <c r="Q21" i="10" s="1"/>
  <c r="O13" i="10"/>
  <c r="O20" i="10"/>
  <c r="P20" i="10" s="1"/>
  <c r="Q20" i="10" s="1"/>
  <c r="O12" i="10"/>
  <c r="O19" i="10"/>
  <c r="P19" i="10" s="1"/>
  <c r="Q19" i="10" s="1"/>
  <c r="O11" i="10"/>
  <c r="O18" i="10"/>
  <c r="P18" i="10" s="1"/>
  <c r="Q18" i="10" s="1"/>
  <c r="O10" i="10"/>
  <c r="O17" i="10"/>
  <c r="P17" i="10" s="1"/>
  <c r="Q17" i="10" s="1"/>
  <c r="O16" i="10"/>
  <c r="P16" i="10" s="1"/>
  <c r="Q16" i="10" s="1"/>
  <c r="H2900" i="1"/>
  <c r="Q15" i="10" l="1"/>
  <c r="F28" i="10"/>
  <c r="F30" i="10" s="1"/>
  <c r="E2900" i="1"/>
  <c r="J2900" i="1"/>
  <c r="R15" i="10" l="1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I2900" i="1"/>
  <c r="K2900" i="1" s="1"/>
  <c r="F31" i="10" l="1"/>
  <c r="N10" i="2" s="1"/>
  <c r="O10" i="2" s="1"/>
  <c r="H2901" i="1"/>
  <c r="J2901" i="1" l="1"/>
  <c r="I2901" i="1" s="1"/>
  <c r="E2901" i="1"/>
  <c r="K2901" i="1" l="1"/>
  <c r="H2902" i="1" s="1"/>
  <c r="E2902" i="1" l="1"/>
  <c r="J2902" i="1"/>
  <c r="I2902" i="1" l="1"/>
  <c r="K2902" i="1" s="1"/>
  <c r="H2903" i="1" l="1"/>
  <c r="E2903" i="1" l="1"/>
  <c r="J2903" i="1"/>
  <c r="I2903" i="1" l="1"/>
  <c r="K2903" i="1" s="1"/>
  <c r="H2904" i="1" l="1"/>
  <c r="E2904" i="1" l="1"/>
  <c r="J2904" i="1"/>
  <c r="I2904" i="1" l="1"/>
  <c r="K2904" i="1" s="1"/>
  <c r="H2905" i="1" l="1"/>
  <c r="E2905" i="1" l="1"/>
  <c r="J2905" i="1"/>
  <c r="I2905" i="1" l="1"/>
  <c r="K2905" i="1" s="1"/>
  <c r="H2906" i="1" l="1"/>
  <c r="J2906" i="1" l="1"/>
  <c r="I2906" i="1" s="1"/>
  <c r="E2906" i="1"/>
  <c r="K2906" i="1" l="1"/>
  <c r="H2907" i="1" s="1"/>
  <c r="J2907" i="1" l="1"/>
  <c r="E2907" i="1"/>
  <c r="I2907" i="1" l="1"/>
  <c r="K2907" i="1" s="1"/>
  <c r="H2908" i="1" l="1"/>
  <c r="E2908" i="1" l="1"/>
  <c r="J2908" i="1"/>
  <c r="I2908" i="1" s="1"/>
  <c r="K2908" i="1" l="1"/>
  <c r="H2909" i="1" s="1"/>
  <c r="E2909" i="1" l="1"/>
  <c r="J2909" i="1"/>
  <c r="I2909" i="1" l="1"/>
  <c r="K2909" i="1" s="1"/>
  <c r="H2910" i="1" s="1"/>
  <c r="J2910" i="1" l="1"/>
  <c r="E2910" i="1"/>
  <c r="I2910" i="1" l="1"/>
  <c r="K2910" i="1" s="1"/>
  <c r="H2911" i="1" l="1"/>
  <c r="J2911" i="1" l="1"/>
  <c r="E2911" i="1"/>
  <c r="I2911" i="1" l="1"/>
  <c r="K2911" i="1" s="1"/>
  <c r="H2912" i="1" l="1"/>
  <c r="E2912" i="1" l="1"/>
  <c r="J2912" i="1"/>
  <c r="I2912" i="1" l="1"/>
  <c r="K2912" i="1" s="1"/>
  <c r="H2913" i="1" l="1"/>
  <c r="J2913" i="1" l="1"/>
  <c r="E2913" i="1"/>
  <c r="I2913" i="1" l="1"/>
  <c r="K2913" i="1" s="1"/>
  <c r="H2914" i="1" l="1"/>
  <c r="J2914" i="1" s="1"/>
  <c r="E2914" i="1" l="1"/>
  <c r="I2914" i="1"/>
  <c r="K2914" i="1" s="1"/>
  <c r="H2915" i="1" l="1"/>
  <c r="J2915" i="1" l="1"/>
  <c r="E2915" i="1"/>
  <c r="I2915" i="1" l="1"/>
  <c r="K2915" i="1" s="1"/>
  <c r="H2916" i="1" l="1"/>
  <c r="E2916" i="1" l="1"/>
  <c r="J2916" i="1"/>
  <c r="I2916" i="1" l="1"/>
  <c r="K2916" i="1" s="1"/>
  <c r="H2917" i="1" s="1"/>
  <c r="J2917" i="1" l="1"/>
  <c r="E2917" i="1"/>
  <c r="I2917" i="1" l="1"/>
  <c r="K2917" i="1" s="1"/>
  <c r="H2918" i="1" l="1"/>
  <c r="J2918" i="1" l="1"/>
  <c r="E2918" i="1"/>
  <c r="I2918" i="1" l="1"/>
  <c r="K2918" i="1" s="1"/>
  <c r="H2919" i="1" l="1"/>
  <c r="E2919" i="1" l="1"/>
  <c r="J2919" i="1"/>
  <c r="I2919" i="1" l="1"/>
  <c r="K2919" i="1" s="1"/>
  <c r="H2920" i="1" l="1"/>
  <c r="J2920" i="1" l="1"/>
  <c r="E2920" i="1"/>
  <c r="I2920" i="1" l="1"/>
  <c r="K2920" i="1" s="1"/>
  <c r="H2921" i="1" l="1"/>
  <c r="J2921" i="1" l="1"/>
  <c r="I2921" i="1" s="1"/>
  <c r="E2921" i="1"/>
  <c r="K2921" i="1" l="1"/>
  <c r="H2922" i="1" s="1"/>
  <c r="E2922" i="1" l="1"/>
  <c r="J2922" i="1"/>
  <c r="I2922" i="1" l="1"/>
  <c r="K2922" i="1" s="1"/>
  <c r="H2923" i="1" l="1"/>
  <c r="E2923" i="1" l="1"/>
  <c r="J2923" i="1"/>
  <c r="I2923" i="1" s="1"/>
  <c r="K2923" i="1" l="1"/>
  <c r="H2924" i="1" s="1"/>
  <c r="J2924" i="1" l="1"/>
  <c r="E2924" i="1"/>
  <c r="I2924" i="1" l="1"/>
  <c r="K2924" i="1" s="1"/>
  <c r="H2925" i="1" l="1"/>
  <c r="E2925" i="1" l="1"/>
  <c r="J2925" i="1"/>
  <c r="I2925" i="1" l="1"/>
  <c r="K2925" i="1" s="1"/>
  <c r="H2926" i="1" l="1"/>
  <c r="E2926" i="1" l="1"/>
  <c r="J2926" i="1"/>
  <c r="I2926" i="1" l="1"/>
  <c r="K2926" i="1" s="1"/>
  <c r="H2927" i="1" l="1"/>
  <c r="J2927" i="1" l="1"/>
  <c r="E2927" i="1"/>
  <c r="I2927" i="1" l="1"/>
  <c r="K2927" i="1" s="1"/>
  <c r="H2928" i="1" l="1"/>
  <c r="J2928" i="1" l="1"/>
  <c r="E2928" i="1"/>
  <c r="I2928" i="1" l="1"/>
  <c r="K2928" i="1" s="1"/>
  <c r="H2929" i="1" l="1"/>
  <c r="E2929" i="1" l="1"/>
  <c r="J2929" i="1"/>
  <c r="I2929" i="1" l="1"/>
  <c r="K2929" i="1"/>
  <c r="H2930" i="1" s="1"/>
  <c r="E2930" i="1" l="1"/>
  <c r="J2930" i="1"/>
  <c r="I2930" i="1" l="1"/>
  <c r="K2930" i="1" s="1"/>
  <c r="H2931" i="1" l="1"/>
  <c r="E2931" i="1" l="1"/>
  <c r="J2931" i="1"/>
  <c r="I2931" i="1" l="1"/>
  <c r="K2931" i="1" s="1"/>
  <c r="H2932" i="1" l="1"/>
  <c r="E2932" i="1" l="1"/>
  <c r="J2932" i="1"/>
  <c r="I2932" i="1" l="1"/>
  <c r="K2932" i="1" s="1"/>
  <c r="H2933" i="1" l="1"/>
  <c r="E2933" i="1" l="1"/>
  <c r="J2933" i="1"/>
  <c r="I2933" i="1" l="1"/>
  <c r="K2933" i="1" s="1"/>
  <c r="H2934" i="1" l="1"/>
  <c r="J2934" i="1" l="1"/>
  <c r="E2934" i="1"/>
  <c r="I2934" i="1"/>
  <c r="K2934" i="1" l="1"/>
  <c r="H2935" i="1" s="1"/>
  <c r="J2935" i="1" l="1"/>
  <c r="E2935" i="1"/>
  <c r="I2935" i="1" l="1"/>
  <c r="K2935" i="1" s="1"/>
  <c r="H2936" i="1" l="1"/>
  <c r="J2936" i="1" l="1"/>
  <c r="E2936" i="1"/>
  <c r="I2936" i="1" l="1"/>
  <c r="K2936" i="1" s="1"/>
  <c r="H2937" i="1" l="1"/>
  <c r="E2937" i="1" l="1"/>
  <c r="J2937" i="1"/>
  <c r="I2937" i="1" l="1"/>
  <c r="K2937" i="1" s="1"/>
  <c r="H2938" i="1" l="1"/>
  <c r="J2938" i="1" l="1"/>
  <c r="E2938" i="1"/>
  <c r="I2938" i="1" l="1"/>
  <c r="K2938" i="1" s="1"/>
  <c r="H2939" i="1" l="1"/>
  <c r="E2939" i="1" l="1"/>
  <c r="J2939" i="1"/>
  <c r="I2939" i="1" l="1"/>
  <c r="K2939" i="1" s="1"/>
  <c r="H2940" i="1" l="1"/>
  <c r="J2940" i="1" l="1"/>
  <c r="I2940" i="1" s="1"/>
  <c r="E2940" i="1"/>
  <c r="K2940" i="1" l="1"/>
  <c r="H2941" i="1" s="1"/>
  <c r="E2941" i="1" l="1"/>
  <c r="J2941" i="1"/>
  <c r="I2941" i="1" l="1"/>
  <c r="K2941" i="1" s="1"/>
  <c r="H2942" i="1" s="1"/>
  <c r="J2942" i="1" l="1"/>
  <c r="I2942" i="1" s="1"/>
  <c r="E2942" i="1"/>
  <c r="K2942" i="1" l="1"/>
  <c r="H2943" i="1" s="1"/>
  <c r="E2943" i="1" l="1"/>
  <c r="J2943" i="1"/>
  <c r="I2943" i="1" l="1"/>
  <c r="K2943" i="1" s="1"/>
  <c r="H2944" i="1" l="1"/>
  <c r="E2944" i="1" l="1"/>
  <c r="J2944" i="1"/>
  <c r="I2944" i="1" l="1"/>
  <c r="K2944" i="1" s="1"/>
  <c r="H2945" i="1" l="1"/>
  <c r="J2945" i="1" l="1"/>
  <c r="I2945" i="1" s="1"/>
  <c r="E2945" i="1"/>
  <c r="K2945" i="1" l="1"/>
  <c r="H2946" i="1" s="1"/>
  <c r="E2946" i="1" l="1"/>
  <c r="J2946" i="1"/>
  <c r="I2946" i="1" l="1"/>
  <c r="K2946" i="1" s="1"/>
  <c r="H2947" i="1" l="1"/>
  <c r="E2947" i="1" l="1"/>
  <c r="J2947" i="1"/>
  <c r="I2947" i="1" l="1"/>
  <c r="K2947" i="1" s="1"/>
  <c r="H2948" i="1" l="1"/>
  <c r="E2948" i="1" l="1"/>
  <c r="J2948" i="1"/>
  <c r="I2948" i="1" l="1"/>
  <c r="K2948" i="1" s="1"/>
  <c r="H2949" i="1" l="1"/>
  <c r="E2949" i="1" l="1"/>
  <c r="J2949" i="1"/>
  <c r="I2949" i="1" l="1"/>
  <c r="K2949" i="1" s="1"/>
  <c r="H2950" i="1" l="1"/>
  <c r="J2950" i="1" l="1"/>
  <c r="I2950" i="1" s="1"/>
  <c r="E2950" i="1"/>
  <c r="K2950" i="1" l="1"/>
  <c r="H2951" i="1" s="1"/>
  <c r="E2951" i="1" l="1"/>
  <c r="J2951" i="1"/>
  <c r="I2951" i="1" l="1"/>
  <c r="K2951" i="1" s="1"/>
  <c r="H2952" i="1" l="1"/>
  <c r="E2952" i="1" l="1"/>
  <c r="J2952" i="1"/>
  <c r="I2952" i="1" l="1"/>
  <c r="K2952" i="1" s="1"/>
  <c r="H2953" i="1" l="1"/>
  <c r="J2953" i="1" l="1"/>
  <c r="E2953" i="1"/>
  <c r="I2953" i="1" l="1"/>
  <c r="K2953" i="1" s="1"/>
  <c r="H2954" i="1" l="1"/>
  <c r="E2954" i="1" l="1"/>
  <c r="J2954" i="1"/>
  <c r="I2954" i="1" l="1"/>
  <c r="K2954" i="1"/>
  <c r="H2955" i="1" s="1"/>
  <c r="E2955" i="1" l="1"/>
  <c r="J2955" i="1"/>
  <c r="I2955" i="1" l="1"/>
  <c r="K2955" i="1" s="1"/>
  <c r="H2956" i="1" l="1"/>
  <c r="J2956" i="1" l="1"/>
  <c r="E2956" i="1"/>
  <c r="I2956" i="1" l="1"/>
  <c r="K2956" i="1" s="1"/>
  <c r="H2957" i="1" l="1"/>
  <c r="J2957" i="1" l="1"/>
  <c r="E2957" i="1"/>
  <c r="I2957" i="1" l="1"/>
  <c r="K2957" i="1" s="1"/>
  <c r="H2958" i="1" l="1"/>
  <c r="J2958" i="1" l="1"/>
  <c r="E2958" i="1"/>
  <c r="I2958" i="1" l="1"/>
  <c r="K2958" i="1" s="1"/>
  <c r="H2959" i="1" l="1"/>
  <c r="E2959" i="1" s="1"/>
  <c r="J2959" i="1" l="1"/>
  <c r="I2959" i="1" s="1"/>
  <c r="K2959" i="1" l="1"/>
  <c r="H2960" i="1" s="1"/>
  <c r="J2960" i="1" l="1"/>
  <c r="E2960" i="1"/>
  <c r="I2960" i="1" l="1"/>
  <c r="K2960" i="1" s="1"/>
  <c r="H2961" i="1" l="1"/>
  <c r="J2961" i="1" l="1"/>
  <c r="I2961" i="1" s="1"/>
  <c r="E2961" i="1"/>
  <c r="K2961" i="1" l="1"/>
  <c r="H2962" i="1"/>
  <c r="E2962" i="1" l="1"/>
  <c r="J2962" i="1"/>
  <c r="I2962" i="1" l="1"/>
  <c r="K2962" i="1" s="1"/>
  <c r="H2963" i="1" l="1"/>
  <c r="E2963" i="1" l="1"/>
  <c r="J2963" i="1"/>
  <c r="I2963" i="1" l="1"/>
  <c r="K2963" i="1" s="1"/>
  <c r="H2964" i="1" s="1"/>
  <c r="J2964" i="1" s="1"/>
  <c r="E2964" i="1" l="1"/>
  <c r="I2964" i="1"/>
  <c r="K2964" i="1" s="1"/>
  <c r="H2965" i="1" l="1"/>
  <c r="J2965" i="1" s="1"/>
  <c r="E2965" i="1" l="1"/>
  <c r="I2965" i="1"/>
  <c r="K2965" i="1" s="1"/>
  <c r="H2966" i="1" l="1"/>
  <c r="J2966" i="1" l="1"/>
  <c r="E2966" i="1"/>
  <c r="I2966" i="1" l="1"/>
  <c r="K2966" i="1" s="1"/>
  <c r="H2967" i="1" l="1"/>
  <c r="E2967" i="1" l="1"/>
  <c r="J2967" i="1"/>
  <c r="I2967" i="1" l="1"/>
  <c r="K2967" i="1" s="1"/>
  <c r="H2968" i="1" l="1"/>
  <c r="E2968" i="1" l="1"/>
  <c r="J2968" i="1"/>
  <c r="I2968" i="1" s="1"/>
  <c r="K2968" i="1" l="1"/>
  <c r="H2969" i="1" s="1"/>
  <c r="E2969" i="1" l="1"/>
  <c r="J2969" i="1"/>
  <c r="I2969" i="1" l="1"/>
  <c r="K2969" i="1" s="1"/>
  <c r="H2970" i="1" l="1"/>
  <c r="E2970" i="1" l="1"/>
  <c r="J2970" i="1"/>
  <c r="I2970" i="1" l="1"/>
  <c r="K2970" i="1" s="1"/>
</calcChain>
</file>

<file path=xl/sharedStrings.xml><?xml version="1.0" encoding="utf-8"?>
<sst xmlns="http://schemas.openxmlformats.org/spreadsheetml/2006/main" count="440" uniqueCount="170">
  <si>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</si>
  <si>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</si>
  <si>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</si>
  <si>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</si>
  <si>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</si>
  <si>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</si>
  <si>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</si>
  <si>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</si>
  <si>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</si>
  <si>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</si>
  <si>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</si>
  <si>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</si>
  <si>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</si>
  <si>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</si>
  <si>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</si>
  <si>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</si>
  <si>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</si>
  <si>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</si>
  <si>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</si>
  <si>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</si>
  <si>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</si>
  <si>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</si>
  <si>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</si>
  <si>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</si>
  <si>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</si>
  <si>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</si>
  <si>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</si>
  <si>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</si>
  <si>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</si>
  <si>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</si>
  <si>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</si>
  <si>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</si>
  <si>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</si>
  <si>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</si>
  <si>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</si>
  <si>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</si>
  <si>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</si>
  <si>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</si>
  <si>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</si>
  <si>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</si>
  <si>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</si>
  <si>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</si>
  <si>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</si>
  <si>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</si>
  <si>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</si>
  <si>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</si>
  <si>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</si>
  <si>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</si>
  <si>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</si>
  <si>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</si>
  <si>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</si>
  <si>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</si>
  <si>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</si>
  <si>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</si>
  <si>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</si>
  <si>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</si>
  <si>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</si>
  <si>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</si>
  <si>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</si>
  <si>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</si>
  <si>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</si>
  <si>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</si>
  <si>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</si>
  <si>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</si>
  <si>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</si>
  <si>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</si>
  <si>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</si>
  <si>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</si>
  <si>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</si>
  <si>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</si>
  <si>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</si>
  <si>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</si>
  <si>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</si>
  <si>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</si>
  <si>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</si>
  <si>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</si>
  <si>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</si>
  <si>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</si>
  <si>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</si>
  <si>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</si>
  <si>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</si>
  <si>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</si>
  <si>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</si>
  <si>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</si>
  <si>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</si>
  <si>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</si>
  <si>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</si>
  <si>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</si>
  <si>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</si>
  <si>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</si>
  <si>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</si>
  <si>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</si>
  <si>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</si>
  <si>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</si>
  <si>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</si>
  <si>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</si>
  <si>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</si>
  <si>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</si>
  <si>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</si>
  <si>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</si>
  <si>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</si>
  <si>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</si>
  <si>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</si>
  <si>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</si>
  <si>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</si>
  <si>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</si>
  <si>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</si>
  <si>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</si>
  <si>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</si>
  <si>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</si>
  <si>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</si>
  <si>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</si>
  <si>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</si>
  <si>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</si>
  <si>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</si>
  <si>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</si>
  <si>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</si>
  <si>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</si>
  <si>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</si>
  <si>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</si>
  <si>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</si>
  <si>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</si>
  <si>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</si>
  <si>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</si>
  <si>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</si>
  <si>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</si>
  <si>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</si>
  <si>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</si>
  <si>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</si>
  <si>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</si>
  <si>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</si>
  <si>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</si>
  <si>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</si>
  <si>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</si>
  <si>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</si>
  <si>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</si>
  <si>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</si>
  <si>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</si>
  <si>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</si>
  <si>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</si>
  <si>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</si>
  <si>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</si>
  <si>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</si>
  <si>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Board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</si>
  <si>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</si>
  <si>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</si>
  <si>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</si>
  <si>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</si>
  <si>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</si>
  <si>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</si>
  <si>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</si>
  <si>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</si>
  <si>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</si>
  <si>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</si>
  <si>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</si>
  <si>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</si>
  <si>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</si>
  <si>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</si>
  <si>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</si>
  <si>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</si>
  <si>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</si>
  <si>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</si>
  <si>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</si>
  <si>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</si>
  <si>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</si>
  <si>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</si>
  <si>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</si>
  <si>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</si>
  <si>
    <t xml:space="preserve"> Plaque</t>
  </si>
  <si>
    <t>périmètre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</si>
</sst>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U2970"/>
  <sheetViews>
    <sheetView tabSelected="1" workbookViewId="0">
      <pane ySplit="17" topLeftCell="A30" activePane="bottomLeft" state="frozen"/>
      <selection pane="bottomLeft" activeCell="R11" sqref="R11"/>
    </sheetView>
  </sheetViews>
  <sheetFormatPr baseColWidth="10" defaultRowHeight="15" x14ac:dyDescent="0.25"/>
  <cols>
    <col min="8" max="8" width="12" bestFit="1" customWidth="1"/>
  </cols>
  <sheetData>
    <row r="1" spans="2:21" x14ac:dyDescent="0.25">
      <c r="T1" s="75" t="s">
        <v>141</v>
      </c>
    </row>
    <row r="2" spans="2:21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44</v>
      </c>
      <c r="T2" s="75" t="s">
        <v>142</v>
      </c>
    </row>
    <row r="3" spans="2:21" x14ac:dyDescent="0.25">
      <c r="M3" s="26">
        <v>4</v>
      </c>
      <c r="N3" s="32" t="s">
        <v>45</v>
      </c>
      <c r="T3" s="75" t="s">
        <v>143</v>
      </c>
    </row>
    <row r="4" spans="2:21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</row>
    <row r="5" spans="2:21" x14ac:dyDescent="0.25">
      <c r="C5" s="2" t="s">
        <v>2</v>
      </c>
      <c r="D5" s="4">
        <v>20</v>
      </c>
      <c r="E5" t="s">
        <v>4</v>
      </c>
      <c r="H5" s="2" t="s">
        <v>24</v>
      </c>
      <c r="I5" s="4">
        <v>600</v>
      </c>
      <c r="J5" t="s">
        <v>29</v>
      </c>
      <c r="L5" s="25" t="s">
        <v>30</v>
      </c>
      <c r="M5" s="4">
        <v>3</v>
      </c>
      <c r="N5" t="s">
        <v>31</v>
      </c>
      <c r="O5" s="40" t="s">
        <v>85</v>
      </c>
      <c r="P5" s="40"/>
      <c r="Q5" s="40"/>
      <c r="S5" s="2" t="s">
        <v>144</v>
      </c>
      <c r="T5" s="76" t="s">
        <v>143</v>
      </c>
    </row>
    <row r="6" spans="2:21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1780</v>
      </c>
      <c r="N6" t="s">
        <v>29</v>
      </c>
      <c r="O6" s="2" t="s">
        <v>86</v>
      </c>
      <c r="P6" s="29">
        <f>IF(Protection=$T$3,MassiP,IF(Expo=3,(b+2*tf)/(b*tf),2*(b+tf)/(b*tf))*1000)</f>
        <v>102.94117647058823</v>
      </c>
      <c r="Q6" t="s">
        <v>37</v>
      </c>
      <c r="S6" s="2" t="s">
        <v>145</v>
      </c>
      <c r="T6" s="4">
        <v>600</v>
      </c>
      <c r="U6" t="s">
        <v>22</v>
      </c>
    </row>
    <row r="7" spans="2:21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20</v>
      </c>
      <c r="J7" t="s">
        <v>29</v>
      </c>
      <c r="L7" s="25" t="s">
        <v>33</v>
      </c>
      <c r="M7" s="27">
        <f>2*b*tf+hw*tw+(4-PI())*rr^2</f>
        <v>13600</v>
      </c>
      <c r="N7" t="s">
        <v>35</v>
      </c>
      <c r="O7" s="2" t="s">
        <v>87</v>
      </c>
      <c r="P7" s="29">
        <f>IF(Protection=$T$3,MassiP,(2*(hw-2*rr)+2*PI()*rr)/(hw*tw+(4-PI())*rr^2)*1000)</f>
        <v>102.94117647058823</v>
      </c>
      <c r="Q7" t="s">
        <v>37</v>
      </c>
      <c r="S7" s="25" t="s">
        <v>146</v>
      </c>
      <c r="T7" s="4">
        <v>0.15</v>
      </c>
      <c r="U7" t="s">
        <v>147</v>
      </c>
    </row>
    <row r="8" spans="2:21" x14ac:dyDescent="0.25">
      <c r="C8" s="2" t="s">
        <v>17</v>
      </c>
      <c r="D8" s="4">
        <v>25</v>
      </c>
      <c r="H8" s="2" t="s">
        <v>27</v>
      </c>
      <c r="I8" s="4">
        <v>10</v>
      </c>
      <c r="J8" t="s">
        <v>29</v>
      </c>
      <c r="L8" s="25" t="s">
        <v>34</v>
      </c>
      <c r="M8" s="29">
        <f>p/Aa*1000</f>
        <v>130.88235294117646</v>
      </c>
      <c r="N8" t="s">
        <v>37</v>
      </c>
      <c r="O8" s="2" t="s">
        <v>88</v>
      </c>
      <c r="P8" s="29">
        <f>IF(Protection=$T$3,MassiP,2000*(b+tf)/(b*tf))</f>
        <v>102.94117647058823</v>
      </c>
      <c r="Q8" t="s">
        <v>37</v>
      </c>
      <c r="S8" s="25" t="s">
        <v>148</v>
      </c>
      <c r="T8" s="4">
        <v>1200</v>
      </c>
      <c r="U8" t="s">
        <v>149</v>
      </c>
    </row>
    <row r="9" spans="2:21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1400</v>
      </c>
      <c r="N9" t="s">
        <v>29</v>
      </c>
      <c r="S9" s="25" t="s">
        <v>150</v>
      </c>
      <c r="T9" s="4">
        <v>30</v>
      </c>
      <c r="U9" t="s">
        <v>29</v>
      </c>
    </row>
    <row r="10" spans="2:21" x14ac:dyDescent="0.25">
      <c r="C10" s="2" t="s">
        <v>47</v>
      </c>
      <c r="D10" s="4">
        <v>1</v>
      </c>
      <c r="H10" s="2" t="s">
        <v>36</v>
      </c>
      <c r="I10" s="28">
        <f>h-2*tf</f>
        <v>560</v>
      </c>
      <c r="J10" t="s">
        <v>29</v>
      </c>
      <c r="L10" s="25" t="s">
        <v>39</v>
      </c>
      <c r="M10" s="29">
        <f>pb/Aa*1000</f>
        <v>102.94117647058823</v>
      </c>
      <c r="N10" t="s">
        <v>37</v>
      </c>
      <c r="O10" s="25" t="s">
        <v>168</v>
      </c>
      <c r="P10" s="29">
        <f>P11/Aa*1000</f>
        <v>102.94117647058823</v>
      </c>
      <c r="Q10" t="s">
        <v>37</v>
      </c>
      <c r="S10" s="25" t="s">
        <v>151</v>
      </c>
      <c r="T10" s="4" t="s">
        <v>44</v>
      </c>
    </row>
    <row r="11" spans="2:21" x14ac:dyDescent="0.25">
      <c r="C11" s="2"/>
      <c r="D11" s="3"/>
      <c r="H11" s="2" t="s">
        <v>43</v>
      </c>
      <c r="I11" s="4" t="s">
        <v>45</v>
      </c>
      <c r="L11" s="25" t="s">
        <v>40</v>
      </c>
      <c r="M11" s="30">
        <f>0.9*(2*tf+b/2+SQRT(hw^2+(b-b)^2/4))/(hw+3/2*b+2*tf-tw)</f>
        <v>0.7078651685393258</v>
      </c>
      <c r="O11" s="25" t="s">
        <v>169</v>
      </c>
      <c r="P11" s="31">
        <f>2*h+b</f>
        <v>1400</v>
      </c>
      <c r="Q11" t="s">
        <v>29</v>
      </c>
    </row>
    <row r="12" spans="2:21" x14ac:dyDescent="0.25">
      <c r="C12" s="2"/>
      <c r="D12" s="3"/>
      <c r="M12" s="30">
        <f>0.9*MassiveteBox/Massivete</f>
        <v>0.7078651685393258</v>
      </c>
    </row>
    <row r="13" spans="2:21" x14ac:dyDescent="0.25">
      <c r="C13" s="2"/>
      <c r="D13" s="3"/>
    </row>
    <row r="14" spans="2:21" x14ac:dyDescent="0.25">
      <c r="C14" s="2"/>
      <c r="D14" s="3"/>
      <c r="E14" s="3"/>
      <c r="F14" s="3"/>
      <c r="G14" s="3"/>
      <c r="H14" s="37" t="s">
        <v>84</v>
      </c>
      <c r="I14" s="38"/>
      <c r="J14" s="38"/>
      <c r="K14" s="38"/>
      <c r="L14" s="41" t="s">
        <v>89</v>
      </c>
      <c r="M14" s="42"/>
      <c r="N14" s="42"/>
      <c r="O14" s="42"/>
      <c r="P14" s="44" t="s">
        <v>90</v>
      </c>
      <c r="Q14" s="45"/>
      <c r="R14" s="45"/>
      <c r="S14" s="45"/>
    </row>
    <row r="15" spans="2:21" x14ac:dyDescent="0.25">
      <c r="B15" s="5" t="s">
        <v>8</v>
      </c>
      <c r="C15" s="5" t="s">
        <v>8</v>
      </c>
      <c r="D15" s="8" t="s">
        <v>12</v>
      </c>
      <c r="E15" s="15" t="s">
        <v>91</v>
      </c>
      <c r="F15" s="51" t="s">
        <v>91</v>
      </c>
      <c r="G15" s="54" t="s">
        <v>91</v>
      </c>
      <c r="H15" s="15" t="s">
        <v>15</v>
      </c>
      <c r="I15" s="18"/>
      <c r="J15" s="21" t="s">
        <v>18</v>
      </c>
      <c r="K15" s="18" t="s">
        <v>41</v>
      </c>
      <c r="L15" s="15" t="s">
        <v>15</v>
      </c>
      <c r="M15" s="18"/>
      <c r="N15" s="21" t="s">
        <v>18</v>
      </c>
      <c r="O15" s="18" t="s">
        <v>41</v>
      </c>
      <c r="P15" s="15" t="s">
        <v>15</v>
      </c>
      <c r="Q15" s="18"/>
      <c r="R15" s="21" t="s">
        <v>18</v>
      </c>
      <c r="S15" s="18" t="s">
        <v>41</v>
      </c>
    </row>
    <row r="16" spans="2:21" x14ac:dyDescent="0.25">
      <c r="B16" s="6" t="s">
        <v>9</v>
      </c>
      <c r="C16" s="6" t="s">
        <v>9</v>
      </c>
      <c r="D16" s="9" t="s">
        <v>11</v>
      </c>
      <c r="E16" s="16" t="s">
        <v>86</v>
      </c>
      <c r="F16" s="52" t="s">
        <v>89</v>
      </c>
      <c r="G16" s="55" t="s">
        <v>92</v>
      </c>
      <c r="H16" s="16" t="s">
        <v>16</v>
      </c>
      <c r="I16" s="19" t="s">
        <v>152</v>
      </c>
      <c r="J16" s="22" t="s">
        <v>19</v>
      </c>
      <c r="K16" s="19" t="s">
        <v>42</v>
      </c>
      <c r="L16" s="16" t="s">
        <v>16</v>
      </c>
      <c r="M16" s="19" t="s">
        <v>152</v>
      </c>
      <c r="N16" s="22" t="s">
        <v>19</v>
      </c>
      <c r="O16" s="19" t="s">
        <v>42</v>
      </c>
      <c r="P16" s="16" t="s">
        <v>16</v>
      </c>
      <c r="Q16" s="19" t="s">
        <v>152</v>
      </c>
      <c r="R16" s="22" t="s">
        <v>19</v>
      </c>
      <c r="S16" s="19" t="s">
        <v>42</v>
      </c>
    </row>
    <row r="17" spans="2:19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3" t="s">
        <v>13</v>
      </c>
      <c r="G17" s="56" t="s">
        <v>13</v>
      </c>
      <c r="H17" s="17" t="s">
        <v>13</v>
      </c>
      <c r="I17" s="20"/>
      <c r="J17" s="23" t="s">
        <v>20</v>
      </c>
      <c r="K17" s="20" t="s">
        <v>13</v>
      </c>
      <c r="L17" s="17" t="s">
        <v>13</v>
      </c>
      <c r="M17" s="20"/>
      <c r="N17" s="23" t="s">
        <v>20</v>
      </c>
      <c r="O17" s="20" t="s">
        <v>13</v>
      </c>
      <c r="P17" s="17" t="s">
        <v>13</v>
      </c>
      <c r="Q17" s="20"/>
      <c r="R17" s="23" t="s">
        <v>20</v>
      </c>
      <c r="S17" s="20" t="s">
        <v>13</v>
      </c>
    </row>
    <row r="18" spans="2:1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L18</f>
        <v>20</v>
      </c>
      <c r="G18" s="11">
        <f>P18</f>
        <v>20</v>
      </c>
      <c r="H18" s="3">
        <f>Theta0</f>
        <v>20</v>
      </c>
      <c r="I18" s="12">
        <f>Cp*RhoP/(J18*RhoA)*dP/1000*MassivSS</f>
        <v>0.64404506786178095</v>
      </c>
      <c r="J18" s="24">
        <f>IF(H18&lt;600,425+0.773*H18-1.69/1000*H18^2+2.22/1000^2*H18^3,IF(H18&lt;735,666+13002/(738-H18),IF(H18&lt;900,545+17820/(H18-731),650)))</f>
        <v>439.80176</v>
      </c>
      <c r="K18" s="12">
        <f>LambdaP*MassivSS/(dP/1000)/(J18*RhoA)/(1+I18/3)*(D18-H18)*DeltaT-(EXP(I18/10)-1)*0</f>
        <v>0</v>
      </c>
      <c r="L18" s="3">
        <f>Theta0</f>
        <v>20</v>
      </c>
      <c r="M18" s="12">
        <f>Cp*RhoP/(N18*RhoA)*dP/1000*MassivW</f>
        <v>0.64404506786178095</v>
      </c>
      <c r="N18" s="24">
        <f>IF(L18&lt;600,425+0.773*L18-1.69/1000*L18^2+2.22/1000^2*L18^3,IF(L18&lt;735,666+13002/(738-L18),IF(L18&lt;900,545+17820/(L18-731),650)))</f>
        <v>439.80176</v>
      </c>
      <c r="O18" s="12">
        <f>LambdaP*MassivW/(dP/1000)/(N18*RhoA)/(1+M18/3)*(D18-L18)*DeltaT-(EXP(M18/10)-1)*0</f>
        <v>0</v>
      </c>
      <c r="P18" s="3">
        <f>Theta0</f>
        <v>20</v>
      </c>
      <c r="Q18" s="12">
        <f>Cp*RhoP/(R18*RhoA)*dP/1000*MassivSI</f>
        <v>0.64404506786178095</v>
      </c>
      <c r="R18" s="24">
        <f>IF(P18&lt;600,425+0.773*P18-1.69/1000*P18^2+2.22/1000^2*P18^3,IF(P18&lt;735,666+13002/(738-P18),IF(P18&lt;900,545+17820/(P18-731),650)))</f>
        <v>439.80176</v>
      </c>
      <c r="S18" s="12">
        <f>LambdaP*MassivSI/(dP/1000)/(R18*RhoA)/(1+Q18/3)*(D18-P18)*DeltaT-(EXP(Q18/10)-1)*0</f>
        <v>0</v>
      </c>
    </row>
    <row r="19" spans="2:19" x14ac:dyDescent="0.25">
      <c r="B19" s="3">
        <f t="shared" ref="B19:B82" si="0">B18+DeltaT</f>
        <v>5</v>
      </c>
      <c r="C19" s="14">
        <f t="shared" ref="C19:C82" si="1">B19/60</f>
        <v>8.3333333333333329E-2</v>
      </c>
      <c r="D19" s="11">
        <f t="shared" ref="D19:D82" si="2">20+345*LOG(8*C19+1,10)</f>
        <v>96.537818617642927</v>
      </c>
      <c r="E19" s="11">
        <f t="shared" ref="E19:E82" si="3">H19</f>
        <v>20</v>
      </c>
      <c r="F19" s="11">
        <f>L19</f>
        <v>20</v>
      </c>
      <c r="G19" s="11">
        <f>P19</f>
        <v>20</v>
      </c>
      <c r="H19" s="24">
        <f>H18+IF(Limit=Oui,MAX(0,K18),K18)</f>
        <v>20</v>
      </c>
      <c r="I19" s="12">
        <f>Cp*RhoP/(J19*RhoA)*dP/1000*MassivSS</f>
        <v>0.64404506786178095</v>
      </c>
      <c r="J19" s="24">
        <f>IF(H19&lt;600,425+0.773*H19-1.69/1000*H19^2+2.22/1000^2*H19^3,IF(H19&lt;735,666+13002/(738-H19),IF(H19&lt;900,545+17820/(H19-731),650)))</f>
        <v>439.80176</v>
      </c>
      <c r="K19" s="12">
        <f>LambdaP*MassivSS/(dP/1000)/(J19*RhoA)/(1+I19/3)*(D19-H19)*DeltaT-(EXP(I19/10)-1)*(D19-D18)</f>
        <v>-5.0446114781702915</v>
      </c>
      <c r="L19" s="24">
        <f>L18+IF(Limit=Oui,MAX(0,O18),O18)</f>
        <v>20</v>
      </c>
      <c r="M19" s="12">
        <f>Cp*RhoP/(N19*RhoA)*dP/1000*MassivW</f>
        <v>0.64404506786178095</v>
      </c>
      <c r="N19" s="24">
        <f>IF(L19&lt;600,425+0.773*L19-1.69/1000*L19^2+2.22/1000^2*L19^3,IF(L19&lt;735,666+13002/(738-L19),IF(L19&lt;900,545+17820/(L19-731),650)))</f>
        <v>439.80176</v>
      </c>
      <c r="O19" s="12">
        <f>LambdaP*MassivW/(dP/1000)/(N19*RhoA)/(1+M19/3)*(D19-L19)*DeltaT-(EXP(M19/10)-1)*(D19-D18)</f>
        <v>-5.0446114781702915</v>
      </c>
      <c r="P19" s="24">
        <f>P18+IF(Limit=Oui,MAX(0,S18),S18)</f>
        <v>20</v>
      </c>
      <c r="Q19" s="12">
        <f>Cp*RhoP/(R19*RhoA)*dP/1000*MassivSI</f>
        <v>0.64404506786178095</v>
      </c>
      <c r="R19" s="24">
        <f>IF(P19&lt;600,425+0.773*P19-1.69/1000*P19^2+2.22/1000^2*P19^3,IF(P19&lt;735,666+13002/(738-P19),IF(P19&lt;900,545+17820/(P19-731),650)))</f>
        <v>439.80176</v>
      </c>
      <c r="S19" s="12">
        <f>LambdaP*MassivSI/(dP/1000)/(R19*RhoA)/(1+Q19/3)*(D19-P19)*DeltaT-(EXP(Q19/10)-1)*(D19-D18)</f>
        <v>-5.0446114781702915</v>
      </c>
    </row>
    <row r="20" spans="2:19" x14ac:dyDescent="0.25">
      <c r="B20" s="3">
        <f t="shared" si="0"/>
        <v>10</v>
      </c>
      <c r="C20" s="14">
        <f t="shared" si="1"/>
        <v>0.16666666666666666</v>
      </c>
      <c r="D20" s="11">
        <f t="shared" si="2"/>
        <v>146.95199092663501</v>
      </c>
      <c r="E20" s="11">
        <f t="shared" si="3"/>
        <v>20</v>
      </c>
      <c r="F20" s="11">
        <f>L20</f>
        <v>20</v>
      </c>
      <c r="G20" s="11">
        <f>P20</f>
        <v>20</v>
      </c>
      <c r="H20" s="24">
        <f>H19+IF(Limit=Oui,MAX(0,K19),K19)</f>
        <v>20</v>
      </c>
      <c r="I20" s="12">
        <f>Cp*RhoP/(J20*RhoA)*dP/1000*MassivSS</f>
        <v>0.64404506786178095</v>
      </c>
      <c r="J20" s="24">
        <f>IF(H20&lt;600,425+0.773*H20-1.69/1000*H20^2+2.22/1000^2*H20^3,IF(H20&lt;735,666+13002/(738-H20),IF(H20&lt;900,545+17820/(H20-731),650)))</f>
        <v>439.80176</v>
      </c>
      <c r="K20" s="12">
        <f>LambdaP*MassivSS/(dP/1000)/(J20*RhoA)/(1+I20/3)*(D20-H20)*DeltaT-(EXP(I20/10)-1)*(D20-D19)</f>
        <v>-3.2758311159420805</v>
      </c>
      <c r="L20" s="24">
        <f>L19+IF(Limit=Oui,MAX(0,O19),O19)</f>
        <v>20</v>
      </c>
      <c r="M20" s="12">
        <f>Cp*RhoP/(N20*RhoA)*dP/1000*MassivW</f>
        <v>0.64404506786178095</v>
      </c>
      <c r="N20" s="24">
        <f>IF(L20&lt;600,425+0.773*L20-1.69/1000*L20^2+2.22/1000^2*L20^3,IF(L20&lt;735,666+13002/(738-L20),IF(L20&lt;900,545+17820/(L20-731),650)))</f>
        <v>439.80176</v>
      </c>
      <c r="O20" s="12">
        <f>LambdaP*MassivW/(dP/1000)/(N20*RhoA)/(1+M20/3)*(D20-L20)*DeltaT-(EXP(M20/10)-1)*(D20-D19)</f>
        <v>-3.2758311159420805</v>
      </c>
      <c r="P20" s="24">
        <f>P19+IF(Limit=Oui,MAX(0,S19),S19)</f>
        <v>20</v>
      </c>
      <c r="Q20" s="12">
        <f>Cp*RhoP/(R20*RhoA)*dP/1000*MassivSI</f>
        <v>0.64404506786178095</v>
      </c>
      <c r="R20" s="24">
        <f>IF(P20&lt;600,425+0.773*P20-1.69/1000*P20^2+2.22/1000^2*P20^3,IF(P20&lt;735,666+13002/(738-P20),IF(P20&lt;900,545+17820/(P20-731),650)))</f>
        <v>439.80176</v>
      </c>
      <c r="S20" s="12">
        <f>LambdaP*MassivSI/(dP/1000)/(R20*RhoA)/(1+Q20/3)*(D20-P20)*DeltaT-(EXP(Q20/10)-1)*(D20-D19)</f>
        <v>-3.2758311159420805</v>
      </c>
    </row>
    <row r="21" spans="2:19" x14ac:dyDescent="0.25">
      <c r="B21" s="3">
        <f t="shared" si="0"/>
        <v>15</v>
      </c>
      <c r="C21" s="14">
        <f t="shared" si="1"/>
        <v>0.25</v>
      </c>
      <c r="D21" s="11">
        <f t="shared" si="2"/>
        <v>184.60683287828354</v>
      </c>
      <c r="E21" s="11">
        <f t="shared" si="3"/>
        <v>20</v>
      </c>
      <c r="F21" s="11">
        <f>L21</f>
        <v>20</v>
      </c>
      <c r="G21" s="11">
        <f>P21</f>
        <v>20</v>
      </c>
      <c r="H21" s="24">
        <f>H20+IF(Limit=Oui,MAX(0,K20),K20)</f>
        <v>20</v>
      </c>
      <c r="I21" s="12">
        <f>Cp*RhoP/(J21*RhoA)*dP/1000*MassivSS</f>
        <v>0.64404506786178095</v>
      </c>
      <c r="J21" s="24">
        <f>IF(H21&lt;600,425+0.773*H21-1.69/1000*H21^2+2.22/1000^2*H21^3,IF(H21&lt;735,666+13002/(738-H21),IF(H21&lt;900,545+17820/(H21-731),650)))</f>
        <v>439.80176</v>
      </c>
      <c r="K21" s="12">
        <f>LambdaP*MassivSS/(dP/1000)/(J21*RhoA)/(1+I21/3)*(D21-H21)*DeltaT-(EXP(I21/10)-1)*(D21-D20)</f>
        <v>-2.4039249785713439</v>
      </c>
      <c r="L21" s="24">
        <f>L20+IF(Limit=Oui,MAX(0,O20),O20)</f>
        <v>20</v>
      </c>
      <c r="M21" s="12">
        <f>Cp*RhoP/(N21*RhoA)*dP/1000*MassivW</f>
        <v>0.64404506786178095</v>
      </c>
      <c r="N21" s="24">
        <f>IF(L21&lt;600,425+0.773*L21-1.69/1000*L21^2+2.22/1000^2*L21^3,IF(L21&lt;735,666+13002/(738-L21),IF(L21&lt;900,545+17820/(L21-731),650)))</f>
        <v>439.80176</v>
      </c>
      <c r="O21" s="12">
        <f>LambdaP*MassivW/(dP/1000)/(N21*RhoA)/(1+M21/3)*(D21-L21)*DeltaT-(EXP(M21/10)-1)*(D21-D20)</f>
        <v>-2.4039249785713439</v>
      </c>
      <c r="P21" s="24">
        <f>P20+IF(Limit=Oui,MAX(0,S20),S20)</f>
        <v>20</v>
      </c>
      <c r="Q21" s="12">
        <f>Cp*RhoP/(R21*RhoA)*dP/1000*MassivSI</f>
        <v>0.64404506786178095</v>
      </c>
      <c r="R21" s="24">
        <f>IF(P21&lt;600,425+0.773*P21-1.69/1000*P21^2+2.22/1000^2*P21^3,IF(P21&lt;735,666+13002/(738-P21),IF(P21&lt;900,545+17820/(P21-731),650)))</f>
        <v>439.80176</v>
      </c>
      <c r="S21" s="12">
        <f>LambdaP*MassivSI/(dP/1000)/(R21*RhoA)/(1+Q21/3)*(D21-P21)*DeltaT-(EXP(Q21/10)-1)*(D21-D20)</f>
        <v>-2.4039249785713439</v>
      </c>
    </row>
    <row r="22" spans="2:19" x14ac:dyDescent="0.25">
      <c r="B22" s="3">
        <f t="shared" si="0"/>
        <v>20</v>
      </c>
      <c r="C22" s="14">
        <f t="shared" si="1"/>
        <v>0.33333333333333331</v>
      </c>
      <c r="D22" s="11">
        <f t="shared" si="2"/>
        <v>214.67364350130407</v>
      </c>
      <c r="E22" s="11">
        <f t="shared" si="3"/>
        <v>20</v>
      </c>
      <c r="F22" s="11">
        <f>L22</f>
        <v>20</v>
      </c>
      <c r="G22" s="11">
        <f>P22</f>
        <v>20</v>
      </c>
      <c r="H22" s="24">
        <f>H21+IF(Limit=Oui,MAX(0,K21),K21)</f>
        <v>20</v>
      </c>
      <c r="I22" s="12">
        <f>Cp*RhoP/(J22*RhoA)*dP/1000*MassivSS</f>
        <v>0.64404506786178095</v>
      </c>
      <c r="J22" s="24">
        <f>IF(H22&lt;600,425+0.773*H22-1.69/1000*H22^2+2.22/1000^2*H22^3,IF(H22&lt;735,666+13002/(738-H22),IF(H22&lt;900,545+17820/(H22-731),650)))</f>
        <v>439.80176</v>
      </c>
      <c r="K22" s="12">
        <f>LambdaP*MassivSS/(dP/1000)/(J22*RhoA)/(1+I22/3)*(D22-H22)*DeltaT-(EXP(I22/10)-1)*(D22-D21)</f>
        <v>-1.8806895314255356</v>
      </c>
      <c r="L22" s="24">
        <f>L21+IF(Limit=Oui,MAX(0,O21),O21)</f>
        <v>20</v>
      </c>
      <c r="M22" s="12">
        <f>Cp*RhoP/(N22*RhoA)*dP/1000*MassivW</f>
        <v>0.64404506786178095</v>
      </c>
      <c r="N22" s="24">
        <f>IF(L22&lt;600,425+0.773*L22-1.69/1000*L22^2+2.22/1000^2*L22^3,IF(L22&lt;735,666+13002/(738-L22),IF(L22&lt;900,545+17820/(L22-731),650)))</f>
        <v>439.80176</v>
      </c>
      <c r="O22" s="12">
        <f>LambdaP*MassivW/(dP/1000)/(N22*RhoA)/(1+M22/3)*(D22-L22)*DeltaT-(EXP(M22/10)-1)*(D22-D21)</f>
        <v>-1.8806895314255356</v>
      </c>
      <c r="P22" s="24">
        <f>P21+IF(Limit=Oui,MAX(0,S21),S21)</f>
        <v>20</v>
      </c>
      <c r="Q22" s="12">
        <f>Cp*RhoP/(R22*RhoA)*dP/1000*MassivSI</f>
        <v>0.64404506786178095</v>
      </c>
      <c r="R22" s="24">
        <f>IF(P22&lt;600,425+0.773*P22-1.69/1000*P22^2+2.22/1000^2*P22^3,IF(P22&lt;735,666+13002/(738-P22),IF(P22&lt;900,545+17820/(P22-731),650)))</f>
        <v>439.80176</v>
      </c>
      <c r="S22" s="12">
        <f>LambdaP*MassivSI/(dP/1000)/(R22*RhoA)/(1+Q22/3)*(D22-P22)*DeltaT-(EXP(Q22/10)-1)*(D22-D21)</f>
        <v>-1.8806895314255356</v>
      </c>
    </row>
    <row r="23" spans="2:19" x14ac:dyDescent="0.25">
      <c r="B23" s="3">
        <f t="shared" si="0"/>
        <v>25</v>
      </c>
      <c r="C23" s="14">
        <f t="shared" si="1"/>
        <v>0.41666666666666669</v>
      </c>
      <c r="D23" s="11">
        <f t="shared" si="2"/>
        <v>239.70362366757516</v>
      </c>
      <c r="E23" s="11">
        <f t="shared" si="3"/>
        <v>20</v>
      </c>
      <c r="F23" s="11">
        <f>L23</f>
        <v>20</v>
      </c>
      <c r="G23" s="11">
        <f>P23</f>
        <v>20</v>
      </c>
      <c r="H23" s="24">
        <f>H22+IF(Limit=Oui,MAX(0,K22),K22)</f>
        <v>20</v>
      </c>
      <c r="I23" s="12">
        <f>Cp*RhoP/(J23*RhoA)*dP/1000*MassivSS</f>
        <v>0.64404506786178095</v>
      </c>
      <c r="J23" s="24">
        <f>IF(H23&lt;600,425+0.773*H23-1.69/1000*H23^2+2.22/1000^2*H23^3,IF(H23&lt;735,666+13002/(738-H23),IF(H23&lt;900,545+17820/(H23-731),650)))</f>
        <v>439.80176</v>
      </c>
      <c r="K23" s="12">
        <f>LambdaP*MassivSS/(dP/1000)/(J23*RhoA)/(1+I23/3)*(D23-H23)*DeltaT-(EXP(I23/10)-1)*(D23-D22)</f>
        <v>-1.5302604644615354</v>
      </c>
      <c r="L23" s="24">
        <f>L22+IF(Limit=Oui,MAX(0,O22),O22)</f>
        <v>20</v>
      </c>
      <c r="M23" s="12">
        <f>Cp*RhoP/(N23*RhoA)*dP/1000*MassivW</f>
        <v>0.64404506786178095</v>
      </c>
      <c r="N23" s="24">
        <f>IF(L23&lt;600,425+0.773*L23-1.69/1000*L23^2+2.22/1000^2*L23^3,IF(L23&lt;735,666+13002/(738-L23),IF(L23&lt;900,545+17820/(L23-731),650)))</f>
        <v>439.80176</v>
      </c>
      <c r="O23" s="12">
        <f>LambdaP*MassivW/(dP/1000)/(N23*RhoA)/(1+M23/3)*(D23-L23)*DeltaT-(EXP(M23/10)-1)*(D23-D22)</f>
        <v>-1.5302604644615354</v>
      </c>
      <c r="P23" s="24">
        <f>P22+IF(Limit=Oui,MAX(0,S22),S22)</f>
        <v>20</v>
      </c>
      <c r="Q23" s="12">
        <f>Cp*RhoP/(R23*RhoA)*dP/1000*MassivSI</f>
        <v>0.64404506786178095</v>
      </c>
      <c r="R23" s="24">
        <f>IF(P23&lt;600,425+0.773*P23-1.69/1000*P23^2+2.22/1000^2*P23^3,IF(P23&lt;735,666+13002/(738-P23),IF(P23&lt;900,545+17820/(P23-731),650)))</f>
        <v>439.80176</v>
      </c>
      <c r="S23" s="12">
        <f>LambdaP*MassivSI/(dP/1000)/(R23*RhoA)/(1+Q23/3)*(D23-P23)*DeltaT-(EXP(Q23/10)-1)*(D23-D22)</f>
        <v>-1.5302604644615354</v>
      </c>
    </row>
    <row r="24" spans="2:19" x14ac:dyDescent="0.25">
      <c r="B24" s="3">
        <f t="shared" si="0"/>
        <v>30</v>
      </c>
      <c r="C24" s="14">
        <f t="shared" si="1"/>
        <v>0.5</v>
      </c>
      <c r="D24" s="11">
        <f t="shared" si="2"/>
        <v>261.1446514959265</v>
      </c>
      <c r="E24" s="11">
        <f t="shared" si="3"/>
        <v>20</v>
      </c>
      <c r="F24" s="11">
        <f>L24</f>
        <v>20</v>
      </c>
      <c r="G24" s="11">
        <f>P24</f>
        <v>20</v>
      </c>
      <c r="H24" s="24">
        <f>H23+IF(Limit=Oui,MAX(0,K23),K23)</f>
        <v>20</v>
      </c>
      <c r="I24" s="12">
        <f>Cp*RhoP/(J24*RhoA)*dP/1000*MassivSS</f>
        <v>0.64404506786178095</v>
      </c>
      <c r="J24" s="24">
        <f>IF(H24&lt;600,425+0.773*H24-1.69/1000*H24^2+2.22/1000^2*H24^3,IF(H24&lt;735,666+13002/(738-H24),IF(H24&lt;900,545+17820/(H24-731),650)))</f>
        <v>439.80176</v>
      </c>
      <c r="K24" s="12">
        <f>LambdaP*MassivSS/(dP/1000)/(J24*RhoA)/(1+I24/3)*(D24-H24)*DeltaT-(EXP(I24/10)-1)*(D24-D23)</f>
        <v>-1.278352105518517</v>
      </c>
      <c r="L24" s="24">
        <f>L23+IF(Limit=Oui,MAX(0,O23),O23)</f>
        <v>20</v>
      </c>
      <c r="M24" s="12">
        <f>Cp*RhoP/(N24*RhoA)*dP/1000*MassivW</f>
        <v>0.64404506786178095</v>
      </c>
      <c r="N24" s="24">
        <f>IF(L24&lt;600,425+0.773*L24-1.69/1000*L24^2+2.22/1000^2*L24^3,IF(L24&lt;735,666+13002/(738-L24),IF(L24&lt;900,545+17820/(L24-731),650)))</f>
        <v>439.80176</v>
      </c>
      <c r="O24" s="12">
        <f>LambdaP*MassivW/(dP/1000)/(N24*RhoA)/(1+M24/3)*(D24-L24)*DeltaT-(EXP(M24/10)-1)*(D24-D23)</f>
        <v>-1.278352105518517</v>
      </c>
      <c r="P24" s="24">
        <f>P23+IF(Limit=Oui,MAX(0,S23),S23)</f>
        <v>20</v>
      </c>
      <c r="Q24" s="12">
        <f>Cp*RhoP/(R24*RhoA)*dP/1000*MassivSI</f>
        <v>0.64404506786178095</v>
      </c>
      <c r="R24" s="24">
        <f>IF(P24&lt;600,425+0.773*P24-1.69/1000*P24^2+2.22/1000^2*P24^3,IF(P24&lt;735,666+13002/(738-P24),IF(P24&lt;900,545+17820/(P24-731),650)))</f>
        <v>439.80176</v>
      </c>
      <c r="S24" s="12">
        <f>LambdaP*MassivSI/(dP/1000)/(R24*RhoA)/(1+Q24/3)*(D24-P24)*DeltaT-(EXP(Q24/10)-1)*(D24-D23)</f>
        <v>-1.278352105518517</v>
      </c>
    </row>
    <row r="25" spans="2:19" x14ac:dyDescent="0.25">
      <c r="B25" s="3">
        <f t="shared" si="0"/>
        <v>35</v>
      </c>
      <c r="C25" s="14">
        <f t="shared" si="1"/>
        <v>0.58333333333333337</v>
      </c>
      <c r="D25" s="11">
        <f t="shared" si="2"/>
        <v>279.89804499722095</v>
      </c>
      <c r="E25" s="11">
        <f t="shared" si="3"/>
        <v>20</v>
      </c>
      <c r="F25" s="11">
        <f>L25</f>
        <v>20</v>
      </c>
      <c r="G25" s="11">
        <f>P25</f>
        <v>20</v>
      </c>
      <c r="H25" s="24">
        <f>H24+IF(Limit=Oui,MAX(0,K24),K24)</f>
        <v>20</v>
      </c>
      <c r="I25" s="12">
        <f>Cp*RhoP/(J25*RhoA)*dP/1000*MassivSS</f>
        <v>0.64404506786178095</v>
      </c>
      <c r="J25" s="24">
        <f>IF(H25&lt;600,425+0.773*H25-1.69/1000*H25^2+2.22/1000^2*H25^3,IF(H25&lt;735,666+13002/(738-H25),IF(H25&lt;900,545+17820/(H25-731),650)))</f>
        <v>439.80176</v>
      </c>
      <c r="K25" s="12">
        <f>LambdaP*MassivSS/(dP/1000)/(J25*RhoA)/(1+I25/3)*(D25-H25)*DeltaT-(EXP(I25/10)-1)*(D25-D24)</f>
        <v>-1.0880521204869154</v>
      </c>
      <c r="L25" s="24">
        <f>L24+IF(Limit=Oui,MAX(0,O24),O24)</f>
        <v>20</v>
      </c>
      <c r="M25" s="12">
        <f>Cp*RhoP/(N25*RhoA)*dP/1000*MassivW</f>
        <v>0.64404506786178095</v>
      </c>
      <c r="N25" s="24">
        <f>IF(L25&lt;600,425+0.773*L25-1.69/1000*L25^2+2.22/1000^2*L25^3,IF(L25&lt;735,666+13002/(738-L25),IF(L25&lt;900,545+17820/(L25-731),650)))</f>
        <v>439.80176</v>
      </c>
      <c r="O25" s="12">
        <f>LambdaP*MassivW/(dP/1000)/(N25*RhoA)/(1+M25/3)*(D25-L25)*DeltaT-(EXP(M25/10)-1)*(D25-D24)</f>
        <v>-1.0880521204869154</v>
      </c>
      <c r="P25" s="24">
        <f>P24+IF(Limit=Oui,MAX(0,S24),S24)</f>
        <v>20</v>
      </c>
      <c r="Q25" s="12">
        <f>Cp*RhoP/(R25*RhoA)*dP/1000*MassivSI</f>
        <v>0.64404506786178095</v>
      </c>
      <c r="R25" s="24">
        <f>IF(P25&lt;600,425+0.773*P25-1.69/1000*P25^2+2.22/1000^2*P25^3,IF(P25&lt;735,666+13002/(738-P25),IF(P25&lt;900,545+17820/(P25-731),650)))</f>
        <v>439.80176</v>
      </c>
      <c r="S25" s="12">
        <f>LambdaP*MassivSI/(dP/1000)/(R25*RhoA)/(1+Q25/3)*(D25-P25)*DeltaT-(EXP(Q25/10)-1)*(D25-D24)</f>
        <v>-1.0880521204869154</v>
      </c>
    </row>
    <row r="26" spans="2:19" x14ac:dyDescent="0.25">
      <c r="B26" s="3">
        <f t="shared" si="0"/>
        <v>40</v>
      </c>
      <c r="C26" s="14">
        <f t="shared" si="1"/>
        <v>0.66666666666666663</v>
      </c>
      <c r="D26" s="11">
        <f t="shared" si="2"/>
        <v>296.56315945044241</v>
      </c>
      <c r="E26" s="11">
        <f t="shared" si="3"/>
        <v>20</v>
      </c>
      <c r="F26" s="11">
        <f>L26</f>
        <v>20</v>
      </c>
      <c r="G26" s="11">
        <f>P26</f>
        <v>20</v>
      </c>
      <c r="H26" s="24">
        <f>H25+IF(Limit=Oui,MAX(0,K25),K25)</f>
        <v>20</v>
      </c>
      <c r="I26" s="12">
        <f>Cp*RhoP/(J26*RhoA)*dP/1000*MassivSS</f>
        <v>0.64404506786178095</v>
      </c>
      <c r="J26" s="24">
        <f>IF(H26&lt;600,425+0.773*H26-1.69/1000*H26^2+2.22/1000^2*H26^3,IF(H26&lt;735,666+13002/(738-H26),IF(H26&lt;900,545+17820/(H26-731),650)))</f>
        <v>439.80176</v>
      </c>
      <c r="K26" s="12">
        <f>LambdaP*MassivSS/(dP/1000)/(J26*RhoA)/(1+I26/3)*(D26-H26)*DeltaT-(EXP(I26/10)-1)*(D26-D25)</f>
        <v>-0.93890501213879318</v>
      </c>
      <c r="L26" s="24">
        <f>L25+IF(Limit=Oui,MAX(0,O25),O25)</f>
        <v>20</v>
      </c>
      <c r="M26" s="12">
        <f>Cp*RhoP/(N26*RhoA)*dP/1000*MassivW</f>
        <v>0.64404506786178095</v>
      </c>
      <c r="N26" s="24">
        <f>IF(L26&lt;600,425+0.773*L26-1.69/1000*L26^2+2.22/1000^2*L26^3,IF(L26&lt;735,666+13002/(738-L26),IF(L26&lt;900,545+17820/(L26-731),650)))</f>
        <v>439.80176</v>
      </c>
      <c r="O26" s="12">
        <f>LambdaP*MassivW/(dP/1000)/(N26*RhoA)/(1+M26/3)*(D26-L26)*DeltaT-(EXP(M26/10)-1)*(D26-D25)</f>
        <v>-0.93890501213879318</v>
      </c>
      <c r="P26" s="24">
        <f>P25+IF(Limit=Oui,MAX(0,S25),S25)</f>
        <v>20</v>
      </c>
      <c r="Q26" s="12">
        <f>Cp*RhoP/(R26*RhoA)*dP/1000*MassivSI</f>
        <v>0.64404506786178095</v>
      </c>
      <c r="R26" s="24">
        <f>IF(P26&lt;600,425+0.773*P26-1.69/1000*P26^2+2.22/1000^2*P26^3,IF(P26&lt;735,666+13002/(738-P26),IF(P26&lt;900,545+17820/(P26-731),650)))</f>
        <v>439.80176</v>
      </c>
      <c r="S26" s="12">
        <f>LambdaP*MassivSI/(dP/1000)/(R26*RhoA)/(1+Q26/3)*(D26-P26)*DeltaT-(EXP(Q26/10)-1)*(D26-D25)</f>
        <v>-0.93890501213879318</v>
      </c>
    </row>
    <row r="27" spans="2:19" x14ac:dyDescent="0.25">
      <c r="B27" s="3">
        <f t="shared" si="0"/>
        <v>45</v>
      </c>
      <c r="C27" s="14">
        <f t="shared" si="1"/>
        <v>0.75</v>
      </c>
      <c r="D27" s="11">
        <f t="shared" si="2"/>
        <v>311.55882380491857</v>
      </c>
      <c r="E27" s="11">
        <f t="shared" si="3"/>
        <v>20</v>
      </c>
      <c r="F27" s="11">
        <f>L27</f>
        <v>20</v>
      </c>
      <c r="G27" s="11">
        <f>P27</f>
        <v>20</v>
      </c>
      <c r="H27" s="24">
        <f>H26+IF(Limit=Oui,MAX(0,K26),K26)</f>
        <v>20</v>
      </c>
      <c r="I27" s="12">
        <f>Cp*RhoP/(J27*RhoA)*dP/1000*MassivSS</f>
        <v>0.64404506786178095</v>
      </c>
      <c r="J27" s="24">
        <f>IF(H27&lt;600,425+0.773*H27-1.69/1000*H27^2+2.22/1000^2*H27^3,IF(H27&lt;735,666+13002/(738-H27),IF(H27&lt;900,545+17820/(H27-731),650)))</f>
        <v>439.80176</v>
      </c>
      <c r="K27" s="12">
        <f>LambdaP*MassivSS/(dP/1000)/(J27*RhoA)/(1+I27/3)*(D27-H27)*DeltaT-(EXP(I27/10)-1)*(D27-D26)</f>
        <v>-0.81864447029235832</v>
      </c>
      <c r="L27" s="24">
        <f>L26+IF(Limit=Oui,MAX(0,O26),O26)</f>
        <v>20</v>
      </c>
      <c r="M27" s="12">
        <f>Cp*RhoP/(N27*RhoA)*dP/1000*MassivW</f>
        <v>0.64404506786178095</v>
      </c>
      <c r="N27" s="24">
        <f>IF(L27&lt;600,425+0.773*L27-1.69/1000*L27^2+2.22/1000^2*L27^3,IF(L27&lt;735,666+13002/(738-L27),IF(L27&lt;900,545+17820/(L27-731),650)))</f>
        <v>439.80176</v>
      </c>
      <c r="O27" s="12">
        <f>LambdaP*MassivW/(dP/1000)/(N27*RhoA)/(1+M27/3)*(D27-L27)*DeltaT-(EXP(M27/10)-1)*(D27-D26)</f>
        <v>-0.81864447029235832</v>
      </c>
      <c r="P27" s="24">
        <f>P26+IF(Limit=Oui,MAX(0,S26),S26)</f>
        <v>20</v>
      </c>
      <c r="Q27" s="12">
        <f>Cp*RhoP/(R27*RhoA)*dP/1000*MassivSI</f>
        <v>0.64404506786178095</v>
      </c>
      <c r="R27" s="24">
        <f>IF(P27&lt;600,425+0.773*P27-1.69/1000*P27^2+2.22/1000^2*P27^3,IF(P27&lt;735,666+13002/(738-P27),IF(P27&lt;900,545+17820/(P27-731),650)))</f>
        <v>439.80176</v>
      </c>
      <c r="S27" s="12">
        <f>LambdaP*MassivSI/(dP/1000)/(R27*RhoA)/(1+Q27/3)*(D27-P27)*DeltaT-(EXP(Q27/10)-1)*(D27-D26)</f>
        <v>-0.81864447029235832</v>
      </c>
    </row>
    <row r="28" spans="2:19" x14ac:dyDescent="0.25">
      <c r="B28" s="3">
        <f t="shared" si="0"/>
        <v>50</v>
      </c>
      <c r="C28" s="14">
        <f t="shared" si="1"/>
        <v>0.83333333333333337</v>
      </c>
      <c r="D28" s="11">
        <f t="shared" si="2"/>
        <v>325.18927054778601</v>
      </c>
      <c r="E28" s="11">
        <f t="shared" si="3"/>
        <v>20</v>
      </c>
      <c r="F28" s="11">
        <f>L28</f>
        <v>20</v>
      </c>
      <c r="G28" s="11">
        <f>P28</f>
        <v>20</v>
      </c>
      <c r="H28" s="24">
        <f>H27+IF(Limit=Oui,MAX(0,K27),K27)</f>
        <v>20</v>
      </c>
      <c r="I28" s="12">
        <f>Cp*RhoP/(J28*RhoA)*dP/1000*MassivSS</f>
        <v>0.64404506786178095</v>
      </c>
      <c r="J28" s="24">
        <f>IF(H28&lt;600,425+0.773*H28-1.69/1000*H28^2+2.22/1000^2*H28^3,IF(H28&lt;735,666+13002/(738-H28),IF(H28&lt;900,545+17820/(H28-731),650)))</f>
        <v>439.80176</v>
      </c>
      <c r="K28" s="12">
        <f>LambdaP*MassivSS/(dP/1000)/(J28*RhoA)/(1+I28/3)*(D28-H28)*DeltaT-(EXP(I28/10)-1)*(D28-D27)</f>
        <v>-0.71946041055304466</v>
      </c>
      <c r="L28" s="24">
        <f>L27+IF(Limit=Oui,MAX(0,O27),O27)</f>
        <v>20</v>
      </c>
      <c r="M28" s="12">
        <f>Cp*RhoP/(N28*RhoA)*dP/1000*MassivW</f>
        <v>0.64404506786178095</v>
      </c>
      <c r="N28" s="24">
        <f>IF(L28&lt;600,425+0.773*L28-1.69/1000*L28^2+2.22/1000^2*L28^3,IF(L28&lt;735,666+13002/(738-L28),IF(L28&lt;900,545+17820/(L28-731),650)))</f>
        <v>439.80176</v>
      </c>
      <c r="O28" s="12">
        <f>LambdaP*MassivW/(dP/1000)/(N28*RhoA)/(1+M28/3)*(D28-L28)*DeltaT-(EXP(M28/10)-1)*(D28-D27)</f>
        <v>-0.71946041055304466</v>
      </c>
      <c r="P28" s="24">
        <f>P27+IF(Limit=Oui,MAX(0,S27),S27)</f>
        <v>20</v>
      </c>
      <c r="Q28" s="12">
        <f>Cp*RhoP/(R28*RhoA)*dP/1000*MassivSI</f>
        <v>0.64404506786178095</v>
      </c>
      <c r="R28" s="24">
        <f>IF(P28&lt;600,425+0.773*P28-1.69/1000*P28^2+2.22/1000^2*P28^3,IF(P28&lt;735,666+13002/(738-P28),IF(P28&lt;900,545+17820/(P28-731),650)))</f>
        <v>439.80176</v>
      </c>
      <c r="S28" s="12">
        <f>LambdaP*MassivSI/(dP/1000)/(R28*RhoA)/(1+Q28/3)*(D28-P28)*DeltaT-(EXP(Q28/10)-1)*(D28-D27)</f>
        <v>-0.71946041055304466</v>
      </c>
    </row>
    <row r="29" spans="2:19" x14ac:dyDescent="0.25">
      <c r="B29" s="3">
        <f t="shared" si="0"/>
        <v>55</v>
      </c>
      <c r="C29" s="14">
        <f t="shared" si="1"/>
        <v>0.91666666666666663</v>
      </c>
      <c r="D29" s="11">
        <f t="shared" si="2"/>
        <v>337.68247011356942</v>
      </c>
      <c r="E29" s="11">
        <f t="shared" si="3"/>
        <v>20</v>
      </c>
      <c r="F29" s="11">
        <f>L29</f>
        <v>20</v>
      </c>
      <c r="G29" s="11">
        <f>P29</f>
        <v>20</v>
      </c>
      <c r="H29" s="24">
        <f>H28+IF(Limit=Oui,MAX(0,K28),K28)</f>
        <v>20</v>
      </c>
      <c r="I29" s="12">
        <f>Cp*RhoP/(J29*RhoA)*dP/1000*MassivSS</f>
        <v>0.64404506786178095</v>
      </c>
      <c r="J29" s="24">
        <f>IF(H29&lt;600,425+0.773*H29-1.69/1000*H29^2+2.22/1000^2*H29^3,IF(H29&lt;735,666+13002/(738-H29),IF(H29&lt;900,545+17820/(H29-731),650)))</f>
        <v>439.80176</v>
      </c>
      <c r="K29" s="12">
        <f>LambdaP*MassivSS/(dP/1000)/(J29*RhoA)/(1+I29/3)*(D29-H29)*DeltaT-(EXP(I29/10)-1)*(D29-D28)</f>
        <v>-0.6361396966345475</v>
      </c>
      <c r="L29" s="24">
        <f>L28+IF(Limit=Oui,MAX(0,O28),O28)</f>
        <v>20</v>
      </c>
      <c r="M29" s="12">
        <f>Cp*RhoP/(N29*RhoA)*dP/1000*MassivW</f>
        <v>0.64404506786178095</v>
      </c>
      <c r="N29" s="24">
        <f>IF(L29&lt;600,425+0.773*L29-1.69/1000*L29^2+2.22/1000^2*L29^3,IF(L29&lt;735,666+13002/(738-L29),IF(L29&lt;900,545+17820/(L29-731),650)))</f>
        <v>439.80176</v>
      </c>
      <c r="O29" s="12">
        <f>LambdaP*MassivW/(dP/1000)/(N29*RhoA)/(1+M29/3)*(D29-L29)*DeltaT-(EXP(M29/10)-1)*(D29-D28)</f>
        <v>-0.6361396966345475</v>
      </c>
      <c r="P29" s="24">
        <f>P28+IF(Limit=Oui,MAX(0,S28),S28)</f>
        <v>20</v>
      </c>
      <c r="Q29" s="12">
        <f>Cp*RhoP/(R29*RhoA)*dP/1000*MassivSI</f>
        <v>0.64404506786178095</v>
      </c>
      <c r="R29" s="24">
        <f>IF(P29&lt;600,425+0.773*P29-1.69/1000*P29^2+2.22/1000^2*P29^3,IF(P29&lt;735,666+13002/(738-P29),IF(P29&lt;900,545+17820/(P29-731),650)))</f>
        <v>439.80176</v>
      </c>
      <c r="S29" s="12">
        <f>LambdaP*MassivSI/(dP/1000)/(R29*RhoA)/(1+Q29/3)*(D29-P29)*DeltaT-(EXP(Q29/10)-1)*(D29-D28)</f>
        <v>-0.6361396966345475</v>
      </c>
    </row>
    <row r="30" spans="2:19" x14ac:dyDescent="0.25">
      <c r="B30" s="3">
        <f t="shared" si="0"/>
        <v>60</v>
      </c>
      <c r="C30" s="14">
        <f t="shared" si="1"/>
        <v>1</v>
      </c>
      <c r="D30" s="11">
        <f t="shared" si="2"/>
        <v>349.21366575656708</v>
      </c>
      <c r="E30" s="11">
        <f t="shared" si="3"/>
        <v>20</v>
      </c>
      <c r="F30" s="11">
        <f>L30</f>
        <v>20</v>
      </c>
      <c r="G30" s="11">
        <f>P30</f>
        <v>20</v>
      </c>
      <c r="H30" s="24">
        <f>H29+IF(Limit=Oui,MAX(0,K29),K29)</f>
        <v>20</v>
      </c>
      <c r="I30" s="12">
        <f>Cp*RhoP/(J30*RhoA)*dP/1000*MassivSS</f>
        <v>0.64404506786178095</v>
      </c>
      <c r="J30" s="24">
        <f>IF(H30&lt;600,425+0.773*H30-1.69/1000*H30^2+2.22/1000^2*H30^3,IF(H30&lt;735,666+13002/(738-H30),IF(H30&lt;900,545+17820/(H30-731),650)))</f>
        <v>439.80176</v>
      </c>
      <c r="K30" s="12">
        <f>LambdaP*MassivSS/(dP/1000)/(J30*RhoA)/(1+I30/3)*(D30-H30)*DeltaT-(EXP(I30/10)-1)*(D30-D29)</f>
        <v>-0.56506717716185861</v>
      </c>
      <c r="L30" s="24">
        <f>L29+IF(Limit=Oui,MAX(0,O29),O29)</f>
        <v>20</v>
      </c>
      <c r="M30" s="12">
        <f>Cp*RhoP/(N30*RhoA)*dP/1000*MassivW</f>
        <v>0.64404506786178095</v>
      </c>
      <c r="N30" s="24">
        <f>IF(L30&lt;600,425+0.773*L30-1.69/1000*L30^2+2.22/1000^2*L30^3,IF(L30&lt;735,666+13002/(738-L30),IF(L30&lt;900,545+17820/(L30-731),650)))</f>
        <v>439.80176</v>
      </c>
      <c r="O30" s="12">
        <f>LambdaP*MassivW/(dP/1000)/(N30*RhoA)/(1+M30/3)*(D30-L30)*DeltaT-(EXP(M30/10)-1)*(D30-D29)</f>
        <v>-0.56506717716185861</v>
      </c>
      <c r="P30" s="24">
        <f>P29+IF(Limit=Oui,MAX(0,S29),S29)</f>
        <v>20</v>
      </c>
      <c r="Q30" s="12">
        <f>Cp*RhoP/(R30*RhoA)*dP/1000*MassivSI</f>
        <v>0.64404506786178095</v>
      </c>
      <c r="R30" s="24">
        <f>IF(P30&lt;600,425+0.773*P30-1.69/1000*P30^2+2.22/1000^2*P30^3,IF(P30&lt;735,666+13002/(738-P30),IF(P30&lt;900,545+17820/(P30-731),650)))</f>
        <v>439.80176</v>
      </c>
      <c r="S30" s="12">
        <f>LambdaP*MassivSI/(dP/1000)/(R30*RhoA)/(1+Q30/3)*(D30-P30)*DeltaT-(EXP(Q30/10)-1)*(D30-D29)</f>
        <v>-0.56506717716185861</v>
      </c>
    </row>
    <row r="31" spans="2:19" x14ac:dyDescent="0.25">
      <c r="B31" s="3">
        <f t="shared" si="0"/>
        <v>65</v>
      </c>
      <c r="C31" s="14">
        <f t="shared" si="1"/>
        <v>1.0833333333333333</v>
      </c>
      <c r="D31" s="11">
        <f t="shared" si="2"/>
        <v>359.92047639685626</v>
      </c>
      <c r="E31" s="11">
        <f t="shared" si="3"/>
        <v>20</v>
      </c>
      <c r="F31" s="11">
        <f>L31</f>
        <v>20</v>
      </c>
      <c r="G31" s="11">
        <f>P31</f>
        <v>20</v>
      </c>
      <c r="H31" s="24">
        <f>H30+IF(Limit=Oui,MAX(0,K30),K30)</f>
        <v>20</v>
      </c>
      <c r="I31" s="12">
        <f>Cp*RhoP/(J31*RhoA)*dP/1000*MassivSS</f>
        <v>0.64404506786178095</v>
      </c>
      <c r="J31" s="24">
        <f>IF(H31&lt;600,425+0.773*H31-1.69/1000*H31^2+2.22/1000^2*H31^3,IF(H31&lt;735,666+13002/(738-H31),IF(H31&lt;900,545+17820/(H31-731),650)))</f>
        <v>439.80176</v>
      </c>
      <c r="K31" s="12">
        <f>LambdaP*MassivSS/(dP/1000)/(J31*RhoA)/(1+I31/3)*(D31-H31)*DeltaT-(EXP(I31/10)-1)*(D31-D30)</f>
        <v>-0.50365548757204859</v>
      </c>
      <c r="L31" s="24">
        <f>L30+IF(Limit=Oui,MAX(0,O30),O30)</f>
        <v>20</v>
      </c>
      <c r="M31" s="12">
        <f>Cp*RhoP/(N31*RhoA)*dP/1000*MassivW</f>
        <v>0.64404506786178095</v>
      </c>
      <c r="N31" s="24">
        <f>IF(L31&lt;600,425+0.773*L31-1.69/1000*L31^2+2.22/1000^2*L31^3,IF(L31&lt;735,666+13002/(738-L31),IF(L31&lt;900,545+17820/(L31-731),650)))</f>
        <v>439.80176</v>
      </c>
      <c r="O31" s="12">
        <f>LambdaP*MassivW/(dP/1000)/(N31*RhoA)/(1+M31/3)*(D31-L31)*DeltaT-(EXP(M31/10)-1)*(D31-D30)</f>
        <v>-0.50365548757204859</v>
      </c>
      <c r="P31" s="24">
        <f>P30+IF(Limit=Oui,MAX(0,S30),S30)</f>
        <v>20</v>
      </c>
      <c r="Q31" s="12">
        <f>Cp*RhoP/(R31*RhoA)*dP/1000*MassivSI</f>
        <v>0.64404506786178095</v>
      </c>
      <c r="R31" s="24">
        <f>IF(P31&lt;600,425+0.773*P31-1.69/1000*P31^2+2.22/1000^2*P31^3,IF(P31&lt;735,666+13002/(738-P31),IF(P31&lt;900,545+17820/(P31-731),650)))</f>
        <v>439.80176</v>
      </c>
      <c r="S31" s="12">
        <f>LambdaP*MassivSI/(dP/1000)/(R31*RhoA)/(1+Q31/3)*(D31-P31)*DeltaT-(EXP(Q31/10)-1)*(D31-D30)</f>
        <v>-0.50365548757204859</v>
      </c>
    </row>
    <row r="32" spans="2:19" x14ac:dyDescent="0.25">
      <c r="B32" s="3">
        <f t="shared" si="0"/>
        <v>70</v>
      </c>
      <c r="C32" s="14">
        <f t="shared" si="1"/>
        <v>1.1666666666666667</v>
      </c>
      <c r="D32" s="11">
        <f t="shared" si="2"/>
        <v>369.91295149454055</v>
      </c>
      <c r="E32" s="11">
        <f t="shared" si="3"/>
        <v>20</v>
      </c>
      <c r="F32" s="11">
        <f>L32</f>
        <v>20</v>
      </c>
      <c r="G32" s="11">
        <f>P32</f>
        <v>20</v>
      </c>
      <c r="H32" s="24">
        <f>H31+IF(Limit=Oui,MAX(0,K31),K31)</f>
        <v>20</v>
      </c>
      <c r="I32" s="12">
        <f>Cp*RhoP/(J32*RhoA)*dP/1000*MassivSS</f>
        <v>0.64404506786178095</v>
      </c>
      <c r="J32" s="24">
        <f>IF(H32&lt;600,425+0.773*H32-1.69/1000*H32^2+2.22/1000^2*H32^3,IF(H32&lt;735,666+13002/(738-H32),IF(H32&lt;900,545+17820/(H32-731),650)))</f>
        <v>439.80176</v>
      </c>
      <c r="K32" s="12">
        <f>LambdaP*MassivSS/(dP/1000)/(J32*RhoA)/(1+I32/3)*(D32-H32)*DeltaT-(EXP(I32/10)-1)*(D32-D31)</f>
        <v>-0.45000306976839044</v>
      </c>
      <c r="L32" s="24">
        <f>L31+IF(Limit=Oui,MAX(0,O31),O31)</f>
        <v>20</v>
      </c>
      <c r="M32" s="12">
        <f>Cp*RhoP/(N32*RhoA)*dP/1000*MassivW</f>
        <v>0.64404506786178095</v>
      </c>
      <c r="N32" s="24">
        <f>IF(L32&lt;600,425+0.773*L32-1.69/1000*L32^2+2.22/1000^2*L32^3,IF(L32&lt;735,666+13002/(738-L32),IF(L32&lt;900,545+17820/(L32-731),650)))</f>
        <v>439.80176</v>
      </c>
      <c r="O32" s="12">
        <f>LambdaP*MassivW/(dP/1000)/(N32*RhoA)/(1+M32/3)*(D32-L32)*DeltaT-(EXP(M32/10)-1)*(D32-D31)</f>
        <v>-0.45000306976839044</v>
      </c>
      <c r="P32" s="24">
        <f>P31+IF(Limit=Oui,MAX(0,S31),S31)</f>
        <v>20</v>
      </c>
      <c r="Q32" s="12">
        <f>Cp*RhoP/(R32*RhoA)*dP/1000*MassivSI</f>
        <v>0.64404506786178095</v>
      </c>
      <c r="R32" s="24">
        <f>IF(P32&lt;600,425+0.773*P32-1.69/1000*P32^2+2.22/1000^2*P32^3,IF(P32&lt;735,666+13002/(738-P32),IF(P32&lt;900,545+17820/(P32-731),650)))</f>
        <v>439.80176</v>
      </c>
      <c r="S32" s="12">
        <f>LambdaP*MassivSI/(dP/1000)/(R32*RhoA)/(1+Q32/3)*(D32-P32)*DeltaT-(EXP(Q32/10)-1)*(D32-D31)</f>
        <v>-0.45000306976839044</v>
      </c>
    </row>
    <row r="33" spans="2:19" x14ac:dyDescent="0.25">
      <c r="B33" s="3">
        <f t="shared" si="0"/>
        <v>75</v>
      </c>
      <c r="C33" s="14">
        <f t="shared" si="1"/>
        <v>1.25</v>
      </c>
      <c r="D33" s="11">
        <f t="shared" si="2"/>
        <v>379.28047637958758</v>
      </c>
      <c r="E33" s="11">
        <f t="shared" si="3"/>
        <v>20</v>
      </c>
      <c r="F33" s="11">
        <f>L33</f>
        <v>20</v>
      </c>
      <c r="G33" s="11">
        <f>P33</f>
        <v>20</v>
      </c>
      <c r="H33" s="24">
        <f>H32+IF(Limit=Oui,MAX(0,K32),K32)</f>
        <v>20</v>
      </c>
      <c r="I33" s="12">
        <f>Cp*RhoP/(J33*RhoA)*dP/1000*MassivSS</f>
        <v>0.64404506786178095</v>
      </c>
      <c r="J33" s="24">
        <f>IF(H33&lt;600,425+0.773*H33-1.69/1000*H33^2+2.22/1000^2*H33^3,IF(H33&lt;735,666+13002/(738-H33),IF(H33&lt;900,545+17820/(H33-731),650)))</f>
        <v>439.80176</v>
      </c>
      <c r="K33" s="12">
        <f>LambdaP*MassivSS/(dP/1000)/(J33*RhoA)/(1+I33/3)*(D33-H33)*DeltaT-(EXP(I33/10)-1)*(D33-D32)</f>
        <v>-0.4026804150420778</v>
      </c>
      <c r="L33" s="24">
        <f>L32+IF(Limit=Oui,MAX(0,O32),O32)</f>
        <v>20</v>
      </c>
      <c r="M33" s="12">
        <f>Cp*RhoP/(N33*RhoA)*dP/1000*MassivW</f>
        <v>0.64404506786178095</v>
      </c>
      <c r="N33" s="24">
        <f>IF(L33&lt;600,425+0.773*L33-1.69/1000*L33^2+2.22/1000^2*L33^3,IF(L33&lt;735,666+13002/(738-L33),IF(L33&lt;900,545+17820/(L33-731),650)))</f>
        <v>439.80176</v>
      </c>
      <c r="O33" s="12">
        <f>LambdaP*MassivW/(dP/1000)/(N33*RhoA)/(1+M33/3)*(D33-L33)*DeltaT-(EXP(M33/10)-1)*(D33-D32)</f>
        <v>-0.4026804150420778</v>
      </c>
      <c r="P33" s="24">
        <f>P32+IF(Limit=Oui,MAX(0,S32),S32)</f>
        <v>20</v>
      </c>
      <c r="Q33" s="12">
        <f>Cp*RhoP/(R33*RhoA)*dP/1000*MassivSI</f>
        <v>0.64404506786178095</v>
      </c>
      <c r="R33" s="24">
        <f>IF(P33&lt;600,425+0.773*P33-1.69/1000*P33^2+2.22/1000^2*P33^3,IF(P33&lt;735,666+13002/(738-P33),IF(P33&lt;900,545+17820/(P33-731),650)))</f>
        <v>439.80176</v>
      </c>
      <c r="S33" s="12">
        <f>LambdaP*MassivSI/(dP/1000)/(R33*RhoA)/(1+Q33/3)*(D33-P33)*DeltaT-(EXP(Q33/10)-1)*(D33-D32)</f>
        <v>-0.4026804150420778</v>
      </c>
    </row>
    <row r="34" spans="2:19" x14ac:dyDescent="0.25">
      <c r="B34" s="3">
        <f t="shared" si="0"/>
        <v>80</v>
      </c>
      <c r="C34" s="14">
        <f t="shared" si="1"/>
        <v>1.3333333333333333</v>
      </c>
      <c r="D34" s="11">
        <f t="shared" si="2"/>
        <v>388.0966424225615</v>
      </c>
      <c r="E34" s="11">
        <f t="shared" si="3"/>
        <v>20</v>
      </c>
      <c r="F34" s="11">
        <f>L34</f>
        <v>20</v>
      </c>
      <c r="G34" s="11">
        <f>P34</f>
        <v>20</v>
      </c>
      <c r="H34" s="24">
        <f>H33+IF(Limit=Oui,MAX(0,K33),K33)</f>
        <v>20</v>
      </c>
      <c r="I34" s="12">
        <f>Cp*RhoP/(J34*RhoA)*dP/1000*MassivSS</f>
        <v>0.64404506786178095</v>
      </c>
      <c r="J34" s="24">
        <f>IF(H34&lt;600,425+0.773*H34-1.69/1000*H34^2+2.22/1000^2*H34^3,IF(H34&lt;735,666+13002/(738-H34),IF(H34&lt;900,545+17820/(H34-731),650)))</f>
        <v>439.80176</v>
      </c>
      <c r="K34" s="12">
        <f>LambdaP*MassivSS/(dP/1000)/(J34*RhoA)/(1+I34/3)*(D34-H34)*DeltaT-(EXP(I34/10)-1)*(D34-D33)</f>
        <v>-0.36059168898924332</v>
      </c>
      <c r="L34" s="24">
        <f>L33+IF(Limit=Oui,MAX(0,O33),O33)</f>
        <v>20</v>
      </c>
      <c r="M34" s="12">
        <f>Cp*RhoP/(N34*RhoA)*dP/1000*MassivW</f>
        <v>0.64404506786178095</v>
      </c>
      <c r="N34" s="24">
        <f>IF(L34&lt;600,425+0.773*L34-1.69/1000*L34^2+2.22/1000^2*L34^3,IF(L34&lt;735,666+13002/(738-L34),IF(L34&lt;900,545+17820/(L34-731),650)))</f>
        <v>439.80176</v>
      </c>
      <c r="O34" s="12">
        <f>LambdaP*MassivW/(dP/1000)/(N34*RhoA)/(1+M34/3)*(D34-L34)*DeltaT-(EXP(M34/10)-1)*(D34-D33)</f>
        <v>-0.36059168898924332</v>
      </c>
      <c r="P34" s="24">
        <f>P33+IF(Limit=Oui,MAX(0,S33),S33)</f>
        <v>20</v>
      </c>
      <c r="Q34" s="12">
        <f>Cp*RhoP/(R34*RhoA)*dP/1000*MassivSI</f>
        <v>0.64404506786178095</v>
      </c>
      <c r="R34" s="24">
        <f>IF(P34&lt;600,425+0.773*P34-1.69/1000*P34^2+2.22/1000^2*P34^3,IF(P34&lt;735,666+13002/(738-P34),IF(P34&lt;900,545+17820/(P34-731),650)))</f>
        <v>439.80176</v>
      </c>
      <c r="S34" s="12">
        <f>LambdaP*MassivSI/(dP/1000)/(R34*RhoA)/(1+Q34/3)*(D34-P34)*DeltaT-(EXP(Q34/10)-1)*(D34-D33)</f>
        <v>-0.36059168898924332</v>
      </c>
    </row>
    <row r="35" spans="2:19" x14ac:dyDescent="0.25">
      <c r="B35" s="3">
        <f t="shared" si="0"/>
        <v>85</v>
      </c>
      <c r="C35" s="14">
        <f t="shared" si="1"/>
        <v>1.4166666666666667</v>
      </c>
      <c r="D35" s="11">
        <f t="shared" si="2"/>
        <v>396.42276192482967</v>
      </c>
      <c r="E35" s="11">
        <f t="shared" si="3"/>
        <v>20</v>
      </c>
      <c r="F35" s="11">
        <f>L35</f>
        <v>20</v>
      </c>
      <c r="G35" s="11">
        <f>P35</f>
        <v>20</v>
      </c>
      <c r="H35" s="24">
        <f>H34+IF(Limit=Oui,MAX(0,K34),K34)</f>
        <v>20</v>
      </c>
      <c r="I35" s="12">
        <f>Cp*RhoP/(J35*RhoA)*dP/1000*MassivSS</f>
        <v>0.64404506786178095</v>
      </c>
      <c r="J35" s="24">
        <f>IF(H35&lt;600,425+0.773*H35-1.69/1000*H35^2+2.22/1000^2*H35^3,IF(H35&lt;735,666+13002/(738-H35),IF(H35&lt;900,545+17820/(H35-731),650)))</f>
        <v>439.80176</v>
      </c>
      <c r="K35" s="12">
        <f>LambdaP*MassivSS/(dP/1000)/(J35*RhoA)/(1+I35/3)*(D35-H35)*DeltaT-(EXP(I35/10)-1)*(D35-D34)</f>
        <v>-0.32288241619024016</v>
      </c>
      <c r="L35" s="24">
        <f>L34+IF(Limit=Oui,MAX(0,O34),O34)</f>
        <v>20</v>
      </c>
      <c r="M35" s="12">
        <f>Cp*RhoP/(N35*RhoA)*dP/1000*MassivW</f>
        <v>0.64404506786178095</v>
      </c>
      <c r="N35" s="24">
        <f>IF(L35&lt;600,425+0.773*L35-1.69/1000*L35^2+2.22/1000^2*L35^3,IF(L35&lt;735,666+13002/(738-L35),IF(L35&lt;900,545+17820/(L35-731),650)))</f>
        <v>439.80176</v>
      </c>
      <c r="O35" s="12">
        <f>LambdaP*MassivW/(dP/1000)/(N35*RhoA)/(1+M35/3)*(D35-L35)*DeltaT-(EXP(M35/10)-1)*(D35-D34)</f>
        <v>-0.32288241619024016</v>
      </c>
      <c r="P35" s="24">
        <f>P34+IF(Limit=Oui,MAX(0,S34),S34)</f>
        <v>20</v>
      </c>
      <c r="Q35" s="12">
        <f>Cp*RhoP/(R35*RhoA)*dP/1000*MassivSI</f>
        <v>0.64404506786178095</v>
      </c>
      <c r="R35" s="24">
        <f>IF(P35&lt;600,425+0.773*P35-1.69/1000*P35^2+2.22/1000^2*P35^3,IF(P35&lt;735,666+13002/(738-P35),IF(P35&lt;900,545+17820/(P35-731),650)))</f>
        <v>439.80176</v>
      </c>
      <c r="S35" s="12">
        <f>LambdaP*MassivSI/(dP/1000)/(R35*RhoA)/(1+Q35/3)*(D35-P35)*DeltaT-(EXP(Q35/10)-1)*(D35-D34)</f>
        <v>-0.32288241619024016</v>
      </c>
    </row>
    <row r="36" spans="2:19" x14ac:dyDescent="0.25">
      <c r="B36" s="3">
        <f t="shared" si="0"/>
        <v>90</v>
      </c>
      <c r="C36" s="14">
        <f t="shared" si="1"/>
        <v>1.5</v>
      </c>
      <c r="D36" s="11">
        <f t="shared" si="2"/>
        <v>404.31045654585864</v>
      </c>
      <c r="E36" s="11">
        <f t="shared" si="3"/>
        <v>20</v>
      </c>
      <c r="F36" s="11">
        <f>L36</f>
        <v>20</v>
      </c>
      <c r="G36" s="11">
        <f>P36</f>
        <v>20</v>
      </c>
      <c r="H36" s="24">
        <f>H35+IF(Limit=Oui,MAX(0,K35),K35)</f>
        <v>20</v>
      </c>
      <c r="I36" s="12">
        <f>Cp*RhoP/(J36*RhoA)*dP/1000*MassivSS</f>
        <v>0.64404506786178095</v>
      </c>
      <c r="J36" s="24">
        <f>IF(H36&lt;600,425+0.773*H36-1.69/1000*H36^2+2.22/1000^2*H36^3,IF(H36&lt;735,666+13002/(738-H36),IF(H36&lt;900,545+17820/(H36-731),650)))</f>
        <v>439.80176</v>
      </c>
      <c r="K36" s="12">
        <f>LambdaP*MassivSS/(dP/1000)/(J36*RhoA)/(1+I36/3)*(D36-H36)*DeltaT-(EXP(I36/10)-1)*(D36-D35)</f>
        <v>-0.28887625998435962</v>
      </c>
      <c r="L36" s="24">
        <f>L35+IF(Limit=Oui,MAX(0,O35),O35)</f>
        <v>20</v>
      </c>
      <c r="M36" s="12">
        <f>Cp*RhoP/(N36*RhoA)*dP/1000*MassivW</f>
        <v>0.64404506786178095</v>
      </c>
      <c r="N36" s="24">
        <f>IF(L36&lt;600,425+0.773*L36-1.69/1000*L36^2+2.22/1000^2*L36^3,IF(L36&lt;735,666+13002/(738-L36),IF(L36&lt;900,545+17820/(L36-731),650)))</f>
        <v>439.80176</v>
      </c>
      <c r="O36" s="12">
        <f>LambdaP*MassivW/(dP/1000)/(N36*RhoA)/(1+M36/3)*(D36-L36)*DeltaT-(EXP(M36/10)-1)*(D36-D35)</f>
        <v>-0.28887625998435962</v>
      </c>
      <c r="P36" s="24">
        <f>P35+IF(Limit=Oui,MAX(0,S35),S35)</f>
        <v>20</v>
      </c>
      <c r="Q36" s="12">
        <f>Cp*RhoP/(R36*RhoA)*dP/1000*MassivSI</f>
        <v>0.64404506786178095</v>
      </c>
      <c r="R36" s="24">
        <f>IF(P36&lt;600,425+0.773*P36-1.69/1000*P36^2+2.22/1000^2*P36^3,IF(P36&lt;735,666+13002/(738-P36),IF(P36&lt;900,545+17820/(P36-731),650)))</f>
        <v>439.80176</v>
      </c>
      <c r="S36" s="12">
        <f>LambdaP*MassivSI/(dP/1000)/(R36*RhoA)/(1+Q36/3)*(D36-P36)*DeltaT-(EXP(Q36/10)-1)*(D36-D35)</f>
        <v>-0.28887625998435962</v>
      </c>
    </row>
    <row r="37" spans="2:19" x14ac:dyDescent="0.25">
      <c r="B37" s="3">
        <f t="shared" si="0"/>
        <v>95</v>
      </c>
      <c r="C37" s="14">
        <f t="shared" si="1"/>
        <v>1.5833333333333333</v>
      </c>
      <c r="D37" s="11">
        <f t="shared" si="2"/>
        <v>411.80359769002513</v>
      </c>
      <c r="E37" s="11">
        <f t="shared" si="3"/>
        <v>20</v>
      </c>
      <c r="F37" s="11">
        <f>L37</f>
        <v>20</v>
      </c>
      <c r="G37" s="11">
        <f>P37</f>
        <v>20</v>
      </c>
      <c r="H37" s="24">
        <f>H36+IF(Limit=Oui,MAX(0,K36),K36)</f>
        <v>20</v>
      </c>
      <c r="I37" s="12">
        <f>Cp*RhoP/(J37*RhoA)*dP/1000*MassivSS</f>
        <v>0.64404506786178095</v>
      </c>
      <c r="J37" s="24">
        <f>IF(H37&lt;600,425+0.773*H37-1.69/1000*H37^2+2.22/1000^2*H37^3,IF(H37&lt;735,666+13002/(738-H37),IF(H37&lt;900,545+17820/(H37-731),650)))</f>
        <v>439.80176</v>
      </c>
      <c r="K37" s="12">
        <f>LambdaP*MassivSS/(dP/1000)/(J37*RhoA)/(1+I37/3)*(D37-H37)*DeltaT-(EXP(I37/10)-1)*(D37-D36)</f>
        <v>-0.25803072162986862</v>
      </c>
      <c r="L37" s="24">
        <f>L36+IF(Limit=Oui,MAX(0,O36),O36)</f>
        <v>20</v>
      </c>
      <c r="M37" s="12">
        <f>Cp*RhoP/(N37*RhoA)*dP/1000*MassivW</f>
        <v>0.64404506786178095</v>
      </c>
      <c r="N37" s="24">
        <f>IF(L37&lt;600,425+0.773*L37-1.69/1000*L37^2+2.22/1000^2*L37^3,IF(L37&lt;735,666+13002/(738-L37),IF(L37&lt;900,545+17820/(L37-731),650)))</f>
        <v>439.80176</v>
      </c>
      <c r="O37" s="12">
        <f>LambdaP*MassivW/(dP/1000)/(N37*RhoA)/(1+M37/3)*(D37-L37)*DeltaT-(EXP(M37/10)-1)*(D37-D36)</f>
        <v>-0.25803072162986862</v>
      </c>
      <c r="P37" s="24">
        <f>P36+IF(Limit=Oui,MAX(0,S36),S36)</f>
        <v>20</v>
      </c>
      <c r="Q37" s="12">
        <f>Cp*RhoP/(R37*RhoA)*dP/1000*MassivSI</f>
        <v>0.64404506786178095</v>
      </c>
      <c r="R37" s="24">
        <f>IF(P37&lt;600,425+0.773*P37-1.69/1000*P37^2+2.22/1000^2*P37^3,IF(P37&lt;735,666+13002/(738-P37),IF(P37&lt;900,545+17820/(P37-731),650)))</f>
        <v>439.80176</v>
      </c>
      <c r="S37" s="12">
        <f>LambdaP*MassivSI/(dP/1000)/(R37*RhoA)/(1+Q37/3)*(D37-P37)*DeltaT-(EXP(Q37/10)-1)*(D37-D36)</f>
        <v>-0.25803072162986862</v>
      </c>
    </row>
    <row r="38" spans="2:19" x14ac:dyDescent="0.25">
      <c r="B38" s="3">
        <f t="shared" si="0"/>
        <v>100</v>
      </c>
      <c r="C38" s="14">
        <f t="shared" si="1"/>
        <v>1.6666666666666667</v>
      </c>
      <c r="D38" s="11">
        <f t="shared" si="2"/>
        <v>418.93978429667379</v>
      </c>
      <c r="E38" s="11">
        <f t="shared" si="3"/>
        <v>20</v>
      </c>
      <c r="F38" s="11">
        <f>L38</f>
        <v>20</v>
      </c>
      <c r="G38" s="11">
        <f>P38</f>
        <v>20</v>
      </c>
      <c r="H38" s="24">
        <f>H37+IF(Limit=Oui,MAX(0,K37),K37)</f>
        <v>20</v>
      </c>
      <c r="I38" s="12">
        <f>Cp*RhoP/(J38*RhoA)*dP/1000*MassivSS</f>
        <v>0.64404506786178095</v>
      </c>
      <c r="J38" s="24">
        <f>IF(H38&lt;600,425+0.773*H38-1.69/1000*H38^2+2.22/1000^2*H38^3,IF(H38&lt;735,666+13002/(738-H38),IF(H38&lt;900,545+17820/(H38-731),650)))</f>
        <v>439.80176</v>
      </c>
      <c r="K38" s="12">
        <f>LambdaP*MassivSS/(dP/1000)/(J38*RhoA)/(1+I38/3)*(D38-H38)*DeltaT-(EXP(I38/10)-1)*(D38-D37)</f>
        <v>-0.2299054597574543</v>
      </c>
      <c r="L38" s="24">
        <f>L37+IF(Limit=Oui,MAX(0,O37),O37)</f>
        <v>20</v>
      </c>
      <c r="M38" s="12">
        <f>Cp*RhoP/(N38*RhoA)*dP/1000*MassivW</f>
        <v>0.64404506786178095</v>
      </c>
      <c r="N38" s="24">
        <f>IF(L38&lt;600,425+0.773*L38-1.69/1000*L38^2+2.22/1000^2*L38^3,IF(L38&lt;735,666+13002/(738-L38),IF(L38&lt;900,545+17820/(L38-731),650)))</f>
        <v>439.80176</v>
      </c>
      <c r="O38" s="12">
        <f>LambdaP*MassivW/(dP/1000)/(N38*RhoA)/(1+M38/3)*(D38-L38)*DeltaT-(EXP(M38/10)-1)*(D38-D37)</f>
        <v>-0.2299054597574543</v>
      </c>
      <c r="P38" s="24">
        <f>P37+IF(Limit=Oui,MAX(0,S37),S37)</f>
        <v>20</v>
      </c>
      <c r="Q38" s="12">
        <f>Cp*RhoP/(R38*RhoA)*dP/1000*MassivSI</f>
        <v>0.64404506786178095</v>
      </c>
      <c r="R38" s="24">
        <f>IF(P38&lt;600,425+0.773*P38-1.69/1000*P38^2+2.22/1000^2*P38^3,IF(P38&lt;735,666+13002/(738-P38),IF(P38&lt;900,545+17820/(P38-731),650)))</f>
        <v>439.80176</v>
      </c>
      <c r="S38" s="12">
        <f>LambdaP*MassivSI/(dP/1000)/(R38*RhoA)/(1+Q38/3)*(D38-P38)*DeltaT-(EXP(Q38/10)-1)*(D38-D37)</f>
        <v>-0.2299054597574543</v>
      </c>
    </row>
    <row r="39" spans="2:19" x14ac:dyDescent="0.25">
      <c r="B39" s="3">
        <f t="shared" si="0"/>
        <v>105</v>
      </c>
      <c r="C39" s="14">
        <f t="shared" si="1"/>
        <v>1.75</v>
      </c>
      <c r="D39" s="11">
        <f t="shared" si="2"/>
        <v>425.75148437421001</v>
      </c>
      <c r="E39" s="11">
        <f t="shared" si="3"/>
        <v>20</v>
      </c>
      <c r="F39" s="11">
        <f>L39</f>
        <v>20</v>
      </c>
      <c r="G39" s="11">
        <f>P39</f>
        <v>20</v>
      </c>
      <c r="H39" s="24">
        <f>H38+IF(Limit=Oui,MAX(0,K38),K38)</f>
        <v>20</v>
      </c>
      <c r="I39" s="12">
        <f>Cp*RhoP/(J39*RhoA)*dP/1000*MassivSS</f>
        <v>0.64404506786178095</v>
      </c>
      <c r="J39" s="24">
        <f>IF(H39&lt;600,425+0.773*H39-1.69/1000*H39^2+2.22/1000^2*H39^3,IF(H39&lt;735,666+13002/(738-H39),IF(H39&lt;900,545+17820/(H39-731),650)))</f>
        <v>439.80176</v>
      </c>
      <c r="K39" s="12">
        <f>LambdaP*MassivSS/(dP/1000)/(J39*RhoA)/(1+I39/3)*(D39-H39)*DeltaT-(EXP(I39/10)-1)*(D39-D38)</f>
        <v>-0.20413922083648686</v>
      </c>
      <c r="L39" s="24">
        <f>L38+IF(Limit=Oui,MAX(0,O38),O38)</f>
        <v>20</v>
      </c>
      <c r="M39" s="12">
        <f>Cp*RhoP/(N39*RhoA)*dP/1000*MassivW</f>
        <v>0.64404506786178095</v>
      </c>
      <c r="N39" s="24">
        <f>IF(L39&lt;600,425+0.773*L39-1.69/1000*L39^2+2.22/1000^2*L39^3,IF(L39&lt;735,666+13002/(738-L39),IF(L39&lt;900,545+17820/(L39-731),650)))</f>
        <v>439.80176</v>
      </c>
      <c r="O39" s="12">
        <f>LambdaP*MassivW/(dP/1000)/(N39*RhoA)/(1+M39/3)*(D39-L39)*DeltaT-(EXP(M39/10)-1)*(D39-D38)</f>
        <v>-0.20413922083648686</v>
      </c>
      <c r="P39" s="24">
        <f>P38+IF(Limit=Oui,MAX(0,S38),S38)</f>
        <v>20</v>
      </c>
      <c r="Q39" s="12">
        <f>Cp*RhoP/(R39*RhoA)*dP/1000*MassivSI</f>
        <v>0.64404506786178095</v>
      </c>
      <c r="R39" s="24">
        <f>IF(P39&lt;600,425+0.773*P39-1.69/1000*P39^2+2.22/1000^2*P39^3,IF(P39&lt;735,666+13002/(738-P39),IF(P39&lt;900,545+17820/(P39-731),650)))</f>
        <v>439.80176</v>
      </c>
      <c r="S39" s="12">
        <f>LambdaP*MassivSI/(dP/1000)/(R39*RhoA)/(1+Q39/3)*(D39-P39)*DeltaT-(EXP(Q39/10)-1)*(D39-D38)</f>
        <v>-0.20413922083648686</v>
      </c>
    </row>
    <row r="40" spans="2:19" x14ac:dyDescent="0.25">
      <c r="B40" s="3">
        <f t="shared" si="0"/>
        <v>110</v>
      </c>
      <c r="C40" s="14">
        <f t="shared" si="1"/>
        <v>1.8333333333333333</v>
      </c>
      <c r="D40" s="11">
        <f t="shared" si="2"/>
        <v>432.26692810953892</v>
      </c>
      <c r="E40" s="11">
        <f t="shared" si="3"/>
        <v>20</v>
      </c>
      <c r="F40" s="11">
        <f>L40</f>
        <v>20</v>
      </c>
      <c r="G40" s="11">
        <f>P40</f>
        <v>20</v>
      </c>
      <c r="H40" s="24">
        <f>H39+IF(Limit=Oui,MAX(0,K39),K39)</f>
        <v>20</v>
      </c>
      <c r="I40" s="12">
        <f>Cp*RhoP/(J40*RhoA)*dP/1000*MassivSS</f>
        <v>0.64404506786178095</v>
      </c>
      <c r="J40" s="24">
        <f>IF(H40&lt;600,425+0.773*H40-1.69/1000*H40^2+2.22/1000^2*H40^3,IF(H40&lt;735,666+13002/(738-H40),IF(H40&lt;900,545+17820/(H40-731),650)))</f>
        <v>439.80176</v>
      </c>
      <c r="K40" s="12">
        <f>LambdaP*MassivSS/(dP/1000)/(J40*RhoA)/(1+I40/3)*(D40-H40)*DeltaT-(EXP(I40/10)-1)*(D40-D39)</f>
        <v>-0.18043276496007205</v>
      </c>
      <c r="L40" s="24">
        <f>L39+IF(Limit=Oui,MAX(0,O39),O39)</f>
        <v>20</v>
      </c>
      <c r="M40" s="12">
        <f>Cp*RhoP/(N40*RhoA)*dP/1000*MassivW</f>
        <v>0.64404506786178095</v>
      </c>
      <c r="N40" s="24">
        <f>IF(L40&lt;600,425+0.773*L40-1.69/1000*L40^2+2.22/1000^2*L40^3,IF(L40&lt;735,666+13002/(738-L40),IF(L40&lt;900,545+17820/(L40-731),650)))</f>
        <v>439.80176</v>
      </c>
      <c r="O40" s="12">
        <f>LambdaP*MassivW/(dP/1000)/(N40*RhoA)/(1+M40/3)*(D40-L40)*DeltaT-(EXP(M40/10)-1)*(D40-D39)</f>
        <v>-0.18043276496007205</v>
      </c>
      <c r="P40" s="24">
        <f>P39+IF(Limit=Oui,MAX(0,S39),S39)</f>
        <v>20</v>
      </c>
      <c r="Q40" s="12">
        <f>Cp*RhoP/(R40*RhoA)*dP/1000*MassivSI</f>
        <v>0.64404506786178095</v>
      </c>
      <c r="R40" s="24">
        <f>IF(P40&lt;600,425+0.773*P40-1.69/1000*P40^2+2.22/1000^2*P40^3,IF(P40&lt;735,666+13002/(738-P40),IF(P40&lt;900,545+17820/(P40-731),650)))</f>
        <v>439.80176</v>
      </c>
      <c r="S40" s="12">
        <f>LambdaP*MassivSI/(dP/1000)/(R40*RhoA)/(1+Q40/3)*(D40-P40)*DeltaT-(EXP(Q40/10)-1)*(D40-D39)</f>
        <v>-0.18043276496007205</v>
      </c>
    </row>
    <row r="41" spans="2:19" x14ac:dyDescent="0.25">
      <c r="B41" s="3">
        <f t="shared" si="0"/>
        <v>115</v>
      </c>
      <c r="C41" s="14">
        <f t="shared" si="1"/>
        <v>1.9166666666666667</v>
      </c>
      <c r="D41" s="11">
        <f t="shared" si="2"/>
        <v>438.51081473155358</v>
      </c>
      <c r="E41" s="11">
        <f t="shared" si="3"/>
        <v>20</v>
      </c>
      <c r="F41" s="11">
        <f>L41</f>
        <v>20</v>
      </c>
      <c r="G41" s="11">
        <f>P41</f>
        <v>20</v>
      </c>
      <c r="H41" s="24">
        <f>H40+IF(Limit=Oui,MAX(0,K40),K40)</f>
        <v>20</v>
      </c>
      <c r="I41" s="12">
        <f>Cp*RhoP/(J41*RhoA)*dP/1000*MassivSS</f>
        <v>0.64404506786178095</v>
      </c>
      <c r="J41" s="24">
        <f>IF(H41&lt;600,425+0.773*H41-1.69/1000*H41^2+2.22/1000^2*H41^3,IF(H41&lt;735,666+13002/(738-H41),IF(H41&lt;900,545+17820/(H41-731),650)))</f>
        <v>439.80176</v>
      </c>
      <c r="K41" s="12">
        <f>LambdaP*MassivSS/(dP/1000)/(J41*RhoA)/(1+I41/3)*(D41-H41)*DeltaT-(EXP(I41/10)-1)*(D41-D40)</f>
        <v>-0.15853604228409413</v>
      </c>
      <c r="L41" s="24">
        <f>L40+IF(Limit=Oui,MAX(0,O40),O40)</f>
        <v>20</v>
      </c>
      <c r="M41" s="12">
        <f>Cp*RhoP/(N41*RhoA)*dP/1000*MassivW</f>
        <v>0.64404506786178095</v>
      </c>
      <c r="N41" s="24">
        <f>IF(L41&lt;600,425+0.773*L41-1.69/1000*L41^2+2.22/1000^2*L41^3,IF(L41&lt;735,666+13002/(738-L41),IF(L41&lt;900,545+17820/(L41-731),650)))</f>
        <v>439.80176</v>
      </c>
      <c r="O41" s="12">
        <f>LambdaP*MassivW/(dP/1000)/(N41*RhoA)/(1+M41/3)*(D41-L41)*DeltaT-(EXP(M41/10)-1)*(D41-D40)</f>
        <v>-0.15853604228409413</v>
      </c>
      <c r="P41" s="24">
        <f>P40+IF(Limit=Oui,MAX(0,S40),S40)</f>
        <v>20</v>
      </c>
      <c r="Q41" s="12">
        <f>Cp*RhoP/(R41*RhoA)*dP/1000*MassivSI</f>
        <v>0.64404506786178095</v>
      </c>
      <c r="R41" s="24">
        <f>IF(P41&lt;600,425+0.773*P41-1.69/1000*P41^2+2.22/1000^2*P41^3,IF(P41&lt;735,666+13002/(738-P41),IF(P41&lt;900,545+17820/(P41-731),650)))</f>
        <v>439.80176</v>
      </c>
      <c r="S41" s="12">
        <f>LambdaP*MassivSI/(dP/1000)/(R41*RhoA)/(1+Q41/3)*(D41-P41)*DeltaT-(EXP(Q41/10)-1)*(D41-D40)</f>
        <v>-0.15853604228409413</v>
      </c>
    </row>
    <row r="42" spans="2:19" x14ac:dyDescent="0.25">
      <c r="B42" s="3">
        <f t="shared" si="0"/>
        <v>120</v>
      </c>
      <c r="C42" s="14">
        <f t="shared" si="1"/>
        <v>2</v>
      </c>
      <c r="D42" s="11">
        <f t="shared" si="2"/>
        <v>444.50487787550446</v>
      </c>
      <c r="E42" s="11">
        <f t="shared" si="3"/>
        <v>20</v>
      </c>
      <c r="F42" s="11">
        <f>L42</f>
        <v>20</v>
      </c>
      <c r="G42" s="11">
        <f>P42</f>
        <v>20</v>
      </c>
      <c r="H42" s="24">
        <f>H41+IF(Limit=Oui,MAX(0,K41),K41)</f>
        <v>20</v>
      </c>
      <c r="I42" s="12">
        <f>Cp*RhoP/(J42*RhoA)*dP/1000*MassivSS</f>
        <v>0.64404506786178095</v>
      </c>
      <c r="J42" s="24">
        <f>IF(H42&lt;600,425+0.773*H42-1.69/1000*H42^2+2.22/1000^2*H42^3,IF(H42&lt;735,666+13002/(738-H42),IF(H42&lt;900,545+17820/(H42-731),650)))</f>
        <v>439.80176</v>
      </c>
      <c r="K42" s="12">
        <f>LambdaP*MassivSS/(dP/1000)/(J42*RhoA)/(1+I42/3)*(D42-H42)*DeltaT-(EXP(I42/10)-1)*(D42-D41)</f>
        <v>-0.13823843302713817</v>
      </c>
      <c r="L42" s="24">
        <f>L41+IF(Limit=Oui,MAX(0,O41),O41)</f>
        <v>20</v>
      </c>
      <c r="M42" s="12">
        <f>Cp*RhoP/(N42*RhoA)*dP/1000*MassivW</f>
        <v>0.64404506786178095</v>
      </c>
      <c r="N42" s="24">
        <f>IF(L42&lt;600,425+0.773*L42-1.69/1000*L42^2+2.22/1000^2*L42^3,IF(L42&lt;735,666+13002/(738-L42),IF(L42&lt;900,545+17820/(L42-731),650)))</f>
        <v>439.80176</v>
      </c>
      <c r="O42" s="12">
        <f>LambdaP*MassivW/(dP/1000)/(N42*RhoA)/(1+M42/3)*(D42-L42)*DeltaT-(EXP(M42/10)-1)*(D42-D41)</f>
        <v>-0.13823843302713817</v>
      </c>
      <c r="P42" s="24">
        <f>P41+IF(Limit=Oui,MAX(0,S41),S41)</f>
        <v>20</v>
      </c>
      <c r="Q42" s="12">
        <f>Cp*RhoP/(R42*RhoA)*dP/1000*MassivSI</f>
        <v>0.64404506786178095</v>
      </c>
      <c r="R42" s="24">
        <f>IF(P42&lt;600,425+0.773*P42-1.69/1000*P42^2+2.22/1000^2*P42^3,IF(P42&lt;735,666+13002/(738-P42),IF(P42&lt;900,545+17820/(P42-731),650)))</f>
        <v>439.80176</v>
      </c>
      <c r="S42" s="12">
        <f>LambdaP*MassivSI/(dP/1000)/(R42*RhoA)/(1+Q42/3)*(D42-P42)*DeltaT-(EXP(Q42/10)-1)*(D42-D41)</f>
        <v>-0.13823843302713817</v>
      </c>
    </row>
    <row r="43" spans="2:19" x14ac:dyDescent="0.25">
      <c r="B43" s="3">
        <f t="shared" si="0"/>
        <v>125</v>
      </c>
      <c r="C43" s="14">
        <f t="shared" si="1"/>
        <v>2.0833333333333335</v>
      </c>
      <c r="D43" s="11">
        <f t="shared" si="2"/>
        <v>450.26834213398865</v>
      </c>
      <c r="E43" s="11">
        <f t="shared" si="3"/>
        <v>20</v>
      </c>
      <c r="F43" s="11">
        <f>L43</f>
        <v>20</v>
      </c>
      <c r="G43" s="11">
        <f>P43</f>
        <v>20</v>
      </c>
      <c r="H43" s="24">
        <f>H42+IF(Limit=Oui,MAX(0,K42),K42)</f>
        <v>20</v>
      </c>
      <c r="I43" s="12">
        <f>Cp*RhoP/(J43*RhoA)*dP/1000*MassivSS</f>
        <v>0.64404506786178095</v>
      </c>
      <c r="J43" s="24">
        <f>IF(H43&lt;600,425+0.773*H43-1.69/1000*H43^2+2.22/1000^2*H43^3,IF(H43&lt;735,666+13002/(738-H43),IF(H43&lt;900,545+17820/(H43-731),650)))</f>
        <v>439.80176</v>
      </c>
      <c r="K43" s="12">
        <f>LambdaP*MassivSS/(dP/1000)/(J43*RhoA)/(1+I43/3)*(D43-H43)*DeltaT-(EXP(I43/10)-1)*(D43-D42)</f>
        <v>-0.11936122862385251</v>
      </c>
      <c r="L43" s="24">
        <f>L42+IF(Limit=Oui,MAX(0,O42),O42)</f>
        <v>20</v>
      </c>
      <c r="M43" s="12">
        <f>Cp*RhoP/(N43*RhoA)*dP/1000*MassivW</f>
        <v>0.64404506786178095</v>
      </c>
      <c r="N43" s="24">
        <f>IF(L43&lt;600,425+0.773*L43-1.69/1000*L43^2+2.22/1000^2*L43^3,IF(L43&lt;735,666+13002/(738-L43),IF(L43&lt;900,545+17820/(L43-731),650)))</f>
        <v>439.80176</v>
      </c>
      <c r="O43" s="12">
        <f>LambdaP*MassivW/(dP/1000)/(N43*RhoA)/(1+M43/3)*(D43-L43)*DeltaT-(EXP(M43/10)-1)*(D43-D42)</f>
        <v>-0.11936122862385251</v>
      </c>
      <c r="P43" s="24">
        <f>P42+IF(Limit=Oui,MAX(0,S42),S42)</f>
        <v>20</v>
      </c>
      <c r="Q43" s="12">
        <f>Cp*RhoP/(R43*RhoA)*dP/1000*MassivSI</f>
        <v>0.64404506786178095</v>
      </c>
      <c r="R43" s="24">
        <f>IF(P43&lt;600,425+0.773*P43-1.69/1000*P43^2+2.22/1000^2*P43^3,IF(P43&lt;735,666+13002/(738-P43),IF(P43&lt;900,545+17820/(P43-731),650)))</f>
        <v>439.80176</v>
      </c>
      <c r="S43" s="12">
        <f>LambdaP*MassivSI/(dP/1000)/(R43*RhoA)/(1+Q43/3)*(D43-P43)*DeltaT-(EXP(Q43/10)-1)*(D43-D42)</f>
        <v>-0.11936122862385251</v>
      </c>
    </row>
    <row r="44" spans="2:19" x14ac:dyDescent="0.25">
      <c r="B44" s="3">
        <f t="shared" si="0"/>
        <v>130</v>
      </c>
      <c r="C44" s="14">
        <f t="shared" si="1"/>
        <v>2.1666666666666665</v>
      </c>
      <c r="D44" s="11">
        <f t="shared" si="2"/>
        <v>455.81829499723057</v>
      </c>
      <c r="E44" s="11">
        <f t="shared" si="3"/>
        <v>20</v>
      </c>
      <c r="F44" s="11">
        <f>L44</f>
        <v>20</v>
      </c>
      <c r="G44" s="11">
        <f>P44</f>
        <v>20</v>
      </c>
      <c r="H44" s="24">
        <f>H43+IF(Limit=Oui,MAX(0,K43),K43)</f>
        <v>20</v>
      </c>
      <c r="I44" s="12">
        <f>Cp*RhoP/(J44*RhoA)*dP/1000*MassivSS</f>
        <v>0.64404506786178095</v>
      </c>
      <c r="J44" s="24">
        <f>IF(H44&lt;600,425+0.773*H44-1.69/1000*H44^2+2.22/1000^2*H44^3,IF(H44&lt;735,666+13002/(738-H44),IF(H44&lt;900,545+17820/(H44-731),650)))</f>
        <v>439.80176</v>
      </c>
      <c r="K44" s="12">
        <f>LambdaP*MassivSS/(dP/1000)/(J44*RhoA)/(1+I44/3)*(D44-H44)*DeltaT-(EXP(I44/10)-1)*(D44-D43)</f>
        <v>-0.10175177485393644</v>
      </c>
      <c r="L44" s="24">
        <f>L43+IF(Limit=Oui,MAX(0,O43),O43)</f>
        <v>20</v>
      </c>
      <c r="M44" s="12">
        <f>Cp*RhoP/(N44*RhoA)*dP/1000*MassivW</f>
        <v>0.64404506786178095</v>
      </c>
      <c r="N44" s="24">
        <f>IF(L44&lt;600,425+0.773*L44-1.69/1000*L44^2+2.22/1000^2*L44^3,IF(L44&lt;735,666+13002/(738-L44),IF(L44&lt;900,545+17820/(L44-731),650)))</f>
        <v>439.80176</v>
      </c>
      <c r="O44" s="12">
        <f>LambdaP*MassivW/(dP/1000)/(N44*RhoA)/(1+M44/3)*(D44-L44)*DeltaT-(EXP(M44/10)-1)*(D44-D43)</f>
        <v>-0.10175177485393644</v>
      </c>
      <c r="P44" s="24">
        <f>P43+IF(Limit=Oui,MAX(0,S43),S43)</f>
        <v>20</v>
      </c>
      <c r="Q44" s="12">
        <f>Cp*RhoP/(R44*RhoA)*dP/1000*MassivSI</f>
        <v>0.64404506786178095</v>
      </c>
      <c r="R44" s="24">
        <f>IF(P44&lt;600,425+0.773*P44-1.69/1000*P44^2+2.22/1000^2*P44^3,IF(P44&lt;735,666+13002/(738-P44),IF(P44&lt;900,545+17820/(P44-731),650)))</f>
        <v>439.80176</v>
      </c>
      <c r="S44" s="12">
        <f>LambdaP*MassivSI/(dP/1000)/(R44*RhoA)/(1+Q44/3)*(D44-P44)*DeltaT-(EXP(Q44/10)-1)*(D44-D43)</f>
        <v>-0.10175177485393644</v>
      </c>
    </row>
    <row r="45" spans="2:19" x14ac:dyDescent="0.25">
      <c r="B45" s="3">
        <f t="shared" si="0"/>
        <v>135</v>
      </c>
      <c r="C45" s="14">
        <f t="shared" si="1"/>
        <v>2.25</v>
      </c>
      <c r="D45" s="11">
        <f t="shared" si="2"/>
        <v>461.16999232872598</v>
      </c>
      <c r="E45" s="11">
        <f t="shared" si="3"/>
        <v>20</v>
      </c>
      <c r="F45" s="11">
        <f>L45</f>
        <v>20</v>
      </c>
      <c r="G45" s="11">
        <f>P45</f>
        <v>20</v>
      </c>
      <c r="H45" s="24">
        <f>H44+IF(Limit=Oui,MAX(0,K44),K44)</f>
        <v>20</v>
      </c>
      <c r="I45" s="12">
        <f>Cp*RhoP/(J45*RhoA)*dP/1000*MassivSS</f>
        <v>0.64404506786178095</v>
      </c>
      <c r="J45" s="24">
        <f>IF(H45&lt;600,425+0.773*H45-1.69/1000*H45^2+2.22/1000^2*H45^3,IF(H45&lt;735,666+13002/(738-H45),IF(H45&lt;900,545+17820/(H45-731),650)))</f>
        <v>439.80176</v>
      </c>
      <c r="K45" s="12">
        <f>LambdaP*MassivSS/(dP/1000)/(J45*RhoA)/(1+I45/3)*(D45-H45)*DeltaT-(EXP(I45/10)-1)*(D45-D44)</f>
        <v>-8.5278862903296782E-2</v>
      </c>
      <c r="L45" s="24">
        <f>L44+IF(Limit=Oui,MAX(0,O44),O44)</f>
        <v>20</v>
      </c>
      <c r="M45" s="12">
        <f>Cp*RhoP/(N45*RhoA)*dP/1000*MassivW</f>
        <v>0.64404506786178095</v>
      </c>
      <c r="N45" s="24">
        <f>IF(L45&lt;600,425+0.773*L45-1.69/1000*L45^2+2.22/1000^2*L45^3,IF(L45&lt;735,666+13002/(738-L45),IF(L45&lt;900,545+17820/(L45-731),650)))</f>
        <v>439.80176</v>
      </c>
      <c r="O45" s="12">
        <f>LambdaP*MassivW/(dP/1000)/(N45*RhoA)/(1+M45/3)*(D45-L45)*DeltaT-(EXP(M45/10)-1)*(D45-D44)</f>
        <v>-8.5278862903296782E-2</v>
      </c>
      <c r="P45" s="24">
        <f>P44+IF(Limit=Oui,MAX(0,S44),S44)</f>
        <v>20</v>
      </c>
      <c r="Q45" s="12">
        <f>Cp*RhoP/(R45*RhoA)*dP/1000*MassivSI</f>
        <v>0.64404506786178095</v>
      </c>
      <c r="R45" s="24">
        <f>IF(P45&lt;600,425+0.773*P45-1.69/1000*P45^2+2.22/1000^2*P45^3,IF(P45&lt;735,666+13002/(738-P45),IF(P45&lt;900,545+17820/(P45-731),650)))</f>
        <v>439.80176</v>
      </c>
      <c r="S45" s="12">
        <f>LambdaP*MassivSI/(dP/1000)/(R45*RhoA)/(1+Q45/3)*(D45-P45)*DeltaT-(EXP(Q45/10)-1)*(D45-D44)</f>
        <v>-8.5278862903296782E-2</v>
      </c>
    </row>
    <row r="46" spans="2:19" x14ac:dyDescent="0.25">
      <c r="B46" s="3">
        <f t="shared" si="0"/>
        <v>140</v>
      </c>
      <c r="C46" s="14">
        <f t="shared" si="1"/>
        <v>2.3333333333333335</v>
      </c>
      <c r="D46" s="11">
        <f t="shared" si="2"/>
        <v>466.33711113825615</v>
      </c>
      <c r="E46" s="11">
        <f t="shared" si="3"/>
        <v>20</v>
      </c>
      <c r="F46" s="11">
        <f>L46</f>
        <v>20</v>
      </c>
      <c r="G46" s="11">
        <f>P46</f>
        <v>20</v>
      </c>
      <c r="H46" s="24">
        <f>H45+IF(Limit=Oui,MAX(0,K45),K45)</f>
        <v>20</v>
      </c>
      <c r="I46" s="12">
        <f>Cp*RhoP/(J46*RhoA)*dP/1000*MassivSS</f>
        <v>0.64404506786178095</v>
      </c>
      <c r="J46" s="24">
        <f>IF(H46&lt;600,425+0.773*H46-1.69/1000*H46^2+2.22/1000^2*H46^3,IF(H46&lt;735,666+13002/(738-H46),IF(H46&lt;900,545+17820/(H46-731),650)))</f>
        <v>439.80176</v>
      </c>
      <c r="K46" s="12">
        <f>LambdaP*MassivSS/(dP/1000)/(J46*RhoA)/(1+I46/3)*(D46-H46)*DeltaT-(EXP(I46/10)-1)*(D46-D45)</f>
        <v>-6.9829068267599326E-2</v>
      </c>
      <c r="L46" s="24">
        <f>L45+IF(Limit=Oui,MAX(0,O45),O45)</f>
        <v>20</v>
      </c>
      <c r="M46" s="12">
        <f>Cp*RhoP/(N46*RhoA)*dP/1000*MassivW</f>
        <v>0.64404506786178095</v>
      </c>
      <c r="N46" s="24">
        <f>IF(L46&lt;600,425+0.773*L46-1.69/1000*L46^2+2.22/1000^2*L46^3,IF(L46&lt;735,666+13002/(738-L46),IF(L46&lt;900,545+17820/(L46-731),650)))</f>
        <v>439.80176</v>
      </c>
      <c r="O46" s="12">
        <f>LambdaP*MassivW/(dP/1000)/(N46*RhoA)/(1+M46/3)*(D46-L46)*DeltaT-(EXP(M46/10)-1)*(D46-D45)</f>
        <v>-6.9829068267599326E-2</v>
      </c>
      <c r="P46" s="24">
        <f>P45+IF(Limit=Oui,MAX(0,S45),S45)</f>
        <v>20</v>
      </c>
      <c r="Q46" s="12">
        <f>Cp*RhoP/(R46*RhoA)*dP/1000*MassivSI</f>
        <v>0.64404506786178095</v>
      </c>
      <c r="R46" s="24">
        <f>IF(P46&lt;600,425+0.773*P46-1.69/1000*P46^2+2.22/1000^2*P46^3,IF(P46&lt;735,666+13002/(738-P46),IF(P46&lt;900,545+17820/(P46-731),650)))</f>
        <v>439.80176</v>
      </c>
      <c r="S46" s="12">
        <f>LambdaP*MassivSI/(dP/1000)/(R46*RhoA)/(1+Q46/3)*(D46-P46)*DeltaT-(EXP(Q46/10)-1)*(D46-D45)</f>
        <v>-6.9829068267599326E-2</v>
      </c>
    </row>
    <row r="47" spans="2:19" x14ac:dyDescent="0.25">
      <c r="B47" s="3">
        <f t="shared" si="0"/>
        <v>145</v>
      </c>
      <c r="C47" s="14">
        <f t="shared" si="1"/>
        <v>2.4166666666666665</v>
      </c>
      <c r="D47" s="11">
        <f t="shared" si="2"/>
        <v>471.33196020043101</v>
      </c>
      <c r="E47" s="11">
        <f t="shared" si="3"/>
        <v>20</v>
      </c>
      <c r="F47" s="11">
        <f>L47</f>
        <v>20</v>
      </c>
      <c r="G47" s="11">
        <f>P47</f>
        <v>20</v>
      </c>
      <c r="H47" s="24">
        <f>H46+IF(Limit=Oui,MAX(0,K46),K46)</f>
        <v>20</v>
      </c>
      <c r="I47" s="12">
        <f>Cp*RhoP/(J47*RhoA)*dP/1000*MassivSS</f>
        <v>0.64404506786178095</v>
      </c>
      <c r="J47" s="24">
        <f>IF(H47&lt;600,425+0.773*H47-1.69/1000*H47^2+2.22/1000^2*H47^3,IF(H47&lt;735,666+13002/(738-H47),IF(H47&lt;900,545+17820/(H47-731),650)))</f>
        <v>439.80176</v>
      </c>
      <c r="K47" s="12">
        <f>LambdaP*MassivSS/(dP/1000)/(J47*RhoA)/(1+I47/3)*(D47-H47)*DeltaT-(EXP(I47/10)-1)*(D47-D46)</f>
        <v>-5.5303817227920438E-2</v>
      </c>
      <c r="L47" s="24">
        <f>L46+IF(Limit=Oui,MAX(0,O46),O46)</f>
        <v>20</v>
      </c>
      <c r="M47" s="12">
        <f>Cp*RhoP/(N47*RhoA)*dP/1000*MassivW</f>
        <v>0.64404506786178095</v>
      </c>
      <c r="N47" s="24">
        <f>IF(L47&lt;600,425+0.773*L47-1.69/1000*L47^2+2.22/1000^2*L47^3,IF(L47&lt;735,666+13002/(738-L47),IF(L47&lt;900,545+17820/(L47-731),650)))</f>
        <v>439.80176</v>
      </c>
      <c r="O47" s="12">
        <f>LambdaP*MassivW/(dP/1000)/(N47*RhoA)/(1+M47/3)*(D47-L47)*DeltaT-(EXP(M47/10)-1)*(D47-D46)</f>
        <v>-5.5303817227920438E-2</v>
      </c>
      <c r="P47" s="24">
        <f>P46+IF(Limit=Oui,MAX(0,S46),S46)</f>
        <v>20</v>
      </c>
      <c r="Q47" s="12">
        <f>Cp*RhoP/(R47*RhoA)*dP/1000*MassivSI</f>
        <v>0.64404506786178095</v>
      </c>
      <c r="R47" s="24">
        <f>IF(P47&lt;600,425+0.773*P47-1.69/1000*P47^2+2.22/1000^2*P47^3,IF(P47&lt;735,666+13002/(738-P47),IF(P47&lt;900,545+17820/(P47-731),650)))</f>
        <v>439.80176</v>
      </c>
      <c r="S47" s="12">
        <f>LambdaP*MassivSI/(dP/1000)/(R47*RhoA)/(1+Q47/3)*(D47-P47)*DeltaT-(EXP(Q47/10)-1)*(D47-D46)</f>
        <v>-5.5303817227920438E-2</v>
      </c>
    </row>
    <row r="48" spans="2:19" x14ac:dyDescent="0.25">
      <c r="B48" s="3">
        <f t="shared" si="0"/>
        <v>150</v>
      </c>
      <c r="C48" s="14">
        <f t="shared" si="1"/>
        <v>2.5</v>
      </c>
      <c r="D48" s="11">
        <f t="shared" si="2"/>
        <v>476.16565668320209</v>
      </c>
      <c r="E48" s="11">
        <f t="shared" si="3"/>
        <v>20</v>
      </c>
      <c r="F48" s="11">
        <f>L48</f>
        <v>20</v>
      </c>
      <c r="G48" s="11">
        <f>P48</f>
        <v>20</v>
      </c>
      <c r="H48" s="24">
        <f>H47+IF(Limit=Oui,MAX(0,K47),K47)</f>
        <v>20</v>
      </c>
      <c r="I48" s="12">
        <f>Cp*RhoP/(J48*RhoA)*dP/1000*MassivSS</f>
        <v>0.64404506786178095</v>
      </c>
      <c r="J48" s="24">
        <f>IF(H48&lt;600,425+0.773*H48-1.69/1000*H48^2+2.22/1000^2*H48^3,IF(H48&lt;735,666+13002/(738-H48),IF(H48&lt;900,545+17820/(H48-731),650)))</f>
        <v>439.80176</v>
      </c>
      <c r="K48" s="12">
        <f>LambdaP*MassivSS/(dP/1000)/(J48*RhoA)/(1+I48/3)*(D48-H48)*DeltaT-(EXP(I48/10)-1)*(D48-D47)</f>
        <v>-4.1617017314323768E-2</v>
      </c>
      <c r="L48" s="24">
        <f>L47+IF(Limit=Oui,MAX(0,O47),O47)</f>
        <v>20</v>
      </c>
      <c r="M48" s="12">
        <f>Cp*RhoP/(N48*RhoA)*dP/1000*MassivW</f>
        <v>0.64404506786178095</v>
      </c>
      <c r="N48" s="24">
        <f>IF(L48&lt;600,425+0.773*L48-1.69/1000*L48^2+2.22/1000^2*L48^3,IF(L48&lt;735,666+13002/(738-L48),IF(L48&lt;900,545+17820/(L48-731),650)))</f>
        <v>439.80176</v>
      </c>
      <c r="O48" s="12">
        <f>LambdaP*MassivW/(dP/1000)/(N48*RhoA)/(1+M48/3)*(D48-L48)*DeltaT-(EXP(M48/10)-1)*(D48-D47)</f>
        <v>-4.1617017314323768E-2</v>
      </c>
      <c r="P48" s="24">
        <f>P47+IF(Limit=Oui,MAX(0,S47),S47)</f>
        <v>20</v>
      </c>
      <c r="Q48" s="12">
        <f>Cp*RhoP/(R48*RhoA)*dP/1000*MassivSI</f>
        <v>0.64404506786178095</v>
      </c>
      <c r="R48" s="24">
        <f>IF(P48&lt;600,425+0.773*P48-1.69/1000*P48^2+2.22/1000^2*P48^3,IF(P48&lt;735,666+13002/(738-P48),IF(P48&lt;900,545+17820/(P48-731),650)))</f>
        <v>439.80176</v>
      </c>
      <c r="S48" s="12">
        <f>LambdaP*MassivSI/(dP/1000)/(R48*RhoA)/(1+Q48/3)*(D48-P48)*DeltaT-(EXP(Q48/10)-1)*(D48-D47)</f>
        <v>-4.1617017314323768E-2</v>
      </c>
    </row>
    <row r="49" spans="2:19" x14ac:dyDescent="0.25">
      <c r="B49" s="3">
        <f t="shared" si="0"/>
        <v>155</v>
      </c>
      <c r="C49" s="14">
        <f t="shared" si="1"/>
        <v>2.5833333333333335</v>
      </c>
      <c r="D49" s="11">
        <f t="shared" si="2"/>
        <v>480.84827516350163</v>
      </c>
      <c r="E49" s="11">
        <f t="shared" si="3"/>
        <v>20</v>
      </c>
      <c r="F49" s="11">
        <f>L49</f>
        <v>20</v>
      </c>
      <c r="G49" s="11">
        <f>P49</f>
        <v>20</v>
      </c>
      <c r="H49" s="24">
        <f>H48+IF(Limit=Oui,MAX(0,K48),K48)</f>
        <v>20</v>
      </c>
      <c r="I49" s="12">
        <f>Cp*RhoP/(J49*RhoA)*dP/1000*MassivSS</f>
        <v>0.64404506786178095</v>
      </c>
      <c r="J49" s="24">
        <f>IF(H49&lt;600,425+0.773*H49-1.69/1000*H49^2+2.22/1000^2*H49^3,IF(H49&lt;735,666+13002/(738-H49),IF(H49&lt;900,545+17820/(H49-731),650)))</f>
        <v>439.80176</v>
      </c>
      <c r="K49" s="12">
        <f>LambdaP*MassivSS/(dP/1000)/(J49*RhoA)/(1+I49/3)*(D49-H49)*DeltaT-(EXP(I49/10)-1)*(D49-D48)</f>
        <v>-2.8693128947063551E-2</v>
      </c>
      <c r="L49" s="24">
        <f>L48+IF(Limit=Oui,MAX(0,O48),O48)</f>
        <v>20</v>
      </c>
      <c r="M49" s="12">
        <f>Cp*RhoP/(N49*RhoA)*dP/1000*MassivW</f>
        <v>0.64404506786178095</v>
      </c>
      <c r="N49" s="24">
        <f>IF(L49&lt;600,425+0.773*L49-1.69/1000*L49^2+2.22/1000^2*L49^3,IF(L49&lt;735,666+13002/(738-L49),IF(L49&lt;900,545+17820/(L49-731),650)))</f>
        <v>439.80176</v>
      </c>
      <c r="O49" s="12">
        <f>LambdaP*MassivW/(dP/1000)/(N49*RhoA)/(1+M49/3)*(D49-L49)*DeltaT-(EXP(M49/10)-1)*(D49-D48)</f>
        <v>-2.8693128947063551E-2</v>
      </c>
      <c r="P49" s="24">
        <f>P48+IF(Limit=Oui,MAX(0,S48),S48)</f>
        <v>20</v>
      </c>
      <c r="Q49" s="12">
        <f>Cp*RhoP/(R49*RhoA)*dP/1000*MassivSI</f>
        <v>0.64404506786178095</v>
      </c>
      <c r="R49" s="24">
        <f>IF(P49&lt;600,425+0.773*P49-1.69/1000*P49^2+2.22/1000^2*P49^3,IF(P49&lt;735,666+13002/(738-P49),IF(P49&lt;900,545+17820/(P49-731),650)))</f>
        <v>439.80176</v>
      </c>
      <c r="S49" s="12">
        <f>LambdaP*MassivSI/(dP/1000)/(R49*RhoA)/(1+Q49/3)*(D49-P49)*DeltaT-(EXP(Q49/10)-1)*(D49-D48)</f>
        <v>-2.8693128947063551E-2</v>
      </c>
    </row>
    <row r="50" spans="2:19" x14ac:dyDescent="0.25">
      <c r="B50" s="3">
        <f t="shared" si="0"/>
        <v>160</v>
      </c>
      <c r="C50" s="14">
        <f t="shared" si="1"/>
        <v>2.6666666666666665</v>
      </c>
      <c r="D50" s="11">
        <f t="shared" si="2"/>
        <v>485.3889740535015</v>
      </c>
      <c r="E50" s="11">
        <f t="shared" si="3"/>
        <v>20</v>
      </c>
      <c r="F50" s="11">
        <f>L50</f>
        <v>20</v>
      </c>
      <c r="G50" s="11">
        <f>P50</f>
        <v>20</v>
      </c>
      <c r="H50" s="24">
        <f>H49+IF(Limit=Oui,MAX(0,K49),K49)</f>
        <v>20</v>
      </c>
      <c r="I50" s="12">
        <f>Cp*RhoP/(J50*RhoA)*dP/1000*MassivSS</f>
        <v>0.64404506786178095</v>
      </c>
      <c r="J50" s="24">
        <f>IF(H50&lt;600,425+0.773*H50-1.69/1000*H50^2+2.22/1000^2*H50^3,IF(H50&lt;735,666+13002/(738-H50),IF(H50&lt;900,545+17820/(H50-731),650)))</f>
        <v>439.80176</v>
      </c>
      <c r="K50" s="12">
        <f>LambdaP*MassivSS/(dP/1000)/(J50*RhoA)/(1+I50/3)*(D50-H50)*DeltaT-(EXP(I50/10)-1)*(D50-D49)</f>
        <v>-1.6465585121882231E-2</v>
      </c>
      <c r="L50" s="24">
        <f>L49+IF(Limit=Oui,MAX(0,O49),O49)</f>
        <v>20</v>
      </c>
      <c r="M50" s="12">
        <f>Cp*RhoP/(N50*RhoA)*dP/1000*MassivW</f>
        <v>0.64404506786178095</v>
      </c>
      <c r="N50" s="24">
        <f>IF(L50&lt;600,425+0.773*L50-1.69/1000*L50^2+2.22/1000^2*L50^3,IF(L50&lt;735,666+13002/(738-L50),IF(L50&lt;900,545+17820/(L50-731),650)))</f>
        <v>439.80176</v>
      </c>
      <c r="O50" s="12">
        <f>LambdaP*MassivW/(dP/1000)/(N50*RhoA)/(1+M50/3)*(D50-L50)*DeltaT-(EXP(M50/10)-1)*(D50-D49)</f>
        <v>-1.6465585121882231E-2</v>
      </c>
      <c r="P50" s="24">
        <f>P49+IF(Limit=Oui,MAX(0,S49),S49)</f>
        <v>20</v>
      </c>
      <c r="Q50" s="12">
        <f>Cp*RhoP/(R50*RhoA)*dP/1000*MassivSI</f>
        <v>0.64404506786178095</v>
      </c>
      <c r="R50" s="24">
        <f>IF(P50&lt;600,425+0.773*P50-1.69/1000*P50^2+2.22/1000^2*P50^3,IF(P50&lt;735,666+13002/(738-P50),IF(P50&lt;900,545+17820/(P50-731),650)))</f>
        <v>439.80176</v>
      </c>
      <c r="S50" s="12">
        <f>LambdaP*MassivSI/(dP/1000)/(R50*RhoA)/(1+Q50/3)*(D50-P50)*DeltaT-(EXP(Q50/10)-1)*(D50-D49)</f>
        <v>-1.6465585121882231E-2</v>
      </c>
    </row>
    <row r="51" spans="2:19" x14ac:dyDescent="0.25">
      <c r="B51" s="3">
        <f t="shared" si="0"/>
        <v>165</v>
      </c>
      <c r="C51" s="14">
        <f t="shared" si="1"/>
        <v>2.75</v>
      </c>
      <c r="D51" s="11">
        <f t="shared" si="2"/>
        <v>489.79610342606952</v>
      </c>
      <c r="E51" s="11">
        <f t="shared" si="3"/>
        <v>20</v>
      </c>
      <c r="F51" s="11">
        <f>L51</f>
        <v>20</v>
      </c>
      <c r="G51" s="11">
        <f>P51</f>
        <v>20</v>
      </c>
      <c r="H51" s="24">
        <f>H50+IF(Limit=Oui,MAX(0,K50),K50)</f>
        <v>20</v>
      </c>
      <c r="I51" s="12">
        <f>Cp*RhoP/(J51*RhoA)*dP/1000*MassivSS</f>
        <v>0.64404506786178095</v>
      </c>
      <c r="J51" s="24">
        <f>IF(H51&lt;600,425+0.773*H51-1.69/1000*H51^2+2.22/1000^2*H51^3,IF(H51&lt;735,666+13002/(738-H51),IF(H51&lt;900,545+17820/(H51-731),650)))</f>
        <v>439.80176</v>
      </c>
      <c r="K51" s="12">
        <f>LambdaP*MassivSS/(dP/1000)/(J51*RhoA)/(1+I51/3)*(D51-H51)*DeltaT-(EXP(I51/10)-1)*(D51-D50)</f>
        <v>-4.8754878452575978E-3</v>
      </c>
      <c r="L51" s="24">
        <f>L50+IF(Limit=Oui,MAX(0,O50),O50)</f>
        <v>20</v>
      </c>
      <c r="M51" s="12">
        <f>Cp*RhoP/(N51*RhoA)*dP/1000*MassivW</f>
        <v>0.64404506786178095</v>
      </c>
      <c r="N51" s="24">
        <f>IF(L51&lt;600,425+0.773*L51-1.69/1000*L51^2+2.22/1000^2*L51^3,IF(L51&lt;735,666+13002/(738-L51),IF(L51&lt;900,545+17820/(L51-731),650)))</f>
        <v>439.80176</v>
      </c>
      <c r="O51" s="12">
        <f>LambdaP*MassivW/(dP/1000)/(N51*RhoA)/(1+M51/3)*(D51-L51)*DeltaT-(EXP(M51/10)-1)*(D51-D50)</f>
        <v>-4.8754878452575978E-3</v>
      </c>
      <c r="P51" s="24">
        <f>P50+IF(Limit=Oui,MAX(0,S50),S50)</f>
        <v>20</v>
      </c>
      <c r="Q51" s="12">
        <f>Cp*RhoP/(R51*RhoA)*dP/1000*MassivSI</f>
        <v>0.64404506786178095</v>
      </c>
      <c r="R51" s="24">
        <f>IF(P51&lt;600,425+0.773*P51-1.69/1000*P51^2+2.22/1000^2*P51^3,IF(P51&lt;735,666+13002/(738-P51),IF(P51&lt;900,545+17820/(P51-731),650)))</f>
        <v>439.80176</v>
      </c>
      <c r="S51" s="12">
        <f>LambdaP*MassivSI/(dP/1000)/(R51*RhoA)/(1+Q51/3)*(D51-P51)*DeltaT-(EXP(Q51/10)-1)*(D51-D50)</f>
        <v>-4.8754878452575978E-3</v>
      </c>
    </row>
    <row r="52" spans="2:19" x14ac:dyDescent="0.25">
      <c r="B52" s="3">
        <f t="shared" si="0"/>
        <v>170</v>
      </c>
      <c r="C52" s="14">
        <f t="shared" si="1"/>
        <v>2.8333333333333335</v>
      </c>
      <c r="D52" s="11">
        <f t="shared" si="2"/>
        <v>494.07729742979745</v>
      </c>
      <c r="E52" s="11">
        <f t="shared" si="3"/>
        <v>20</v>
      </c>
      <c r="F52" s="11">
        <f>L52</f>
        <v>20</v>
      </c>
      <c r="G52" s="11">
        <f>P52</f>
        <v>20</v>
      </c>
      <c r="H52" s="24">
        <f>H51+IF(Limit=Oui,MAX(0,K51),K51)</f>
        <v>20</v>
      </c>
      <c r="I52" s="12">
        <f>Cp*RhoP/(J52*RhoA)*dP/1000*MassivSS</f>
        <v>0.64404506786178095</v>
      </c>
      <c r="J52" s="24">
        <f>IF(H52&lt;600,425+0.773*H52-1.69/1000*H52^2+2.22/1000^2*H52^3,IF(H52&lt;735,666+13002/(738-H52),IF(H52&lt;900,545+17820/(H52-731),650)))</f>
        <v>439.80176</v>
      </c>
      <c r="K52" s="12">
        <f>LambdaP*MassivSS/(dP/1000)/(J52*RhoA)/(1+I52/3)*(D52-H52)*DeltaT-(EXP(I52/10)-1)*(D52-D51)</f>
        <v>6.1294737377338149E-3</v>
      </c>
      <c r="L52" s="24">
        <f>L51+IF(Limit=Oui,MAX(0,O51),O51)</f>
        <v>20</v>
      </c>
      <c r="M52" s="12">
        <f>Cp*RhoP/(N52*RhoA)*dP/1000*MassivW</f>
        <v>0.64404506786178095</v>
      </c>
      <c r="N52" s="24">
        <f>IF(L52&lt;600,425+0.773*L52-1.69/1000*L52^2+2.22/1000^2*L52^3,IF(L52&lt;735,666+13002/(738-L52),IF(L52&lt;900,545+17820/(L52-731),650)))</f>
        <v>439.80176</v>
      </c>
      <c r="O52" s="12">
        <f>LambdaP*MassivW/(dP/1000)/(N52*RhoA)/(1+M52/3)*(D52-L52)*DeltaT-(EXP(M52/10)-1)*(D52-D51)</f>
        <v>6.1294737377338149E-3</v>
      </c>
      <c r="P52" s="24">
        <f>P51+IF(Limit=Oui,MAX(0,S51),S51)</f>
        <v>20</v>
      </c>
      <c r="Q52" s="12">
        <f>Cp*RhoP/(R52*RhoA)*dP/1000*MassivSI</f>
        <v>0.64404506786178095</v>
      </c>
      <c r="R52" s="24">
        <f>IF(P52&lt;600,425+0.773*P52-1.69/1000*P52^2+2.22/1000^2*P52^3,IF(P52&lt;735,666+13002/(738-P52),IF(P52&lt;900,545+17820/(P52-731),650)))</f>
        <v>439.80176</v>
      </c>
      <c r="S52" s="12">
        <f>LambdaP*MassivSI/(dP/1000)/(R52*RhoA)/(1+Q52/3)*(D52-P52)*DeltaT-(EXP(Q52/10)-1)*(D52-D51)</f>
        <v>6.1294737377338149E-3</v>
      </c>
    </row>
    <row r="53" spans="2:19" x14ac:dyDescent="0.25">
      <c r="B53" s="3">
        <f t="shared" si="0"/>
        <v>175</v>
      </c>
      <c r="C53" s="14">
        <f t="shared" si="1"/>
        <v>2.9166666666666665</v>
      </c>
      <c r="D53" s="11">
        <f t="shared" si="2"/>
        <v>498.23955386327367</v>
      </c>
      <c r="E53" s="11">
        <f t="shared" si="3"/>
        <v>20.006129473737733</v>
      </c>
      <c r="F53" s="11">
        <f>L53</f>
        <v>20.006129473737733</v>
      </c>
      <c r="G53" s="11">
        <f>P53</f>
        <v>20.006129473737733</v>
      </c>
      <c r="H53" s="24">
        <f>H52+IF(Limit=Oui,MAX(0,K52),K52)</f>
        <v>20.006129473737733</v>
      </c>
      <c r="I53" s="12">
        <f>Cp*RhoP/(J53*RhoA)*dP/1000*MassivSS</f>
        <v>0.64403871243294619</v>
      </c>
      <c r="J53" s="24">
        <f>IF(H53&lt;600,425+0.773*H53-1.69/1000*H53^2+2.22/1000^2*H53^3,IF(H53&lt;735,666+13002/(738-H53),IF(H53&lt;900,545+17820/(H53-731),650)))</f>
        <v>439.8061000012035</v>
      </c>
      <c r="K53" s="12">
        <f>LambdaP*MassivSS/(dP/1000)/(J53*RhoA)/(1+I53/3)*(D53-H53)*DeltaT-(EXP(I53/10)-1)*(D53-D52)</f>
        <v>1.6592601916096072E-2</v>
      </c>
      <c r="L53" s="24">
        <f>L52+IF(Limit=Oui,MAX(0,O52),O52)</f>
        <v>20.006129473737733</v>
      </c>
      <c r="M53" s="12">
        <f>Cp*RhoP/(N53*RhoA)*dP/1000*MassivW</f>
        <v>0.64403871243294619</v>
      </c>
      <c r="N53" s="24">
        <f>IF(L53&lt;600,425+0.773*L53-1.69/1000*L53^2+2.22/1000^2*L53^3,IF(L53&lt;735,666+13002/(738-L53),IF(L53&lt;900,545+17820/(L53-731),650)))</f>
        <v>439.8061000012035</v>
      </c>
      <c r="O53" s="12">
        <f>LambdaP*MassivW/(dP/1000)/(N53*RhoA)/(1+M53/3)*(D53-L53)*DeltaT-(EXP(M53/10)-1)*(D53-D52)</f>
        <v>1.6592601916096072E-2</v>
      </c>
      <c r="P53" s="24">
        <f>P52+IF(Limit=Oui,MAX(0,S52),S52)</f>
        <v>20.006129473737733</v>
      </c>
      <c r="Q53" s="12">
        <f>Cp*RhoP/(R53*RhoA)*dP/1000*MassivSI</f>
        <v>0.64403871243294619</v>
      </c>
      <c r="R53" s="24">
        <f>IF(P53&lt;600,425+0.773*P53-1.69/1000*P53^2+2.22/1000^2*P53^3,IF(P53&lt;735,666+13002/(738-P53),IF(P53&lt;900,545+17820/(P53-731),650)))</f>
        <v>439.8061000012035</v>
      </c>
      <c r="S53" s="12">
        <f>LambdaP*MassivSI/(dP/1000)/(R53*RhoA)/(1+Q53/3)*(D53-P53)*DeltaT-(EXP(Q53/10)-1)*(D53-D52)</f>
        <v>1.6592601916096072E-2</v>
      </c>
    </row>
    <row r="54" spans="2:19" x14ac:dyDescent="0.25">
      <c r="B54" s="3">
        <f t="shared" si="0"/>
        <v>180</v>
      </c>
      <c r="C54" s="14">
        <f t="shared" si="1"/>
        <v>3</v>
      </c>
      <c r="D54" s="11">
        <f t="shared" si="2"/>
        <v>502.28930299185294</v>
      </c>
      <c r="E54" s="11">
        <f t="shared" si="3"/>
        <v>20.022722075653828</v>
      </c>
      <c r="F54" s="11">
        <f>L54</f>
        <v>20.022722075653828</v>
      </c>
      <c r="G54" s="11">
        <f>P54</f>
        <v>20.022722075653828</v>
      </c>
      <c r="H54" s="24">
        <f>H53+IF(Limit=Oui,MAX(0,K53),K53)</f>
        <v>20.022722075653828</v>
      </c>
      <c r="I54" s="12">
        <f>Cp*RhoP/(J54*RhoA)*dP/1000*MassivSS</f>
        <v>0.64402150965503624</v>
      </c>
      <c r="J54" s="24">
        <f>IF(H54&lt;600,425+0.773*H54-1.69/1000*H54^2+2.22/1000^2*H54^3,IF(H54&lt;735,666+13002/(738-H54),IF(H54&lt;900,545+17820/(H54-731),650)))</f>
        <v>439.81784788003728</v>
      </c>
      <c r="K54" s="12">
        <f>LambdaP*MassivSS/(dP/1000)/(J54*RhoA)/(1+I54/3)*(D54-H54)*DeltaT-(EXP(I54/10)-1)*(D54-D53)</f>
        <v>2.6552889391379508E-2</v>
      </c>
      <c r="L54" s="24">
        <f>L53+IF(Limit=Oui,MAX(0,O53),O53)</f>
        <v>20.022722075653828</v>
      </c>
      <c r="M54" s="12">
        <f>Cp*RhoP/(N54*RhoA)*dP/1000*MassivW</f>
        <v>0.64402150965503624</v>
      </c>
      <c r="N54" s="24">
        <f>IF(L54&lt;600,425+0.773*L54-1.69/1000*L54^2+2.22/1000^2*L54^3,IF(L54&lt;735,666+13002/(738-L54),IF(L54&lt;900,545+17820/(L54-731),650)))</f>
        <v>439.81784788003728</v>
      </c>
      <c r="O54" s="12">
        <f>LambdaP*MassivW/(dP/1000)/(N54*RhoA)/(1+M54/3)*(D54-L54)*DeltaT-(EXP(M54/10)-1)*(D54-D53)</f>
        <v>2.6552889391379508E-2</v>
      </c>
      <c r="P54" s="24">
        <f>P53+IF(Limit=Oui,MAX(0,S53),S53)</f>
        <v>20.022722075653828</v>
      </c>
      <c r="Q54" s="12">
        <f>Cp*RhoP/(R54*RhoA)*dP/1000*MassivSI</f>
        <v>0.64402150965503624</v>
      </c>
      <c r="R54" s="24">
        <f>IF(P54&lt;600,425+0.773*P54-1.69/1000*P54^2+2.22/1000^2*P54^3,IF(P54&lt;735,666+13002/(738-P54),IF(P54&lt;900,545+17820/(P54-731),650)))</f>
        <v>439.81784788003728</v>
      </c>
      <c r="S54" s="12">
        <f>LambdaP*MassivSI/(dP/1000)/(R54*RhoA)/(1+Q54/3)*(D54-P54)*DeltaT-(EXP(Q54/10)-1)*(D54-D53)</f>
        <v>2.6552889391379508E-2</v>
      </c>
    </row>
    <row r="55" spans="2:19" x14ac:dyDescent="0.25">
      <c r="B55" s="3">
        <f t="shared" si="0"/>
        <v>185</v>
      </c>
      <c r="C55" s="14">
        <f t="shared" si="1"/>
        <v>3.0833333333333335</v>
      </c>
      <c r="D55" s="11">
        <f t="shared" si="2"/>
        <v>506.23246730622265</v>
      </c>
      <c r="E55" s="11">
        <f t="shared" si="3"/>
        <v>20.049274965045207</v>
      </c>
      <c r="F55" s="11">
        <f>L55</f>
        <v>20.049274965045207</v>
      </c>
      <c r="G55" s="11">
        <f>P55</f>
        <v>20.049274965045207</v>
      </c>
      <c r="H55" s="24">
        <f>H54+IF(Limit=Oui,MAX(0,K54),K54)</f>
        <v>20.049274965045207</v>
      </c>
      <c r="I55" s="12">
        <f>Cp*RhoP/(J55*RhoA)*dP/1000*MassivSS</f>
        <v>0.64399398483332648</v>
      </c>
      <c r="J55" s="24">
        <f>IF(H55&lt;600,425+0.773*H55-1.69/1000*H55^2+2.22/1000^2*H55^3,IF(H55&lt;735,666+13002/(738-H55),IF(H55&lt;900,545+17820/(H55-731),650)))</f>
        <v>439.83664604917044</v>
      </c>
      <c r="K55" s="12">
        <f>LambdaP*MassivSS/(dP/1000)/(J55*RhoA)/(1+I55/3)*(D55-H55)*DeltaT-(EXP(I55/10)-1)*(D55-D54)</f>
        <v>3.6047581482117175E-2</v>
      </c>
      <c r="L55" s="24">
        <f>L54+IF(Limit=Oui,MAX(0,O54),O54)</f>
        <v>20.049274965045207</v>
      </c>
      <c r="M55" s="12">
        <f>Cp*RhoP/(N55*RhoA)*dP/1000*MassivW</f>
        <v>0.64399398483332648</v>
      </c>
      <c r="N55" s="24">
        <f>IF(L55&lt;600,425+0.773*L55-1.69/1000*L55^2+2.22/1000^2*L55^3,IF(L55&lt;735,666+13002/(738-L55),IF(L55&lt;900,545+17820/(L55-731),650)))</f>
        <v>439.83664604917044</v>
      </c>
      <c r="O55" s="12">
        <f>LambdaP*MassivW/(dP/1000)/(N55*RhoA)/(1+M55/3)*(D55-L55)*DeltaT-(EXP(M55/10)-1)*(D55-D54)</f>
        <v>3.6047581482117175E-2</v>
      </c>
      <c r="P55" s="24">
        <f>P54+IF(Limit=Oui,MAX(0,S54),S54)</f>
        <v>20.049274965045207</v>
      </c>
      <c r="Q55" s="12">
        <f>Cp*RhoP/(R55*RhoA)*dP/1000*MassivSI</f>
        <v>0.64399398483332648</v>
      </c>
      <c r="R55" s="24">
        <f>IF(P55&lt;600,425+0.773*P55-1.69/1000*P55^2+2.22/1000^2*P55^3,IF(P55&lt;735,666+13002/(738-P55),IF(P55&lt;900,545+17820/(P55-731),650)))</f>
        <v>439.83664604917044</v>
      </c>
      <c r="S55" s="12">
        <f>LambdaP*MassivSI/(dP/1000)/(R55*RhoA)/(1+Q55/3)*(D55-P55)*DeltaT-(EXP(Q55/10)-1)*(D55-D54)</f>
        <v>3.6047581482117175E-2</v>
      </c>
    </row>
    <row r="56" spans="2:19" x14ac:dyDescent="0.25">
      <c r="B56" s="3">
        <f t="shared" si="0"/>
        <v>190</v>
      </c>
      <c r="C56" s="14">
        <f t="shared" si="1"/>
        <v>3.1666666666666665</v>
      </c>
      <c r="D56" s="11">
        <f t="shared" si="2"/>
        <v>510.07451361691875</v>
      </c>
      <c r="E56" s="11">
        <f t="shared" si="3"/>
        <v>20.085322546527323</v>
      </c>
      <c r="F56" s="11">
        <f>L56</f>
        <v>20.085322546527323</v>
      </c>
      <c r="G56" s="11">
        <f>P56</f>
        <v>20.085322546527323</v>
      </c>
      <c r="H56" s="24">
        <f>H55+IF(Limit=Oui,MAX(0,K55),K55)</f>
        <v>20.085322546527323</v>
      </c>
      <c r="I56" s="12">
        <f>Cp*RhoP/(J56*RhoA)*dP/1000*MassivSS</f>
        <v>0.64395662668613229</v>
      </c>
      <c r="J56" s="24">
        <f>IF(H56&lt;600,425+0.773*H56-1.69/1000*H56^2+2.22/1000^2*H56^3,IF(H56&lt;735,666+13002/(738-H56),IF(H56&lt;900,545+17820/(H56-731),650)))</f>
        <v>439.8621624915574</v>
      </c>
      <c r="K56" s="12">
        <f>LambdaP*MassivSS/(dP/1000)/(J56*RhoA)/(1+I56/3)*(D56-H56)*DeltaT-(EXP(I56/10)-1)*(D56-D55)</f>
        <v>4.5110227521274693E-2</v>
      </c>
      <c r="L56" s="24">
        <f>L55+IF(Limit=Oui,MAX(0,O55),O55)</f>
        <v>20.085322546527323</v>
      </c>
      <c r="M56" s="12">
        <f>Cp*RhoP/(N56*RhoA)*dP/1000*MassivW</f>
        <v>0.64395662668613229</v>
      </c>
      <c r="N56" s="24">
        <f>IF(L56&lt;600,425+0.773*L56-1.69/1000*L56^2+2.22/1000^2*L56^3,IF(L56&lt;735,666+13002/(738-L56),IF(L56&lt;900,545+17820/(L56-731),650)))</f>
        <v>439.8621624915574</v>
      </c>
      <c r="O56" s="12">
        <f>LambdaP*MassivW/(dP/1000)/(N56*RhoA)/(1+M56/3)*(D56-L56)*DeltaT-(EXP(M56/10)-1)*(D56-D55)</f>
        <v>4.5110227521274693E-2</v>
      </c>
      <c r="P56" s="24">
        <f>P55+IF(Limit=Oui,MAX(0,S55),S55)</f>
        <v>20.085322546527323</v>
      </c>
      <c r="Q56" s="12">
        <f>Cp*RhoP/(R56*RhoA)*dP/1000*MassivSI</f>
        <v>0.64395662668613229</v>
      </c>
      <c r="R56" s="24">
        <f>IF(P56&lt;600,425+0.773*P56-1.69/1000*P56^2+2.22/1000^2*P56^3,IF(P56&lt;735,666+13002/(738-P56),IF(P56&lt;900,545+17820/(P56-731),650)))</f>
        <v>439.8621624915574</v>
      </c>
      <c r="S56" s="12">
        <f>LambdaP*MassivSI/(dP/1000)/(R56*RhoA)/(1+Q56/3)*(D56-P56)*DeltaT-(EXP(Q56/10)-1)*(D56-D55)</f>
        <v>4.5110227521274693E-2</v>
      </c>
    </row>
    <row r="57" spans="2:19" x14ac:dyDescent="0.25">
      <c r="B57" s="3">
        <f t="shared" si="0"/>
        <v>195</v>
      </c>
      <c r="C57" s="14">
        <f t="shared" si="1"/>
        <v>3.25</v>
      </c>
      <c r="D57" s="11">
        <f t="shared" si="2"/>
        <v>513.82049863485054</v>
      </c>
      <c r="E57" s="11">
        <f t="shared" si="3"/>
        <v>20.130432774048597</v>
      </c>
      <c r="F57" s="11">
        <f>L57</f>
        <v>20.130432774048597</v>
      </c>
      <c r="G57" s="11">
        <f>P57</f>
        <v>20.130432774048597</v>
      </c>
      <c r="H57" s="24">
        <f>H56+IF(Limit=Oui,MAX(0,K56),K56)</f>
        <v>20.130432774048597</v>
      </c>
      <c r="I57" s="12">
        <f>Cp*RhoP/(J57*RhoA)*dP/1000*MassivSS</f>
        <v>0.64390989085140893</v>
      </c>
      <c r="J57" s="24">
        <f>IF(H57&lt;600,425+0.773*H57-1.69/1000*H57^2+2.22/1000^2*H57^3,IF(H57&lt;735,666+13002/(738-H57),IF(H57&lt;900,545+17820/(H57-731),650)))</f>
        <v>439.89408827126556</v>
      </c>
      <c r="K57" s="12">
        <f>LambdaP*MassivSS/(dP/1000)/(J57*RhoA)/(1+I57/3)*(D57-H57)*DeltaT-(EXP(I57/10)-1)*(D57-D56)</f>
        <v>5.3771133681205147E-2</v>
      </c>
      <c r="L57" s="24">
        <f>L56+IF(Limit=Oui,MAX(0,O56),O56)</f>
        <v>20.130432774048597</v>
      </c>
      <c r="M57" s="12">
        <f>Cp*RhoP/(N57*RhoA)*dP/1000*MassivW</f>
        <v>0.64390989085140893</v>
      </c>
      <c r="N57" s="24">
        <f>IF(L57&lt;600,425+0.773*L57-1.69/1000*L57^2+2.22/1000^2*L57^3,IF(L57&lt;735,666+13002/(738-L57),IF(L57&lt;900,545+17820/(L57-731),650)))</f>
        <v>439.89408827126556</v>
      </c>
      <c r="O57" s="12">
        <f>LambdaP*MassivW/(dP/1000)/(N57*RhoA)/(1+M57/3)*(D57-L57)*DeltaT-(EXP(M57/10)-1)*(D57-D56)</f>
        <v>5.3771133681205147E-2</v>
      </c>
      <c r="P57" s="24">
        <f>P56+IF(Limit=Oui,MAX(0,S56),S56)</f>
        <v>20.130432774048597</v>
      </c>
      <c r="Q57" s="12">
        <f>Cp*RhoP/(R57*RhoA)*dP/1000*MassivSI</f>
        <v>0.64390989085140893</v>
      </c>
      <c r="R57" s="24">
        <f>IF(P57&lt;600,425+0.773*P57-1.69/1000*P57^2+2.22/1000^2*P57^3,IF(P57&lt;735,666+13002/(738-P57),IF(P57&lt;900,545+17820/(P57-731),650)))</f>
        <v>439.89408827126556</v>
      </c>
      <c r="S57" s="12">
        <f>LambdaP*MassivSI/(dP/1000)/(R57*RhoA)/(1+Q57/3)*(D57-P57)*DeltaT-(EXP(Q57/10)-1)*(D57-D56)</f>
        <v>5.3771133681205147E-2</v>
      </c>
    </row>
    <row r="58" spans="2:19" x14ac:dyDescent="0.25">
      <c r="B58" s="3">
        <f t="shared" si="0"/>
        <v>200</v>
      </c>
      <c r="C58" s="14">
        <f t="shared" si="1"/>
        <v>3.3333333333333335</v>
      </c>
      <c r="D58" s="11">
        <f t="shared" si="2"/>
        <v>517.47510899146187</v>
      </c>
      <c r="E58" s="11">
        <f t="shared" si="3"/>
        <v>20.184203907729803</v>
      </c>
      <c r="F58" s="11">
        <f>L58</f>
        <v>20.184203907729803</v>
      </c>
      <c r="G58" s="11">
        <f>P58</f>
        <v>20.184203907729803</v>
      </c>
      <c r="H58" s="24">
        <f>H57+IF(Limit=Oui,MAX(0,K57),K57)</f>
        <v>20.184203907729803</v>
      </c>
      <c r="I58" s="12">
        <f>Cp*RhoP/(J58*RhoA)*dP/1000*MassivSS</f>
        <v>0.64385420297236173</v>
      </c>
      <c r="J58" s="24">
        <f>IF(H58&lt;600,425+0.773*H58-1.69/1000*H58^2+2.22/1000^2*H58^3,IF(H58&lt;735,666+13002/(738-H58),IF(H58&lt;900,545+17820/(H58-731),650)))</f>
        <v>439.93213534569355</v>
      </c>
      <c r="K58" s="12">
        <f>LambdaP*MassivSS/(dP/1000)/(J58*RhoA)/(1+I58/3)*(D58-H58)*DeltaT-(EXP(I58/10)-1)*(D58-D57)</f>
        <v>6.2057750428072544E-2</v>
      </c>
      <c r="L58" s="24">
        <f>L57+IF(Limit=Oui,MAX(0,O57),O57)</f>
        <v>20.184203907729803</v>
      </c>
      <c r="M58" s="12">
        <f>Cp*RhoP/(N58*RhoA)*dP/1000*MassivW</f>
        <v>0.64385420297236173</v>
      </c>
      <c r="N58" s="24">
        <f>IF(L58&lt;600,425+0.773*L58-1.69/1000*L58^2+2.22/1000^2*L58^3,IF(L58&lt;735,666+13002/(738-L58),IF(L58&lt;900,545+17820/(L58-731),650)))</f>
        <v>439.93213534569355</v>
      </c>
      <c r="O58" s="12">
        <f>LambdaP*MassivW/(dP/1000)/(N58*RhoA)/(1+M58/3)*(D58-L58)*DeltaT-(EXP(M58/10)-1)*(D58-D57)</f>
        <v>6.2057750428072544E-2</v>
      </c>
      <c r="P58" s="24">
        <f>P57+IF(Limit=Oui,MAX(0,S57),S57)</f>
        <v>20.184203907729803</v>
      </c>
      <c r="Q58" s="12">
        <f>Cp*RhoP/(R58*RhoA)*dP/1000*MassivSI</f>
        <v>0.64385420297236173</v>
      </c>
      <c r="R58" s="24">
        <f>IF(P58&lt;600,425+0.773*P58-1.69/1000*P58^2+2.22/1000^2*P58^3,IF(P58&lt;735,666+13002/(738-P58),IF(P58&lt;900,545+17820/(P58-731),650)))</f>
        <v>439.93213534569355</v>
      </c>
      <c r="S58" s="12">
        <f>LambdaP*MassivSI/(dP/1000)/(R58*RhoA)/(1+Q58/3)*(D58-P58)*DeltaT-(EXP(Q58/10)-1)*(D58-D57)</f>
        <v>6.2057750428072544E-2</v>
      </c>
    </row>
    <row r="59" spans="2:19" x14ac:dyDescent="0.25">
      <c r="B59" s="3">
        <f t="shared" si="0"/>
        <v>205</v>
      </c>
      <c r="C59" s="14">
        <f t="shared" si="1"/>
        <v>3.4166666666666665</v>
      </c>
      <c r="D59" s="11">
        <f t="shared" si="2"/>
        <v>521.04269649314733</v>
      </c>
      <c r="E59" s="11">
        <f t="shared" si="3"/>
        <v>20.246261658157874</v>
      </c>
      <c r="F59" s="11">
        <f>L59</f>
        <v>20.246261658157874</v>
      </c>
      <c r="G59" s="11">
        <f>P59</f>
        <v>20.246261658157874</v>
      </c>
      <c r="H59" s="24">
        <f>H58+IF(Limit=Oui,MAX(0,K58),K58)</f>
        <v>20.246261658157874</v>
      </c>
      <c r="I59" s="12">
        <f>Cp*RhoP/(J59*RhoA)*dP/1000*MassivSS</f>
        <v>0.64378996142196976</v>
      </c>
      <c r="J59" s="24">
        <f>IF(H59&lt;600,425+0.773*H59-1.69/1000*H59^2+2.22/1000^2*H59^3,IF(H59&lt;735,666+13002/(738-H59),IF(H59&lt;900,545+17820/(H59-731),650)))</f>
        <v>439.97603463604514</v>
      </c>
      <c r="K59" s="12">
        <f>LambdaP*MassivSS/(dP/1000)/(J59*RhoA)/(1+I59/3)*(D59-H59)*DeltaT-(EXP(I59/10)-1)*(D59-D58)</f>
        <v>6.9995005393776316E-2</v>
      </c>
      <c r="L59" s="24">
        <f>L58+IF(Limit=Oui,MAX(0,O58),O58)</f>
        <v>20.246261658157874</v>
      </c>
      <c r="M59" s="12">
        <f>Cp*RhoP/(N59*RhoA)*dP/1000*MassivW</f>
        <v>0.64378996142196976</v>
      </c>
      <c r="N59" s="24">
        <f>IF(L59&lt;600,425+0.773*L59-1.69/1000*L59^2+2.22/1000^2*L59^3,IF(L59&lt;735,666+13002/(738-L59),IF(L59&lt;900,545+17820/(L59-731),650)))</f>
        <v>439.97603463604514</v>
      </c>
      <c r="O59" s="12">
        <f>LambdaP*MassivW/(dP/1000)/(N59*RhoA)/(1+M59/3)*(D59-L59)*DeltaT-(EXP(M59/10)-1)*(D59-D58)</f>
        <v>6.9995005393776316E-2</v>
      </c>
      <c r="P59" s="24">
        <f>P58+IF(Limit=Oui,MAX(0,S58),S58)</f>
        <v>20.246261658157874</v>
      </c>
      <c r="Q59" s="12">
        <f>Cp*RhoP/(R59*RhoA)*dP/1000*MassivSI</f>
        <v>0.64378996142196976</v>
      </c>
      <c r="R59" s="24">
        <f>IF(P59&lt;600,425+0.773*P59-1.69/1000*P59^2+2.22/1000^2*P59^3,IF(P59&lt;735,666+13002/(738-P59),IF(P59&lt;900,545+17820/(P59-731),650)))</f>
        <v>439.97603463604514</v>
      </c>
      <c r="S59" s="12">
        <f>LambdaP*MassivSI/(dP/1000)/(R59*RhoA)/(1+Q59/3)*(D59-P59)*DeltaT-(EXP(Q59/10)-1)*(D59-D58)</f>
        <v>6.9995005393776316E-2</v>
      </c>
    </row>
    <row r="60" spans="2:19" x14ac:dyDescent="0.25">
      <c r="B60" s="3">
        <f t="shared" si="0"/>
        <v>210</v>
      </c>
      <c r="C60" s="14">
        <f t="shared" si="1"/>
        <v>3.5</v>
      </c>
      <c r="D60" s="11">
        <f t="shared" si="2"/>
        <v>524.52730927513983</v>
      </c>
      <c r="E60" s="11">
        <f t="shared" si="3"/>
        <v>20.316256663551648</v>
      </c>
      <c r="F60" s="11">
        <f>L60</f>
        <v>20.316256663551648</v>
      </c>
      <c r="G60" s="11">
        <f>P60</f>
        <v>20.316256663551648</v>
      </c>
      <c r="H60" s="24">
        <f>H59+IF(Limit=Oui,MAX(0,K59),K59)</f>
        <v>20.316256663551648</v>
      </c>
      <c r="I60" s="12">
        <f>Cp*RhoP/(J60*RhoA)*dP/1000*MassivSS</f>
        <v>0.6437175397165662</v>
      </c>
      <c r="J60" s="24">
        <f>IF(H60&lt;600,425+0.773*H60-1.69/1000*H60^2+2.22/1000^2*H60^3,IF(H60&lt;735,666+13002/(738-H60),IF(H60&lt;900,545+17820/(H60-731),650)))</f>
        <v>440.02553431998882</v>
      </c>
      <c r="K60" s="12">
        <f>LambdaP*MassivSS/(dP/1000)/(J60*RhoA)/(1+I60/3)*(D60-H60)*DeltaT-(EXP(I60/10)-1)*(D60-D59)</f>
        <v>7.7605590460669616E-2</v>
      </c>
      <c r="L60" s="24">
        <f>L59+IF(Limit=Oui,MAX(0,O59),O59)</f>
        <v>20.316256663551648</v>
      </c>
      <c r="M60" s="12">
        <f>Cp*RhoP/(N60*RhoA)*dP/1000*MassivW</f>
        <v>0.6437175397165662</v>
      </c>
      <c r="N60" s="24">
        <f>IF(L60&lt;600,425+0.773*L60-1.69/1000*L60^2+2.22/1000^2*L60^3,IF(L60&lt;735,666+13002/(738-L60),IF(L60&lt;900,545+17820/(L60-731),650)))</f>
        <v>440.02553431998882</v>
      </c>
      <c r="O60" s="12">
        <f>LambdaP*MassivW/(dP/1000)/(N60*RhoA)/(1+M60/3)*(D60-L60)*DeltaT-(EXP(M60/10)-1)*(D60-D59)</f>
        <v>7.7605590460669616E-2</v>
      </c>
      <c r="P60" s="24">
        <f>P59+IF(Limit=Oui,MAX(0,S59),S59)</f>
        <v>20.316256663551648</v>
      </c>
      <c r="Q60" s="12">
        <f>Cp*RhoP/(R60*RhoA)*dP/1000*MassivSI</f>
        <v>0.6437175397165662</v>
      </c>
      <c r="R60" s="24">
        <f>IF(P60&lt;600,425+0.773*P60-1.69/1000*P60^2+2.22/1000^2*P60^3,IF(P60&lt;735,666+13002/(738-P60),IF(P60&lt;900,545+17820/(P60-731),650)))</f>
        <v>440.02553431998882</v>
      </c>
      <c r="S60" s="12">
        <f>LambdaP*MassivSI/(dP/1000)/(R60*RhoA)/(1+Q60/3)*(D60-P60)*DeltaT-(EXP(Q60/10)-1)*(D60-D59)</f>
        <v>7.7605590460669616E-2</v>
      </c>
    </row>
    <row r="61" spans="2:19" x14ac:dyDescent="0.25">
      <c r="B61" s="3">
        <f t="shared" si="0"/>
        <v>215</v>
      </c>
      <c r="C61" s="14">
        <f t="shared" si="1"/>
        <v>3.5833333333333335</v>
      </c>
      <c r="D61" s="11">
        <f t="shared" si="2"/>
        <v>527.93271941421131</v>
      </c>
      <c r="E61" s="11">
        <f t="shared" si="3"/>
        <v>20.393862254012319</v>
      </c>
      <c r="F61" s="11">
        <f>L61</f>
        <v>20.393862254012319</v>
      </c>
      <c r="G61" s="11">
        <f>P61</f>
        <v>20.393862254012319</v>
      </c>
      <c r="H61" s="24">
        <f>H60+IF(Limit=Oui,MAX(0,K60),K60)</f>
        <v>20.393862254012319</v>
      </c>
      <c r="I61" s="12">
        <f>Cp*RhoP/(J61*RhoA)*dP/1000*MassivSS</f>
        <v>0.64363728866061742</v>
      </c>
      <c r="J61" s="24">
        <f>IF(H61&lt;600,425+0.773*H61-1.69/1000*H61^2+2.22/1000^2*H61^3,IF(H61&lt;735,666+13002/(738-H61),IF(H61&lt;900,545+17820/(H61-731),650)))</f>
        <v>440.08039831621113</v>
      </c>
      <c r="K61" s="12">
        <f>LambdaP*MassivSS/(dP/1000)/(J61*RhoA)/(1+I61/3)*(D61-H61)*DeltaT-(EXP(I61/10)-1)*(D61-D60)</f>
        <v>8.4910210268250325E-2</v>
      </c>
      <c r="L61" s="24">
        <f>L60+IF(Limit=Oui,MAX(0,O60),O60)</f>
        <v>20.393862254012319</v>
      </c>
      <c r="M61" s="12">
        <f>Cp*RhoP/(N61*RhoA)*dP/1000*MassivW</f>
        <v>0.64363728866061742</v>
      </c>
      <c r="N61" s="24">
        <f>IF(L61&lt;600,425+0.773*L61-1.69/1000*L61^2+2.22/1000^2*L61^3,IF(L61&lt;735,666+13002/(738-L61),IF(L61&lt;900,545+17820/(L61-731),650)))</f>
        <v>440.08039831621113</v>
      </c>
      <c r="O61" s="12">
        <f>LambdaP*MassivW/(dP/1000)/(N61*RhoA)/(1+M61/3)*(D61-L61)*DeltaT-(EXP(M61/10)-1)*(D61-D60)</f>
        <v>8.4910210268250325E-2</v>
      </c>
      <c r="P61" s="24">
        <f>P60+IF(Limit=Oui,MAX(0,S60),S60)</f>
        <v>20.393862254012319</v>
      </c>
      <c r="Q61" s="12">
        <f>Cp*RhoP/(R61*RhoA)*dP/1000*MassivSI</f>
        <v>0.64363728866061742</v>
      </c>
      <c r="R61" s="24">
        <f>IF(P61&lt;600,425+0.773*P61-1.69/1000*P61^2+2.22/1000^2*P61^3,IF(P61&lt;735,666+13002/(738-P61),IF(P61&lt;900,545+17820/(P61-731),650)))</f>
        <v>440.08039831621113</v>
      </c>
      <c r="S61" s="12">
        <f>LambdaP*MassivSI/(dP/1000)/(R61*RhoA)/(1+Q61/3)*(D61-P61)*DeltaT-(EXP(Q61/10)-1)*(D61-D60)</f>
        <v>8.4910210268250325E-2</v>
      </c>
    </row>
    <row r="62" spans="2:19" x14ac:dyDescent="0.25">
      <c r="B62" s="3">
        <f t="shared" si="0"/>
        <v>220</v>
      </c>
      <c r="C62" s="14">
        <f t="shared" si="1"/>
        <v>3.6666666666666665</v>
      </c>
      <c r="D62" s="11">
        <f t="shared" si="2"/>
        <v>531.2624474724937</v>
      </c>
      <c r="E62" s="11">
        <f t="shared" si="3"/>
        <v>20.478772464280571</v>
      </c>
      <c r="F62" s="11">
        <f>L62</f>
        <v>20.478772464280571</v>
      </c>
      <c r="G62" s="11">
        <f>P62</f>
        <v>20.478772464280571</v>
      </c>
      <c r="H62" s="24">
        <f>H61+IF(Limit=Oui,MAX(0,K61),K61)</f>
        <v>20.478772464280571</v>
      </c>
      <c r="I62" s="12">
        <f>Cp*RhoP/(J62*RhoA)*dP/1000*MassivSS</f>
        <v>0.64354953825828709</v>
      </c>
      <c r="J62" s="24">
        <f>IF(H62&lt;600,425+0.773*H62-1.69/1000*H62^2+2.22/1000^2*H62^3,IF(H62&lt;735,666+13002/(738-H62),IF(H62&lt;900,545+17820/(H62-731),650)))</f>
        <v>440.14040493530445</v>
      </c>
      <c r="K62" s="12">
        <f>LambdaP*MassivSS/(dP/1000)/(J62*RhoA)/(1+I62/3)*(D62-H62)*DeltaT-(EXP(I62/10)-1)*(D62-D61)</f>
        <v>9.1927798078829392E-2</v>
      </c>
      <c r="L62" s="24">
        <f>L61+IF(Limit=Oui,MAX(0,O61),O61)</f>
        <v>20.478772464280571</v>
      </c>
      <c r="M62" s="12">
        <f>Cp*RhoP/(N62*RhoA)*dP/1000*MassivW</f>
        <v>0.64354953825828709</v>
      </c>
      <c r="N62" s="24">
        <f>IF(L62&lt;600,425+0.773*L62-1.69/1000*L62^2+2.22/1000^2*L62^3,IF(L62&lt;735,666+13002/(738-L62),IF(L62&lt;900,545+17820/(L62-731),650)))</f>
        <v>440.14040493530445</v>
      </c>
      <c r="O62" s="12">
        <f>LambdaP*MassivW/(dP/1000)/(N62*RhoA)/(1+M62/3)*(D62-L62)*DeltaT-(EXP(M62/10)-1)*(D62-D61)</f>
        <v>9.1927798078829392E-2</v>
      </c>
      <c r="P62" s="24">
        <f>P61+IF(Limit=Oui,MAX(0,S61),S61)</f>
        <v>20.478772464280571</v>
      </c>
      <c r="Q62" s="12">
        <f>Cp*RhoP/(R62*RhoA)*dP/1000*MassivSI</f>
        <v>0.64354953825828709</v>
      </c>
      <c r="R62" s="24">
        <f>IF(P62&lt;600,425+0.773*P62-1.69/1000*P62^2+2.22/1000^2*P62^3,IF(P62&lt;735,666+13002/(738-P62),IF(P62&lt;900,545+17820/(P62-731),650)))</f>
        <v>440.14040493530445</v>
      </c>
      <c r="S62" s="12">
        <f>LambdaP*MassivSI/(dP/1000)/(R62*RhoA)/(1+Q62/3)*(D62-P62)*DeltaT-(EXP(Q62/10)-1)*(D62-D61)</f>
        <v>9.1927798078829392E-2</v>
      </c>
    </row>
    <row r="63" spans="2:19" x14ac:dyDescent="0.25">
      <c r="B63" s="3">
        <f t="shared" si="0"/>
        <v>225</v>
      </c>
      <c r="C63" s="14">
        <f t="shared" si="1"/>
        <v>3.75</v>
      </c>
      <c r="D63" s="11">
        <f t="shared" si="2"/>
        <v>534.51978437282401</v>
      </c>
      <c r="E63" s="11">
        <f t="shared" si="3"/>
        <v>20.570700262359399</v>
      </c>
      <c r="F63" s="11">
        <f>L63</f>
        <v>20.570700262359399</v>
      </c>
      <c r="G63" s="11">
        <f>P63</f>
        <v>20.570700262359399</v>
      </c>
      <c r="H63" s="24">
        <f>H62+IF(Limit=Oui,MAX(0,K62),K62)</f>
        <v>20.570700262359399</v>
      </c>
      <c r="I63" s="12">
        <f>Cp*RhoP/(J63*RhoA)*dP/1000*MassivSS</f>
        <v>0.64345459942196226</v>
      </c>
      <c r="J63" s="24">
        <f>IF(H63&lt;600,425+0.773*H63-1.69/1000*H63^2+2.22/1000^2*H63^3,IF(H63&lt;735,666+13002/(738-H63),IF(H63&lt;900,545+17820/(H63-731),650)))</f>
        <v>440.20534567533741</v>
      </c>
      <c r="K63" s="12">
        <f>LambdaP*MassivSS/(dP/1000)/(J63*RhoA)/(1+I63/3)*(D63-H63)*DeltaT-(EXP(I63/10)-1)*(D63-D62)</f>
        <v>9.8675703915721308E-2</v>
      </c>
      <c r="L63" s="24">
        <f>L62+IF(Limit=Oui,MAX(0,O62),O62)</f>
        <v>20.570700262359399</v>
      </c>
      <c r="M63" s="12">
        <f>Cp*RhoP/(N63*RhoA)*dP/1000*MassivW</f>
        <v>0.64345459942196226</v>
      </c>
      <c r="N63" s="24">
        <f>IF(L63&lt;600,425+0.773*L63-1.69/1000*L63^2+2.22/1000^2*L63^3,IF(L63&lt;735,666+13002/(738-L63),IF(L63&lt;900,545+17820/(L63-731),650)))</f>
        <v>440.20534567533741</v>
      </c>
      <c r="O63" s="12">
        <f>LambdaP*MassivW/(dP/1000)/(N63*RhoA)/(1+M63/3)*(D63-L63)*DeltaT-(EXP(M63/10)-1)*(D63-D62)</f>
        <v>9.8675703915721308E-2</v>
      </c>
      <c r="P63" s="24">
        <f>P62+IF(Limit=Oui,MAX(0,S62),S62)</f>
        <v>20.570700262359399</v>
      </c>
      <c r="Q63" s="12">
        <f>Cp*RhoP/(R63*RhoA)*dP/1000*MassivSI</f>
        <v>0.64345459942196226</v>
      </c>
      <c r="R63" s="24">
        <f>IF(P63&lt;600,425+0.773*P63-1.69/1000*P63^2+2.22/1000^2*P63^3,IF(P63&lt;735,666+13002/(738-P63),IF(P63&lt;900,545+17820/(P63-731),650)))</f>
        <v>440.20534567533741</v>
      </c>
      <c r="S63" s="12">
        <f>LambdaP*MassivSI/(dP/1000)/(R63*RhoA)/(1+Q63/3)*(D63-P63)*DeltaT-(EXP(Q63/10)-1)*(D63-D62)</f>
        <v>9.8675703915721308E-2</v>
      </c>
    </row>
    <row r="64" spans="2:19" x14ac:dyDescent="0.25">
      <c r="B64" s="3">
        <f t="shared" si="0"/>
        <v>230</v>
      </c>
      <c r="C64" s="14">
        <f t="shared" si="1"/>
        <v>3.8333333333333335</v>
      </c>
      <c r="D64" s="11">
        <f t="shared" si="2"/>
        <v>537.70781094636891</v>
      </c>
      <c r="E64" s="11">
        <f t="shared" si="3"/>
        <v>20.669375966275119</v>
      </c>
      <c r="F64" s="11">
        <f>L64</f>
        <v>20.669375966275119</v>
      </c>
      <c r="G64" s="11">
        <f>P64</f>
        <v>20.669375966275119</v>
      </c>
      <c r="H64" s="24">
        <f>H63+IF(Limit=Oui,MAX(0,K63),K63)</f>
        <v>20.669375966275119</v>
      </c>
      <c r="I64" s="12">
        <f>Cp*RhoP/(J64*RhoA)*dP/1000*MassivSS</f>
        <v>0.64335276550342246</v>
      </c>
      <c r="J64" s="24">
        <f>IF(H64&lt;600,425+0.773*H64-1.69/1000*H64^2+2.22/1000^2*H64^3,IF(H64&lt;735,666+13002/(738-H64),IF(H64&lt;900,545+17820/(H64-731),650)))</f>
        <v>440.27502414369252</v>
      </c>
      <c r="K64" s="12">
        <f>LambdaP*MassivSS/(dP/1000)/(J64*RhoA)/(1+I64/3)*(D64-H64)*DeltaT-(EXP(I64/10)-1)*(D64-D63)</f>
        <v>0.10516985905734713</v>
      </c>
      <c r="L64" s="24">
        <f>L63+IF(Limit=Oui,MAX(0,O63),O63)</f>
        <v>20.669375966275119</v>
      </c>
      <c r="M64" s="12">
        <f>Cp*RhoP/(N64*RhoA)*dP/1000*MassivW</f>
        <v>0.64335276550342246</v>
      </c>
      <c r="N64" s="24">
        <f>IF(L64&lt;600,425+0.773*L64-1.69/1000*L64^2+2.22/1000^2*L64^3,IF(L64&lt;735,666+13002/(738-L64),IF(L64&lt;900,545+17820/(L64-731),650)))</f>
        <v>440.27502414369252</v>
      </c>
      <c r="O64" s="12">
        <f>LambdaP*MassivW/(dP/1000)/(N64*RhoA)/(1+M64/3)*(D64-L64)*DeltaT-(EXP(M64/10)-1)*(D64-D63)</f>
        <v>0.10516985905734713</v>
      </c>
      <c r="P64" s="24">
        <f>P63+IF(Limit=Oui,MAX(0,S63),S63)</f>
        <v>20.669375966275119</v>
      </c>
      <c r="Q64" s="12">
        <f>Cp*RhoP/(R64*RhoA)*dP/1000*MassivSI</f>
        <v>0.64335276550342246</v>
      </c>
      <c r="R64" s="24">
        <f>IF(P64&lt;600,425+0.773*P64-1.69/1000*P64^2+2.22/1000^2*P64^3,IF(P64&lt;735,666+13002/(738-P64),IF(P64&lt;900,545+17820/(P64-731),650)))</f>
        <v>440.27502414369252</v>
      </c>
      <c r="S64" s="12">
        <f>LambdaP*MassivSI/(dP/1000)/(R64*RhoA)/(1+Q64/3)*(D64-P64)*DeltaT-(EXP(Q64/10)-1)*(D64-D63)</f>
        <v>0.10516985905734713</v>
      </c>
    </row>
    <row r="65" spans="2:19" x14ac:dyDescent="0.25">
      <c r="B65" s="3">
        <f t="shared" si="0"/>
        <v>235</v>
      </c>
      <c r="C65" s="14">
        <f t="shared" si="1"/>
        <v>3.9166666666666665</v>
      </c>
      <c r="D65" s="11">
        <f t="shared" si="2"/>
        <v>540.82941544357084</v>
      </c>
      <c r="E65" s="11">
        <f t="shared" si="3"/>
        <v>20.774545825332467</v>
      </c>
      <c r="F65" s="11">
        <f>L65</f>
        <v>20.774545825332467</v>
      </c>
      <c r="G65" s="11">
        <f>P65</f>
        <v>20.774545825332467</v>
      </c>
      <c r="H65" s="24">
        <f>H64+IF(Limit=Oui,MAX(0,K64),K64)</f>
        <v>20.774545825332467</v>
      </c>
      <c r="I65" s="12">
        <f>Cp*RhoP/(J65*RhoA)*dP/1000*MassivSS</f>
        <v>0.64324431366959745</v>
      </c>
      <c r="J65" s="24">
        <f>IF(H65&lt;600,425+0.773*H65-1.69/1000*H65^2+2.22/1000^2*H65^3,IF(H65&lt;735,666+13002/(738-H65),IF(H65&lt;900,545+17820/(H65-731),650)))</f>
        <v>440.34925508944832</v>
      </c>
      <c r="K65" s="12">
        <f>LambdaP*MassivSS/(dP/1000)/(J65*RhoA)/(1+I65/3)*(D65-H65)*DeltaT-(EXP(I65/10)-1)*(D65-D64)</f>
        <v>0.11142492029651313</v>
      </c>
      <c r="L65" s="24">
        <f>L64+IF(Limit=Oui,MAX(0,O64),O64)</f>
        <v>20.774545825332467</v>
      </c>
      <c r="M65" s="12">
        <f>Cp*RhoP/(N65*RhoA)*dP/1000*MassivW</f>
        <v>0.64324431366959745</v>
      </c>
      <c r="N65" s="24">
        <f>IF(L65&lt;600,425+0.773*L65-1.69/1000*L65^2+2.22/1000^2*L65^3,IF(L65&lt;735,666+13002/(738-L65),IF(L65&lt;900,545+17820/(L65-731),650)))</f>
        <v>440.34925508944832</v>
      </c>
      <c r="O65" s="12">
        <f>LambdaP*MassivW/(dP/1000)/(N65*RhoA)/(1+M65/3)*(D65-L65)*DeltaT-(EXP(M65/10)-1)*(D65-D64)</f>
        <v>0.11142492029651313</v>
      </c>
      <c r="P65" s="24">
        <f>P64+IF(Limit=Oui,MAX(0,S64),S64)</f>
        <v>20.774545825332467</v>
      </c>
      <c r="Q65" s="12">
        <f>Cp*RhoP/(R65*RhoA)*dP/1000*MassivSI</f>
        <v>0.64324431366959745</v>
      </c>
      <c r="R65" s="24">
        <f>IF(P65&lt;600,425+0.773*P65-1.69/1000*P65^2+2.22/1000^2*P65^3,IF(P65&lt;735,666+13002/(738-P65),IF(P65&lt;900,545+17820/(P65-731),650)))</f>
        <v>440.34925508944832</v>
      </c>
      <c r="S65" s="12">
        <f>LambdaP*MassivSI/(dP/1000)/(R65*RhoA)/(1+Q65/3)*(D65-P65)*DeltaT-(EXP(Q65/10)-1)*(D65-D64)</f>
        <v>0.11142492029651313</v>
      </c>
    </row>
    <row r="66" spans="2:19" x14ac:dyDescent="0.25">
      <c r="B66" s="3">
        <f t="shared" si="0"/>
        <v>240</v>
      </c>
      <c r="C66" s="14">
        <f t="shared" si="1"/>
        <v>4</v>
      </c>
      <c r="D66" s="11">
        <f t="shared" si="2"/>
        <v>543.88730925787115</v>
      </c>
      <c r="E66" s="11">
        <f t="shared" si="3"/>
        <v>20.885970745628981</v>
      </c>
      <c r="F66" s="11">
        <f>L66</f>
        <v>20.885970745628981</v>
      </c>
      <c r="G66" s="11">
        <f>P66</f>
        <v>20.885970745628981</v>
      </c>
      <c r="H66" s="24">
        <f>H65+IF(Limit=Oui,MAX(0,K65),K65)</f>
        <v>20.885970745628981</v>
      </c>
      <c r="I66" s="12">
        <f>Cp*RhoP/(J66*RhoA)*dP/1000*MassivSS</f>
        <v>0.64312950614173581</v>
      </c>
      <c r="J66" s="24">
        <f>IF(H66&lt;600,425+0.773*H66-1.69/1000*H66^2+2.22/1000^2*H66^3,IF(H66&lt;735,666+13002/(738-H66),IF(H66&lt;900,545+17820/(H66-731),650)))</f>
        <v>440.42786353283287</v>
      </c>
      <c r="K66" s="12">
        <f>LambdaP*MassivSS/(dP/1000)/(J66*RhoA)/(1+I66/3)*(D66-H66)*DeltaT-(EXP(I66/10)-1)*(D66-D65)</f>
        <v>0.11745439682178596</v>
      </c>
      <c r="L66" s="24">
        <f>L65+IF(Limit=Oui,MAX(0,O65),O65)</f>
        <v>20.885970745628981</v>
      </c>
      <c r="M66" s="12">
        <f>Cp*RhoP/(N66*RhoA)*dP/1000*MassivW</f>
        <v>0.64312950614173581</v>
      </c>
      <c r="N66" s="24">
        <f>IF(L66&lt;600,425+0.773*L66-1.69/1000*L66^2+2.22/1000^2*L66^3,IF(L66&lt;735,666+13002/(738-L66),IF(L66&lt;900,545+17820/(L66-731),650)))</f>
        <v>440.42786353283287</v>
      </c>
      <c r="O66" s="12">
        <f>LambdaP*MassivW/(dP/1000)/(N66*RhoA)/(1+M66/3)*(D66-L66)*DeltaT-(EXP(M66/10)-1)*(D66-D65)</f>
        <v>0.11745439682178596</v>
      </c>
      <c r="P66" s="24">
        <f>P65+IF(Limit=Oui,MAX(0,S65),S65)</f>
        <v>20.885970745628981</v>
      </c>
      <c r="Q66" s="12">
        <f>Cp*RhoP/(R66*RhoA)*dP/1000*MassivSI</f>
        <v>0.64312950614173581</v>
      </c>
      <c r="R66" s="24">
        <f>IF(P66&lt;600,425+0.773*P66-1.69/1000*P66^2+2.22/1000^2*P66^3,IF(P66&lt;735,666+13002/(738-P66),IF(P66&lt;900,545+17820/(P66-731),650)))</f>
        <v>440.42786353283287</v>
      </c>
      <c r="S66" s="12">
        <f>LambdaP*MassivSI/(dP/1000)/(R66*RhoA)/(1+Q66/3)*(D66-P66)*DeltaT-(EXP(Q66/10)-1)*(D66-D65)</f>
        <v>0.11745439682178596</v>
      </c>
    </row>
    <row r="67" spans="2:19" x14ac:dyDescent="0.25">
      <c r="B67" s="3">
        <f t="shared" si="0"/>
        <v>245</v>
      </c>
      <c r="C67" s="14">
        <f t="shared" si="1"/>
        <v>4.083333333333333</v>
      </c>
      <c r="D67" s="11">
        <f t="shared" si="2"/>
        <v>546.88404107672807</v>
      </c>
      <c r="E67" s="11">
        <f t="shared" si="3"/>
        <v>21.003425142450766</v>
      </c>
      <c r="F67" s="11">
        <f>L67</f>
        <v>21.003425142450766</v>
      </c>
      <c r="G67" s="11">
        <f>P67</f>
        <v>21.003425142450766</v>
      </c>
      <c r="H67" s="24">
        <f>H66+IF(Limit=Oui,MAX(0,K66),K66)</f>
        <v>21.003425142450766</v>
      </c>
      <c r="I67" s="12">
        <f>Cp*RhoP/(J67*RhoA)*dP/1000*MassivSS</f>
        <v>0.64300859131417509</v>
      </c>
      <c r="J67" s="24">
        <f>IF(H67&lt;600,425+0.773*H67-1.69/1000*H67^2+2.22/1000^2*H67^3,IF(H67&lt;735,666+13002/(738-H67),IF(H67&lt;900,545+17820/(H67-731),650)))</f>
        <v>440.51068398016662</v>
      </c>
      <c r="K67" s="12">
        <f>LambdaP*MassivSS/(dP/1000)/(J67*RhoA)/(1+I67/3)*(D67-H67)*DeltaT-(EXP(I67/10)-1)*(D67-D66)</f>
        <v>0.12327076212537144</v>
      </c>
      <c r="L67" s="24">
        <f>L66+IF(Limit=Oui,MAX(0,O66),O66)</f>
        <v>21.003425142450766</v>
      </c>
      <c r="M67" s="12">
        <f>Cp*RhoP/(N67*RhoA)*dP/1000*MassivW</f>
        <v>0.64300859131417509</v>
      </c>
      <c r="N67" s="24">
        <f>IF(L67&lt;600,425+0.773*L67-1.69/1000*L67^2+2.22/1000^2*L67^3,IF(L67&lt;735,666+13002/(738-L67),IF(L67&lt;900,545+17820/(L67-731),650)))</f>
        <v>440.51068398016662</v>
      </c>
      <c r="O67" s="12">
        <f>LambdaP*MassivW/(dP/1000)/(N67*RhoA)/(1+M67/3)*(D67-L67)*DeltaT-(EXP(M67/10)-1)*(D67-D66)</f>
        <v>0.12327076212537144</v>
      </c>
      <c r="P67" s="24">
        <f>P66+IF(Limit=Oui,MAX(0,S66),S66)</f>
        <v>21.003425142450766</v>
      </c>
      <c r="Q67" s="12">
        <f>Cp*RhoP/(R67*RhoA)*dP/1000*MassivSI</f>
        <v>0.64300859131417509</v>
      </c>
      <c r="R67" s="24">
        <f>IF(P67&lt;600,425+0.773*P67-1.69/1000*P67^2+2.22/1000^2*P67^3,IF(P67&lt;735,666+13002/(738-P67),IF(P67&lt;900,545+17820/(P67-731),650)))</f>
        <v>440.51068398016662</v>
      </c>
      <c r="S67" s="12">
        <f>LambdaP*MassivSI/(dP/1000)/(R67*RhoA)/(1+Q67/3)*(D67-P67)*DeltaT-(EXP(Q67/10)-1)*(D67-D66)</f>
        <v>0.12327076212537144</v>
      </c>
    </row>
    <row r="68" spans="2:19" x14ac:dyDescent="0.25">
      <c r="B68" s="3">
        <f t="shared" si="0"/>
        <v>250</v>
      </c>
      <c r="C68" s="14">
        <f t="shared" si="1"/>
        <v>4.166666666666667</v>
      </c>
      <c r="D68" s="11">
        <f t="shared" si="2"/>
        <v>549.82200964500078</v>
      </c>
      <c r="E68" s="11">
        <f t="shared" si="3"/>
        <v>21.126695904576138</v>
      </c>
      <c r="F68" s="11">
        <f>L68</f>
        <v>21.126695904576138</v>
      </c>
      <c r="G68" s="11">
        <f>P68</f>
        <v>21.126695904576138</v>
      </c>
      <c r="H68" s="24">
        <f>H67+IF(Limit=Oui,MAX(0,K67),K67)</f>
        <v>21.126695904576138</v>
      </c>
      <c r="I68" s="12">
        <f>Cp*RhoP/(J68*RhoA)*dP/1000*MassivSS</f>
        <v>0.64288180476669365</v>
      </c>
      <c r="J68" s="24">
        <f>IF(H68&lt;600,425+0.773*H68-1.69/1000*H68^2+2.22/1000^2*H68^3,IF(H68&lt;735,666+13002/(738-H68),IF(H68&lt;900,545+17820/(H68-731),650)))</f>
        <v>440.59755971430064</v>
      </c>
      <c r="K68" s="12">
        <f>LambdaP*MassivSS/(dP/1000)/(J68*RhoA)/(1+I68/3)*(D68-H68)*DeltaT-(EXP(I68/10)-1)*(D68-D67)</f>
        <v>0.12888555296747944</v>
      </c>
      <c r="L68" s="24">
        <f>L67+IF(Limit=Oui,MAX(0,O67),O67)</f>
        <v>21.126695904576138</v>
      </c>
      <c r="M68" s="12">
        <f>Cp*RhoP/(N68*RhoA)*dP/1000*MassivW</f>
        <v>0.64288180476669365</v>
      </c>
      <c r="N68" s="24">
        <f>IF(L68&lt;600,425+0.773*L68-1.69/1000*L68^2+2.22/1000^2*L68^3,IF(L68&lt;735,666+13002/(738-L68),IF(L68&lt;900,545+17820/(L68-731),650)))</f>
        <v>440.59755971430064</v>
      </c>
      <c r="O68" s="12">
        <f>LambdaP*MassivW/(dP/1000)/(N68*RhoA)/(1+M68/3)*(D68-L68)*DeltaT-(EXP(M68/10)-1)*(D68-D67)</f>
        <v>0.12888555296747944</v>
      </c>
      <c r="P68" s="24">
        <f>P67+IF(Limit=Oui,MAX(0,S67),S67)</f>
        <v>21.126695904576138</v>
      </c>
      <c r="Q68" s="12">
        <f>Cp*RhoP/(R68*RhoA)*dP/1000*MassivSI</f>
        <v>0.64288180476669365</v>
      </c>
      <c r="R68" s="24">
        <f>IF(P68&lt;600,425+0.773*P68-1.69/1000*P68^2+2.22/1000^2*P68^3,IF(P68&lt;735,666+13002/(738-P68),IF(P68&lt;900,545+17820/(P68-731),650)))</f>
        <v>440.59755971430064</v>
      </c>
      <c r="S68" s="12">
        <f>LambdaP*MassivSI/(dP/1000)/(R68*RhoA)/(1+Q68/3)*(D68-P68)*DeltaT-(EXP(Q68/10)-1)*(D68-D67)</f>
        <v>0.12888555296747944</v>
      </c>
    </row>
    <row r="69" spans="2:19" x14ac:dyDescent="0.25">
      <c r="B69" s="3">
        <f t="shared" si="0"/>
        <v>255</v>
      </c>
      <c r="C69" s="14">
        <f t="shared" si="1"/>
        <v>4.25</v>
      </c>
      <c r="D69" s="11">
        <f t="shared" si="2"/>
        <v>552.70347530084507</v>
      </c>
      <c r="E69" s="11">
        <f t="shared" si="3"/>
        <v>21.255581457543617</v>
      </c>
      <c r="F69" s="11">
        <f>L69</f>
        <v>21.255581457543617</v>
      </c>
      <c r="G69" s="11">
        <f>P69</f>
        <v>21.255581457543617</v>
      </c>
      <c r="H69" s="24">
        <f>H68+IF(Limit=Oui,MAX(0,K68),K68)</f>
        <v>21.255581457543617</v>
      </c>
      <c r="I69" s="12">
        <f>Cp*RhoP/(J69*RhoA)*dP/1000*MassivSS</f>
        <v>0.64274937018255773</v>
      </c>
      <c r="J69" s="24">
        <f>IF(H69&lt;600,425+0.773*H69-1.69/1000*H69^2+2.22/1000^2*H69^3,IF(H69&lt;735,666+13002/(738-H69),IF(H69&lt;900,545+17820/(H69-731),650)))</f>
        <v>440.68834215190225</v>
      </c>
      <c r="K69" s="12">
        <f>LambdaP*MassivSS/(dP/1000)/(J69*RhoA)/(1+I69/3)*(D69-H69)*DeltaT-(EXP(I69/10)-1)*(D69-D68)</f>
        <v>0.13430945711852935</v>
      </c>
      <c r="L69" s="24">
        <f>L68+IF(Limit=Oui,MAX(0,O68),O68)</f>
        <v>21.255581457543617</v>
      </c>
      <c r="M69" s="12">
        <f>Cp*RhoP/(N69*RhoA)*dP/1000*MassivW</f>
        <v>0.64274937018255773</v>
      </c>
      <c r="N69" s="24">
        <f>IF(L69&lt;600,425+0.773*L69-1.69/1000*L69^2+2.22/1000^2*L69^3,IF(L69&lt;735,666+13002/(738-L69),IF(L69&lt;900,545+17820/(L69-731),650)))</f>
        <v>440.68834215190225</v>
      </c>
      <c r="O69" s="12">
        <f>LambdaP*MassivW/(dP/1000)/(N69*RhoA)/(1+M69/3)*(D69-L69)*DeltaT-(EXP(M69/10)-1)*(D69-D68)</f>
        <v>0.13430945711852935</v>
      </c>
      <c r="P69" s="24">
        <f>P68+IF(Limit=Oui,MAX(0,S68),S68)</f>
        <v>21.255581457543617</v>
      </c>
      <c r="Q69" s="12">
        <f>Cp*RhoP/(R69*RhoA)*dP/1000*MassivSI</f>
        <v>0.64274937018255773</v>
      </c>
      <c r="R69" s="24">
        <f>IF(P69&lt;600,425+0.773*P69-1.69/1000*P69^2+2.22/1000^2*P69^3,IF(P69&lt;735,666+13002/(738-P69),IF(P69&lt;900,545+17820/(P69-731),650)))</f>
        <v>440.68834215190225</v>
      </c>
      <c r="S69" s="12">
        <f>LambdaP*MassivSI/(dP/1000)/(R69*RhoA)/(1+Q69/3)*(D69-P69)*DeltaT-(EXP(Q69/10)-1)*(D69-D68)</f>
        <v>0.13430945711852935</v>
      </c>
    </row>
    <row r="70" spans="2:19" x14ac:dyDescent="0.25">
      <c r="B70" s="3">
        <f t="shared" si="0"/>
        <v>260</v>
      </c>
      <c r="C70" s="14">
        <f t="shared" si="1"/>
        <v>4.333333333333333</v>
      </c>
      <c r="D70" s="11">
        <f t="shared" si="2"/>
        <v>555.53057042311366</v>
      </c>
      <c r="E70" s="11">
        <f t="shared" si="3"/>
        <v>21.389890914662146</v>
      </c>
      <c r="F70" s="11">
        <f>L70</f>
        <v>21.389890914662146</v>
      </c>
      <c r="G70" s="11">
        <f>P70</f>
        <v>21.389890914662146</v>
      </c>
      <c r="H70" s="24">
        <f>H69+IF(Limit=Oui,MAX(0,K69),K69)</f>
        <v>21.389890914662146</v>
      </c>
      <c r="I70" s="12">
        <f>Cp*RhoP/(J70*RhoA)*dP/1000*MassivSS</f>
        <v>0.64261150018277435</v>
      </c>
      <c r="J70" s="24">
        <f>IF(H70&lt;600,425+0.773*H70-1.69/1000*H70^2+2.22/1000^2*H70^3,IF(H70&lt;735,666+13002/(738-H70),IF(H70&lt;900,545+17820/(H70-731),650)))</f>
        <v>440.78289026008224</v>
      </c>
      <c r="K70" s="12">
        <f>LambdaP*MassivSS/(dP/1000)/(J70*RhoA)/(1+I70/3)*(D70-H70)*DeltaT-(EXP(I70/10)-1)*(D70-D69)</f>
        <v>0.13955239134244241</v>
      </c>
      <c r="L70" s="24">
        <f>L69+IF(Limit=Oui,MAX(0,O69),O69)</f>
        <v>21.389890914662146</v>
      </c>
      <c r="M70" s="12">
        <f>Cp*RhoP/(N70*RhoA)*dP/1000*MassivW</f>
        <v>0.64261150018277435</v>
      </c>
      <c r="N70" s="24">
        <f>IF(L70&lt;600,425+0.773*L70-1.69/1000*L70^2+2.22/1000^2*L70^3,IF(L70&lt;735,666+13002/(738-L70),IF(L70&lt;900,545+17820/(L70-731),650)))</f>
        <v>440.78289026008224</v>
      </c>
      <c r="O70" s="12">
        <f>LambdaP*MassivW/(dP/1000)/(N70*RhoA)/(1+M70/3)*(D70-L70)*DeltaT-(EXP(M70/10)-1)*(D70-D69)</f>
        <v>0.13955239134244241</v>
      </c>
      <c r="P70" s="24">
        <f>P69+IF(Limit=Oui,MAX(0,S69),S69)</f>
        <v>21.389890914662146</v>
      </c>
      <c r="Q70" s="12">
        <f>Cp*RhoP/(R70*RhoA)*dP/1000*MassivSI</f>
        <v>0.64261150018277435</v>
      </c>
      <c r="R70" s="24">
        <f>IF(P70&lt;600,425+0.773*P70-1.69/1000*P70^2+2.22/1000^2*P70^3,IF(P70&lt;735,666+13002/(738-P70),IF(P70&lt;900,545+17820/(P70-731),650)))</f>
        <v>440.78289026008224</v>
      </c>
      <c r="S70" s="12">
        <f>LambdaP*MassivSI/(dP/1000)/(R70*RhoA)/(1+Q70/3)*(D70-P70)*DeltaT-(EXP(Q70/10)-1)*(D70-D69)</f>
        <v>0.13955239134244241</v>
      </c>
    </row>
    <row r="71" spans="2:19" x14ac:dyDescent="0.25">
      <c r="B71" s="3">
        <f t="shared" si="0"/>
        <v>265</v>
      </c>
      <c r="C71" s="14">
        <f t="shared" si="1"/>
        <v>4.416666666666667</v>
      </c>
      <c r="D71" s="11">
        <f t="shared" si="2"/>
        <v>558.30530891123158</v>
      </c>
      <c r="E71" s="11">
        <f t="shared" si="3"/>
        <v>21.529443306004588</v>
      </c>
      <c r="F71" s="11">
        <f>L71</f>
        <v>21.529443306004588</v>
      </c>
      <c r="G71" s="11">
        <f>P71</f>
        <v>21.529443306004588</v>
      </c>
      <c r="H71" s="24">
        <f>H70+IF(Limit=Oui,MAX(0,K70),K70)</f>
        <v>21.529443306004588</v>
      </c>
      <c r="I71" s="12">
        <f>Cp*RhoP/(J71*RhoA)*dP/1000*MassivSS</f>
        <v>0.64246839708571879</v>
      </c>
      <c r="J71" s="24">
        <f>IF(H71&lt;600,425+0.773*H71-1.69/1000*H71^2+2.22/1000^2*H71^3,IF(H71&lt;735,666+13002/(738-H71),IF(H71&lt;900,545+17820/(H71-731),650)))</f>
        <v>440.88107002582871</v>
      </c>
      <c r="K71" s="12">
        <f>LambdaP*MassivSS/(dP/1000)/(J71*RhoA)/(1+I71/3)*(D71-H71)*DeltaT-(EXP(I71/10)-1)*(D71-D70)</f>
        <v>0.14462357086994407</v>
      </c>
      <c r="L71" s="24">
        <f>L70+IF(Limit=Oui,MAX(0,O70),O70)</f>
        <v>21.529443306004588</v>
      </c>
      <c r="M71" s="12">
        <f>Cp*RhoP/(N71*RhoA)*dP/1000*MassivW</f>
        <v>0.64246839708571879</v>
      </c>
      <c r="N71" s="24">
        <f>IF(L71&lt;600,425+0.773*L71-1.69/1000*L71^2+2.22/1000^2*L71^3,IF(L71&lt;735,666+13002/(738-L71),IF(L71&lt;900,545+17820/(L71-731),650)))</f>
        <v>440.88107002582871</v>
      </c>
      <c r="O71" s="12">
        <f>LambdaP*MassivW/(dP/1000)/(N71*RhoA)/(1+M71/3)*(D71-L71)*DeltaT-(EXP(M71/10)-1)*(D71-D70)</f>
        <v>0.14462357086994407</v>
      </c>
      <c r="P71" s="24">
        <f>P70+IF(Limit=Oui,MAX(0,S70),S70)</f>
        <v>21.529443306004588</v>
      </c>
      <c r="Q71" s="12">
        <f>Cp*RhoP/(R71*RhoA)*dP/1000*MassivSI</f>
        <v>0.64246839708571879</v>
      </c>
      <c r="R71" s="24">
        <f>IF(P71&lt;600,425+0.773*P71-1.69/1000*P71^2+2.22/1000^2*P71^3,IF(P71&lt;735,666+13002/(738-P71),IF(P71&lt;900,545+17820/(P71-731),650)))</f>
        <v>440.88107002582871</v>
      </c>
      <c r="S71" s="12">
        <f>LambdaP*MassivSI/(dP/1000)/(R71*RhoA)/(1+Q71/3)*(D71-P71)*DeltaT-(EXP(Q71/10)-1)*(D71-D70)</f>
        <v>0.14462357086994407</v>
      </c>
    </row>
    <row r="72" spans="2:19" x14ac:dyDescent="0.25">
      <c r="B72" s="3">
        <f t="shared" si="0"/>
        <v>270</v>
      </c>
      <c r="C72" s="14">
        <f t="shared" si="1"/>
        <v>4.5</v>
      </c>
      <c r="D72" s="11">
        <f t="shared" si="2"/>
        <v>561.02959480311324</v>
      </c>
      <c r="E72" s="11">
        <f t="shared" si="3"/>
        <v>21.67406687687453</v>
      </c>
      <c r="F72" s="11">
        <f>L72</f>
        <v>21.67406687687453</v>
      </c>
      <c r="G72" s="11">
        <f>P72</f>
        <v>21.67406687687453</v>
      </c>
      <c r="H72" s="24">
        <f>H71+IF(Limit=Oui,MAX(0,K71),K71)</f>
        <v>21.67406687687453</v>
      </c>
      <c r="I72" s="12">
        <f>Cp*RhoP/(J72*RhoA)*dP/1000*MassivSS</f>
        <v>0.64232025360014056</v>
      </c>
      <c r="J72" s="24">
        <f>IF(H72&lt;600,425+0.773*H72-1.69/1000*H72^2+2.22/1000^2*H72^3,IF(H72&lt;735,666+13002/(738-H72),IF(H72&lt;900,545+17820/(H72-731),650)))</f>
        <v>440.98275397254059</v>
      </c>
      <c r="K72" s="12">
        <f>LambdaP*MassivSS/(dP/1000)/(J72*RhoA)/(1+I72/3)*(D72-H72)*DeltaT-(EXP(I72/10)-1)*(D72-D71)</f>
        <v>0.14953157143110782</v>
      </c>
      <c r="L72" s="24">
        <f>L71+IF(Limit=Oui,MAX(0,O71),O71)</f>
        <v>21.67406687687453</v>
      </c>
      <c r="M72" s="12">
        <f>Cp*RhoP/(N72*RhoA)*dP/1000*MassivW</f>
        <v>0.64232025360014056</v>
      </c>
      <c r="N72" s="24">
        <f>IF(L72&lt;600,425+0.773*L72-1.69/1000*L72^2+2.22/1000^2*L72^3,IF(L72&lt;735,666+13002/(738-L72),IF(L72&lt;900,545+17820/(L72-731),650)))</f>
        <v>440.98275397254059</v>
      </c>
      <c r="O72" s="12">
        <f>LambdaP*MassivW/(dP/1000)/(N72*RhoA)/(1+M72/3)*(D72-L72)*DeltaT-(EXP(M72/10)-1)*(D72-D71)</f>
        <v>0.14953157143110782</v>
      </c>
      <c r="P72" s="24">
        <f>P71+IF(Limit=Oui,MAX(0,S71),S71)</f>
        <v>21.67406687687453</v>
      </c>
      <c r="Q72" s="12">
        <f>Cp*RhoP/(R72*RhoA)*dP/1000*MassivSI</f>
        <v>0.64232025360014056</v>
      </c>
      <c r="R72" s="24">
        <f>IF(P72&lt;600,425+0.773*P72-1.69/1000*P72^2+2.22/1000^2*P72^3,IF(P72&lt;735,666+13002/(738-P72),IF(P72&lt;900,545+17820/(P72-731),650)))</f>
        <v>440.98275397254059</v>
      </c>
      <c r="S72" s="12">
        <f>LambdaP*MassivSI/(dP/1000)/(R72*RhoA)/(1+Q72/3)*(D72-P72)*DeltaT-(EXP(Q72/10)-1)*(D72-D71)</f>
        <v>0.14953157143110782</v>
      </c>
    </row>
    <row r="73" spans="2:19" x14ac:dyDescent="0.25">
      <c r="B73" s="3">
        <f t="shared" si="0"/>
        <v>275</v>
      </c>
      <c r="C73" s="14">
        <f t="shared" si="1"/>
        <v>4.583333333333333</v>
      </c>
      <c r="D73" s="11">
        <f t="shared" si="2"/>
        <v>563.70523012349622</v>
      </c>
      <c r="E73" s="11">
        <f t="shared" si="3"/>
        <v>21.823598448305638</v>
      </c>
      <c r="F73" s="11">
        <f>L73</f>
        <v>21.823598448305638</v>
      </c>
      <c r="G73" s="11">
        <f>P73</f>
        <v>21.823598448305638</v>
      </c>
      <c r="H73" s="24">
        <f>H72+IF(Limit=Oui,MAX(0,K72),K72)</f>
        <v>21.823598448305638</v>
      </c>
      <c r="I73" s="12">
        <f>Cp*RhoP/(J73*RhoA)*dP/1000*MassivSS</f>
        <v>0.64216725345856129</v>
      </c>
      <c r="J73" s="24">
        <f>IF(H73&lt;600,425+0.773*H73-1.69/1000*H73^2+2.22/1000^2*H73^3,IF(H73&lt;735,666+13002/(738-H73),IF(H73&lt;900,545+17820/(H73-731),650)))</f>
        <v>441.08782071867012</v>
      </c>
      <c r="K73" s="12">
        <f>LambdaP*MassivSS/(dP/1000)/(J73*RhoA)/(1+I73/3)*(D73-H73)*DeltaT-(EXP(I73/10)-1)*(D73-D72)</f>
        <v>0.15428438476440695</v>
      </c>
      <c r="L73" s="24">
        <f>L72+IF(Limit=Oui,MAX(0,O72),O72)</f>
        <v>21.823598448305638</v>
      </c>
      <c r="M73" s="12">
        <f>Cp*RhoP/(N73*RhoA)*dP/1000*MassivW</f>
        <v>0.64216725345856129</v>
      </c>
      <c r="N73" s="24">
        <f>IF(L73&lt;600,425+0.773*L73-1.69/1000*L73^2+2.22/1000^2*L73^3,IF(L73&lt;735,666+13002/(738-L73),IF(L73&lt;900,545+17820/(L73-731),650)))</f>
        <v>441.08782071867012</v>
      </c>
      <c r="O73" s="12">
        <f>LambdaP*MassivW/(dP/1000)/(N73*RhoA)/(1+M73/3)*(D73-L73)*DeltaT-(EXP(M73/10)-1)*(D73-D72)</f>
        <v>0.15428438476440695</v>
      </c>
      <c r="P73" s="24">
        <f>P72+IF(Limit=Oui,MAX(0,S72),S72)</f>
        <v>21.823598448305638</v>
      </c>
      <c r="Q73" s="12">
        <f>Cp*RhoP/(R73*RhoA)*dP/1000*MassivSI</f>
        <v>0.64216725345856129</v>
      </c>
      <c r="R73" s="24">
        <f>IF(P73&lt;600,425+0.773*P73-1.69/1000*P73^2+2.22/1000^2*P73^3,IF(P73&lt;735,666+13002/(738-P73),IF(P73&lt;900,545+17820/(P73-731),650)))</f>
        <v>441.08782071867012</v>
      </c>
      <c r="S73" s="12">
        <f>LambdaP*MassivSI/(dP/1000)/(R73*RhoA)/(1+Q73/3)*(D73-P73)*DeltaT-(EXP(Q73/10)-1)*(D73-D72)</f>
        <v>0.15428438476440695</v>
      </c>
    </row>
    <row r="74" spans="2:19" x14ac:dyDescent="0.25">
      <c r="B74" s="3">
        <f t="shared" si="0"/>
        <v>280</v>
      </c>
      <c r="C74" s="14">
        <f t="shared" si="1"/>
        <v>4.666666666666667</v>
      </c>
      <c r="D74" s="11">
        <f t="shared" si="2"/>
        <v>566.33392204371251</v>
      </c>
      <c r="E74" s="11">
        <f t="shared" si="3"/>
        <v>21.977882833070044</v>
      </c>
      <c r="F74" s="11">
        <f>L74</f>
        <v>21.977882833070044</v>
      </c>
      <c r="G74" s="11">
        <f>P74</f>
        <v>21.977882833070044</v>
      </c>
      <c r="H74" s="24">
        <f>H73+IF(Limit=Oui,MAX(0,K73),K73)</f>
        <v>21.977882833070044</v>
      </c>
      <c r="I74" s="12">
        <f>Cp*RhoP/(J74*RhoA)*dP/1000*MassivSS</f>
        <v>0.64200957199722142</v>
      </c>
      <c r="J74" s="24">
        <f>IF(H74&lt;600,425+0.773*H74-1.69/1000*H74^2+2.22/1000^2*H74^3,IF(H74&lt;735,666+13002/(738-H74),IF(H74&lt;900,545+17820/(H74-731),650)))</f>
        <v>441.19615457408878</v>
      </c>
      <c r="K74" s="12">
        <f>LambdaP*MassivSS/(dP/1000)/(J74*RhoA)/(1+I74/3)*(D74-H74)*DeltaT-(EXP(I74/10)-1)*(D74-D73)</f>
        <v>0.15888946839309462</v>
      </c>
      <c r="L74" s="24">
        <f>L73+IF(Limit=Oui,MAX(0,O73),O73)</f>
        <v>21.977882833070044</v>
      </c>
      <c r="M74" s="12">
        <f>Cp*RhoP/(N74*RhoA)*dP/1000*MassivW</f>
        <v>0.64200957199722142</v>
      </c>
      <c r="N74" s="24">
        <f>IF(L74&lt;600,425+0.773*L74-1.69/1000*L74^2+2.22/1000^2*L74^3,IF(L74&lt;735,666+13002/(738-L74),IF(L74&lt;900,545+17820/(L74-731),650)))</f>
        <v>441.19615457408878</v>
      </c>
      <c r="O74" s="12">
        <f>LambdaP*MassivW/(dP/1000)/(N74*RhoA)/(1+M74/3)*(D74-L74)*DeltaT-(EXP(M74/10)-1)*(D74-D73)</f>
        <v>0.15888946839309462</v>
      </c>
      <c r="P74" s="24">
        <f>P73+IF(Limit=Oui,MAX(0,S73),S73)</f>
        <v>21.977882833070044</v>
      </c>
      <c r="Q74" s="12">
        <f>Cp*RhoP/(R74*RhoA)*dP/1000*MassivSI</f>
        <v>0.64200957199722142</v>
      </c>
      <c r="R74" s="24">
        <f>IF(P74&lt;600,425+0.773*P74-1.69/1000*P74^2+2.22/1000^2*P74^3,IF(P74&lt;735,666+13002/(738-P74),IF(P74&lt;900,545+17820/(P74-731),650)))</f>
        <v>441.19615457408878</v>
      </c>
      <c r="S74" s="12">
        <f>LambdaP*MassivSI/(dP/1000)/(R74*RhoA)/(1+Q74/3)*(D74-P74)*DeltaT-(EXP(Q74/10)-1)*(D74-D73)</f>
        <v>0.15888946839309462</v>
      </c>
    </row>
    <row r="75" spans="2:19" x14ac:dyDescent="0.25">
      <c r="B75" s="3">
        <f t="shared" si="0"/>
        <v>285</v>
      </c>
      <c r="C75" s="14">
        <f t="shared" si="1"/>
        <v>4.75</v>
      </c>
      <c r="D75" s="11">
        <f t="shared" si="2"/>
        <v>568.91728942414215</v>
      </c>
      <c r="E75" s="11">
        <f t="shared" si="3"/>
        <v>22.136772301463139</v>
      </c>
      <c r="F75" s="11">
        <f>L75</f>
        <v>22.136772301463139</v>
      </c>
      <c r="G75" s="11">
        <f>P75</f>
        <v>22.136772301463139</v>
      </c>
      <c r="H75" s="24">
        <f>H74+IF(Limit=Oui,MAX(0,K74),K74)</f>
        <v>22.136772301463139</v>
      </c>
      <c r="I75" s="12">
        <f>Cp*RhoP/(J75*RhoA)*dP/1000*MassivSS</f>
        <v>0.6418473766880014</v>
      </c>
      <c r="J75" s="24">
        <f>IF(H75&lt;600,425+0.773*H75-1.69/1000*H75^2+2.22/1000^2*H75^3,IF(H75&lt;735,666+13002/(738-H75),IF(H75&lt;900,545+17820/(H75-731),650)))</f>
        <v>441.30764517032225</v>
      </c>
      <c r="K75" s="12">
        <f>LambdaP*MassivSS/(dP/1000)/(J75*RhoA)/(1+I75/3)*(D75-H75)*DeltaT-(EXP(I75/10)-1)*(D75-D74)</f>
        <v>0.1633537903509702</v>
      </c>
      <c r="L75" s="24">
        <f>L74+IF(Limit=Oui,MAX(0,O74),O74)</f>
        <v>22.136772301463139</v>
      </c>
      <c r="M75" s="12">
        <f>Cp*RhoP/(N75*RhoA)*dP/1000*MassivW</f>
        <v>0.6418473766880014</v>
      </c>
      <c r="N75" s="24">
        <f>IF(L75&lt;600,425+0.773*L75-1.69/1000*L75^2+2.22/1000^2*L75^3,IF(L75&lt;735,666+13002/(738-L75),IF(L75&lt;900,545+17820/(L75-731),650)))</f>
        <v>441.30764517032225</v>
      </c>
      <c r="O75" s="12">
        <f>LambdaP*MassivW/(dP/1000)/(N75*RhoA)/(1+M75/3)*(D75-L75)*DeltaT-(EXP(M75/10)-1)*(D75-D74)</f>
        <v>0.1633537903509702</v>
      </c>
      <c r="P75" s="24">
        <f>P74+IF(Limit=Oui,MAX(0,S74),S74)</f>
        <v>22.136772301463139</v>
      </c>
      <c r="Q75" s="12">
        <f>Cp*RhoP/(R75*RhoA)*dP/1000*MassivSI</f>
        <v>0.6418473766880014</v>
      </c>
      <c r="R75" s="24">
        <f>IF(P75&lt;600,425+0.773*P75-1.69/1000*P75^2+2.22/1000^2*P75^3,IF(P75&lt;735,666+13002/(738-P75),IF(P75&lt;900,545+17820/(P75-731),650)))</f>
        <v>441.30764517032225</v>
      </c>
      <c r="S75" s="12">
        <f>LambdaP*MassivSI/(dP/1000)/(R75*RhoA)/(1+Q75/3)*(D75-P75)*DeltaT-(EXP(Q75/10)-1)*(D75-D74)</f>
        <v>0.1633537903509702</v>
      </c>
    </row>
    <row r="76" spans="2:19" x14ac:dyDescent="0.25">
      <c r="B76" s="3">
        <f t="shared" si="0"/>
        <v>290</v>
      </c>
      <c r="C76" s="14">
        <f t="shared" si="1"/>
        <v>4.833333333333333</v>
      </c>
      <c r="D76" s="11">
        <f t="shared" si="2"/>
        <v>571.45686880213952</v>
      </c>
      <c r="E76" s="11">
        <f t="shared" si="3"/>
        <v>22.300126091814111</v>
      </c>
      <c r="F76" s="11">
        <f>L76</f>
        <v>22.300126091814111</v>
      </c>
      <c r="G76" s="11">
        <f>P76</f>
        <v>22.300126091814111</v>
      </c>
      <c r="H76" s="24">
        <f>H75+IF(Limit=Oui,MAX(0,K75),K75)</f>
        <v>22.300126091814111</v>
      </c>
      <c r="I76" s="12">
        <f>Cp*RhoP/(J76*RhoA)*dP/1000*MassivSS</f>
        <v>0.64168082762710044</v>
      </c>
      <c r="J76" s="24">
        <f>IF(H76&lt;600,425+0.773*H76-1.69/1000*H76^2+2.22/1000^2*H76^3,IF(H76&lt;735,666+13002/(738-H76),IF(H76&lt;900,545+17820/(H76-731),650)))</f>
        <v>441.42218712125333</v>
      </c>
      <c r="K76" s="12">
        <f>LambdaP*MassivSS/(dP/1000)/(J76*RhoA)/(1+I76/3)*(D76-H76)*DeltaT-(EXP(I76/10)-1)*(D76-D75)</f>
        <v>0.16768386944840319</v>
      </c>
      <c r="L76" s="24">
        <f>L75+IF(Limit=Oui,MAX(0,O75),O75)</f>
        <v>22.300126091814111</v>
      </c>
      <c r="M76" s="12">
        <f>Cp*RhoP/(N76*RhoA)*dP/1000*MassivW</f>
        <v>0.64168082762710044</v>
      </c>
      <c r="N76" s="24">
        <f>IF(L76&lt;600,425+0.773*L76-1.69/1000*L76^2+2.22/1000^2*L76^3,IF(L76&lt;735,666+13002/(738-L76),IF(L76&lt;900,545+17820/(L76-731),650)))</f>
        <v>441.42218712125333</v>
      </c>
      <c r="O76" s="12">
        <f>LambdaP*MassivW/(dP/1000)/(N76*RhoA)/(1+M76/3)*(D76-L76)*DeltaT-(EXP(M76/10)-1)*(D76-D75)</f>
        <v>0.16768386944840319</v>
      </c>
      <c r="P76" s="24">
        <f>P75+IF(Limit=Oui,MAX(0,S75),S75)</f>
        <v>22.300126091814111</v>
      </c>
      <c r="Q76" s="12">
        <f>Cp*RhoP/(R76*RhoA)*dP/1000*MassivSI</f>
        <v>0.64168082762710044</v>
      </c>
      <c r="R76" s="24">
        <f>IF(P76&lt;600,425+0.773*P76-1.69/1000*P76^2+2.22/1000^2*P76^3,IF(P76&lt;735,666+13002/(738-P76),IF(P76&lt;900,545+17820/(P76-731),650)))</f>
        <v>441.42218712125333</v>
      </c>
      <c r="S76" s="12">
        <f>LambdaP*MassivSI/(dP/1000)/(R76*RhoA)/(1+Q76/3)*(D76-P76)*DeltaT-(EXP(Q76/10)-1)*(D76-D75)</f>
        <v>0.16768386944840319</v>
      </c>
    </row>
    <row r="77" spans="2:19" x14ac:dyDescent="0.25">
      <c r="B77" s="3">
        <f t="shared" si="0"/>
        <v>295</v>
      </c>
      <c r="C77" s="14">
        <f t="shared" si="1"/>
        <v>4.916666666666667</v>
      </c>
      <c r="D77" s="11">
        <f t="shared" si="2"/>
        <v>573.95411988089165</v>
      </c>
      <c r="E77" s="11">
        <f t="shared" si="3"/>
        <v>22.467809961262514</v>
      </c>
      <c r="F77" s="11">
        <f>L77</f>
        <v>22.467809961262514</v>
      </c>
      <c r="G77" s="11">
        <f>P77</f>
        <v>22.467809961262514</v>
      </c>
      <c r="H77" s="24">
        <f>H76+IF(Limit=Oui,MAX(0,K76),K76)</f>
        <v>22.467809961262514</v>
      </c>
      <c r="I77" s="12">
        <f>Cp*RhoP/(J77*RhoA)*dP/1000*MassivSS</f>
        <v>0.64151007798470761</v>
      </c>
      <c r="J77" s="24">
        <f>IF(H77&lt;600,425+0.773*H77-1.69/1000*H77^2+2.22/1000^2*H77^3,IF(H77&lt;735,666+13002/(738-H77),IF(H77&lt;900,545+17820/(H77-731),650)))</f>
        <v>441.53967971128719</v>
      </c>
      <c r="K77" s="12">
        <f>LambdaP*MassivSS/(dP/1000)/(J77*RhoA)/(1+I77/3)*(D77-H77)*DeltaT-(EXP(I77/10)-1)*(D77-D76)</f>
        <v>0.17188581159176167</v>
      </c>
      <c r="L77" s="24">
        <f>L76+IF(Limit=Oui,MAX(0,O76),O76)</f>
        <v>22.467809961262514</v>
      </c>
      <c r="M77" s="12">
        <f>Cp*RhoP/(N77*RhoA)*dP/1000*MassivW</f>
        <v>0.64151007798470761</v>
      </c>
      <c r="N77" s="24">
        <f>IF(L77&lt;600,425+0.773*L77-1.69/1000*L77^2+2.22/1000^2*L77^3,IF(L77&lt;735,666+13002/(738-L77),IF(L77&lt;900,545+17820/(L77-731),650)))</f>
        <v>441.53967971128719</v>
      </c>
      <c r="O77" s="12">
        <f>LambdaP*MassivW/(dP/1000)/(N77*RhoA)/(1+M77/3)*(D77-L77)*DeltaT-(EXP(M77/10)-1)*(D77-D76)</f>
        <v>0.17188581159176167</v>
      </c>
      <c r="P77" s="24">
        <f>P76+IF(Limit=Oui,MAX(0,S76),S76)</f>
        <v>22.467809961262514</v>
      </c>
      <c r="Q77" s="12">
        <f>Cp*RhoP/(R77*RhoA)*dP/1000*MassivSI</f>
        <v>0.64151007798470761</v>
      </c>
      <c r="R77" s="24">
        <f>IF(P77&lt;600,425+0.773*P77-1.69/1000*P77^2+2.22/1000^2*P77^3,IF(P77&lt;735,666+13002/(738-P77),IF(P77&lt;900,545+17820/(P77-731),650)))</f>
        <v>441.53967971128719</v>
      </c>
      <c r="S77" s="12">
        <f>LambdaP*MassivSI/(dP/1000)/(R77*RhoA)/(1+Q77/3)*(D77-P77)*DeltaT-(EXP(Q77/10)-1)*(D77-D76)</f>
        <v>0.17188581159176167</v>
      </c>
    </row>
    <row r="78" spans="2:19" x14ac:dyDescent="0.25">
      <c r="B78" s="3">
        <f t="shared" si="0"/>
        <v>300</v>
      </c>
      <c r="C78" s="14">
        <f t="shared" si="1"/>
        <v>5</v>
      </c>
      <c r="D78" s="11">
        <f t="shared" si="2"/>
        <v>576.4104305683087</v>
      </c>
      <c r="E78" s="11">
        <f t="shared" si="3"/>
        <v>22.639695772854274</v>
      </c>
      <c r="F78" s="11">
        <f>L78</f>
        <v>22.639695772854274</v>
      </c>
      <c r="G78" s="11">
        <f>P78</f>
        <v>22.639695772854274</v>
      </c>
      <c r="H78" s="24">
        <f>H77+IF(Limit=Oui,MAX(0,K77),K77)</f>
        <v>22.639695772854274</v>
      </c>
      <c r="I78" s="12">
        <f>Cp*RhoP/(J78*RhoA)*dP/1000*MassivSS</f>
        <v>0.6413352744194154</v>
      </c>
      <c r="J78" s="24">
        <f>IF(H78&lt;600,425+0.773*H78-1.69/1000*H78^2+2.22/1000^2*H78^3,IF(H78&lt;735,666+13002/(738-H78),IF(H78&lt;900,545+17820/(H78-731),650)))</f>
        <v>441.660026608316</v>
      </c>
      <c r="K78" s="12">
        <f>LambdaP*MassivSS/(dP/1000)/(J78*RhoA)/(1+I78/3)*(D78-H78)*DeltaT-(EXP(I78/10)-1)*(D78-D77)</f>
        <v>0.17596534260222543</v>
      </c>
      <c r="L78" s="24">
        <f>L77+IF(Limit=Oui,MAX(0,O77),O77)</f>
        <v>22.639695772854274</v>
      </c>
      <c r="M78" s="12">
        <f>Cp*RhoP/(N78*RhoA)*dP/1000*MassivW</f>
        <v>0.6413352744194154</v>
      </c>
      <c r="N78" s="24">
        <f>IF(L78&lt;600,425+0.773*L78-1.69/1000*L78^2+2.22/1000^2*L78^3,IF(L78&lt;735,666+13002/(738-L78),IF(L78&lt;900,545+17820/(L78-731),650)))</f>
        <v>441.660026608316</v>
      </c>
      <c r="O78" s="12">
        <f>LambdaP*MassivW/(dP/1000)/(N78*RhoA)/(1+M78/3)*(D78-L78)*DeltaT-(EXP(M78/10)-1)*(D78-D77)</f>
        <v>0.17596534260222543</v>
      </c>
      <c r="P78" s="24">
        <f>P77+IF(Limit=Oui,MAX(0,S77),S77)</f>
        <v>22.639695772854274</v>
      </c>
      <c r="Q78" s="12">
        <f>Cp*RhoP/(R78*RhoA)*dP/1000*MassivSI</f>
        <v>0.6413352744194154</v>
      </c>
      <c r="R78" s="24">
        <f>IF(P78&lt;600,425+0.773*P78-1.69/1000*P78^2+2.22/1000^2*P78^3,IF(P78&lt;735,666+13002/(738-P78),IF(P78&lt;900,545+17820/(P78-731),650)))</f>
        <v>441.660026608316</v>
      </c>
      <c r="S78" s="12">
        <f>LambdaP*MassivSI/(dP/1000)/(R78*RhoA)/(1+Q78/3)*(D78-P78)*DeltaT-(EXP(Q78/10)-1)*(D78-D77)</f>
        <v>0.17596534260222543</v>
      </c>
    </row>
    <row r="79" spans="2:19" x14ac:dyDescent="0.25">
      <c r="B79" s="3">
        <f t="shared" si="0"/>
        <v>305</v>
      </c>
      <c r="C79" s="14">
        <f t="shared" si="1"/>
        <v>5.083333333333333</v>
      </c>
      <c r="D79" s="11">
        <f t="shared" si="2"/>
        <v>578.82712160949586</v>
      </c>
      <c r="E79" s="11">
        <f t="shared" si="3"/>
        <v>22.8156611154565</v>
      </c>
      <c r="F79" s="11">
        <f>L79</f>
        <v>22.8156611154565</v>
      </c>
      <c r="G79" s="11">
        <f>P79</f>
        <v>22.8156611154565</v>
      </c>
      <c r="H79" s="24">
        <f>H78+IF(Limit=Oui,MAX(0,K78),K78)</f>
        <v>22.8156611154565</v>
      </c>
      <c r="I79" s="12">
        <f>Cp*RhoP/(J79*RhoA)*dP/1000*MassivSS</f>
        <v>0.64115655746071465</v>
      </c>
      <c r="J79" s="24">
        <f>IF(H79&lt;600,425+0.773*H79-1.69/1000*H79^2+2.22/1000^2*H79^3,IF(H79&lt;735,666+13002/(738-H79),IF(H79&lt;900,545+17820/(H79-731),650)))</f>
        <v>441.78313559911811</v>
      </c>
      <c r="K79" s="12">
        <f>LambdaP*MassivSS/(dP/1000)/(J79*RhoA)/(1+I79/3)*(D79-H79)*DeltaT-(EXP(I79/10)-1)*(D79-D78)</f>
        <v>0.17992783792379108</v>
      </c>
      <c r="L79" s="24">
        <f>L78+IF(Limit=Oui,MAX(0,O78),O78)</f>
        <v>22.8156611154565</v>
      </c>
      <c r="M79" s="12">
        <f>Cp*RhoP/(N79*RhoA)*dP/1000*MassivW</f>
        <v>0.64115655746071465</v>
      </c>
      <c r="N79" s="24">
        <f>IF(L79&lt;600,425+0.773*L79-1.69/1000*L79^2+2.22/1000^2*L79^3,IF(L79&lt;735,666+13002/(738-L79),IF(L79&lt;900,545+17820/(L79-731),650)))</f>
        <v>441.78313559911811</v>
      </c>
      <c r="O79" s="12">
        <f>LambdaP*MassivW/(dP/1000)/(N79*RhoA)/(1+M79/3)*(D79-L79)*DeltaT-(EXP(M79/10)-1)*(D79-D78)</f>
        <v>0.17992783792379108</v>
      </c>
      <c r="P79" s="24">
        <f>P78+IF(Limit=Oui,MAX(0,S78),S78)</f>
        <v>22.8156611154565</v>
      </c>
      <c r="Q79" s="12">
        <f>Cp*RhoP/(R79*RhoA)*dP/1000*MassivSI</f>
        <v>0.64115655746071465</v>
      </c>
      <c r="R79" s="24">
        <f>IF(P79&lt;600,425+0.773*P79-1.69/1000*P79^2+2.22/1000^2*P79^3,IF(P79&lt;735,666+13002/(738-P79),IF(P79&lt;900,545+17820/(P79-731),650)))</f>
        <v>441.78313559911811</v>
      </c>
      <c r="S79" s="12">
        <f>LambdaP*MassivSI/(dP/1000)/(R79*RhoA)/(1+Q79/3)*(D79-P79)*DeltaT-(EXP(Q79/10)-1)*(D79-D78)</f>
        <v>0.17992783792379108</v>
      </c>
    </row>
    <row r="80" spans="2:19" x14ac:dyDescent="0.25">
      <c r="B80" s="3">
        <f t="shared" si="0"/>
        <v>310</v>
      </c>
      <c r="C80" s="14">
        <f t="shared" si="1"/>
        <v>5.166666666666667</v>
      </c>
      <c r="D80" s="11">
        <f t="shared" si="2"/>
        <v>581.2054508515215</v>
      </c>
      <c r="E80" s="11">
        <f t="shared" si="3"/>
        <v>22.995588953380292</v>
      </c>
      <c r="F80" s="11">
        <f>L80</f>
        <v>22.995588953380292</v>
      </c>
      <c r="G80" s="11">
        <f>P80</f>
        <v>22.995588953380292</v>
      </c>
      <c r="H80" s="24">
        <f>H79+IF(Limit=Oui,MAX(0,K79),K79)</f>
        <v>22.995588953380292</v>
      </c>
      <c r="I80" s="12">
        <f>Cp*RhoP/(J80*RhoA)*dP/1000*MassivSS</f>
        <v>0.64097406186253314</v>
      </c>
      <c r="J80" s="24">
        <f>IF(H80&lt;600,425+0.773*H80-1.69/1000*H80^2+2.22/1000^2*H80^3,IF(H80&lt;735,666+13002/(738-H80),IF(H80&lt;900,545+17820/(H80-731),650)))</f>
        <v>441.90891834508977</v>
      </c>
      <c r="K80" s="12">
        <f>LambdaP*MassivSS/(dP/1000)/(J80*RhoA)/(1+I80/3)*(D80-H80)*DeltaT-(EXP(I80/10)-1)*(D80-D79)</f>
        <v>0.1837783495606512</v>
      </c>
      <c r="L80" s="24">
        <f>L79+IF(Limit=Oui,MAX(0,O79),O79)</f>
        <v>22.995588953380292</v>
      </c>
      <c r="M80" s="12">
        <f>Cp*RhoP/(N80*RhoA)*dP/1000*MassivW</f>
        <v>0.64097406186253314</v>
      </c>
      <c r="N80" s="24">
        <f>IF(L80&lt;600,425+0.773*L80-1.69/1000*L80^2+2.22/1000^2*L80^3,IF(L80&lt;735,666+13002/(738-L80),IF(L80&lt;900,545+17820/(L80-731),650)))</f>
        <v>441.90891834508977</v>
      </c>
      <c r="O80" s="12">
        <f>LambdaP*MassivW/(dP/1000)/(N80*RhoA)/(1+M80/3)*(D80-L80)*DeltaT-(EXP(M80/10)-1)*(D80-D79)</f>
        <v>0.1837783495606512</v>
      </c>
      <c r="P80" s="24">
        <f>P79+IF(Limit=Oui,MAX(0,S79),S79)</f>
        <v>22.995588953380292</v>
      </c>
      <c r="Q80" s="12">
        <f>Cp*RhoP/(R80*RhoA)*dP/1000*MassivSI</f>
        <v>0.64097406186253314</v>
      </c>
      <c r="R80" s="24">
        <f>IF(P80&lt;600,425+0.773*P80-1.69/1000*P80^2+2.22/1000^2*P80^3,IF(P80&lt;735,666+13002/(738-P80),IF(P80&lt;900,545+17820/(P80-731),650)))</f>
        <v>441.90891834508977</v>
      </c>
      <c r="S80" s="12">
        <f>LambdaP*MassivSI/(dP/1000)/(R80*RhoA)/(1+Q80/3)*(D80-P80)*DeltaT-(EXP(Q80/10)-1)*(D80-D79)</f>
        <v>0.1837783495606512</v>
      </c>
    </row>
    <row r="81" spans="2:19" x14ac:dyDescent="0.25">
      <c r="B81" s="3">
        <f t="shared" si="0"/>
        <v>315</v>
      </c>
      <c r="C81" s="14">
        <f t="shared" si="1"/>
        <v>5.25</v>
      </c>
      <c r="D81" s="11">
        <f t="shared" si="2"/>
        <v>583.5466171749573</v>
      </c>
      <c r="E81" s="11">
        <f t="shared" si="3"/>
        <v>23.179367302940943</v>
      </c>
      <c r="F81" s="11">
        <f>L81</f>
        <v>23.179367302940943</v>
      </c>
      <c r="G81" s="11">
        <f>P81</f>
        <v>23.179367302940943</v>
      </c>
      <c r="H81" s="24">
        <f>H80+IF(Limit=Oui,MAX(0,K80),K80)</f>
        <v>23.179367302940943</v>
      </c>
      <c r="I81" s="12">
        <f>Cp*RhoP/(J81*RhoA)*dP/1000*MassivSS</f>
        <v>0.64078791693047044</v>
      </c>
      <c r="J81" s="24">
        <f>IF(H81&lt;600,425+0.773*H81-1.69/1000*H81^2+2.22/1000^2*H81^3,IF(H81&lt;735,666+13002/(738-H81),IF(H81&lt;900,545+17820/(H81-731),650)))</f>
        <v>442.03729015643313</v>
      </c>
      <c r="K81" s="12">
        <f>LambdaP*MassivSS/(dP/1000)/(J81*RhoA)/(1+I81/3)*(D81-H81)*DeltaT-(EXP(I81/10)-1)*(D81-D80)</f>
        <v>0.18752163054263041</v>
      </c>
      <c r="L81" s="24">
        <f>L80+IF(Limit=Oui,MAX(0,O80),O80)</f>
        <v>23.179367302940943</v>
      </c>
      <c r="M81" s="12">
        <f>Cp*RhoP/(N81*RhoA)*dP/1000*MassivW</f>
        <v>0.64078791693047044</v>
      </c>
      <c r="N81" s="24">
        <f>IF(L81&lt;600,425+0.773*L81-1.69/1000*L81^2+2.22/1000^2*L81^3,IF(L81&lt;735,666+13002/(738-L81),IF(L81&lt;900,545+17820/(L81-731),650)))</f>
        <v>442.03729015643313</v>
      </c>
      <c r="O81" s="12">
        <f>LambdaP*MassivW/(dP/1000)/(N81*RhoA)/(1+M81/3)*(D81-L81)*DeltaT-(EXP(M81/10)-1)*(D81-D80)</f>
        <v>0.18752163054263041</v>
      </c>
      <c r="P81" s="24">
        <f>P80+IF(Limit=Oui,MAX(0,S80),S80)</f>
        <v>23.179367302940943</v>
      </c>
      <c r="Q81" s="12">
        <f>Cp*RhoP/(R81*RhoA)*dP/1000*MassivSI</f>
        <v>0.64078791693047044</v>
      </c>
      <c r="R81" s="24">
        <f>IF(P81&lt;600,425+0.773*P81-1.69/1000*P81^2+2.22/1000^2*P81^3,IF(P81&lt;735,666+13002/(738-P81),IF(P81&lt;900,545+17820/(P81-731),650)))</f>
        <v>442.03729015643313</v>
      </c>
      <c r="S81" s="12">
        <f>LambdaP*MassivSI/(dP/1000)/(R81*RhoA)/(1+Q81/3)*(D81-P81)*DeltaT-(EXP(Q81/10)-1)*(D81-D80)</f>
        <v>0.18752163054263041</v>
      </c>
    </row>
    <row r="82" spans="2:19" x14ac:dyDescent="0.25">
      <c r="B82" s="3">
        <f t="shared" si="0"/>
        <v>320</v>
      </c>
      <c r="C82" s="14">
        <f t="shared" si="1"/>
        <v>5.333333333333333</v>
      </c>
      <c r="D82" s="11">
        <f t="shared" si="2"/>
        <v>585.85176412295505</v>
      </c>
      <c r="E82" s="11">
        <f t="shared" si="3"/>
        <v>23.366888933483573</v>
      </c>
      <c r="F82" s="11">
        <f>L82</f>
        <v>23.366888933483573</v>
      </c>
      <c r="G82" s="11">
        <f>P82</f>
        <v>23.366888933483573</v>
      </c>
      <c r="H82" s="24">
        <f>H81+IF(Limit=Oui,MAX(0,K81),K81)</f>
        <v>23.366888933483573</v>
      </c>
      <c r="I82" s="12">
        <f>Cp*RhoP/(J82*RhoA)*dP/1000*MassivSS</f>
        <v>0.64059824682509359</v>
      </c>
      <c r="J82" s="24">
        <f>IF(H82&lt;600,425+0.773*H82-1.69/1000*H82^2+2.22/1000^2*H82^3,IF(H82&lt;735,666+13002/(738-H82),IF(H82&lt;900,545+17820/(H82-731),650)))</f>
        <v>442.16816978312573</v>
      </c>
      <c r="K82" s="12">
        <f>LambdaP*MassivSS/(dP/1000)/(J82*RhoA)/(1+I82/3)*(D82-H82)*DeltaT-(EXP(I82/10)-1)*(D82-D81)</f>
        <v>0.19116215718066384</v>
      </c>
      <c r="L82" s="24">
        <f>L81+IF(Limit=Oui,MAX(0,O81),O81)</f>
        <v>23.366888933483573</v>
      </c>
      <c r="M82" s="12">
        <f>Cp*RhoP/(N82*RhoA)*dP/1000*MassivW</f>
        <v>0.64059824682509359</v>
      </c>
      <c r="N82" s="24">
        <f>IF(L82&lt;600,425+0.773*L82-1.69/1000*L82^2+2.22/1000^2*L82^3,IF(L82&lt;735,666+13002/(738-L82),IF(L82&lt;900,545+17820/(L82-731),650)))</f>
        <v>442.16816978312573</v>
      </c>
      <c r="O82" s="12">
        <f>LambdaP*MassivW/(dP/1000)/(N82*RhoA)/(1+M82/3)*(D82-L82)*DeltaT-(EXP(M82/10)-1)*(D82-D81)</f>
        <v>0.19116215718066384</v>
      </c>
      <c r="P82" s="24">
        <f>P81+IF(Limit=Oui,MAX(0,S81),S81)</f>
        <v>23.366888933483573</v>
      </c>
      <c r="Q82" s="12">
        <f>Cp*RhoP/(R82*RhoA)*dP/1000*MassivSI</f>
        <v>0.64059824682509359</v>
      </c>
      <c r="R82" s="24">
        <f>IF(P82&lt;600,425+0.773*P82-1.69/1000*P82^2+2.22/1000^2*P82^3,IF(P82&lt;735,666+13002/(738-P82),IF(P82&lt;900,545+17820/(P82-731),650)))</f>
        <v>442.16816978312573</v>
      </c>
      <c r="S82" s="12">
        <f>LambdaP*MassivSI/(dP/1000)/(R82*RhoA)/(1+Q82/3)*(D82-P82)*DeltaT-(EXP(Q82/10)-1)*(D82-D81)</f>
        <v>0.19116215718066384</v>
      </c>
    </row>
    <row r="83" spans="2:19" x14ac:dyDescent="0.25">
      <c r="B83" s="3">
        <f t="shared" ref="B83:B146" si="4">B82+DeltaT</f>
        <v>325</v>
      </c>
      <c r="C83" s="14">
        <f t="shared" ref="C83:C146" si="5">B83/60</f>
        <v>5.416666666666667</v>
      </c>
      <c r="D83" s="11">
        <f t="shared" ref="D83:D146" si="6">20+345*LOG(8*C83+1,10)</f>
        <v>588.12198325536099</v>
      </c>
      <c r="E83" s="11">
        <f t="shared" ref="E83:E146" si="7">H83</f>
        <v>23.558051090664236</v>
      </c>
      <c r="F83" s="11">
        <f>L83</f>
        <v>23.558051090664236</v>
      </c>
      <c r="G83" s="11">
        <f>P83</f>
        <v>23.558051090664236</v>
      </c>
      <c r="H83" s="24">
        <f>H82+IF(Limit=Oui,MAX(0,K82),K82)</f>
        <v>23.558051090664236</v>
      </c>
      <c r="I83" s="12">
        <f>Cp*RhoP/(J83*RhoA)*dP/1000*MassivSS</f>
        <v>0.64040517084341342</v>
      </c>
      <c r="J83" s="24">
        <f>IF(H83&lt;600,425+0.773*H83-1.69/1000*H83^2+2.22/1000^2*H83^3,IF(H83&lt;735,666+13002/(738-H83),IF(H83&lt;900,545+17820/(H83-731),650)))</f>
        <v>442.30147922117436</v>
      </c>
      <c r="K83" s="12">
        <f>LambdaP*MassivSS/(dP/1000)/(J83*RhoA)/(1+I83/3)*(D83-H83)*DeltaT-(EXP(I83/10)-1)*(D83-D82)</f>
        <v>0.19470414934306035</v>
      </c>
      <c r="L83" s="24">
        <f>L82+IF(Limit=Oui,MAX(0,O82),O82)</f>
        <v>23.558051090664236</v>
      </c>
      <c r="M83" s="12">
        <f>Cp*RhoP/(N83*RhoA)*dP/1000*MassivW</f>
        <v>0.64040517084341342</v>
      </c>
      <c r="N83" s="24">
        <f>IF(L83&lt;600,425+0.773*L83-1.69/1000*L83^2+2.22/1000^2*L83^3,IF(L83&lt;735,666+13002/(738-L83),IF(L83&lt;900,545+17820/(L83-731),650)))</f>
        <v>442.30147922117436</v>
      </c>
      <c r="O83" s="12">
        <f>LambdaP*MassivW/(dP/1000)/(N83*RhoA)/(1+M83/3)*(D83-L83)*DeltaT-(EXP(M83/10)-1)*(D83-D82)</f>
        <v>0.19470414934306035</v>
      </c>
      <c r="P83" s="24">
        <f>P82+IF(Limit=Oui,MAX(0,S82),S82)</f>
        <v>23.558051090664236</v>
      </c>
      <c r="Q83" s="12">
        <f>Cp*RhoP/(R83*RhoA)*dP/1000*MassivSI</f>
        <v>0.64040517084341342</v>
      </c>
      <c r="R83" s="24">
        <f>IF(P83&lt;600,425+0.773*P83-1.69/1000*P83^2+2.22/1000^2*P83^3,IF(P83&lt;735,666+13002/(738-P83),IF(P83&lt;900,545+17820/(P83-731),650)))</f>
        <v>442.30147922117436</v>
      </c>
      <c r="S83" s="12">
        <f>LambdaP*MassivSI/(dP/1000)/(R83*RhoA)/(1+Q83/3)*(D83-P83)*DeltaT-(EXP(Q83/10)-1)*(D83-D82)</f>
        <v>0.19470414934306035</v>
      </c>
    </row>
    <row r="84" spans="2:19" x14ac:dyDescent="0.25">
      <c r="B84" s="3">
        <f t="shared" si="4"/>
        <v>330</v>
      </c>
      <c r="C84" s="14">
        <f t="shared" si="5"/>
        <v>5.5</v>
      </c>
      <c r="D84" s="11">
        <f t="shared" si="6"/>
        <v>590.35831725249352</v>
      </c>
      <c r="E84" s="11">
        <f t="shared" si="7"/>
        <v>23.752755240007296</v>
      </c>
      <c r="F84" s="11">
        <f>L84</f>
        <v>23.752755240007296</v>
      </c>
      <c r="G84" s="11">
        <f>P84</f>
        <v>23.752755240007296</v>
      </c>
      <c r="H84" s="24">
        <f>H83+IF(Limit=Oui,MAX(0,K83),K83)</f>
        <v>23.752755240007296</v>
      </c>
      <c r="I84" s="12">
        <f>Cp*RhoP/(J84*RhoA)*dP/1000*MassivSS</f>
        <v>0.64020880368044175</v>
      </c>
      <c r="J84" s="24">
        <f>IF(H84&lt;600,425+0.773*H84-1.69/1000*H84^2+2.22/1000^2*H84^3,IF(H84&lt;735,666+13002/(738-H84),IF(H84&lt;900,545+17820/(H84-731),650)))</f>
        <v>442.43714353280757</v>
      </c>
      <c r="K84" s="12">
        <f>LambdaP*MassivSS/(dP/1000)/(J84*RhoA)/(1+I84/3)*(D84-H84)*DeltaT-(EXP(I84/10)-1)*(D84-D83)</f>
        <v>0.19815158895616861</v>
      </c>
      <c r="L84" s="24">
        <f>L83+IF(Limit=Oui,MAX(0,O83),O83)</f>
        <v>23.752755240007296</v>
      </c>
      <c r="M84" s="12">
        <f>Cp*RhoP/(N84*RhoA)*dP/1000*MassivW</f>
        <v>0.64020880368044175</v>
      </c>
      <c r="N84" s="24">
        <f>IF(L84&lt;600,425+0.773*L84-1.69/1000*L84^2+2.22/1000^2*L84^3,IF(L84&lt;735,666+13002/(738-L84),IF(L84&lt;900,545+17820/(L84-731),650)))</f>
        <v>442.43714353280757</v>
      </c>
      <c r="O84" s="12">
        <f>LambdaP*MassivW/(dP/1000)/(N84*RhoA)/(1+M84/3)*(D84-L84)*DeltaT-(EXP(M84/10)-1)*(D84-D83)</f>
        <v>0.19815158895616861</v>
      </c>
      <c r="P84" s="24">
        <f>P83+IF(Limit=Oui,MAX(0,S83),S83)</f>
        <v>23.752755240007296</v>
      </c>
      <c r="Q84" s="12">
        <f>Cp*RhoP/(R84*RhoA)*dP/1000*MassivSI</f>
        <v>0.64020880368044175</v>
      </c>
      <c r="R84" s="24">
        <f>IF(P84&lt;600,425+0.773*P84-1.69/1000*P84^2+2.22/1000^2*P84^3,IF(P84&lt;735,666+13002/(738-P84),IF(P84&lt;900,545+17820/(P84-731),650)))</f>
        <v>442.43714353280757</v>
      </c>
      <c r="S84" s="12">
        <f>LambdaP*MassivSI/(dP/1000)/(R84*RhoA)/(1+Q84/3)*(D84-P84)*DeltaT-(EXP(Q84/10)-1)*(D84-D83)</f>
        <v>0.19815158895616861</v>
      </c>
    </row>
    <row r="85" spans="2:19" x14ac:dyDescent="0.25">
      <c r="B85" s="3">
        <f t="shared" si="4"/>
        <v>335</v>
      </c>
      <c r="C85" s="14">
        <f t="shared" si="5"/>
        <v>5.583333333333333</v>
      </c>
      <c r="D85" s="11">
        <f t="shared" si="6"/>
        <v>592.56176279067665</v>
      </c>
      <c r="E85" s="11">
        <f t="shared" si="7"/>
        <v>23.950906828963465</v>
      </c>
      <c r="F85" s="11">
        <f>L85</f>
        <v>23.950906828963465</v>
      </c>
      <c r="G85" s="11">
        <f>P85</f>
        <v>23.950906828963465</v>
      </c>
      <c r="H85" s="24">
        <f>H84+IF(Limit=Oui,MAX(0,K84),K84)</f>
        <v>23.950906828963465</v>
      </c>
      <c r="I85" s="12">
        <f>Cp*RhoP/(J85*RhoA)*dP/1000*MassivSS</f>
        <v>0.64000925567253852</v>
      </c>
      <c r="J85" s="24">
        <f>IF(H85&lt;600,425+0.773*H85-1.69/1000*H85^2+2.22/1000^2*H85^3,IF(H85&lt;735,666+13002/(738-H85),IF(H85&lt;900,545+17820/(H85-731),650)))</f>
        <v>442.57509067940259</v>
      </c>
      <c r="K85" s="12">
        <f>LambdaP*MassivSS/(dP/1000)/(J85*RhoA)/(1+I85/3)*(D85-H85)*DeltaT-(EXP(I85/10)-1)*(D85-D84)</f>
        <v>0.20150823690914313</v>
      </c>
      <c r="L85" s="24">
        <f>L84+IF(Limit=Oui,MAX(0,O84),O84)</f>
        <v>23.950906828963465</v>
      </c>
      <c r="M85" s="12">
        <f>Cp*RhoP/(N85*RhoA)*dP/1000*MassivW</f>
        <v>0.64000925567253852</v>
      </c>
      <c r="N85" s="24">
        <f>IF(L85&lt;600,425+0.773*L85-1.69/1000*L85^2+2.22/1000^2*L85^3,IF(L85&lt;735,666+13002/(738-L85),IF(L85&lt;900,545+17820/(L85-731),650)))</f>
        <v>442.57509067940259</v>
      </c>
      <c r="O85" s="12">
        <f>LambdaP*MassivW/(dP/1000)/(N85*RhoA)/(1+M85/3)*(D85-L85)*DeltaT-(EXP(M85/10)-1)*(D85-D84)</f>
        <v>0.20150823690914313</v>
      </c>
      <c r="P85" s="24">
        <f>P84+IF(Limit=Oui,MAX(0,S84),S84)</f>
        <v>23.950906828963465</v>
      </c>
      <c r="Q85" s="12">
        <f>Cp*RhoP/(R85*RhoA)*dP/1000*MassivSI</f>
        <v>0.64000925567253852</v>
      </c>
      <c r="R85" s="24">
        <f>IF(P85&lt;600,425+0.773*P85-1.69/1000*P85^2+2.22/1000^2*P85^3,IF(P85&lt;735,666+13002/(738-P85),IF(P85&lt;900,545+17820/(P85-731),650)))</f>
        <v>442.57509067940259</v>
      </c>
      <c r="S85" s="12">
        <f>LambdaP*MassivSI/(dP/1000)/(R85*RhoA)/(1+Q85/3)*(D85-P85)*DeltaT-(EXP(Q85/10)-1)*(D85-D84)</f>
        <v>0.20150823690914313</v>
      </c>
    </row>
    <row r="86" spans="2:19" x14ac:dyDescent="0.25">
      <c r="B86" s="3">
        <f t="shared" si="4"/>
        <v>340</v>
      </c>
      <c r="C86" s="14">
        <f t="shared" si="5"/>
        <v>5.666666666666667</v>
      </c>
      <c r="D86" s="11">
        <f t="shared" si="6"/>
        <v>594.73327320937915</v>
      </c>
      <c r="E86" s="11">
        <f t="shared" si="7"/>
        <v>24.152415065872606</v>
      </c>
      <c r="F86" s="11">
        <f>L86</f>
        <v>24.152415065872606</v>
      </c>
      <c r="G86" s="11">
        <f>P86</f>
        <v>24.152415065872606</v>
      </c>
      <c r="H86" s="24">
        <f>H85+IF(Limit=Oui,MAX(0,K85),K85)</f>
        <v>24.152415065872606</v>
      </c>
      <c r="I86" s="12">
        <f>Cp*RhoP/(J86*RhoA)*dP/1000*MassivSS</f>
        <v>0.63980663302408669</v>
      </c>
      <c r="J86" s="24">
        <f>IF(H86&lt;600,425+0.773*H86-1.69/1000*H86^2+2.22/1000^2*H86^3,IF(H86&lt;735,666+13002/(738-H86),IF(H86&lt;900,545+17820/(H86-731),650)))</f>
        <v>442.71525136605942</v>
      </c>
      <c r="K86" s="12">
        <f>LambdaP*MassivSS/(dP/1000)/(J86*RhoA)/(1+I86/3)*(D86-H86)*DeltaT-(EXP(I86/10)-1)*(D86-D85)</f>
        <v>0.20477764852215041</v>
      </c>
      <c r="L86" s="24">
        <f>L85+IF(Limit=Oui,MAX(0,O85),O85)</f>
        <v>24.152415065872606</v>
      </c>
      <c r="M86" s="12">
        <f>Cp*RhoP/(N86*RhoA)*dP/1000*MassivW</f>
        <v>0.63980663302408669</v>
      </c>
      <c r="N86" s="24">
        <f>IF(L86&lt;600,425+0.773*L86-1.69/1000*L86^2+2.22/1000^2*L86^3,IF(L86&lt;735,666+13002/(738-L86),IF(L86&lt;900,545+17820/(L86-731),650)))</f>
        <v>442.71525136605942</v>
      </c>
      <c r="O86" s="12">
        <f>LambdaP*MassivW/(dP/1000)/(N86*RhoA)/(1+M86/3)*(D86-L86)*DeltaT-(EXP(M86/10)-1)*(D86-D85)</f>
        <v>0.20477764852215041</v>
      </c>
      <c r="P86" s="24">
        <f>P85+IF(Limit=Oui,MAX(0,S85),S85)</f>
        <v>24.152415065872606</v>
      </c>
      <c r="Q86" s="12">
        <f>Cp*RhoP/(R86*RhoA)*dP/1000*MassivSI</f>
        <v>0.63980663302408669</v>
      </c>
      <c r="R86" s="24">
        <f>IF(P86&lt;600,425+0.773*P86-1.69/1000*P86^2+2.22/1000^2*P86^3,IF(P86&lt;735,666+13002/(738-P86),IF(P86&lt;900,545+17820/(P86-731),650)))</f>
        <v>442.71525136605942</v>
      </c>
      <c r="S86" s="12">
        <f>LambdaP*MassivSI/(dP/1000)/(R86*RhoA)/(1+Q86/3)*(D86-P86)*DeltaT-(EXP(Q86/10)-1)*(D86-D85)</f>
        <v>0.20477764852215041</v>
      </c>
    </row>
    <row r="87" spans="2:19" x14ac:dyDescent="0.25">
      <c r="B87" s="3">
        <f t="shared" si="4"/>
        <v>345</v>
      </c>
      <c r="C87" s="14">
        <f t="shared" si="5"/>
        <v>5.75</v>
      </c>
      <c r="D87" s="11">
        <f t="shared" si="6"/>
        <v>596.87376098782249</v>
      </c>
      <c r="E87" s="11">
        <f t="shared" si="7"/>
        <v>24.357192714394756</v>
      </c>
      <c r="F87" s="11">
        <f>L87</f>
        <v>24.357192714394756</v>
      </c>
      <c r="G87" s="11">
        <f>P87</f>
        <v>24.357192714394756</v>
      </c>
      <c r="H87" s="24">
        <f>H86+IF(Limit=Oui,MAX(0,K86),K86)</f>
        <v>24.357192714394756</v>
      </c>
      <c r="I87" s="12">
        <f>Cp*RhoP/(J87*RhoA)*dP/1000*MassivSS</f>
        <v>0.63960103801888291</v>
      </c>
      <c r="J87" s="24">
        <f>IF(H87&lt;600,425+0.773*H87-1.69/1000*H87^2+2.22/1000^2*H87^3,IF(H87&lt;735,666+13002/(738-H87),IF(H87&lt;900,545+17820/(H87-731),650)))</f>
        <v>442.85755889684503</v>
      </c>
      <c r="K87" s="12">
        <f>LambdaP*MassivSS/(dP/1000)/(J87*RhoA)/(1+I87/3)*(D87-H87)*DeltaT-(EXP(I87/10)-1)*(D87-D86)</f>
        <v>0.20796318771939731</v>
      </c>
      <c r="L87" s="24">
        <f>L86+IF(Limit=Oui,MAX(0,O86),O86)</f>
        <v>24.357192714394756</v>
      </c>
      <c r="M87" s="12">
        <f>Cp*RhoP/(N87*RhoA)*dP/1000*MassivW</f>
        <v>0.63960103801888291</v>
      </c>
      <c r="N87" s="24">
        <f>IF(L87&lt;600,425+0.773*L87-1.69/1000*L87^2+2.22/1000^2*L87^3,IF(L87&lt;735,666+13002/(738-L87),IF(L87&lt;900,545+17820/(L87-731),650)))</f>
        <v>442.85755889684503</v>
      </c>
      <c r="O87" s="12">
        <f>LambdaP*MassivW/(dP/1000)/(N87*RhoA)/(1+M87/3)*(D87-L87)*DeltaT-(EXP(M87/10)-1)*(D87-D86)</f>
        <v>0.20796318771939731</v>
      </c>
      <c r="P87" s="24">
        <f>P86+IF(Limit=Oui,MAX(0,S86),S86)</f>
        <v>24.357192714394756</v>
      </c>
      <c r="Q87" s="12">
        <f>Cp*RhoP/(R87*RhoA)*dP/1000*MassivSI</f>
        <v>0.63960103801888291</v>
      </c>
      <c r="R87" s="24">
        <f>IF(P87&lt;600,425+0.773*P87-1.69/1000*P87^2+2.22/1000^2*P87^3,IF(P87&lt;735,666+13002/(738-P87),IF(P87&lt;900,545+17820/(P87-731),650)))</f>
        <v>442.85755889684503</v>
      </c>
      <c r="S87" s="12">
        <f>LambdaP*MassivSI/(dP/1000)/(R87*RhoA)/(1+Q87/3)*(D87-P87)*DeltaT-(EXP(Q87/10)-1)*(D87-D86)</f>
        <v>0.20796318771939731</v>
      </c>
    </row>
    <row r="88" spans="2:19" x14ac:dyDescent="0.25">
      <c r="B88" s="3">
        <f t="shared" si="4"/>
        <v>350</v>
      </c>
      <c r="C88" s="14">
        <f t="shared" si="5"/>
        <v>5.833333333333333</v>
      </c>
      <c r="D88" s="11">
        <f t="shared" si="6"/>
        <v>598.98410004716266</v>
      </c>
      <c r="E88" s="11">
        <f t="shared" si="7"/>
        <v>24.565155902114153</v>
      </c>
      <c r="F88" s="11">
        <f>L88</f>
        <v>24.565155902114153</v>
      </c>
      <c r="G88" s="11">
        <f>P88</f>
        <v>24.565155902114153</v>
      </c>
      <c r="H88" s="24">
        <f>H87+IF(Limit=Oui,MAX(0,K87),K87)</f>
        <v>24.565155902114153</v>
      </c>
      <c r="I88" s="12">
        <f>Cp*RhoP/(J88*RhoA)*dP/1000*MassivSS</f>
        <v>0.63939256921749299</v>
      </c>
      <c r="J88" s="24">
        <f>IF(H88&lt;600,425+0.773*H88-1.69/1000*H88^2+2.22/1000^2*H88^3,IF(H88&lt;735,666+13002/(738-H88),IF(H88&lt;900,545+17820/(H88-731),650)))</f>
        <v>443.00194903982515</v>
      </c>
      <c r="K88" s="12">
        <f>LambdaP*MassivSS/(dP/1000)/(J88*RhoA)/(1+I88/3)*(D88-H88)*DeltaT-(EXP(I88/10)-1)*(D88-D87)</f>
        <v>0.21106804003231167</v>
      </c>
      <c r="L88" s="24">
        <f>L87+IF(Limit=Oui,MAX(0,O87),O87)</f>
        <v>24.565155902114153</v>
      </c>
      <c r="M88" s="12">
        <f>Cp*RhoP/(N88*RhoA)*dP/1000*MassivW</f>
        <v>0.63939256921749299</v>
      </c>
      <c r="N88" s="24">
        <f>IF(L88&lt;600,425+0.773*L88-1.69/1000*L88^2+2.22/1000^2*L88^3,IF(L88&lt;735,666+13002/(738-L88),IF(L88&lt;900,545+17820/(L88-731),650)))</f>
        <v>443.00194903982515</v>
      </c>
      <c r="O88" s="12">
        <f>LambdaP*MassivW/(dP/1000)/(N88*RhoA)/(1+M88/3)*(D88-L88)*DeltaT-(EXP(M88/10)-1)*(D88-D87)</f>
        <v>0.21106804003231167</v>
      </c>
      <c r="P88" s="24">
        <f>P87+IF(Limit=Oui,MAX(0,S87),S87)</f>
        <v>24.565155902114153</v>
      </c>
      <c r="Q88" s="12">
        <f>Cp*RhoP/(R88*RhoA)*dP/1000*MassivSI</f>
        <v>0.63939256921749299</v>
      </c>
      <c r="R88" s="24">
        <f>IF(P88&lt;600,425+0.773*P88-1.69/1000*P88^2+2.22/1000^2*P88^3,IF(P88&lt;735,666+13002/(738-P88),IF(P88&lt;900,545+17820/(P88-731),650)))</f>
        <v>443.00194903982515</v>
      </c>
      <c r="S88" s="12">
        <f>LambdaP*MassivSI/(dP/1000)/(R88*RhoA)/(1+Q88/3)*(D88-P88)*DeltaT-(EXP(Q88/10)-1)*(D88-D87)</f>
        <v>0.21106804003231167</v>
      </c>
    </row>
    <row r="89" spans="2:19" x14ac:dyDescent="0.25">
      <c r="B89" s="3">
        <f t="shared" si="4"/>
        <v>355</v>
      </c>
      <c r="C89" s="14">
        <f t="shared" si="5"/>
        <v>5.916666666666667</v>
      </c>
      <c r="D89" s="11">
        <f t="shared" si="6"/>
        <v>601.0651278927827</v>
      </c>
      <c r="E89" s="11">
        <f t="shared" si="7"/>
        <v>24.776223942146466</v>
      </c>
      <c r="F89" s="11">
        <f>L89</f>
        <v>24.776223942146466</v>
      </c>
      <c r="G89" s="11">
        <f>P89</f>
        <v>24.776223942146466</v>
      </c>
      <c r="H89" s="24">
        <f>H88+IF(Limit=Oui,MAX(0,K88),K88)</f>
        <v>24.776223942146466</v>
      </c>
      <c r="I89" s="12">
        <f>Cp*RhoP/(J89*RhoA)*dP/1000*MassivSS</f>
        <v>0.63918132164170827</v>
      </c>
      <c r="J89" s="24">
        <f>IF(H89&lt;600,425+0.773*H89-1.69/1000*H89^2+2.22/1000^2*H89^3,IF(H89&lt;735,666+13002/(738-H89),IF(H89&lt;900,545+17820/(H89-731),650)))</f>
        <v>443.14835990108463</v>
      </c>
      <c r="K89" s="12">
        <f>LambdaP*MassivSS/(dP/1000)/(J89*RhoA)/(1+I89/3)*(D89-H89)*DeltaT-(EXP(I89/10)-1)*(D89-D88)</f>
        <v>0.21409522454482807</v>
      </c>
      <c r="L89" s="24">
        <f>L88+IF(Limit=Oui,MAX(0,O88),O88)</f>
        <v>24.776223942146466</v>
      </c>
      <c r="M89" s="12">
        <f>Cp*RhoP/(N89*RhoA)*dP/1000*MassivW</f>
        <v>0.63918132164170827</v>
      </c>
      <c r="N89" s="24">
        <f>IF(L89&lt;600,425+0.773*L89-1.69/1000*L89^2+2.22/1000^2*L89^3,IF(L89&lt;735,666+13002/(738-L89),IF(L89&lt;900,545+17820/(L89-731),650)))</f>
        <v>443.14835990108463</v>
      </c>
      <c r="O89" s="12">
        <f>LambdaP*MassivW/(dP/1000)/(N89*RhoA)/(1+M89/3)*(D89-L89)*DeltaT-(EXP(M89/10)-1)*(D89-D88)</f>
        <v>0.21409522454482807</v>
      </c>
      <c r="P89" s="24">
        <f>P88+IF(Limit=Oui,MAX(0,S88),S88)</f>
        <v>24.776223942146466</v>
      </c>
      <c r="Q89" s="12">
        <f>Cp*RhoP/(R89*RhoA)*dP/1000*MassivSI</f>
        <v>0.63918132164170827</v>
      </c>
      <c r="R89" s="24">
        <f>IF(P89&lt;600,425+0.773*P89-1.69/1000*P89^2+2.22/1000^2*P89^3,IF(P89&lt;735,666+13002/(738-P89),IF(P89&lt;900,545+17820/(P89-731),650)))</f>
        <v>443.14835990108463</v>
      </c>
      <c r="S89" s="12">
        <f>LambdaP*MassivSI/(dP/1000)/(R89*RhoA)/(1+Q89/3)*(D89-P89)*DeltaT-(EXP(Q89/10)-1)*(D89-D88)</f>
        <v>0.21409522454482807</v>
      </c>
    </row>
    <row r="90" spans="2:19" x14ac:dyDescent="0.25">
      <c r="B90" s="3">
        <f t="shared" si="4"/>
        <v>360</v>
      </c>
      <c r="C90" s="14">
        <f t="shared" si="5"/>
        <v>6</v>
      </c>
      <c r="D90" s="11">
        <f t="shared" si="6"/>
        <v>603.11764760983715</v>
      </c>
      <c r="E90" s="11">
        <f t="shared" si="7"/>
        <v>24.990319166691293</v>
      </c>
      <c r="F90" s="11">
        <f>L90</f>
        <v>24.990319166691293</v>
      </c>
      <c r="G90" s="11">
        <f>P90</f>
        <v>24.990319166691293</v>
      </c>
      <c r="H90" s="24">
        <f>H89+IF(Limit=Oui,MAX(0,K89),K89)</f>
        <v>24.990319166691293</v>
      </c>
      <c r="I90" s="12">
        <f>Cp*RhoP/(J90*RhoA)*dP/1000*MassivSS</f>
        <v>0.6389673869471274</v>
      </c>
      <c r="J90" s="24">
        <f>IF(H90&lt;600,425+0.773*H90-1.69/1000*H90^2+2.22/1000^2*H90^3,IF(H90&lt;735,666+13002/(738-H90),IF(H90&lt;900,545+17820/(H90-731),650)))</f>
        <v>443.29673180701616</v>
      </c>
      <c r="K90" s="12">
        <f>LambdaP*MassivSS/(dP/1000)/(J90*RhoA)/(1+I90/3)*(D90-H90)*DeltaT-(EXP(I90/10)-1)*(D90-D89)</f>
        <v>0.21704760488058833</v>
      </c>
      <c r="L90" s="24">
        <f>L89+IF(Limit=Oui,MAX(0,O89),O89)</f>
        <v>24.990319166691293</v>
      </c>
      <c r="M90" s="12">
        <f>Cp*RhoP/(N90*RhoA)*dP/1000*MassivW</f>
        <v>0.6389673869471274</v>
      </c>
      <c r="N90" s="24">
        <f>IF(L90&lt;600,425+0.773*L90-1.69/1000*L90^2+2.22/1000^2*L90^3,IF(L90&lt;735,666+13002/(738-L90),IF(L90&lt;900,545+17820/(L90-731),650)))</f>
        <v>443.29673180701616</v>
      </c>
      <c r="O90" s="12">
        <f>LambdaP*MassivW/(dP/1000)/(N90*RhoA)/(1+M90/3)*(D90-L90)*DeltaT-(EXP(M90/10)-1)*(D90-D89)</f>
        <v>0.21704760488058833</v>
      </c>
      <c r="P90" s="24">
        <f>P89+IF(Limit=Oui,MAX(0,S89),S89)</f>
        <v>24.990319166691293</v>
      </c>
      <c r="Q90" s="12">
        <f>Cp*RhoP/(R90*RhoA)*dP/1000*MassivSI</f>
        <v>0.6389673869471274</v>
      </c>
      <c r="R90" s="24">
        <f>IF(P90&lt;600,425+0.773*P90-1.69/1000*P90^2+2.22/1000^2*P90^3,IF(P90&lt;735,666+13002/(738-P90),IF(P90&lt;900,545+17820/(P90-731),650)))</f>
        <v>443.29673180701616</v>
      </c>
      <c r="S90" s="12">
        <f>LambdaP*MassivSI/(dP/1000)/(R90*RhoA)/(1+Q90/3)*(D90-P90)*DeltaT-(EXP(Q90/10)-1)*(D90-D89)</f>
        <v>0.21704760488058833</v>
      </c>
    </row>
    <row r="91" spans="2:19" x14ac:dyDescent="0.25">
      <c r="B91" s="3">
        <f t="shared" si="4"/>
        <v>365</v>
      </c>
      <c r="C91" s="14">
        <f t="shared" si="5"/>
        <v>6.083333333333333</v>
      </c>
      <c r="D91" s="11">
        <f t="shared" si="6"/>
        <v>605.14242972395095</v>
      </c>
      <c r="E91" s="11">
        <f t="shared" si="7"/>
        <v>25.207366771571881</v>
      </c>
      <c r="F91" s="11">
        <f>L91</f>
        <v>25.207366771571881</v>
      </c>
      <c r="G91" s="11">
        <f>P91</f>
        <v>25.207366771571881</v>
      </c>
      <c r="H91" s="24">
        <f>H90+IF(Limit=Oui,MAX(0,K90),K90)</f>
        <v>25.207366771571881</v>
      </c>
      <c r="I91" s="12">
        <f>Cp*RhoP/(J91*RhoA)*dP/1000*MassivSS</f>
        <v>0.63875085358479522</v>
      </c>
      <c r="J91" s="24">
        <f>IF(H91&lt;600,425+0.773*H91-1.69/1000*H91^2+2.22/1000^2*H91^3,IF(H91&lt;735,666+13002/(738-H91),IF(H91&lt;900,545+17820/(H91-731),650)))</f>
        <v>443.44700719421968</v>
      </c>
      <c r="K91" s="12">
        <f>LambdaP*MassivSS/(dP/1000)/(J91*RhoA)/(1+I91/3)*(D91-H91)*DeltaT-(EXP(I91/10)-1)*(D91-D90)</f>
        <v>0.21992789932078211</v>
      </c>
      <c r="L91" s="24">
        <f>L90+IF(Limit=Oui,MAX(0,O90),O90)</f>
        <v>25.207366771571881</v>
      </c>
      <c r="M91" s="12">
        <f>Cp*RhoP/(N91*RhoA)*dP/1000*MassivW</f>
        <v>0.63875085358479522</v>
      </c>
      <c r="N91" s="24">
        <f>IF(L91&lt;600,425+0.773*L91-1.69/1000*L91^2+2.22/1000^2*L91^3,IF(L91&lt;735,666+13002/(738-L91),IF(L91&lt;900,545+17820/(L91-731),650)))</f>
        <v>443.44700719421968</v>
      </c>
      <c r="O91" s="12">
        <f>LambdaP*MassivW/(dP/1000)/(N91*RhoA)/(1+M91/3)*(D91-L91)*DeltaT-(EXP(M91/10)-1)*(D91-D90)</f>
        <v>0.21992789932078211</v>
      </c>
      <c r="P91" s="24">
        <f>P90+IF(Limit=Oui,MAX(0,S90),S90)</f>
        <v>25.207366771571881</v>
      </c>
      <c r="Q91" s="12">
        <f>Cp*RhoP/(R91*RhoA)*dP/1000*MassivSI</f>
        <v>0.63875085358479522</v>
      </c>
      <c r="R91" s="24">
        <f>IF(P91&lt;600,425+0.773*P91-1.69/1000*P91^2+2.22/1000^2*P91^3,IF(P91&lt;735,666+13002/(738-P91),IF(P91&lt;900,545+17820/(P91-731),650)))</f>
        <v>443.44700719421968</v>
      </c>
      <c r="S91" s="12">
        <f>LambdaP*MassivSI/(dP/1000)/(R91*RhoA)/(1+Q91/3)*(D91-P91)*DeltaT-(EXP(Q91/10)-1)*(D91-D90)</f>
        <v>0.21992789932078211</v>
      </c>
    </row>
    <row r="92" spans="2:19" x14ac:dyDescent="0.25">
      <c r="B92" s="3">
        <f t="shared" si="4"/>
        <v>370</v>
      </c>
      <c r="C92" s="14">
        <f t="shared" si="5"/>
        <v>6.166666666666667</v>
      </c>
      <c r="D92" s="11">
        <f t="shared" si="6"/>
        <v>607.14021393785993</v>
      </c>
      <c r="E92" s="11">
        <f t="shared" si="7"/>
        <v>25.427294670892664</v>
      </c>
      <c r="F92" s="11">
        <f>L92</f>
        <v>25.427294670892664</v>
      </c>
      <c r="G92" s="11">
        <f>P92</f>
        <v>25.427294670892664</v>
      </c>
      <c r="H92" s="24">
        <f>H91+IF(Limit=Oui,MAX(0,K91),K91)</f>
        <v>25.427294670892664</v>
      </c>
      <c r="I92" s="12">
        <f>Cp*RhoP/(J92*RhoA)*dP/1000*MassivSS</f>
        <v>0.63853180695274259</v>
      </c>
      <c r="J92" s="24">
        <f>IF(H92&lt;600,425+0.773*H92-1.69/1000*H92^2+2.22/1000^2*H92^3,IF(H92&lt;735,666+13002/(738-H92),IF(H92&lt;900,545+17820/(H92-731),650)))</f>
        <v>443.59913050642126</v>
      </c>
      <c r="K92" s="12">
        <f>LambdaP*MassivSS/(dP/1000)/(J92*RhoA)/(1+I92/3)*(D92-H92)*DeltaT-(EXP(I92/10)-1)*(D92-D91)</f>
        <v>0.22273869013265046</v>
      </c>
      <c r="L92" s="24">
        <f>L91+IF(Limit=Oui,MAX(0,O91),O91)</f>
        <v>25.427294670892664</v>
      </c>
      <c r="M92" s="12">
        <f>Cp*RhoP/(N92*RhoA)*dP/1000*MassivW</f>
        <v>0.63853180695274259</v>
      </c>
      <c r="N92" s="24">
        <f>IF(L92&lt;600,425+0.773*L92-1.69/1000*L92^2+2.22/1000^2*L92^3,IF(L92&lt;735,666+13002/(738-L92),IF(L92&lt;900,545+17820/(L92-731),650)))</f>
        <v>443.59913050642126</v>
      </c>
      <c r="O92" s="12">
        <f>LambdaP*MassivW/(dP/1000)/(N92*RhoA)/(1+M92/3)*(D92-L92)*DeltaT-(EXP(M92/10)-1)*(D92-D91)</f>
        <v>0.22273869013265046</v>
      </c>
      <c r="P92" s="24">
        <f>P91+IF(Limit=Oui,MAX(0,S91),S91)</f>
        <v>25.427294670892664</v>
      </c>
      <c r="Q92" s="12">
        <f>Cp*RhoP/(R92*RhoA)*dP/1000*MassivSI</f>
        <v>0.63853180695274259</v>
      </c>
      <c r="R92" s="24">
        <f>IF(P92&lt;600,425+0.773*P92-1.69/1000*P92^2+2.22/1000^2*P92^3,IF(P92&lt;735,666+13002/(738-P92),IF(P92&lt;900,545+17820/(P92-731),650)))</f>
        <v>443.59913050642126</v>
      </c>
      <c r="S92" s="12">
        <f>LambdaP*MassivSI/(dP/1000)/(R92*RhoA)/(1+Q92/3)*(D92-P92)*DeltaT-(EXP(Q92/10)-1)*(D92-D91)</f>
        <v>0.22273869013265046</v>
      </c>
    </row>
    <row r="93" spans="2:19" x14ac:dyDescent="0.25">
      <c r="B93" s="3">
        <f t="shared" si="4"/>
        <v>375</v>
      </c>
      <c r="C93" s="14">
        <f t="shared" si="5"/>
        <v>6.25</v>
      </c>
      <c r="D93" s="11">
        <f t="shared" si="6"/>
        <v>609.11171075378797</v>
      </c>
      <c r="E93" s="11">
        <f t="shared" si="7"/>
        <v>25.650033361025315</v>
      </c>
      <c r="F93" s="11">
        <f>L93</f>
        <v>25.650033361025315</v>
      </c>
      <c r="G93" s="11">
        <f>P93</f>
        <v>25.650033361025315</v>
      </c>
      <c r="H93" s="24">
        <f>H92+IF(Limit=Oui,MAX(0,K92),K92)</f>
        <v>25.650033361025315</v>
      </c>
      <c r="I93" s="12">
        <f>Cp*RhoP/(J93*RhoA)*dP/1000*MassivSS</f>
        <v>0.63831032953819999</v>
      </c>
      <c r="J93" s="24">
        <f>IF(H93&lt;600,425+0.773*H93-1.69/1000*H93^2+2.22/1000^2*H93^3,IF(H93&lt;735,666+13002/(738-H93),IF(H93&lt;900,545+17820/(H93-731),650)))</f>
        <v>443.75304809786769</v>
      </c>
      <c r="K93" s="12">
        <f>LambdaP*MassivSS/(dP/1000)/(J93*RhoA)/(1+I93/3)*(D93-H93)*DeltaT-(EXP(I93/10)-1)*(D93-D92)</f>
        <v>0.22548243217991953</v>
      </c>
      <c r="L93" s="24">
        <f>L92+IF(Limit=Oui,MAX(0,O92),O92)</f>
        <v>25.650033361025315</v>
      </c>
      <c r="M93" s="12">
        <f>Cp*RhoP/(N93*RhoA)*dP/1000*MassivW</f>
        <v>0.63831032953819999</v>
      </c>
      <c r="N93" s="24">
        <f>IF(L93&lt;600,425+0.773*L93-1.69/1000*L93^2+2.22/1000^2*L93^3,IF(L93&lt;735,666+13002/(738-L93),IF(L93&lt;900,545+17820/(L93-731),650)))</f>
        <v>443.75304809786769</v>
      </c>
      <c r="O93" s="12">
        <f>LambdaP*MassivW/(dP/1000)/(N93*RhoA)/(1+M93/3)*(D93-L93)*DeltaT-(EXP(M93/10)-1)*(D93-D92)</f>
        <v>0.22548243217991953</v>
      </c>
      <c r="P93" s="24">
        <f>P92+IF(Limit=Oui,MAX(0,S92),S92)</f>
        <v>25.650033361025315</v>
      </c>
      <c r="Q93" s="12">
        <f>Cp*RhoP/(R93*RhoA)*dP/1000*MassivSI</f>
        <v>0.63831032953819999</v>
      </c>
      <c r="R93" s="24">
        <f>IF(P93&lt;600,425+0.773*P93-1.69/1000*P93^2+2.22/1000^2*P93^3,IF(P93&lt;735,666+13002/(738-P93),IF(P93&lt;900,545+17820/(P93-731),650)))</f>
        <v>443.75304809786769</v>
      </c>
      <c r="S93" s="12">
        <f>LambdaP*MassivSI/(dP/1000)/(R93*RhoA)/(1+Q93/3)*(D93-P93)*DeltaT-(EXP(Q93/10)-1)*(D93-D92)</f>
        <v>0.22548243217991953</v>
      </c>
    </row>
    <row r="94" spans="2:19" x14ac:dyDescent="0.25">
      <c r="B94" s="3">
        <f t="shared" si="4"/>
        <v>380</v>
      </c>
      <c r="C94" s="14">
        <f t="shared" si="5"/>
        <v>6.333333333333333</v>
      </c>
      <c r="D94" s="11">
        <f t="shared" si="6"/>
        <v>611.05760299046688</v>
      </c>
      <c r="E94" s="11">
        <f t="shared" si="7"/>
        <v>25.875515793205235</v>
      </c>
      <c r="F94" s="11">
        <f>L94</f>
        <v>25.875515793205235</v>
      </c>
      <c r="G94" s="11">
        <f>P94</f>
        <v>25.875515793205235</v>
      </c>
      <c r="H94" s="24">
        <f>H93+IF(Limit=Oui,MAX(0,K93),K93)</f>
        <v>25.875515793205235</v>
      </c>
      <c r="I94" s="12">
        <f>Cp*RhoP/(J94*RhoA)*dP/1000*MassivSS</f>
        <v>0.63808650105118259</v>
      </c>
      <c r="J94" s="24">
        <f>IF(H94&lt;600,425+0.773*H94-1.69/1000*H94^2+2.22/1000^2*H94^3,IF(H94&lt;735,666+13002/(738-H94),IF(H94&lt;900,545+17820/(H94-731),650)))</f>
        <v>443.90870814270727</v>
      </c>
      <c r="K94" s="12">
        <f>LambdaP*MassivSS/(dP/1000)/(J94*RhoA)/(1+I94/3)*(D94-H94)*DeltaT-(EXP(I94/10)-1)*(D94-D93)</f>
        <v>0.22816146087919476</v>
      </c>
      <c r="L94" s="24">
        <f>L93+IF(Limit=Oui,MAX(0,O93),O93)</f>
        <v>25.875515793205235</v>
      </c>
      <c r="M94" s="12">
        <f>Cp*RhoP/(N94*RhoA)*dP/1000*MassivW</f>
        <v>0.63808650105118259</v>
      </c>
      <c r="N94" s="24">
        <f>IF(L94&lt;600,425+0.773*L94-1.69/1000*L94^2+2.22/1000^2*L94^3,IF(L94&lt;735,666+13002/(738-L94),IF(L94&lt;900,545+17820/(L94-731),650)))</f>
        <v>443.90870814270727</v>
      </c>
      <c r="O94" s="12">
        <f>LambdaP*MassivW/(dP/1000)/(N94*RhoA)/(1+M94/3)*(D94-L94)*DeltaT-(EXP(M94/10)-1)*(D94-D93)</f>
        <v>0.22816146087919476</v>
      </c>
      <c r="P94" s="24">
        <f>P93+IF(Limit=Oui,MAX(0,S93),S93)</f>
        <v>25.875515793205235</v>
      </c>
      <c r="Q94" s="12">
        <f>Cp*RhoP/(R94*RhoA)*dP/1000*MassivSI</f>
        <v>0.63808650105118259</v>
      </c>
      <c r="R94" s="24">
        <f>IF(P94&lt;600,425+0.773*P94-1.69/1000*P94^2+2.22/1000^2*P94^3,IF(P94&lt;735,666+13002/(738-P94),IF(P94&lt;900,545+17820/(P94-731),650)))</f>
        <v>443.90870814270727</v>
      </c>
      <c r="S94" s="12">
        <f>LambdaP*MassivSI/(dP/1000)/(R94*RhoA)/(1+Q94/3)*(D94-P94)*DeltaT-(EXP(Q94/10)-1)*(D94-D93)</f>
        <v>0.22816146087919476</v>
      </c>
    </row>
    <row r="95" spans="2:19" x14ac:dyDescent="0.25">
      <c r="B95" s="3">
        <f t="shared" si="4"/>
        <v>385</v>
      </c>
      <c r="C95" s="14">
        <f t="shared" si="5"/>
        <v>6.416666666666667</v>
      </c>
      <c r="D95" s="11">
        <f t="shared" si="6"/>
        <v>612.97854720290206</v>
      </c>
      <c r="E95" s="11">
        <f t="shared" si="7"/>
        <v>26.103677254084431</v>
      </c>
      <c r="F95" s="11">
        <f>L95</f>
        <v>26.103677254084431</v>
      </c>
      <c r="G95" s="11">
        <f>P95</f>
        <v>26.103677254084431</v>
      </c>
      <c r="H95" s="24">
        <f>H94+IF(Limit=Oui,MAX(0,K94),K94)</f>
        <v>26.103677254084431</v>
      </c>
      <c r="I95" s="12">
        <f>Cp*RhoP/(J95*RhoA)*dP/1000*MassivSS</f>
        <v>0.6378603985500878</v>
      </c>
      <c r="J95" s="24">
        <f>IF(H95&lt;600,425+0.773*H95-1.69/1000*H95^2+2.22/1000^2*H95^3,IF(H95&lt;735,666+13002/(738-H95),IF(H95&lt;900,545+17820/(H95-731),650)))</f>
        <v>444.06606054990635</v>
      </c>
      <c r="K95" s="12">
        <f>LambdaP*MassivSS/(dP/1000)/(J95*RhoA)/(1+I95/3)*(D95-H95)*DeltaT-(EXP(I95/10)-1)*(D95-D94)</f>
        <v>0.23077799956012748</v>
      </c>
      <c r="L95" s="24">
        <f>L94+IF(Limit=Oui,MAX(0,O94),O94)</f>
        <v>26.103677254084431</v>
      </c>
      <c r="M95" s="12">
        <f>Cp*RhoP/(N95*RhoA)*dP/1000*MassivW</f>
        <v>0.6378603985500878</v>
      </c>
      <c r="N95" s="24">
        <f>IF(L95&lt;600,425+0.773*L95-1.69/1000*L95^2+2.22/1000^2*L95^3,IF(L95&lt;735,666+13002/(738-L95),IF(L95&lt;900,545+17820/(L95-731),650)))</f>
        <v>444.06606054990635</v>
      </c>
      <c r="O95" s="12">
        <f>LambdaP*MassivW/(dP/1000)/(N95*RhoA)/(1+M95/3)*(D95-L95)*DeltaT-(EXP(M95/10)-1)*(D95-D94)</f>
        <v>0.23077799956012748</v>
      </c>
      <c r="P95" s="24">
        <f>P94+IF(Limit=Oui,MAX(0,S94),S94)</f>
        <v>26.103677254084431</v>
      </c>
      <c r="Q95" s="12">
        <f>Cp*RhoP/(R95*RhoA)*dP/1000*MassivSI</f>
        <v>0.6378603985500878</v>
      </c>
      <c r="R95" s="24">
        <f>IF(P95&lt;600,425+0.773*P95-1.69/1000*P95^2+2.22/1000^2*P95^3,IF(P95&lt;735,666+13002/(738-P95),IF(P95&lt;900,545+17820/(P95-731),650)))</f>
        <v>444.06606054990635</v>
      </c>
      <c r="S95" s="12">
        <f>LambdaP*MassivSI/(dP/1000)/(R95*RhoA)/(1+Q95/3)*(D95-P95)*DeltaT-(EXP(Q95/10)-1)*(D95-D94)</f>
        <v>0.23077799956012748</v>
      </c>
    </row>
    <row r="96" spans="2:19" x14ac:dyDescent="0.25">
      <c r="B96" s="3">
        <f t="shared" si="4"/>
        <v>390</v>
      </c>
      <c r="C96" s="14">
        <f t="shared" si="5"/>
        <v>6.5</v>
      </c>
      <c r="D96" s="11">
        <f t="shared" si="6"/>
        <v>614.87517501227217</v>
      </c>
      <c r="E96" s="11">
        <f t="shared" si="7"/>
        <v>26.33445525364456</v>
      </c>
      <c r="F96" s="11">
        <f>L96</f>
        <v>26.33445525364456</v>
      </c>
      <c r="G96" s="11">
        <f>P96</f>
        <v>26.33445525364456</v>
      </c>
      <c r="H96" s="24">
        <f>H95+IF(Limit=Oui,MAX(0,K95),K95)</f>
        <v>26.33445525364456</v>
      </c>
      <c r="I96" s="12">
        <f>Cp*RhoP/(J96*RhoA)*dP/1000*MassivSS</f>
        <v>0.63763209655988862</v>
      </c>
      <c r="J96" s="24">
        <f>IF(H96&lt;600,425+0.773*H96-1.69/1000*H96^2+2.22/1000^2*H96^3,IF(H96&lt;735,666+13002/(738-H96),IF(H96&lt;900,545+17820/(H96-731),650)))</f>
        <v>444.22505688329414</v>
      </c>
      <c r="K96" s="12">
        <f>LambdaP*MassivSS/(dP/1000)/(J96*RhoA)/(1+I96/3)*(D96-H96)*DeltaT-(EXP(I96/10)-1)*(D96-D95)</f>
        <v>0.23333416628105069</v>
      </c>
      <c r="L96" s="24">
        <f>L95+IF(Limit=Oui,MAX(0,O95),O95)</f>
        <v>26.33445525364456</v>
      </c>
      <c r="M96" s="12">
        <f>Cp*RhoP/(N96*RhoA)*dP/1000*MassivW</f>
        <v>0.63763209655988862</v>
      </c>
      <c r="N96" s="24">
        <f>IF(L96&lt;600,425+0.773*L96-1.69/1000*L96^2+2.22/1000^2*L96^3,IF(L96&lt;735,666+13002/(738-L96),IF(L96&lt;900,545+17820/(L96-731),650)))</f>
        <v>444.22505688329414</v>
      </c>
      <c r="O96" s="12">
        <f>LambdaP*MassivW/(dP/1000)/(N96*RhoA)/(1+M96/3)*(D96-L96)*DeltaT-(EXP(M96/10)-1)*(D96-D95)</f>
        <v>0.23333416628105069</v>
      </c>
      <c r="P96" s="24">
        <f>P95+IF(Limit=Oui,MAX(0,S95),S95)</f>
        <v>26.33445525364456</v>
      </c>
      <c r="Q96" s="12">
        <f>Cp*RhoP/(R96*RhoA)*dP/1000*MassivSI</f>
        <v>0.63763209655988862</v>
      </c>
      <c r="R96" s="24">
        <f>IF(P96&lt;600,425+0.773*P96-1.69/1000*P96^2+2.22/1000^2*P96^3,IF(P96&lt;735,666+13002/(738-P96),IF(P96&lt;900,545+17820/(P96-731),650)))</f>
        <v>444.22505688329414</v>
      </c>
      <c r="S96" s="12">
        <f>LambdaP*MassivSI/(dP/1000)/(R96*RhoA)/(1+Q96/3)*(D96-P96)*DeltaT-(EXP(Q96/10)-1)*(D96-D95)</f>
        <v>0.23333416628105069</v>
      </c>
    </row>
    <row r="97" spans="2:19" x14ac:dyDescent="0.25">
      <c r="B97" s="3">
        <f t="shared" si="4"/>
        <v>395</v>
      </c>
      <c r="C97" s="14">
        <f t="shared" si="5"/>
        <v>6.583333333333333</v>
      </c>
      <c r="D97" s="11">
        <f t="shared" si="6"/>
        <v>616.74809435270447</v>
      </c>
      <c r="E97" s="11">
        <f t="shared" si="7"/>
        <v>26.56778941992561</v>
      </c>
      <c r="F97" s="11">
        <f>L97</f>
        <v>26.56778941992561</v>
      </c>
      <c r="G97" s="11">
        <f>P97</f>
        <v>26.56778941992561</v>
      </c>
      <c r="H97" s="24">
        <f>H96+IF(Limit=Oui,MAX(0,K96),K96)</f>
        <v>26.56778941992561</v>
      </c>
      <c r="I97" s="12">
        <f>Cp*RhoP/(J97*RhoA)*dP/1000*MassivSS</f>
        <v>0.63740166718345825</v>
      </c>
      <c r="J97" s="24">
        <f>IF(H97&lt;600,425+0.773*H97-1.69/1000*H97^2+2.22/1000^2*H97^3,IF(H97&lt;735,666+13002/(738-H97),IF(H97&lt;900,545+17820/(H97-731),650)))</f>
        <v>444.38565028635935</v>
      </c>
      <c r="K97" s="12">
        <f>LambdaP*MassivSS/(dP/1000)/(J97*RhoA)/(1+I97/3)*(D97-H97)*DeltaT-(EXP(I97/10)-1)*(D97-D96)</f>
        <v>0.23583198014676945</v>
      </c>
      <c r="L97" s="24">
        <f>L96+IF(Limit=Oui,MAX(0,O96),O96)</f>
        <v>26.56778941992561</v>
      </c>
      <c r="M97" s="12">
        <f>Cp*RhoP/(N97*RhoA)*dP/1000*MassivW</f>
        <v>0.63740166718345825</v>
      </c>
      <c r="N97" s="24">
        <f>IF(L97&lt;600,425+0.773*L97-1.69/1000*L97^2+2.22/1000^2*L97^3,IF(L97&lt;735,666+13002/(738-L97),IF(L97&lt;900,545+17820/(L97-731),650)))</f>
        <v>444.38565028635935</v>
      </c>
      <c r="O97" s="12">
        <f>LambdaP*MassivW/(dP/1000)/(N97*RhoA)/(1+M97/3)*(D97-L97)*DeltaT-(EXP(M97/10)-1)*(D97-D96)</f>
        <v>0.23583198014676945</v>
      </c>
      <c r="P97" s="24">
        <f>P96+IF(Limit=Oui,MAX(0,S96),S96)</f>
        <v>26.56778941992561</v>
      </c>
      <c r="Q97" s="12">
        <f>Cp*RhoP/(R97*RhoA)*dP/1000*MassivSI</f>
        <v>0.63740166718345825</v>
      </c>
      <c r="R97" s="24">
        <f>IF(P97&lt;600,425+0.773*P97-1.69/1000*P97^2+2.22/1000^2*P97^3,IF(P97&lt;735,666+13002/(738-P97),IF(P97&lt;900,545+17820/(P97-731),650)))</f>
        <v>444.38565028635935</v>
      </c>
      <c r="S97" s="12">
        <f>LambdaP*MassivSI/(dP/1000)/(R97*RhoA)/(1+Q97/3)*(D97-P97)*DeltaT-(EXP(Q97/10)-1)*(D97-D96)</f>
        <v>0.23583198014676945</v>
      </c>
    </row>
    <row r="98" spans="2:19" x14ac:dyDescent="0.25">
      <c r="B98" s="3">
        <f t="shared" si="4"/>
        <v>400</v>
      </c>
      <c r="C98" s="14">
        <f t="shared" si="5"/>
        <v>6.666666666666667</v>
      </c>
      <c r="D98" s="11">
        <f t="shared" si="6"/>
        <v>618.5978906410819</v>
      </c>
      <c r="E98" s="11">
        <f t="shared" si="7"/>
        <v>26.80362140007238</v>
      </c>
      <c r="F98" s="11">
        <f>L98</f>
        <v>26.80362140007238</v>
      </c>
      <c r="G98" s="11">
        <f>P98</f>
        <v>26.80362140007238</v>
      </c>
      <c r="H98" s="24">
        <f>H97+IF(Limit=Oui,MAX(0,K97),K97)</f>
        <v>26.80362140007238</v>
      </c>
      <c r="I98" s="12">
        <f>Cp*RhoP/(J98*RhoA)*dP/1000*MassivSS</f>
        <v>0.63716918020651137</v>
      </c>
      <c r="J98" s="24">
        <f>IF(H98&lt;600,425+0.773*H98-1.69/1000*H98^2+2.22/1000^2*H98^3,IF(H98&lt;735,666+13002/(738-H98),IF(H98&lt;900,545+17820/(H98-731),650)))</f>
        <v>444.54779541145808</v>
      </c>
      <c r="K98" s="12">
        <f>LambdaP*MassivSS/(dP/1000)/(J98*RhoA)/(1+I98/3)*(D98-H98)*DeltaT-(EXP(I98/10)-1)*(D98-D97)</f>
        <v>0.23827336717097267</v>
      </c>
      <c r="L98" s="24">
        <f>L97+IF(Limit=Oui,MAX(0,O97),O97)</f>
        <v>26.80362140007238</v>
      </c>
      <c r="M98" s="12">
        <f>Cp*RhoP/(N98*RhoA)*dP/1000*MassivW</f>
        <v>0.63716918020651137</v>
      </c>
      <c r="N98" s="24">
        <f>IF(L98&lt;600,425+0.773*L98-1.69/1000*L98^2+2.22/1000^2*L98^3,IF(L98&lt;735,666+13002/(738-L98),IF(L98&lt;900,545+17820/(L98-731),650)))</f>
        <v>444.54779541145808</v>
      </c>
      <c r="O98" s="12">
        <f>LambdaP*MassivW/(dP/1000)/(N98*RhoA)/(1+M98/3)*(D98-L98)*DeltaT-(EXP(M98/10)-1)*(D98-D97)</f>
        <v>0.23827336717097267</v>
      </c>
      <c r="P98" s="24">
        <f>P97+IF(Limit=Oui,MAX(0,S97),S97)</f>
        <v>26.80362140007238</v>
      </c>
      <c r="Q98" s="12">
        <f>Cp*RhoP/(R98*RhoA)*dP/1000*MassivSI</f>
        <v>0.63716918020651137</v>
      </c>
      <c r="R98" s="24">
        <f>IF(P98&lt;600,425+0.773*P98-1.69/1000*P98^2+2.22/1000^2*P98^3,IF(P98&lt;735,666+13002/(738-P98),IF(P98&lt;900,545+17820/(P98-731),650)))</f>
        <v>444.54779541145808</v>
      </c>
      <c r="S98" s="12">
        <f>LambdaP*MassivSI/(dP/1000)/(R98*RhoA)/(1+Q98/3)*(D98-P98)*DeltaT-(EXP(Q98/10)-1)*(D98-D97)</f>
        <v>0.23827336717097267</v>
      </c>
    </row>
    <row r="99" spans="2:19" x14ac:dyDescent="0.25">
      <c r="B99" s="3">
        <f t="shared" si="4"/>
        <v>405</v>
      </c>
      <c r="C99" s="14">
        <f t="shared" si="5"/>
        <v>6.75</v>
      </c>
      <c r="D99" s="11">
        <f t="shared" si="6"/>
        <v>620.42512787551414</v>
      </c>
      <c r="E99" s="11">
        <f t="shared" si="7"/>
        <v>27.041894767243353</v>
      </c>
      <c r="F99" s="11">
        <f>L99</f>
        <v>27.041894767243353</v>
      </c>
      <c r="G99" s="11">
        <f>P99</f>
        <v>27.041894767243353</v>
      </c>
      <c r="H99" s="24">
        <f>H98+IF(Limit=Oui,MAX(0,K98),K98)</f>
        <v>27.041894767243353</v>
      </c>
      <c r="I99" s="12">
        <f>Cp*RhoP/(J99*RhoA)*dP/1000*MassivSS</f>
        <v>0.63693470319661516</v>
      </c>
      <c r="J99" s="24">
        <f>IF(H99&lt;600,425+0.773*H99-1.69/1000*H99^2+2.22/1000^2*H99^3,IF(H99&lt;735,666+13002/(738-H99),IF(H99&lt;900,545+17820/(H99-731),650)))</f>
        <v>444.71144835311901</v>
      </c>
      <c r="K99" s="12">
        <f>LambdaP*MassivSS/(dP/1000)/(J99*RhoA)/(1+I99/3)*(D99-H99)*DeltaT-(EXP(I99/10)-1)*(D99-D98)</f>
        <v>0.24066016572121568</v>
      </c>
      <c r="L99" s="24">
        <f>L98+IF(Limit=Oui,MAX(0,O98),O98)</f>
        <v>27.041894767243353</v>
      </c>
      <c r="M99" s="12">
        <f>Cp*RhoP/(N99*RhoA)*dP/1000*MassivW</f>
        <v>0.63693470319661516</v>
      </c>
      <c r="N99" s="24">
        <f>IF(L99&lt;600,425+0.773*L99-1.69/1000*L99^2+2.22/1000^2*L99^3,IF(L99&lt;735,666+13002/(738-L99),IF(L99&lt;900,545+17820/(L99-731),650)))</f>
        <v>444.71144835311901</v>
      </c>
      <c r="O99" s="12">
        <f>LambdaP*MassivW/(dP/1000)/(N99*RhoA)/(1+M99/3)*(D99-L99)*DeltaT-(EXP(M99/10)-1)*(D99-D98)</f>
        <v>0.24066016572121568</v>
      </c>
      <c r="P99" s="24">
        <f>P98+IF(Limit=Oui,MAX(0,S98),S98)</f>
        <v>27.041894767243353</v>
      </c>
      <c r="Q99" s="12">
        <f>Cp*RhoP/(R99*RhoA)*dP/1000*MassivSI</f>
        <v>0.63693470319661516</v>
      </c>
      <c r="R99" s="24">
        <f>IF(P99&lt;600,425+0.773*P99-1.69/1000*P99^2+2.22/1000^2*P99^3,IF(P99&lt;735,666+13002/(738-P99),IF(P99&lt;900,545+17820/(P99-731),650)))</f>
        <v>444.71144835311901</v>
      </c>
      <c r="S99" s="12">
        <f>LambdaP*MassivSI/(dP/1000)/(R99*RhoA)/(1+Q99/3)*(D99-P99)*DeltaT-(EXP(Q99/10)-1)*(D99-D98)</f>
        <v>0.24066016572121568</v>
      </c>
    </row>
    <row r="100" spans="2:19" x14ac:dyDescent="0.25">
      <c r="B100" s="3">
        <f t="shared" si="4"/>
        <v>410</v>
      </c>
      <c r="C100" s="14">
        <f t="shared" si="5"/>
        <v>6.833333333333333</v>
      </c>
      <c r="D100" s="11">
        <f t="shared" si="6"/>
        <v>622.23034966763259</v>
      </c>
      <c r="E100" s="11">
        <f t="shared" si="7"/>
        <v>27.282554932964569</v>
      </c>
      <c r="F100" s="11">
        <f>L100</f>
        <v>27.282554932964569</v>
      </c>
      <c r="G100" s="11">
        <f>P100</f>
        <v>27.282554932964569</v>
      </c>
      <c r="H100" s="24">
        <f>H99+IF(Limit=Oui,MAX(0,K99),K99)</f>
        <v>27.282554932964569</v>
      </c>
      <c r="I100" s="12">
        <f>Cp*RhoP/(J100*RhoA)*dP/1000*MassivSS</f>
        <v>0.63669830159667695</v>
      </c>
      <c r="J100" s="24">
        <f>IF(H100&lt;600,425+0.773*H100-1.69/1000*H100^2+2.22/1000^2*H100^3,IF(H100&lt;735,666+13002/(738-H100),IF(H100&lt;900,545+17820/(H100-731),650)))</f>
        <v>444.87656658515738</v>
      </c>
      <c r="K100" s="12">
        <f>LambdaP*MassivSS/(dP/1000)/(J100*RhoA)/(1+I100/3)*(D100-H100)*DeltaT-(EXP(I100/10)-1)*(D100-D99)</f>
        <v>0.24299413158085365</v>
      </c>
      <c r="L100" s="24">
        <f>L99+IF(Limit=Oui,MAX(0,O99),O99)</f>
        <v>27.282554932964569</v>
      </c>
      <c r="M100" s="12">
        <f>Cp*RhoP/(N100*RhoA)*dP/1000*MassivW</f>
        <v>0.63669830159667695</v>
      </c>
      <c r="N100" s="24">
        <f>IF(L100&lt;600,425+0.773*L100-1.69/1000*L100^2+2.22/1000^2*L100^3,IF(L100&lt;735,666+13002/(738-L100),IF(L100&lt;900,545+17820/(L100-731),650)))</f>
        <v>444.87656658515738</v>
      </c>
      <c r="O100" s="12">
        <f>LambdaP*MassivW/(dP/1000)/(N100*RhoA)/(1+M100/3)*(D100-L100)*DeltaT-(EXP(M100/10)-1)*(D100-D99)</f>
        <v>0.24299413158085365</v>
      </c>
      <c r="P100" s="24">
        <f>P99+IF(Limit=Oui,MAX(0,S99),S99)</f>
        <v>27.282554932964569</v>
      </c>
      <c r="Q100" s="12">
        <f>Cp*RhoP/(R100*RhoA)*dP/1000*MassivSI</f>
        <v>0.63669830159667695</v>
      </c>
      <c r="R100" s="24">
        <f>IF(P100&lt;600,425+0.773*P100-1.69/1000*P100^2+2.22/1000^2*P100^3,IF(P100&lt;735,666+13002/(738-P100),IF(P100&lt;900,545+17820/(P100-731),650)))</f>
        <v>444.87656658515738</v>
      </c>
      <c r="S100" s="12">
        <f>LambdaP*MassivSI/(dP/1000)/(R100*RhoA)/(1+Q100/3)*(D100-P100)*DeltaT-(EXP(Q100/10)-1)*(D100-D99)</f>
        <v>0.24299413158085365</v>
      </c>
    </row>
    <row r="101" spans="2:19" x14ac:dyDescent="0.25">
      <c r="B101" s="3">
        <f t="shared" si="4"/>
        <v>415</v>
      </c>
      <c r="C101" s="14">
        <f t="shared" si="5"/>
        <v>6.916666666666667</v>
      </c>
      <c r="D101" s="11">
        <f t="shared" si="6"/>
        <v>624.01408021343377</v>
      </c>
      <c r="E101" s="11">
        <f t="shared" si="7"/>
        <v>27.525549064545423</v>
      </c>
      <c r="F101" s="11">
        <f>L101</f>
        <v>27.525549064545423</v>
      </c>
      <c r="G101" s="11">
        <f>P101</f>
        <v>27.525549064545423</v>
      </c>
      <c r="H101" s="24">
        <f>H100+IF(Limit=Oui,MAX(0,K100),K100)</f>
        <v>27.525549064545423</v>
      </c>
      <c r="I101" s="12">
        <f>Cp*RhoP/(J101*RhoA)*dP/1000*MassivSS</f>
        <v>0.63646003881328961</v>
      </c>
      <c r="J101" s="24">
        <f>IF(H101&lt;600,425+0.773*H101-1.69/1000*H101^2+2.22/1000^2*H101^3,IF(H101&lt;735,666+13002/(738-H101),IF(H101&lt;900,545+17820/(H101-731),650)))</f>
        <v>445.0431089013349</v>
      </c>
      <c r="K101" s="12">
        <f>LambdaP*MassivSS/(dP/1000)/(J101*RhoA)/(1+I101/3)*(D101-H101)*DeltaT-(EXP(I101/10)-1)*(D101-D100)</f>
        <v>0.24527694265956479</v>
      </c>
      <c r="L101" s="24">
        <f>L100+IF(Limit=Oui,MAX(0,O100),O100)</f>
        <v>27.525549064545423</v>
      </c>
      <c r="M101" s="12">
        <f>Cp*RhoP/(N101*RhoA)*dP/1000*MassivW</f>
        <v>0.63646003881328961</v>
      </c>
      <c r="N101" s="24">
        <f>IF(L101&lt;600,425+0.773*L101-1.69/1000*L101^2+2.22/1000^2*L101^3,IF(L101&lt;735,666+13002/(738-L101),IF(L101&lt;900,545+17820/(L101-731),650)))</f>
        <v>445.0431089013349</v>
      </c>
      <c r="O101" s="12">
        <f>LambdaP*MassivW/(dP/1000)/(N101*RhoA)/(1+M101/3)*(D101-L101)*DeltaT-(EXP(M101/10)-1)*(D101-D100)</f>
        <v>0.24527694265956479</v>
      </c>
      <c r="P101" s="24">
        <f>P100+IF(Limit=Oui,MAX(0,S100),S100)</f>
        <v>27.525549064545423</v>
      </c>
      <c r="Q101" s="12">
        <f>Cp*RhoP/(R101*RhoA)*dP/1000*MassivSI</f>
        <v>0.63646003881328961</v>
      </c>
      <c r="R101" s="24">
        <f>IF(P101&lt;600,425+0.773*P101-1.69/1000*P101^2+2.22/1000^2*P101^3,IF(P101&lt;735,666+13002/(738-P101),IF(P101&lt;900,545+17820/(P101-731),650)))</f>
        <v>445.0431089013349</v>
      </c>
      <c r="S101" s="12">
        <f>LambdaP*MassivSI/(dP/1000)/(R101*RhoA)/(1+Q101/3)*(D101-P101)*DeltaT-(EXP(Q101/10)-1)*(D101-D100)</f>
        <v>0.24527694265956479</v>
      </c>
    </row>
    <row r="102" spans="2:19" x14ac:dyDescent="0.25">
      <c r="B102" s="3">
        <f t="shared" si="4"/>
        <v>420</v>
      </c>
      <c r="C102" s="14">
        <f t="shared" si="5"/>
        <v>7</v>
      </c>
      <c r="D102" s="11">
        <f t="shared" si="6"/>
        <v>625.77682520700944</v>
      </c>
      <c r="E102" s="11">
        <f t="shared" si="7"/>
        <v>27.770826007204988</v>
      </c>
      <c r="F102" s="11">
        <f>L102</f>
        <v>27.770826007204988</v>
      </c>
      <c r="G102" s="11">
        <f>P102</f>
        <v>27.770826007204988</v>
      </c>
      <c r="H102" s="24">
        <f>H101+IF(Limit=Oui,MAX(0,K101),K101)</f>
        <v>27.770826007204988</v>
      </c>
      <c r="I102" s="12">
        <f>Cp*RhoP/(J102*RhoA)*dP/1000*MassivSS</f>
        <v>0.6362199763002786</v>
      </c>
      <c r="J102" s="24">
        <f>IF(H102&lt;600,425+0.773*H102-1.69/1000*H102^2+2.22/1000^2*H102^3,IF(H102&lt;735,666+13002/(738-H102),IF(H102&lt;900,545+17820/(H102-731),650)))</f>
        <v>445.21103535932247</v>
      </c>
      <c r="K102" s="12">
        <f>LambdaP*MassivSS/(dP/1000)/(J102*RhoA)/(1+I102/3)*(D102-H102)*DeltaT-(EXP(I102/10)-1)*(D102-D101)</f>
        <v>0.24751020338061003</v>
      </c>
      <c r="L102" s="24">
        <f>L101+IF(Limit=Oui,MAX(0,O101),O101)</f>
        <v>27.770826007204988</v>
      </c>
      <c r="M102" s="12">
        <f>Cp*RhoP/(N102*RhoA)*dP/1000*MassivW</f>
        <v>0.6362199763002786</v>
      </c>
      <c r="N102" s="24">
        <f>IF(L102&lt;600,425+0.773*L102-1.69/1000*L102^2+2.22/1000^2*L102^3,IF(L102&lt;735,666+13002/(738-L102),IF(L102&lt;900,545+17820/(L102-731),650)))</f>
        <v>445.21103535932247</v>
      </c>
      <c r="O102" s="12">
        <f>LambdaP*MassivW/(dP/1000)/(N102*RhoA)/(1+M102/3)*(D102-L102)*DeltaT-(EXP(M102/10)-1)*(D102-D101)</f>
        <v>0.24751020338061003</v>
      </c>
      <c r="P102" s="24">
        <f>P101+IF(Limit=Oui,MAX(0,S101),S101)</f>
        <v>27.770826007204988</v>
      </c>
      <c r="Q102" s="12">
        <f>Cp*RhoP/(R102*RhoA)*dP/1000*MassivSI</f>
        <v>0.6362199763002786</v>
      </c>
      <c r="R102" s="24">
        <f>IF(P102&lt;600,425+0.773*P102-1.69/1000*P102^2+2.22/1000^2*P102^3,IF(P102&lt;735,666+13002/(738-P102),IF(P102&lt;900,545+17820/(P102-731),650)))</f>
        <v>445.21103535932247</v>
      </c>
      <c r="S102" s="12">
        <f>LambdaP*MassivSI/(dP/1000)/(R102*RhoA)/(1+Q102/3)*(D102-P102)*DeltaT-(EXP(Q102/10)-1)*(D102-D101)</f>
        <v>0.24751020338061003</v>
      </c>
    </row>
    <row r="103" spans="2:19" x14ac:dyDescent="0.25">
      <c r="B103" s="3">
        <f t="shared" si="4"/>
        <v>425</v>
      </c>
      <c r="C103" s="14">
        <f t="shared" si="5"/>
        <v>7.083333333333333</v>
      </c>
      <c r="D103" s="11">
        <f t="shared" si="6"/>
        <v>627.51907270115089</v>
      </c>
      <c r="E103" s="11">
        <f t="shared" si="7"/>
        <v>28.018336210585598</v>
      </c>
      <c r="F103" s="11">
        <f>L103</f>
        <v>28.018336210585598</v>
      </c>
      <c r="G103" s="11">
        <f>P103</f>
        <v>28.018336210585598</v>
      </c>
      <c r="H103" s="24">
        <f>H102+IF(Limit=Oui,MAX(0,K102),K102)</f>
        <v>28.018336210585598</v>
      </c>
      <c r="I103" s="12">
        <f>Cp*RhoP/(J103*RhoA)*dP/1000*MassivSS</f>
        <v>0.6359781736377762</v>
      </c>
      <c r="J103" s="24">
        <f>IF(H103&lt;600,425+0.773*H103-1.69/1000*H103^2+2.22/1000^2*H103^3,IF(H103&lt;735,666+13002/(738-H103),IF(H103&lt;900,545+17820/(H103-731),650)))</f>
        <v>445.38030722774153</v>
      </c>
      <c r="K103" s="12">
        <f>LambdaP*MassivSS/(dP/1000)/(J103*RhoA)/(1+I103/3)*(D103-H103)*DeltaT-(EXP(I103/10)-1)*(D103-D102)</f>
        <v>0.24969544877050154</v>
      </c>
      <c r="L103" s="24">
        <f>L102+IF(Limit=Oui,MAX(0,O102),O102)</f>
        <v>28.018336210585598</v>
      </c>
      <c r="M103" s="12">
        <f>Cp*RhoP/(N103*RhoA)*dP/1000*MassivW</f>
        <v>0.6359781736377762</v>
      </c>
      <c r="N103" s="24">
        <f>IF(L103&lt;600,425+0.773*L103-1.69/1000*L103^2+2.22/1000^2*L103^3,IF(L103&lt;735,666+13002/(738-L103),IF(L103&lt;900,545+17820/(L103-731),650)))</f>
        <v>445.38030722774153</v>
      </c>
      <c r="O103" s="12">
        <f>LambdaP*MassivW/(dP/1000)/(N103*RhoA)/(1+M103/3)*(D103-L103)*DeltaT-(EXP(M103/10)-1)*(D103-D102)</f>
        <v>0.24969544877050154</v>
      </c>
      <c r="P103" s="24">
        <f>P102+IF(Limit=Oui,MAX(0,S102),S102)</f>
        <v>28.018336210585598</v>
      </c>
      <c r="Q103" s="12">
        <f>Cp*RhoP/(R103*RhoA)*dP/1000*MassivSI</f>
        <v>0.6359781736377762</v>
      </c>
      <c r="R103" s="24">
        <f>IF(P103&lt;600,425+0.773*P103-1.69/1000*P103^2+2.22/1000^2*P103^3,IF(P103&lt;735,666+13002/(738-P103),IF(P103&lt;900,545+17820/(P103-731),650)))</f>
        <v>445.38030722774153</v>
      </c>
      <c r="S103" s="12">
        <f>LambdaP*MassivSI/(dP/1000)/(R103*RhoA)/(1+Q103/3)*(D103-P103)*DeltaT-(EXP(Q103/10)-1)*(D103-D102)</f>
        <v>0.24969544877050154</v>
      </c>
    </row>
    <row r="104" spans="2:19" x14ac:dyDescent="0.25">
      <c r="B104" s="3">
        <f t="shared" si="4"/>
        <v>430</v>
      </c>
      <c r="C104" s="14">
        <f t="shared" si="5"/>
        <v>7.166666666666667</v>
      </c>
      <c r="D104" s="11">
        <f t="shared" si="6"/>
        <v>629.24129391848794</v>
      </c>
      <c r="E104" s="11">
        <f t="shared" si="7"/>
        <v>28.268031659356101</v>
      </c>
      <c r="F104" s="11">
        <f>L104</f>
        <v>28.268031659356101</v>
      </c>
      <c r="G104" s="11">
        <f>P104</f>
        <v>28.268031659356101</v>
      </c>
      <c r="H104" s="24">
        <f>H103+IF(Limit=Oui,MAX(0,K103),K103)</f>
        <v>28.268031659356101</v>
      </c>
      <c r="I104" s="12">
        <f>Cp*RhoP/(J104*RhoA)*dP/1000*MassivSS</f>
        <v>0.63573468860711035</v>
      </c>
      <c r="J104" s="24">
        <f>IF(H104&lt;600,425+0.773*H104-1.69/1000*H104^2+2.22/1000^2*H104^3,IF(H104&lt;735,666+13002/(738-H104),IF(H104&lt;900,545+17820/(H104-731),650)))</f>
        <v>445.55088693607996</v>
      </c>
      <c r="K104" s="12">
        <f>LambdaP*MassivSS/(dP/1000)/(J104*RhoA)/(1+I104/3)*(D104-H104)*DeltaT-(EXP(I104/10)-1)*(D104-D103)</f>
        <v>0.25183414827490092</v>
      </c>
      <c r="L104" s="24">
        <f>L103+IF(Limit=Oui,MAX(0,O103),O103)</f>
        <v>28.268031659356101</v>
      </c>
      <c r="M104" s="12">
        <f>Cp*RhoP/(N104*RhoA)*dP/1000*MassivW</f>
        <v>0.63573468860711035</v>
      </c>
      <c r="N104" s="24">
        <f>IF(L104&lt;600,425+0.773*L104-1.69/1000*L104^2+2.22/1000^2*L104^3,IF(L104&lt;735,666+13002/(738-L104),IF(L104&lt;900,545+17820/(L104-731),650)))</f>
        <v>445.55088693607996</v>
      </c>
      <c r="O104" s="12">
        <f>LambdaP*MassivW/(dP/1000)/(N104*RhoA)/(1+M104/3)*(D104-L104)*DeltaT-(EXP(M104/10)-1)*(D104-D103)</f>
        <v>0.25183414827490092</v>
      </c>
      <c r="P104" s="24">
        <f>P103+IF(Limit=Oui,MAX(0,S103),S103)</f>
        <v>28.268031659356101</v>
      </c>
      <c r="Q104" s="12">
        <f>Cp*RhoP/(R104*RhoA)*dP/1000*MassivSI</f>
        <v>0.63573468860711035</v>
      </c>
      <c r="R104" s="24">
        <f>IF(P104&lt;600,425+0.773*P104-1.69/1000*P104^2+2.22/1000^2*P104^3,IF(P104&lt;735,666+13002/(738-P104),IF(P104&lt;900,545+17820/(P104-731),650)))</f>
        <v>445.55088693607996</v>
      </c>
      <c r="S104" s="12">
        <f>LambdaP*MassivSI/(dP/1000)/(R104*RhoA)/(1+Q104/3)*(D104-P104)*DeltaT-(EXP(Q104/10)-1)*(D104-D103)</f>
        <v>0.25183414827490092</v>
      </c>
    </row>
    <row r="105" spans="2:19" x14ac:dyDescent="0.25">
      <c r="B105" s="3">
        <f t="shared" si="4"/>
        <v>435</v>
      </c>
      <c r="C105" s="14">
        <f t="shared" si="5"/>
        <v>7.25</v>
      </c>
      <c r="D105" s="11">
        <f t="shared" si="6"/>
        <v>630.94394401653972</v>
      </c>
      <c r="E105" s="11">
        <f t="shared" si="7"/>
        <v>28.519865807631003</v>
      </c>
      <c r="F105" s="11">
        <f>L105</f>
        <v>28.519865807631003</v>
      </c>
      <c r="G105" s="11">
        <f>P105</f>
        <v>28.519865807631003</v>
      </c>
      <c r="H105" s="24">
        <f>H104+IF(Limit=Oui,MAX(0,K104),K104)</f>
        <v>28.519865807631003</v>
      </c>
      <c r="I105" s="12">
        <f>Cp*RhoP/(J105*RhoA)*dP/1000*MassivSS</f>
        <v>0.63548957726178901</v>
      </c>
      <c r="J105" s="24">
        <f>IF(H105&lt;600,425+0.773*H105-1.69/1000*H105^2+2.22/1000^2*H105^3,IF(H105&lt;735,666+13002/(738-H105),IF(H105&lt;900,545+17820/(H105-731),650)))</f>
        <v>445.7227380272916</v>
      </c>
      <c r="K105" s="12">
        <f>LambdaP*MassivSS/(dP/1000)/(J105*RhoA)/(1+I105/3)*(D105-H105)*DeltaT-(EXP(I105/10)-1)*(D105-D104)</f>
        <v>0.25392770932158337</v>
      </c>
      <c r="L105" s="24">
        <f>L104+IF(Limit=Oui,MAX(0,O104),O104)</f>
        <v>28.519865807631003</v>
      </c>
      <c r="M105" s="12">
        <f>Cp*RhoP/(N105*RhoA)*dP/1000*MassivW</f>
        <v>0.63548957726178901</v>
      </c>
      <c r="N105" s="24">
        <f>IF(L105&lt;600,425+0.773*L105-1.69/1000*L105^2+2.22/1000^2*L105^3,IF(L105&lt;735,666+13002/(738-L105),IF(L105&lt;900,545+17820/(L105-731),650)))</f>
        <v>445.7227380272916</v>
      </c>
      <c r="O105" s="12">
        <f>LambdaP*MassivW/(dP/1000)/(N105*RhoA)/(1+M105/3)*(D105-L105)*DeltaT-(EXP(M105/10)-1)*(D105-D104)</f>
        <v>0.25392770932158337</v>
      </c>
      <c r="P105" s="24">
        <f>P104+IF(Limit=Oui,MAX(0,S104),S104)</f>
        <v>28.519865807631003</v>
      </c>
      <c r="Q105" s="12">
        <f>Cp*RhoP/(R105*RhoA)*dP/1000*MassivSI</f>
        <v>0.63548957726178901</v>
      </c>
      <c r="R105" s="24">
        <f>IF(P105&lt;600,425+0.773*P105-1.69/1000*P105^2+2.22/1000^2*P105^3,IF(P105&lt;735,666+13002/(738-P105),IF(P105&lt;900,545+17820/(P105-731),650)))</f>
        <v>445.7227380272916</v>
      </c>
      <c r="S105" s="12">
        <f>LambdaP*MassivSI/(dP/1000)/(R105*RhoA)/(1+Q105/3)*(D105-P105)*DeltaT-(EXP(Q105/10)-1)*(D105-D104)</f>
        <v>0.25392770932158337</v>
      </c>
    </row>
    <row r="106" spans="2:19" x14ac:dyDescent="0.25">
      <c r="B106" s="3">
        <f t="shared" si="4"/>
        <v>440</v>
      </c>
      <c r="C106" s="14">
        <f t="shared" si="5"/>
        <v>7.333333333333333</v>
      </c>
      <c r="D106" s="11">
        <f t="shared" si="6"/>
        <v>632.62746280977956</v>
      </c>
      <c r="E106" s="11">
        <f t="shared" si="7"/>
        <v>28.773793516952587</v>
      </c>
      <c r="F106" s="11">
        <f>L106</f>
        <v>28.773793516952587</v>
      </c>
      <c r="G106" s="11">
        <f>P106</f>
        <v>28.773793516952587</v>
      </c>
      <c r="H106" s="24">
        <f>H105+IF(Limit=Oui,MAX(0,K105),K105)</f>
        <v>28.773793516952587</v>
      </c>
      <c r="I106" s="12">
        <f>Cp*RhoP/(J106*RhoA)*dP/1000*MassivSS</f>
        <v>0.63524289399482192</v>
      </c>
      <c r="J106" s="24">
        <f>IF(H106&lt;600,425+0.773*H106-1.69/1000*H106^2+2.22/1000^2*H106^3,IF(H106&lt;735,666+13002/(738-H106),IF(H106&lt;900,545+17820/(H106-731),650)))</f>
        <v>445.8958251129049</v>
      </c>
      <c r="K106" s="12">
        <f>LambdaP*MassivSS/(dP/1000)/(J106*RhoA)/(1+I106/3)*(D106-H106)*DeltaT-(EXP(I106/10)-1)*(D106-D105)</f>
        <v>0.25597748065053744</v>
      </c>
      <c r="L106" s="24">
        <f>L105+IF(Limit=Oui,MAX(0,O105),O105)</f>
        <v>28.773793516952587</v>
      </c>
      <c r="M106" s="12">
        <f>Cp*RhoP/(N106*RhoA)*dP/1000*MassivW</f>
        <v>0.63524289399482192</v>
      </c>
      <c r="N106" s="24">
        <f>IF(L106&lt;600,425+0.773*L106-1.69/1000*L106^2+2.22/1000^2*L106^3,IF(L106&lt;735,666+13002/(738-L106),IF(L106&lt;900,545+17820/(L106-731),650)))</f>
        <v>445.8958251129049</v>
      </c>
      <c r="O106" s="12">
        <f>LambdaP*MassivW/(dP/1000)/(N106*RhoA)/(1+M106/3)*(D106-L106)*DeltaT-(EXP(M106/10)-1)*(D106-D105)</f>
        <v>0.25597748065053744</v>
      </c>
      <c r="P106" s="24">
        <f>P105+IF(Limit=Oui,MAX(0,S105),S105)</f>
        <v>28.773793516952587</v>
      </c>
      <c r="Q106" s="12">
        <f>Cp*RhoP/(R106*RhoA)*dP/1000*MassivSI</f>
        <v>0.63524289399482192</v>
      </c>
      <c r="R106" s="24">
        <f>IF(P106&lt;600,425+0.773*P106-1.69/1000*P106^2+2.22/1000^2*P106^3,IF(P106&lt;735,666+13002/(738-P106),IF(P106&lt;900,545+17820/(P106-731),650)))</f>
        <v>445.8958251129049</v>
      </c>
      <c r="S106" s="12">
        <f>LambdaP*MassivSI/(dP/1000)/(R106*RhoA)/(1+Q106/3)*(D106-P106)*DeltaT-(EXP(Q106/10)-1)*(D106-D105)</f>
        <v>0.25597748065053744</v>
      </c>
    </row>
    <row r="107" spans="2:19" x14ac:dyDescent="0.25">
      <c r="B107" s="3">
        <f t="shared" si="4"/>
        <v>445</v>
      </c>
      <c r="C107" s="14">
        <f t="shared" si="5"/>
        <v>7.416666666666667</v>
      </c>
      <c r="D107" s="11">
        <f t="shared" si="6"/>
        <v>634.29227545158506</v>
      </c>
      <c r="E107" s="11">
        <f t="shared" si="7"/>
        <v>29.029770997603123</v>
      </c>
      <c r="F107" s="11">
        <f>L107</f>
        <v>29.029770997603123</v>
      </c>
      <c r="G107" s="11">
        <f>P107</f>
        <v>29.029770997603123</v>
      </c>
      <c r="H107" s="24">
        <f>H106+IF(Limit=Oui,MAX(0,K106),K106)</f>
        <v>29.029770997603123</v>
      </c>
      <c r="I107" s="12">
        <f>Cp*RhoP/(J107*RhoA)*dP/1000*MassivSS</f>
        <v>0.6349946916026199</v>
      </c>
      <c r="J107" s="24">
        <f>IF(H107&lt;600,425+0.773*H107-1.69/1000*H107^2+2.22/1000^2*H107^3,IF(H107&lt;735,666+13002/(738-H107),IF(H107&lt;900,545+17820/(H107-731),650)))</f>
        <v>446.07011383047916</v>
      </c>
      <c r="K107" s="12">
        <f>LambdaP*MassivSS/(dP/1000)/(J107*RhoA)/(1+I107/3)*(D107-H107)*DeltaT-(EXP(I107/10)-1)*(D107-D106)</f>
        <v>0.25798475542828414</v>
      </c>
      <c r="L107" s="24">
        <f>L106+IF(Limit=Oui,MAX(0,O106),O106)</f>
        <v>29.029770997603123</v>
      </c>
      <c r="M107" s="12">
        <f>Cp*RhoP/(N107*RhoA)*dP/1000*MassivW</f>
        <v>0.6349946916026199</v>
      </c>
      <c r="N107" s="24">
        <f>IF(L107&lt;600,425+0.773*L107-1.69/1000*L107^2+2.22/1000^2*L107^3,IF(L107&lt;735,666+13002/(738-L107),IF(L107&lt;900,545+17820/(L107-731),650)))</f>
        <v>446.07011383047916</v>
      </c>
      <c r="O107" s="12">
        <f>LambdaP*MassivW/(dP/1000)/(N107*RhoA)/(1+M107/3)*(D107-L107)*DeltaT-(EXP(M107/10)-1)*(D107-D106)</f>
        <v>0.25798475542828414</v>
      </c>
      <c r="P107" s="24">
        <f>P106+IF(Limit=Oui,MAX(0,S106),S106)</f>
        <v>29.029770997603123</v>
      </c>
      <c r="Q107" s="12">
        <f>Cp*RhoP/(R107*RhoA)*dP/1000*MassivSI</f>
        <v>0.6349946916026199</v>
      </c>
      <c r="R107" s="24">
        <f>IF(P107&lt;600,425+0.773*P107-1.69/1000*P107^2+2.22/1000^2*P107^3,IF(P107&lt;735,666+13002/(738-P107),IF(P107&lt;900,545+17820/(P107-731),650)))</f>
        <v>446.07011383047916</v>
      </c>
      <c r="S107" s="12">
        <f>LambdaP*MassivSI/(dP/1000)/(R107*RhoA)/(1+Q107/3)*(D107-P107)*DeltaT-(EXP(Q107/10)-1)*(D107-D106)</f>
        <v>0.25798475542828414</v>
      </c>
    </row>
    <row r="108" spans="2:19" x14ac:dyDescent="0.25">
      <c r="B108" s="3">
        <f t="shared" si="4"/>
        <v>450</v>
      </c>
      <c r="C108" s="14">
        <f t="shared" si="5"/>
        <v>7.5</v>
      </c>
      <c r="D108" s="11">
        <f t="shared" si="6"/>
        <v>635.93879307871464</v>
      </c>
      <c r="E108" s="11">
        <f t="shared" si="7"/>
        <v>29.287755753031409</v>
      </c>
      <c r="F108" s="11">
        <f>L108</f>
        <v>29.287755753031409</v>
      </c>
      <c r="G108" s="11">
        <f>P108</f>
        <v>29.287755753031409</v>
      </c>
      <c r="H108" s="24">
        <f>H107+IF(Limit=Oui,MAX(0,K107),K107)</f>
        <v>29.287755753031409</v>
      </c>
      <c r="I108" s="12">
        <f>Cp*RhoP/(J108*RhoA)*dP/1000*MassivSS</f>
        <v>0.63474502134568345</v>
      </c>
      <c r="J108" s="24">
        <f>IF(H108&lt;600,425+0.773*H108-1.69/1000*H108^2+2.22/1000^2*H108^3,IF(H108&lt;735,666+13002/(738-H108),IF(H108&lt;900,545+17820/(H108-731),650)))</f>
        <v>446.24557080325798</v>
      </c>
      <c r="K108" s="12">
        <f>LambdaP*MassivSS/(dP/1000)/(J108*RhoA)/(1+I108/3)*(D108-H108)*DeltaT-(EXP(I108/10)-1)*(D108-D107)</f>
        <v>0.25995077416322421</v>
      </c>
      <c r="L108" s="24">
        <f>L107+IF(Limit=Oui,MAX(0,O107),O107)</f>
        <v>29.287755753031409</v>
      </c>
      <c r="M108" s="12">
        <f>Cp*RhoP/(N108*RhoA)*dP/1000*MassivW</f>
        <v>0.63474502134568345</v>
      </c>
      <c r="N108" s="24">
        <f>IF(L108&lt;600,425+0.773*L108-1.69/1000*L108^2+2.22/1000^2*L108^3,IF(L108&lt;735,666+13002/(738-L108),IF(L108&lt;900,545+17820/(L108-731),650)))</f>
        <v>446.24557080325798</v>
      </c>
      <c r="O108" s="12">
        <f>LambdaP*MassivW/(dP/1000)/(N108*RhoA)/(1+M108/3)*(D108-L108)*DeltaT-(EXP(M108/10)-1)*(D108-D107)</f>
        <v>0.25995077416322421</v>
      </c>
      <c r="P108" s="24">
        <f>P107+IF(Limit=Oui,MAX(0,S107),S107)</f>
        <v>29.287755753031409</v>
      </c>
      <c r="Q108" s="12">
        <f>Cp*RhoP/(R108*RhoA)*dP/1000*MassivSI</f>
        <v>0.63474502134568345</v>
      </c>
      <c r="R108" s="24">
        <f>IF(P108&lt;600,425+0.773*P108-1.69/1000*P108^2+2.22/1000^2*P108^3,IF(P108&lt;735,666+13002/(738-P108),IF(P108&lt;900,545+17820/(P108-731),650)))</f>
        <v>446.24557080325798</v>
      </c>
      <c r="S108" s="12">
        <f>LambdaP*MassivSI/(dP/1000)/(R108*RhoA)/(1+Q108/3)*(D108-P108)*DeltaT-(EXP(Q108/10)-1)*(D108-D107)</f>
        <v>0.25995077416322421</v>
      </c>
    </row>
    <row r="109" spans="2:19" x14ac:dyDescent="0.25">
      <c r="B109" s="3">
        <f t="shared" si="4"/>
        <v>455</v>
      </c>
      <c r="C109" s="14">
        <f t="shared" si="5"/>
        <v>7.583333333333333</v>
      </c>
      <c r="D109" s="11">
        <f t="shared" si="6"/>
        <v>637.56741342075622</v>
      </c>
      <c r="E109" s="11">
        <f t="shared" si="7"/>
        <v>29.547706527194634</v>
      </c>
      <c r="F109" s="11">
        <f>L109</f>
        <v>29.547706527194634</v>
      </c>
      <c r="G109" s="11">
        <f>P109</f>
        <v>29.547706527194634</v>
      </c>
      <c r="H109" s="24">
        <f>H108+IF(Limit=Oui,MAX(0,K108),K108)</f>
        <v>29.547706527194634</v>
      </c>
      <c r="I109" s="12">
        <f>Cp*RhoP/(J109*RhoA)*dP/1000*MassivSS</f>
        <v>0.63449393300627732</v>
      </c>
      <c r="J109" s="24">
        <f>IF(H109&lt;600,425+0.773*H109-1.69/1000*H109^2+2.22/1000^2*H109^3,IF(H109&lt;735,666+13002/(738-H109),IF(H109&lt;900,545+17820/(H109-731),650)))</f>
        <v>446.4221636018832</v>
      </c>
      <c r="K109" s="12">
        <f>LambdaP*MassivSS/(dP/1000)/(J109*RhoA)/(1+I109/3)*(D109-H109)*DeltaT-(EXP(I109/10)-1)*(D109-D108)</f>
        <v>0.26187672743650175</v>
      </c>
      <c r="L109" s="24">
        <f>L108+IF(Limit=Oui,MAX(0,O108),O108)</f>
        <v>29.547706527194634</v>
      </c>
      <c r="M109" s="12">
        <f>Cp*RhoP/(N109*RhoA)*dP/1000*MassivW</f>
        <v>0.63449393300627732</v>
      </c>
      <c r="N109" s="24">
        <f>IF(L109&lt;600,425+0.773*L109-1.69/1000*L109^2+2.22/1000^2*L109^3,IF(L109&lt;735,666+13002/(738-L109),IF(L109&lt;900,545+17820/(L109-731),650)))</f>
        <v>446.4221636018832</v>
      </c>
      <c r="O109" s="12">
        <f>LambdaP*MassivW/(dP/1000)/(N109*RhoA)/(1+M109/3)*(D109-L109)*DeltaT-(EXP(M109/10)-1)*(D109-D108)</f>
        <v>0.26187672743650175</v>
      </c>
      <c r="P109" s="24">
        <f>P108+IF(Limit=Oui,MAX(0,S108),S108)</f>
        <v>29.547706527194634</v>
      </c>
      <c r="Q109" s="12">
        <f>Cp*RhoP/(R109*RhoA)*dP/1000*MassivSI</f>
        <v>0.63449393300627732</v>
      </c>
      <c r="R109" s="24">
        <f>IF(P109&lt;600,425+0.773*P109-1.69/1000*P109^2+2.22/1000^2*P109^3,IF(P109&lt;735,666+13002/(738-P109),IF(P109&lt;900,545+17820/(P109-731),650)))</f>
        <v>446.4221636018832</v>
      </c>
      <c r="S109" s="12">
        <f>LambdaP*MassivSI/(dP/1000)/(R109*RhoA)/(1+Q109/3)*(D109-P109)*DeltaT-(EXP(Q109/10)-1)*(D109-D108)</f>
        <v>0.26187672743650175</v>
      </c>
    </row>
    <row r="110" spans="2:19" x14ac:dyDescent="0.25">
      <c r="B110" s="3">
        <f t="shared" si="4"/>
        <v>460</v>
      </c>
      <c r="C110" s="14">
        <f t="shared" si="5"/>
        <v>7.666666666666667</v>
      </c>
      <c r="D110" s="11">
        <f t="shared" si="6"/>
        <v>639.17852137680859</v>
      </c>
      <c r="E110" s="11">
        <f t="shared" si="7"/>
        <v>29.809583254631136</v>
      </c>
      <c r="F110" s="11">
        <f>L110</f>
        <v>29.809583254631136</v>
      </c>
      <c r="G110" s="11">
        <f>P110</f>
        <v>29.809583254631136</v>
      </c>
      <c r="H110" s="24">
        <f>H109+IF(Limit=Oui,MAX(0,K109),K109)</f>
        <v>29.809583254631136</v>
      </c>
      <c r="I110" s="12">
        <f>Cp*RhoP/(J110*RhoA)*dP/1000*MassivSS</f>
        <v>0.63424147494328087</v>
      </c>
      <c r="J110" s="24">
        <f>IF(H110&lt;600,425+0.773*H110-1.69/1000*H110^2+2.22/1000^2*H110^3,IF(H110&lt;735,666+13002/(738-H110),IF(H110&lt;900,545+17820/(H110-731),650)))</f>
        <v>446.59986070803944</v>
      </c>
      <c r="K110" s="12">
        <f>LambdaP*MassivSS/(dP/1000)/(J110*RhoA)/(1+I110/3)*(D110-H110)*DeltaT-(EXP(I110/10)-1)*(D110-D109)</f>
        <v>0.26376375846201089</v>
      </c>
      <c r="L110" s="24">
        <f>L109+IF(Limit=Oui,MAX(0,O109),O109)</f>
        <v>29.809583254631136</v>
      </c>
      <c r="M110" s="12">
        <f>Cp*RhoP/(N110*RhoA)*dP/1000*MassivW</f>
        <v>0.63424147494328087</v>
      </c>
      <c r="N110" s="24">
        <f>IF(L110&lt;600,425+0.773*L110-1.69/1000*L110^2+2.22/1000^2*L110^3,IF(L110&lt;735,666+13002/(738-L110),IF(L110&lt;900,545+17820/(L110-731),650)))</f>
        <v>446.59986070803944</v>
      </c>
      <c r="O110" s="12">
        <f>LambdaP*MassivW/(dP/1000)/(N110*RhoA)/(1+M110/3)*(D110-L110)*DeltaT-(EXP(M110/10)-1)*(D110-D109)</f>
        <v>0.26376375846201089</v>
      </c>
      <c r="P110" s="24">
        <f>P109+IF(Limit=Oui,MAX(0,S109),S109)</f>
        <v>29.809583254631136</v>
      </c>
      <c r="Q110" s="12">
        <f>Cp*RhoP/(R110*RhoA)*dP/1000*MassivSI</f>
        <v>0.63424147494328087</v>
      </c>
      <c r="R110" s="24">
        <f>IF(P110&lt;600,425+0.773*P110-1.69/1000*P110^2+2.22/1000^2*P110^3,IF(P110&lt;735,666+13002/(738-P110),IF(P110&lt;900,545+17820/(P110-731),650)))</f>
        <v>446.59986070803944</v>
      </c>
      <c r="S110" s="12">
        <f>LambdaP*MassivSI/(dP/1000)/(R110*RhoA)/(1+Q110/3)*(D110-P110)*DeltaT-(EXP(Q110/10)-1)*(D110-D109)</f>
        <v>0.26376375846201089</v>
      </c>
    </row>
    <row r="111" spans="2:19" x14ac:dyDescent="0.25">
      <c r="B111" s="3">
        <f t="shared" si="4"/>
        <v>465</v>
      </c>
      <c r="C111" s="14">
        <f t="shared" si="5"/>
        <v>7.75</v>
      </c>
      <c r="D111" s="11">
        <f t="shared" si="6"/>
        <v>640.7724895614856</v>
      </c>
      <c r="E111" s="11">
        <f t="shared" si="7"/>
        <v>30.073347013093148</v>
      </c>
      <c r="F111" s="11">
        <f>L111</f>
        <v>30.073347013093148</v>
      </c>
      <c r="G111" s="11">
        <f>P111</f>
        <v>30.073347013093148</v>
      </c>
      <c r="H111" s="24">
        <f>H110+IF(Limit=Oui,MAX(0,K110),K110)</f>
        <v>30.073347013093148</v>
      </c>
      <c r="I111" s="12">
        <f>Cp*RhoP/(J111*RhoA)*dP/1000*MassivSS</f>
        <v>0.63398769414438005</v>
      </c>
      <c r="J111" s="24">
        <f>IF(H111&lt;600,425+0.773*H111-1.69/1000*H111^2+2.22/1000^2*H111^3,IF(H111&lt;735,666+13002/(738-H111),IF(H111&lt;900,545+17820/(H111-731),650)))</f>
        <v>446.77863147991121</v>
      </c>
      <c r="K111" s="12">
        <f>LambdaP*MassivSS/(dP/1000)/(J111*RhoA)/(1+I111/3)*(D111-H111)*DeltaT-(EXP(I111/10)-1)*(D111-D110)</f>
        <v>0.26561296548813823</v>
      </c>
      <c r="L111" s="24">
        <f>L110+IF(Limit=Oui,MAX(0,O110),O110)</f>
        <v>30.073347013093148</v>
      </c>
      <c r="M111" s="12">
        <f>Cp*RhoP/(N111*RhoA)*dP/1000*MassivW</f>
        <v>0.63398769414438005</v>
      </c>
      <c r="N111" s="24">
        <f>IF(L111&lt;600,425+0.773*L111-1.69/1000*L111^2+2.22/1000^2*L111^3,IF(L111&lt;735,666+13002/(738-L111),IF(L111&lt;900,545+17820/(L111-731),650)))</f>
        <v>446.77863147991121</v>
      </c>
      <c r="O111" s="12">
        <f>LambdaP*MassivW/(dP/1000)/(N111*RhoA)/(1+M111/3)*(D111-L111)*DeltaT-(EXP(M111/10)-1)*(D111-D110)</f>
        <v>0.26561296548813823</v>
      </c>
      <c r="P111" s="24">
        <f>P110+IF(Limit=Oui,MAX(0,S110),S110)</f>
        <v>30.073347013093148</v>
      </c>
      <c r="Q111" s="12">
        <f>Cp*RhoP/(R111*RhoA)*dP/1000*MassivSI</f>
        <v>0.63398769414438005</v>
      </c>
      <c r="R111" s="24">
        <f>IF(P111&lt;600,425+0.773*P111-1.69/1000*P111^2+2.22/1000^2*P111^3,IF(P111&lt;735,666+13002/(738-P111),IF(P111&lt;900,545+17820/(P111-731),650)))</f>
        <v>446.77863147991121</v>
      </c>
      <c r="S111" s="12">
        <f>LambdaP*MassivSI/(dP/1000)/(R111*RhoA)/(1+Q111/3)*(D111-P111)*DeltaT-(EXP(Q111/10)-1)*(D111-D110)</f>
        <v>0.26561296548813823</v>
      </c>
    </row>
    <row r="112" spans="2:19" x14ac:dyDescent="0.25">
      <c r="B112" s="3">
        <f t="shared" si="4"/>
        <v>470</v>
      </c>
      <c r="C112" s="14">
        <f t="shared" si="5"/>
        <v>7.833333333333333</v>
      </c>
      <c r="D112" s="11">
        <f t="shared" si="6"/>
        <v>642.34967882218234</v>
      </c>
      <c r="E112" s="11">
        <f t="shared" si="7"/>
        <v>30.338959978581286</v>
      </c>
      <c r="F112" s="11">
        <f>L112</f>
        <v>30.338959978581286</v>
      </c>
      <c r="G112" s="11">
        <f>P112</f>
        <v>30.338959978581286</v>
      </c>
      <c r="H112" s="24">
        <f>H111+IF(Limit=Oui,MAX(0,K111),K111)</f>
        <v>30.338959978581286</v>
      </c>
      <c r="I112" s="12">
        <f>Cp*RhoP/(J112*RhoA)*dP/1000*MassivSS</f>
        <v>0.63373263627576526</v>
      </c>
      <c r="J112" s="24">
        <f>IF(H112&lt;600,425+0.773*H112-1.69/1000*H112^2+2.22/1000^2*H112^3,IF(H112&lt;735,666+13002/(738-H112),IF(H112&lt;900,545+17820/(H112-731),650)))</f>
        <v>446.95844611934274</v>
      </c>
      <c r="K112" s="12">
        <f>LambdaP*MassivSS/(dP/1000)/(J112*RhoA)/(1+I112/3)*(D112-H112)*DeltaT-(EXP(I112/10)-1)*(D112-D111)</f>
        <v>0.2674254040524508</v>
      </c>
      <c r="L112" s="24">
        <f>L111+IF(Limit=Oui,MAX(0,O111),O111)</f>
        <v>30.338959978581286</v>
      </c>
      <c r="M112" s="12">
        <f>Cp*RhoP/(N112*RhoA)*dP/1000*MassivW</f>
        <v>0.63373263627576526</v>
      </c>
      <c r="N112" s="24">
        <f>IF(L112&lt;600,425+0.773*L112-1.69/1000*L112^2+2.22/1000^2*L112^3,IF(L112&lt;735,666+13002/(738-L112),IF(L112&lt;900,545+17820/(L112-731),650)))</f>
        <v>446.95844611934274</v>
      </c>
      <c r="O112" s="12">
        <f>LambdaP*MassivW/(dP/1000)/(N112*RhoA)/(1+M112/3)*(D112-L112)*DeltaT-(EXP(M112/10)-1)*(D112-D111)</f>
        <v>0.2674254040524508</v>
      </c>
      <c r="P112" s="24">
        <f>P111+IF(Limit=Oui,MAX(0,S111),S111)</f>
        <v>30.338959978581286</v>
      </c>
      <c r="Q112" s="12">
        <f>Cp*RhoP/(R112*RhoA)*dP/1000*MassivSI</f>
        <v>0.63373263627576526</v>
      </c>
      <c r="R112" s="24">
        <f>IF(P112&lt;600,425+0.773*P112-1.69/1000*P112^2+2.22/1000^2*P112^3,IF(P112&lt;735,666+13002/(738-P112),IF(P112&lt;900,545+17820/(P112-731),650)))</f>
        <v>446.95844611934274</v>
      </c>
      <c r="S112" s="12">
        <f>LambdaP*MassivSI/(dP/1000)/(R112*RhoA)/(1+Q112/3)*(D112-P112)*DeltaT-(EXP(Q112/10)-1)*(D112-D111)</f>
        <v>0.2674254040524508</v>
      </c>
    </row>
    <row r="113" spans="2:19" x14ac:dyDescent="0.25">
      <c r="B113" s="3">
        <f t="shared" si="4"/>
        <v>475</v>
      </c>
      <c r="C113" s="14">
        <f t="shared" si="5"/>
        <v>7.916666666666667</v>
      </c>
      <c r="D113" s="11">
        <f t="shared" si="6"/>
        <v>643.91043872939827</v>
      </c>
      <c r="E113" s="11">
        <f t="shared" si="7"/>
        <v>30.606385382633736</v>
      </c>
      <c r="F113" s="11">
        <f>L113</f>
        <v>30.606385382633736</v>
      </c>
      <c r="G113" s="11">
        <f>P113</f>
        <v>30.606385382633736</v>
      </c>
      <c r="H113" s="24">
        <f>H112+IF(Limit=Oui,MAX(0,K112),K112)</f>
        <v>30.606385382633736</v>
      </c>
      <c r="I113" s="12">
        <f>Cp*RhoP/(J113*RhoA)*dP/1000*MassivSS</f>
        <v>0.6334763457294772</v>
      </c>
      <c r="J113" s="24">
        <f>IF(H113&lt;600,425+0.773*H113-1.69/1000*H113^2+2.22/1000^2*H113^3,IF(H113&lt;735,666+13002/(738-H113),IF(H113&lt;900,545+17820/(H113-731),650)))</f>
        <v>447.13927564059668</v>
      </c>
      <c r="K113" s="12">
        <f>LambdaP*MassivSS/(dP/1000)/(J113*RhoA)/(1+I113/3)*(D113-H113)*DeltaT-(EXP(I113/10)-1)*(D113-D112)</f>
        <v>0.2692020890999734</v>
      </c>
      <c r="L113" s="24">
        <f>L112+IF(Limit=Oui,MAX(0,O112),O112)</f>
        <v>30.606385382633736</v>
      </c>
      <c r="M113" s="12">
        <f>Cp*RhoP/(N113*RhoA)*dP/1000*MassivW</f>
        <v>0.6334763457294772</v>
      </c>
      <c r="N113" s="24">
        <f>IF(L113&lt;600,425+0.773*L113-1.69/1000*L113^2+2.22/1000^2*L113^3,IF(L113&lt;735,666+13002/(738-L113),IF(L113&lt;900,545+17820/(L113-731),650)))</f>
        <v>447.13927564059668</v>
      </c>
      <c r="O113" s="12">
        <f>LambdaP*MassivW/(dP/1000)/(N113*RhoA)/(1+M113/3)*(D113-L113)*DeltaT-(EXP(M113/10)-1)*(D113-D112)</f>
        <v>0.2692020890999734</v>
      </c>
      <c r="P113" s="24">
        <f>P112+IF(Limit=Oui,MAX(0,S112),S112)</f>
        <v>30.606385382633736</v>
      </c>
      <c r="Q113" s="12">
        <f>Cp*RhoP/(R113*RhoA)*dP/1000*MassivSI</f>
        <v>0.6334763457294772</v>
      </c>
      <c r="R113" s="24">
        <f>IF(P113&lt;600,425+0.773*P113-1.69/1000*P113^2+2.22/1000^2*P113^3,IF(P113&lt;735,666+13002/(738-P113),IF(P113&lt;900,545+17820/(P113-731),650)))</f>
        <v>447.13927564059668</v>
      </c>
      <c r="S113" s="12">
        <f>LambdaP*MassivSI/(dP/1000)/(R113*RhoA)/(1+Q113/3)*(D113-P113)*DeltaT-(EXP(Q113/10)-1)*(D113-D112)</f>
        <v>0.2692020890999734</v>
      </c>
    </row>
    <row r="114" spans="2:19" x14ac:dyDescent="0.25">
      <c r="B114" s="3">
        <f t="shared" si="4"/>
        <v>480</v>
      </c>
      <c r="C114" s="14">
        <f t="shared" si="5"/>
        <v>8</v>
      </c>
      <c r="D114" s="11">
        <f t="shared" si="6"/>
        <v>645.45510804178502</v>
      </c>
      <c r="E114" s="11">
        <f t="shared" si="7"/>
        <v>30.875587471733709</v>
      </c>
      <c r="F114" s="11">
        <f>L114</f>
        <v>30.875587471733709</v>
      </c>
      <c r="G114" s="11">
        <f>P114</f>
        <v>30.875587471733709</v>
      </c>
      <c r="H114" s="24">
        <f>H113+IF(Limit=Oui,MAX(0,K113),K113)</f>
        <v>30.875587471733709</v>
      </c>
      <c r="I114" s="12">
        <f>Cp*RhoP/(J114*RhoA)*dP/1000*MassivSS</f>
        <v>0.63321886566854313</v>
      </c>
      <c r="J114" s="24">
        <f>IF(H114&lt;600,425+0.773*H114-1.69/1000*H114^2+2.22/1000^2*H114^3,IF(H114&lt;735,666+13002/(738-H114),IF(H114&lt;900,545+17820/(H114-731),650)))</f>
        <v>447.32109184061858</v>
      </c>
      <c r="K114" s="12">
        <f>LambdaP*MassivSS/(dP/1000)/(J114*RhoA)/(1+I114/3)*(D114-H114)*DeltaT-(EXP(I114/10)-1)*(D114-D113)</f>
        <v>0.27094399697454447</v>
      </c>
      <c r="L114" s="24">
        <f>L113+IF(Limit=Oui,MAX(0,O113),O113)</f>
        <v>30.875587471733709</v>
      </c>
      <c r="M114" s="12">
        <f>Cp*RhoP/(N114*RhoA)*dP/1000*MassivW</f>
        <v>0.63321886566854313</v>
      </c>
      <c r="N114" s="24">
        <f>IF(L114&lt;600,425+0.773*L114-1.69/1000*L114^2+2.22/1000^2*L114^3,IF(L114&lt;735,666+13002/(738-L114),IF(L114&lt;900,545+17820/(L114-731),650)))</f>
        <v>447.32109184061858</v>
      </c>
      <c r="O114" s="12">
        <f>LambdaP*MassivW/(dP/1000)/(N114*RhoA)/(1+M114/3)*(D114-L114)*DeltaT-(EXP(M114/10)-1)*(D114-D113)</f>
        <v>0.27094399697454447</v>
      </c>
      <c r="P114" s="24">
        <f>P113+IF(Limit=Oui,MAX(0,S113),S113)</f>
        <v>30.875587471733709</v>
      </c>
      <c r="Q114" s="12">
        <f>Cp*RhoP/(R114*RhoA)*dP/1000*MassivSI</f>
        <v>0.63321886566854313</v>
      </c>
      <c r="R114" s="24">
        <f>IF(P114&lt;600,425+0.773*P114-1.69/1000*P114^2+2.22/1000^2*P114^3,IF(P114&lt;735,666+13002/(738-P114),IF(P114&lt;900,545+17820/(P114-731),650)))</f>
        <v>447.32109184061858</v>
      </c>
      <c r="S114" s="12">
        <f>LambdaP*MassivSI/(dP/1000)/(R114*RhoA)/(1+Q114/3)*(D114-P114)*DeltaT-(EXP(Q114/10)-1)*(D114-D113)</f>
        <v>0.27094399697454447</v>
      </c>
    </row>
    <row r="115" spans="2:19" x14ac:dyDescent="0.25">
      <c r="B115" s="3">
        <f t="shared" si="4"/>
        <v>485</v>
      </c>
      <c r="C115" s="14">
        <f t="shared" si="5"/>
        <v>8.0833333333333339</v>
      </c>
      <c r="D115" s="11">
        <f t="shared" si="6"/>
        <v>646.98401514746593</v>
      </c>
      <c r="E115" s="11">
        <f t="shared" si="7"/>
        <v>31.146531468708254</v>
      </c>
      <c r="F115" s="11">
        <f>L115</f>
        <v>31.146531468708254</v>
      </c>
      <c r="G115" s="11">
        <f>P115</f>
        <v>31.146531468708254</v>
      </c>
      <c r="H115" s="24">
        <f>H114+IF(Limit=Oui,MAX(0,K114),K114)</f>
        <v>31.146531468708254</v>
      </c>
      <c r="I115" s="12">
        <f>Cp*RhoP/(J115*RhoA)*dP/1000*MassivSS</f>
        <v>0.63296023807002777</v>
      </c>
      <c r="J115" s="24">
        <f>IF(H115&lt;600,425+0.773*H115-1.69/1000*H115^2+2.22/1000^2*H115^3,IF(H115&lt;735,666+13002/(738-H115),IF(H115&lt;900,545+17820/(H115-731),650)))</f>
        <v>447.50386727071628</v>
      </c>
      <c r="K115" s="12">
        <f>LambdaP*MassivSS/(dP/1000)/(J115*RhoA)/(1+I115/3)*(D115-H115)*DeltaT-(EXP(I115/10)-1)*(D115-D114)</f>
        <v>0.27265206729221025</v>
      </c>
      <c r="L115" s="24">
        <f>L114+IF(Limit=Oui,MAX(0,O114),O114)</f>
        <v>31.146531468708254</v>
      </c>
      <c r="M115" s="12">
        <f>Cp*RhoP/(N115*RhoA)*dP/1000*MassivW</f>
        <v>0.63296023807002777</v>
      </c>
      <c r="N115" s="24">
        <f>IF(L115&lt;600,425+0.773*L115-1.69/1000*L115^2+2.22/1000^2*L115^3,IF(L115&lt;735,666+13002/(738-L115),IF(L115&lt;900,545+17820/(L115-731),650)))</f>
        <v>447.50386727071628</v>
      </c>
      <c r="O115" s="12">
        <f>LambdaP*MassivW/(dP/1000)/(N115*RhoA)/(1+M115/3)*(D115-L115)*DeltaT-(EXP(M115/10)-1)*(D115-D114)</f>
        <v>0.27265206729221025</v>
      </c>
      <c r="P115" s="24">
        <f>P114+IF(Limit=Oui,MAX(0,S114),S114)</f>
        <v>31.146531468708254</v>
      </c>
      <c r="Q115" s="12">
        <f>Cp*RhoP/(R115*RhoA)*dP/1000*MassivSI</f>
        <v>0.63296023807002777</v>
      </c>
      <c r="R115" s="24">
        <f>IF(P115&lt;600,425+0.773*P115-1.69/1000*P115^2+2.22/1000^2*P115^3,IF(P115&lt;735,666+13002/(738-P115),IF(P115&lt;900,545+17820/(P115-731),650)))</f>
        <v>447.50386727071628</v>
      </c>
      <c r="S115" s="12">
        <f>LambdaP*MassivSI/(dP/1000)/(R115*RhoA)/(1+Q115/3)*(D115-P115)*DeltaT-(EXP(Q115/10)-1)*(D115-D114)</f>
        <v>0.27265206729221025</v>
      </c>
    </row>
    <row r="116" spans="2:19" x14ac:dyDescent="0.25">
      <c r="B116" s="3">
        <f t="shared" si="4"/>
        <v>490</v>
      </c>
      <c r="C116" s="14">
        <f t="shared" si="5"/>
        <v>8.1666666666666661</v>
      </c>
      <c r="D116" s="11">
        <f t="shared" si="6"/>
        <v>648.49747848306515</v>
      </c>
      <c r="E116" s="11">
        <f t="shared" si="7"/>
        <v>31.419183536000464</v>
      </c>
      <c r="F116" s="11">
        <f>L116</f>
        <v>31.419183536000464</v>
      </c>
      <c r="G116" s="11">
        <f>P116</f>
        <v>31.419183536000464</v>
      </c>
      <c r="H116" s="24">
        <f>H115+IF(Limit=Oui,MAX(0,K115),K115)</f>
        <v>31.419183536000464</v>
      </c>
      <c r="I116" s="12">
        <f>Cp*RhoP/(J116*RhoA)*dP/1000*MassivSS</f>
        <v>0.63270050376612197</v>
      </c>
      <c r="J116" s="24">
        <f>IF(H116&lt;600,425+0.773*H116-1.69/1000*H116^2+2.22/1000^2*H116^3,IF(H116&lt;735,666+13002/(738-H116),IF(H116&lt;900,545+17820/(H116-731),650)))</f>
        <v>447.68757520957337</v>
      </c>
      <c r="K116" s="12">
        <f>LambdaP*MassivSS/(dP/1000)/(J116*RhoA)/(1+I116/3)*(D116-H116)*DeltaT-(EXP(I116/10)-1)*(D116-D115)</f>
        <v>0.27432720470477118</v>
      </c>
      <c r="L116" s="24">
        <f>L115+IF(Limit=Oui,MAX(0,O115),O115)</f>
        <v>31.419183536000464</v>
      </c>
      <c r="M116" s="12">
        <f>Cp*RhoP/(N116*RhoA)*dP/1000*MassivW</f>
        <v>0.63270050376612197</v>
      </c>
      <c r="N116" s="24">
        <f>IF(L116&lt;600,425+0.773*L116-1.69/1000*L116^2+2.22/1000^2*L116^3,IF(L116&lt;735,666+13002/(738-L116),IF(L116&lt;900,545+17820/(L116-731),650)))</f>
        <v>447.68757520957337</v>
      </c>
      <c r="O116" s="12">
        <f>LambdaP*MassivW/(dP/1000)/(N116*RhoA)/(1+M116/3)*(D116-L116)*DeltaT-(EXP(M116/10)-1)*(D116-D115)</f>
        <v>0.27432720470477118</v>
      </c>
      <c r="P116" s="24">
        <f>P115+IF(Limit=Oui,MAX(0,S115),S115)</f>
        <v>31.419183536000464</v>
      </c>
      <c r="Q116" s="12">
        <f>Cp*RhoP/(R116*RhoA)*dP/1000*MassivSI</f>
        <v>0.63270050376612197</v>
      </c>
      <c r="R116" s="24">
        <f>IF(P116&lt;600,425+0.773*P116-1.69/1000*P116^2+2.22/1000^2*P116^3,IF(P116&lt;735,666+13002/(738-P116),IF(P116&lt;900,545+17820/(P116-731),650)))</f>
        <v>447.68757520957337</v>
      </c>
      <c r="S116" s="12">
        <f>LambdaP*MassivSI/(dP/1000)/(R116*RhoA)/(1+Q116/3)*(D116-P116)*DeltaT-(EXP(Q116/10)-1)*(D116-D115)</f>
        <v>0.27432720470477118</v>
      </c>
    </row>
    <row r="117" spans="2:19" x14ac:dyDescent="0.25">
      <c r="B117" s="3">
        <f t="shared" si="4"/>
        <v>495</v>
      </c>
      <c r="C117" s="14">
        <f t="shared" si="5"/>
        <v>8.25</v>
      </c>
      <c r="D117" s="11">
        <f t="shared" si="6"/>
        <v>649.99580693178507</v>
      </c>
      <c r="E117" s="11">
        <f t="shared" si="7"/>
        <v>31.693510740705236</v>
      </c>
      <c r="F117" s="11">
        <f>L117</f>
        <v>31.693510740705236</v>
      </c>
      <c r="G117" s="11">
        <f>P117</f>
        <v>31.693510740705236</v>
      </c>
      <c r="H117" s="24">
        <f>H116+IF(Limit=Oui,MAX(0,K116),K116)</f>
        <v>31.693510740705236</v>
      </c>
      <c r="I117" s="12">
        <f>Cp*RhoP/(J117*RhoA)*dP/1000*MassivSS</f>
        <v>0.63243970248337533</v>
      </c>
      <c r="J117" s="24">
        <f>IF(H117&lt;600,425+0.773*H117-1.69/1000*H117^2+2.22/1000^2*H117^3,IF(H117&lt;735,666+13002/(738-H117),IF(H117&lt;900,545+17820/(H117-731),650)))</f>
        <v>447.87218963751951</v>
      </c>
      <c r="K117" s="12">
        <f>LambdaP*MassivSS/(dP/1000)/(J117*RhoA)/(1+I117/3)*(D117-H117)*DeltaT-(EXP(I117/10)-1)*(D117-D116)</f>
        <v>0.27597028056092676</v>
      </c>
      <c r="L117" s="24">
        <f>L116+IF(Limit=Oui,MAX(0,O116),O116)</f>
        <v>31.693510740705236</v>
      </c>
      <c r="M117" s="12">
        <f>Cp*RhoP/(N117*RhoA)*dP/1000*MassivW</f>
        <v>0.63243970248337533</v>
      </c>
      <c r="N117" s="24">
        <f>IF(L117&lt;600,425+0.773*L117-1.69/1000*L117^2+2.22/1000^2*L117^3,IF(L117&lt;735,666+13002/(738-L117),IF(L117&lt;900,545+17820/(L117-731),650)))</f>
        <v>447.87218963751951</v>
      </c>
      <c r="O117" s="12">
        <f>LambdaP*MassivW/(dP/1000)/(N117*RhoA)/(1+M117/3)*(D117-L117)*DeltaT-(EXP(M117/10)-1)*(D117-D116)</f>
        <v>0.27597028056092676</v>
      </c>
      <c r="P117" s="24">
        <f>P116+IF(Limit=Oui,MAX(0,S116),S116)</f>
        <v>31.693510740705236</v>
      </c>
      <c r="Q117" s="12">
        <f>Cp*RhoP/(R117*RhoA)*dP/1000*MassivSI</f>
        <v>0.63243970248337533</v>
      </c>
      <c r="R117" s="24">
        <f>IF(P117&lt;600,425+0.773*P117-1.69/1000*P117^2+2.22/1000^2*P117^3,IF(P117&lt;735,666+13002/(738-P117),IF(P117&lt;900,545+17820/(P117-731),650)))</f>
        <v>447.87218963751951</v>
      </c>
      <c r="S117" s="12">
        <f>LambdaP*MassivSI/(dP/1000)/(R117*RhoA)/(1+Q117/3)*(D117-P117)*DeltaT-(EXP(Q117/10)-1)*(D117-D116)</f>
        <v>0.27597028056092676</v>
      </c>
    </row>
    <row r="118" spans="2:19" x14ac:dyDescent="0.25">
      <c r="B118" s="3">
        <f t="shared" si="4"/>
        <v>500</v>
      </c>
      <c r="C118" s="14">
        <f t="shared" si="5"/>
        <v>8.3333333333333339</v>
      </c>
      <c r="D118" s="11">
        <f t="shared" si="6"/>
        <v>651.47930020177489</v>
      </c>
      <c r="E118" s="11">
        <f t="shared" si="7"/>
        <v>31.969481021266162</v>
      </c>
      <c r="F118" s="11">
        <f>L118</f>
        <v>31.969481021266162</v>
      </c>
      <c r="G118" s="11">
        <f>P118</f>
        <v>31.969481021266162</v>
      </c>
      <c r="H118" s="24">
        <f>H117+IF(Limit=Oui,MAX(0,K117),K117)</f>
        <v>31.969481021266162</v>
      </c>
      <c r="I118" s="12">
        <f>Cp*RhoP/(J118*RhoA)*dP/1000*MassivSS</f>
        <v>0.63217787288018079</v>
      </c>
      <c r="J118" s="24">
        <f>IF(H118&lt;600,425+0.773*H118-1.69/1000*H118^2+2.22/1000^2*H118^3,IF(H118&lt;735,666+13002/(738-H118),IF(H118&lt;900,545+17820/(H118-731),650)))</f>
        <v>448.05768521198559</v>
      </c>
      <c r="K118" s="12">
        <f>LambdaP*MassivSS/(dP/1000)/(J118*RhoA)/(1+I118/3)*(D118-H118)*DeltaT-(EXP(I118/10)-1)*(D118-D117)</f>
        <v>0.27758213447210944</v>
      </c>
      <c r="L118" s="24">
        <f>L117+IF(Limit=Oui,MAX(0,O117),O117)</f>
        <v>31.969481021266162</v>
      </c>
      <c r="M118" s="12">
        <f>Cp*RhoP/(N118*RhoA)*dP/1000*MassivW</f>
        <v>0.63217787288018079</v>
      </c>
      <c r="N118" s="24">
        <f>IF(L118&lt;600,425+0.773*L118-1.69/1000*L118^2+2.22/1000^2*L118^3,IF(L118&lt;735,666+13002/(738-L118),IF(L118&lt;900,545+17820/(L118-731),650)))</f>
        <v>448.05768521198559</v>
      </c>
      <c r="O118" s="12">
        <f>LambdaP*MassivW/(dP/1000)/(N118*RhoA)/(1+M118/3)*(D118-L118)*DeltaT-(EXP(M118/10)-1)*(D118-D117)</f>
        <v>0.27758213447210944</v>
      </c>
      <c r="P118" s="24">
        <f>P117+IF(Limit=Oui,MAX(0,S117),S117)</f>
        <v>31.969481021266162</v>
      </c>
      <c r="Q118" s="12">
        <f>Cp*RhoP/(R118*RhoA)*dP/1000*MassivSI</f>
        <v>0.63217787288018079</v>
      </c>
      <c r="R118" s="24">
        <f>IF(P118&lt;600,425+0.773*P118-1.69/1000*P118^2+2.22/1000^2*P118^3,IF(P118&lt;735,666+13002/(738-P118),IF(P118&lt;900,545+17820/(P118-731),650)))</f>
        <v>448.05768521198559</v>
      </c>
      <c r="S118" s="12">
        <f>LambdaP*MassivSI/(dP/1000)/(R118*RhoA)/(1+Q118/3)*(D118-P118)*DeltaT-(EXP(Q118/10)-1)*(D118-D117)</f>
        <v>0.27758213447210944</v>
      </c>
    </row>
    <row r="119" spans="2:19" x14ac:dyDescent="0.25">
      <c r="B119" s="3">
        <f t="shared" si="4"/>
        <v>505</v>
      </c>
      <c r="C119" s="14">
        <f t="shared" si="5"/>
        <v>8.4166666666666661</v>
      </c>
      <c r="D119" s="11">
        <f t="shared" si="6"/>
        <v>652.94824918595157</v>
      </c>
      <c r="E119" s="11">
        <f t="shared" si="7"/>
        <v>32.247063155738275</v>
      </c>
      <c r="F119" s="11">
        <f>L119</f>
        <v>32.247063155738275</v>
      </c>
      <c r="G119" s="11">
        <f>P119</f>
        <v>32.247063155738275</v>
      </c>
      <c r="H119" s="24">
        <f>H118+IF(Limit=Oui,MAX(0,K118),K118)</f>
        <v>32.247063155738275</v>
      </c>
      <c r="I119" s="12">
        <f>Cp*RhoP/(J119*RhoA)*dP/1000*MassivSS</f>
        <v>0.63191505258260572</v>
      </c>
      <c r="J119" s="24">
        <f>IF(H119&lt;600,425+0.773*H119-1.69/1000*H119^2+2.22/1000^2*H119^3,IF(H119&lt;735,666+13002/(738-H119),IF(H119&lt;900,545+17820/(H119-731),650)))</f>
        <v>448.2440372440775</v>
      </c>
      <c r="K119" s="12">
        <f>LambdaP*MassivSS/(dP/1000)/(J119*RhoA)/(1+I119/3)*(D119-H119)*DeltaT-(EXP(I119/10)-1)*(D119-D118)</f>
        <v>0.27916357578919315</v>
      </c>
      <c r="L119" s="24">
        <f>L118+IF(Limit=Oui,MAX(0,O118),O118)</f>
        <v>32.247063155738275</v>
      </c>
      <c r="M119" s="12">
        <f>Cp*RhoP/(N119*RhoA)*dP/1000*MassivW</f>
        <v>0.63191505258260572</v>
      </c>
      <c r="N119" s="24">
        <f>IF(L119&lt;600,425+0.773*L119-1.69/1000*L119^2+2.22/1000^2*L119^3,IF(L119&lt;735,666+13002/(738-L119),IF(L119&lt;900,545+17820/(L119-731),650)))</f>
        <v>448.2440372440775</v>
      </c>
      <c r="O119" s="12">
        <f>LambdaP*MassivW/(dP/1000)/(N119*RhoA)/(1+M119/3)*(D119-L119)*DeltaT-(EXP(M119/10)-1)*(D119-D118)</f>
        <v>0.27916357578919315</v>
      </c>
      <c r="P119" s="24">
        <f>P118+IF(Limit=Oui,MAX(0,S118),S118)</f>
        <v>32.247063155738275</v>
      </c>
      <c r="Q119" s="12">
        <f>Cp*RhoP/(R119*RhoA)*dP/1000*MassivSI</f>
        <v>0.63191505258260572</v>
      </c>
      <c r="R119" s="24">
        <f>IF(P119&lt;600,425+0.773*P119-1.69/1000*P119^2+2.22/1000^2*P119^3,IF(P119&lt;735,666+13002/(738-P119),IF(P119&lt;900,545+17820/(P119-731),650)))</f>
        <v>448.2440372440775</v>
      </c>
      <c r="S119" s="12">
        <f>LambdaP*MassivSI/(dP/1000)/(R119*RhoA)/(1+Q119/3)*(D119-P119)*DeltaT-(EXP(Q119/10)-1)*(D119-D118)</f>
        <v>0.27916357578919315</v>
      </c>
    </row>
    <row r="120" spans="2:19" x14ac:dyDescent="0.25">
      <c r="B120" s="3">
        <f t="shared" si="4"/>
        <v>510</v>
      </c>
      <c r="C120" s="14">
        <f t="shared" si="5"/>
        <v>8.5</v>
      </c>
      <c r="D120" s="11">
        <f t="shared" si="6"/>
        <v>654.40293630435303</v>
      </c>
      <c r="E120" s="11">
        <f t="shared" si="7"/>
        <v>32.526226731527466</v>
      </c>
      <c r="F120" s="11">
        <f>L120</f>
        <v>32.526226731527466</v>
      </c>
      <c r="G120" s="11">
        <f>P120</f>
        <v>32.526226731527466</v>
      </c>
      <c r="H120" s="24">
        <f>H119+IF(Limit=Oui,MAX(0,K119),K119)</f>
        <v>32.526226731527466</v>
      </c>
      <c r="I120" s="12">
        <f>Cp*RhoP/(J120*RhoA)*dP/1000*MassivSS</f>
        <v>0.63165127821866107</v>
      </c>
      <c r="J120" s="24">
        <f>IF(H120&lt;600,425+0.773*H120-1.69/1000*H120^2+2.22/1000^2*H120^3,IF(H120&lt;735,666+13002/(738-H120),IF(H120&lt;900,545+17820/(H120-731),650)))</f>
        <v>448.43122167620504</v>
      </c>
      <c r="K120" s="12">
        <f>LambdaP*MassivSS/(dP/1000)/(J120*RhoA)/(1+I120/3)*(D120-H120)*DeltaT-(EXP(I120/10)-1)*(D120-D119)</f>
        <v>0.28071538499611293</v>
      </c>
      <c r="L120" s="24">
        <f>L119+IF(Limit=Oui,MAX(0,O119),O119)</f>
        <v>32.526226731527466</v>
      </c>
      <c r="M120" s="12">
        <f>Cp*RhoP/(N120*RhoA)*dP/1000*MassivW</f>
        <v>0.63165127821866107</v>
      </c>
      <c r="N120" s="24">
        <f>IF(L120&lt;600,425+0.773*L120-1.69/1000*L120^2+2.22/1000^2*L120^3,IF(L120&lt;735,666+13002/(738-L120),IF(L120&lt;900,545+17820/(L120-731),650)))</f>
        <v>448.43122167620504</v>
      </c>
      <c r="O120" s="12">
        <f>LambdaP*MassivW/(dP/1000)/(N120*RhoA)/(1+M120/3)*(D120-L120)*DeltaT-(EXP(M120/10)-1)*(D120-D119)</f>
        <v>0.28071538499611293</v>
      </c>
      <c r="P120" s="24">
        <f>P119+IF(Limit=Oui,MAX(0,S119),S119)</f>
        <v>32.526226731527466</v>
      </c>
      <c r="Q120" s="12">
        <f>Cp*RhoP/(R120*RhoA)*dP/1000*MassivSI</f>
        <v>0.63165127821866107</v>
      </c>
      <c r="R120" s="24">
        <f>IF(P120&lt;600,425+0.773*P120-1.69/1000*P120^2+2.22/1000^2*P120^3,IF(P120&lt;735,666+13002/(738-P120),IF(P120&lt;900,545+17820/(P120-731),650)))</f>
        <v>448.43122167620504</v>
      </c>
      <c r="S120" s="12">
        <f>LambdaP*MassivSI/(dP/1000)/(R120*RhoA)/(1+Q120/3)*(D120-P120)*DeltaT-(EXP(Q120/10)-1)*(D120-D119)</f>
        <v>0.28071538499611293</v>
      </c>
    </row>
    <row r="121" spans="2:19" x14ac:dyDescent="0.25">
      <c r="B121" s="3">
        <f t="shared" si="4"/>
        <v>515</v>
      </c>
      <c r="C121" s="14">
        <f t="shared" si="5"/>
        <v>8.5833333333333339</v>
      </c>
      <c r="D121" s="11">
        <f t="shared" si="6"/>
        <v>655.84363583003005</v>
      </c>
      <c r="E121" s="11">
        <f t="shared" si="7"/>
        <v>32.80694211652358</v>
      </c>
      <c r="F121" s="11">
        <f>L121</f>
        <v>32.80694211652358</v>
      </c>
      <c r="G121" s="11">
        <f>P121</f>
        <v>32.80694211652358</v>
      </c>
      <c r="H121" s="24">
        <f>H120+IF(Limit=Oui,MAX(0,K120),K120)</f>
        <v>32.80694211652358</v>
      </c>
      <c r="I121" s="12">
        <f>Cp*RhoP/(J121*RhoA)*dP/1000*MassivSS</f>
        <v>0.63138658545109327</v>
      </c>
      <c r="J121" s="24">
        <f>IF(H121&lt;600,425+0.773*H121-1.69/1000*H121^2+2.22/1000^2*H121^3,IF(H121&lt;735,666+13002/(738-H121),IF(H121&lt;900,545+17820/(H121-731),650)))</f>
        <v>448.61921506070894</v>
      </c>
      <c r="K121" s="12">
        <f>LambdaP*MassivSS/(dP/1000)/(J121*RhoA)/(1+I121/3)*(D121-H121)*DeltaT-(EXP(I121/10)-1)*(D121-D120)</f>
        <v>0.282238315025928</v>
      </c>
      <c r="L121" s="24">
        <f>L120+IF(Limit=Oui,MAX(0,O120),O120)</f>
        <v>32.80694211652358</v>
      </c>
      <c r="M121" s="12">
        <f>Cp*RhoP/(N121*RhoA)*dP/1000*MassivW</f>
        <v>0.63138658545109327</v>
      </c>
      <c r="N121" s="24">
        <f>IF(L121&lt;600,425+0.773*L121-1.69/1000*L121^2+2.22/1000^2*L121^3,IF(L121&lt;735,666+13002/(738-L121),IF(L121&lt;900,545+17820/(L121-731),650)))</f>
        <v>448.61921506070894</v>
      </c>
      <c r="O121" s="12">
        <f>LambdaP*MassivW/(dP/1000)/(N121*RhoA)/(1+M121/3)*(D121-L121)*DeltaT-(EXP(M121/10)-1)*(D121-D120)</f>
        <v>0.282238315025928</v>
      </c>
      <c r="P121" s="24">
        <f>P120+IF(Limit=Oui,MAX(0,S120),S120)</f>
        <v>32.80694211652358</v>
      </c>
      <c r="Q121" s="12">
        <f>Cp*RhoP/(R121*RhoA)*dP/1000*MassivSI</f>
        <v>0.63138658545109327</v>
      </c>
      <c r="R121" s="24">
        <f>IF(P121&lt;600,425+0.773*P121-1.69/1000*P121^2+2.22/1000^2*P121^3,IF(P121&lt;735,666+13002/(738-P121),IF(P121&lt;900,545+17820/(P121-731),650)))</f>
        <v>448.61921506070894</v>
      </c>
      <c r="S121" s="12">
        <f>LambdaP*MassivSI/(dP/1000)/(R121*RhoA)/(1+Q121/3)*(D121-P121)*DeltaT-(EXP(Q121/10)-1)*(D121-D120)</f>
        <v>0.282238315025928</v>
      </c>
    </row>
    <row r="122" spans="2:19" x14ac:dyDescent="0.25">
      <c r="B122" s="3">
        <f t="shared" si="4"/>
        <v>520</v>
      </c>
      <c r="C122" s="14">
        <f t="shared" si="5"/>
        <v>8.6666666666666661</v>
      </c>
      <c r="D122" s="11">
        <f t="shared" si="6"/>
        <v>657.27061419942038</v>
      </c>
      <c r="E122" s="11">
        <f t="shared" si="7"/>
        <v>33.089180431549508</v>
      </c>
      <c r="F122" s="11">
        <f>L122</f>
        <v>33.089180431549508</v>
      </c>
      <c r="G122" s="11">
        <f>P122</f>
        <v>33.089180431549508</v>
      </c>
      <c r="H122" s="24">
        <f>H121+IF(Limit=Oui,MAX(0,K121),K121)</f>
        <v>33.089180431549508</v>
      </c>
      <c r="I122" s="12">
        <f>Cp*RhoP/(J122*RhoA)*dP/1000*MassivSS</f>
        <v>0.63112100900877532</v>
      </c>
      <c r="J122" s="24">
        <f>IF(H122&lt;600,425+0.773*H122-1.69/1000*H122^2+2.22/1000^2*H122^3,IF(H122&lt;735,666+13002/(738-H122),IF(H122&lt;900,545+17820/(H122-731),650)))</f>
        <v>448.80799453943115</v>
      </c>
      <c r="K122" s="12">
        <f>LambdaP*MassivSS/(dP/1000)/(J122*RhoA)/(1+I122/3)*(D122-H122)*DeltaT-(EXP(I122/10)-1)*(D122-D121)</f>
        <v>0.2837330925040768</v>
      </c>
      <c r="L122" s="24">
        <f>L121+IF(Limit=Oui,MAX(0,O121),O121)</f>
        <v>33.089180431549508</v>
      </c>
      <c r="M122" s="12">
        <f>Cp*RhoP/(N122*RhoA)*dP/1000*MassivW</f>
        <v>0.63112100900877532</v>
      </c>
      <c r="N122" s="24">
        <f>IF(L122&lt;600,425+0.773*L122-1.69/1000*L122^2+2.22/1000^2*L122^3,IF(L122&lt;735,666+13002/(738-L122),IF(L122&lt;900,545+17820/(L122-731),650)))</f>
        <v>448.80799453943115</v>
      </c>
      <c r="O122" s="12">
        <f>LambdaP*MassivW/(dP/1000)/(N122*RhoA)/(1+M122/3)*(D122-L122)*DeltaT-(EXP(M122/10)-1)*(D122-D121)</f>
        <v>0.2837330925040768</v>
      </c>
      <c r="P122" s="24">
        <f>P121+IF(Limit=Oui,MAX(0,S121),S121)</f>
        <v>33.089180431549508</v>
      </c>
      <c r="Q122" s="12">
        <f>Cp*RhoP/(R122*RhoA)*dP/1000*MassivSI</f>
        <v>0.63112100900877532</v>
      </c>
      <c r="R122" s="24">
        <f>IF(P122&lt;600,425+0.773*P122-1.69/1000*P122^2+2.22/1000^2*P122^3,IF(P122&lt;735,666+13002/(738-P122),IF(P122&lt;900,545+17820/(P122-731),650)))</f>
        <v>448.80799453943115</v>
      </c>
      <c r="S122" s="12">
        <f>LambdaP*MassivSI/(dP/1000)/(R122*RhoA)/(1+Q122/3)*(D122-P122)*DeltaT-(EXP(Q122/10)-1)*(D122-D121)</f>
        <v>0.2837330925040768</v>
      </c>
    </row>
    <row r="123" spans="2:19" x14ac:dyDescent="0.25">
      <c r="B123" s="3">
        <f t="shared" si="4"/>
        <v>525</v>
      </c>
      <c r="C123" s="14">
        <f t="shared" si="5"/>
        <v>8.75</v>
      </c>
      <c r="D123" s="11">
        <f t="shared" si="6"/>
        <v>658.68413030808085</v>
      </c>
      <c r="E123" s="11">
        <f t="shared" si="7"/>
        <v>33.372913524053587</v>
      </c>
      <c r="F123" s="11">
        <f>L123</f>
        <v>33.372913524053587</v>
      </c>
      <c r="G123" s="11">
        <f>P123</f>
        <v>33.372913524053587</v>
      </c>
      <c r="H123" s="24">
        <f>H122+IF(Limit=Oui,MAX(0,K122),K122)</f>
        <v>33.372913524053587</v>
      </c>
      <c r="I123" s="12">
        <f>Cp*RhoP/(J123*RhoA)*dP/1000*MassivSS</f>
        <v>0.63085458271677675</v>
      </c>
      <c r="J123" s="24">
        <f>IF(H123&lt;600,425+0.773*H123-1.69/1000*H123^2+2.22/1000^2*H123^3,IF(H123&lt;735,666+13002/(738-H123),IF(H123&lt;900,545+17820/(H123-731),650)))</f>
        <v>448.99753782417599</v>
      </c>
      <c r="K123" s="12">
        <f>LambdaP*MassivSS/(dP/1000)/(J123*RhoA)/(1+I123/3)*(D123-H123)*DeltaT-(EXP(I123/10)-1)*(D123-D122)</f>
        <v>0.28520041892388825</v>
      </c>
      <c r="L123" s="24">
        <f>L122+IF(Limit=Oui,MAX(0,O122),O122)</f>
        <v>33.372913524053587</v>
      </c>
      <c r="M123" s="12">
        <f>Cp*RhoP/(N123*RhoA)*dP/1000*MassivW</f>
        <v>0.63085458271677675</v>
      </c>
      <c r="N123" s="24">
        <f>IF(L123&lt;600,425+0.773*L123-1.69/1000*L123^2+2.22/1000^2*L123^3,IF(L123&lt;735,666+13002/(738-L123),IF(L123&lt;900,545+17820/(L123-731),650)))</f>
        <v>448.99753782417599</v>
      </c>
      <c r="O123" s="12">
        <f>LambdaP*MassivW/(dP/1000)/(N123*RhoA)/(1+M123/3)*(D123-L123)*DeltaT-(EXP(M123/10)-1)*(D123-D122)</f>
        <v>0.28520041892388825</v>
      </c>
      <c r="P123" s="24">
        <f>P122+IF(Limit=Oui,MAX(0,S122),S122)</f>
        <v>33.372913524053587</v>
      </c>
      <c r="Q123" s="12">
        <f>Cp*RhoP/(R123*RhoA)*dP/1000*MassivSI</f>
        <v>0.63085458271677675</v>
      </c>
      <c r="R123" s="24">
        <f>IF(P123&lt;600,425+0.773*P123-1.69/1000*P123^2+2.22/1000^2*P123^3,IF(P123&lt;735,666+13002/(738-P123),IF(P123&lt;900,545+17820/(P123-731),650)))</f>
        <v>448.99753782417599</v>
      </c>
      <c r="S123" s="12">
        <f>LambdaP*MassivSI/(dP/1000)/(R123*RhoA)/(1+Q123/3)*(D123-P123)*DeltaT-(EXP(Q123/10)-1)*(D123-D122)</f>
        <v>0.28520041892388825</v>
      </c>
    </row>
    <row r="124" spans="2:19" x14ac:dyDescent="0.25">
      <c r="B124" s="3">
        <f t="shared" si="4"/>
        <v>530</v>
      </c>
      <c r="C124" s="14">
        <f t="shared" si="5"/>
        <v>8.8333333333333339</v>
      </c>
      <c r="D124" s="11">
        <f t="shared" si="6"/>
        <v>660.08443579260029</v>
      </c>
      <c r="E124" s="11">
        <f t="shared" si="7"/>
        <v>33.658113942977472</v>
      </c>
      <c r="F124" s="11">
        <f>L124</f>
        <v>33.658113942977472</v>
      </c>
      <c r="G124" s="11">
        <f>P124</f>
        <v>33.658113942977472</v>
      </c>
      <c r="H124" s="24">
        <f>H123+IF(Limit=Oui,MAX(0,K123),K123)</f>
        <v>33.658113942977472</v>
      </c>
      <c r="I124" s="12">
        <f>Cp*RhoP/(J124*RhoA)*dP/1000*MassivSS</f>
        <v>0.63058733952517598</v>
      </c>
      <c r="J124" s="24">
        <f>IF(H124&lt;600,425+0.773*H124-1.69/1000*H124^2+2.22/1000^2*H124^3,IF(H124&lt;735,666+13002/(738-H124),IF(H124&lt;900,545+17820/(H124-731),650)))</f>
        <v>449.18782317801663</v>
      </c>
      <c r="K124" s="12">
        <f>LambdaP*MassivSS/(dP/1000)/(J124*RhoA)/(1+I124/3)*(D124-H124)*DeltaT-(EXP(I124/10)-1)*(D124-D123)</f>
        <v>0.28664097175837727</v>
      </c>
      <c r="L124" s="24">
        <f>L123+IF(Limit=Oui,MAX(0,O123),O123)</f>
        <v>33.658113942977472</v>
      </c>
      <c r="M124" s="12">
        <f>Cp*RhoP/(N124*RhoA)*dP/1000*MassivW</f>
        <v>0.63058733952517598</v>
      </c>
      <c r="N124" s="24">
        <f>IF(L124&lt;600,425+0.773*L124-1.69/1000*L124^2+2.22/1000^2*L124^3,IF(L124&lt;735,666+13002/(738-L124),IF(L124&lt;900,545+17820/(L124-731),650)))</f>
        <v>449.18782317801663</v>
      </c>
      <c r="O124" s="12">
        <f>LambdaP*MassivW/(dP/1000)/(N124*RhoA)/(1+M124/3)*(D124-L124)*DeltaT-(EXP(M124/10)-1)*(D124-D123)</f>
        <v>0.28664097175837727</v>
      </c>
      <c r="P124" s="24">
        <f>P123+IF(Limit=Oui,MAX(0,S123),S123)</f>
        <v>33.658113942977472</v>
      </c>
      <c r="Q124" s="12">
        <f>Cp*RhoP/(R124*RhoA)*dP/1000*MassivSI</f>
        <v>0.63058733952517598</v>
      </c>
      <c r="R124" s="24">
        <f>IF(P124&lt;600,425+0.773*P124-1.69/1000*P124^2+2.22/1000^2*P124^3,IF(P124&lt;735,666+13002/(738-P124),IF(P124&lt;900,545+17820/(P124-731),650)))</f>
        <v>449.18782317801663</v>
      </c>
      <c r="S124" s="12">
        <f>LambdaP*MassivSI/(dP/1000)/(R124*RhoA)/(1+Q124/3)*(D124-P124)*DeltaT-(EXP(Q124/10)-1)*(D124-D123)</f>
        <v>0.28664097175837727</v>
      </c>
    </row>
    <row r="125" spans="2:19" x14ac:dyDescent="0.25">
      <c r="B125" s="3">
        <f t="shared" si="4"/>
        <v>535</v>
      </c>
      <c r="C125" s="14">
        <f t="shared" si="5"/>
        <v>8.9166666666666661</v>
      </c>
      <c r="D125" s="11">
        <f t="shared" si="6"/>
        <v>661.47177529945907</v>
      </c>
      <c r="E125" s="11">
        <f t="shared" si="7"/>
        <v>33.944754914735853</v>
      </c>
      <c r="F125" s="11">
        <f>L125</f>
        <v>33.944754914735853</v>
      </c>
      <c r="G125" s="11">
        <f>P125</f>
        <v>33.944754914735853</v>
      </c>
      <c r="H125" s="24">
        <f>H124+IF(Limit=Oui,MAX(0,K124),K124)</f>
        <v>33.944754914735853</v>
      </c>
      <c r="I125" s="12">
        <f>Cp*RhoP/(J125*RhoA)*dP/1000*MassivSS</f>
        <v>0.6303193115366853</v>
      </c>
      <c r="J125" s="24">
        <f>IF(H125&lt;600,425+0.773*H125-1.69/1000*H125^2+2.22/1000^2*H125^3,IF(H125&lt;735,666+13002/(738-H125),IF(H125&lt;900,545+17820/(H125-731),650)))</f>
        <v>449.37882939739984</v>
      </c>
      <c r="K125" s="12">
        <f>LambdaP*MassivSS/(dP/1000)/(J125*RhoA)/(1+I125/3)*(D125-H125)*DeltaT-(EXP(I125/10)-1)*(D125-D124)</f>
        <v>0.28805540551258252</v>
      </c>
      <c r="L125" s="24">
        <f>L124+IF(Limit=Oui,MAX(0,O124),O124)</f>
        <v>33.944754914735853</v>
      </c>
      <c r="M125" s="12">
        <f>Cp*RhoP/(N125*RhoA)*dP/1000*MassivW</f>
        <v>0.6303193115366853</v>
      </c>
      <c r="N125" s="24">
        <f>IF(L125&lt;600,425+0.773*L125-1.69/1000*L125^2+2.22/1000^2*L125^3,IF(L125&lt;735,666+13002/(738-L125),IF(L125&lt;900,545+17820/(L125-731),650)))</f>
        <v>449.37882939739984</v>
      </c>
      <c r="O125" s="12">
        <f>LambdaP*MassivW/(dP/1000)/(N125*RhoA)/(1+M125/3)*(D125-L125)*DeltaT-(EXP(M125/10)-1)*(D125-D124)</f>
        <v>0.28805540551258252</v>
      </c>
      <c r="P125" s="24">
        <f>P124+IF(Limit=Oui,MAX(0,S124),S124)</f>
        <v>33.944754914735853</v>
      </c>
      <c r="Q125" s="12">
        <f>Cp*RhoP/(R125*RhoA)*dP/1000*MassivSI</f>
        <v>0.6303193115366853</v>
      </c>
      <c r="R125" s="24">
        <f>IF(P125&lt;600,425+0.773*P125-1.69/1000*P125^2+2.22/1000^2*P125^3,IF(P125&lt;735,666+13002/(738-P125),IF(P125&lt;900,545+17820/(P125-731),650)))</f>
        <v>449.37882939739984</v>
      </c>
      <c r="S125" s="12">
        <f>LambdaP*MassivSI/(dP/1000)/(R125*RhoA)/(1+Q125/3)*(D125-P125)*DeltaT-(EXP(Q125/10)-1)*(D125-D124)</f>
        <v>0.28805540551258252</v>
      </c>
    </row>
    <row r="126" spans="2:19" x14ac:dyDescent="0.25">
      <c r="B126" s="3">
        <f t="shared" si="4"/>
        <v>540</v>
      </c>
      <c r="C126" s="14">
        <f t="shared" si="5"/>
        <v>9</v>
      </c>
      <c r="D126" s="11">
        <f t="shared" si="6"/>
        <v>662.84638674155724</v>
      </c>
      <c r="E126" s="11">
        <f t="shared" si="7"/>
        <v>34.232810320248433</v>
      </c>
      <c r="F126" s="11">
        <f>L126</f>
        <v>34.232810320248433</v>
      </c>
      <c r="G126" s="11">
        <f>P126</f>
        <v>34.232810320248433</v>
      </c>
      <c r="H126" s="24">
        <f>H125+IF(Limit=Oui,MAX(0,K125),K125)</f>
        <v>34.232810320248433</v>
      </c>
      <c r="I126" s="12">
        <f>Cp*RhoP/(J126*RhoA)*dP/1000*MassivSS</f>
        <v>0.63005053003314559</v>
      </c>
      <c r="J126" s="24">
        <f>IF(H126&lt;600,425+0.773*H126-1.69/1000*H126^2+2.22/1000^2*H126^3,IF(H126&lt;735,666+13002/(738-H126),IF(H126&lt;900,545+17820/(H126-731),650)))</f>
        <v>449.57053579500894</v>
      </c>
      <c r="K126" s="12">
        <f>LambdaP*MassivSS/(dP/1000)/(J126*RhoA)/(1+I126/3)*(D126-H126)*DeltaT-(EXP(I126/10)-1)*(D126-D125)</f>
        <v>0.28944435271984298</v>
      </c>
      <c r="L126" s="24">
        <f>L125+IF(Limit=Oui,MAX(0,O125),O125)</f>
        <v>34.232810320248433</v>
      </c>
      <c r="M126" s="12">
        <f>Cp*RhoP/(N126*RhoA)*dP/1000*MassivW</f>
        <v>0.63005053003314559</v>
      </c>
      <c r="N126" s="24">
        <f>IF(L126&lt;600,425+0.773*L126-1.69/1000*L126^2+2.22/1000^2*L126^3,IF(L126&lt;735,666+13002/(738-L126),IF(L126&lt;900,545+17820/(L126-731),650)))</f>
        <v>449.57053579500894</v>
      </c>
      <c r="O126" s="12">
        <f>LambdaP*MassivW/(dP/1000)/(N126*RhoA)/(1+M126/3)*(D126-L126)*DeltaT-(EXP(M126/10)-1)*(D126-D125)</f>
        <v>0.28944435271984298</v>
      </c>
      <c r="P126" s="24">
        <f>P125+IF(Limit=Oui,MAX(0,S125),S125)</f>
        <v>34.232810320248433</v>
      </c>
      <c r="Q126" s="12">
        <f>Cp*RhoP/(R126*RhoA)*dP/1000*MassivSI</f>
        <v>0.63005053003314559</v>
      </c>
      <c r="R126" s="24">
        <f>IF(P126&lt;600,425+0.773*P126-1.69/1000*P126^2+2.22/1000^2*P126^3,IF(P126&lt;735,666+13002/(738-P126),IF(P126&lt;900,545+17820/(P126-731),650)))</f>
        <v>449.57053579500894</v>
      </c>
      <c r="S126" s="12">
        <f>LambdaP*MassivSI/(dP/1000)/(R126*RhoA)/(1+Q126/3)*(D126-P126)*DeltaT-(EXP(Q126/10)-1)*(D126-D125)</f>
        <v>0.28944435271984298</v>
      </c>
    </row>
    <row r="127" spans="2:19" x14ac:dyDescent="0.25">
      <c r="B127" s="3">
        <f t="shared" si="4"/>
        <v>545</v>
      </c>
      <c r="C127" s="14">
        <f t="shared" si="5"/>
        <v>9.0833333333333339</v>
      </c>
      <c r="D127" s="11">
        <f t="shared" si="6"/>
        <v>664.20850154307959</v>
      </c>
      <c r="E127" s="11">
        <f t="shared" si="7"/>
        <v>34.522254672968273</v>
      </c>
      <c r="F127" s="11">
        <f>L127</f>
        <v>34.522254672968273</v>
      </c>
      <c r="G127" s="11">
        <f>P127</f>
        <v>34.522254672968273</v>
      </c>
      <c r="H127" s="24">
        <f>H126+IF(Limit=Oui,MAX(0,K126),K126)</f>
        <v>34.522254672968273</v>
      </c>
      <c r="I127" s="12">
        <f>Cp*RhoP/(J127*RhoA)*dP/1000*MassivSS</f>
        <v>0.62978102550095005</v>
      </c>
      <c r="J127" s="24">
        <f>IF(H127&lt;600,425+0.773*H127-1.69/1000*H127^2+2.22/1000^2*H127^3,IF(H127&lt;735,666+13002/(738-H127),IF(H127&lt;900,545+17820/(H127-731),650)))</f>
        <v>449.76292218334453</v>
      </c>
      <c r="K127" s="12">
        <f>LambdaP*MassivSS/(dP/1000)/(J127*RhoA)/(1+I127/3)*(D127-H127)*DeltaT-(EXP(I127/10)-1)*(D127-D126)</f>
        <v>0.29080842488596659</v>
      </c>
      <c r="L127" s="24">
        <f>L126+IF(Limit=Oui,MAX(0,O126),O126)</f>
        <v>34.522254672968273</v>
      </c>
      <c r="M127" s="12">
        <f>Cp*RhoP/(N127*RhoA)*dP/1000*MassivW</f>
        <v>0.62978102550095005</v>
      </c>
      <c r="N127" s="24">
        <f>IF(L127&lt;600,425+0.773*L127-1.69/1000*L127^2+2.22/1000^2*L127^3,IF(L127&lt;735,666+13002/(738-L127),IF(L127&lt;900,545+17820/(L127-731),650)))</f>
        <v>449.76292218334453</v>
      </c>
      <c r="O127" s="12">
        <f>LambdaP*MassivW/(dP/1000)/(N127*RhoA)/(1+M127/3)*(D127-L127)*DeltaT-(EXP(M127/10)-1)*(D127-D126)</f>
        <v>0.29080842488596659</v>
      </c>
      <c r="P127" s="24">
        <f>P126+IF(Limit=Oui,MAX(0,S126),S126)</f>
        <v>34.522254672968273</v>
      </c>
      <c r="Q127" s="12">
        <f>Cp*RhoP/(R127*RhoA)*dP/1000*MassivSI</f>
        <v>0.62978102550095005</v>
      </c>
      <c r="R127" s="24">
        <f>IF(P127&lt;600,425+0.773*P127-1.69/1000*P127^2+2.22/1000^2*P127^3,IF(P127&lt;735,666+13002/(738-P127),IF(P127&lt;900,545+17820/(P127-731),650)))</f>
        <v>449.76292218334453</v>
      </c>
      <c r="S127" s="12">
        <f>LambdaP*MassivSI/(dP/1000)/(R127*RhoA)/(1+Q127/3)*(D127-P127)*DeltaT-(EXP(Q127/10)-1)*(D127-D126)</f>
        <v>0.29080842488596659</v>
      </c>
    </row>
    <row r="128" spans="2:19" x14ac:dyDescent="0.25">
      <c r="B128" s="3">
        <f t="shared" si="4"/>
        <v>550</v>
      </c>
      <c r="C128" s="14">
        <f t="shared" si="5"/>
        <v>9.1666666666666661</v>
      </c>
      <c r="D128" s="11">
        <f t="shared" si="6"/>
        <v>665.55834487333186</v>
      </c>
      <c r="E128" s="11">
        <f t="shared" si="7"/>
        <v>34.81306309785424</v>
      </c>
      <c r="F128" s="11">
        <f>L128</f>
        <v>34.81306309785424</v>
      </c>
      <c r="G128" s="11">
        <f>P128</f>
        <v>34.81306309785424</v>
      </c>
      <c r="H128" s="24">
        <f>H127+IF(Limit=Oui,MAX(0,K127),K127)</f>
        <v>34.81306309785424</v>
      </c>
      <c r="I128" s="12">
        <f>Cp*RhoP/(J128*RhoA)*dP/1000*MassivSS</f>
        <v>0.62951082765545185</v>
      </c>
      <c r="J128" s="24">
        <f>IF(H128&lt;600,425+0.773*H128-1.69/1000*H128^2+2.22/1000^2*H128^3,IF(H128&lt;735,666+13002/(738-H128),IF(H128&lt;900,545+17820/(H128-731),650)))</f>
        <v>449.95596885898556</v>
      </c>
      <c r="K128" s="12">
        <f>LambdaP*MassivSS/(dP/1000)/(J128*RhoA)/(1+I128/3)*(D128-H128)*DeltaT-(EXP(I128/10)-1)*(D128-D127)</f>
        <v>0.29214821338398211</v>
      </c>
      <c r="L128" s="24">
        <f>L127+IF(Limit=Oui,MAX(0,O127),O127)</f>
        <v>34.81306309785424</v>
      </c>
      <c r="M128" s="12">
        <f>Cp*RhoP/(N128*RhoA)*dP/1000*MassivW</f>
        <v>0.62951082765545185</v>
      </c>
      <c r="N128" s="24">
        <f>IF(L128&lt;600,425+0.773*L128-1.69/1000*L128^2+2.22/1000^2*L128^3,IF(L128&lt;735,666+13002/(738-L128),IF(L128&lt;900,545+17820/(L128-731),650)))</f>
        <v>449.95596885898556</v>
      </c>
      <c r="O128" s="12">
        <f>LambdaP*MassivW/(dP/1000)/(N128*RhoA)/(1+M128/3)*(D128-L128)*DeltaT-(EXP(M128/10)-1)*(D128-D127)</f>
        <v>0.29214821338398211</v>
      </c>
      <c r="P128" s="24">
        <f>P127+IF(Limit=Oui,MAX(0,S127),S127)</f>
        <v>34.81306309785424</v>
      </c>
      <c r="Q128" s="12">
        <f>Cp*RhoP/(R128*RhoA)*dP/1000*MassivSI</f>
        <v>0.62951082765545185</v>
      </c>
      <c r="R128" s="24">
        <f>IF(P128&lt;600,425+0.773*P128-1.69/1000*P128^2+2.22/1000^2*P128^3,IF(P128&lt;735,666+13002/(738-P128),IF(P128&lt;900,545+17820/(P128-731),650)))</f>
        <v>449.95596885898556</v>
      </c>
      <c r="S128" s="12">
        <f>LambdaP*MassivSI/(dP/1000)/(R128*RhoA)/(1+Q128/3)*(D128-P128)*DeltaT-(EXP(Q128/10)-1)*(D128-D127)</f>
        <v>0.29214821338398211</v>
      </c>
    </row>
    <row r="129" spans="2:19" x14ac:dyDescent="0.25">
      <c r="B129" s="3">
        <f t="shared" si="4"/>
        <v>555</v>
      </c>
      <c r="C129" s="14">
        <f t="shared" si="5"/>
        <v>9.25</v>
      </c>
      <c r="D129" s="11">
        <f t="shared" si="6"/>
        <v>666.89613587013639</v>
      </c>
      <c r="E129" s="11">
        <f t="shared" si="7"/>
        <v>35.105211311238222</v>
      </c>
      <c r="F129" s="11">
        <f>L129</f>
        <v>35.105211311238222</v>
      </c>
      <c r="G129" s="11">
        <f>P129</f>
        <v>35.105211311238222</v>
      </c>
      <c r="H129" s="24">
        <f>H128+IF(Limit=Oui,MAX(0,K128),K128)</f>
        <v>35.105211311238222</v>
      </c>
      <c r="I129" s="12">
        <f>Cp*RhoP/(J129*RhoA)*dP/1000*MassivSS</f>
        <v>0.62923996546440442</v>
      </c>
      <c r="J129" s="24">
        <f>IF(H129&lt;600,425+0.773*H129-1.69/1000*H129^2+2.22/1000^2*H129^3,IF(H129&lt;735,666+13002/(738-H129),IF(H129&lt;900,545+17820/(H129-731),650)))</f>
        <v>450.14965658749787</v>
      </c>
      <c r="K129" s="12">
        <f>LambdaP*MassivSS/(dP/1000)/(J129*RhoA)/(1+I129/3)*(D129-H129)*DeltaT-(EXP(I129/10)-1)*(D129-D128)</f>
        <v>0.29346429030288762</v>
      </c>
      <c r="L129" s="24">
        <f>L128+IF(Limit=Oui,MAX(0,O128),O128)</f>
        <v>35.105211311238222</v>
      </c>
      <c r="M129" s="12">
        <f>Cp*RhoP/(N129*RhoA)*dP/1000*MassivW</f>
        <v>0.62923996546440442</v>
      </c>
      <c r="N129" s="24">
        <f>IF(L129&lt;600,425+0.773*L129-1.69/1000*L129^2+2.22/1000^2*L129^3,IF(L129&lt;735,666+13002/(738-L129),IF(L129&lt;900,545+17820/(L129-731),650)))</f>
        <v>450.14965658749787</v>
      </c>
      <c r="O129" s="12">
        <f>LambdaP*MassivW/(dP/1000)/(N129*RhoA)/(1+M129/3)*(D129-L129)*DeltaT-(EXP(M129/10)-1)*(D129-D128)</f>
        <v>0.29346429030288762</v>
      </c>
      <c r="P129" s="24">
        <f>P128+IF(Limit=Oui,MAX(0,S128),S128)</f>
        <v>35.105211311238222</v>
      </c>
      <c r="Q129" s="12">
        <f>Cp*RhoP/(R129*RhoA)*dP/1000*MassivSI</f>
        <v>0.62923996546440442</v>
      </c>
      <c r="R129" s="24">
        <f>IF(P129&lt;600,425+0.773*P129-1.69/1000*P129^2+2.22/1000^2*P129^3,IF(P129&lt;735,666+13002/(738-P129),IF(P129&lt;900,545+17820/(P129-731),650)))</f>
        <v>450.14965658749787</v>
      </c>
      <c r="S129" s="12">
        <f>LambdaP*MassivSI/(dP/1000)/(R129*RhoA)/(1+Q129/3)*(D129-P129)*DeltaT-(EXP(Q129/10)-1)*(D129-D128)</f>
        <v>0.29346429030288762</v>
      </c>
    </row>
    <row r="130" spans="2:19" x14ac:dyDescent="0.25">
      <c r="B130" s="3">
        <f t="shared" si="4"/>
        <v>560</v>
      </c>
      <c r="C130" s="14">
        <f t="shared" si="5"/>
        <v>9.3333333333333339</v>
      </c>
      <c r="D130" s="11">
        <f t="shared" si="6"/>
        <v>668.22208785334374</v>
      </c>
      <c r="E130" s="11">
        <f t="shared" si="7"/>
        <v>35.398675601541107</v>
      </c>
      <c r="F130" s="11">
        <f>L130</f>
        <v>35.398675601541107</v>
      </c>
      <c r="G130" s="11">
        <f>P130</f>
        <v>35.398675601541107</v>
      </c>
      <c r="H130" s="24">
        <f>H129+IF(Limit=Oui,MAX(0,K129),K129)</f>
        <v>35.398675601541107</v>
      </c>
      <c r="I130" s="12">
        <f>Cp*RhoP/(J130*RhoA)*dP/1000*MassivSS</f>
        <v>0.62896846717048405</v>
      </c>
      <c r="J130" s="24">
        <f>IF(H130&lt;600,425+0.773*H130-1.69/1000*H130^2+2.22/1000^2*H130^3,IF(H130&lt;735,666+13002/(738-H130),IF(H130&lt;900,545+17820/(H130-731),650)))</f>
        <v>450.34396658895497</v>
      </c>
      <c r="K130" s="12">
        <f>LambdaP*MassivSS/(dP/1000)/(J130*RhoA)/(1+I130/3)*(D130-H130)*DeltaT-(EXP(I130/10)-1)*(D130-D129)</f>
        <v>0.29475720925286941</v>
      </c>
      <c r="L130" s="24">
        <f>L129+IF(Limit=Oui,MAX(0,O129),O129)</f>
        <v>35.398675601541107</v>
      </c>
      <c r="M130" s="12">
        <f>Cp*RhoP/(N130*RhoA)*dP/1000*MassivW</f>
        <v>0.62896846717048405</v>
      </c>
      <c r="N130" s="24">
        <f>IF(L130&lt;600,425+0.773*L130-1.69/1000*L130^2+2.22/1000^2*L130^3,IF(L130&lt;735,666+13002/(738-L130),IF(L130&lt;900,545+17820/(L130-731),650)))</f>
        <v>450.34396658895497</v>
      </c>
      <c r="O130" s="12">
        <f>LambdaP*MassivW/(dP/1000)/(N130*RhoA)/(1+M130/3)*(D130-L130)*DeltaT-(EXP(M130/10)-1)*(D130-D129)</f>
        <v>0.29475720925286941</v>
      </c>
      <c r="P130" s="24">
        <f>P129+IF(Limit=Oui,MAX(0,S129),S129)</f>
        <v>35.398675601541107</v>
      </c>
      <c r="Q130" s="12">
        <f>Cp*RhoP/(R130*RhoA)*dP/1000*MassivSI</f>
        <v>0.62896846717048405</v>
      </c>
      <c r="R130" s="24">
        <f>IF(P130&lt;600,425+0.773*P130-1.69/1000*P130^2+2.22/1000^2*P130^3,IF(P130&lt;735,666+13002/(738-P130),IF(P130&lt;900,545+17820/(P130-731),650)))</f>
        <v>450.34396658895497</v>
      </c>
      <c r="S130" s="12">
        <f>LambdaP*MassivSI/(dP/1000)/(R130*RhoA)/(1+Q130/3)*(D130-P130)*DeltaT-(EXP(Q130/10)-1)*(D130-D129)</f>
        <v>0.29475720925286941</v>
      </c>
    </row>
    <row r="131" spans="2:19" x14ac:dyDescent="0.25">
      <c r="B131" s="3">
        <f t="shared" si="4"/>
        <v>565</v>
      </c>
      <c r="C131" s="14">
        <f t="shared" si="5"/>
        <v>9.4166666666666661</v>
      </c>
      <c r="D131" s="11">
        <f t="shared" si="6"/>
        <v>669.53640852897774</v>
      </c>
      <c r="E131" s="11">
        <f t="shared" si="7"/>
        <v>35.693432810793979</v>
      </c>
      <c r="F131" s="11">
        <f>L131</f>
        <v>35.693432810793979</v>
      </c>
      <c r="G131" s="11">
        <f>P131</f>
        <v>35.693432810793979</v>
      </c>
      <c r="H131" s="24">
        <f>H130+IF(Limit=Oui,MAX(0,K130),K130)</f>
        <v>35.693432810793979</v>
      </c>
      <c r="I131" s="12">
        <f>Cp*RhoP/(J131*RhoA)*dP/1000*MassivSS</f>
        <v>0.62869636031293674</v>
      </c>
      <c r="J131" s="24">
        <f>IF(H131&lt;600,425+0.773*H131-1.69/1000*H131^2+2.22/1000^2*H131^3,IF(H131&lt;735,666+13002/(738-H131),IF(H131&lt;900,545+17820/(H131-731),650)))</f>
        <v>450.53888052404272</v>
      </c>
      <c r="K131" s="12">
        <f>LambdaP*MassivSS/(dP/1000)/(J131*RhoA)/(1+I131/3)*(D131-H131)*DeltaT-(EXP(I131/10)-1)*(D131-D130)</f>
        <v>0.2960275061299048</v>
      </c>
      <c r="L131" s="24">
        <f>L130+IF(Limit=Oui,MAX(0,O130),O130)</f>
        <v>35.693432810793979</v>
      </c>
      <c r="M131" s="12">
        <f>Cp*RhoP/(N131*RhoA)*dP/1000*MassivW</f>
        <v>0.62869636031293674</v>
      </c>
      <c r="N131" s="24">
        <f>IF(L131&lt;600,425+0.773*L131-1.69/1000*L131^2+2.22/1000^2*L131^3,IF(L131&lt;735,666+13002/(738-L131),IF(L131&lt;900,545+17820/(L131-731),650)))</f>
        <v>450.53888052404272</v>
      </c>
      <c r="O131" s="12">
        <f>LambdaP*MassivW/(dP/1000)/(N131*RhoA)/(1+M131/3)*(D131-L131)*DeltaT-(EXP(M131/10)-1)*(D131-D130)</f>
        <v>0.2960275061299048</v>
      </c>
      <c r="P131" s="24">
        <f>P130+IF(Limit=Oui,MAX(0,S130),S130)</f>
        <v>35.693432810793979</v>
      </c>
      <c r="Q131" s="12">
        <f>Cp*RhoP/(R131*RhoA)*dP/1000*MassivSI</f>
        <v>0.62869636031293674</v>
      </c>
      <c r="R131" s="24">
        <f>IF(P131&lt;600,425+0.773*P131-1.69/1000*P131^2+2.22/1000^2*P131^3,IF(P131&lt;735,666+13002/(738-P131),IF(P131&lt;900,545+17820/(P131-731),650)))</f>
        <v>450.53888052404272</v>
      </c>
      <c r="S131" s="12">
        <f>LambdaP*MassivSI/(dP/1000)/(R131*RhoA)/(1+Q131/3)*(D131-P131)*DeltaT-(EXP(Q131/10)-1)*(D131-D130)</f>
        <v>0.2960275061299048</v>
      </c>
    </row>
    <row r="132" spans="2:19" x14ac:dyDescent="0.25">
      <c r="B132" s="3">
        <f t="shared" si="4"/>
        <v>570</v>
      </c>
      <c r="C132" s="14">
        <f t="shared" si="5"/>
        <v>9.5</v>
      </c>
      <c r="D132" s="11">
        <f t="shared" si="6"/>
        <v>670.83930018450621</v>
      </c>
      <c r="E132" s="11">
        <f t="shared" si="7"/>
        <v>35.989460316923882</v>
      </c>
      <c r="F132" s="11">
        <f>L132</f>
        <v>35.989460316923882</v>
      </c>
      <c r="G132" s="11">
        <f>P132</f>
        <v>35.989460316923882</v>
      </c>
      <c r="H132" s="24">
        <f>H131+IF(Limit=Oui,MAX(0,K131),K131)</f>
        <v>35.989460316923882</v>
      </c>
      <c r="I132" s="12">
        <f>Cp*RhoP/(J132*RhoA)*dP/1000*MassivSS</f>
        <v>0.6284236717483952</v>
      </c>
      <c r="J132" s="24">
        <f>IF(H132&lt;600,425+0.773*H132-1.69/1000*H132^2+2.22/1000^2*H132^3,IF(H132&lt;735,666+13002/(738-H132),IF(H132&lt;900,545+17820/(H132-731),650)))</f>
        <v>450.7343804807175</v>
      </c>
      <c r="K132" s="12">
        <f>LambdaP*MassivSS/(dP/1000)/(J132*RhoA)/(1+I132/3)*(D132-H132)*DeltaT-(EXP(I132/10)-1)*(D132-D131)</f>
        <v>0.29727569984175883</v>
      </c>
      <c r="L132" s="24">
        <f>L131+IF(Limit=Oui,MAX(0,O131),O131)</f>
        <v>35.989460316923882</v>
      </c>
      <c r="M132" s="12">
        <f>Cp*RhoP/(N132*RhoA)*dP/1000*MassivW</f>
        <v>0.6284236717483952</v>
      </c>
      <c r="N132" s="24">
        <f>IF(L132&lt;600,425+0.773*L132-1.69/1000*L132^2+2.22/1000^2*L132^3,IF(L132&lt;735,666+13002/(738-L132),IF(L132&lt;900,545+17820/(L132-731),650)))</f>
        <v>450.7343804807175</v>
      </c>
      <c r="O132" s="12">
        <f>LambdaP*MassivW/(dP/1000)/(N132*RhoA)/(1+M132/3)*(D132-L132)*DeltaT-(EXP(M132/10)-1)*(D132-D131)</f>
        <v>0.29727569984175883</v>
      </c>
      <c r="P132" s="24">
        <f>P131+IF(Limit=Oui,MAX(0,S131),S131)</f>
        <v>35.989460316923882</v>
      </c>
      <c r="Q132" s="12">
        <f>Cp*RhoP/(R132*RhoA)*dP/1000*MassivSI</f>
        <v>0.6284236717483952</v>
      </c>
      <c r="R132" s="24">
        <f>IF(P132&lt;600,425+0.773*P132-1.69/1000*P132^2+2.22/1000^2*P132^3,IF(P132&lt;735,666+13002/(738-P132),IF(P132&lt;900,545+17820/(P132-731),650)))</f>
        <v>450.7343804807175</v>
      </c>
      <c r="S132" s="12">
        <f>LambdaP*MassivSI/(dP/1000)/(R132*RhoA)/(1+Q132/3)*(D132-P132)*DeltaT-(EXP(Q132/10)-1)*(D132-D131)</f>
        <v>0.29727569984175883</v>
      </c>
    </row>
    <row r="133" spans="2:19" x14ac:dyDescent="0.25">
      <c r="B133" s="3">
        <f t="shared" si="4"/>
        <v>575</v>
      </c>
      <c r="C133" s="14">
        <f t="shared" si="5"/>
        <v>9.5833333333333339</v>
      </c>
      <c r="D133" s="11">
        <f t="shared" si="6"/>
        <v>672.13095987569295</v>
      </c>
      <c r="E133" s="11">
        <f t="shared" si="7"/>
        <v>36.286736016765644</v>
      </c>
      <c r="F133" s="11">
        <f>L133</f>
        <v>36.286736016765644</v>
      </c>
      <c r="G133" s="11">
        <f>P133</f>
        <v>36.286736016765644</v>
      </c>
      <c r="H133" s="24">
        <f>H132+IF(Limit=Oui,MAX(0,K132),K132)</f>
        <v>36.286736016765644</v>
      </c>
      <c r="I133" s="12">
        <f>Cp*RhoP/(J133*RhoA)*dP/1000*MassivSS</f>
        <v>0.6281504276709039</v>
      </c>
      <c r="J133" s="24">
        <f>IF(H133&lt;600,425+0.773*H133-1.69/1000*H133^2+2.22/1000^2*H133^3,IF(H133&lt;735,666+13002/(738-H133),IF(H133&lt;900,545+17820/(H133-731),650)))</f>
        <v>450.93044896139133</v>
      </c>
      <c r="K133" s="12">
        <f>LambdaP*MassivSS/(dP/1000)/(J133*RhoA)/(1+I133/3)*(D133-H133)*DeltaT-(EXP(I133/10)-1)*(D133-D132)</f>
        <v>0.29850229299807329</v>
      </c>
      <c r="L133" s="24">
        <f>L132+IF(Limit=Oui,MAX(0,O132),O132)</f>
        <v>36.286736016765644</v>
      </c>
      <c r="M133" s="12">
        <f>Cp*RhoP/(N133*RhoA)*dP/1000*MassivW</f>
        <v>0.6281504276709039</v>
      </c>
      <c r="N133" s="24">
        <f>IF(L133&lt;600,425+0.773*L133-1.69/1000*L133^2+2.22/1000^2*L133^3,IF(L133&lt;735,666+13002/(738-L133),IF(L133&lt;900,545+17820/(L133-731),650)))</f>
        <v>450.93044896139133</v>
      </c>
      <c r="O133" s="12">
        <f>LambdaP*MassivW/(dP/1000)/(N133*RhoA)/(1+M133/3)*(D133-L133)*DeltaT-(EXP(M133/10)-1)*(D133-D132)</f>
        <v>0.29850229299807329</v>
      </c>
      <c r="P133" s="24">
        <f>P132+IF(Limit=Oui,MAX(0,S132),S132)</f>
        <v>36.286736016765644</v>
      </c>
      <c r="Q133" s="12">
        <f>Cp*RhoP/(R133*RhoA)*dP/1000*MassivSI</f>
        <v>0.6281504276709039</v>
      </c>
      <c r="R133" s="24">
        <f>IF(P133&lt;600,425+0.773*P133-1.69/1000*P133^2+2.22/1000^2*P133^3,IF(P133&lt;735,666+13002/(738-P133),IF(P133&lt;900,545+17820/(P133-731),650)))</f>
        <v>450.93044896139133</v>
      </c>
      <c r="S133" s="12">
        <f>LambdaP*MassivSI/(dP/1000)/(R133*RhoA)/(1+Q133/3)*(D133-P133)*DeltaT-(EXP(Q133/10)-1)*(D133-D132)</f>
        <v>0.29850229299807329</v>
      </c>
    </row>
    <row r="134" spans="2:19" x14ac:dyDescent="0.25">
      <c r="B134" s="3">
        <f t="shared" si="4"/>
        <v>580</v>
      </c>
      <c r="C134" s="14">
        <f t="shared" si="5"/>
        <v>9.6666666666666661</v>
      </c>
      <c r="D134" s="11">
        <f t="shared" si="6"/>
        <v>673.41157960546536</v>
      </c>
      <c r="E134" s="11">
        <f t="shared" si="7"/>
        <v>36.585238309763717</v>
      </c>
      <c r="F134" s="11">
        <f>L134</f>
        <v>36.585238309763717</v>
      </c>
      <c r="G134" s="11">
        <f>P134</f>
        <v>36.585238309763717</v>
      </c>
      <c r="H134" s="24">
        <f>H133+IF(Limit=Oui,MAX(0,K133),K133)</f>
        <v>36.585238309763717</v>
      </c>
      <c r="I134" s="12">
        <f>Cp*RhoP/(J134*RhoA)*dP/1000*MassivSS</f>
        <v>0.6278766536311895</v>
      </c>
      <c r="J134" s="24">
        <f>IF(H134&lt;600,425+0.773*H134-1.69/1000*H134^2+2.22/1000^2*H134^3,IF(H134&lt;735,666+13002/(738-H134),IF(H134&lt;900,545+17820/(H134-731),650)))</f>
        <v>451.12706887061785</v>
      </c>
      <c r="K134" s="12">
        <f>LambdaP*MassivSS/(dP/1000)/(J134*RhoA)/(1+I134/3)*(D134-H134)*DeltaT-(EXP(I134/10)-1)*(D134-D133)</f>
        <v>0.29970777256627007</v>
      </c>
      <c r="L134" s="24">
        <f>L133+IF(Limit=Oui,MAX(0,O133),O133)</f>
        <v>36.585238309763717</v>
      </c>
      <c r="M134" s="12">
        <f>Cp*RhoP/(N134*RhoA)*dP/1000*MassivW</f>
        <v>0.6278766536311895</v>
      </c>
      <c r="N134" s="24">
        <f>IF(L134&lt;600,425+0.773*L134-1.69/1000*L134^2+2.22/1000^2*L134^3,IF(L134&lt;735,666+13002/(738-L134),IF(L134&lt;900,545+17820/(L134-731),650)))</f>
        <v>451.12706887061785</v>
      </c>
      <c r="O134" s="12">
        <f>LambdaP*MassivW/(dP/1000)/(N134*RhoA)/(1+M134/3)*(D134-L134)*DeltaT-(EXP(M134/10)-1)*(D134-D133)</f>
        <v>0.29970777256627007</v>
      </c>
      <c r="P134" s="24">
        <f>P133+IF(Limit=Oui,MAX(0,S133),S133)</f>
        <v>36.585238309763717</v>
      </c>
      <c r="Q134" s="12">
        <f>Cp*RhoP/(R134*RhoA)*dP/1000*MassivSI</f>
        <v>0.6278766536311895</v>
      </c>
      <c r="R134" s="24">
        <f>IF(P134&lt;600,425+0.773*P134-1.69/1000*P134^2+2.22/1000^2*P134^3,IF(P134&lt;735,666+13002/(738-P134),IF(P134&lt;900,545+17820/(P134-731),650)))</f>
        <v>451.12706887061785</v>
      </c>
      <c r="S134" s="12">
        <f>LambdaP*MassivSI/(dP/1000)/(R134*RhoA)/(1+Q134/3)*(D134-P134)*DeltaT-(EXP(Q134/10)-1)*(D134-D133)</f>
        <v>0.29970777256627007</v>
      </c>
    </row>
    <row r="135" spans="2:19" x14ac:dyDescent="0.25">
      <c r="B135" s="3">
        <f t="shared" si="4"/>
        <v>585</v>
      </c>
      <c r="C135" s="14">
        <f t="shared" si="5"/>
        <v>9.75</v>
      </c>
      <c r="D135" s="11">
        <f t="shared" si="6"/>
        <v>674.68134649520221</v>
      </c>
      <c r="E135" s="11">
        <f t="shared" si="7"/>
        <v>36.884946082329989</v>
      </c>
      <c r="F135" s="11">
        <f>L135</f>
        <v>36.884946082329989</v>
      </c>
      <c r="G135" s="11">
        <f>P135</f>
        <v>36.884946082329989</v>
      </c>
      <c r="H135" s="24">
        <f>H134+IF(Limit=Oui,MAX(0,K134),K134)</f>
        <v>36.884946082329989</v>
      </c>
      <c r="I135" s="12">
        <f>Cp*RhoP/(J135*RhoA)*dP/1000*MassivSS</f>
        <v>0.62760237455521239</v>
      </c>
      <c r="J135" s="24">
        <f>IF(H135&lt;600,425+0.773*H135-1.69/1000*H135^2+2.22/1000^2*H135^3,IF(H135&lt;735,666+13002/(738-H135),IF(H135&lt;900,545+17820/(H135-731),650)))</f>
        <v>451.32422350325572</v>
      </c>
      <c r="K135" s="12">
        <f>LambdaP*MassivSS/(dP/1000)/(J135*RhoA)/(1+I135/3)*(D135-H135)*DeltaT-(EXP(I135/10)-1)*(D135-D134)</f>
        <v>0.30089261049548977</v>
      </c>
      <c r="L135" s="24">
        <f>L134+IF(Limit=Oui,MAX(0,O134),O134)</f>
        <v>36.884946082329989</v>
      </c>
      <c r="M135" s="12">
        <f>Cp*RhoP/(N135*RhoA)*dP/1000*MassivW</f>
        <v>0.62760237455521239</v>
      </c>
      <c r="N135" s="24">
        <f>IF(L135&lt;600,425+0.773*L135-1.69/1000*L135^2+2.22/1000^2*L135^3,IF(L135&lt;735,666+13002/(738-L135),IF(L135&lt;900,545+17820/(L135-731),650)))</f>
        <v>451.32422350325572</v>
      </c>
      <c r="O135" s="12">
        <f>LambdaP*MassivW/(dP/1000)/(N135*RhoA)/(1+M135/3)*(D135-L135)*DeltaT-(EXP(M135/10)-1)*(D135-D134)</f>
        <v>0.30089261049548977</v>
      </c>
      <c r="P135" s="24">
        <f>P134+IF(Limit=Oui,MAX(0,S134),S134)</f>
        <v>36.884946082329989</v>
      </c>
      <c r="Q135" s="12">
        <f>Cp*RhoP/(R135*RhoA)*dP/1000*MassivSI</f>
        <v>0.62760237455521239</v>
      </c>
      <c r="R135" s="24">
        <f>IF(P135&lt;600,425+0.773*P135-1.69/1000*P135^2+2.22/1000^2*P135^3,IF(P135&lt;735,666+13002/(738-P135),IF(P135&lt;900,545+17820/(P135-731),650)))</f>
        <v>451.32422350325572</v>
      </c>
      <c r="S135" s="12">
        <f>LambdaP*MassivSI/(dP/1000)/(R135*RhoA)/(1+Q135/3)*(D135-P135)*DeltaT-(EXP(Q135/10)-1)*(D135-D134)</f>
        <v>0.30089261049548977</v>
      </c>
    </row>
    <row r="136" spans="2:19" x14ac:dyDescent="0.25">
      <c r="B136" s="3">
        <f t="shared" si="4"/>
        <v>590</v>
      </c>
      <c r="C136" s="14">
        <f t="shared" si="5"/>
        <v>9.8333333333333339</v>
      </c>
      <c r="D136" s="11">
        <f t="shared" si="6"/>
        <v>675.94044294882394</v>
      </c>
      <c r="E136" s="11">
        <f t="shared" si="7"/>
        <v>37.185838692825477</v>
      </c>
      <c r="F136" s="11">
        <f>L136</f>
        <v>37.185838692825477</v>
      </c>
      <c r="G136" s="11">
        <f>P136</f>
        <v>37.185838692825477</v>
      </c>
      <c r="H136" s="24">
        <f>H135+IF(Limit=Oui,MAX(0,K135),K135)</f>
        <v>37.185838692825477</v>
      </c>
      <c r="I136" s="12">
        <f>Cp*RhoP/(J136*RhoA)*dP/1000*MassivSS</f>
        <v>0.62732761476203447</v>
      </c>
      <c r="J136" s="24">
        <f>IF(H136&lt;600,425+0.773*H136-1.69/1000*H136^2+2.22/1000^2*H136^3,IF(H136&lt;735,666+13002/(738-H136),IF(H136&lt;900,545+17820/(H136-731),650)))</f>
        <v>451.52189653308557</v>
      </c>
      <c r="K136" s="12">
        <f>LambdaP*MassivSS/(dP/1000)/(J136*RhoA)/(1+I136/3)*(D136-H136)*DeltaT-(EXP(I136/10)-1)*(D136-D135)</f>
        <v>0.30205726431028707</v>
      </c>
      <c r="L136" s="24">
        <f>L135+IF(Limit=Oui,MAX(0,O135),O135)</f>
        <v>37.185838692825477</v>
      </c>
      <c r="M136" s="12">
        <f>Cp*RhoP/(N136*RhoA)*dP/1000*MassivW</f>
        <v>0.62732761476203447</v>
      </c>
      <c r="N136" s="24">
        <f>IF(L136&lt;600,425+0.773*L136-1.69/1000*L136^2+2.22/1000^2*L136^3,IF(L136&lt;735,666+13002/(738-L136),IF(L136&lt;900,545+17820/(L136-731),650)))</f>
        <v>451.52189653308557</v>
      </c>
      <c r="O136" s="12">
        <f>LambdaP*MassivW/(dP/1000)/(N136*RhoA)/(1+M136/3)*(D136-L136)*DeltaT-(EXP(M136/10)-1)*(D136-D135)</f>
        <v>0.30205726431028707</v>
      </c>
      <c r="P136" s="24">
        <f>P135+IF(Limit=Oui,MAX(0,S135),S135)</f>
        <v>37.185838692825477</v>
      </c>
      <c r="Q136" s="12">
        <f>Cp*RhoP/(R136*RhoA)*dP/1000*MassivSI</f>
        <v>0.62732761476203447</v>
      </c>
      <c r="R136" s="24">
        <f>IF(P136&lt;600,425+0.773*P136-1.69/1000*P136^2+2.22/1000^2*P136^3,IF(P136&lt;735,666+13002/(738-P136),IF(P136&lt;900,545+17820/(P136-731),650)))</f>
        <v>451.52189653308557</v>
      </c>
      <c r="S136" s="12">
        <f>LambdaP*MassivSI/(dP/1000)/(R136*RhoA)/(1+Q136/3)*(D136-P136)*DeltaT-(EXP(Q136/10)-1)*(D136-D135)</f>
        <v>0.30205726431028707</v>
      </c>
    </row>
    <row r="137" spans="2:19" x14ac:dyDescent="0.25">
      <c r="B137" s="3">
        <f t="shared" si="4"/>
        <v>595</v>
      </c>
      <c r="C137" s="14">
        <f t="shared" si="5"/>
        <v>9.9166666666666661</v>
      </c>
      <c r="D137" s="11">
        <f t="shared" si="6"/>
        <v>677.18904681004608</v>
      </c>
      <c r="E137" s="11">
        <f t="shared" si="7"/>
        <v>37.487895957135763</v>
      </c>
      <c r="F137" s="11">
        <f>L137</f>
        <v>37.487895957135763</v>
      </c>
      <c r="G137" s="11">
        <f>P137</f>
        <v>37.487895957135763</v>
      </c>
      <c r="H137" s="24">
        <f>H136+IF(Limit=Oui,MAX(0,K136),K136)</f>
        <v>37.487895957135763</v>
      </c>
      <c r="I137" s="12">
        <f>Cp*RhoP/(J137*RhoA)*dP/1000*MassivSS</f>
        <v>0.62705239798103085</v>
      </c>
      <c r="J137" s="24">
        <f>IF(H137&lt;600,425+0.773*H137-1.69/1000*H137^2+2.22/1000^2*H137^3,IF(H137&lt;735,666+13002/(738-H137),IF(H137&lt;900,545+17820/(H137-731),650)))</f>
        <v>451.72007200186067</v>
      </c>
      <c r="K137" s="12">
        <f>LambdaP*MassivSS/(dP/1000)/(J137*RhoA)/(1+I137/3)*(D137-H137)*DeltaT-(EXP(I137/10)-1)*(D137-D136)</f>
        <v>0.30320217767577806</v>
      </c>
      <c r="L137" s="24">
        <f>L136+IF(Limit=Oui,MAX(0,O136),O136)</f>
        <v>37.487895957135763</v>
      </c>
      <c r="M137" s="12">
        <f>Cp*RhoP/(N137*RhoA)*dP/1000*MassivW</f>
        <v>0.62705239798103085</v>
      </c>
      <c r="N137" s="24">
        <f>IF(L137&lt;600,425+0.773*L137-1.69/1000*L137^2+2.22/1000^2*L137^3,IF(L137&lt;735,666+13002/(738-L137),IF(L137&lt;900,545+17820/(L137-731),650)))</f>
        <v>451.72007200186067</v>
      </c>
      <c r="O137" s="12">
        <f>LambdaP*MassivW/(dP/1000)/(N137*RhoA)/(1+M137/3)*(D137-L137)*DeltaT-(EXP(M137/10)-1)*(D137-D136)</f>
        <v>0.30320217767577806</v>
      </c>
      <c r="P137" s="24">
        <f>P136+IF(Limit=Oui,MAX(0,S136),S136)</f>
        <v>37.487895957135763</v>
      </c>
      <c r="Q137" s="12">
        <f>Cp*RhoP/(R137*RhoA)*dP/1000*MassivSI</f>
        <v>0.62705239798103085</v>
      </c>
      <c r="R137" s="24">
        <f>IF(P137&lt;600,425+0.773*P137-1.69/1000*P137^2+2.22/1000^2*P137^3,IF(P137&lt;735,666+13002/(738-P137),IF(P137&lt;900,545+17820/(P137-731),650)))</f>
        <v>451.72007200186067</v>
      </c>
      <c r="S137" s="12">
        <f>LambdaP*MassivSI/(dP/1000)/(R137*RhoA)/(1+Q137/3)*(D137-P137)*DeltaT-(EXP(Q137/10)-1)*(D137-D136)</f>
        <v>0.30320217767577806</v>
      </c>
    </row>
    <row r="138" spans="2:19" x14ac:dyDescent="0.25">
      <c r="B138" s="3">
        <f t="shared" si="4"/>
        <v>600</v>
      </c>
      <c r="C138" s="14">
        <f t="shared" si="5"/>
        <v>10</v>
      </c>
      <c r="D138" s="11">
        <f t="shared" si="6"/>
        <v>678.42733151313416</v>
      </c>
      <c r="E138" s="11">
        <f t="shared" si="7"/>
        <v>37.791098134811541</v>
      </c>
      <c r="F138" s="11">
        <f>L138</f>
        <v>37.791098134811541</v>
      </c>
      <c r="G138" s="11">
        <f>P138</f>
        <v>37.791098134811541</v>
      </c>
      <c r="H138" s="24">
        <f>H137+IF(Limit=Oui,MAX(0,K137),K137)</f>
        <v>37.791098134811541</v>
      </c>
      <c r="I138" s="12">
        <f>Cp*RhoP/(J138*RhoA)*dP/1000*MassivSS</f>
        <v>0.62677674736848088</v>
      </c>
      <c r="J138" s="24">
        <f>IF(H138&lt;600,425+0.773*H138-1.69/1000*H138^2+2.22/1000^2*H138^3,IF(H138&lt;735,666+13002/(738-H138),IF(H138&lt;900,545+17820/(H138-731),650)))</f>
        <v>451.91873430876853</v>
      </c>
      <c r="K138" s="12">
        <f>LambdaP*MassivSS/(dP/1000)/(J138*RhoA)/(1+I138/3)*(D138-H138)*DeltaT-(EXP(I138/10)-1)*(D138-D137)</f>
        <v>0.30432778093590745</v>
      </c>
      <c r="L138" s="24">
        <f>L137+IF(Limit=Oui,MAX(0,O137),O137)</f>
        <v>37.791098134811541</v>
      </c>
      <c r="M138" s="12">
        <f>Cp*RhoP/(N138*RhoA)*dP/1000*MassivW</f>
        <v>0.62677674736848088</v>
      </c>
      <c r="N138" s="24">
        <f>IF(L138&lt;600,425+0.773*L138-1.69/1000*L138^2+2.22/1000^2*L138^3,IF(L138&lt;735,666+13002/(738-L138),IF(L138&lt;900,545+17820/(L138-731),650)))</f>
        <v>451.91873430876853</v>
      </c>
      <c r="O138" s="12">
        <f>LambdaP*MassivW/(dP/1000)/(N138*RhoA)/(1+M138/3)*(D138-L138)*DeltaT-(EXP(M138/10)-1)*(D138-D137)</f>
        <v>0.30432778093590745</v>
      </c>
      <c r="P138" s="24">
        <f>P137+IF(Limit=Oui,MAX(0,S137),S137)</f>
        <v>37.791098134811541</v>
      </c>
      <c r="Q138" s="12">
        <f>Cp*RhoP/(R138*RhoA)*dP/1000*MassivSI</f>
        <v>0.62677674736848088</v>
      </c>
      <c r="R138" s="24">
        <f>IF(P138&lt;600,425+0.773*P138-1.69/1000*P138^2+2.22/1000^2*P138^3,IF(P138&lt;735,666+13002/(738-P138),IF(P138&lt;900,545+17820/(P138-731),650)))</f>
        <v>451.91873430876853</v>
      </c>
      <c r="S138" s="12">
        <f>LambdaP*MassivSI/(dP/1000)/(R138*RhoA)/(1+Q138/3)*(D138-P138)*DeltaT-(EXP(Q138/10)-1)*(D138-D137)</f>
        <v>0.30432778093590745</v>
      </c>
    </row>
    <row r="139" spans="2:19" x14ac:dyDescent="0.25">
      <c r="B139" s="3">
        <f t="shared" si="4"/>
        <v>605</v>
      </c>
      <c r="C139" s="14">
        <f t="shared" si="5"/>
        <v>10.083333333333334</v>
      </c>
      <c r="D139" s="11">
        <f t="shared" si="6"/>
        <v>679.65546622748013</v>
      </c>
      <c r="E139" s="11">
        <f t="shared" si="7"/>
        <v>38.095425915747448</v>
      </c>
      <c r="F139" s="11">
        <f>L139</f>
        <v>38.095425915747448</v>
      </c>
      <c r="G139" s="11">
        <f>P139</f>
        <v>38.095425915747448</v>
      </c>
      <c r="H139" s="24">
        <f>H138+IF(Limit=Oui,MAX(0,K138),K138)</f>
        <v>38.095425915747448</v>
      </c>
      <c r="I139" s="12">
        <f>Cp*RhoP/(J139*RhoA)*dP/1000*MassivSS</f>
        <v>0.62650068552356053</v>
      </c>
      <c r="J139" s="24">
        <f>IF(H139&lt;600,425+0.773*H139-1.69/1000*H139^2+2.22/1000^2*H139^3,IF(H139&lt;735,666+13002/(738-H139),IF(H139&lt;900,545+17820/(H139-731),650)))</f>
        <v>452.11786820028709</v>
      </c>
      <c r="K139" s="12">
        <f>LambdaP*MassivSS/(dP/1000)/(J139*RhoA)/(1+I139/3)*(D139-H139)*DeltaT-(EXP(I139/10)-1)*(D139-D138)</f>
        <v>0.30543449162630021</v>
      </c>
      <c r="L139" s="24">
        <f>L138+IF(Limit=Oui,MAX(0,O138),O138)</f>
        <v>38.095425915747448</v>
      </c>
      <c r="M139" s="12">
        <f>Cp*RhoP/(N139*RhoA)*dP/1000*MassivW</f>
        <v>0.62650068552356053</v>
      </c>
      <c r="N139" s="24">
        <f>IF(L139&lt;600,425+0.773*L139-1.69/1000*L139^2+2.22/1000^2*L139^3,IF(L139&lt;735,666+13002/(738-L139),IF(L139&lt;900,545+17820/(L139-731),650)))</f>
        <v>452.11786820028709</v>
      </c>
      <c r="O139" s="12">
        <f>LambdaP*MassivW/(dP/1000)/(N139*RhoA)/(1+M139/3)*(D139-L139)*DeltaT-(EXP(M139/10)-1)*(D139-D138)</f>
        <v>0.30543449162630021</v>
      </c>
      <c r="P139" s="24">
        <f>P138+IF(Limit=Oui,MAX(0,S138),S138)</f>
        <v>38.095425915747448</v>
      </c>
      <c r="Q139" s="12">
        <f>Cp*RhoP/(R139*RhoA)*dP/1000*MassivSI</f>
        <v>0.62650068552356053</v>
      </c>
      <c r="R139" s="24">
        <f>IF(P139&lt;600,425+0.773*P139-1.69/1000*P139^2+2.22/1000^2*P139^3,IF(P139&lt;735,666+13002/(738-P139),IF(P139&lt;900,545+17820/(P139-731),650)))</f>
        <v>452.11786820028709</v>
      </c>
      <c r="S139" s="12">
        <f>LambdaP*MassivSI/(dP/1000)/(R139*RhoA)/(1+Q139/3)*(D139-P139)*DeltaT-(EXP(Q139/10)-1)*(D139-D138)</f>
        <v>0.30543449162630021</v>
      </c>
    </row>
    <row r="140" spans="2:19" x14ac:dyDescent="0.25">
      <c r="B140" s="3">
        <f t="shared" si="4"/>
        <v>610</v>
      </c>
      <c r="C140" s="14">
        <f t="shared" si="5"/>
        <v>10.166666666666666</v>
      </c>
      <c r="D140" s="11">
        <f t="shared" si="6"/>
        <v>680.87361599630106</v>
      </c>
      <c r="E140" s="11">
        <f t="shared" si="7"/>
        <v>38.400860407373749</v>
      </c>
      <c r="F140" s="11">
        <f>L140</f>
        <v>38.400860407373749</v>
      </c>
      <c r="G140" s="11">
        <f>P140</f>
        <v>38.400860407373749</v>
      </c>
      <c r="H140" s="24">
        <f>H139+IF(Limit=Oui,MAX(0,K139),K139)</f>
        <v>38.400860407373749</v>
      </c>
      <c r="I140" s="12">
        <f>Cp*RhoP/(J140*RhoA)*dP/1000*MassivSS</f>
        <v>0.62622423450376874</v>
      </c>
      <c r="J140" s="24">
        <f>IF(H140&lt;600,425+0.773*H140-1.69/1000*H140^2+2.22/1000^2*H140^3,IF(H140&lt;735,666+13002/(738-H140),IF(H140&lt;900,545+17820/(H140-731),650)))</f>
        <v>452.31745876041475</v>
      </c>
      <c r="K140" s="12">
        <f>LambdaP*MassivSS/(dP/1000)/(J140*RhoA)/(1+I140/3)*(D140-H140)*DeltaT-(EXP(I140/10)-1)*(D140-D139)</f>
        <v>0.30652271496313227</v>
      </c>
      <c r="L140" s="24">
        <f>L139+IF(Limit=Oui,MAX(0,O139),O139)</f>
        <v>38.400860407373749</v>
      </c>
      <c r="M140" s="12">
        <f>Cp*RhoP/(N140*RhoA)*dP/1000*MassivW</f>
        <v>0.62622423450376874</v>
      </c>
      <c r="N140" s="24">
        <f>IF(L140&lt;600,425+0.773*L140-1.69/1000*L140^2+2.22/1000^2*L140^3,IF(L140&lt;735,666+13002/(738-L140),IF(L140&lt;900,545+17820/(L140-731),650)))</f>
        <v>452.31745876041475</v>
      </c>
      <c r="O140" s="12">
        <f>LambdaP*MassivW/(dP/1000)/(N140*RhoA)/(1+M140/3)*(D140-L140)*DeltaT-(EXP(M140/10)-1)*(D140-D139)</f>
        <v>0.30652271496313227</v>
      </c>
      <c r="P140" s="24">
        <f>P139+IF(Limit=Oui,MAX(0,S139),S139)</f>
        <v>38.400860407373749</v>
      </c>
      <c r="Q140" s="12">
        <f>Cp*RhoP/(R140*RhoA)*dP/1000*MassivSI</f>
        <v>0.62622423450376874</v>
      </c>
      <c r="R140" s="24">
        <f>IF(P140&lt;600,425+0.773*P140-1.69/1000*P140^2+2.22/1000^2*P140^3,IF(P140&lt;735,666+13002/(738-P140),IF(P140&lt;900,545+17820/(P140-731),650)))</f>
        <v>452.31745876041475</v>
      </c>
      <c r="S140" s="12">
        <f>LambdaP*MassivSI/(dP/1000)/(R140*RhoA)/(1+Q140/3)*(D140-P140)*DeltaT-(EXP(Q140/10)-1)*(D140-D139)</f>
        <v>0.30652271496313227</v>
      </c>
    </row>
    <row r="141" spans="2:19" x14ac:dyDescent="0.25">
      <c r="B141" s="3">
        <f t="shared" si="4"/>
        <v>615</v>
      </c>
      <c r="C141" s="14">
        <f t="shared" si="5"/>
        <v>10.25</v>
      </c>
      <c r="D141" s="11">
        <f t="shared" si="6"/>
        <v>682.08194186974549</v>
      </c>
      <c r="E141" s="11">
        <f t="shared" si="7"/>
        <v>38.707383122336879</v>
      </c>
      <c r="F141" s="11">
        <f>L141</f>
        <v>38.707383122336879</v>
      </c>
      <c r="G141" s="11">
        <f>P141</f>
        <v>38.707383122336879</v>
      </c>
      <c r="H141" s="24">
        <f>H140+IF(Limit=Oui,MAX(0,K140),K140)</f>
        <v>38.707383122336879</v>
      </c>
      <c r="I141" s="12">
        <f>Cp*RhoP/(J141*RhoA)*dP/1000*MassivSS</f>
        <v>0.6259474158398074</v>
      </c>
      <c r="J141" s="24">
        <f>IF(H141&lt;600,425+0.773*H141-1.69/1000*H141^2+2.22/1000^2*H141^3,IF(H141&lt;735,666+13002/(738-H141),IF(H141&lt;900,545+17820/(H141-731),650)))</f>
        <v>452.51749140125958</v>
      </c>
      <c r="K141" s="12">
        <f>LambdaP*MassivSS/(dP/1000)/(J141*RhoA)/(1+I141/3)*(D141-H141)*DeltaT-(EXP(I141/10)-1)*(D141-D140)</f>
        <v>0.30759284430926193</v>
      </c>
      <c r="L141" s="24">
        <f>L140+IF(Limit=Oui,MAX(0,O140),O140)</f>
        <v>38.707383122336879</v>
      </c>
      <c r="M141" s="12">
        <f>Cp*RhoP/(N141*RhoA)*dP/1000*MassivW</f>
        <v>0.6259474158398074</v>
      </c>
      <c r="N141" s="24">
        <f>IF(L141&lt;600,425+0.773*L141-1.69/1000*L141^2+2.22/1000^2*L141^3,IF(L141&lt;735,666+13002/(738-L141),IF(L141&lt;900,545+17820/(L141-731),650)))</f>
        <v>452.51749140125958</v>
      </c>
      <c r="O141" s="12">
        <f>LambdaP*MassivW/(dP/1000)/(N141*RhoA)/(1+M141/3)*(D141-L141)*DeltaT-(EXP(M141/10)-1)*(D141-D140)</f>
        <v>0.30759284430926193</v>
      </c>
      <c r="P141" s="24">
        <f>P140+IF(Limit=Oui,MAX(0,S140),S140)</f>
        <v>38.707383122336879</v>
      </c>
      <c r="Q141" s="12">
        <f>Cp*RhoP/(R141*RhoA)*dP/1000*MassivSI</f>
        <v>0.6259474158398074</v>
      </c>
      <c r="R141" s="24">
        <f>IF(P141&lt;600,425+0.773*P141-1.69/1000*P141^2+2.22/1000^2*P141^3,IF(P141&lt;735,666+13002/(738-P141),IF(P141&lt;900,545+17820/(P141-731),650)))</f>
        <v>452.51749140125958</v>
      </c>
      <c r="S141" s="12">
        <f>LambdaP*MassivSI/(dP/1000)/(R141*RhoA)/(1+Q141/3)*(D141-P141)*DeltaT-(EXP(Q141/10)-1)*(D141-D140)</f>
        <v>0.30759284430926193</v>
      </c>
    </row>
    <row r="142" spans="2:19" x14ac:dyDescent="0.25">
      <c r="B142" s="3">
        <f t="shared" si="4"/>
        <v>620</v>
      </c>
      <c r="C142" s="14">
        <f t="shared" si="5"/>
        <v>10.333333333333334</v>
      </c>
      <c r="D142" s="11">
        <f t="shared" si="6"/>
        <v>683.28060103267455</v>
      </c>
      <c r="E142" s="11">
        <f t="shared" si="7"/>
        <v>39.014975966646141</v>
      </c>
      <c r="F142" s="11">
        <f>L142</f>
        <v>39.014975966646141</v>
      </c>
      <c r="G142" s="11">
        <f>P142</f>
        <v>39.014975966646141</v>
      </c>
      <c r="H142" s="24">
        <f>H141+IF(Limit=Oui,MAX(0,K141),K141)</f>
        <v>39.014975966646141</v>
      </c>
      <c r="I142" s="12">
        <f>Cp*RhoP/(J142*RhoA)*dP/1000*MassivSS</f>
        <v>0.62567025054994496</v>
      </c>
      <c r="J142" s="24">
        <f>IF(H142&lt;600,425+0.773*H142-1.69/1000*H142^2+2.22/1000^2*H142^3,IF(H142&lt;735,666+13002/(738-H142),IF(H142&lt;900,545+17820/(H142-731),650)))</f>
        <v>452.717951853969</v>
      </c>
      <c r="K142" s="12">
        <f>LambdaP*MassivSS/(dP/1000)/(J142*RhoA)/(1+I142/3)*(D142-H142)*DeltaT-(EXP(I142/10)-1)*(D142-D141)</f>
        <v>0.3086452616189938</v>
      </c>
      <c r="L142" s="24">
        <f>L141+IF(Limit=Oui,MAX(0,O141),O141)</f>
        <v>39.014975966646141</v>
      </c>
      <c r="M142" s="12">
        <f>Cp*RhoP/(N142*RhoA)*dP/1000*MassivW</f>
        <v>0.62567025054994496</v>
      </c>
      <c r="N142" s="24">
        <f>IF(L142&lt;600,425+0.773*L142-1.69/1000*L142^2+2.22/1000^2*L142^3,IF(L142&lt;735,666+13002/(738-L142),IF(L142&lt;900,545+17820/(L142-731),650)))</f>
        <v>452.717951853969</v>
      </c>
      <c r="O142" s="12">
        <f>LambdaP*MassivW/(dP/1000)/(N142*RhoA)/(1+M142/3)*(D142-L142)*DeltaT-(EXP(M142/10)-1)*(D142-D141)</f>
        <v>0.3086452616189938</v>
      </c>
      <c r="P142" s="24">
        <f>P141+IF(Limit=Oui,MAX(0,S141),S141)</f>
        <v>39.014975966646141</v>
      </c>
      <c r="Q142" s="12">
        <f>Cp*RhoP/(R142*RhoA)*dP/1000*MassivSI</f>
        <v>0.62567025054994496</v>
      </c>
      <c r="R142" s="24">
        <f>IF(P142&lt;600,425+0.773*P142-1.69/1000*P142^2+2.22/1000^2*P142^3,IF(P142&lt;735,666+13002/(738-P142),IF(P142&lt;900,545+17820/(P142-731),650)))</f>
        <v>452.717951853969</v>
      </c>
      <c r="S142" s="12">
        <f>LambdaP*MassivSI/(dP/1000)/(R142*RhoA)/(1+Q142/3)*(D142-P142)*DeltaT-(EXP(Q142/10)-1)*(D142-D141)</f>
        <v>0.3086452616189938</v>
      </c>
    </row>
    <row r="143" spans="2:19" x14ac:dyDescent="0.25">
      <c r="B143" s="3">
        <f t="shared" si="4"/>
        <v>625</v>
      </c>
      <c r="C143" s="14">
        <f t="shared" si="5"/>
        <v>10.416666666666666</v>
      </c>
      <c r="D143" s="11">
        <f t="shared" si="6"/>
        <v>684.46974692737354</v>
      </c>
      <c r="E143" s="11">
        <f t="shared" si="7"/>
        <v>39.323621228265132</v>
      </c>
      <c r="F143" s="11">
        <f>L143</f>
        <v>39.323621228265132</v>
      </c>
      <c r="G143" s="11">
        <f>P143</f>
        <v>39.323621228265132</v>
      </c>
      <c r="H143" s="24">
        <f>H142+IF(Limit=Oui,MAX(0,K142),K142)</f>
        <v>39.323621228265132</v>
      </c>
      <c r="I143" s="12">
        <f>Cp*RhoP/(J143*RhoA)*dP/1000*MassivSS</f>
        <v>0.62539275915387982</v>
      </c>
      <c r="J143" s="24">
        <f>IF(H143&lt;600,425+0.773*H143-1.69/1000*H143^2+2.22/1000^2*H143^3,IF(H143&lt;735,666+13002/(738-H143),IF(H143&lt;900,545+17820/(H143-731),650)))</f>
        <v>452.91882615998696</v>
      </c>
      <c r="K143" s="12">
        <f>LambdaP*MassivSS/(dP/1000)/(J143*RhoA)/(1+I143/3)*(D143-H143)*DeltaT-(EXP(I143/10)-1)*(D143-D142)</f>
        <v>0.30968033786239946</v>
      </c>
      <c r="L143" s="24">
        <f>L142+IF(Limit=Oui,MAX(0,O142),O142)</f>
        <v>39.323621228265132</v>
      </c>
      <c r="M143" s="12">
        <f>Cp*RhoP/(N143*RhoA)*dP/1000*MassivW</f>
        <v>0.62539275915387982</v>
      </c>
      <c r="N143" s="24">
        <f>IF(L143&lt;600,425+0.773*L143-1.69/1000*L143^2+2.22/1000^2*L143^3,IF(L143&lt;735,666+13002/(738-L143),IF(L143&lt;900,545+17820/(L143-731),650)))</f>
        <v>452.91882615998696</v>
      </c>
      <c r="O143" s="12">
        <f>LambdaP*MassivW/(dP/1000)/(N143*RhoA)/(1+M143/3)*(D143-L143)*DeltaT-(EXP(M143/10)-1)*(D143-D142)</f>
        <v>0.30968033786239946</v>
      </c>
      <c r="P143" s="24">
        <f>P142+IF(Limit=Oui,MAX(0,S142),S142)</f>
        <v>39.323621228265132</v>
      </c>
      <c r="Q143" s="12">
        <f>Cp*RhoP/(R143*RhoA)*dP/1000*MassivSI</f>
        <v>0.62539275915387982</v>
      </c>
      <c r="R143" s="24">
        <f>IF(P143&lt;600,425+0.773*P143-1.69/1000*P143^2+2.22/1000^2*P143^3,IF(P143&lt;735,666+13002/(738-P143),IF(P143&lt;900,545+17820/(P143-731),650)))</f>
        <v>452.91882615998696</v>
      </c>
      <c r="S143" s="12">
        <f>LambdaP*MassivSI/(dP/1000)/(R143*RhoA)/(1+Q143/3)*(D143-P143)*DeltaT-(EXP(Q143/10)-1)*(D143-D142)</f>
        <v>0.30968033786239946</v>
      </c>
    </row>
    <row r="144" spans="2:19" x14ac:dyDescent="0.25">
      <c r="B144" s="3">
        <f t="shared" si="4"/>
        <v>630</v>
      </c>
      <c r="C144" s="14">
        <f t="shared" si="5"/>
        <v>10.5</v>
      </c>
      <c r="D144" s="11">
        <f t="shared" si="6"/>
        <v>685.64952937143096</v>
      </c>
      <c r="E144" s="11">
        <f t="shared" si="7"/>
        <v>39.633301566127528</v>
      </c>
      <c r="F144" s="11">
        <f>L144</f>
        <v>39.633301566127528</v>
      </c>
      <c r="G144" s="11">
        <f>P144</f>
        <v>39.633301566127528</v>
      </c>
      <c r="H144" s="24">
        <f>H143+IF(Limit=Oui,MAX(0,K143),K143)</f>
        <v>39.633301566127528</v>
      </c>
      <c r="I144" s="12">
        <f>Cp*RhoP/(J144*RhoA)*dP/1000*MassivSS</f>
        <v>0.62511496168613101</v>
      </c>
      <c r="J144" s="24">
        <f>IF(H144&lt;600,425+0.773*H144-1.69/1000*H144^2+2.22/1000^2*H144^3,IF(H144&lt;735,666+13002/(738-H144),IF(H144&lt;900,545+17820/(H144-731),650)))</f>
        <v>453.12010066262189</v>
      </c>
      <c r="K144" s="12">
        <f>LambdaP*MassivSS/(dP/1000)/(J144*RhoA)/(1+I144/3)*(D144-H144)*DeltaT-(EXP(I144/10)-1)*(D144-D143)</f>
        <v>0.31069843343060116</v>
      </c>
      <c r="L144" s="24">
        <f>L143+IF(Limit=Oui,MAX(0,O143),O143)</f>
        <v>39.633301566127528</v>
      </c>
      <c r="M144" s="12">
        <f>Cp*RhoP/(N144*RhoA)*dP/1000*MassivW</f>
        <v>0.62511496168613101</v>
      </c>
      <c r="N144" s="24">
        <f>IF(L144&lt;600,425+0.773*L144-1.69/1000*L144^2+2.22/1000^2*L144^3,IF(L144&lt;735,666+13002/(738-L144),IF(L144&lt;900,545+17820/(L144-731),650)))</f>
        <v>453.12010066262189</v>
      </c>
      <c r="O144" s="12">
        <f>LambdaP*MassivW/(dP/1000)/(N144*RhoA)/(1+M144/3)*(D144-L144)*DeltaT-(EXP(M144/10)-1)*(D144-D143)</f>
        <v>0.31069843343060116</v>
      </c>
      <c r="P144" s="24">
        <f>P143+IF(Limit=Oui,MAX(0,S143),S143)</f>
        <v>39.633301566127528</v>
      </c>
      <c r="Q144" s="12">
        <f>Cp*RhoP/(R144*RhoA)*dP/1000*MassivSI</f>
        <v>0.62511496168613101</v>
      </c>
      <c r="R144" s="24">
        <f>IF(P144&lt;600,425+0.773*P144-1.69/1000*P144^2+2.22/1000^2*P144^3,IF(P144&lt;735,666+13002/(738-P144),IF(P144&lt;900,545+17820/(P144-731),650)))</f>
        <v>453.12010066262189</v>
      </c>
      <c r="S144" s="12">
        <f>LambdaP*MassivSI/(dP/1000)/(R144*RhoA)/(1+Q144/3)*(D144-P144)*DeltaT-(EXP(Q144/10)-1)*(D144-D143)</f>
        <v>0.31069843343060116</v>
      </c>
    </row>
    <row r="145" spans="2:19" x14ac:dyDescent="0.25">
      <c r="B145" s="3">
        <f t="shared" si="4"/>
        <v>635</v>
      </c>
      <c r="C145" s="14">
        <f t="shared" si="5"/>
        <v>10.583333333333334</v>
      </c>
      <c r="D145" s="11">
        <f t="shared" si="6"/>
        <v>686.82009467101307</v>
      </c>
      <c r="E145" s="11">
        <f t="shared" si="7"/>
        <v>39.94399999955813</v>
      </c>
      <c r="F145" s="11">
        <f>L145</f>
        <v>39.94399999955813</v>
      </c>
      <c r="G145" s="11">
        <f>P145</f>
        <v>39.94399999955813</v>
      </c>
      <c r="H145" s="24">
        <f>H144+IF(Limit=Oui,MAX(0,K144),K144)</f>
        <v>39.94399999955813</v>
      </c>
      <c r="I145" s="12">
        <f>Cp*RhoP/(J145*RhoA)*dP/1000*MassivSS</f>
        <v>0.62483687770897112</v>
      </c>
      <c r="J145" s="24">
        <f>IF(H145&lt;600,425+0.773*H145-1.69/1000*H145^2+2.22/1000^2*H145^3,IF(H145&lt;735,666+13002/(738-H145),IF(H145&lt;900,545+17820/(H145-731),650)))</f>
        <v>453.32176199891393</v>
      </c>
      <c r="K145" s="12">
        <f>LambdaP*MassivSS/(dP/1000)/(J145*RhoA)/(1+I145/3)*(D145-H145)*DeltaT-(EXP(I145/10)-1)*(D145-D144)</f>
        <v>0.31169989852276397</v>
      </c>
      <c r="L145" s="24">
        <f>L144+IF(Limit=Oui,MAX(0,O144),O144)</f>
        <v>39.94399999955813</v>
      </c>
      <c r="M145" s="12">
        <f>Cp*RhoP/(N145*RhoA)*dP/1000*MassivW</f>
        <v>0.62483687770897112</v>
      </c>
      <c r="N145" s="24">
        <f>IF(L145&lt;600,425+0.773*L145-1.69/1000*L145^2+2.22/1000^2*L145^3,IF(L145&lt;735,666+13002/(738-L145),IF(L145&lt;900,545+17820/(L145-731),650)))</f>
        <v>453.32176199891393</v>
      </c>
      <c r="O145" s="12">
        <f>LambdaP*MassivW/(dP/1000)/(N145*RhoA)/(1+M145/3)*(D145-L145)*DeltaT-(EXP(M145/10)-1)*(D145-D144)</f>
        <v>0.31169989852276397</v>
      </c>
      <c r="P145" s="24">
        <f>P144+IF(Limit=Oui,MAX(0,S144),S144)</f>
        <v>39.94399999955813</v>
      </c>
      <c r="Q145" s="12">
        <f>Cp*RhoP/(R145*RhoA)*dP/1000*MassivSI</f>
        <v>0.62483687770897112</v>
      </c>
      <c r="R145" s="24">
        <f>IF(P145&lt;600,425+0.773*P145-1.69/1000*P145^2+2.22/1000^2*P145^3,IF(P145&lt;735,666+13002/(738-P145),IF(P145&lt;900,545+17820/(P145-731),650)))</f>
        <v>453.32176199891393</v>
      </c>
      <c r="S145" s="12">
        <f>LambdaP*MassivSI/(dP/1000)/(R145*RhoA)/(1+Q145/3)*(D145-P145)*DeltaT-(EXP(Q145/10)-1)*(D145-D144)</f>
        <v>0.31169989852276397</v>
      </c>
    </row>
    <row r="146" spans="2:19" x14ac:dyDescent="0.25">
      <c r="B146" s="3">
        <f t="shared" si="4"/>
        <v>640</v>
      </c>
      <c r="C146" s="14">
        <f t="shared" si="5"/>
        <v>10.666666666666666</v>
      </c>
      <c r="D146" s="11">
        <f t="shared" si="6"/>
        <v>687.9815857297483</v>
      </c>
      <c r="E146" s="11">
        <f t="shared" si="7"/>
        <v>40.255699898080891</v>
      </c>
      <c r="F146" s="11">
        <f>L146</f>
        <v>40.255699898080891</v>
      </c>
      <c r="G146" s="11">
        <f>P146</f>
        <v>40.255699898080891</v>
      </c>
      <c r="H146" s="24">
        <f>H145+IF(Limit=Oui,MAX(0,K145),K145)</f>
        <v>40.255699898080891</v>
      </c>
      <c r="I146" s="12">
        <f>Cp*RhoP/(J146*RhoA)*dP/1000*MassivSS</f>
        <v>0.62455852632492603</v>
      </c>
      <c r="J146" s="24">
        <f>IF(H146&lt;600,425+0.773*H146-1.69/1000*H146^2+2.22/1000^2*H146^3,IF(H146&lt;735,666+13002/(738-H146),IF(H146&lt;900,545+17820/(H146-731),650)))</f>
        <v>453.52379709178598</v>
      </c>
      <c r="K146" s="12">
        <f>LambdaP*MassivSS/(dP/1000)/(J146*RhoA)/(1+I146/3)*(D146-H146)*DeltaT-(EXP(I146/10)-1)*(D146-D145)</f>
        <v>0.31268507351583014</v>
      </c>
      <c r="L146" s="24">
        <f>L145+IF(Limit=Oui,MAX(0,O145),O145)</f>
        <v>40.255699898080891</v>
      </c>
      <c r="M146" s="12">
        <f>Cp*RhoP/(N146*RhoA)*dP/1000*MassivW</f>
        <v>0.62455852632492603</v>
      </c>
      <c r="N146" s="24">
        <f>IF(L146&lt;600,425+0.773*L146-1.69/1000*L146^2+2.22/1000^2*L146^3,IF(L146&lt;735,666+13002/(738-L146),IF(L146&lt;900,545+17820/(L146-731),650)))</f>
        <v>453.52379709178598</v>
      </c>
      <c r="O146" s="12">
        <f>LambdaP*MassivW/(dP/1000)/(N146*RhoA)/(1+M146/3)*(D146-L146)*DeltaT-(EXP(M146/10)-1)*(D146-D145)</f>
        <v>0.31268507351583014</v>
      </c>
      <c r="P146" s="24">
        <f>P145+IF(Limit=Oui,MAX(0,S145),S145)</f>
        <v>40.255699898080891</v>
      </c>
      <c r="Q146" s="12">
        <f>Cp*RhoP/(R146*RhoA)*dP/1000*MassivSI</f>
        <v>0.62455852632492603</v>
      </c>
      <c r="R146" s="24">
        <f>IF(P146&lt;600,425+0.773*P146-1.69/1000*P146^2+2.22/1000^2*P146^3,IF(P146&lt;735,666+13002/(738-P146),IF(P146&lt;900,545+17820/(P146-731),650)))</f>
        <v>453.52379709178598</v>
      </c>
      <c r="S146" s="12">
        <f>LambdaP*MassivSI/(dP/1000)/(R146*RhoA)/(1+Q146/3)*(D146-P146)*DeltaT-(EXP(Q146/10)-1)*(D146-D145)</f>
        <v>0.31268507351583014</v>
      </c>
    </row>
    <row r="147" spans="2:19" x14ac:dyDescent="0.25">
      <c r="B147" s="3">
        <f t="shared" ref="B147:B210" si="8">B146+DeltaT</f>
        <v>645</v>
      </c>
      <c r="C147" s="14">
        <f t="shared" ref="C147:C210" si="9">B147/60</f>
        <v>10.75</v>
      </c>
      <c r="D147" s="11">
        <f t="shared" ref="D147:D210" si="10">20+345*LOG(8*C147+1,10)</f>
        <v>689.13414215342334</v>
      </c>
      <c r="E147" s="11">
        <f t="shared" ref="E147:E210" si="11">H147</f>
        <v>40.568384971596721</v>
      </c>
      <c r="F147" s="11">
        <f>L147</f>
        <v>40.568384971596721</v>
      </c>
      <c r="G147" s="11">
        <f>P147</f>
        <v>40.568384971596721</v>
      </c>
      <c r="H147" s="24">
        <f>H146+IF(Limit=Oui,MAX(0,K146),K146)</f>
        <v>40.568384971596721</v>
      </c>
      <c r="I147" s="12">
        <f>Cp*RhoP/(J147*RhoA)*dP/1000*MassivSS</f>
        <v>0.62427992618885586</v>
      </c>
      <c r="J147" s="24">
        <f>IF(H147&lt;600,425+0.773*H147-1.69/1000*H147^2+2.22/1000^2*H147^3,IF(H147&lt;735,666+13002/(738-H147),IF(H147&lt;900,545+17820/(H147-731),650)))</f>
        <v>453.72619314246828</v>
      </c>
      <c r="K147" s="12">
        <f>LambdaP*MassivSS/(dP/1000)/(J147*RhoA)/(1+I147/3)*(D147-H147)*DeltaT-(EXP(I147/10)-1)*(D147-D146)</f>
        <v>0.31365428931799094</v>
      </c>
      <c r="L147" s="24">
        <f>L146+IF(Limit=Oui,MAX(0,O146),O146)</f>
        <v>40.568384971596721</v>
      </c>
      <c r="M147" s="12">
        <f>Cp*RhoP/(N147*RhoA)*dP/1000*MassivW</f>
        <v>0.62427992618885586</v>
      </c>
      <c r="N147" s="24">
        <f>IF(L147&lt;600,425+0.773*L147-1.69/1000*L147^2+2.22/1000^2*L147^3,IF(L147&lt;735,666+13002/(738-L147),IF(L147&lt;900,545+17820/(L147-731),650)))</f>
        <v>453.72619314246828</v>
      </c>
      <c r="O147" s="12">
        <f>LambdaP*MassivW/(dP/1000)/(N147*RhoA)/(1+M147/3)*(D147-L147)*DeltaT-(EXP(M147/10)-1)*(D147-D146)</f>
        <v>0.31365428931799094</v>
      </c>
      <c r="P147" s="24">
        <f>P146+IF(Limit=Oui,MAX(0,S146),S146)</f>
        <v>40.568384971596721</v>
      </c>
      <c r="Q147" s="12">
        <f>Cp*RhoP/(R147*RhoA)*dP/1000*MassivSI</f>
        <v>0.62427992618885586</v>
      </c>
      <c r="R147" s="24">
        <f>IF(P147&lt;600,425+0.773*P147-1.69/1000*P147^2+2.22/1000^2*P147^3,IF(P147&lt;735,666+13002/(738-P147),IF(P147&lt;900,545+17820/(P147-731),650)))</f>
        <v>453.72619314246828</v>
      </c>
      <c r="S147" s="12">
        <f>LambdaP*MassivSI/(dP/1000)/(R147*RhoA)/(1+Q147/3)*(D147-P147)*DeltaT-(EXP(Q147/10)-1)*(D147-D146)</f>
        <v>0.31365428931799094</v>
      </c>
    </row>
    <row r="148" spans="2:19" x14ac:dyDescent="0.25">
      <c r="B148" s="3">
        <f t="shared" si="8"/>
        <v>650</v>
      </c>
      <c r="C148" s="14">
        <f t="shared" si="9"/>
        <v>10.833333333333334</v>
      </c>
      <c r="D148" s="11">
        <f t="shared" si="10"/>
        <v>690.2779003506829</v>
      </c>
      <c r="E148" s="11">
        <f t="shared" si="11"/>
        <v>40.882039260914709</v>
      </c>
      <c r="F148" s="11">
        <f>L148</f>
        <v>40.882039260914709</v>
      </c>
      <c r="G148" s="11">
        <f>P148</f>
        <v>40.882039260914709</v>
      </c>
      <c r="H148" s="24">
        <f>H147+IF(Limit=Oui,MAX(0,K147),K147)</f>
        <v>40.882039260914709</v>
      </c>
      <c r="I148" s="12">
        <f>Cp*RhoP/(J148*RhoA)*dP/1000*MassivSS</f>
        <v>0.62400109551963501</v>
      </c>
      <c r="J148" s="24">
        <f>IF(H148&lt;600,425+0.773*H148-1.69/1000*H148^2+2.22/1000^2*H148^3,IF(H148&lt;735,666+13002/(738-H148),IF(H148&lt;900,545+17820/(H148-731),650)))</f>
        <v>453.92893762318363</v>
      </c>
      <c r="K148" s="12">
        <f>LambdaP*MassivSS/(dP/1000)/(J148*RhoA)/(1+I148/3)*(D148-H148)*DeltaT-(EXP(I148/10)-1)*(D148-D147)</f>
        <v>0.3146078677066419</v>
      </c>
      <c r="L148" s="24">
        <f>L147+IF(Limit=Oui,MAX(0,O147),O147)</f>
        <v>40.882039260914709</v>
      </c>
      <c r="M148" s="12">
        <f>Cp*RhoP/(N148*RhoA)*dP/1000*MassivW</f>
        <v>0.62400109551963501</v>
      </c>
      <c r="N148" s="24">
        <f>IF(L148&lt;600,425+0.773*L148-1.69/1000*L148^2+2.22/1000^2*L148^3,IF(L148&lt;735,666+13002/(738-L148),IF(L148&lt;900,545+17820/(L148-731),650)))</f>
        <v>453.92893762318363</v>
      </c>
      <c r="O148" s="12">
        <f>LambdaP*MassivW/(dP/1000)/(N148*RhoA)/(1+M148/3)*(D148-L148)*DeltaT-(EXP(M148/10)-1)*(D148-D147)</f>
        <v>0.3146078677066419</v>
      </c>
      <c r="P148" s="24">
        <f>P147+IF(Limit=Oui,MAX(0,S147),S147)</f>
        <v>40.882039260914709</v>
      </c>
      <c r="Q148" s="12">
        <f>Cp*RhoP/(R148*RhoA)*dP/1000*MassivSI</f>
        <v>0.62400109551963501</v>
      </c>
      <c r="R148" s="24">
        <f>IF(P148&lt;600,425+0.773*P148-1.69/1000*P148^2+2.22/1000^2*P148^3,IF(P148&lt;735,666+13002/(738-P148),IF(P148&lt;900,545+17820/(P148-731),650)))</f>
        <v>453.92893762318363</v>
      </c>
      <c r="S148" s="12">
        <f>LambdaP*MassivSI/(dP/1000)/(R148*RhoA)/(1+Q148/3)*(D148-P148)*DeltaT-(EXP(Q148/10)-1)*(D148-D147)</f>
        <v>0.3146078677066419</v>
      </c>
    </row>
    <row r="149" spans="2:19" x14ac:dyDescent="0.25">
      <c r="B149" s="3">
        <f t="shared" si="8"/>
        <v>655</v>
      </c>
      <c r="C149" s="14">
        <f t="shared" si="9"/>
        <v>10.916666666666666</v>
      </c>
      <c r="D149" s="11">
        <f t="shared" si="10"/>
        <v>691.41299362991504</v>
      </c>
      <c r="E149" s="11">
        <f t="shared" si="11"/>
        <v>41.19664712862135</v>
      </c>
      <c r="F149" s="11">
        <f>L149</f>
        <v>41.19664712862135</v>
      </c>
      <c r="G149" s="11">
        <f>P149</f>
        <v>41.19664712862135</v>
      </c>
      <c r="H149" s="24">
        <f>H148+IF(Limit=Oui,MAX(0,K148),K148)</f>
        <v>41.19664712862135</v>
      </c>
      <c r="I149" s="12">
        <f>Cp*RhoP/(J149*RhoA)*dP/1000*MassivSS</f>
        <v>0.62372205211145093</v>
      </c>
      <c r="J149" s="24">
        <f>IF(H149&lt;600,425+0.773*H149-1.69/1000*H149^2+2.22/1000^2*H149^3,IF(H149&lt;735,666+13002/(738-H149),IF(H149&lt;900,545+17820/(H149-731),650)))</f>
        <v>454.13201827008237</v>
      </c>
      <c r="K149" s="12">
        <f>LambdaP*MassivSS/(dP/1000)/(J149*RhoA)/(1+I149/3)*(D149-H149)*DeltaT-(EXP(I149/10)-1)*(D149-D148)</f>
        <v>0.31554612165164442</v>
      </c>
      <c r="L149" s="24">
        <f>L148+IF(Limit=Oui,MAX(0,O148),O148)</f>
        <v>41.19664712862135</v>
      </c>
      <c r="M149" s="12">
        <f>Cp*RhoP/(N149*RhoA)*dP/1000*MassivW</f>
        <v>0.62372205211145093</v>
      </c>
      <c r="N149" s="24">
        <f>IF(L149&lt;600,425+0.773*L149-1.69/1000*L149^2+2.22/1000^2*L149^3,IF(L149&lt;735,666+13002/(738-L149),IF(L149&lt;900,545+17820/(L149-731),650)))</f>
        <v>454.13201827008237</v>
      </c>
      <c r="O149" s="12">
        <f>LambdaP*MassivW/(dP/1000)/(N149*RhoA)/(1+M149/3)*(D149-L149)*DeltaT-(EXP(M149/10)-1)*(D149-D148)</f>
        <v>0.31554612165164442</v>
      </c>
      <c r="P149" s="24">
        <f>P148+IF(Limit=Oui,MAX(0,S148),S148)</f>
        <v>41.19664712862135</v>
      </c>
      <c r="Q149" s="12">
        <f>Cp*RhoP/(R149*RhoA)*dP/1000*MassivSI</f>
        <v>0.62372205211145093</v>
      </c>
      <c r="R149" s="24">
        <f>IF(P149&lt;600,425+0.773*P149-1.69/1000*P149^2+2.22/1000^2*P149^3,IF(P149&lt;735,666+13002/(738-P149),IF(P149&lt;900,545+17820/(P149-731),650)))</f>
        <v>454.13201827008237</v>
      </c>
      <c r="S149" s="12">
        <f>LambdaP*MassivSI/(dP/1000)/(R149*RhoA)/(1+Q149/3)*(D149-P149)*DeltaT-(EXP(Q149/10)-1)*(D149-D148)</f>
        <v>0.31554612165164442</v>
      </c>
    </row>
    <row r="150" spans="2:19" x14ac:dyDescent="0.25">
      <c r="B150" s="3">
        <f t="shared" si="8"/>
        <v>660</v>
      </c>
      <c r="C150" s="14">
        <f t="shared" si="9"/>
        <v>11</v>
      </c>
      <c r="D150" s="11">
        <f t="shared" si="10"/>
        <v>692.53955229249482</v>
      </c>
      <c r="E150" s="11">
        <f t="shared" si="11"/>
        <v>41.512193250272993</v>
      </c>
      <c r="F150" s="11">
        <f>L150</f>
        <v>41.512193250272993</v>
      </c>
      <c r="G150" s="11">
        <f>P150</f>
        <v>41.512193250272993</v>
      </c>
      <c r="H150" s="24">
        <f>H149+IF(Limit=Oui,MAX(0,K149),K149)</f>
        <v>41.512193250272993</v>
      </c>
      <c r="I150" s="12">
        <f>Cp*RhoP/(J150*RhoA)*dP/1000*MassivSS</f>
        <v>0.62344281334473284</v>
      </c>
      <c r="J150" s="24">
        <f>IF(H150&lt;600,425+0.773*H150-1.69/1000*H150^2+2.22/1000^2*H150^3,IF(H150&lt;735,666+13002/(738-H150),IF(H150&lt;900,545+17820/(H150-731),650)))</f>
        <v>454.3354230764167</v>
      </c>
      <c r="K150" s="12">
        <f>LambdaP*MassivSS/(dP/1000)/(J150*RhoA)/(1+I150/3)*(D150-H150)*DeltaT-(EXP(I150/10)-1)*(D150-D149)</f>
        <v>0.31646935562459388</v>
      </c>
      <c r="L150" s="24">
        <f>L149+IF(Limit=Oui,MAX(0,O149),O149)</f>
        <v>41.512193250272993</v>
      </c>
      <c r="M150" s="12">
        <f>Cp*RhoP/(N150*RhoA)*dP/1000*MassivW</f>
        <v>0.62344281334473284</v>
      </c>
      <c r="N150" s="24">
        <f>IF(L150&lt;600,425+0.773*L150-1.69/1000*L150^2+2.22/1000^2*L150^3,IF(L150&lt;735,666+13002/(738-L150),IF(L150&lt;900,545+17820/(L150-731),650)))</f>
        <v>454.3354230764167</v>
      </c>
      <c r="O150" s="12">
        <f>LambdaP*MassivW/(dP/1000)/(N150*RhoA)/(1+M150/3)*(D150-L150)*DeltaT-(EXP(M150/10)-1)*(D150-D149)</f>
        <v>0.31646935562459388</v>
      </c>
      <c r="P150" s="24">
        <f>P149+IF(Limit=Oui,MAX(0,S149),S149)</f>
        <v>41.512193250272993</v>
      </c>
      <c r="Q150" s="12">
        <f>Cp*RhoP/(R150*RhoA)*dP/1000*MassivSI</f>
        <v>0.62344281334473284</v>
      </c>
      <c r="R150" s="24">
        <f>IF(P150&lt;600,425+0.773*P150-1.69/1000*P150^2+2.22/1000^2*P150^3,IF(P150&lt;735,666+13002/(738-P150),IF(P150&lt;900,545+17820/(P150-731),650)))</f>
        <v>454.3354230764167</v>
      </c>
      <c r="S150" s="12">
        <f>LambdaP*MassivSI/(dP/1000)/(R150*RhoA)/(1+Q150/3)*(D150-P150)*DeltaT-(EXP(Q150/10)-1)*(D150-D149)</f>
        <v>0.31646935562459388</v>
      </c>
    </row>
    <row r="151" spans="2:19" x14ac:dyDescent="0.25">
      <c r="B151" s="3">
        <f t="shared" si="8"/>
        <v>665</v>
      </c>
      <c r="C151" s="14">
        <f t="shared" si="9"/>
        <v>11.083333333333334</v>
      </c>
      <c r="D151" s="11">
        <f t="shared" si="10"/>
        <v>693.65770372254713</v>
      </c>
      <c r="E151" s="11">
        <f t="shared" si="11"/>
        <v>41.828662605897584</v>
      </c>
      <c r="F151" s="11">
        <f>L151</f>
        <v>41.828662605897584</v>
      </c>
      <c r="G151" s="11">
        <f>P151</f>
        <v>41.828662605897584</v>
      </c>
      <c r="H151" s="24">
        <f>H150+IF(Limit=Oui,MAX(0,K150),K150)</f>
        <v>41.828662605897584</v>
      </c>
      <c r="I151" s="12">
        <f>Cp*RhoP/(J151*RhoA)*dP/1000*MassivSS</f>
        <v>0.62316339619673</v>
      </c>
      <c r="J151" s="24">
        <f>IF(H151&lt;600,425+0.773*H151-1.69/1000*H151^2+2.22/1000^2*H151^3,IF(H151&lt;735,666+13002/(738-H151),IF(H151&lt;900,545+17820/(H151-731),650)))</f>
        <v>454.53914028594392</v>
      </c>
      <c r="K151" s="12">
        <f>LambdaP*MassivSS/(dP/1000)/(J151*RhoA)/(1+I151/3)*(D151-H151)*DeltaT-(EXP(I151/10)-1)*(D151-D150)</f>
        <v>0.3173778658949995</v>
      </c>
      <c r="L151" s="24">
        <f>L150+IF(Limit=Oui,MAX(0,O150),O150)</f>
        <v>41.828662605897584</v>
      </c>
      <c r="M151" s="12">
        <f>Cp*RhoP/(N151*RhoA)*dP/1000*MassivW</f>
        <v>0.62316339619673</v>
      </c>
      <c r="N151" s="24">
        <f>IF(L151&lt;600,425+0.773*L151-1.69/1000*L151^2+2.22/1000^2*L151^3,IF(L151&lt;735,666+13002/(738-L151),IF(L151&lt;900,545+17820/(L151-731),650)))</f>
        <v>454.53914028594392</v>
      </c>
      <c r="O151" s="12">
        <f>LambdaP*MassivW/(dP/1000)/(N151*RhoA)/(1+M151/3)*(D151-L151)*DeltaT-(EXP(M151/10)-1)*(D151-D150)</f>
        <v>0.3173778658949995</v>
      </c>
      <c r="P151" s="24">
        <f>P150+IF(Limit=Oui,MAX(0,S150),S150)</f>
        <v>41.828662605897584</v>
      </c>
      <c r="Q151" s="12">
        <f>Cp*RhoP/(R151*RhoA)*dP/1000*MassivSI</f>
        <v>0.62316339619673</v>
      </c>
      <c r="R151" s="24">
        <f>IF(P151&lt;600,425+0.773*P151-1.69/1000*P151^2+2.22/1000^2*P151^3,IF(P151&lt;735,666+13002/(738-P151),IF(P151&lt;900,545+17820/(P151-731),650)))</f>
        <v>454.53914028594392</v>
      </c>
      <c r="S151" s="12">
        <f>LambdaP*MassivSI/(dP/1000)/(R151*RhoA)/(1+Q151/3)*(D151-P151)*DeltaT-(EXP(Q151/10)-1)*(D151-D150)</f>
        <v>0.3173778658949995</v>
      </c>
    </row>
    <row r="152" spans="2:19" x14ac:dyDescent="0.25">
      <c r="B152" s="3">
        <f t="shared" si="8"/>
        <v>670</v>
      </c>
      <c r="C152" s="14">
        <f t="shared" si="9"/>
        <v>11.166666666666666</v>
      </c>
      <c r="D152" s="11">
        <f t="shared" si="10"/>
        <v>694.76757247338639</v>
      </c>
      <c r="E152" s="11">
        <f t="shared" si="11"/>
        <v>42.146040471792581</v>
      </c>
      <c r="F152" s="11">
        <f>L152</f>
        <v>42.146040471792581</v>
      </c>
      <c r="G152" s="11">
        <f>P152</f>
        <v>42.146040471792581</v>
      </c>
      <c r="H152" s="24">
        <f>H151+IF(Limit=Oui,MAX(0,K151),K151)</f>
        <v>42.146040471792581</v>
      </c>
      <c r="I152" s="12">
        <f>Cp*RhoP/(J152*RhoA)*dP/1000*MassivSS</f>
        <v>0.62288381725174868</v>
      </c>
      <c r="J152" s="24">
        <f>IF(H152&lt;600,425+0.773*H152-1.69/1000*H152^2+2.22/1000^2*H152^3,IF(H152&lt;735,666+13002/(738-H152),IF(H152&lt;900,545+17820/(H152-731),650)))</f>
        <v>454.74315838654985</v>
      </c>
      <c r="K152" s="12">
        <f>LambdaP*MassivSS/(dP/1000)/(J152*RhoA)/(1+I152/3)*(D152-H152)*DeltaT-(EXP(I152/10)-1)*(D152-D151)</f>
        <v>0.31827194081368954</v>
      </c>
      <c r="L152" s="24">
        <f>L151+IF(Limit=Oui,MAX(0,O151),O151)</f>
        <v>42.146040471792581</v>
      </c>
      <c r="M152" s="12">
        <f>Cp*RhoP/(N152*RhoA)*dP/1000*MassivW</f>
        <v>0.62288381725174868</v>
      </c>
      <c r="N152" s="24">
        <f>IF(L152&lt;600,425+0.773*L152-1.69/1000*L152^2+2.22/1000^2*L152^3,IF(L152&lt;735,666+13002/(738-L152),IF(L152&lt;900,545+17820/(L152-731),650)))</f>
        <v>454.74315838654985</v>
      </c>
      <c r="O152" s="12">
        <f>LambdaP*MassivW/(dP/1000)/(N152*RhoA)/(1+M152/3)*(D152-L152)*DeltaT-(EXP(M152/10)-1)*(D152-D151)</f>
        <v>0.31827194081368954</v>
      </c>
      <c r="P152" s="24">
        <f>P151+IF(Limit=Oui,MAX(0,S151),S151)</f>
        <v>42.146040471792581</v>
      </c>
      <c r="Q152" s="12">
        <f>Cp*RhoP/(R152*RhoA)*dP/1000*MassivSI</f>
        <v>0.62288381725174868</v>
      </c>
      <c r="R152" s="24">
        <f>IF(P152&lt;600,425+0.773*P152-1.69/1000*P152^2+2.22/1000^2*P152^3,IF(P152&lt;735,666+13002/(738-P152),IF(P152&lt;900,545+17820/(P152-731),650)))</f>
        <v>454.74315838654985</v>
      </c>
      <c r="S152" s="12">
        <f>LambdaP*MassivSI/(dP/1000)/(R152*RhoA)/(1+Q152/3)*(D152-P152)*DeltaT-(EXP(Q152/10)-1)*(D152-D151)</f>
        <v>0.31827194081368954</v>
      </c>
    </row>
    <row r="153" spans="2:19" x14ac:dyDescent="0.25">
      <c r="B153" s="3">
        <f t="shared" si="8"/>
        <v>675</v>
      </c>
      <c r="C153" s="14">
        <f t="shared" si="9"/>
        <v>11.25</v>
      </c>
      <c r="D153" s="11">
        <f t="shared" si="10"/>
        <v>695.8692803507771</v>
      </c>
      <c r="E153" s="11">
        <f t="shared" si="11"/>
        <v>42.464312412606269</v>
      </c>
      <c r="F153" s="11">
        <f>L153</f>
        <v>42.464312412606269</v>
      </c>
      <c r="G153" s="11">
        <f>P153</f>
        <v>42.464312412606269</v>
      </c>
      <c r="H153" s="24">
        <f>H152+IF(Limit=Oui,MAX(0,K152),K152)</f>
        <v>42.464312412606269</v>
      </c>
      <c r="I153" s="12">
        <f>Cp*RhoP/(J153*RhoA)*dP/1000*MassivSS</f>
        <v>0.62260409271106587</v>
      </c>
      <c r="J153" s="24">
        <f>IF(H153&lt;600,425+0.773*H153-1.69/1000*H153^2+2.22/1000^2*H153^3,IF(H153&lt;735,666+13002/(738-H153),IF(H153&lt;900,545+17820/(H153-731),650)))</f>
        <v>454.94746610408242</v>
      </c>
      <c r="K153" s="12">
        <f>LambdaP*MassivSS/(dP/1000)/(J153*RhoA)/(1+I153/3)*(D153-H153)*DeltaT-(EXP(I153/10)-1)*(D153-D152)</f>
        <v>0.3191518610844582</v>
      </c>
      <c r="L153" s="24">
        <f>L152+IF(Limit=Oui,MAX(0,O152),O152)</f>
        <v>42.464312412606269</v>
      </c>
      <c r="M153" s="12">
        <f>Cp*RhoP/(N153*RhoA)*dP/1000*MassivW</f>
        <v>0.62260409271106587</v>
      </c>
      <c r="N153" s="24">
        <f>IF(L153&lt;600,425+0.773*L153-1.69/1000*L153^2+2.22/1000^2*L153^3,IF(L153&lt;735,666+13002/(738-L153),IF(L153&lt;900,545+17820/(L153-731),650)))</f>
        <v>454.94746610408242</v>
      </c>
      <c r="O153" s="12">
        <f>LambdaP*MassivW/(dP/1000)/(N153*RhoA)/(1+M153/3)*(D153-L153)*DeltaT-(EXP(M153/10)-1)*(D153-D152)</f>
        <v>0.3191518610844582</v>
      </c>
      <c r="P153" s="24">
        <f>P152+IF(Limit=Oui,MAX(0,S152),S152)</f>
        <v>42.464312412606269</v>
      </c>
      <c r="Q153" s="12">
        <f>Cp*RhoP/(R153*RhoA)*dP/1000*MassivSI</f>
        <v>0.62260409271106587</v>
      </c>
      <c r="R153" s="24">
        <f>IF(P153&lt;600,425+0.773*P153-1.69/1000*P153^2+2.22/1000^2*P153^3,IF(P153&lt;735,666+13002/(738-P153),IF(P153&lt;900,545+17820/(P153-731),650)))</f>
        <v>454.94746610408242</v>
      </c>
      <c r="S153" s="12">
        <f>LambdaP*MassivSI/(dP/1000)/(R153*RhoA)/(1+Q153/3)*(D153-P153)*DeltaT-(EXP(Q153/10)-1)*(D153-D152)</f>
        <v>0.3191518610844582</v>
      </c>
    </row>
    <row r="154" spans="2:19" x14ac:dyDescent="0.25">
      <c r="B154" s="3">
        <f t="shared" si="8"/>
        <v>680</v>
      </c>
      <c r="C154" s="14">
        <f t="shared" si="9"/>
        <v>11.333333333333334</v>
      </c>
      <c r="D154" s="11">
        <f t="shared" si="10"/>
        <v>696.96294649315701</v>
      </c>
      <c r="E154" s="11">
        <f t="shared" si="11"/>
        <v>42.783464273690726</v>
      </c>
      <c r="F154" s="11">
        <f>L154</f>
        <v>42.783464273690726</v>
      </c>
      <c r="G154" s="11">
        <f>P154</f>
        <v>42.783464273690726</v>
      </c>
      <c r="H154" s="24">
        <f>H153+IF(Limit=Oui,MAX(0,K153),K153)</f>
        <v>42.783464273690726</v>
      </c>
      <c r="I154" s="12">
        <f>Cp*RhoP/(J154*RhoA)*dP/1000*MassivSS</f>
        <v>0.62232423840253182</v>
      </c>
      <c r="J154" s="24">
        <f>IF(H154&lt;600,425+0.773*H154-1.69/1000*H154^2+2.22/1000^2*H154^3,IF(H154&lt;735,666+13002/(738-H154),IF(H154&lt;900,545+17820/(H154-731),650)))</f>
        <v>455.15205239638681</v>
      </c>
      <c r="K154" s="12">
        <f>LambdaP*MassivSS/(dP/1000)/(J154*RhoA)/(1+I154/3)*(D154-H154)*DeltaT-(EXP(I154/10)-1)*(D154-D153)</f>
        <v>0.32001790002417452</v>
      </c>
      <c r="L154" s="24">
        <f>L153+IF(Limit=Oui,MAX(0,O153),O153)</f>
        <v>42.783464273690726</v>
      </c>
      <c r="M154" s="12">
        <f>Cp*RhoP/(N154*RhoA)*dP/1000*MassivW</f>
        <v>0.62232423840253182</v>
      </c>
      <c r="N154" s="24">
        <f>IF(L154&lt;600,425+0.773*L154-1.69/1000*L154^2+2.22/1000^2*L154^3,IF(L154&lt;735,666+13002/(738-L154),IF(L154&lt;900,545+17820/(L154-731),650)))</f>
        <v>455.15205239638681</v>
      </c>
      <c r="O154" s="12">
        <f>LambdaP*MassivW/(dP/1000)/(N154*RhoA)/(1+M154/3)*(D154-L154)*DeltaT-(EXP(M154/10)-1)*(D154-D153)</f>
        <v>0.32001790002417452</v>
      </c>
      <c r="P154" s="24">
        <f>P153+IF(Limit=Oui,MAX(0,S153),S153)</f>
        <v>42.783464273690726</v>
      </c>
      <c r="Q154" s="12">
        <f>Cp*RhoP/(R154*RhoA)*dP/1000*MassivSI</f>
        <v>0.62232423840253182</v>
      </c>
      <c r="R154" s="24">
        <f>IF(P154&lt;600,425+0.773*P154-1.69/1000*P154^2+2.22/1000^2*P154^3,IF(P154&lt;735,666+13002/(738-P154),IF(P154&lt;900,545+17820/(P154-731),650)))</f>
        <v>455.15205239638681</v>
      </c>
      <c r="S154" s="12">
        <f>LambdaP*MassivSI/(dP/1000)/(R154*RhoA)/(1+Q154/3)*(D154-P154)*DeltaT-(EXP(Q154/10)-1)*(D154-D153)</f>
        <v>0.32001790002417452</v>
      </c>
    </row>
    <row r="155" spans="2:19" x14ac:dyDescent="0.25">
      <c r="B155" s="3">
        <f t="shared" si="8"/>
        <v>685</v>
      </c>
      <c r="C155" s="14">
        <f t="shared" si="9"/>
        <v>11.416666666666666</v>
      </c>
      <c r="D155" s="11">
        <f t="shared" si="10"/>
        <v>698.04868744895111</v>
      </c>
      <c r="E155" s="11">
        <f t="shared" si="11"/>
        <v>43.103482173714902</v>
      </c>
      <c r="F155" s="11">
        <f>L155</f>
        <v>43.103482173714902</v>
      </c>
      <c r="G155" s="11">
        <f>P155</f>
        <v>43.103482173714902</v>
      </c>
      <c r="H155" s="24">
        <f>H154+IF(Limit=Oui,MAX(0,K154),K154)</f>
        <v>43.103482173714902</v>
      </c>
      <c r="I155" s="12">
        <f>Cp*RhoP/(J155*RhoA)*dP/1000*MassivSS</f>
        <v>0.62204426978986815</v>
      </c>
      <c r="J155" s="24">
        <f>IF(H155&lt;600,425+0.773*H155-1.69/1000*H155^2+2.22/1000^2*H155^3,IF(H155&lt;735,666+13002/(738-H155),IF(H155&lt;900,545+17820/(H155-731),650)))</f>
        <v>455.35690644753566</v>
      </c>
      <c r="K155" s="12">
        <f>LambdaP*MassivSS/(dP/1000)/(J155*RhoA)/(1+I155/3)*(D155-H155)*DeltaT-(EXP(I155/10)-1)*(D155-D154)</f>
        <v>0.3208703238123588</v>
      </c>
      <c r="L155" s="24">
        <f>L154+IF(Limit=Oui,MAX(0,O154),O154)</f>
        <v>43.103482173714902</v>
      </c>
      <c r="M155" s="12">
        <f>Cp*RhoP/(N155*RhoA)*dP/1000*MassivW</f>
        <v>0.62204426978986815</v>
      </c>
      <c r="N155" s="24">
        <f>IF(L155&lt;600,425+0.773*L155-1.69/1000*L155^2+2.22/1000^2*L155^3,IF(L155&lt;735,666+13002/(738-L155),IF(L155&lt;900,545+17820/(L155-731),650)))</f>
        <v>455.35690644753566</v>
      </c>
      <c r="O155" s="12">
        <f>LambdaP*MassivW/(dP/1000)/(N155*RhoA)/(1+M155/3)*(D155-L155)*DeltaT-(EXP(M155/10)-1)*(D155-D154)</f>
        <v>0.3208703238123588</v>
      </c>
      <c r="P155" s="24">
        <f>P154+IF(Limit=Oui,MAX(0,S154),S154)</f>
        <v>43.103482173714902</v>
      </c>
      <c r="Q155" s="12">
        <f>Cp*RhoP/(R155*RhoA)*dP/1000*MassivSI</f>
        <v>0.62204426978986815</v>
      </c>
      <c r="R155" s="24">
        <f>IF(P155&lt;600,425+0.773*P155-1.69/1000*P155^2+2.22/1000^2*P155^3,IF(P155&lt;735,666+13002/(738-P155),IF(P155&lt;900,545+17820/(P155-731),650)))</f>
        <v>455.35690644753566</v>
      </c>
      <c r="S155" s="12">
        <f>LambdaP*MassivSI/(dP/1000)/(R155*RhoA)/(1+Q155/3)*(D155-P155)*DeltaT-(EXP(Q155/10)-1)*(D155-D154)</f>
        <v>0.3208703238123588</v>
      </c>
    </row>
    <row r="156" spans="2:19" x14ac:dyDescent="0.25">
      <c r="B156" s="3">
        <f t="shared" si="8"/>
        <v>690</v>
      </c>
      <c r="C156" s="14">
        <f t="shared" si="9"/>
        <v>11.5</v>
      </c>
      <c r="D156" s="11">
        <f t="shared" si="10"/>
        <v>699.12661725110763</v>
      </c>
      <c r="E156" s="11">
        <f t="shared" si="11"/>
        <v>43.424352497527259</v>
      </c>
      <c r="F156" s="11">
        <f>L156</f>
        <v>43.424352497527259</v>
      </c>
      <c r="G156" s="11">
        <f>P156</f>
        <v>43.424352497527259</v>
      </c>
      <c r="H156" s="24">
        <f>H155+IF(Limit=Oui,MAX(0,K155),K155)</f>
        <v>43.424352497527259</v>
      </c>
      <c r="I156" s="12">
        <f>Cp*RhoP/(J156*RhoA)*dP/1000*MassivSS</f>
        <v>0.62176420198168381</v>
      </c>
      <c r="J156" s="24">
        <f>IF(H156&lt;600,425+0.773*H156-1.69/1000*H156^2+2.22/1000^2*H156^3,IF(H156&lt;735,666+13002/(738-H156),IF(H156&lt;900,545+17820/(H156-731),650)))</f>
        <v>455.56201766224365</v>
      </c>
      <c r="K156" s="12">
        <f>LambdaP*MassivSS/(dP/1000)/(J156*RhoA)/(1+I156/3)*(D156-H156)*DeltaT-(EXP(I156/10)-1)*(D156-D155)</f>
        <v>0.32170939173012464</v>
      </c>
      <c r="L156" s="24">
        <f>L155+IF(Limit=Oui,MAX(0,O155),O155)</f>
        <v>43.424352497527259</v>
      </c>
      <c r="M156" s="12">
        <f>Cp*RhoP/(N156*RhoA)*dP/1000*MassivW</f>
        <v>0.62176420198168381</v>
      </c>
      <c r="N156" s="24">
        <f>IF(L156&lt;600,425+0.773*L156-1.69/1000*L156^2+2.22/1000^2*L156^3,IF(L156&lt;735,666+13002/(738-L156),IF(L156&lt;900,545+17820/(L156-731),650)))</f>
        <v>455.56201766224365</v>
      </c>
      <c r="O156" s="12">
        <f>LambdaP*MassivW/(dP/1000)/(N156*RhoA)/(1+M156/3)*(D156-L156)*DeltaT-(EXP(M156/10)-1)*(D156-D155)</f>
        <v>0.32170939173012464</v>
      </c>
      <c r="P156" s="24">
        <f>P155+IF(Limit=Oui,MAX(0,S155),S155)</f>
        <v>43.424352497527259</v>
      </c>
      <c r="Q156" s="12">
        <f>Cp*RhoP/(R156*RhoA)*dP/1000*MassivSI</f>
        <v>0.62176420198168381</v>
      </c>
      <c r="R156" s="24">
        <f>IF(P156&lt;600,425+0.773*P156-1.69/1000*P156^2+2.22/1000^2*P156^3,IF(P156&lt;735,666+13002/(738-P156),IF(P156&lt;900,545+17820/(P156-731),650)))</f>
        <v>455.56201766224365</v>
      </c>
      <c r="S156" s="12">
        <f>LambdaP*MassivSI/(dP/1000)/(R156*RhoA)/(1+Q156/3)*(D156-P156)*DeltaT-(EXP(Q156/10)-1)*(D156-D155)</f>
        <v>0.32170939173012464</v>
      </c>
    </row>
    <row r="157" spans="2:19" x14ac:dyDescent="0.25">
      <c r="B157" s="3">
        <f t="shared" si="8"/>
        <v>695</v>
      </c>
      <c r="C157" s="14">
        <f t="shared" si="9"/>
        <v>11.583333333333334</v>
      </c>
      <c r="D157" s="11">
        <f t="shared" si="10"/>
        <v>700.19684748896907</v>
      </c>
      <c r="E157" s="11">
        <f t="shared" si="11"/>
        <v>43.746061889257383</v>
      </c>
      <c r="F157" s="11">
        <f>L157</f>
        <v>43.746061889257383</v>
      </c>
      <c r="G157" s="11">
        <f>P157</f>
        <v>43.746061889257383</v>
      </c>
      <c r="H157" s="24">
        <f>H156+IF(Limit=Oui,MAX(0,K156),K156)</f>
        <v>43.746061889257383</v>
      </c>
      <c r="I157" s="12">
        <f>Cp*RhoP/(J157*RhoA)*dP/1000*MassivSS</f>
        <v>0.62148404974020888</v>
      </c>
      <c r="J157" s="24">
        <f>IF(H157&lt;600,425+0.773*H157-1.69/1000*H157^2+2.22/1000^2*H157^3,IF(H157&lt;735,666+13002/(738-H157),IF(H157&lt;900,545+17820/(H157-731),650)))</f>
        <v>455.76737566046143</v>
      </c>
      <c r="K157" s="12">
        <f>LambdaP*MassivSS/(dP/1000)/(J157*RhoA)/(1+I157/3)*(D157-H157)*DeltaT-(EXP(I157/10)-1)*(D157-D156)</f>
        <v>0.32253535638972497</v>
      </c>
      <c r="L157" s="24">
        <f>L156+IF(Limit=Oui,MAX(0,O156),O156)</f>
        <v>43.746061889257383</v>
      </c>
      <c r="M157" s="12">
        <f>Cp*RhoP/(N157*RhoA)*dP/1000*MassivW</f>
        <v>0.62148404974020888</v>
      </c>
      <c r="N157" s="24">
        <f>IF(L157&lt;600,425+0.773*L157-1.69/1000*L157^2+2.22/1000^2*L157^3,IF(L157&lt;735,666+13002/(738-L157),IF(L157&lt;900,545+17820/(L157-731),650)))</f>
        <v>455.76737566046143</v>
      </c>
      <c r="O157" s="12">
        <f>LambdaP*MassivW/(dP/1000)/(N157*RhoA)/(1+M157/3)*(D157-L157)*DeltaT-(EXP(M157/10)-1)*(D157-D156)</f>
        <v>0.32253535638972497</v>
      </c>
      <c r="P157" s="24">
        <f>P156+IF(Limit=Oui,MAX(0,S156),S156)</f>
        <v>43.746061889257383</v>
      </c>
      <c r="Q157" s="12">
        <f>Cp*RhoP/(R157*RhoA)*dP/1000*MassivSI</f>
        <v>0.62148404974020888</v>
      </c>
      <c r="R157" s="24">
        <f>IF(P157&lt;600,425+0.773*P157-1.69/1000*P157^2+2.22/1000^2*P157^3,IF(P157&lt;735,666+13002/(738-P157),IF(P157&lt;900,545+17820/(P157-731),650)))</f>
        <v>455.76737566046143</v>
      </c>
      <c r="S157" s="12">
        <f>LambdaP*MassivSI/(dP/1000)/(R157*RhoA)/(1+Q157/3)*(D157-P157)*DeltaT-(EXP(Q157/10)-1)*(D157-D156)</f>
        <v>0.32253535638972497</v>
      </c>
    </row>
    <row r="158" spans="2:19" x14ac:dyDescent="0.25">
      <c r="B158" s="3">
        <f t="shared" si="8"/>
        <v>700</v>
      </c>
      <c r="C158" s="14">
        <f t="shared" si="9"/>
        <v>11.666666666666666</v>
      </c>
      <c r="D158" s="11">
        <f t="shared" si="10"/>
        <v>701.25948737759654</v>
      </c>
      <c r="E158" s="11">
        <f t="shared" si="11"/>
        <v>44.068597245647105</v>
      </c>
      <c r="F158" s="11">
        <f>L158</f>
        <v>44.068597245647105</v>
      </c>
      <c r="G158" s="11">
        <f>P158</f>
        <v>44.068597245647105</v>
      </c>
      <c r="H158" s="24">
        <f>H157+IF(Limit=Oui,MAX(0,K157),K157)</f>
        <v>44.068597245647105</v>
      </c>
      <c r="I158" s="12">
        <f>Cp*RhoP/(J158*RhoA)*dP/1000*MassivSS</f>
        <v>0.62120382748976433</v>
      </c>
      <c r="J158" s="24">
        <f>IF(H158&lt;600,425+0.773*H158-1.69/1000*H158^2+2.22/1000^2*H158^3,IF(H158&lt;735,666+13002/(738-H158),IF(H158&lt;900,545+17820/(H158-731),650)))</f>
        <v>455.97297027214125</v>
      </c>
      <c r="K158" s="12">
        <f>LambdaP*MassivSS/(dP/1000)/(J158*RhoA)/(1+I158/3)*(D158-H158)*DeltaT-(EXP(I158/10)-1)*(D158-D157)</f>
        <v>0.32334846395449401</v>
      </c>
      <c r="L158" s="24">
        <f>L157+IF(Limit=Oui,MAX(0,O157),O157)</f>
        <v>44.068597245647105</v>
      </c>
      <c r="M158" s="12">
        <f>Cp*RhoP/(N158*RhoA)*dP/1000*MassivW</f>
        <v>0.62120382748976433</v>
      </c>
      <c r="N158" s="24">
        <f>IF(L158&lt;600,425+0.773*L158-1.69/1000*L158^2+2.22/1000^2*L158^3,IF(L158&lt;735,666+13002/(738-L158),IF(L158&lt;900,545+17820/(L158-731),650)))</f>
        <v>455.97297027214125</v>
      </c>
      <c r="O158" s="12">
        <f>LambdaP*MassivW/(dP/1000)/(N158*RhoA)/(1+M158/3)*(D158-L158)*DeltaT-(EXP(M158/10)-1)*(D158-D157)</f>
        <v>0.32334846395449401</v>
      </c>
      <c r="P158" s="24">
        <f>P157+IF(Limit=Oui,MAX(0,S157),S157)</f>
        <v>44.068597245647105</v>
      </c>
      <c r="Q158" s="12">
        <f>Cp*RhoP/(R158*RhoA)*dP/1000*MassivSI</f>
        <v>0.62120382748976433</v>
      </c>
      <c r="R158" s="24">
        <f>IF(P158&lt;600,425+0.773*P158-1.69/1000*P158^2+2.22/1000^2*P158^3,IF(P158&lt;735,666+13002/(738-P158),IF(P158&lt;900,545+17820/(P158-731),650)))</f>
        <v>455.97297027214125</v>
      </c>
      <c r="S158" s="12">
        <f>LambdaP*MassivSI/(dP/1000)/(R158*RhoA)/(1+Q158/3)*(D158-P158)*DeltaT-(EXP(Q158/10)-1)*(D158-D157)</f>
        <v>0.32334846395449401</v>
      </c>
    </row>
    <row r="159" spans="2:19" x14ac:dyDescent="0.25">
      <c r="B159" s="3">
        <f t="shared" si="8"/>
        <v>705</v>
      </c>
      <c r="C159" s="14">
        <f t="shared" si="9"/>
        <v>11.75</v>
      </c>
      <c r="D159" s="11">
        <f t="shared" si="10"/>
        <v>702.31464382465242</v>
      </c>
      <c r="E159" s="11">
        <f t="shared" si="11"/>
        <v>44.3919457096016</v>
      </c>
      <c r="F159" s="11">
        <f>L159</f>
        <v>44.3919457096016</v>
      </c>
      <c r="G159" s="11">
        <f>P159</f>
        <v>44.3919457096016</v>
      </c>
      <c r="H159" s="24">
        <f>H158+IF(Limit=Oui,MAX(0,K158),K158)</f>
        <v>44.3919457096016</v>
      </c>
      <c r="I159" s="12">
        <f>Cp*RhoP/(J159*RhoA)*dP/1000*MassivSS</f>
        <v>0.62092354932497584</v>
      </c>
      <c r="J159" s="24">
        <f>IF(H159&lt;600,425+0.773*H159-1.69/1000*H159^2+2.22/1000^2*H159^3,IF(H159&lt;735,666+13002/(738-H159),IF(H159&lt;900,545+17820/(H159-731),650)))</f>
        <v>456.17879153216592</v>
      </c>
      <c r="K159" s="12">
        <f>LambdaP*MassivSS/(dP/1000)/(J159*RhoA)/(1+I159/3)*(D159-H159)*DeltaT-(EXP(I159/10)-1)*(D159-D158)</f>
        <v>0.32414895435008934</v>
      </c>
      <c r="L159" s="24">
        <f>L158+IF(Limit=Oui,MAX(0,O158),O158)</f>
        <v>44.3919457096016</v>
      </c>
      <c r="M159" s="12">
        <f>Cp*RhoP/(N159*RhoA)*dP/1000*MassivW</f>
        <v>0.62092354932497584</v>
      </c>
      <c r="N159" s="24">
        <f>IF(L159&lt;600,425+0.773*L159-1.69/1000*L159^2+2.22/1000^2*L159^3,IF(L159&lt;735,666+13002/(738-L159),IF(L159&lt;900,545+17820/(L159-731),650)))</f>
        <v>456.17879153216592</v>
      </c>
      <c r="O159" s="12">
        <f>LambdaP*MassivW/(dP/1000)/(N159*RhoA)/(1+M159/3)*(D159-L159)*DeltaT-(EXP(M159/10)-1)*(D159-D158)</f>
        <v>0.32414895435008934</v>
      </c>
      <c r="P159" s="24">
        <f>P158+IF(Limit=Oui,MAX(0,S158),S158)</f>
        <v>44.3919457096016</v>
      </c>
      <c r="Q159" s="12">
        <f>Cp*RhoP/(R159*RhoA)*dP/1000*MassivSI</f>
        <v>0.62092354932497584</v>
      </c>
      <c r="R159" s="24">
        <f>IF(P159&lt;600,425+0.773*P159-1.69/1000*P159^2+2.22/1000^2*P159^3,IF(P159&lt;735,666+13002/(738-P159),IF(P159&lt;900,545+17820/(P159-731),650)))</f>
        <v>456.17879153216592</v>
      </c>
      <c r="S159" s="12">
        <f>LambdaP*MassivSI/(dP/1000)/(R159*RhoA)/(1+Q159/3)*(D159-P159)*DeltaT-(EXP(Q159/10)-1)*(D159-D158)</f>
        <v>0.32414895435008934</v>
      </c>
    </row>
    <row r="160" spans="2:19" x14ac:dyDescent="0.25">
      <c r="B160" s="3">
        <f t="shared" si="8"/>
        <v>710</v>
      </c>
      <c r="C160" s="14">
        <f t="shared" si="9"/>
        <v>11.833333333333334</v>
      </c>
      <c r="D160" s="11">
        <f t="shared" si="10"/>
        <v>703.36242149494376</v>
      </c>
      <c r="E160" s="11">
        <f t="shared" si="11"/>
        <v>44.716094663951687</v>
      </c>
      <c r="F160" s="11">
        <f>L160</f>
        <v>44.716094663951687</v>
      </c>
      <c r="G160" s="11">
        <f>P160</f>
        <v>44.716094663951687</v>
      </c>
      <c r="H160" s="24">
        <f>H159+IF(Limit=Oui,MAX(0,K159),K159)</f>
        <v>44.716094663951687</v>
      </c>
      <c r="I160" s="12">
        <f>Cp*RhoP/(J160*RhoA)*dP/1000*MassivSS</f>
        <v>0.62064322901873858</v>
      </c>
      <c r="J160" s="24">
        <f>IF(H160&lt;600,425+0.773*H160-1.69/1000*H160^2+2.22/1000^2*H160^3,IF(H160&lt;735,666+13002/(738-H160),IF(H160&lt;900,545+17820/(H160-731),650)))</f>
        <v>456.3848296754378</v>
      </c>
      <c r="K160" s="12">
        <f>LambdaP*MassivSS/(dP/1000)/(J160*RhoA)/(1+I160/3)*(D160-H160)*DeltaT-(EXP(I160/10)-1)*(D160-D159)</f>
        <v>0.32493706146729051</v>
      </c>
      <c r="L160" s="24">
        <f>L159+IF(Limit=Oui,MAX(0,O159),O159)</f>
        <v>44.716094663951687</v>
      </c>
      <c r="M160" s="12">
        <f>Cp*RhoP/(N160*RhoA)*dP/1000*MassivW</f>
        <v>0.62064322901873858</v>
      </c>
      <c r="N160" s="24">
        <f>IF(L160&lt;600,425+0.773*L160-1.69/1000*L160^2+2.22/1000^2*L160^3,IF(L160&lt;735,666+13002/(738-L160),IF(L160&lt;900,545+17820/(L160-731),650)))</f>
        <v>456.3848296754378</v>
      </c>
      <c r="O160" s="12">
        <f>LambdaP*MassivW/(dP/1000)/(N160*RhoA)/(1+M160/3)*(D160-L160)*DeltaT-(EXP(M160/10)-1)*(D160-D159)</f>
        <v>0.32493706146729051</v>
      </c>
      <c r="P160" s="24">
        <f>P159+IF(Limit=Oui,MAX(0,S159),S159)</f>
        <v>44.716094663951687</v>
      </c>
      <c r="Q160" s="12">
        <f>Cp*RhoP/(R160*RhoA)*dP/1000*MassivSI</f>
        <v>0.62064322901873858</v>
      </c>
      <c r="R160" s="24">
        <f>IF(P160&lt;600,425+0.773*P160-1.69/1000*P160^2+2.22/1000^2*P160^3,IF(P160&lt;735,666+13002/(738-P160),IF(P160&lt;900,545+17820/(P160-731),650)))</f>
        <v>456.3848296754378</v>
      </c>
      <c r="S160" s="12">
        <f>LambdaP*MassivSI/(dP/1000)/(R160*RhoA)/(1+Q160/3)*(D160-P160)*DeltaT-(EXP(Q160/10)-1)*(D160-D159)</f>
        <v>0.32493706146729051</v>
      </c>
    </row>
    <row r="161" spans="2:19" x14ac:dyDescent="0.25">
      <c r="B161" s="3">
        <f t="shared" si="8"/>
        <v>715</v>
      </c>
      <c r="C161" s="14">
        <f t="shared" si="9"/>
        <v>11.916666666666666</v>
      </c>
      <c r="D161" s="11">
        <f t="shared" si="10"/>
        <v>704.40292287272541</v>
      </c>
      <c r="E161" s="11">
        <f t="shared" si="11"/>
        <v>45.041031725418975</v>
      </c>
      <c r="F161" s="11">
        <f>L161</f>
        <v>45.041031725418975</v>
      </c>
      <c r="G161" s="11">
        <f>P161</f>
        <v>45.041031725418975</v>
      </c>
      <c r="H161" s="24">
        <f>H160+IF(Limit=Oui,MAX(0,K160),K160)</f>
        <v>45.041031725418975</v>
      </c>
      <c r="I161" s="12">
        <f>Cp*RhoP/(J161*RhoA)*dP/1000*MassivSS</f>
        <v>0.62036288002994666</v>
      </c>
      <c r="J161" s="24">
        <f>IF(H161&lt;600,425+0.773*H161-1.69/1000*H161^2+2.22/1000^2*H161^3,IF(H161&lt;735,666+13002/(738-H161),IF(H161&lt;900,545+17820/(H161-731),650)))</f>
        <v>456.59107513211831</v>
      </c>
      <c r="K161" s="12">
        <f>LambdaP*MassivSS/(dP/1000)/(J161*RhoA)/(1+I161/3)*(D161-H161)*DeltaT-(EXP(I161/10)-1)*(D161-D160)</f>
        <v>0.32571301335666208</v>
      </c>
      <c r="L161" s="24">
        <f>L160+IF(Limit=Oui,MAX(0,O160),O160)</f>
        <v>45.041031725418975</v>
      </c>
      <c r="M161" s="12">
        <f>Cp*RhoP/(N161*RhoA)*dP/1000*MassivW</f>
        <v>0.62036288002994666</v>
      </c>
      <c r="N161" s="24">
        <f>IF(L161&lt;600,425+0.773*L161-1.69/1000*L161^2+2.22/1000^2*L161^3,IF(L161&lt;735,666+13002/(738-L161),IF(L161&lt;900,545+17820/(L161-731),650)))</f>
        <v>456.59107513211831</v>
      </c>
      <c r="O161" s="12">
        <f>LambdaP*MassivW/(dP/1000)/(N161*RhoA)/(1+M161/3)*(D161-L161)*DeltaT-(EXP(M161/10)-1)*(D161-D160)</f>
        <v>0.32571301335666208</v>
      </c>
      <c r="P161" s="24">
        <f>P160+IF(Limit=Oui,MAX(0,S160),S160)</f>
        <v>45.041031725418975</v>
      </c>
      <c r="Q161" s="12">
        <f>Cp*RhoP/(R161*RhoA)*dP/1000*MassivSI</f>
        <v>0.62036288002994666</v>
      </c>
      <c r="R161" s="24">
        <f>IF(P161&lt;600,425+0.773*P161-1.69/1000*P161^2+2.22/1000^2*P161^3,IF(P161&lt;735,666+13002/(738-P161),IF(P161&lt;900,545+17820/(P161-731),650)))</f>
        <v>456.59107513211831</v>
      </c>
      <c r="S161" s="12">
        <f>LambdaP*MassivSI/(dP/1000)/(R161*RhoA)/(1+Q161/3)*(D161-P161)*DeltaT-(EXP(Q161/10)-1)*(D161-D160)</f>
        <v>0.32571301335666208</v>
      </c>
    </row>
    <row r="162" spans="2:19" x14ac:dyDescent="0.25">
      <c r="B162" s="3">
        <f t="shared" si="8"/>
        <v>720</v>
      </c>
      <c r="C162" s="14">
        <f t="shared" si="9"/>
        <v>12</v>
      </c>
      <c r="D162" s="11">
        <f t="shared" si="10"/>
        <v>705.43624832185446</v>
      </c>
      <c r="E162" s="11">
        <f t="shared" si="11"/>
        <v>45.366744738775637</v>
      </c>
      <c r="F162" s="11">
        <f>L162</f>
        <v>45.366744738775637</v>
      </c>
      <c r="G162" s="11">
        <f>P162</f>
        <v>45.366744738775637</v>
      </c>
      <c r="H162" s="24">
        <f>H161+IF(Limit=Oui,MAX(0,K161),K161)</f>
        <v>45.366744738775637</v>
      </c>
      <c r="I162" s="12">
        <f>Cp*RhoP/(J162*RhoA)*dP/1000*MassivSS</f>
        <v>0.62008251551099358</v>
      </c>
      <c r="J162" s="24">
        <f>IF(H162&lt;600,425+0.773*H162-1.69/1000*H162^2+2.22/1000^2*H162^3,IF(H162&lt;735,666+13002/(738-H162),IF(H162&lt;900,545+17820/(H162-731),650)))</f>
        <v>456.79751852301479</v>
      </c>
      <c r="K162" s="12">
        <f>LambdaP*MassivSS/(dP/1000)/(J162*RhoA)/(1+I162/3)*(D162-H162)*DeltaT-(EXP(I162/10)-1)*(D162-D161)</f>
        <v>0.32647703241561388</v>
      </c>
      <c r="L162" s="24">
        <f>L161+IF(Limit=Oui,MAX(0,O161),O161)</f>
        <v>45.366744738775637</v>
      </c>
      <c r="M162" s="12">
        <f>Cp*RhoP/(N162*RhoA)*dP/1000*MassivW</f>
        <v>0.62008251551099358</v>
      </c>
      <c r="N162" s="24">
        <f>IF(L162&lt;600,425+0.773*L162-1.69/1000*L162^2+2.22/1000^2*L162^3,IF(L162&lt;735,666+13002/(738-L162),IF(L162&lt;900,545+17820/(L162-731),650)))</f>
        <v>456.79751852301479</v>
      </c>
      <c r="O162" s="12">
        <f>LambdaP*MassivW/(dP/1000)/(N162*RhoA)/(1+M162/3)*(D162-L162)*DeltaT-(EXP(M162/10)-1)*(D162-D161)</f>
        <v>0.32647703241561388</v>
      </c>
      <c r="P162" s="24">
        <f>P161+IF(Limit=Oui,MAX(0,S161),S161)</f>
        <v>45.366744738775637</v>
      </c>
      <c r="Q162" s="12">
        <f>Cp*RhoP/(R162*RhoA)*dP/1000*MassivSI</f>
        <v>0.62008251551099358</v>
      </c>
      <c r="R162" s="24">
        <f>IF(P162&lt;600,425+0.773*P162-1.69/1000*P162^2+2.22/1000^2*P162^3,IF(P162&lt;735,666+13002/(738-P162),IF(P162&lt;900,545+17820/(P162-731),650)))</f>
        <v>456.79751852301479</v>
      </c>
      <c r="S162" s="12">
        <f>LambdaP*MassivSI/(dP/1000)/(R162*RhoA)/(1+Q162/3)*(D162-P162)*DeltaT-(EXP(Q162/10)-1)*(D162-D161)</f>
        <v>0.32647703241561388</v>
      </c>
    </row>
    <row r="163" spans="2:19" x14ac:dyDescent="0.25">
      <c r="B163" s="3">
        <f t="shared" si="8"/>
        <v>725</v>
      </c>
      <c r="C163" s="14">
        <f t="shared" si="9"/>
        <v>12.083333333333334</v>
      </c>
      <c r="D163" s="11">
        <f t="shared" si="10"/>
        <v>706.46249614388421</v>
      </c>
      <c r="E163" s="11">
        <f t="shared" si="11"/>
        <v>45.693221771191247</v>
      </c>
      <c r="F163" s="11">
        <f>L163</f>
        <v>45.693221771191247</v>
      </c>
      <c r="G163" s="11">
        <f>P163</f>
        <v>45.693221771191247</v>
      </c>
      <c r="H163" s="24">
        <f>H162+IF(Limit=Oui,MAX(0,K162),K162)</f>
        <v>45.693221771191247</v>
      </c>
      <c r="I163" s="12">
        <f>Cp*RhoP/(J163*RhoA)*dP/1000*MassivSS</f>
        <v>0.61980214831505143</v>
      </c>
      <c r="J163" s="24">
        <f>IF(H163&lt;600,425+0.773*H163-1.69/1000*H163^2+2.22/1000^2*H163^3,IF(H163&lt;735,666+13002/(738-H163),IF(H163&lt;900,545+17820/(H163-731),650)))</f>
        <v>457.00415065510691</v>
      </c>
      <c r="K163" s="12">
        <f>LambdaP*MassivSS/(dP/1000)/(J163*RhoA)/(1+I163/3)*(D163-H163)*DeltaT-(EXP(I163/10)-1)*(D163-D162)</f>
        <v>0.3272293355681557</v>
      </c>
      <c r="L163" s="24">
        <f>L162+IF(Limit=Oui,MAX(0,O162),O162)</f>
        <v>45.693221771191247</v>
      </c>
      <c r="M163" s="12">
        <f>Cp*RhoP/(N163*RhoA)*dP/1000*MassivW</f>
        <v>0.61980214831505143</v>
      </c>
      <c r="N163" s="24">
        <f>IF(L163&lt;600,425+0.773*L163-1.69/1000*L163^2+2.22/1000^2*L163^3,IF(L163&lt;735,666+13002/(738-L163),IF(L163&lt;900,545+17820/(L163-731),650)))</f>
        <v>457.00415065510691</v>
      </c>
      <c r="O163" s="12">
        <f>LambdaP*MassivW/(dP/1000)/(N163*RhoA)/(1+M163/3)*(D163-L163)*DeltaT-(EXP(M163/10)-1)*(D163-D162)</f>
        <v>0.3272293355681557</v>
      </c>
      <c r="P163" s="24">
        <f>P162+IF(Limit=Oui,MAX(0,S162),S162)</f>
        <v>45.693221771191247</v>
      </c>
      <c r="Q163" s="12">
        <f>Cp*RhoP/(R163*RhoA)*dP/1000*MassivSI</f>
        <v>0.61980214831505143</v>
      </c>
      <c r="R163" s="24">
        <f>IF(P163&lt;600,425+0.773*P163-1.69/1000*P163^2+2.22/1000^2*P163^3,IF(P163&lt;735,666+13002/(738-P163),IF(P163&lt;900,545+17820/(P163-731),650)))</f>
        <v>457.00415065510691</v>
      </c>
      <c r="S163" s="12">
        <f>LambdaP*MassivSI/(dP/1000)/(R163*RhoA)/(1+Q163/3)*(D163-P163)*DeltaT-(EXP(Q163/10)-1)*(D163-D162)</f>
        <v>0.3272293355681557</v>
      </c>
    </row>
    <row r="164" spans="2:19" x14ac:dyDescent="0.25">
      <c r="B164" s="3">
        <f t="shared" si="8"/>
        <v>730</v>
      </c>
      <c r="C164" s="14">
        <f t="shared" si="9"/>
        <v>12.166666666666666</v>
      </c>
      <c r="D164" s="11">
        <f t="shared" si="10"/>
        <v>707.48176263418259</v>
      </c>
      <c r="E164" s="11">
        <f t="shared" si="11"/>
        <v>46.020451106759403</v>
      </c>
      <c r="F164" s="11">
        <f>L164</f>
        <v>46.020451106759403</v>
      </c>
      <c r="G164" s="11">
        <f>P164</f>
        <v>46.020451106759403</v>
      </c>
      <c r="H164" s="24">
        <f>H163+IF(Limit=Oui,MAX(0,K163),K163)</f>
        <v>46.020451106759403</v>
      </c>
      <c r="I164" s="12">
        <f>Cp*RhoP/(J164*RhoA)*dP/1000*MassivSS</f>
        <v>0.61952179100313853</v>
      </c>
      <c r="J164" s="24">
        <f>IF(H164&lt;600,425+0.773*H164-1.69/1000*H164^2+2.22/1000^2*H164^3,IF(H164&lt;735,666+13002/(738-H164),IF(H164&lt;900,545+17820/(H164-731),650)))</f>
        <v>457.21096251720979</v>
      </c>
      <c r="K164" s="12">
        <f>LambdaP*MassivSS/(dP/1000)/(J164*RhoA)/(1+I164/3)*(D164-H164)*DeltaT-(EXP(I164/10)-1)*(D164-D163)</f>
        <v>0.3279701344376158</v>
      </c>
      <c r="L164" s="24">
        <f>L163+IF(Limit=Oui,MAX(0,O163),O163)</f>
        <v>46.020451106759403</v>
      </c>
      <c r="M164" s="12">
        <f>Cp*RhoP/(N164*RhoA)*dP/1000*MassivW</f>
        <v>0.61952179100313853</v>
      </c>
      <c r="N164" s="24">
        <f>IF(L164&lt;600,425+0.773*L164-1.69/1000*L164^2+2.22/1000^2*L164^3,IF(L164&lt;735,666+13002/(738-L164),IF(L164&lt;900,545+17820/(L164-731),650)))</f>
        <v>457.21096251720979</v>
      </c>
      <c r="O164" s="12">
        <f>LambdaP*MassivW/(dP/1000)/(N164*RhoA)/(1+M164/3)*(D164-L164)*DeltaT-(EXP(M164/10)-1)*(D164-D163)</f>
        <v>0.3279701344376158</v>
      </c>
      <c r="P164" s="24">
        <f>P163+IF(Limit=Oui,MAX(0,S163),S163)</f>
        <v>46.020451106759403</v>
      </c>
      <c r="Q164" s="12">
        <f>Cp*RhoP/(R164*RhoA)*dP/1000*MassivSI</f>
        <v>0.61952179100313853</v>
      </c>
      <c r="R164" s="24">
        <f>IF(P164&lt;600,425+0.773*P164-1.69/1000*P164^2+2.22/1000^2*P164^3,IF(P164&lt;735,666+13002/(738-P164),IF(P164&lt;900,545+17820/(P164-731),650)))</f>
        <v>457.21096251720979</v>
      </c>
      <c r="S164" s="12">
        <f>LambdaP*MassivSI/(dP/1000)/(R164*RhoA)/(1+Q164/3)*(D164-P164)*DeltaT-(EXP(Q164/10)-1)*(D164-D163)</f>
        <v>0.3279701344376158</v>
      </c>
    </row>
    <row r="165" spans="2:19" x14ac:dyDescent="0.25">
      <c r="B165" s="3">
        <f t="shared" si="8"/>
        <v>735</v>
      </c>
      <c r="C165" s="14">
        <f t="shared" si="9"/>
        <v>12.25</v>
      </c>
      <c r="D165" s="11">
        <f t="shared" si="10"/>
        <v>708.49414213615466</v>
      </c>
      <c r="E165" s="11">
        <f t="shared" si="11"/>
        <v>46.348421241197016</v>
      </c>
      <c r="F165" s="11">
        <f>L165</f>
        <v>46.348421241197016</v>
      </c>
      <c r="G165" s="11">
        <f>P165</f>
        <v>46.348421241197016</v>
      </c>
      <c r="H165" s="24">
        <f>H164+IF(Limit=Oui,MAX(0,K164),K164)</f>
        <v>46.348421241197016</v>
      </c>
      <c r="I165" s="12">
        <f>Cp*RhoP/(J165*RhoA)*dP/1000*MassivSS</f>
        <v>0.619241455850983</v>
      </c>
      <c r="J165" s="24">
        <f>IF(H165&lt;600,425+0.773*H165-1.69/1000*H165^2+2.22/1000^2*H165^3,IF(H165&lt;735,666+13002/(738-H165),IF(H165&lt;900,545+17820/(H165-731),650)))</f>
        <v>457.4179452757661</v>
      </c>
      <c r="K165" s="12">
        <f>LambdaP*MassivSS/(dP/1000)/(J165*RhoA)/(1+I165/3)*(D165-H165)*DeltaT-(EXP(I165/10)-1)*(D165-D164)</f>
        <v>0.32869963551273762</v>
      </c>
      <c r="L165" s="24">
        <f>L164+IF(Limit=Oui,MAX(0,O164),O164)</f>
        <v>46.348421241197016</v>
      </c>
      <c r="M165" s="12">
        <f>Cp*RhoP/(N165*RhoA)*dP/1000*MassivW</f>
        <v>0.619241455850983</v>
      </c>
      <c r="N165" s="24">
        <f>IF(L165&lt;600,425+0.773*L165-1.69/1000*L165^2+2.22/1000^2*L165^3,IF(L165&lt;735,666+13002/(738-L165),IF(L165&lt;900,545+17820/(L165-731),650)))</f>
        <v>457.4179452757661</v>
      </c>
      <c r="O165" s="12">
        <f>LambdaP*MassivW/(dP/1000)/(N165*RhoA)/(1+M165/3)*(D165-L165)*DeltaT-(EXP(M165/10)-1)*(D165-D164)</f>
        <v>0.32869963551273762</v>
      </c>
      <c r="P165" s="24">
        <f>P164+IF(Limit=Oui,MAX(0,S164),S164)</f>
        <v>46.348421241197016</v>
      </c>
      <c r="Q165" s="12">
        <f>Cp*RhoP/(R165*RhoA)*dP/1000*MassivSI</f>
        <v>0.619241455850983</v>
      </c>
      <c r="R165" s="24">
        <f>IF(P165&lt;600,425+0.773*P165-1.69/1000*P165^2+2.22/1000^2*P165^3,IF(P165&lt;735,666+13002/(738-P165),IF(P165&lt;900,545+17820/(P165-731),650)))</f>
        <v>457.4179452757661</v>
      </c>
      <c r="S165" s="12">
        <f>LambdaP*MassivSI/(dP/1000)/(R165*RhoA)/(1+Q165/3)*(D165-P165)*DeltaT-(EXP(Q165/10)-1)*(D165-D164)</f>
        <v>0.32869963551273762</v>
      </c>
    </row>
    <row r="166" spans="2:19" x14ac:dyDescent="0.25">
      <c r="B166" s="3">
        <f t="shared" si="8"/>
        <v>740</v>
      </c>
      <c r="C166" s="14">
        <f t="shared" si="9"/>
        <v>12.333333333333334</v>
      </c>
      <c r="D166" s="11">
        <f t="shared" si="10"/>
        <v>709.49972709364465</v>
      </c>
      <c r="E166" s="11">
        <f t="shared" si="11"/>
        <v>46.677120876709751</v>
      </c>
      <c r="F166" s="11">
        <f>L166</f>
        <v>46.677120876709751</v>
      </c>
      <c r="G166" s="11">
        <f>P166</f>
        <v>46.677120876709751</v>
      </c>
      <c r="H166" s="24">
        <f>H165+IF(Limit=Oui,MAX(0,K165),K165)</f>
        <v>46.677120876709751</v>
      </c>
      <c r="I166" s="12">
        <f>Cp*RhoP/(J166*RhoA)*dP/1000*MassivSS</f>
        <v>0.61896115485568814</v>
      </c>
      <c r="J166" s="24">
        <f>IF(H166&lt;600,425+0.773*H166-1.69/1000*H166^2+2.22/1000^2*H166^3,IF(H166&lt;735,666+13002/(738-H166),IF(H166&lt;900,545+17820/(H166-731),650)))</f>
        <v>457.62509027076402</v>
      </c>
      <c r="K166" s="12">
        <f>LambdaP*MassivSS/(dP/1000)/(J166*RhoA)/(1+I166/3)*(D166-H166)*DeltaT-(EXP(I166/10)-1)*(D166-D165)</f>
        <v>0.3294180403074719</v>
      </c>
      <c r="L166" s="24">
        <f>L165+IF(Limit=Oui,MAX(0,O165),O165)</f>
        <v>46.677120876709751</v>
      </c>
      <c r="M166" s="12">
        <f>Cp*RhoP/(N166*RhoA)*dP/1000*MassivW</f>
        <v>0.61896115485568814</v>
      </c>
      <c r="N166" s="24">
        <f>IF(L166&lt;600,425+0.773*L166-1.69/1000*L166^2+2.22/1000^2*L166^3,IF(L166&lt;735,666+13002/(738-L166),IF(L166&lt;900,545+17820/(L166-731),650)))</f>
        <v>457.62509027076402</v>
      </c>
      <c r="O166" s="12">
        <f>LambdaP*MassivW/(dP/1000)/(N166*RhoA)/(1+M166/3)*(D166-L166)*DeltaT-(EXP(M166/10)-1)*(D166-D165)</f>
        <v>0.3294180403074719</v>
      </c>
      <c r="P166" s="24">
        <f>P165+IF(Limit=Oui,MAX(0,S165),S165)</f>
        <v>46.677120876709751</v>
      </c>
      <c r="Q166" s="12">
        <f>Cp*RhoP/(R166*RhoA)*dP/1000*MassivSI</f>
        <v>0.61896115485568814</v>
      </c>
      <c r="R166" s="24">
        <f>IF(P166&lt;600,425+0.773*P166-1.69/1000*P166^2+2.22/1000^2*P166^3,IF(P166&lt;735,666+13002/(738-P166),IF(P166&lt;900,545+17820/(P166-731),650)))</f>
        <v>457.62509027076402</v>
      </c>
      <c r="S166" s="12">
        <f>LambdaP*MassivSI/(dP/1000)/(R166*RhoA)/(1+Q166/3)*(D166-P166)*DeltaT-(EXP(Q166/10)-1)*(D166-D165)</f>
        <v>0.3294180403074719</v>
      </c>
    </row>
    <row r="167" spans="2:19" x14ac:dyDescent="0.25">
      <c r="B167" s="3">
        <f t="shared" si="8"/>
        <v>745</v>
      </c>
      <c r="C167" s="14">
        <f t="shared" si="9"/>
        <v>12.416666666666666</v>
      </c>
      <c r="D167" s="11">
        <f t="shared" si="10"/>
        <v>710.49860810159248</v>
      </c>
      <c r="E167" s="11">
        <f t="shared" si="11"/>
        <v>47.006538917017224</v>
      </c>
      <c r="F167" s="11">
        <f>L167</f>
        <v>47.006538917017224</v>
      </c>
      <c r="G167" s="11">
        <f>P167</f>
        <v>47.006538917017224</v>
      </c>
      <c r="H167" s="24">
        <f>H166+IF(Limit=Oui,MAX(0,K166),K166)</f>
        <v>47.006538917017224</v>
      </c>
      <c r="I167" s="12">
        <f>Cp*RhoP/(J167*RhoA)*dP/1000*MassivSS</f>
        <v>0.61868089974220886</v>
      </c>
      <c r="J167" s="24">
        <f>IF(H167&lt;600,425+0.773*H167-1.69/1000*H167^2+2.22/1000^2*H167^3,IF(H167&lt;735,666+13002/(738-H167),IF(H167&lt;900,545+17820/(H167-731),650)))</f>
        <v>457.83238901177629</v>
      </c>
      <c r="K167" s="12">
        <f>LambdaP*MassivSS/(dP/1000)/(J167*RhoA)/(1+I167/3)*(D167-H167)*DeltaT-(EXP(I167/10)-1)*(D167-D166)</f>
        <v>0.33012554551455375</v>
      </c>
      <c r="L167" s="24">
        <f>L166+IF(Limit=Oui,MAX(0,O166),O166)</f>
        <v>47.006538917017224</v>
      </c>
      <c r="M167" s="12">
        <f>Cp*RhoP/(N167*RhoA)*dP/1000*MassivW</f>
        <v>0.61868089974220886</v>
      </c>
      <c r="N167" s="24">
        <f>IF(L167&lt;600,425+0.773*L167-1.69/1000*L167^2+2.22/1000^2*L167^3,IF(L167&lt;735,666+13002/(738-L167),IF(L167&lt;900,545+17820/(L167-731),650)))</f>
        <v>457.83238901177629</v>
      </c>
      <c r="O167" s="12">
        <f>LambdaP*MassivW/(dP/1000)/(N167*RhoA)/(1+M167/3)*(D167-L167)*DeltaT-(EXP(M167/10)-1)*(D167-D166)</f>
        <v>0.33012554551455375</v>
      </c>
      <c r="P167" s="24">
        <f>P166+IF(Limit=Oui,MAX(0,S166),S166)</f>
        <v>47.006538917017224</v>
      </c>
      <c r="Q167" s="12">
        <f>Cp*RhoP/(R167*RhoA)*dP/1000*MassivSI</f>
        <v>0.61868089974220886</v>
      </c>
      <c r="R167" s="24">
        <f>IF(P167&lt;600,425+0.773*P167-1.69/1000*P167^2+2.22/1000^2*P167^3,IF(P167&lt;735,666+13002/(738-P167),IF(P167&lt;900,545+17820/(P167-731),650)))</f>
        <v>457.83238901177629</v>
      </c>
      <c r="S167" s="12">
        <f>LambdaP*MassivSI/(dP/1000)/(R167*RhoA)/(1+Q167/3)*(D167-P167)*DeltaT-(EXP(Q167/10)-1)*(D167-D166)</f>
        <v>0.33012554551455375</v>
      </c>
    </row>
    <row r="168" spans="2:19" x14ac:dyDescent="0.25">
      <c r="B168" s="3">
        <f t="shared" si="8"/>
        <v>750</v>
      </c>
      <c r="C168" s="14">
        <f t="shared" si="9"/>
        <v>12.5</v>
      </c>
      <c r="D168" s="11">
        <f t="shared" si="10"/>
        <v>711.49087395501169</v>
      </c>
      <c r="E168" s="11">
        <f t="shared" si="11"/>
        <v>47.336664462531779</v>
      </c>
      <c r="F168" s="11">
        <f>L168</f>
        <v>47.336664462531779</v>
      </c>
      <c r="G168" s="11">
        <f>P168</f>
        <v>47.336664462531779</v>
      </c>
      <c r="H168" s="24">
        <f>H167+IF(Limit=Oui,MAX(0,K167),K167)</f>
        <v>47.336664462531779</v>
      </c>
      <c r="I168" s="12">
        <f>Cp*RhoP/(J168*RhoA)*dP/1000*MassivSS</f>
        <v>0.61840070196964303</v>
      </c>
      <c r="J168" s="24">
        <f>IF(H168&lt;600,425+0.773*H168-1.69/1000*H168^2+2.22/1000^2*H168^3,IF(H168&lt;735,666+13002/(738-H168),IF(H168&lt;900,545+17820/(H168-731),650)))</f>
        <v>458.03983317411462</v>
      </c>
      <c r="K168" s="12">
        <f>LambdaP*MassivSS/(dP/1000)/(J168*RhoA)/(1+I168/3)*(D168-H168)*DeltaT-(EXP(I168/10)-1)*(D168-D167)</f>
        <v>0.33082234315345427</v>
      </c>
      <c r="L168" s="24">
        <f>L167+IF(Limit=Oui,MAX(0,O167),O167)</f>
        <v>47.336664462531779</v>
      </c>
      <c r="M168" s="12">
        <f>Cp*RhoP/(N168*RhoA)*dP/1000*MassivW</f>
        <v>0.61840070196964303</v>
      </c>
      <c r="N168" s="24">
        <f>IF(L168&lt;600,425+0.773*L168-1.69/1000*L168^2+2.22/1000^2*L168^3,IF(L168&lt;735,666+13002/(738-L168),IF(L168&lt;900,545+17820/(L168-731),650)))</f>
        <v>458.03983317411462</v>
      </c>
      <c r="O168" s="12">
        <f>LambdaP*MassivW/(dP/1000)/(N168*RhoA)/(1+M168/3)*(D168-L168)*DeltaT-(EXP(M168/10)-1)*(D168-D167)</f>
        <v>0.33082234315345427</v>
      </c>
      <c r="P168" s="24">
        <f>P167+IF(Limit=Oui,MAX(0,S167),S167)</f>
        <v>47.336664462531779</v>
      </c>
      <c r="Q168" s="12">
        <f>Cp*RhoP/(R168*RhoA)*dP/1000*MassivSI</f>
        <v>0.61840070196964303</v>
      </c>
      <c r="R168" s="24">
        <f>IF(P168&lt;600,425+0.773*P168-1.69/1000*P168^2+2.22/1000^2*P168^3,IF(P168&lt;735,666+13002/(738-P168),IF(P168&lt;900,545+17820/(P168-731),650)))</f>
        <v>458.03983317411462</v>
      </c>
      <c r="S168" s="12">
        <f>LambdaP*MassivSI/(dP/1000)/(R168*RhoA)/(1+Q168/3)*(D168-P168)*DeltaT-(EXP(Q168/10)-1)*(D168-D167)</f>
        <v>0.33082234315345427</v>
      </c>
    </row>
    <row r="169" spans="2:19" x14ac:dyDescent="0.25">
      <c r="B169" s="3">
        <f t="shared" si="8"/>
        <v>755</v>
      </c>
      <c r="C169" s="14">
        <f t="shared" si="9"/>
        <v>12.583333333333334</v>
      </c>
      <c r="D169" s="11">
        <f t="shared" si="10"/>
        <v>712.47661169635751</v>
      </c>
      <c r="E169" s="11">
        <f t="shared" si="11"/>
        <v>47.667486805685236</v>
      </c>
      <c r="F169" s="11">
        <f>L169</f>
        <v>47.667486805685236</v>
      </c>
      <c r="G169" s="11">
        <f>P169</f>
        <v>47.667486805685236</v>
      </c>
      <c r="H169" s="24">
        <f>H168+IF(Limit=Oui,MAX(0,K168),K168)</f>
        <v>47.667486805685236</v>
      </c>
      <c r="I169" s="12">
        <f>Cp*RhoP/(J169*RhoA)*dP/1000*MassivSS</f>
        <v>0.61812057273734844</v>
      </c>
      <c r="J169" s="24">
        <f>IF(H169&lt;600,425+0.773*H169-1.69/1000*H169^2+2.22/1000^2*H169^3,IF(H169&lt;735,666+13002/(738-H169),IF(H169&lt;900,545+17820/(H169-731),650)))</f>
        <v>458.24741459509727</v>
      </c>
      <c r="K169" s="12">
        <f>LambdaP*MassivSS/(dP/1000)/(J169*RhoA)/(1+I169/3)*(D169-H169)*DeltaT-(EXP(I169/10)-1)*(D169-D168)</f>
        <v>0.33150862071261228</v>
      </c>
      <c r="L169" s="24">
        <f>L168+IF(Limit=Oui,MAX(0,O168),O168)</f>
        <v>47.667486805685236</v>
      </c>
      <c r="M169" s="12">
        <f>Cp*RhoP/(N169*RhoA)*dP/1000*MassivW</f>
        <v>0.61812057273734844</v>
      </c>
      <c r="N169" s="24">
        <f>IF(L169&lt;600,425+0.773*L169-1.69/1000*L169^2+2.22/1000^2*L169^3,IF(L169&lt;735,666+13002/(738-L169),IF(L169&lt;900,545+17820/(L169-731),650)))</f>
        <v>458.24741459509727</v>
      </c>
      <c r="O169" s="12">
        <f>LambdaP*MassivW/(dP/1000)/(N169*RhoA)/(1+M169/3)*(D169-L169)*DeltaT-(EXP(M169/10)-1)*(D169-D168)</f>
        <v>0.33150862071261228</v>
      </c>
      <c r="P169" s="24">
        <f>P168+IF(Limit=Oui,MAX(0,S168),S168)</f>
        <v>47.667486805685236</v>
      </c>
      <c r="Q169" s="12">
        <f>Cp*RhoP/(R169*RhoA)*dP/1000*MassivSI</f>
        <v>0.61812057273734844</v>
      </c>
      <c r="R169" s="24">
        <f>IF(P169&lt;600,425+0.773*P169-1.69/1000*P169^2+2.22/1000^2*P169^3,IF(P169&lt;735,666+13002/(738-P169),IF(P169&lt;900,545+17820/(P169-731),650)))</f>
        <v>458.24741459509727</v>
      </c>
      <c r="S169" s="12">
        <f>LambdaP*MassivSI/(dP/1000)/(R169*RhoA)/(1+Q169/3)*(D169-P169)*DeltaT-(EXP(Q169/10)-1)*(D169-D168)</f>
        <v>0.33150862071261228</v>
      </c>
    </row>
    <row r="170" spans="2:19" x14ac:dyDescent="0.25">
      <c r="B170" s="3">
        <f t="shared" si="8"/>
        <v>760</v>
      </c>
      <c r="C170" s="14">
        <f t="shared" si="9"/>
        <v>12.666666666666666</v>
      </c>
      <c r="D170" s="11">
        <f t="shared" si="10"/>
        <v>713.45590666134581</v>
      </c>
      <c r="E170" s="11">
        <f t="shared" si="11"/>
        <v>47.998995426397848</v>
      </c>
      <c r="F170" s="11">
        <f>L170</f>
        <v>47.998995426397848</v>
      </c>
      <c r="G170" s="11">
        <f>P170</f>
        <v>47.998995426397848</v>
      </c>
      <c r="H170" s="24">
        <f>H169+IF(Limit=Oui,MAX(0,K169),K169)</f>
        <v>47.998995426397848</v>
      </c>
      <c r="I170" s="12">
        <f>Cp*RhoP/(J170*RhoA)*dP/1000*MassivSS</f>
        <v>0.6178405229908861</v>
      </c>
      <c r="J170" s="24">
        <f>IF(H170&lt;600,425+0.773*H170-1.69/1000*H170^2+2.22/1000^2*H170^3,IF(H170&lt;735,666+13002/(738-H170),IF(H170&lt;900,545+17820/(H170-731),650)))</f>
        <v>458.45512527042359</v>
      </c>
      <c r="K170" s="12">
        <f>LambdaP*MassivSS/(dP/1000)/(J170*RhoA)/(1+I170/3)*(D170-H170)*DeltaT-(EXP(I170/10)-1)*(D170-D169)</f>
        <v>0.33218456128653573</v>
      </c>
      <c r="L170" s="24">
        <f>L169+IF(Limit=Oui,MAX(0,O169),O169)</f>
        <v>47.998995426397848</v>
      </c>
      <c r="M170" s="12">
        <f>Cp*RhoP/(N170*RhoA)*dP/1000*MassivW</f>
        <v>0.6178405229908861</v>
      </c>
      <c r="N170" s="24">
        <f>IF(L170&lt;600,425+0.773*L170-1.69/1000*L170^2+2.22/1000^2*L170^3,IF(L170&lt;735,666+13002/(738-L170),IF(L170&lt;900,545+17820/(L170-731),650)))</f>
        <v>458.45512527042359</v>
      </c>
      <c r="O170" s="12">
        <f>LambdaP*MassivW/(dP/1000)/(N170*RhoA)/(1+M170/3)*(D170-L170)*DeltaT-(EXP(M170/10)-1)*(D170-D169)</f>
        <v>0.33218456128653573</v>
      </c>
      <c r="P170" s="24">
        <f>P169+IF(Limit=Oui,MAX(0,S169),S169)</f>
        <v>47.998995426397848</v>
      </c>
      <c r="Q170" s="12">
        <f>Cp*RhoP/(R170*RhoA)*dP/1000*MassivSI</f>
        <v>0.6178405229908861</v>
      </c>
      <c r="R170" s="24">
        <f>IF(P170&lt;600,425+0.773*P170-1.69/1000*P170^2+2.22/1000^2*P170^3,IF(P170&lt;735,666+13002/(738-P170),IF(P170&lt;900,545+17820/(P170-731),650)))</f>
        <v>458.45512527042359</v>
      </c>
      <c r="S170" s="12">
        <f>LambdaP*MassivSI/(dP/1000)/(R170*RhoA)/(1+Q170/3)*(D170-P170)*DeltaT-(EXP(Q170/10)-1)*(D170-D169)</f>
        <v>0.33218456128653573</v>
      </c>
    </row>
    <row r="171" spans="2:19" x14ac:dyDescent="0.25">
      <c r="B171" s="3">
        <f t="shared" si="8"/>
        <v>765</v>
      </c>
      <c r="C171" s="14">
        <f t="shared" si="9"/>
        <v>12.75</v>
      </c>
      <c r="D171" s="11">
        <f t="shared" si="10"/>
        <v>714.42884252328429</v>
      </c>
      <c r="E171" s="11">
        <f t="shared" si="11"/>
        <v>48.331179987684386</v>
      </c>
      <c r="F171" s="11">
        <f>L171</f>
        <v>48.331179987684386</v>
      </c>
      <c r="G171" s="11">
        <f>P171</f>
        <v>48.331179987684386</v>
      </c>
      <c r="H171" s="24">
        <f>H170+IF(Limit=Oui,MAX(0,K170),K170)</f>
        <v>48.331179987684386</v>
      </c>
      <c r="I171" s="12">
        <f>Cp*RhoP/(J171*RhoA)*dP/1000*MassivSS</f>
        <v>0.61756056342780041</v>
      </c>
      <c r="J171" s="24">
        <f>IF(H171&lt;600,425+0.773*H171-1.69/1000*H171^2+2.22/1000^2*H171^3,IF(H171&lt;735,666+13002/(738-H171),IF(H171&lt;900,545+17820/(H171-731),650)))</f>
        <v>458.6629573506533</v>
      </c>
      <c r="K171" s="12">
        <f>LambdaP*MassivSS/(dP/1000)/(J171*RhoA)/(1+I171/3)*(D171-H171)*DeltaT-(EXP(I171/10)-1)*(D171-D170)</f>
        <v>0.332850343707767</v>
      </c>
      <c r="L171" s="24">
        <f>L170+IF(Limit=Oui,MAX(0,O170),O170)</f>
        <v>48.331179987684386</v>
      </c>
      <c r="M171" s="12">
        <f>Cp*RhoP/(N171*RhoA)*dP/1000*MassivW</f>
        <v>0.61756056342780041</v>
      </c>
      <c r="N171" s="24">
        <f>IF(L171&lt;600,425+0.773*L171-1.69/1000*L171^2+2.22/1000^2*L171^3,IF(L171&lt;735,666+13002/(738-L171),IF(L171&lt;900,545+17820/(L171-731),650)))</f>
        <v>458.6629573506533</v>
      </c>
      <c r="O171" s="12">
        <f>LambdaP*MassivW/(dP/1000)/(N171*RhoA)/(1+M171/3)*(D171-L171)*DeltaT-(EXP(M171/10)-1)*(D171-D170)</f>
        <v>0.332850343707767</v>
      </c>
      <c r="P171" s="24">
        <f>P170+IF(Limit=Oui,MAX(0,S170),S170)</f>
        <v>48.331179987684386</v>
      </c>
      <c r="Q171" s="12">
        <f>Cp*RhoP/(R171*RhoA)*dP/1000*MassivSI</f>
        <v>0.61756056342780041</v>
      </c>
      <c r="R171" s="24">
        <f>IF(P171&lt;600,425+0.773*P171-1.69/1000*P171^2+2.22/1000^2*P171^3,IF(P171&lt;735,666+13002/(738-P171),IF(P171&lt;900,545+17820/(P171-731),650)))</f>
        <v>458.6629573506533</v>
      </c>
      <c r="S171" s="12">
        <f>LambdaP*MassivSI/(dP/1000)/(R171*RhoA)/(1+Q171/3)*(D171-P171)*DeltaT-(EXP(Q171/10)-1)*(D171-D170)</f>
        <v>0.332850343707767</v>
      </c>
    </row>
    <row r="172" spans="2:19" x14ac:dyDescent="0.25">
      <c r="B172" s="3">
        <f t="shared" si="8"/>
        <v>770</v>
      </c>
      <c r="C172" s="14">
        <f t="shared" si="9"/>
        <v>12.833333333333334</v>
      </c>
      <c r="D172" s="11">
        <f t="shared" si="10"/>
        <v>715.39550133597538</v>
      </c>
      <c r="E172" s="11">
        <f t="shared" si="11"/>
        <v>48.664030331392155</v>
      </c>
      <c r="F172" s="11">
        <f>L172</f>
        <v>48.664030331392155</v>
      </c>
      <c r="G172" s="11">
        <f>P172</f>
        <v>48.664030331392155</v>
      </c>
      <c r="H172" s="24">
        <f>H171+IF(Limit=Oui,MAX(0,K171),K171)</f>
        <v>48.664030331392155</v>
      </c>
      <c r="I172" s="12">
        <f>Cp*RhoP/(J172*RhoA)*dP/1000*MassivSS</f>
        <v>0.61728070450324046</v>
      </c>
      <c r="J172" s="24">
        <f>IF(H172&lt;600,425+0.773*H172-1.69/1000*H172^2+2.22/1000^2*H172^3,IF(H172&lt;735,666+13002/(738-H172),IF(H172&lt;900,545+17820/(H172-731),650)))</f>
        <v>458.87090313778583</v>
      </c>
      <c r="K172" s="12">
        <f>LambdaP*MassivSS/(dP/1000)/(J172*RhoA)/(1+I172/3)*(D172-H172)*DeltaT-(EXP(I172/10)-1)*(D172-D171)</f>
        <v>0.3335061426738834</v>
      </c>
      <c r="L172" s="24">
        <f>L171+IF(Limit=Oui,MAX(0,O171),O171)</f>
        <v>48.664030331392155</v>
      </c>
      <c r="M172" s="12">
        <f>Cp*RhoP/(N172*RhoA)*dP/1000*MassivW</f>
        <v>0.61728070450324046</v>
      </c>
      <c r="N172" s="24">
        <f>IF(L172&lt;600,425+0.773*L172-1.69/1000*L172^2+2.22/1000^2*L172^3,IF(L172&lt;735,666+13002/(738-L172),IF(L172&lt;900,545+17820/(L172-731),650)))</f>
        <v>458.87090313778583</v>
      </c>
      <c r="O172" s="12">
        <f>LambdaP*MassivW/(dP/1000)/(N172*RhoA)/(1+M172/3)*(D172-L172)*DeltaT-(EXP(M172/10)-1)*(D172-D171)</f>
        <v>0.3335061426738834</v>
      </c>
      <c r="P172" s="24">
        <f>P171+IF(Limit=Oui,MAX(0,S171),S171)</f>
        <v>48.664030331392155</v>
      </c>
      <c r="Q172" s="12">
        <f>Cp*RhoP/(R172*RhoA)*dP/1000*MassivSI</f>
        <v>0.61728070450324046</v>
      </c>
      <c r="R172" s="24">
        <f>IF(P172&lt;600,425+0.773*P172-1.69/1000*P172^2+2.22/1000^2*P172^3,IF(P172&lt;735,666+13002/(738-P172),IF(P172&lt;900,545+17820/(P172-731),650)))</f>
        <v>458.87090313778583</v>
      </c>
      <c r="S172" s="12">
        <f>LambdaP*MassivSI/(dP/1000)/(R172*RhoA)/(1+Q172/3)*(D172-P172)*DeltaT-(EXP(Q172/10)-1)*(D172-D171)</f>
        <v>0.3335061426738834</v>
      </c>
    </row>
    <row r="173" spans="2:19" x14ac:dyDescent="0.25">
      <c r="B173" s="3">
        <f t="shared" si="8"/>
        <v>775</v>
      </c>
      <c r="C173" s="14">
        <f t="shared" si="9"/>
        <v>12.916666666666666</v>
      </c>
      <c r="D173" s="11">
        <f t="shared" si="10"/>
        <v>716.35596357524128</v>
      </c>
      <c r="E173" s="11">
        <f t="shared" si="11"/>
        <v>48.997536474066038</v>
      </c>
      <c r="F173" s="11">
        <f>L173</f>
        <v>48.997536474066038</v>
      </c>
      <c r="G173" s="11">
        <f>P173</f>
        <v>48.997536474066038</v>
      </c>
      <c r="H173" s="24">
        <f>H172+IF(Limit=Oui,MAX(0,K172),K172)</f>
        <v>48.997536474066038</v>
      </c>
      <c r="I173" s="12">
        <f>Cp*RhoP/(J173*RhoA)*dP/1000*MassivSS</f>
        <v>0.61700095643542563</v>
      </c>
      <c r="J173" s="24">
        <f>IF(H173&lt;600,425+0.773*H173-1.69/1000*H173^2+2.22/1000^2*H173^3,IF(H173&lt;735,666+13002/(738-H173),IF(H173&lt;900,545+17820/(H173-731),650)))</f>
        <v>459.07895508193661</v>
      </c>
      <c r="K173" s="12">
        <f>LambdaP*MassivSS/(dP/1000)/(J173*RhoA)/(1+I173/3)*(D173-H173)*DeltaT-(EXP(I173/10)-1)*(D173-D172)</f>
        <v>0.33415212887015555</v>
      </c>
      <c r="L173" s="24">
        <f>L172+IF(Limit=Oui,MAX(0,O172),O172)</f>
        <v>48.997536474066038</v>
      </c>
      <c r="M173" s="12">
        <f>Cp*RhoP/(N173*RhoA)*dP/1000*MassivW</f>
        <v>0.61700095643542563</v>
      </c>
      <c r="N173" s="24">
        <f>IF(L173&lt;600,425+0.773*L173-1.69/1000*L173^2+2.22/1000^2*L173^3,IF(L173&lt;735,666+13002/(738-L173),IF(L173&lt;900,545+17820/(L173-731),650)))</f>
        <v>459.07895508193661</v>
      </c>
      <c r="O173" s="12">
        <f>LambdaP*MassivW/(dP/1000)/(N173*RhoA)/(1+M173/3)*(D173-L173)*DeltaT-(EXP(M173/10)-1)*(D173-D172)</f>
        <v>0.33415212887015555</v>
      </c>
      <c r="P173" s="24">
        <f>P172+IF(Limit=Oui,MAX(0,S172),S172)</f>
        <v>48.997536474066038</v>
      </c>
      <c r="Q173" s="12">
        <f>Cp*RhoP/(R173*RhoA)*dP/1000*MassivSI</f>
        <v>0.61700095643542563</v>
      </c>
      <c r="R173" s="24">
        <f>IF(P173&lt;600,425+0.773*P173-1.69/1000*P173^2+2.22/1000^2*P173^3,IF(P173&lt;735,666+13002/(738-P173),IF(P173&lt;900,545+17820/(P173-731),650)))</f>
        <v>459.07895508193661</v>
      </c>
      <c r="S173" s="12">
        <f>LambdaP*MassivSI/(dP/1000)/(R173*RhoA)/(1+Q173/3)*(D173-P173)*DeltaT-(EXP(Q173/10)-1)*(D173-D172)</f>
        <v>0.33415212887015555</v>
      </c>
    </row>
    <row r="174" spans="2:19" x14ac:dyDescent="0.25">
      <c r="B174" s="3">
        <f t="shared" si="8"/>
        <v>780</v>
      </c>
      <c r="C174" s="14">
        <f t="shared" si="9"/>
        <v>13</v>
      </c>
      <c r="D174" s="11">
        <f t="shared" si="10"/>
        <v>717.31030817912858</v>
      </c>
      <c r="E174" s="11">
        <f t="shared" si="11"/>
        <v>49.331688602936197</v>
      </c>
      <c r="F174" s="11">
        <f>L174</f>
        <v>49.331688602936197</v>
      </c>
      <c r="G174" s="11">
        <f>P174</f>
        <v>49.331688602936197</v>
      </c>
      <c r="H174" s="24">
        <f>H173+IF(Limit=Oui,MAX(0,K173),K173)</f>
        <v>49.331688602936197</v>
      </c>
      <c r="I174" s="12">
        <f>Cp*RhoP/(J174*RhoA)*dP/1000*MassivSS</f>
        <v>0.61672132921096434</v>
      </c>
      <c r="J174" s="24">
        <f>IF(H174&lt;600,425+0.773*H174-1.69/1000*H174^2+2.22/1000^2*H174^3,IF(H174&lt;735,666+13002/(738-H174),IF(H174&lt;900,545+17820/(H174-731),650)))</f>
        <v>459.28710577810665</v>
      </c>
      <c r="K174" s="12">
        <f>LambdaP*MassivSS/(dP/1000)/(J174*RhoA)/(1+I174/3)*(D174-H174)*DeltaT-(EXP(I174/10)-1)*(D174-D173)</f>
        <v>0.33478846908745113</v>
      </c>
      <c r="L174" s="24">
        <f>L173+IF(Limit=Oui,MAX(0,O173),O173)</f>
        <v>49.331688602936197</v>
      </c>
      <c r="M174" s="12">
        <f>Cp*RhoP/(N174*RhoA)*dP/1000*MassivW</f>
        <v>0.61672132921096434</v>
      </c>
      <c r="N174" s="24">
        <f>IF(L174&lt;600,425+0.773*L174-1.69/1000*L174^2+2.22/1000^2*L174^3,IF(L174&lt;735,666+13002/(738-L174),IF(L174&lt;900,545+17820/(L174-731),650)))</f>
        <v>459.28710577810665</v>
      </c>
      <c r="O174" s="12">
        <f>LambdaP*MassivW/(dP/1000)/(N174*RhoA)/(1+M174/3)*(D174-L174)*DeltaT-(EXP(M174/10)-1)*(D174-D173)</f>
        <v>0.33478846908745113</v>
      </c>
      <c r="P174" s="24">
        <f>P173+IF(Limit=Oui,MAX(0,S173),S173)</f>
        <v>49.331688602936197</v>
      </c>
      <c r="Q174" s="12">
        <f>Cp*RhoP/(R174*RhoA)*dP/1000*MassivSI</f>
        <v>0.61672132921096434</v>
      </c>
      <c r="R174" s="24">
        <f>IF(P174&lt;600,425+0.773*P174-1.69/1000*P174^2+2.22/1000^2*P174^3,IF(P174&lt;735,666+13002/(738-P174),IF(P174&lt;900,545+17820/(P174-731),650)))</f>
        <v>459.28710577810665</v>
      </c>
      <c r="S174" s="12">
        <f>LambdaP*MassivSI/(dP/1000)/(R174*RhoA)/(1+Q174/3)*(D174-P174)*DeltaT-(EXP(Q174/10)-1)*(D174-D173)</f>
        <v>0.33478846908745113</v>
      </c>
    </row>
    <row r="175" spans="2:19" x14ac:dyDescent="0.25">
      <c r="B175" s="3">
        <f t="shared" si="8"/>
        <v>785</v>
      </c>
      <c r="C175" s="14">
        <f t="shared" si="9"/>
        <v>13.083333333333334</v>
      </c>
      <c r="D175" s="11">
        <f t="shared" si="10"/>
        <v>718.25861258684074</v>
      </c>
      <c r="E175" s="11">
        <f t="shared" si="11"/>
        <v>49.666477072023646</v>
      </c>
      <c r="F175" s="11">
        <f>L175</f>
        <v>49.666477072023646</v>
      </c>
      <c r="G175" s="11">
        <f>P175</f>
        <v>49.666477072023646</v>
      </c>
      <c r="H175" s="24">
        <f>H174+IF(Limit=Oui,MAX(0,K174),K174)</f>
        <v>49.666477072023646</v>
      </c>
      <c r="I175" s="12">
        <f>Cp*RhoP/(J175*RhoA)*dP/1000*MassivSS</f>
        <v>0.6164418325900286</v>
      </c>
      <c r="J175" s="24">
        <f>IF(H175&lt;600,425+0.773*H175-1.69/1000*H175^2+2.22/1000^2*H175^3,IF(H175&lt;735,666+13002/(738-H175),IF(H175&lt;900,545+17820/(H175-731),650)))</f>
        <v>459.49534796304238</v>
      </c>
      <c r="K175" s="12">
        <f>LambdaP*MassivSS/(dP/1000)/(J175*RhoA)/(1+I175/3)*(D175-H175)*DeltaT-(EXP(I175/10)-1)*(D175-D174)</f>
        <v>0.33541532633603144</v>
      </c>
      <c r="L175" s="24">
        <f>L174+IF(Limit=Oui,MAX(0,O174),O174)</f>
        <v>49.666477072023646</v>
      </c>
      <c r="M175" s="12">
        <f>Cp*RhoP/(N175*RhoA)*dP/1000*MassivW</f>
        <v>0.6164418325900286</v>
      </c>
      <c r="N175" s="24">
        <f>IF(L175&lt;600,425+0.773*L175-1.69/1000*L175^2+2.22/1000^2*L175^3,IF(L175&lt;735,666+13002/(738-L175),IF(L175&lt;900,545+17820/(L175-731),650)))</f>
        <v>459.49534796304238</v>
      </c>
      <c r="O175" s="12">
        <f>LambdaP*MassivW/(dP/1000)/(N175*RhoA)/(1+M175/3)*(D175-L175)*DeltaT-(EXP(M175/10)-1)*(D175-D174)</f>
        <v>0.33541532633603144</v>
      </c>
      <c r="P175" s="24">
        <f>P174+IF(Limit=Oui,MAX(0,S174),S174)</f>
        <v>49.666477072023646</v>
      </c>
      <c r="Q175" s="12">
        <f>Cp*RhoP/(R175*RhoA)*dP/1000*MassivSI</f>
        <v>0.6164418325900286</v>
      </c>
      <c r="R175" s="24">
        <f>IF(P175&lt;600,425+0.773*P175-1.69/1000*P175^2+2.22/1000^2*P175^3,IF(P175&lt;735,666+13002/(738-P175),IF(P175&lt;900,545+17820/(P175-731),650)))</f>
        <v>459.49534796304238</v>
      </c>
      <c r="S175" s="12">
        <f>LambdaP*MassivSI/(dP/1000)/(R175*RhoA)/(1+Q175/3)*(D175-P175)*DeltaT-(EXP(Q175/10)-1)*(D175-D174)</f>
        <v>0.33541532633603144</v>
      </c>
    </row>
    <row r="176" spans="2:19" x14ac:dyDescent="0.25">
      <c r="B176" s="3">
        <f t="shared" si="8"/>
        <v>790</v>
      </c>
      <c r="C176" s="14">
        <f t="shared" si="9"/>
        <v>13.166666666666666</v>
      </c>
      <c r="D176" s="11">
        <f t="shared" si="10"/>
        <v>719.20095277644396</v>
      </c>
      <c r="E176" s="11">
        <f t="shared" si="11"/>
        <v>50.001892398359679</v>
      </c>
      <c r="F176" s="11">
        <f>L176</f>
        <v>50.001892398359679</v>
      </c>
      <c r="G176" s="11">
        <f>P176</f>
        <v>50.001892398359679</v>
      </c>
      <c r="H176" s="24">
        <f>H175+IF(Limit=Oui,MAX(0,K175),K175)</f>
        <v>50.001892398359679</v>
      </c>
      <c r="I176" s="12">
        <f>Cp*RhoP/(J176*RhoA)*dP/1000*MassivSS</f>
        <v>0.61616247611138997</v>
      </c>
      <c r="J176" s="24">
        <f>IF(H176&lt;600,425+0.773*H176-1.69/1000*H176^2+2.22/1000^2*H176^3,IF(H176&lt;735,666+13002/(738-H176),IF(H176&lt;900,545+17820/(H176-731),650)))</f>
        <v>459.70367451218232</v>
      </c>
      <c r="K176" s="12">
        <f>LambdaP*MassivSS/(dP/1000)/(J176*RhoA)/(1+I176/3)*(D176-H176)*DeltaT-(EXP(I176/10)-1)*(D176-D175)</f>
        <v>0.33603285995541671</v>
      </c>
      <c r="L176" s="24">
        <f>L175+IF(Limit=Oui,MAX(0,O175),O175)</f>
        <v>50.001892398359679</v>
      </c>
      <c r="M176" s="12">
        <f>Cp*RhoP/(N176*RhoA)*dP/1000*MassivW</f>
        <v>0.61616247611138997</v>
      </c>
      <c r="N176" s="24">
        <f>IF(L176&lt;600,425+0.773*L176-1.69/1000*L176^2+2.22/1000^2*L176^3,IF(L176&lt;735,666+13002/(738-L176),IF(L176&lt;900,545+17820/(L176-731),650)))</f>
        <v>459.70367451218232</v>
      </c>
      <c r="O176" s="12">
        <f>LambdaP*MassivW/(dP/1000)/(N176*RhoA)/(1+M176/3)*(D176-L176)*DeltaT-(EXP(M176/10)-1)*(D176-D175)</f>
        <v>0.33603285995541671</v>
      </c>
      <c r="P176" s="24">
        <f>P175+IF(Limit=Oui,MAX(0,S175),S175)</f>
        <v>50.001892398359679</v>
      </c>
      <c r="Q176" s="12">
        <f>Cp*RhoP/(R176*RhoA)*dP/1000*MassivSI</f>
        <v>0.61616247611138997</v>
      </c>
      <c r="R176" s="24">
        <f>IF(P176&lt;600,425+0.773*P176-1.69/1000*P176^2+2.22/1000^2*P176^3,IF(P176&lt;735,666+13002/(738-P176),IF(P176&lt;900,545+17820/(P176-731),650)))</f>
        <v>459.70367451218232</v>
      </c>
      <c r="S176" s="12">
        <f>LambdaP*MassivSI/(dP/1000)/(R176*RhoA)/(1+Q176/3)*(D176-P176)*DeltaT-(EXP(Q176/10)-1)*(D176-D175)</f>
        <v>0.33603285995541671</v>
      </c>
    </row>
    <row r="177" spans="2:19" x14ac:dyDescent="0.25">
      <c r="B177" s="3">
        <f t="shared" si="8"/>
        <v>795</v>
      </c>
      <c r="C177" s="14">
        <f t="shared" si="9"/>
        <v>13.25</v>
      </c>
      <c r="D177" s="11">
        <f t="shared" si="10"/>
        <v>720.13740330139717</v>
      </c>
      <c r="E177" s="11">
        <f t="shared" si="11"/>
        <v>50.337925258315096</v>
      </c>
      <c r="F177" s="11">
        <f>L177</f>
        <v>50.337925258315096</v>
      </c>
      <c r="G177" s="11">
        <f>P177</f>
        <v>50.337925258315096</v>
      </c>
      <c r="H177" s="24">
        <f>H176+IF(Limit=Oui,MAX(0,K176),K176)</f>
        <v>50.337925258315096</v>
      </c>
      <c r="I177" s="12">
        <f>Cp*RhoP/(J177*RhoA)*dP/1000*MassivSS</f>
        <v>0.61588326909732061</v>
      </c>
      <c r="J177" s="24">
        <f>IF(H177&lt;600,425+0.773*H177-1.69/1000*H177^2+2.22/1000^2*H177^3,IF(H177&lt;735,666+13002/(738-H177),IF(H177&lt;900,545+17820/(H177-731),650)))</f>
        <v>459.91207843668786</v>
      </c>
      <c r="K177" s="12">
        <f>LambdaP*MassivSS/(dP/1000)/(J177*RhoA)/(1+I177/3)*(D177-H177)*DeltaT-(EXP(I177/10)-1)*(D177-D176)</f>
        <v>0.33664122572006799</v>
      </c>
      <c r="L177" s="24">
        <f>L176+IF(Limit=Oui,MAX(0,O176),O176)</f>
        <v>50.337925258315096</v>
      </c>
      <c r="M177" s="12">
        <f>Cp*RhoP/(N177*RhoA)*dP/1000*MassivW</f>
        <v>0.61588326909732061</v>
      </c>
      <c r="N177" s="24">
        <f>IF(L177&lt;600,425+0.773*L177-1.69/1000*L177^2+2.22/1000^2*L177^3,IF(L177&lt;735,666+13002/(738-L177),IF(L177&lt;900,545+17820/(L177-731),650)))</f>
        <v>459.91207843668786</v>
      </c>
      <c r="O177" s="12">
        <f>LambdaP*MassivW/(dP/1000)/(N177*RhoA)/(1+M177/3)*(D177-L177)*DeltaT-(EXP(M177/10)-1)*(D177-D176)</f>
        <v>0.33664122572006799</v>
      </c>
      <c r="P177" s="24">
        <f>P176+IF(Limit=Oui,MAX(0,S176),S176)</f>
        <v>50.337925258315096</v>
      </c>
      <c r="Q177" s="12">
        <f>Cp*RhoP/(R177*RhoA)*dP/1000*MassivSI</f>
        <v>0.61588326909732061</v>
      </c>
      <c r="R177" s="24">
        <f>IF(P177&lt;600,425+0.773*P177-1.69/1000*P177^2+2.22/1000^2*P177^3,IF(P177&lt;735,666+13002/(738-P177),IF(P177&lt;900,545+17820/(P177-731),650)))</f>
        <v>459.91207843668786</v>
      </c>
      <c r="S177" s="12">
        <f>LambdaP*MassivSI/(dP/1000)/(R177*RhoA)/(1+Q177/3)*(D177-P177)*DeltaT-(EXP(Q177/10)-1)*(D177-D176)</f>
        <v>0.33664122572006799</v>
      </c>
    </row>
    <row r="178" spans="2:19" x14ac:dyDescent="0.25">
      <c r="B178" s="3">
        <f t="shared" si="8"/>
        <v>800</v>
      </c>
      <c r="C178" s="14">
        <f t="shared" si="9"/>
        <v>13.333333333333334</v>
      </c>
      <c r="D178" s="11">
        <f t="shared" si="10"/>
        <v>721.06803732594688</v>
      </c>
      <c r="E178" s="11">
        <f t="shared" si="11"/>
        <v>50.674566484035161</v>
      </c>
      <c r="F178" s="11">
        <f>L178</f>
        <v>50.674566484035161</v>
      </c>
      <c r="G178" s="11">
        <f>P178</f>
        <v>50.674566484035161</v>
      </c>
      <c r="H178" s="24">
        <f>H177+IF(Limit=Oui,MAX(0,K177),K177)</f>
        <v>50.674566484035161</v>
      </c>
      <c r="I178" s="12">
        <f>Cp*RhoP/(J178*RhoA)*dP/1000*MassivSS</f>
        <v>0.61560422065836573</v>
      </c>
      <c r="J178" s="24">
        <f>IF(H178&lt;600,425+0.773*H178-1.69/1000*H178^2+2.22/1000^2*H178^3,IF(H178&lt;735,666+13002/(738-H178),IF(H178&lt;900,545+17820/(H178-731),650)))</f>
        <v>460.12055288055535</v>
      </c>
      <c r="K178" s="12">
        <f>LambdaP*MassivSS/(dP/1000)/(J178*RhoA)/(1+I178/3)*(D178-H178)*DeltaT-(EXP(I178/10)-1)*(D178-D177)</f>
        <v>0.33724057594153206</v>
      </c>
      <c r="L178" s="24">
        <f>L177+IF(Limit=Oui,MAX(0,O177),O177)</f>
        <v>50.674566484035161</v>
      </c>
      <c r="M178" s="12">
        <f>Cp*RhoP/(N178*RhoA)*dP/1000*MassivW</f>
        <v>0.61560422065836573</v>
      </c>
      <c r="N178" s="24">
        <f>IF(L178&lt;600,425+0.773*L178-1.69/1000*L178^2+2.22/1000^2*L178^3,IF(L178&lt;735,666+13002/(738-L178),IF(L178&lt;900,545+17820/(L178-731),650)))</f>
        <v>460.12055288055535</v>
      </c>
      <c r="O178" s="12">
        <f>LambdaP*MassivW/(dP/1000)/(N178*RhoA)/(1+M178/3)*(D178-L178)*DeltaT-(EXP(M178/10)-1)*(D178-D177)</f>
        <v>0.33724057594153206</v>
      </c>
      <c r="P178" s="24">
        <f>P177+IF(Limit=Oui,MAX(0,S177),S177)</f>
        <v>50.674566484035161</v>
      </c>
      <c r="Q178" s="12">
        <f>Cp*RhoP/(R178*RhoA)*dP/1000*MassivSI</f>
        <v>0.61560422065836573</v>
      </c>
      <c r="R178" s="24">
        <f>IF(P178&lt;600,425+0.773*P178-1.69/1000*P178^2+2.22/1000^2*P178^3,IF(P178&lt;735,666+13002/(738-P178),IF(P178&lt;900,545+17820/(P178-731),650)))</f>
        <v>460.12055288055535</v>
      </c>
      <c r="S178" s="12">
        <f>LambdaP*MassivSI/(dP/1000)/(R178*RhoA)/(1+Q178/3)*(D178-P178)*DeltaT-(EXP(Q178/10)-1)*(D178-D177)</f>
        <v>0.33724057594153206</v>
      </c>
    </row>
    <row r="179" spans="2:19" x14ac:dyDescent="0.25">
      <c r="B179" s="3">
        <f t="shared" si="8"/>
        <v>805</v>
      </c>
      <c r="C179" s="14">
        <f t="shared" si="9"/>
        <v>13.416666666666666</v>
      </c>
      <c r="D179" s="11">
        <f t="shared" si="10"/>
        <v>721.99292665942812</v>
      </c>
      <c r="E179" s="11">
        <f t="shared" si="11"/>
        <v>51.01180705997669</v>
      </c>
      <c r="F179" s="11">
        <f>L179</f>
        <v>51.01180705997669</v>
      </c>
      <c r="G179" s="11">
        <f>P179</f>
        <v>51.01180705997669</v>
      </c>
      <c r="H179" s="24">
        <f>H178+IF(Limit=Oui,MAX(0,K178),K178)</f>
        <v>51.01180705997669</v>
      </c>
      <c r="I179" s="12">
        <f>Cp*RhoP/(J179*RhoA)*dP/1000*MassivSS</f>
        <v>0.61532533969798919</v>
      </c>
      <c r="J179" s="24">
        <f>IF(H179&lt;600,425+0.773*H179-1.69/1000*H179^2+2.22/1000^2*H179^3,IF(H179&lt;735,666+13002/(738-H179),IF(H179&lt;900,545+17820/(H179-731),650)))</f>
        <v>460.32909111780606</v>
      </c>
      <c r="K179" s="12">
        <f>LambdaP*MassivSS/(dP/1000)/(J179*RhoA)/(1+I179/3)*(D179-H179)*DeltaT-(EXP(I179/10)-1)*(D179-D178)</f>
        <v>0.33783105956705006</v>
      </c>
      <c r="L179" s="24">
        <f>L178+IF(Limit=Oui,MAX(0,O178),O178)</f>
        <v>51.01180705997669</v>
      </c>
      <c r="M179" s="12">
        <f>Cp*RhoP/(N179*RhoA)*dP/1000*MassivW</f>
        <v>0.61532533969798919</v>
      </c>
      <c r="N179" s="24">
        <f>IF(L179&lt;600,425+0.773*L179-1.69/1000*L179^2+2.22/1000^2*L179^3,IF(L179&lt;735,666+13002/(738-L179),IF(L179&lt;900,545+17820/(L179-731),650)))</f>
        <v>460.32909111780606</v>
      </c>
      <c r="O179" s="12">
        <f>LambdaP*MassivW/(dP/1000)/(N179*RhoA)/(1+M179/3)*(D179-L179)*DeltaT-(EXP(M179/10)-1)*(D179-D178)</f>
        <v>0.33783105956705006</v>
      </c>
      <c r="P179" s="24">
        <f>P178+IF(Limit=Oui,MAX(0,S178),S178)</f>
        <v>51.01180705997669</v>
      </c>
      <c r="Q179" s="12">
        <f>Cp*RhoP/(R179*RhoA)*dP/1000*MassivSI</f>
        <v>0.61532533969798919</v>
      </c>
      <c r="R179" s="24">
        <f>IF(P179&lt;600,425+0.773*P179-1.69/1000*P179^2+2.22/1000^2*P179^3,IF(P179&lt;735,666+13002/(738-P179),IF(P179&lt;900,545+17820/(P179-731),650)))</f>
        <v>460.32909111780606</v>
      </c>
      <c r="S179" s="12">
        <f>LambdaP*MassivSI/(dP/1000)/(R179*RhoA)/(1+Q179/3)*(D179-P179)*DeltaT-(EXP(Q179/10)-1)*(D179-D178)</f>
        <v>0.33783105956705006</v>
      </c>
    </row>
    <row r="180" spans="2:19" x14ac:dyDescent="0.25">
      <c r="B180" s="3">
        <f t="shared" si="8"/>
        <v>810</v>
      </c>
      <c r="C180" s="14">
        <f t="shared" si="9"/>
        <v>13.5</v>
      </c>
      <c r="D180" s="11">
        <f t="shared" si="10"/>
        <v>722.91214178951509</v>
      </c>
      <c r="E180" s="11">
        <f t="shared" si="11"/>
        <v>51.349638119543741</v>
      </c>
      <c r="F180" s="11">
        <f>L180</f>
        <v>51.349638119543741</v>
      </c>
      <c r="G180" s="11">
        <f>P180</f>
        <v>51.349638119543741</v>
      </c>
      <c r="H180" s="24">
        <f>H179+IF(Limit=Oui,MAX(0,K179),K179)</f>
        <v>51.349638119543741</v>
      </c>
      <c r="I180" s="12">
        <f>Cp*RhoP/(J180*RhoA)*dP/1000*MassivSS</f>
        <v>0.61504663491709877</v>
      </c>
      <c r="J180" s="24">
        <f>IF(H180&lt;600,425+0.773*H180-1.69/1000*H180^2+2.22/1000^2*H180^3,IF(H180&lt;735,666+13002/(738-H180),IF(H180&lt;900,545+17820/(H180-731),650)))</f>
        <v>460.53768654975215</v>
      </c>
      <c r="K180" s="12">
        <f>LambdaP*MassivSS/(dP/1000)/(J180*RhoA)/(1+I180/3)*(D180-H180)*DeltaT-(EXP(I180/10)-1)*(D180-D179)</f>
        <v>0.33841282227453812</v>
      </c>
      <c r="L180" s="24">
        <f>L179+IF(Limit=Oui,MAX(0,O179),O179)</f>
        <v>51.349638119543741</v>
      </c>
      <c r="M180" s="12">
        <f>Cp*RhoP/(N180*RhoA)*dP/1000*MassivW</f>
        <v>0.61504663491709877</v>
      </c>
      <c r="N180" s="24">
        <f>IF(L180&lt;600,425+0.773*L180-1.69/1000*L180^2+2.22/1000^2*L180^3,IF(L180&lt;735,666+13002/(738-L180),IF(L180&lt;900,545+17820/(L180-731),650)))</f>
        <v>460.53768654975215</v>
      </c>
      <c r="O180" s="12">
        <f>LambdaP*MassivW/(dP/1000)/(N180*RhoA)/(1+M180/3)*(D180-L180)*DeltaT-(EXP(M180/10)-1)*(D180-D179)</f>
        <v>0.33841282227453812</v>
      </c>
      <c r="P180" s="24">
        <f>P179+IF(Limit=Oui,MAX(0,S179),S179)</f>
        <v>51.349638119543741</v>
      </c>
      <c r="Q180" s="12">
        <f>Cp*RhoP/(R180*RhoA)*dP/1000*MassivSI</f>
        <v>0.61504663491709877</v>
      </c>
      <c r="R180" s="24">
        <f>IF(P180&lt;600,425+0.773*P180-1.69/1000*P180^2+2.22/1000^2*P180^3,IF(P180&lt;735,666+13002/(738-P180),IF(P180&lt;900,545+17820/(P180-731),650)))</f>
        <v>460.53768654975215</v>
      </c>
      <c r="S180" s="12">
        <f>LambdaP*MassivSI/(dP/1000)/(R180*RhoA)/(1+Q180/3)*(D180-P180)*DeltaT-(EXP(Q180/10)-1)*(D180-D179)</f>
        <v>0.33841282227453812</v>
      </c>
    </row>
    <row r="181" spans="2:19" x14ac:dyDescent="0.25">
      <c r="B181" s="3">
        <f t="shared" si="8"/>
        <v>815</v>
      </c>
      <c r="C181" s="14">
        <f t="shared" si="9"/>
        <v>13.583333333333334</v>
      </c>
      <c r="D181" s="11">
        <f t="shared" si="10"/>
        <v>723.82575191445744</v>
      </c>
      <c r="E181" s="11">
        <f t="shared" si="11"/>
        <v>51.688050941818275</v>
      </c>
      <c r="F181" s="11">
        <f>L181</f>
        <v>51.688050941818275</v>
      </c>
      <c r="G181" s="11">
        <f>P181</f>
        <v>51.688050941818275</v>
      </c>
      <c r="H181" s="24">
        <f>H180+IF(Limit=Oui,MAX(0,K180),K180)</f>
        <v>51.688050941818275</v>
      </c>
      <c r="I181" s="12">
        <f>Cp*RhoP/(J181*RhoA)*dP/1000*MassivSS</f>
        <v>0.61476811481845239</v>
      </c>
      <c r="J181" s="24">
        <f>IF(H181&lt;600,425+0.773*H181-1.69/1000*H181^2+2.22/1000^2*H181^3,IF(H181&lt;735,666+13002/(738-H181),IF(H181&lt;900,545+17820/(H181-731),650)))</f>
        <v>460.74633270233619</v>
      </c>
      <c r="K181" s="12">
        <f>LambdaP*MassivSS/(dP/1000)/(J181*RhoA)/(1+I181/3)*(D181-H181)*DeltaT-(EXP(I181/10)-1)*(D181-D180)</f>
        <v>0.3389860065644234</v>
      </c>
      <c r="L181" s="24">
        <f>L180+IF(Limit=Oui,MAX(0,O180),O180)</f>
        <v>51.688050941818275</v>
      </c>
      <c r="M181" s="12">
        <f>Cp*RhoP/(N181*RhoA)*dP/1000*MassivW</f>
        <v>0.61476811481845239</v>
      </c>
      <c r="N181" s="24">
        <f>IF(L181&lt;600,425+0.773*L181-1.69/1000*L181^2+2.22/1000^2*L181^3,IF(L181&lt;735,666+13002/(738-L181),IF(L181&lt;900,545+17820/(L181-731),650)))</f>
        <v>460.74633270233619</v>
      </c>
      <c r="O181" s="12">
        <f>LambdaP*MassivW/(dP/1000)/(N181*RhoA)/(1+M181/3)*(D181-L181)*DeltaT-(EXP(M181/10)-1)*(D181-D180)</f>
        <v>0.3389860065644234</v>
      </c>
      <c r="P181" s="24">
        <f>P180+IF(Limit=Oui,MAX(0,S180),S180)</f>
        <v>51.688050941818275</v>
      </c>
      <c r="Q181" s="12">
        <f>Cp*RhoP/(R181*RhoA)*dP/1000*MassivSI</f>
        <v>0.61476811481845239</v>
      </c>
      <c r="R181" s="24">
        <f>IF(P181&lt;600,425+0.773*P181-1.69/1000*P181^2+2.22/1000^2*P181^3,IF(P181&lt;735,666+13002/(738-P181),IF(P181&lt;900,545+17820/(P181-731),650)))</f>
        <v>460.74633270233619</v>
      </c>
      <c r="S181" s="12">
        <f>LambdaP*MassivSI/(dP/1000)/(R181*RhoA)/(1+Q181/3)*(D181-P181)*DeltaT-(EXP(Q181/10)-1)*(D181-D180)</f>
        <v>0.3389860065644234</v>
      </c>
    </row>
    <row r="182" spans="2:19" x14ac:dyDescent="0.25">
      <c r="B182" s="3">
        <f t="shared" si="8"/>
        <v>820</v>
      </c>
      <c r="C182" s="14">
        <f t="shared" si="9"/>
        <v>13.666666666666666</v>
      </c>
      <c r="D182" s="11">
        <f t="shared" si="10"/>
        <v>724.73382497433931</v>
      </c>
      <c r="E182" s="11">
        <f t="shared" si="11"/>
        <v>52.027036948382701</v>
      </c>
      <c r="F182" s="11">
        <f>L182</f>
        <v>52.027036948382701</v>
      </c>
      <c r="G182" s="11">
        <f>P182</f>
        <v>52.027036948382701</v>
      </c>
      <c r="H182" s="24">
        <f>H181+IF(Limit=Oui,MAX(0,K181),K181)</f>
        <v>52.027036948382701</v>
      </c>
      <c r="I182" s="12">
        <f>Cp*RhoP/(J182*RhoA)*dP/1000*MassivSS</f>
        <v>0.61448978771095264</v>
      </c>
      <c r="J182" s="24">
        <f>IF(H182&lt;600,425+0.773*H182-1.69/1000*H182^2+2.22/1000^2*H182^3,IF(H182&lt;735,666+13002/(738-H182),IF(H182&lt;900,545+17820/(H182-731),650)))</f>
        <v>460.95502322354059</v>
      </c>
      <c r="K182" s="12">
        <f>LambdaP*MassivSS/(dP/1000)/(J182*RhoA)/(1+I182/3)*(D182-H182)*DeltaT-(EXP(I182/10)-1)*(D182-D181)</f>
        <v>0.33955075184832362</v>
      </c>
      <c r="L182" s="24">
        <f>L181+IF(Limit=Oui,MAX(0,O181),O181)</f>
        <v>52.027036948382701</v>
      </c>
      <c r="M182" s="12">
        <f>Cp*RhoP/(N182*RhoA)*dP/1000*MassivW</f>
        <v>0.61448978771095264</v>
      </c>
      <c r="N182" s="24">
        <f>IF(L182&lt;600,425+0.773*L182-1.69/1000*L182^2+2.22/1000^2*L182^3,IF(L182&lt;735,666+13002/(738-L182),IF(L182&lt;900,545+17820/(L182-731),650)))</f>
        <v>460.95502322354059</v>
      </c>
      <c r="O182" s="12">
        <f>LambdaP*MassivW/(dP/1000)/(N182*RhoA)/(1+M182/3)*(D182-L182)*DeltaT-(EXP(M182/10)-1)*(D182-D181)</f>
        <v>0.33955075184832362</v>
      </c>
      <c r="P182" s="24">
        <f>P181+IF(Limit=Oui,MAX(0,S181),S181)</f>
        <v>52.027036948382701</v>
      </c>
      <c r="Q182" s="12">
        <f>Cp*RhoP/(R182*RhoA)*dP/1000*MassivSI</f>
        <v>0.61448978771095264</v>
      </c>
      <c r="R182" s="24">
        <f>IF(P182&lt;600,425+0.773*P182-1.69/1000*P182^2+2.22/1000^2*P182^3,IF(P182&lt;735,666+13002/(738-P182),IF(P182&lt;900,545+17820/(P182-731),650)))</f>
        <v>460.95502322354059</v>
      </c>
      <c r="S182" s="12">
        <f>LambdaP*MassivSI/(dP/1000)/(R182*RhoA)/(1+Q182/3)*(D182-P182)*DeltaT-(EXP(Q182/10)-1)*(D182-D181)</f>
        <v>0.33955075184832362</v>
      </c>
    </row>
    <row r="183" spans="2:19" x14ac:dyDescent="0.25">
      <c r="B183" s="3">
        <f t="shared" si="8"/>
        <v>825</v>
      </c>
      <c r="C183" s="14">
        <f t="shared" si="9"/>
        <v>13.75</v>
      </c>
      <c r="D183" s="11">
        <f t="shared" si="10"/>
        <v>725.63642768139675</v>
      </c>
      <c r="E183" s="11">
        <f t="shared" si="11"/>
        <v>52.366587700231022</v>
      </c>
      <c r="F183" s="11">
        <f>L183</f>
        <v>52.366587700231022</v>
      </c>
      <c r="G183" s="11">
        <f>P183</f>
        <v>52.366587700231022</v>
      </c>
      <c r="H183" s="24">
        <f>H182+IF(Limit=Oui,MAX(0,K182),K182)</f>
        <v>52.366587700231022</v>
      </c>
      <c r="I183" s="12">
        <f>Cp*RhoP/(J183*RhoA)*dP/1000*MassivSS</f>
        <v>0.61421166171382868</v>
      </c>
      <c r="J183" s="24">
        <f>IF(H183&lt;600,425+0.773*H183-1.69/1000*H183^2+2.22/1000^2*H183^3,IF(H183&lt;735,666+13002/(738-H183),IF(H183&lt;900,545+17820/(H183-731),650)))</f>
        <v>461.16375188086624</v>
      </c>
      <c r="K183" s="12">
        <f>LambdaP*MassivSS/(dP/1000)/(J183*RhoA)/(1+I183/3)*(D183-H183)*DeltaT-(EXP(I183/10)-1)*(D183-D182)</f>
        <v>0.34010719453466975</v>
      </c>
      <c r="L183" s="24">
        <f>L182+IF(Limit=Oui,MAX(0,O182),O182)</f>
        <v>52.366587700231022</v>
      </c>
      <c r="M183" s="12">
        <f>Cp*RhoP/(N183*RhoA)*dP/1000*MassivW</f>
        <v>0.61421166171382868</v>
      </c>
      <c r="N183" s="24">
        <f>IF(L183&lt;600,425+0.773*L183-1.69/1000*L183^2+2.22/1000^2*L183^3,IF(L183&lt;735,666+13002/(738-L183),IF(L183&lt;900,545+17820/(L183-731),650)))</f>
        <v>461.16375188086624</v>
      </c>
      <c r="O183" s="12">
        <f>LambdaP*MassivW/(dP/1000)/(N183*RhoA)/(1+M183/3)*(D183-L183)*DeltaT-(EXP(M183/10)-1)*(D183-D182)</f>
        <v>0.34010719453466975</v>
      </c>
      <c r="P183" s="24">
        <f>P182+IF(Limit=Oui,MAX(0,S182),S182)</f>
        <v>52.366587700231022</v>
      </c>
      <c r="Q183" s="12">
        <f>Cp*RhoP/(R183*RhoA)*dP/1000*MassivSI</f>
        <v>0.61421166171382868</v>
      </c>
      <c r="R183" s="24">
        <f>IF(P183&lt;600,425+0.773*P183-1.69/1000*P183^2+2.22/1000^2*P183^3,IF(P183&lt;735,666+13002/(738-P183),IF(P183&lt;900,545+17820/(P183-731),650)))</f>
        <v>461.16375188086624</v>
      </c>
      <c r="S183" s="12">
        <f>LambdaP*MassivSI/(dP/1000)/(R183*RhoA)/(1+Q183/3)*(D183-P183)*DeltaT-(EXP(Q183/10)-1)*(D183-D182)</f>
        <v>0.34010719453466975</v>
      </c>
    </row>
    <row r="184" spans="2:19" x14ac:dyDescent="0.25">
      <c r="B184" s="3">
        <f t="shared" si="8"/>
        <v>830</v>
      </c>
      <c r="C184" s="14">
        <f t="shared" si="9"/>
        <v>13.833333333333334</v>
      </c>
      <c r="D184" s="11">
        <f t="shared" si="10"/>
        <v>726.53362554942794</v>
      </c>
      <c r="E184" s="11">
        <f t="shared" si="11"/>
        <v>52.70669489476569</v>
      </c>
      <c r="F184" s="11">
        <f>L184</f>
        <v>52.70669489476569</v>
      </c>
      <c r="G184" s="11">
        <f>P184</f>
        <v>52.70669489476569</v>
      </c>
      <c r="H184" s="24">
        <f>H183+IF(Limit=Oui,MAX(0,K183),K183)</f>
        <v>52.70669489476569</v>
      </c>
      <c r="I184" s="12">
        <f>Cp*RhoP/(J184*RhoA)*dP/1000*MassivSS</f>
        <v>0.61393374476071383</v>
      </c>
      <c r="J184" s="24">
        <f>IF(H184&lt;600,425+0.773*H184-1.69/1000*H184^2+2.22/1000^2*H184^3,IF(H184&lt;735,666+13002/(738-H184),IF(H184&lt;900,545+17820/(H184-731),650)))</f>
        <v>461.37251255887668</v>
      </c>
      <c r="K184" s="12">
        <f>LambdaP*MassivSS/(dP/1000)/(J184*RhoA)/(1+I184/3)*(D184-H184)*DeltaT-(EXP(I184/10)-1)*(D184-D183)</f>
        <v>0.34065546811139141</v>
      </c>
      <c r="L184" s="24">
        <f>L183+IF(Limit=Oui,MAX(0,O183),O183)</f>
        <v>52.70669489476569</v>
      </c>
      <c r="M184" s="12">
        <f>Cp*RhoP/(N184*RhoA)*dP/1000*MassivW</f>
        <v>0.61393374476071383</v>
      </c>
      <c r="N184" s="24">
        <f>IF(L184&lt;600,425+0.773*L184-1.69/1000*L184^2+2.22/1000^2*L184^3,IF(L184&lt;735,666+13002/(738-L184),IF(L184&lt;900,545+17820/(L184-731),650)))</f>
        <v>461.37251255887668</v>
      </c>
      <c r="O184" s="12">
        <f>LambdaP*MassivW/(dP/1000)/(N184*RhoA)/(1+M184/3)*(D184-L184)*DeltaT-(EXP(M184/10)-1)*(D184-D183)</f>
        <v>0.34065546811139141</v>
      </c>
      <c r="P184" s="24">
        <f>P183+IF(Limit=Oui,MAX(0,S183),S183)</f>
        <v>52.70669489476569</v>
      </c>
      <c r="Q184" s="12">
        <f>Cp*RhoP/(R184*RhoA)*dP/1000*MassivSI</f>
        <v>0.61393374476071383</v>
      </c>
      <c r="R184" s="24">
        <f>IF(P184&lt;600,425+0.773*P184-1.69/1000*P184^2+2.22/1000^2*P184^3,IF(P184&lt;735,666+13002/(738-P184),IF(P184&lt;900,545+17820/(P184-731),650)))</f>
        <v>461.37251255887668</v>
      </c>
      <c r="S184" s="12">
        <f>LambdaP*MassivSI/(dP/1000)/(R184*RhoA)/(1+Q184/3)*(D184-P184)*DeltaT-(EXP(Q184/10)-1)*(D184-D183)</f>
        <v>0.34065546811139141</v>
      </c>
    </row>
    <row r="185" spans="2:19" x14ac:dyDescent="0.25">
      <c r="B185" s="3">
        <f t="shared" si="8"/>
        <v>835</v>
      </c>
      <c r="C185" s="14">
        <f t="shared" si="9"/>
        <v>13.916666666666666</v>
      </c>
      <c r="D185" s="11">
        <f t="shared" si="10"/>
        <v>727.42548292232823</v>
      </c>
      <c r="E185" s="11">
        <f t="shared" si="11"/>
        <v>53.047350362877083</v>
      </c>
      <c r="F185" s="11">
        <f>L185</f>
        <v>53.047350362877083</v>
      </c>
      <c r="G185" s="11">
        <f>P185</f>
        <v>53.047350362877083</v>
      </c>
      <c r="H185" s="24">
        <f>H184+IF(Limit=Oui,MAX(0,K184),K184)</f>
        <v>53.047350362877083</v>
      </c>
      <c r="I185" s="12">
        <f>Cp*RhoP/(J185*RhoA)*dP/1000*MassivSS</f>
        <v>0.61365604460361756</v>
      </c>
      <c r="J185" s="24">
        <f>IF(H185&lt;600,425+0.773*H185-1.69/1000*H185^2+2.22/1000^2*H185^3,IF(H185&lt;735,666+13002/(738-H185),IF(H185&lt;900,545+17820/(H185-731),650)))</f>
        <v>461.58129925680663</v>
      </c>
      <c r="K185" s="12">
        <f>LambdaP*MassivSS/(dP/1000)/(J185*RhoA)/(1+I185/3)*(D185-H185)*DeltaT-(EXP(I185/10)-1)*(D185-D184)</f>
        <v>0.34119570322583614</v>
      </c>
      <c r="L185" s="24">
        <f>L184+IF(Limit=Oui,MAX(0,O184),O184)</f>
        <v>53.047350362877083</v>
      </c>
      <c r="M185" s="12">
        <f>Cp*RhoP/(N185*RhoA)*dP/1000*MassivW</f>
        <v>0.61365604460361756</v>
      </c>
      <c r="N185" s="24">
        <f>IF(L185&lt;600,425+0.773*L185-1.69/1000*L185^2+2.22/1000^2*L185^3,IF(L185&lt;735,666+13002/(738-L185),IF(L185&lt;900,545+17820/(L185-731),650)))</f>
        <v>461.58129925680663</v>
      </c>
      <c r="O185" s="12">
        <f>LambdaP*MassivW/(dP/1000)/(N185*RhoA)/(1+M185/3)*(D185-L185)*DeltaT-(EXP(M185/10)-1)*(D185-D184)</f>
        <v>0.34119570322583614</v>
      </c>
      <c r="P185" s="24">
        <f>P184+IF(Limit=Oui,MAX(0,S184),S184)</f>
        <v>53.047350362877083</v>
      </c>
      <c r="Q185" s="12">
        <f>Cp*RhoP/(R185*RhoA)*dP/1000*MassivSI</f>
        <v>0.61365604460361756</v>
      </c>
      <c r="R185" s="24">
        <f>IF(P185&lt;600,425+0.773*P185-1.69/1000*P185^2+2.22/1000^2*P185^3,IF(P185&lt;735,666+13002/(738-P185),IF(P185&lt;900,545+17820/(P185-731),650)))</f>
        <v>461.58129925680663</v>
      </c>
      <c r="S185" s="12">
        <f>LambdaP*MassivSI/(dP/1000)/(R185*RhoA)/(1+Q185/3)*(D185-P185)*DeltaT-(EXP(Q185/10)-1)*(D185-D184)</f>
        <v>0.34119570322583614</v>
      </c>
    </row>
    <row r="186" spans="2:19" x14ac:dyDescent="0.25">
      <c r="B186" s="3">
        <f t="shared" si="8"/>
        <v>840</v>
      </c>
      <c r="C186" s="14">
        <f t="shared" si="9"/>
        <v>14</v>
      </c>
      <c r="D186" s="11">
        <f t="shared" si="10"/>
        <v>728.31206300177973</v>
      </c>
      <c r="E186" s="11">
        <f t="shared" si="11"/>
        <v>53.388546066102919</v>
      </c>
      <c r="F186" s="11">
        <f>L186</f>
        <v>53.388546066102919</v>
      </c>
      <c r="G186" s="11">
        <f>P186</f>
        <v>53.388546066102919</v>
      </c>
      <c r="H186" s="24">
        <f>H185+IF(Limit=Oui,MAX(0,K185),K185)</f>
        <v>53.388546066102919</v>
      </c>
      <c r="I186" s="12">
        <f>Cp*RhoP/(J186*RhoA)*dP/1000*MassivSS</f>
        <v>0.6133785688167982</v>
      </c>
      <c r="J186" s="24">
        <f>IF(H186&lt;600,425+0.773*H186-1.69/1000*H186^2+2.22/1000^2*H186^3,IF(H186&lt;735,666+13002/(738-H186),IF(H186&lt;900,545+17820/(H186-731),650)))</f>
        <v>461.79010608623247</v>
      </c>
      <c r="K186" s="12">
        <f>LambdaP*MassivSS/(dP/1000)/(J186*RhoA)/(1+I186/3)*(D186-H186)*DeltaT-(EXP(I186/10)-1)*(D186-D185)</f>
        <v>0.34172802776210004</v>
      </c>
      <c r="L186" s="24">
        <f>L185+IF(Limit=Oui,MAX(0,O185),O185)</f>
        <v>53.388546066102919</v>
      </c>
      <c r="M186" s="12">
        <f>Cp*RhoP/(N186*RhoA)*dP/1000*MassivW</f>
        <v>0.6133785688167982</v>
      </c>
      <c r="N186" s="24">
        <f>IF(L186&lt;600,425+0.773*L186-1.69/1000*L186^2+2.22/1000^2*L186^3,IF(L186&lt;735,666+13002/(738-L186),IF(L186&lt;900,545+17820/(L186-731),650)))</f>
        <v>461.79010608623247</v>
      </c>
      <c r="O186" s="12">
        <f>LambdaP*MassivW/(dP/1000)/(N186*RhoA)/(1+M186/3)*(D186-L186)*DeltaT-(EXP(M186/10)-1)*(D186-D185)</f>
        <v>0.34172802776210004</v>
      </c>
      <c r="P186" s="24">
        <f>P185+IF(Limit=Oui,MAX(0,S185),S185)</f>
        <v>53.388546066102919</v>
      </c>
      <c r="Q186" s="12">
        <f>Cp*RhoP/(R186*RhoA)*dP/1000*MassivSI</f>
        <v>0.6133785688167982</v>
      </c>
      <c r="R186" s="24">
        <f>IF(P186&lt;600,425+0.773*P186-1.69/1000*P186^2+2.22/1000^2*P186^3,IF(P186&lt;735,666+13002/(738-P186),IF(P186&lt;900,545+17820/(P186-731),650)))</f>
        <v>461.79010608623247</v>
      </c>
      <c r="S186" s="12">
        <f>LambdaP*MassivSI/(dP/1000)/(R186*RhoA)/(1+Q186/3)*(D186-P186)*DeltaT-(EXP(Q186/10)-1)*(D186-D185)</f>
        <v>0.34172802776210004</v>
      </c>
    </row>
    <row r="187" spans="2:19" x14ac:dyDescent="0.25">
      <c r="B187" s="3">
        <f t="shared" si="8"/>
        <v>845</v>
      </c>
      <c r="C187" s="14">
        <f t="shared" si="9"/>
        <v>14.083333333333334</v>
      </c>
      <c r="D187" s="11">
        <f t="shared" si="10"/>
        <v>729.19342787412802</v>
      </c>
      <c r="E187" s="11">
        <f t="shared" si="11"/>
        <v>53.73027409386502</v>
      </c>
      <c r="F187" s="11">
        <f>L187</f>
        <v>53.73027409386502</v>
      </c>
      <c r="G187" s="11">
        <f>P187</f>
        <v>53.73027409386502</v>
      </c>
      <c r="H187" s="24">
        <f>H186+IF(Limit=Oui,MAX(0,K186),K186)</f>
        <v>53.73027409386502</v>
      </c>
      <c r="I187" s="12">
        <f>Cp*RhoP/(J187*RhoA)*dP/1000*MassivSS</f>
        <v>0.61310132480053969</v>
      </c>
      <c r="J187" s="24">
        <f>IF(H187&lt;600,425+0.773*H187-1.69/1000*H187^2+2.22/1000^2*H187^3,IF(H187&lt;735,666+13002/(738-H187),IF(H187&lt;900,545+17820/(H187-731),650)))</f>
        <v>461.99892726880199</v>
      </c>
      <c r="K187" s="12">
        <f>LambdaP*MassivSS/(dP/1000)/(J187*RhoA)/(1+I187/3)*(D187-H187)*DeltaT-(EXP(I187/10)-1)*(D187-D186)</f>
        <v>0.34225256691560602</v>
      </c>
      <c r="L187" s="24">
        <f>L186+IF(Limit=Oui,MAX(0,O186),O186)</f>
        <v>53.73027409386502</v>
      </c>
      <c r="M187" s="12">
        <f>Cp*RhoP/(N187*RhoA)*dP/1000*MassivW</f>
        <v>0.61310132480053969</v>
      </c>
      <c r="N187" s="24">
        <f>IF(L187&lt;600,425+0.773*L187-1.69/1000*L187^2+2.22/1000^2*L187^3,IF(L187&lt;735,666+13002/(738-L187),IF(L187&lt;900,545+17820/(L187-731),650)))</f>
        <v>461.99892726880199</v>
      </c>
      <c r="O187" s="12">
        <f>LambdaP*MassivW/(dP/1000)/(N187*RhoA)/(1+M187/3)*(D187-L187)*DeltaT-(EXP(M187/10)-1)*(D187-D186)</f>
        <v>0.34225256691560602</v>
      </c>
      <c r="P187" s="24">
        <f>P186+IF(Limit=Oui,MAX(0,S186),S186)</f>
        <v>53.73027409386502</v>
      </c>
      <c r="Q187" s="12">
        <f>Cp*RhoP/(R187*RhoA)*dP/1000*MassivSI</f>
        <v>0.61310132480053969</v>
      </c>
      <c r="R187" s="24">
        <f>IF(P187&lt;600,425+0.773*P187-1.69/1000*P187^2+2.22/1000^2*P187^3,IF(P187&lt;735,666+13002/(738-P187),IF(P187&lt;900,545+17820/(P187-731),650)))</f>
        <v>461.99892726880199</v>
      </c>
      <c r="S187" s="12">
        <f>LambdaP*MassivSI/(dP/1000)/(R187*RhoA)/(1+Q187/3)*(D187-P187)*DeltaT-(EXP(Q187/10)-1)*(D187-D186)</f>
        <v>0.34225256691560602</v>
      </c>
    </row>
    <row r="188" spans="2:19" x14ac:dyDescent="0.25">
      <c r="B188" s="3">
        <f t="shared" si="8"/>
        <v>850</v>
      </c>
      <c r="C188" s="14">
        <f t="shared" si="9"/>
        <v>14.166666666666666</v>
      </c>
      <c r="D188" s="11">
        <f t="shared" si="10"/>
        <v>730.06963853647221</v>
      </c>
      <c r="E188" s="11">
        <f t="shared" si="11"/>
        <v>54.072526660780625</v>
      </c>
      <c r="F188" s="11">
        <f>L188</f>
        <v>54.072526660780625</v>
      </c>
      <c r="G188" s="11">
        <f>P188</f>
        <v>54.072526660780625</v>
      </c>
      <c r="H188" s="24">
        <f>H187+IF(Limit=Oui,MAX(0,K187),K187)</f>
        <v>54.072526660780625</v>
      </c>
      <c r="I188" s="12">
        <f>Cp*RhoP/(J188*RhoA)*dP/1000*MassivSS</f>
        <v>0.61282431978483198</v>
      </c>
      <c r="J188" s="24">
        <f>IF(H188&lt;600,425+0.773*H188-1.69/1000*H188^2+2.22/1000^2*H188^3,IF(H188&lt;735,666+13002/(738-H188),IF(H188&lt;900,545+17820/(H188-731),650)))</f>
        <v>462.20775713402332</v>
      </c>
      <c r="K188" s="12">
        <f>LambdaP*MassivSS/(dP/1000)/(J188*RhoA)/(1+I188/3)*(D188-H188)*DeltaT-(EXP(I188/10)-1)*(D188-D187)</f>
        <v>0.34276944326535941</v>
      </c>
      <c r="L188" s="24">
        <f>L187+IF(Limit=Oui,MAX(0,O187),O187)</f>
        <v>54.072526660780625</v>
      </c>
      <c r="M188" s="12">
        <f>Cp*RhoP/(N188*RhoA)*dP/1000*MassivW</f>
        <v>0.61282431978483198</v>
      </c>
      <c r="N188" s="24">
        <f>IF(L188&lt;600,425+0.773*L188-1.69/1000*L188^2+2.22/1000^2*L188^3,IF(L188&lt;735,666+13002/(738-L188),IF(L188&lt;900,545+17820/(L188-731),650)))</f>
        <v>462.20775713402332</v>
      </c>
      <c r="O188" s="12">
        <f>LambdaP*MassivW/(dP/1000)/(N188*RhoA)/(1+M188/3)*(D188-L188)*DeltaT-(EXP(M188/10)-1)*(D188-D187)</f>
        <v>0.34276944326535941</v>
      </c>
      <c r="P188" s="24">
        <f>P187+IF(Limit=Oui,MAX(0,S187),S187)</f>
        <v>54.072526660780625</v>
      </c>
      <c r="Q188" s="12">
        <f>Cp*RhoP/(R188*RhoA)*dP/1000*MassivSI</f>
        <v>0.61282431978483198</v>
      </c>
      <c r="R188" s="24">
        <f>IF(P188&lt;600,425+0.773*P188-1.69/1000*P188^2+2.22/1000^2*P188^3,IF(P188&lt;735,666+13002/(738-P188),IF(P188&lt;900,545+17820/(P188-731),650)))</f>
        <v>462.20775713402332</v>
      </c>
      <c r="S188" s="12">
        <f>LambdaP*MassivSI/(dP/1000)/(R188*RhoA)/(1+Q188/3)*(D188-P188)*DeltaT-(EXP(Q188/10)-1)*(D188-D187)</f>
        <v>0.34276944326535941</v>
      </c>
    </row>
    <row r="189" spans="2:19" x14ac:dyDescent="0.25">
      <c r="B189" s="3">
        <f t="shared" si="8"/>
        <v>855</v>
      </c>
      <c r="C189" s="14">
        <f t="shared" si="9"/>
        <v>14.25</v>
      </c>
      <c r="D189" s="11">
        <f t="shared" si="10"/>
        <v>730.9407549219959</v>
      </c>
      <c r="E189" s="11">
        <f t="shared" si="11"/>
        <v>54.415296104045986</v>
      </c>
      <c r="F189" s="11">
        <f>L189</f>
        <v>54.415296104045986</v>
      </c>
      <c r="G189" s="11">
        <f>P189</f>
        <v>54.415296104045986</v>
      </c>
      <c r="H189" s="24">
        <f>H188+IF(Limit=Oui,MAX(0,K188),K188)</f>
        <v>54.415296104045986</v>
      </c>
      <c r="I189" s="12">
        <f>Cp*RhoP/(J189*RhoA)*dP/1000*MassivSS</f>
        <v>0.61254756083296225</v>
      </c>
      <c r="J189" s="24">
        <f>IF(H189&lt;600,425+0.773*H189-1.69/1000*H189^2+2.22/1000^2*H189^3,IF(H189&lt;735,666+13002/(738-H189),IF(H189&lt;900,545+17820/(H189-731),650)))</f>
        <v>462.41659011710885</v>
      </c>
      <c r="K189" s="12">
        <f>LambdaP*MassivSS/(dP/1000)/(J189*RhoA)/(1+I189/3)*(D189-H189)*DeltaT-(EXP(I189/10)-1)*(D189-D188)</f>
        <v>0.34327877684382774</v>
      </c>
      <c r="L189" s="24">
        <f>L188+IF(Limit=Oui,MAX(0,O188),O188)</f>
        <v>54.415296104045986</v>
      </c>
      <c r="M189" s="12">
        <f>Cp*RhoP/(N189*RhoA)*dP/1000*MassivW</f>
        <v>0.61254756083296225</v>
      </c>
      <c r="N189" s="24">
        <f>IF(L189&lt;600,425+0.773*L189-1.69/1000*L189^2+2.22/1000^2*L189^3,IF(L189&lt;735,666+13002/(738-L189),IF(L189&lt;900,545+17820/(L189-731),650)))</f>
        <v>462.41659011710885</v>
      </c>
      <c r="O189" s="12">
        <f>LambdaP*MassivW/(dP/1000)/(N189*RhoA)/(1+M189/3)*(D189-L189)*DeltaT-(EXP(M189/10)-1)*(D189-D188)</f>
        <v>0.34327877684382774</v>
      </c>
      <c r="P189" s="24">
        <f>P188+IF(Limit=Oui,MAX(0,S188),S188)</f>
        <v>54.415296104045986</v>
      </c>
      <c r="Q189" s="12">
        <f>Cp*RhoP/(R189*RhoA)*dP/1000*MassivSI</f>
        <v>0.61254756083296225</v>
      </c>
      <c r="R189" s="24">
        <f>IF(P189&lt;600,425+0.773*P189-1.69/1000*P189^2+2.22/1000^2*P189^3,IF(P189&lt;735,666+13002/(738-P189),IF(P189&lt;900,545+17820/(P189-731),650)))</f>
        <v>462.41659011710885</v>
      </c>
      <c r="S189" s="12">
        <f>LambdaP*MassivSI/(dP/1000)/(R189*RhoA)/(1+Q189/3)*(D189-P189)*DeltaT-(EXP(Q189/10)-1)*(D189-D188)</f>
        <v>0.34327877684382774</v>
      </c>
    </row>
    <row r="190" spans="2:19" x14ac:dyDescent="0.25">
      <c r="B190" s="3">
        <f t="shared" si="8"/>
        <v>860</v>
      </c>
      <c r="C190" s="14">
        <f t="shared" si="9"/>
        <v>14.333333333333334</v>
      </c>
      <c r="D190" s="11">
        <f t="shared" si="10"/>
        <v>731.80683592456774</v>
      </c>
      <c r="E190" s="11">
        <f t="shared" si="11"/>
        <v>54.75857488088981</v>
      </c>
      <c r="F190" s="11">
        <f>L190</f>
        <v>54.75857488088981</v>
      </c>
      <c r="G190" s="11">
        <f>P190</f>
        <v>54.75857488088981</v>
      </c>
      <c r="H190" s="24">
        <f>H189+IF(Limit=Oui,MAX(0,K189),K189)</f>
        <v>54.75857488088981</v>
      </c>
      <c r="I190" s="12">
        <f>Cp*RhoP/(J190*RhoA)*dP/1000*MassivSS</f>
        <v>0.61227105484501587</v>
      </c>
      <c r="J190" s="24">
        <f>IF(H190&lt;600,425+0.773*H190-1.69/1000*H190^2+2.22/1000^2*H190^3,IF(H190&lt;735,666+13002/(738-H190),IF(H190&lt;900,545+17820/(H190-731),650)))</f>
        <v>462.62542075687418</v>
      </c>
      <c r="K190" s="12">
        <f>LambdaP*MassivSS/(dP/1000)/(J190*RhoA)/(1+I190/3)*(D190-H190)*DeltaT-(EXP(I190/10)-1)*(D190-D189)</f>
        <v>0.3437806852043791</v>
      </c>
      <c r="L190" s="24">
        <f>L189+IF(Limit=Oui,MAX(0,O189),O189)</f>
        <v>54.75857488088981</v>
      </c>
      <c r="M190" s="12">
        <f>Cp*RhoP/(N190*RhoA)*dP/1000*MassivW</f>
        <v>0.61227105484501587</v>
      </c>
      <c r="N190" s="24">
        <f>IF(L190&lt;600,425+0.773*L190-1.69/1000*L190^2+2.22/1000^2*L190^3,IF(L190&lt;735,666+13002/(738-L190),IF(L190&lt;900,545+17820/(L190-731),650)))</f>
        <v>462.62542075687418</v>
      </c>
      <c r="O190" s="12">
        <f>LambdaP*MassivW/(dP/1000)/(N190*RhoA)/(1+M190/3)*(D190-L190)*DeltaT-(EXP(M190/10)-1)*(D190-D189)</f>
        <v>0.3437806852043791</v>
      </c>
      <c r="P190" s="24">
        <f>P189+IF(Limit=Oui,MAX(0,S189),S189)</f>
        <v>54.75857488088981</v>
      </c>
      <c r="Q190" s="12">
        <f>Cp*RhoP/(R190*RhoA)*dP/1000*MassivSI</f>
        <v>0.61227105484501587</v>
      </c>
      <c r="R190" s="24">
        <f>IF(P190&lt;600,425+0.773*P190-1.69/1000*P190^2+2.22/1000^2*P190^3,IF(P190&lt;735,666+13002/(738-P190),IF(P190&lt;900,545+17820/(P190-731),650)))</f>
        <v>462.62542075687418</v>
      </c>
      <c r="S190" s="12">
        <f>LambdaP*MassivSI/(dP/1000)/(R190*RhoA)/(1+Q190/3)*(D190-P190)*DeltaT-(EXP(Q190/10)-1)*(D190-D189)</f>
        <v>0.3437806852043791</v>
      </c>
    </row>
    <row r="191" spans="2:19" x14ac:dyDescent="0.25">
      <c r="B191" s="3">
        <f t="shared" si="8"/>
        <v>865</v>
      </c>
      <c r="C191" s="14">
        <f t="shared" si="9"/>
        <v>14.416666666666666</v>
      </c>
      <c r="D191" s="11">
        <f t="shared" si="10"/>
        <v>732.66793942263337</v>
      </c>
      <c r="E191" s="11">
        <f t="shared" si="11"/>
        <v>55.102355566094189</v>
      </c>
      <c r="F191" s="11">
        <f>L191</f>
        <v>55.102355566094189</v>
      </c>
      <c r="G191" s="11">
        <f>P191</f>
        <v>55.102355566094189</v>
      </c>
      <c r="H191" s="24">
        <f>H190+IF(Limit=Oui,MAX(0,K190),K190)</f>
        <v>55.102355566094189</v>
      </c>
      <c r="I191" s="12">
        <f>Cp*RhoP/(J191*RhoA)*dP/1000*MassivSS</f>
        <v>0.61199480856129385</v>
      </c>
      <c r="J191" s="24">
        <f>IF(H191&lt;600,425+0.773*H191-1.69/1000*H191^2+2.22/1000^2*H191^3,IF(H191&lt;735,666+13002/(738-H191),IF(H191&lt;900,545+17820/(H191-731),650)))</f>
        <v>462.83424369368947</v>
      </c>
      <c r="K191" s="12">
        <f>LambdaP*MassivSS/(dP/1000)/(J191*RhoA)/(1+I191/3)*(D191-H191)*DeltaT-(EXP(I191/10)-1)*(D191-D190)</f>
        <v>0.34427528348674524</v>
      </c>
      <c r="L191" s="24">
        <f>L190+IF(Limit=Oui,MAX(0,O190),O190)</f>
        <v>55.102355566094189</v>
      </c>
      <c r="M191" s="12">
        <f>Cp*RhoP/(N191*RhoA)*dP/1000*MassivW</f>
        <v>0.61199480856129385</v>
      </c>
      <c r="N191" s="24">
        <f>IF(L191&lt;600,425+0.773*L191-1.69/1000*L191^2+2.22/1000^2*L191^3,IF(L191&lt;735,666+13002/(738-L191),IF(L191&lt;900,545+17820/(L191-731),650)))</f>
        <v>462.83424369368947</v>
      </c>
      <c r="O191" s="12">
        <f>LambdaP*MassivW/(dP/1000)/(N191*RhoA)/(1+M191/3)*(D191-L191)*DeltaT-(EXP(M191/10)-1)*(D191-D190)</f>
        <v>0.34427528348674524</v>
      </c>
      <c r="P191" s="24">
        <f>P190+IF(Limit=Oui,MAX(0,S190),S190)</f>
        <v>55.102355566094189</v>
      </c>
      <c r="Q191" s="12">
        <f>Cp*RhoP/(R191*RhoA)*dP/1000*MassivSI</f>
        <v>0.61199480856129385</v>
      </c>
      <c r="R191" s="24">
        <f>IF(P191&lt;600,425+0.773*P191-1.69/1000*P191^2+2.22/1000^2*P191^3,IF(P191&lt;735,666+13002/(738-P191),IF(P191&lt;900,545+17820/(P191-731),650)))</f>
        <v>462.83424369368947</v>
      </c>
      <c r="S191" s="12">
        <f>LambdaP*MassivSI/(dP/1000)/(R191*RhoA)/(1+Q191/3)*(D191-P191)*DeltaT-(EXP(Q191/10)-1)*(D191-D190)</f>
        <v>0.34427528348674524</v>
      </c>
    </row>
    <row r="192" spans="2:19" x14ac:dyDescent="0.25">
      <c r="B192" s="3">
        <f t="shared" si="8"/>
        <v>870</v>
      </c>
      <c r="C192" s="14">
        <f t="shared" si="9"/>
        <v>14.5</v>
      </c>
      <c r="D192" s="11">
        <f t="shared" si="10"/>
        <v>733.52412230242578</v>
      </c>
      <c r="E192" s="11">
        <f t="shared" si="11"/>
        <v>55.446630849580934</v>
      </c>
      <c r="F192" s="11">
        <f>L192</f>
        <v>55.446630849580934</v>
      </c>
      <c r="G192" s="11">
        <f>P192</f>
        <v>55.446630849580934</v>
      </c>
      <c r="H192" s="24">
        <f>H191+IF(Limit=Oui,MAX(0,K191),K191)</f>
        <v>55.446630849580934</v>
      </c>
      <c r="I192" s="12">
        <f>Cp*RhoP/(J192*RhoA)*dP/1000*MassivSS</f>
        <v>0.61171882856564375</v>
      </c>
      <c r="J192" s="24">
        <f>IF(H192&lt;600,425+0.773*H192-1.69/1000*H192^2+2.22/1000^2*H192^3,IF(H192&lt;735,666+13002/(738-H192),IF(H192&lt;900,545+17820/(H192-731),650)))</f>
        <v>463.04305366748213</v>
      </c>
      <c r="K192" s="12">
        <f>LambdaP*MassivSS/(dP/1000)/(J192*RhoA)/(1+I192/3)*(D192-H192)*DeltaT-(EXP(I192/10)-1)*(D192-D191)</f>
        <v>0.34476268448020764</v>
      </c>
      <c r="L192" s="24">
        <f>L191+IF(Limit=Oui,MAX(0,O191),O191)</f>
        <v>55.446630849580934</v>
      </c>
      <c r="M192" s="12">
        <f>Cp*RhoP/(N192*RhoA)*dP/1000*MassivW</f>
        <v>0.61171882856564375</v>
      </c>
      <c r="N192" s="24">
        <f>IF(L192&lt;600,425+0.773*L192-1.69/1000*L192^2+2.22/1000^2*L192^3,IF(L192&lt;735,666+13002/(738-L192),IF(L192&lt;900,545+17820/(L192-731),650)))</f>
        <v>463.04305366748213</v>
      </c>
      <c r="O192" s="12">
        <f>LambdaP*MassivW/(dP/1000)/(N192*RhoA)/(1+M192/3)*(D192-L192)*DeltaT-(EXP(M192/10)-1)*(D192-D191)</f>
        <v>0.34476268448020764</v>
      </c>
      <c r="P192" s="24">
        <f>P191+IF(Limit=Oui,MAX(0,S191),S191)</f>
        <v>55.446630849580934</v>
      </c>
      <c r="Q192" s="12">
        <f>Cp*RhoP/(R192*RhoA)*dP/1000*MassivSI</f>
        <v>0.61171882856564375</v>
      </c>
      <c r="R192" s="24">
        <f>IF(P192&lt;600,425+0.773*P192-1.69/1000*P192^2+2.22/1000^2*P192^3,IF(P192&lt;735,666+13002/(738-P192),IF(P192&lt;900,545+17820/(P192-731),650)))</f>
        <v>463.04305366748213</v>
      </c>
      <c r="S192" s="12">
        <f>LambdaP*MassivSI/(dP/1000)/(R192*RhoA)/(1+Q192/3)*(D192-P192)*DeltaT-(EXP(Q192/10)-1)*(D192-D191)</f>
        <v>0.34476268448020764</v>
      </c>
    </row>
    <row r="193" spans="2:19" x14ac:dyDescent="0.25">
      <c r="B193" s="3">
        <f t="shared" si="8"/>
        <v>875</v>
      </c>
      <c r="C193" s="14">
        <f t="shared" si="9"/>
        <v>14.583333333333334</v>
      </c>
      <c r="D193" s="11">
        <f t="shared" si="10"/>
        <v>734.37544048051529</v>
      </c>
      <c r="E193" s="11">
        <f t="shared" si="11"/>
        <v>55.791393534061143</v>
      </c>
      <c r="F193" s="11">
        <f>L193</f>
        <v>55.791393534061143</v>
      </c>
      <c r="G193" s="11">
        <f>P193</f>
        <v>55.791393534061143</v>
      </c>
      <c r="H193" s="24">
        <f>H192+IF(Limit=Oui,MAX(0,K192),K192)</f>
        <v>55.791393534061143</v>
      </c>
      <c r="I193" s="12">
        <f>Cp*RhoP/(J193*RhoA)*dP/1000*MassivSS</f>
        <v>0.61144312128871348</v>
      </c>
      <c r="J193" s="24">
        <f>IF(H193&lt;600,425+0.773*H193-1.69/1000*H193^2+2.22/1000^2*H193^3,IF(H193&lt;735,666+13002/(738-H193),IF(H193&lt;900,545+17820/(H193-731),650)))</f>
        <v>463.25184551578849</v>
      </c>
      <c r="K193" s="12">
        <f>LambdaP*MassivSS/(dP/1000)/(J193*RhoA)/(1+I193/3)*(D193-H193)*DeltaT-(EXP(I193/10)-1)*(D193-D192)</f>
        <v>0.34524299868487096</v>
      </c>
      <c r="L193" s="24">
        <f>L192+IF(Limit=Oui,MAX(0,O192),O192)</f>
        <v>55.791393534061143</v>
      </c>
      <c r="M193" s="12">
        <f>Cp*RhoP/(N193*RhoA)*dP/1000*MassivW</f>
        <v>0.61144312128871348</v>
      </c>
      <c r="N193" s="24">
        <f>IF(L193&lt;600,425+0.773*L193-1.69/1000*L193^2+2.22/1000^2*L193^3,IF(L193&lt;735,666+13002/(738-L193),IF(L193&lt;900,545+17820/(L193-731),650)))</f>
        <v>463.25184551578849</v>
      </c>
      <c r="O193" s="12">
        <f>LambdaP*MassivW/(dP/1000)/(N193*RhoA)/(1+M193/3)*(D193-L193)*DeltaT-(EXP(M193/10)-1)*(D193-D192)</f>
        <v>0.34524299868487096</v>
      </c>
      <c r="P193" s="24">
        <f>P192+IF(Limit=Oui,MAX(0,S192),S192)</f>
        <v>55.791393534061143</v>
      </c>
      <c r="Q193" s="12">
        <f>Cp*RhoP/(R193*RhoA)*dP/1000*MassivSI</f>
        <v>0.61144312128871348</v>
      </c>
      <c r="R193" s="24">
        <f>IF(P193&lt;600,425+0.773*P193-1.69/1000*P193^2+2.22/1000^2*P193^3,IF(P193&lt;735,666+13002/(738-P193),IF(P193&lt;900,545+17820/(P193-731),650)))</f>
        <v>463.25184551578849</v>
      </c>
      <c r="S193" s="12">
        <f>LambdaP*MassivSI/(dP/1000)/(R193*RhoA)/(1+Q193/3)*(D193-P193)*DeltaT-(EXP(Q193/10)-1)*(D193-D192)</f>
        <v>0.34524299868487096</v>
      </c>
    </row>
    <row r="194" spans="2:19" x14ac:dyDescent="0.25">
      <c r="B194" s="3">
        <f t="shared" si="8"/>
        <v>880</v>
      </c>
      <c r="C194" s="14">
        <f t="shared" si="9"/>
        <v>14.666666666666666</v>
      </c>
      <c r="D194" s="11">
        <f t="shared" si="10"/>
        <v>735.22194892572395</v>
      </c>
      <c r="E194" s="11">
        <f t="shared" si="11"/>
        <v>56.136636532746017</v>
      </c>
      <c r="F194" s="11">
        <f>L194</f>
        <v>56.136636532746017</v>
      </c>
      <c r="G194" s="11">
        <f>P194</f>
        <v>56.136636532746017</v>
      </c>
      <c r="H194" s="24">
        <f>H193+IF(Limit=Oui,MAX(0,K193),K193)</f>
        <v>56.136636532746017</v>
      </c>
      <c r="I194" s="12">
        <f>Cp*RhoP/(J194*RhoA)*dP/1000*MassivSS</f>
        <v>0.61116769301112395</v>
      </c>
      <c r="J194" s="24">
        <f>IF(H194&lt;600,425+0.773*H194-1.69/1000*H194^2+2.22/1000^2*H194^3,IF(H194&lt;735,666+13002/(738-H194),IF(H194&lt;900,545+17820/(H194-731),650)))</f>
        <v>463.46061417185405</v>
      </c>
      <c r="K194" s="12">
        <f>LambdaP*MassivSS/(dP/1000)/(J194*RhoA)/(1+I194/3)*(D194-H194)*DeltaT-(EXP(I194/10)-1)*(D194-D193)</f>
        <v>0.34571633437083837</v>
      </c>
      <c r="L194" s="24">
        <f>L193+IF(Limit=Oui,MAX(0,O193),O193)</f>
        <v>56.136636532746017</v>
      </c>
      <c r="M194" s="12">
        <f>Cp*RhoP/(N194*RhoA)*dP/1000*MassivW</f>
        <v>0.61116769301112395</v>
      </c>
      <c r="N194" s="24">
        <f>IF(L194&lt;600,425+0.773*L194-1.69/1000*L194^2+2.22/1000^2*L194^3,IF(L194&lt;735,666+13002/(738-L194),IF(L194&lt;900,545+17820/(L194-731),650)))</f>
        <v>463.46061417185405</v>
      </c>
      <c r="O194" s="12">
        <f>LambdaP*MassivW/(dP/1000)/(N194*RhoA)/(1+M194/3)*(D194-L194)*DeltaT-(EXP(M194/10)-1)*(D194-D193)</f>
        <v>0.34571633437083837</v>
      </c>
      <c r="P194" s="24">
        <f>P193+IF(Limit=Oui,MAX(0,S193),S193)</f>
        <v>56.136636532746017</v>
      </c>
      <c r="Q194" s="12">
        <f>Cp*RhoP/(R194*RhoA)*dP/1000*MassivSI</f>
        <v>0.61116769301112395</v>
      </c>
      <c r="R194" s="24">
        <f>IF(P194&lt;600,425+0.773*P194-1.69/1000*P194^2+2.22/1000^2*P194^3,IF(P194&lt;735,666+13002/(738-P194),IF(P194&lt;900,545+17820/(P194-731),650)))</f>
        <v>463.46061417185405</v>
      </c>
      <c r="S194" s="12">
        <f>LambdaP*MassivSI/(dP/1000)/(R194*RhoA)/(1+Q194/3)*(D194-P194)*DeltaT-(EXP(Q194/10)-1)*(D194-D193)</f>
        <v>0.34571633437083837</v>
      </c>
    </row>
    <row r="195" spans="2:19" x14ac:dyDescent="0.25">
      <c r="B195" s="3">
        <f t="shared" si="8"/>
        <v>885</v>
      </c>
      <c r="C195" s="14">
        <f t="shared" si="9"/>
        <v>14.75</v>
      </c>
      <c r="D195" s="11">
        <f t="shared" si="10"/>
        <v>736.06370168042304</v>
      </c>
      <c r="E195" s="11">
        <f t="shared" si="11"/>
        <v>56.482352867116859</v>
      </c>
      <c r="F195" s="11">
        <f>L195</f>
        <v>56.482352867116859</v>
      </c>
      <c r="G195" s="11">
        <f>P195</f>
        <v>56.482352867116859</v>
      </c>
      <c r="H195" s="24">
        <f>H194+IF(Limit=Oui,MAX(0,K194),K194)</f>
        <v>56.482352867116859</v>
      </c>
      <c r="I195" s="12">
        <f>Cp*RhoP/(J195*RhoA)*dP/1000*MassivSS</f>
        <v>0.61089254986656649</v>
      </c>
      <c r="J195" s="24">
        <f>IF(H195&lt;600,425+0.773*H195-1.69/1000*H195^2+2.22/1000^2*H195^3,IF(H195&lt;735,666+13002/(738-H195),IF(H195&lt;900,545+17820/(H195-731),650)))</f>
        <v>463.66935466277931</v>
      </c>
      <c r="K195" s="12">
        <f>LambdaP*MassivSS/(dP/1000)/(J195*RhoA)/(1+I195/3)*(D195-H195)*DeltaT-(EXP(I195/10)-1)*(D195-D194)</f>
        <v>0.34618279763568099</v>
      </c>
      <c r="L195" s="24">
        <f>L194+IF(Limit=Oui,MAX(0,O194),O194)</f>
        <v>56.482352867116859</v>
      </c>
      <c r="M195" s="12">
        <f>Cp*RhoP/(N195*RhoA)*dP/1000*MassivW</f>
        <v>0.61089254986656649</v>
      </c>
      <c r="N195" s="24">
        <f>IF(L195&lt;600,425+0.773*L195-1.69/1000*L195^2+2.22/1000^2*L195^3,IF(L195&lt;735,666+13002/(738-L195),IF(L195&lt;900,545+17820/(L195-731),650)))</f>
        <v>463.66935466277931</v>
      </c>
      <c r="O195" s="12">
        <f>LambdaP*MassivW/(dP/1000)/(N195*RhoA)/(1+M195/3)*(D195-L195)*DeltaT-(EXP(M195/10)-1)*(D195-D194)</f>
        <v>0.34618279763568099</v>
      </c>
      <c r="P195" s="24">
        <f>P194+IF(Limit=Oui,MAX(0,S194),S194)</f>
        <v>56.482352867116859</v>
      </c>
      <c r="Q195" s="12">
        <f>Cp*RhoP/(R195*RhoA)*dP/1000*MassivSI</f>
        <v>0.61089254986656649</v>
      </c>
      <c r="R195" s="24">
        <f>IF(P195&lt;600,425+0.773*P195-1.69/1000*P195^2+2.22/1000^2*P195^3,IF(P195&lt;735,666+13002/(738-P195),IF(P195&lt;900,545+17820/(P195-731),650)))</f>
        <v>463.66935466277931</v>
      </c>
      <c r="S195" s="12">
        <f>LambdaP*MassivSI/(dP/1000)/(R195*RhoA)/(1+Q195/3)*(D195-P195)*DeltaT-(EXP(Q195/10)-1)*(D195-D194)</f>
        <v>0.34618279763568099</v>
      </c>
    </row>
    <row r="196" spans="2:19" x14ac:dyDescent="0.25">
      <c r="B196" s="3">
        <f t="shared" si="8"/>
        <v>890</v>
      </c>
      <c r="C196" s="14">
        <f t="shared" si="9"/>
        <v>14.833333333333334</v>
      </c>
      <c r="D196" s="11">
        <f t="shared" si="10"/>
        <v>736.9007518812366</v>
      </c>
      <c r="E196" s="11">
        <f t="shared" si="11"/>
        <v>56.828535664752543</v>
      </c>
      <c r="F196" s="11">
        <f>L196</f>
        <v>56.828535664752543</v>
      </c>
      <c r="G196" s="11">
        <f>P196</f>
        <v>56.828535664752543</v>
      </c>
      <c r="H196" s="24">
        <f>H195+IF(Limit=Oui,MAX(0,K195),K195)</f>
        <v>56.828535664752543</v>
      </c>
      <c r="I196" s="12">
        <f>Cp*RhoP/(J196*RhoA)*dP/1000*MassivSS</f>
        <v>0.61061769784482756</v>
      </c>
      <c r="J196" s="24">
        <f>IF(H196&lt;600,425+0.773*H196-1.69/1000*H196^2+2.22/1000^2*H196^3,IF(H196&lt;735,666+13002/(738-H196),IF(H196&lt;900,545+17820/(H196-731),650)))</f>
        <v>463.87806210771146</v>
      </c>
      <c r="K196" s="12">
        <f>LambdaP*MassivSS/(dP/1000)/(J196*RhoA)/(1+I196/3)*(D196-H196)*DeltaT-(EXP(I196/10)-1)*(D196-D195)</f>
        <v>0.34664249245995493</v>
      </c>
      <c r="L196" s="24">
        <f>L195+IF(Limit=Oui,MAX(0,O195),O195)</f>
        <v>56.828535664752543</v>
      </c>
      <c r="M196" s="12">
        <f>Cp*RhoP/(N196*RhoA)*dP/1000*MassivW</f>
        <v>0.61061769784482756</v>
      </c>
      <c r="N196" s="24">
        <f>IF(L196&lt;600,425+0.773*L196-1.69/1000*L196^2+2.22/1000^2*L196^3,IF(L196&lt;735,666+13002/(738-L196),IF(L196&lt;900,545+17820/(L196-731),650)))</f>
        <v>463.87806210771146</v>
      </c>
      <c r="O196" s="12">
        <f>LambdaP*MassivW/(dP/1000)/(N196*RhoA)/(1+M196/3)*(D196-L196)*DeltaT-(EXP(M196/10)-1)*(D196-D195)</f>
        <v>0.34664249245995493</v>
      </c>
      <c r="P196" s="24">
        <f>P195+IF(Limit=Oui,MAX(0,S195),S195)</f>
        <v>56.828535664752543</v>
      </c>
      <c r="Q196" s="12">
        <f>Cp*RhoP/(R196*RhoA)*dP/1000*MassivSI</f>
        <v>0.61061769784482756</v>
      </c>
      <c r="R196" s="24">
        <f>IF(P196&lt;600,425+0.773*P196-1.69/1000*P196^2+2.22/1000^2*P196^3,IF(P196&lt;735,666+13002/(738-P196),IF(P196&lt;900,545+17820/(P196-731),650)))</f>
        <v>463.87806210771146</v>
      </c>
      <c r="S196" s="12">
        <f>LambdaP*MassivSI/(dP/1000)/(R196*RhoA)/(1+Q196/3)*(D196-P196)*DeltaT-(EXP(Q196/10)-1)*(D196-D195)</f>
        <v>0.34664249245995493</v>
      </c>
    </row>
    <row r="197" spans="2:19" x14ac:dyDescent="0.25">
      <c r="B197" s="3">
        <f t="shared" si="8"/>
        <v>895</v>
      </c>
      <c r="C197" s="14">
        <f t="shared" si="9"/>
        <v>14.916666666666666</v>
      </c>
      <c r="D197" s="11">
        <f t="shared" si="10"/>
        <v>737.73315177916845</v>
      </c>
      <c r="E197" s="11">
        <f t="shared" si="11"/>
        <v>57.1751781572125</v>
      </c>
      <c r="F197" s="11">
        <f>L197</f>
        <v>57.1751781572125</v>
      </c>
      <c r="G197" s="11">
        <f>P197</f>
        <v>57.1751781572125</v>
      </c>
      <c r="H197" s="24">
        <f>H196+IF(Limit=Oui,MAX(0,K196),K196)</f>
        <v>57.1751781572125</v>
      </c>
      <c r="I197" s="12">
        <f>Cp*RhoP/(J197*RhoA)*dP/1000*MassivSS</f>
        <v>0.61034314279473878</v>
      </c>
      <c r="J197" s="24">
        <f>IF(H197&lt;600,425+0.773*H197-1.69/1000*H197^2+2.22/1000^2*H197^3,IF(H197&lt;735,666+13002/(738-H197),IF(H197&lt;900,545+17820/(H197-731),650)))</f>
        <v>464.08673171607933</v>
      </c>
      <c r="K197" s="12">
        <f>LambdaP*MassivSS/(dP/1000)/(J197*RhoA)/(1+I197/3)*(D197-H197)*DeltaT-(EXP(I197/10)-1)*(D197-D196)</f>
        <v>0.34709552076112687</v>
      </c>
      <c r="L197" s="24">
        <f>L196+IF(Limit=Oui,MAX(0,O196),O196)</f>
        <v>57.1751781572125</v>
      </c>
      <c r="M197" s="12">
        <f>Cp*RhoP/(N197*RhoA)*dP/1000*MassivW</f>
        <v>0.61034314279473878</v>
      </c>
      <c r="N197" s="24">
        <f>IF(L197&lt;600,425+0.773*L197-1.69/1000*L197^2+2.22/1000^2*L197^3,IF(L197&lt;735,666+13002/(738-L197),IF(L197&lt;900,545+17820/(L197-731),650)))</f>
        <v>464.08673171607933</v>
      </c>
      <c r="O197" s="12">
        <f>LambdaP*MassivW/(dP/1000)/(N197*RhoA)/(1+M197/3)*(D197-L197)*DeltaT-(EXP(M197/10)-1)*(D197-D196)</f>
        <v>0.34709552076112687</v>
      </c>
      <c r="P197" s="24">
        <f>P196+IF(Limit=Oui,MAX(0,S196),S196)</f>
        <v>57.1751781572125</v>
      </c>
      <c r="Q197" s="12">
        <f>Cp*RhoP/(R197*RhoA)*dP/1000*MassivSI</f>
        <v>0.61034314279473878</v>
      </c>
      <c r="R197" s="24">
        <f>IF(P197&lt;600,425+0.773*P197-1.69/1000*P197^2+2.22/1000^2*P197^3,IF(P197&lt;735,666+13002/(738-P197),IF(P197&lt;900,545+17820/(P197-731),650)))</f>
        <v>464.08673171607933</v>
      </c>
      <c r="S197" s="12">
        <f>LambdaP*MassivSI/(dP/1000)/(R197*RhoA)/(1+Q197/3)*(D197-P197)*DeltaT-(EXP(Q197/10)-1)*(D197-D196)</f>
        <v>0.34709552076112687</v>
      </c>
    </row>
    <row r="198" spans="2:19" x14ac:dyDescent="0.25">
      <c r="B198" s="3">
        <f t="shared" si="8"/>
        <v>900</v>
      </c>
      <c r="C198" s="14">
        <f t="shared" si="9"/>
        <v>15</v>
      </c>
      <c r="D198" s="11">
        <f t="shared" si="10"/>
        <v>738.56095275917517</v>
      </c>
      <c r="E198" s="11">
        <f t="shared" si="11"/>
        <v>57.522273677973629</v>
      </c>
      <c r="F198" s="11">
        <f>L198</f>
        <v>57.522273677973629</v>
      </c>
      <c r="G198" s="11">
        <f>P198</f>
        <v>57.522273677973629</v>
      </c>
      <c r="H198" s="24">
        <f>H197+IF(Limit=Oui,MAX(0,K197),K197)</f>
        <v>57.522273677973629</v>
      </c>
      <c r="I198" s="12">
        <f>Cp*RhoP/(J198*RhoA)*dP/1000*MassivSS</f>
        <v>0.61006889042706136</v>
      </c>
      <c r="J198" s="24">
        <f>IF(H198&lt;600,425+0.773*H198-1.69/1000*H198^2+2.22/1000^2*H198^3,IF(H198&lt;735,666+13002/(738-H198),IF(H198&lt;900,545+17820/(H198-731),650)))</f>
        <v>464.29535878587097</v>
      </c>
      <c r="K198" s="12">
        <f>LambdaP*MassivSS/(dP/1000)/(J198*RhoA)/(1+I198/3)*(D198-H198)*DeltaT-(EXP(I198/10)-1)*(D198-D197)</f>
        <v>0.34754198244560336</v>
      </c>
      <c r="L198" s="24">
        <f>L197+IF(Limit=Oui,MAX(0,O197),O197)</f>
        <v>57.522273677973629</v>
      </c>
      <c r="M198" s="12">
        <f>Cp*RhoP/(N198*RhoA)*dP/1000*MassivW</f>
        <v>0.61006889042706136</v>
      </c>
      <c r="N198" s="24">
        <f>IF(L198&lt;600,425+0.773*L198-1.69/1000*L198^2+2.22/1000^2*L198^3,IF(L198&lt;735,666+13002/(738-L198),IF(L198&lt;900,545+17820/(L198-731),650)))</f>
        <v>464.29535878587097</v>
      </c>
      <c r="O198" s="12">
        <f>LambdaP*MassivW/(dP/1000)/(N198*RhoA)/(1+M198/3)*(D198-L198)*DeltaT-(EXP(M198/10)-1)*(D198-D197)</f>
        <v>0.34754198244560336</v>
      </c>
      <c r="P198" s="24">
        <f>P197+IF(Limit=Oui,MAX(0,S197),S197)</f>
        <v>57.522273677973629</v>
      </c>
      <c r="Q198" s="12">
        <f>Cp*RhoP/(R198*RhoA)*dP/1000*MassivSI</f>
        <v>0.61006889042706136</v>
      </c>
      <c r="R198" s="24">
        <f>IF(P198&lt;600,425+0.773*P198-1.69/1000*P198^2+2.22/1000^2*P198^3,IF(P198&lt;735,666+13002/(738-P198),IF(P198&lt;900,545+17820/(P198-731),650)))</f>
        <v>464.29535878587097</v>
      </c>
      <c r="S198" s="12">
        <f>LambdaP*MassivSI/(dP/1000)/(R198*RhoA)/(1+Q198/3)*(D198-P198)*DeltaT-(EXP(Q198/10)-1)*(D198-D197)</f>
        <v>0.34754198244560336</v>
      </c>
    </row>
    <row r="199" spans="2:19" x14ac:dyDescent="0.25">
      <c r="B199" s="3">
        <f t="shared" si="8"/>
        <v>905</v>
      </c>
      <c r="C199" s="14">
        <f t="shared" si="9"/>
        <v>15.083333333333334</v>
      </c>
      <c r="D199" s="11">
        <f t="shared" si="10"/>
        <v>739.38420535920011</v>
      </c>
      <c r="E199" s="11">
        <f t="shared" si="11"/>
        <v>57.869815660419235</v>
      </c>
      <c r="F199" s="11">
        <f>L199</f>
        <v>57.869815660419235</v>
      </c>
      <c r="G199" s="11">
        <f>P199</f>
        <v>57.869815660419235</v>
      </c>
      <c r="H199" s="24">
        <f>H198+IF(Limit=Oui,MAX(0,K198),K198)</f>
        <v>57.869815660419235</v>
      </c>
      <c r="I199" s="12">
        <f>Cp*RhoP/(J199*RhoA)*dP/1000*MassivSS</f>
        <v>0.60979494631729902</v>
      </c>
      <c r="J199" s="24">
        <f>IF(H199&lt;600,425+0.773*H199-1.69/1000*H199^2+2.22/1000^2*H199^3,IF(H199&lt;735,666+13002/(738-H199),IF(H199&lt;900,545+17820/(H199-731),650)))</f>
        <v>464.50393870195182</v>
      </c>
      <c r="K199" s="12">
        <f>LambdaP*MassivSS/(dP/1000)/(J199*RhoA)/(1+I199/3)*(D199-H199)*DeltaT-(EXP(I199/10)-1)*(D199-D198)</f>
        <v>0.34798197545935611</v>
      </c>
      <c r="L199" s="24">
        <f>L198+IF(Limit=Oui,MAX(0,O198),O198)</f>
        <v>57.869815660419235</v>
      </c>
      <c r="M199" s="12">
        <f>Cp*RhoP/(N199*RhoA)*dP/1000*MassivW</f>
        <v>0.60979494631729902</v>
      </c>
      <c r="N199" s="24">
        <f>IF(L199&lt;600,425+0.773*L199-1.69/1000*L199^2+2.22/1000^2*L199^3,IF(L199&lt;735,666+13002/(738-L199),IF(L199&lt;900,545+17820/(L199-731),650)))</f>
        <v>464.50393870195182</v>
      </c>
      <c r="O199" s="12">
        <f>LambdaP*MassivW/(dP/1000)/(N199*RhoA)/(1+M199/3)*(D199-L199)*DeltaT-(EXP(M199/10)-1)*(D199-D198)</f>
        <v>0.34798197545935611</v>
      </c>
      <c r="P199" s="24">
        <f>P198+IF(Limit=Oui,MAX(0,S198),S198)</f>
        <v>57.869815660419235</v>
      </c>
      <c r="Q199" s="12">
        <f>Cp*RhoP/(R199*RhoA)*dP/1000*MassivSI</f>
        <v>0.60979494631729902</v>
      </c>
      <c r="R199" s="24">
        <f>IF(P199&lt;600,425+0.773*P199-1.69/1000*P199^2+2.22/1000^2*P199^3,IF(P199&lt;735,666+13002/(738-P199),IF(P199&lt;900,545+17820/(P199-731),650)))</f>
        <v>464.50393870195182</v>
      </c>
      <c r="S199" s="12">
        <f>LambdaP*MassivSI/(dP/1000)/(R199*RhoA)/(1+Q199/3)*(D199-P199)*DeltaT-(EXP(Q199/10)-1)*(D199-D198)</f>
        <v>0.34798197545935611</v>
      </c>
    </row>
    <row r="200" spans="2:19" x14ac:dyDescent="0.25">
      <c r="B200" s="3">
        <f t="shared" si="8"/>
        <v>910</v>
      </c>
      <c r="C200" s="14">
        <f t="shared" si="9"/>
        <v>15.166666666666666</v>
      </c>
      <c r="D200" s="11">
        <f t="shared" si="10"/>
        <v>740.20295928868723</v>
      </c>
      <c r="E200" s="11">
        <f t="shared" si="11"/>
        <v>58.21779763587859</v>
      </c>
      <c r="F200" s="11">
        <f>L200</f>
        <v>58.21779763587859</v>
      </c>
      <c r="G200" s="11">
        <f>P200</f>
        <v>58.21779763587859</v>
      </c>
      <c r="H200" s="24">
        <f>H199+IF(Limit=Oui,MAX(0,K199),K199)</f>
        <v>58.21779763587859</v>
      </c>
      <c r="I200" s="12">
        <f>Cp*RhoP/(J200*RhoA)*dP/1000*MassivSS</f>
        <v>0.60952131590844749</v>
      </c>
      <c r="J200" s="24">
        <f>IF(H200&lt;600,425+0.773*H200-1.69/1000*H200^2+2.22/1000^2*H200^3,IF(H200&lt;735,666+13002/(738-H200),IF(H200&lt;900,545+17820/(H200-731),650)))</f>
        <v>464.71246693442345</v>
      </c>
      <c r="K200" s="12">
        <f>LambdaP*MassivSS/(dP/1000)/(J200*RhoA)/(1+I200/3)*(D200-H200)*DeltaT-(EXP(I200/10)-1)*(D200-D199)</f>
        <v>0.34841559583691806</v>
      </c>
      <c r="L200" s="24">
        <f>L199+IF(Limit=Oui,MAX(0,O199),O199)</f>
        <v>58.21779763587859</v>
      </c>
      <c r="M200" s="12">
        <f>Cp*RhoP/(N200*RhoA)*dP/1000*MassivW</f>
        <v>0.60952131590844749</v>
      </c>
      <c r="N200" s="24">
        <f>IF(L200&lt;600,425+0.773*L200-1.69/1000*L200^2+2.22/1000^2*L200^3,IF(L200&lt;735,666+13002/(738-L200),IF(L200&lt;900,545+17820/(L200-731),650)))</f>
        <v>464.71246693442345</v>
      </c>
      <c r="O200" s="12">
        <f>LambdaP*MassivW/(dP/1000)/(N200*RhoA)/(1+M200/3)*(D200-L200)*DeltaT-(EXP(M200/10)-1)*(D200-D199)</f>
        <v>0.34841559583691806</v>
      </c>
      <c r="P200" s="24">
        <f>P199+IF(Limit=Oui,MAX(0,S199),S199)</f>
        <v>58.21779763587859</v>
      </c>
      <c r="Q200" s="12">
        <f>Cp*RhoP/(R200*RhoA)*dP/1000*MassivSI</f>
        <v>0.60952131590844749</v>
      </c>
      <c r="R200" s="24">
        <f>IF(P200&lt;600,425+0.773*P200-1.69/1000*P200^2+2.22/1000^2*P200^3,IF(P200&lt;735,666+13002/(738-P200),IF(P200&lt;900,545+17820/(P200-731),650)))</f>
        <v>464.71246693442345</v>
      </c>
      <c r="S200" s="12">
        <f>LambdaP*MassivSI/(dP/1000)/(R200*RhoA)/(1+Q200/3)*(D200-P200)*DeltaT-(EXP(Q200/10)-1)*(D200-D199)</f>
        <v>0.34841559583691806</v>
      </c>
    </row>
    <row r="201" spans="2:19" x14ac:dyDescent="0.25">
      <c r="B201" s="3">
        <f t="shared" si="8"/>
        <v>915</v>
      </c>
      <c r="C201" s="14">
        <f t="shared" si="9"/>
        <v>15.25</v>
      </c>
      <c r="D201" s="11">
        <f t="shared" si="10"/>
        <v>741.01726344659221</v>
      </c>
      <c r="E201" s="11">
        <f t="shared" si="11"/>
        <v>58.566213231715508</v>
      </c>
      <c r="F201" s="11">
        <f>L201</f>
        <v>58.566213231715508</v>
      </c>
      <c r="G201" s="11">
        <f>P201</f>
        <v>58.566213231715508</v>
      </c>
      <c r="H201" s="24">
        <f>H200+IF(Limit=Oui,MAX(0,K200),K200)</f>
        <v>58.566213231715508</v>
      </c>
      <c r="I201" s="12">
        <f>Cp*RhoP/(J201*RhoA)*dP/1000*MassivSS</f>
        <v>0.60924800451367922</v>
      </c>
      <c r="J201" s="24">
        <f>IF(H201&lt;600,425+0.773*H201-1.69/1000*H201^2+2.22/1000^2*H201^3,IF(H201&lt;735,666+13002/(738-H201),IF(H201&lt;900,545+17820/(H201-731),650)))</f>
        <v>464.92093903702062</v>
      </c>
      <c r="K201" s="12">
        <f>LambdaP*MassivSS/(dP/1000)/(J201*RhoA)/(1+I201/3)*(D201-H201)*DeltaT-(EXP(I201/10)-1)*(D201-D200)</f>
        <v>0.34884293774884068</v>
      </c>
      <c r="L201" s="24">
        <f>L200+IF(Limit=Oui,MAX(0,O200),O200)</f>
        <v>58.566213231715508</v>
      </c>
      <c r="M201" s="12">
        <f>Cp*RhoP/(N201*RhoA)*dP/1000*MassivW</f>
        <v>0.60924800451367922</v>
      </c>
      <c r="N201" s="24">
        <f>IF(L201&lt;600,425+0.773*L201-1.69/1000*L201^2+2.22/1000^2*L201^3,IF(L201&lt;735,666+13002/(738-L201),IF(L201&lt;900,545+17820/(L201-731),650)))</f>
        <v>464.92093903702062</v>
      </c>
      <c r="O201" s="12">
        <f>LambdaP*MassivW/(dP/1000)/(N201*RhoA)/(1+M201/3)*(D201-L201)*DeltaT-(EXP(M201/10)-1)*(D201-D200)</f>
        <v>0.34884293774884068</v>
      </c>
      <c r="P201" s="24">
        <f>P200+IF(Limit=Oui,MAX(0,S200),S200)</f>
        <v>58.566213231715508</v>
      </c>
      <c r="Q201" s="12">
        <f>Cp*RhoP/(R201*RhoA)*dP/1000*MassivSI</f>
        <v>0.60924800451367922</v>
      </c>
      <c r="R201" s="24">
        <f>IF(P201&lt;600,425+0.773*P201-1.69/1000*P201^2+2.22/1000^2*P201^3,IF(P201&lt;735,666+13002/(738-P201),IF(P201&lt;900,545+17820/(P201-731),650)))</f>
        <v>464.92093903702062</v>
      </c>
      <c r="S201" s="12">
        <f>LambdaP*MassivSI/(dP/1000)/(R201*RhoA)/(1+Q201/3)*(D201-P201)*DeltaT-(EXP(Q201/10)-1)*(D201-D200)</f>
        <v>0.34884293774884068</v>
      </c>
    </row>
    <row r="202" spans="2:19" x14ac:dyDescent="0.25">
      <c r="B202" s="3">
        <f t="shared" si="8"/>
        <v>920</v>
      </c>
      <c r="C202" s="14">
        <f t="shared" si="9"/>
        <v>15.333333333333334</v>
      </c>
      <c r="D202" s="11">
        <f t="shared" si="10"/>
        <v>741.82716593890734</v>
      </c>
      <c r="E202" s="11">
        <f t="shared" si="11"/>
        <v>58.91505616946435</v>
      </c>
      <c r="F202" s="11">
        <f>L202</f>
        <v>58.91505616946435</v>
      </c>
      <c r="G202" s="11">
        <f>P202</f>
        <v>58.91505616946435</v>
      </c>
      <c r="H202" s="24">
        <f>H201+IF(Limit=Oui,MAX(0,K201),K201)</f>
        <v>58.91505616946435</v>
      </c>
      <c r="I202" s="12">
        <f>Cp*RhoP/(J202*RhoA)*dP/1000*MassivSS</f>
        <v>0.60897501731896586</v>
      </c>
      <c r="J202" s="24">
        <f>IF(H202&lt;600,425+0.773*H202-1.69/1000*H202^2+2.22/1000^2*H202^3,IF(H202&lt;735,666+13002/(738-H202),IF(H202&lt;900,545+17820/(H202-731),650)))</f>
        <v>465.12935064554603</v>
      </c>
      <c r="K202" s="12">
        <f>LambdaP*MassivSS/(dP/1000)/(J202*RhoA)/(1+I202/3)*(D202-H202)*DeltaT-(EXP(I202/10)-1)*(D202-D201)</f>
        <v>0.3492640935477071</v>
      </c>
      <c r="L202" s="24">
        <f>L201+IF(Limit=Oui,MAX(0,O201),O201)</f>
        <v>58.91505616946435</v>
      </c>
      <c r="M202" s="12">
        <f>Cp*RhoP/(N202*RhoA)*dP/1000*MassivW</f>
        <v>0.60897501731896586</v>
      </c>
      <c r="N202" s="24">
        <f>IF(L202&lt;600,425+0.773*L202-1.69/1000*L202^2+2.22/1000^2*L202^3,IF(L202&lt;735,666+13002/(738-L202),IF(L202&lt;900,545+17820/(L202-731),650)))</f>
        <v>465.12935064554603</v>
      </c>
      <c r="O202" s="12">
        <f>LambdaP*MassivW/(dP/1000)/(N202*RhoA)/(1+M202/3)*(D202-L202)*DeltaT-(EXP(M202/10)-1)*(D202-D201)</f>
        <v>0.3492640935477071</v>
      </c>
      <c r="P202" s="24">
        <f>P201+IF(Limit=Oui,MAX(0,S201),S201)</f>
        <v>58.91505616946435</v>
      </c>
      <c r="Q202" s="12">
        <f>Cp*RhoP/(R202*RhoA)*dP/1000*MassivSI</f>
        <v>0.60897501731896586</v>
      </c>
      <c r="R202" s="24">
        <f>IF(P202&lt;600,425+0.773*P202-1.69/1000*P202^2+2.22/1000^2*P202^3,IF(P202&lt;735,666+13002/(738-P202),IF(P202&lt;900,545+17820/(P202-731),650)))</f>
        <v>465.12935064554603</v>
      </c>
      <c r="S202" s="12">
        <f>LambdaP*MassivSI/(dP/1000)/(R202*RhoA)/(1+Q202/3)*(D202-P202)*DeltaT-(EXP(Q202/10)-1)*(D202-D201)</f>
        <v>0.3492640935477071</v>
      </c>
    </row>
    <row r="203" spans="2:19" x14ac:dyDescent="0.25">
      <c r="B203" s="3">
        <f t="shared" si="8"/>
        <v>925</v>
      </c>
      <c r="C203" s="14">
        <f t="shared" si="9"/>
        <v>15.416666666666666</v>
      </c>
      <c r="D203" s="11">
        <f t="shared" si="10"/>
        <v>742.63271409571371</v>
      </c>
      <c r="E203" s="11">
        <f t="shared" si="11"/>
        <v>59.26432026301206</v>
      </c>
      <c r="F203" s="11">
        <f>L203</f>
        <v>59.26432026301206</v>
      </c>
      <c r="G203" s="11">
        <f>P203</f>
        <v>59.26432026301206</v>
      </c>
      <c r="H203" s="24">
        <f>H202+IF(Limit=Oui,MAX(0,K202),K202)</f>
        <v>59.26432026301206</v>
      </c>
      <c r="I203" s="12">
        <f>Cp*RhoP/(J203*RhoA)*dP/1000*MassivSS</f>
        <v>0.60870235938564121</v>
      </c>
      <c r="J203" s="24">
        <f>IF(H203&lt;600,425+0.773*H203-1.69/1000*H203^2+2.22/1000^2*H203^3,IF(H203&lt;735,666+13002/(738-H203),IF(H203&lt;900,545+17820/(H203-731),650)))</f>
        <v>465.33769747634125</v>
      </c>
      <c r="K203" s="12">
        <f>LambdaP*MassivSS/(dP/1000)/(J203*RhoA)/(1+I203/3)*(D203-H203)*DeltaT-(EXP(I203/10)-1)*(D203-D202)</f>
        <v>0.34967915381287729</v>
      </c>
      <c r="L203" s="24">
        <f>L202+IF(Limit=Oui,MAX(0,O202),O202)</f>
        <v>59.26432026301206</v>
      </c>
      <c r="M203" s="12">
        <f>Cp*RhoP/(N203*RhoA)*dP/1000*MassivW</f>
        <v>0.60870235938564121</v>
      </c>
      <c r="N203" s="24">
        <f>IF(L203&lt;600,425+0.773*L203-1.69/1000*L203^2+2.22/1000^2*L203^3,IF(L203&lt;735,666+13002/(738-L203),IF(L203&lt;900,545+17820/(L203-731),650)))</f>
        <v>465.33769747634125</v>
      </c>
      <c r="O203" s="12">
        <f>LambdaP*MassivW/(dP/1000)/(N203*RhoA)/(1+M203/3)*(D203-L203)*DeltaT-(EXP(M203/10)-1)*(D203-D202)</f>
        <v>0.34967915381287729</v>
      </c>
      <c r="P203" s="24">
        <f>P202+IF(Limit=Oui,MAX(0,S202),S202)</f>
        <v>59.26432026301206</v>
      </c>
      <c r="Q203" s="12">
        <f>Cp*RhoP/(R203*RhoA)*dP/1000*MassivSI</f>
        <v>0.60870235938564121</v>
      </c>
      <c r="R203" s="24">
        <f>IF(P203&lt;600,425+0.773*P203-1.69/1000*P203^2+2.22/1000^2*P203^3,IF(P203&lt;735,666+13002/(738-P203),IF(P203&lt;900,545+17820/(P203-731),650)))</f>
        <v>465.33769747634125</v>
      </c>
      <c r="S203" s="12">
        <f>LambdaP*MassivSI/(dP/1000)/(R203*RhoA)/(1+Q203/3)*(D203-P203)*DeltaT-(EXP(Q203/10)-1)*(D203-D202)</f>
        <v>0.34967915381287729</v>
      </c>
    </row>
    <row r="204" spans="2:19" x14ac:dyDescent="0.25">
      <c r="B204" s="3">
        <f t="shared" si="8"/>
        <v>930</v>
      </c>
      <c r="C204" s="14">
        <f t="shared" si="9"/>
        <v>15.5</v>
      </c>
      <c r="D204" s="11">
        <f t="shared" si="10"/>
        <v>743.43395448777937</v>
      </c>
      <c r="E204" s="11">
        <f t="shared" si="11"/>
        <v>59.613999416824939</v>
      </c>
      <c r="F204" s="11">
        <f>L204</f>
        <v>59.613999416824939</v>
      </c>
      <c r="G204" s="11">
        <f>P204</f>
        <v>59.613999416824939</v>
      </c>
      <c r="H204" s="24">
        <f>H203+IF(Limit=Oui,MAX(0,K203),K203)</f>
        <v>59.613999416824939</v>
      </c>
      <c r="I204" s="12">
        <f>Cp*RhoP/(J204*RhoA)*dP/1000*MassivSS</f>
        <v>0.60843003565290499</v>
      </c>
      <c r="J204" s="24">
        <f>IF(H204&lt;600,425+0.773*H204-1.69/1000*H204^2+2.22/1000^2*H204^3,IF(H204&lt;735,666+13002/(738-H204),IF(H204&lt;900,545+17820/(H204-731),650)))</f>
        <v>465.5459753247938</v>
      </c>
      <c r="K204" s="12">
        <f>LambdaP*MassivSS/(dP/1000)/(J204*RhoA)/(1+I204/3)*(D204-H204)*DeltaT-(EXP(I204/10)-1)*(D204-D203)</f>
        <v>0.35008820739367308</v>
      </c>
      <c r="L204" s="24">
        <f>L203+IF(Limit=Oui,MAX(0,O203),O203)</f>
        <v>59.613999416824939</v>
      </c>
      <c r="M204" s="12">
        <f>Cp*RhoP/(N204*RhoA)*dP/1000*MassivW</f>
        <v>0.60843003565290499</v>
      </c>
      <c r="N204" s="24">
        <f>IF(L204&lt;600,425+0.773*L204-1.69/1000*L204^2+2.22/1000^2*L204^3,IF(L204&lt;735,666+13002/(738-L204),IF(L204&lt;900,545+17820/(L204-731),650)))</f>
        <v>465.5459753247938</v>
      </c>
      <c r="O204" s="12">
        <f>LambdaP*MassivW/(dP/1000)/(N204*RhoA)/(1+M204/3)*(D204-L204)*DeltaT-(EXP(M204/10)-1)*(D204-D203)</f>
        <v>0.35008820739367308</v>
      </c>
      <c r="P204" s="24">
        <f>P203+IF(Limit=Oui,MAX(0,S203),S203)</f>
        <v>59.613999416824939</v>
      </c>
      <c r="Q204" s="12">
        <f>Cp*RhoP/(R204*RhoA)*dP/1000*MassivSI</f>
        <v>0.60843003565290499</v>
      </c>
      <c r="R204" s="24">
        <f>IF(P204&lt;600,425+0.773*P204-1.69/1000*P204^2+2.22/1000^2*P204^3,IF(P204&lt;735,666+13002/(738-P204),IF(P204&lt;900,545+17820/(P204-731),650)))</f>
        <v>465.5459753247938</v>
      </c>
      <c r="S204" s="12">
        <f>LambdaP*MassivSI/(dP/1000)/(R204*RhoA)/(1+Q204/3)*(D204-P204)*DeltaT-(EXP(Q204/10)-1)*(D204-D203)</f>
        <v>0.35008820739367308</v>
      </c>
    </row>
    <row r="205" spans="2:19" x14ac:dyDescent="0.25">
      <c r="B205" s="3">
        <f t="shared" si="8"/>
        <v>935</v>
      </c>
      <c r="C205" s="14">
        <f t="shared" si="9"/>
        <v>15.583333333333334</v>
      </c>
      <c r="D205" s="11">
        <f t="shared" si="10"/>
        <v>744.23093294271484</v>
      </c>
      <c r="E205" s="11">
        <f t="shared" si="11"/>
        <v>59.964087624218614</v>
      </c>
      <c r="F205" s="11">
        <f>L205</f>
        <v>59.964087624218614</v>
      </c>
      <c r="G205" s="11">
        <f>P205</f>
        <v>59.964087624218614</v>
      </c>
      <c r="H205" s="24">
        <f>H204+IF(Limit=Oui,MAX(0,K204),K204)</f>
        <v>59.964087624218614</v>
      </c>
      <c r="I205" s="12">
        <f>Cp*RhoP/(J205*RhoA)*dP/1000*MassivSS</f>
        <v>0.60815805094026831</v>
      </c>
      <c r="J205" s="24">
        <f>IF(H205&lt;600,425+0.773*H205-1.69/1000*H205^2+2.22/1000^2*H205^3,IF(H205&lt;735,666+13002/(738-H205),IF(H205&lt;900,545+17820/(H205-731),650)))</f>
        <v>465.7541800638777</v>
      </c>
      <c r="K205" s="12">
        <f>LambdaP*MassivSS/(dP/1000)/(J205*RhoA)/(1+I205/3)*(D205-H205)*DeltaT-(EXP(I205/10)-1)*(D205-D204)</f>
        <v>0.35049134145146943</v>
      </c>
      <c r="L205" s="24">
        <f>L204+IF(Limit=Oui,MAX(0,O204),O204)</f>
        <v>59.964087624218614</v>
      </c>
      <c r="M205" s="12">
        <f>Cp*RhoP/(N205*RhoA)*dP/1000*MassivW</f>
        <v>0.60815805094026831</v>
      </c>
      <c r="N205" s="24">
        <f>IF(L205&lt;600,425+0.773*L205-1.69/1000*L205^2+2.22/1000^2*L205^3,IF(L205&lt;735,666+13002/(738-L205),IF(L205&lt;900,545+17820/(L205-731),650)))</f>
        <v>465.7541800638777</v>
      </c>
      <c r="O205" s="12">
        <f>LambdaP*MassivW/(dP/1000)/(N205*RhoA)/(1+M205/3)*(D205-L205)*DeltaT-(EXP(M205/10)-1)*(D205-D204)</f>
        <v>0.35049134145146943</v>
      </c>
      <c r="P205" s="24">
        <f>P204+IF(Limit=Oui,MAX(0,S204),S204)</f>
        <v>59.964087624218614</v>
      </c>
      <c r="Q205" s="12">
        <f>Cp*RhoP/(R205*RhoA)*dP/1000*MassivSI</f>
        <v>0.60815805094026831</v>
      </c>
      <c r="R205" s="24">
        <f>IF(P205&lt;600,425+0.773*P205-1.69/1000*P205^2+2.22/1000^2*P205^3,IF(P205&lt;735,666+13002/(738-P205),IF(P205&lt;900,545+17820/(P205-731),650)))</f>
        <v>465.7541800638777</v>
      </c>
      <c r="S205" s="12">
        <f>LambdaP*MassivSI/(dP/1000)/(R205*RhoA)/(1+Q205/3)*(D205-P205)*DeltaT-(EXP(Q205/10)-1)*(D205-D204)</f>
        <v>0.35049134145146943</v>
      </c>
    </row>
    <row r="206" spans="2:19" x14ac:dyDescent="0.25">
      <c r="B206" s="3">
        <f t="shared" si="8"/>
        <v>940</v>
      </c>
      <c r="C206" s="14">
        <f t="shared" si="9"/>
        <v>15.666666666666666</v>
      </c>
      <c r="D206" s="11">
        <f t="shared" si="10"/>
        <v>745.0236945607013</v>
      </c>
      <c r="E206" s="11">
        <f t="shared" si="11"/>
        <v>60.31457896567008</v>
      </c>
      <c r="F206" s="11">
        <f>L206</f>
        <v>60.31457896567008</v>
      </c>
      <c r="G206" s="11">
        <f>P206</f>
        <v>60.31457896567008</v>
      </c>
      <c r="H206" s="24">
        <f>H205+IF(Limit=Oui,MAX(0,K205),K205)</f>
        <v>60.31457896567008</v>
      </c>
      <c r="I206" s="12">
        <f>Cp*RhoP/(J206*RhoA)*dP/1000*MassivSS</f>
        <v>0.60788640994994692</v>
      </c>
      <c r="J206" s="24">
        <f>IF(H206&lt;600,425+0.773*H206-1.69/1000*H206^2+2.22/1000^2*H206^3,IF(H206&lt;735,666+13002/(738-H206),IF(H206&lt;900,545+17820/(H206-731),650)))</f>
        <v>465.96230764272815</v>
      </c>
      <c r="K206" s="12">
        <f>LambdaP*MassivSS/(dP/1000)/(J206*RhoA)/(1+I206/3)*(D206-H206)*DeltaT-(EXP(I206/10)-1)*(D206-D205)</f>
        <v>0.35088864150044241</v>
      </c>
      <c r="L206" s="24">
        <f>L205+IF(Limit=Oui,MAX(0,O205),O205)</f>
        <v>60.31457896567008</v>
      </c>
      <c r="M206" s="12">
        <f>Cp*RhoP/(N206*RhoA)*dP/1000*MassivW</f>
        <v>0.60788640994994692</v>
      </c>
      <c r="N206" s="24">
        <f>IF(L206&lt;600,425+0.773*L206-1.69/1000*L206^2+2.22/1000^2*L206^3,IF(L206&lt;735,666+13002/(738-L206),IF(L206&lt;900,545+17820/(L206-731),650)))</f>
        <v>465.96230764272815</v>
      </c>
      <c r="O206" s="12">
        <f>LambdaP*MassivW/(dP/1000)/(N206*RhoA)/(1+M206/3)*(D206-L206)*DeltaT-(EXP(M206/10)-1)*(D206-D205)</f>
        <v>0.35088864150044241</v>
      </c>
      <c r="P206" s="24">
        <f>P205+IF(Limit=Oui,MAX(0,S205),S205)</f>
        <v>60.31457896567008</v>
      </c>
      <c r="Q206" s="12">
        <f>Cp*RhoP/(R206*RhoA)*dP/1000*MassivSI</f>
        <v>0.60788640994994692</v>
      </c>
      <c r="R206" s="24">
        <f>IF(P206&lt;600,425+0.773*P206-1.69/1000*P206^2+2.22/1000^2*P206^3,IF(P206&lt;735,666+13002/(738-P206),IF(P206&lt;900,545+17820/(P206-731),650)))</f>
        <v>465.96230764272815</v>
      </c>
      <c r="S206" s="12">
        <f>LambdaP*MassivSI/(dP/1000)/(R206*RhoA)/(1+Q206/3)*(D206-P206)*DeltaT-(EXP(Q206/10)-1)*(D206-D205)</f>
        <v>0.35088864150044241</v>
      </c>
    </row>
    <row r="207" spans="2:19" x14ac:dyDescent="0.25">
      <c r="B207" s="3">
        <f t="shared" si="8"/>
        <v>945</v>
      </c>
      <c r="C207" s="14">
        <f t="shared" si="9"/>
        <v>15.75</v>
      </c>
      <c r="D207" s="11">
        <f t="shared" si="10"/>
        <v>745.81228372980513</v>
      </c>
      <c r="E207" s="11">
        <f t="shared" si="11"/>
        <v>60.66546760717052</v>
      </c>
      <c r="F207" s="11">
        <f>L207</f>
        <v>60.66546760717052</v>
      </c>
      <c r="G207" s="11">
        <f>P207</f>
        <v>60.66546760717052</v>
      </c>
      <c r="H207" s="24">
        <f>H206+IF(Limit=Oui,MAX(0,K206),K206)</f>
        <v>60.66546760717052</v>
      </c>
      <c r="I207" s="12">
        <f>Cp*RhoP/(J207*RhoA)*dP/1000*MassivSS</f>
        <v>0.60761511726919548</v>
      </c>
      <c r="J207" s="24">
        <f>IF(H207&lt;600,425+0.773*H207-1.69/1000*H207^2+2.22/1000^2*H207^3,IF(H207&lt;735,666+13002/(738-H207),IF(H207&lt;900,545+17820/(H207-731),650)))</f>
        <v>466.1703540852485</v>
      </c>
      <c r="K207" s="12">
        <f>LambdaP*MassivSS/(dP/1000)/(J207*RhoA)/(1+I207/3)*(D207-H207)*DeltaT-(EXP(I207/10)-1)*(D207-D206)</f>
        <v>0.35128019144711292</v>
      </c>
      <c r="L207" s="24">
        <f>L206+IF(Limit=Oui,MAX(0,O206),O206)</f>
        <v>60.66546760717052</v>
      </c>
      <c r="M207" s="12">
        <f>Cp*RhoP/(N207*RhoA)*dP/1000*MassivW</f>
        <v>0.60761511726919548</v>
      </c>
      <c r="N207" s="24">
        <f>IF(L207&lt;600,425+0.773*L207-1.69/1000*L207^2+2.22/1000^2*L207^3,IF(L207&lt;735,666+13002/(738-L207),IF(L207&lt;900,545+17820/(L207-731),650)))</f>
        <v>466.1703540852485</v>
      </c>
      <c r="O207" s="12">
        <f>LambdaP*MassivW/(dP/1000)/(N207*RhoA)/(1+M207/3)*(D207-L207)*DeltaT-(EXP(M207/10)-1)*(D207-D206)</f>
        <v>0.35128019144711292</v>
      </c>
      <c r="P207" s="24">
        <f>P206+IF(Limit=Oui,MAX(0,S206),S206)</f>
        <v>60.66546760717052</v>
      </c>
      <c r="Q207" s="12">
        <f>Cp*RhoP/(R207*RhoA)*dP/1000*MassivSI</f>
        <v>0.60761511726919548</v>
      </c>
      <c r="R207" s="24">
        <f>IF(P207&lt;600,425+0.773*P207-1.69/1000*P207^2+2.22/1000^2*P207^3,IF(P207&lt;735,666+13002/(738-P207),IF(P207&lt;900,545+17820/(P207-731),650)))</f>
        <v>466.1703540852485</v>
      </c>
      <c r="S207" s="12">
        <f>LambdaP*MassivSI/(dP/1000)/(R207*RhoA)/(1+Q207/3)*(D207-P207)*DeltaT-(EXP(Q207/10)-1)*(D207-D206)</f>
        <v>0.35128019144711292</v>
      </c>
    </row>
    <row r="208" spans="2:19" x14ac:dyDescent="0.25">
      <c r="B208" s="3">
        <f t="shared" si="8"/>
        <v>950</v>
      </c>
      <c r="C208" s="14">
        <f t="shared" si="9"/>
        <v>15.833333333333334</v>
      </c>
      <c r="D208" s="11">
        <f t="shared" si="10"/>
        <v>746.59674414089125</v>
      </c>
      <c r="E208" s="11">
        <f t="shared" si="11"/>
        <v>61.016747798617629</v>
      </c>
      <c r="F208" s="11">
        <f>L208</f>
        <v>61.016747798617629</v>
      </c>
      <c r="G208" s="11">
        <f>P208</f>
        <v>61.016747798617629</v>
      </c>
      <c r="H208" s="24">
        <f>H207+IF(Limit=Oui,MAX(0,K207),K207)</f>
        <v>61.016747798617629</v>
      </c>
      <c r="I208" s="12">
        <f>Cp*RhoP/(J208*RhoA)*dP/1000*MassivSS</f>
        <v>0.60734417737259494</v>
      </c>
      <c r="J208" s="24">
        <f>IF(H208&lt;600,425+0.773*H208-1.69/1000*H208^2+2.22/1000^2*H208^3,IF(H208&lt;735,666+13002/(738-H208),IF(H208&lt;900,545+17820/(H208-731),650)))</f>
        <v>466.37831548874885</v>
      </c>
      <c r="K208" s="12">
        <f>LambdaP*MassivSS/(dP/1000)/(J208*RhoA)/(1+I208/3)*(D208-H208)*DeltaT-(EXP(I208/10)-1)*(D208-D207)</f>
        <v>0.35166607362875441</v>
      </c>
      <c r="L208" s="24">
        <f>L207+IF(Limit=Oui,MAX(0,O207),O207)</f>
        <v>61.016747798617629</v>
      </c>
      <c r="M208" s="12">
        <f>Cp*RhoP/(N208*RhoA)*dP/1000*MassivW</f>
        <v>0.60734417737259494</v>
      </c>
      <c r="N208" s="24">
        <f>IF(L208&lt;600,425+0.773*L208-1.69/1000*L208^2+2.22/1000^2*L208^3,IF(L208&lt;735,666+13002/(738-L208),IF(L208&lt;900,545+17820/(L208-731),650)))</f>
        <v>466.37831548874885</v>
      </c>
      <c r="O208" s="12">
        <f>LambdaP*MassivW/(dP/1000)/(N208*RhoA)/(1+M208/3)*(D208-L208)*DeltaT-(EXP(M208/10)-1)*(D208-D207)</f>
        <v>0.35166607362875441</v>
      </c>
      <c r="P208" s="24">
        <f>P207+IF(Limit=Oui,MAX(0,S207),S207)</f>
        <v>61.016747798617629</v>
      </c>
      <c r="Q208" s="12">
        <f>Cp*RhoP/(R208*RhoA)*dP/1000*MassivSI</f>
        <v>0.60734417737259494</v>
      </c>
      <c r="R208" s="24">
        <f>IF(P208&lt;600,425+0.773*P208-1.69/1000*P208^2+2.22/1000^2*P208^3,IF(P208&lt;735,666+13002/(738-P208),IF(P208&lt;900,545+17820/(P208-731),650)))</f>
        <v>466.37831548874885</v>
      </c>
      <c r="S208" s="12">
        <f>LambdaP*MassivSI/(dP/1000)/(R208*RhoA)/(1+Q208/3)*(D208-P208)*DeltaT-(EXP(Q208/10)-1)*(D208-D207)</f>
        <v>0.35166607362875441</v>
      </c>
    </row>
    <row r="209" spans="2:19" x14ac:dyDescent="0.25">
      <c r="B209" s="3">
        <f t="shared" si="8"/>
        <v>955</v>
      </c>
      <c r="C209" s="14">
        <f t="shared" si="9"/>
        <v>15.916666666666666</v>
      </c>
      <c r="D209" s="11">
        <f t="shared" si="10"/>
        <v>747.37711880214908</v>
      </c>
      <c r="E209" s="11">
        <f t="shared" si="11"/>
        <v>61.368413872246386</v>
      </c>
      <c r="F209" s="11">
        <f>L209</f>
        <v>61.368413872246386</v>
      </c>
      <c r="G209" s="11">
        <f>P209</f>
        <v>61.368413872246386</v>
      </c>
      <c r="H209" s="24">
        <f>H208+IF(Limit=Oui,MAX(0,K208),K208)</f>
        <v>61.368413872246386</v>
      </c>
      <c r="I209" s="12">
        <f>Cp*RhoP/(J209*RhoA)*dP/1000*MassivSS</f>
        <v>0.60707359462428367</v>
      </c>
      <c r="J209" s="24">
        <f>IF(H209&lt;600,425+0.773*H209-1.69/1000*H209^2+2.22/1000^2*H209^3,IF(H209&lt;735,666+13002/(738-H209),IF(H209&lt;900,545+17820/(H209-731),650)))</f>
        <v>466.58618802261481</v>
      </c>
      <c r="K209" s="12">
        <f>LambdaP*MassivSS/(dP/1000)/(J209*RhoA)/(1+I209/3)*(D209-H209)*DeltaT-(EXP(I209/10)-1)*(D209-D208)</f>
        <v>0.35204636885059731</v>
      </c>
      <c r="L209" s="24">
        <f>L208+IF(Limit=Oui,MAX(0,O208),O208)</f>
        <v>61.368413872246386</v>
      </c>
      <c r="M209" s="12">
        <f>Cp*RhoP/(N209*RhoA)*dP/1000*MassivW</f>
        <v>0.60707359462428367</v>
      </c>
      <c r="N209" s="24">
        <f>IF(L209&lt;600,425+0.773*L209-1.69/1000*L209^2+2.22/1000^2*L209^3,IF(L209&lt;735,666+13002/(738-L209),IF(L209&lt;900,545+17820/(L209-731),650)))</f>
        <v>466.58618802261481</v>
      </c>
      <c r="O209" s="12">
        <f>LambdaP*MassivW/(dP/1000)/(N209*RhoA)/(1+M209/3)*(D209-L209)*DeltaT-(EXP(M209/10)-1)*(D209-D208)</f>
        <v>0.35204636885059731</v>
      </c>
      <c r="P209" s="24">
        <f>P208+IF(Limit=Oui,MAX(0,S208),S208)</f>
        <v>61.368413872246386</v>
      </c>
      <c r="Q209" s="12">
        <f>Cp*RhoP/(R209*RhoA)*dP/1000*MassivSI</f>
        <v>0.60707359462428367</v>
      </c>
      <c r="R209" s="24">
        <f>IF(P209&lt;600,425+0.773*P209-1.69/1000*P209^2+2.22/1000^2*P209^3,IF(P209&lt;735,666+13002/(738-P209),IF(P209&lt;900,545+17820/(P209-731),650)))</f>
        <v>466.58618802261481</v>
      </c>
      <c r="S209" s="12">
        <f>LambdaP*MassivSI/(dP/1000)/(R209*RhoA)/(1+Q209/3)*(D209-P209)*DeltaT-(EXP(Q209/10)-1)*(D209-D208)</f>
        <v>0.35204636885059731</v>
      </c>
    </row>
    <row r="210" spans="2:19" x14ac:dyDescent="0.25">
      <c r="B210" s="3">
        <f t="shared" si="8"/>
        <v>960</v>
      </c>
      <c r="C210" s="14">
        <f t="shared" si="9"/>
        <v>16</v>
      </c>
      <c r="D210" s="11">
        <f t="shared" si="10"/>
        <v>748.15345005324082</v>
      </c>
      <c r="E210" s="11">
        <f t="shared" si="11"/>
        <v>61.72046024109698</v>
      </c>
      <c r="F210" s="11">
        <f>L210</f>
        <v>61.72046024109698</v>
      </c>
      <c r="G210" s="11">
        <f>P210</f>
        <v>61.72046024109698</v>
      </c>
      <c r="H210" s="24">
        <f>H209+IF(Limit=Oui,MAX(0,K209),K209)</f>
        <v>61.72046024109698</v>
      </c>
      <c r="I210" s="12">
        <f>Cp*RhoP/(J210*RhoA)*dP/1000*MassivSS</f>
        <v>0.60680337328014333</v>
      </c>
      <c r="J210" s="24">
        <f>IF(H210&lt;600,425+0.773*H210-1.69/1000*H210^2+2.22/1000^2*H210^3,IF(H210&lt;735,666+13002/(738-H210),IF(H210&lt;900,545+17820/(H210-731),650)))</f>
        <v>466.79396792700663</v>
      </c>
      <c r="K210" s="12">
        <f>LambdaP*MassivSS/(dP/1000)/(J210*RhoA)/(1+I210/3)*(D210-H210)*DeltaT-(EXP(I210/10)-1)*(D210-D209)</f>
        <v>0.35242115642210359</v>
      </c>
      <c r="L210" s="24">
        <f>L209+IF(Limit=Oui,MAX(0,O209),O209)</f>
        <v>61.72046024109698</v>
      </c>
      <c r="M210" s="12">
        <f>Cp*RhoP/(N210*RhoA)*dP/1000*MassivW</f>
        <v>0.60680337328014333</v>
      </c>
      <c r="N210" s="24">
        <f>IF(L210&lt;600,425+0.773*L210-1.69/1000*L210^2+2.22/1000^2*L210^3,IF(L210&lt;735,666+13002/(738-L210),IF(L210&lt;900,545+17820/(L210-731),650)))</f>
        <v>466.79396792700663</v>
      </c>
      <c r="O210" s="12">
        <f>LambdaP*MassivW/(dP/1000)/(N210*RhoA)/(1+M210/3)*(D210-L210)*DeltaT-(EXP(M210/10)-1)*(D210-D209)</f>
        <v>0.35242115642210359</v>
      </c>
      <c r="P210" s="24">
        <f>P209+IF(Limit=Oui,MAX(0,S209),S209)</f>
        <v>61.72046024109698</v>
      </c>
      <c r="Q210" s="12">
        <f>Cp*RhoP/(R210*RhoA)*dP/1000*MassivSI</f>
        <v>0.60680337328014333</v>
      </c>
      <c r="R210" s="24">
        <f>IF(P210&lt;600,425+0.773*P210-1.69/1000*P210^2+2.22/1000^2*P210^3,IF(P210&lt;735,666+13002/(738-P210),IF(P210&lt;900,545+17820/(P210-731),650)))</f>
        <v>466.79396792700663</v>
      </c>
      <c r="S210" s="12">
        <f>LambdaP*MassivSI/(dP/1000)/(R210*RhoA)/(1+Q210/3)*(D210-P210)*DeltaT-(EXP(Q210/10)-1)*(D210-D209)</f>
        <v>0.35242115642210359</v>
      </c>
    </row>
    <row r="211" spans="2:19" x14ac:dyDescent="0.25">
      <c r="B211" s="3">
        <f t="shared" ref="B211:B274" si="12">B210+DeltaT</f>
        <v>965</v>
      </c>
      <c r="C211" s="14">
        <f t="shared" ref="C211:C274" si="13">B211/60</f>
        <v>16.083333333333332</v>
      </c>
      <c r="D211" s="11">
        <f t="shared" ref="D211:D274" si="14">20+345*LOG(8*C211+1,10)</f>
        <v>748.92577957908554</v>
      </c>
      <c r="E211" s="11">
        <f t="shared" ref="E211:E274" si="15">H211</f>
        <v>62.072881397519083</v>
      </c>
      <c r="F211" s="11">
        <f>L211</f>
        <v>62.072881397519083</v>
      </c>
      <c r="G211" s="11">
        <f>P211</f>
        <v>62.072881397519083</v>
      </c>
      <c r="H211" s="24">
        <f>H210+IF(Limit=Oui,MAX(0,K210),K210)</f>
        <v>62.072881397519083</v>
      </c>
      <c r="I211" s="12">
        <f>Cp*RhoP/(J211*RhoA)*dP/1000*MassivSS</f>
        <v>0.60653351748993256</v>
      </c>
      <c r="J211" s="24">
        <f>IF(H211&lt;600,425+0.773*H211-1.69/1000*H211^2+2.22/1000^2*H211^3,IF(H211&lt;735,666+13002/(738-H211),IF(H211&lt;900,545+17820/(H211-731),650)))</f>
        <v>467.00165151158723</v>
      </c>
      <c r="K211" s="12">
        <f>LambdaP*MassivSS/(dP/1000)/(J211*RhoA)/(1+I211/3)*(D211-H211)*DeltaT-(EXP(I211/10)-1)*(D211-D210)</f>
        <v>0.35279051419206409</v>
      </c>
      <c r="L211" s="24">
        <f>L210+IF(Limit=Oui,MAX(0,O210),O210)</f>
        <v>62.072881397519083</v>
      </c>
      <c r="M211" s="12">
        <f>Cp*RhoP/(N211*RhoA)*dP/1000*MassivW</f>
        <v>0.60653351748993256</v>
      </c>
      <c r="N211" s="24">
        <f>IF(L211&lt;600,425+0.773*L211-1.69/1000*L211^2+2.22/1000^2*L211^3,IF(L211&lt;735,666+13002/(738-L211),IF(L211&lt;900,545+17820/(L211-731),650)))</f>
        <v>467.00165151158723</v>
      </c>
      <c r="O211" s="12">
        <f>LambdaP*MassivW/(dP/1000)/(N211*RhoA)/(1+M211/3)*(D211-L211)*DeltaT-(EXP(M211/10)-1)*(D211-D210)</f>
        <v>0.35279051419206409</v>
      </c>
      <c r="P211" s="24">
        <f>P210+IF(Limit=Oui,MAX(0,S210),S210)</f>
        <v>62.072881397519083</v>
      </c>
      <c r="Q211" s="12">
        <f>Cp*RhoP/(R211*RhoA)*dP/1000*MassivSI</f>
        <v>0.60653351748993256</v>
      </c>
      <c r="R211" s="24">
        <f>IF(P211&lt;600,425+0.773*P211-1.69/1000*P211^2+2.22/1000^2*P211^3,IF(P211&lt;735,666+13002/(738-P211),IF(P211&lt;900,545+17820/(P211-731),650)))</f>
        <v>467.00165151158723</v>
      </c>
      <c r="S211" s="12">
        <f>LambdaP*MassivSI/(dP/1000)/(R211*RhoA)/(1+Q211/3)*(D211-P211)*DeltaT-(EXP(Q211/10)-1)*(D211-D210)</f>
        <v>0.35279051419206409</v>
      </c>
    </row>
    <row r="212" spans="2:19" x14ac:dyDescent="0.25">
      <c r="B212" s="3">
        <f t="shared" si="12"/>
        <v>970</v>
      </c>
      <c r="C212" s="14">
        <f t="shared" si="13"/>
        <v>16.166666666666668</v>
      </c>
      <c r="D212" s="11">
        <f t="shared" si="14"/>
        <v>749.69414842329047</v>
      </c>
      <c r="E212" s="11">
        <f t="shared" si="15"/>
        <v>62.425671911711149</v>
      </c>
      <c r="F212" s="11">
        <f>L212</f>
        <v>62.425671911711149</v>
      </c>
      <c r="G212" s="11">
        <f>P212</f>
        <v>62.425671911711149</v>
      </c>
      <c r="H212" s="24">
        <f>H211+IF(Limit=Oui,MAX(0,K211),K211)</f>
        <v>62.425671911711149</v>
      </c>
      <c r="I212" s="12">
        <f>Cp*RhoP/(J212*RhoA)*dP/1000*MassivSS</f>
        <v>0.60626403129937523</v>
      </c>
      <c r="J212" s="24">
        <f>IF(H212&lt;600,425+0.773*H212-1.69/1000*H212^2+2.22/1000^2*H212^3,IF(H212&lt;735,666+13002/(738-H212),IF(H212&lt;900,545+17820/(H212-731),650)))</f>
        <v>467.20923515427859</v>
      </c>
      <c r="K212" s="12">
        <f>LambdaP*MassivSS/(dP/1000)/(J212*RhoA)/(1+I212/3)*(D212-H212)*DeltaT-(EXP(I212/10)-1)*(D212-D211)</f>
        <v>0.35315451858269703</v>
      </c>
      <c r="L212" s="24">
        <f>L211+IF(Limit=Oui,MAX(0,O211),O211)</f>
        <v>62.425671911711149</v>
      </c>
      <c r="M212" s="12">
        <f>Cp*RhoP/(N212*RhoA)*dP/1000*MassivW</f>
        <v>0.60626403129937523</v>
      </c>
      <c r="N212" s="24">
        <f>IF(L212&lt;600,425+0.773*L212-1.69/1000*L212^2+2.22/1000^2*L212^3,IF(L212&lt;735,666+13002/(738-L212),IF(L212&lt;900,545+17820/(L212-731),650)))</f>
        <v>467.20923515427859</v>
      </c>
      <c r="O212" s="12">
        <f>LambdaP*MassivW/(dP/1000)/(N212*RhoA)/(1+M212/3)*(D212-L212)*DeltaT-(EXP(M212/10)-1)*(D212-D211)</f>
        <v>0.35315451858269703</v>
      </c>
      <c r="P212" s="24">
        <f>P211+IF(Limit=Oui,MAX(0,S211),S211)</f>
        <v>62.425671911711149</v>
      </c>
      <c r="Q212" s="12">
        <f>Cp*RhoP/(R212*RhoA)*dP/1000*MassivSI</f>
        <v>0.60626403129937523</v>
      </c>
      <c r="R212" s="24">
        <f>IF(P212&lt;600,425+0.773*P212-1.69/1000*P212^2+2.22/1000^2*P212^3,IF(P212&lt;735,666+13002/(738-P212),IF(P212&lt;900,545+17820/(P212-731),650)))</f>
        <v>467.20923515427859</v>
      </c>
      <c r="S212" s="12">
        <f>LambdaP*MassivSI/(dP/1000)/(R212*RhoA)/(1+Q212/3)*(D212-P212)*DeltaT-(EXP(Q212/10)-1)*(D212-D211)</f>
        <v>0.35315451858269703</v>
      </c>
    </row>
    <row r="213" spans="2:19" x14ac:dyDescent="0.25">
      <c r="B213" s="3">
        <f t="shared" si="12"/>
        <v>975</v>
      </c>
      <c r="C213" s="14">
        <f t="shared" si="13"/>
        <v>16.25</v>
      </c>
      <c r="D213" s="11">
        <f t="shared" si="14"/>
        <v>750.45859700123856</v>
      </c>
      <c r="E213" s="11">
        <f t="shared" si="15"/>
        <v>62.778826430293847</v>
      </c>
      <c r="F213" s="11">
        <f>L213</f>
        <v>62.778826430293847</v>
      </c>
      <c r="G213" s="11">
        <f>P213</f>
        <v>62.778826430293847</v>
      </c>
      <c r="H213" s="24">
        <f>H212+IF(Limit=Oui,MAX(0,K212),K212)</f>
        <v>62.778826430293847</v>
      </c>
      <c r="I213" s="12">
        <f>Cp*RhoP/(J213*RhoA)*dP/1000*MassivSS</f>
        <v>0.60599491865220378</v>
      </c>
      <c r="J213" s="24">
        <f>IF(H213&lt;600,425+0.773*H213-1.69/1000*H213^2+2.22/1000^2*H213^3,IF(H213&lt;735,666+13002/(738-H213),IF(H213&lt;900,545+17820/(H213-731),650)))</f>
        <v>467.41671530004436</v>
      </c>
      <c r="K213" s="12">
        <f>LambdaP*MassivSS/(dP/1000)/(J213*RhoA)/(1+I213/3)*(D213-H213)*DeltaT-(EXP(I213/10)-1)*(D213-D212)</f>
        <v>0.35351324462285472</v>
      </c>
      <c r="L213" s="24">
        <f>L212+IF(Limit=Oui,MAX(0,O212),O212)</f>
        <v>62.778826430293847</v>
      </c>
      <c r="M213" s="12">
        <f>Cp*RhoP/(N213*RhoA)*dP/1000*MassivW</f>
        <v>0.60599491865220378</v>
      </c>
      <c r="N213" s="24">
        <f>IF(L213&lt;600,425+0.773*L213-1.69/1000*L213^2+2.22/1000^2*L213^3,IF(L213&lt;735,666+13002/(738-L213),IF(L213&lt;900,545+17820/(L213-731),650)))</f>
        <v>467.41671530004436</v>
      </c>
      <c r="O213" s="12">
        <f>LambdaP*MassivW/(dP/1000)/(N213*RhoA)/(1+M213/3)*(D213-L213)*DeltaT-(EXP(M213/10)-1)*(D213-D212)</f>
        <v>0.35351324462285472</v>
      </c>
      <c r="P213" s="24">
        <f>P212+IF(Limit=Oui,MAX(0,S212),S212)</f>
        <v>62.778826430293847</v>
      </c>
      <c r="Q213" s="12">
        <f>Cp*RhoP/(R213*RhoA)*dP/1000*MassivSI</f>
        <v>0.60599491865220378</v>
      </c>
      <c r="R213" s="24">
        <f>IF(P213&lt;600,425+0.773*P213-1.69/1000*P213^2+2.22/1000^2*P213^3,IF(P213&lt;735,666+13002/(738-P213),IF(P213&lt;900,545+17820/(P213-731),650)))</f>
        <v>467.41671530004436</v>
      </c>
      <c r="S213" s="12">
        <f>LambdaP*MassivSI/(dP/1000)/(R213*RhoA)/(1+Q213/3)*(D213-P213)*DeltaT-(EXP(Q213/10)-1)*(D213-D212)</f>
        <v>0.35351324462285472</v>
      </c>
    </row>
    <row r="214" spans="2:19" x14ac:dyDescent="0.25">
      <c r="B214" s="3">
        <f t="shared" si="12"/>
        <v>980</v>
      </c>
      <c r="C214" s="14">
        <f t="shared" si="13"/>
        <v>16.333333333333332</v>
      </c>
      <c r="D214" s="11">
        <f t="shared" si="14"/>
        <v>751.21916511284519</v>
      </c>
      <c r="E214" s="11">
        <f t="shared" si="15"/>
        <v>63.1323396749167</v>
      </c>
      <c r="F214" s="11">
        <f>L214</f>
        <v>63.1323396749167</v>
      </c>
      <c r="G214" s="11">
        <f>P214</f>
        <v>63.1323396749167</v>
      </c>
      <c r="H214" s="24">
        <f>H213+IF(Limit=Oui,MAX(0,K213),K213)</f>
        <v>63.1323396749167</v>
      </c>
      <c r="I214" s="12">
        <f>Cp*RhoP/(J214*RhoA)*dP/1000*MassivSS</f>
        <v>0.60572618339215578</v>
      </c>
      <c r="J214" s="24">
        <f>IF(H214&lt;600,425+0.773*H214-1.69/1000*H214^2+2.22/1000^2*H214^3,IF(H214&lt;735,666+13002/(738-H214),IF(H214&lt;900,545+17820/(H214-731),650)))</f>
        <v>467.62408845970123</v>
      </c>
      <c r="K214" s="12">
        <f>LambdaP*MassivSS/(dP/1000)/(J214*RhoA)/(1+I214/3)*(D214-H214)*DeltaT-(EXP(I214/10)-1)*(D214-D213)</f>
        <v>0.35386676598015276</v>
      </c>
      <c r="L214" s="24">
        <f>L213+IF(Limit=Oui,MAX(0,O213),O213)</f>
        <v>63.1323396749167</v>
      </c>
      <c r="M214" s="12">
        <f>Cp*RhoP/(N214*RhoA)*dP/1000*MassivW</f>
        <v>0.60572618339215578</v>
      </c>
      <c r="N214" s="24">
        <f>IF(L214&lt;600,425+0.773*L214-1.69/1000*L214^2+2.22/1000^2*L214^3,IF(L214&lt;735,666+13002/(738-L214),IF(L214&lt;900,545+17820/(L214-731),650)))</f>
        <v>467.62408845970123</v>
      </c>
      <c r="O214" s="12">
        <f>LambdaP*MassivW/(dP/1000)/(N214*RhoA)/(1+M214/3)*(D214-L214)*DeltaT-(EXP(M214/10)-1)*(D214-D213)</f>
        <v>0.35386676598015276</v>
      </c>
      <c r="P214" s="24">
        <f>P213+IF(Limit=Oui,MAX(0,S213),S213)</f>
        <v>63.1323396749167</v>
      </c>
      <c r="Q214" s="12">
        <f>Cp*RhoP/(R214*RhoA)*dP/1000*MassivSI</f>
        <v>0.60572618339215578</v>
      </c>
      <c r="R214" s="24">
        <f>IF(P214&lt;600,425+0.773*P214-1.69/1000*P214^2+2.22/1000^2*P214^3,IF(P214&lt;735,666+13002/(738-P214),IF(P214&lt;900,545+17820/(P214-731),650)))</f>
        <v>467.62408845970123</v>
      </c>
      <c r="S214" s="12">
        <f>LambdaP*MassivSI/(dP/1000)/(R214*RhoA)/(1+Q214/3)*(D214-P214)*DeltaT-(EXP(Q214/10)-1)*(D214-D213)</f>
        <v>0.35386676598015276</v>
      </c>
    </row>
    <row r="215" spans="2:19" x14ac:dyDescent="0.25">
      <c r="B215" s="3">
        <f t="shared" si="12"/>
        <v>985</v>
      </c>
      <c r="C215" s="14">
        <f t="shared" si="13"/>
        <v>16.416666666666668</v>
      </c>
      <c r="D215" s="11">
        <f t="shared" si="14"/>
        <v>751.97589195499108</v>
      </c>
      <c r="E215" s="11">
        <f t="shared" si="15"/>
        <v>63.486206440896851</v>
      </c>
      <c r="F215" s="11">
        <f>L215</f>
        <v>63.486206440896851</v>
      </c>
      <c r="G215" s="11">
        <f>P215</f>
        <v>63.486206440896851</v>
      </c>
      <c r="H215" s="24">
        <f>H214+IF(Limit=Oui,MAX(0,K214),K214)</f>
        <v>63.486206440896851</v>
      </c>
      <c r="I215" s="12">
        <f>Cp*RhoP/(J215*RhoA)*dP/1000*MassivSS</f>
        <v>0.6054578292649283</v>
      </c>
      <c r="J215" s="24">
        <f>IF(H215&lt;600,425+0.773*H215-1.69/1000*H215^2+2.22/1000^2*H215^3,IF(H215&lt;735,666+13002/(738-H215),IF(H215&lt;900,545+17820/(H215-731),650)))</f>
        <v>467.83135120875426</v>
      </c>
      <c r="K215" s="12">
        <f>LambdaP*MassivSS/(dP/1000)/(J215*RhoA)/(1+I215/3)*(D215-H215)*DeltaT-(EXP(I215/10)-1)*(D215-D214)</f>
        <v>0.35421515499236572</v>
      </c>
      <c r="L215" s="24">
        <f>L214+IF(Limit=Oui,MAX(0,O214),O214)</f>
        <v>63.486206440896851</v>
      </c>
      <c r="M215" s="12">
        <f>Cp*RhoP/(N215*RhoA)*dP/1000*MassivW</f>
        <v>0.6054578292649283</v>
      </c>
      <c r="N215" s="24">
        <f>IF(L215&lt;600,425+0.773*L215-1.69/1000*L215^2+2.22/1000^2*L215^3,IF(L215&lt;735,666+13002/(738-L215),IF(L215&lt;900,545+17820/(L215-731),650)))</f>
        <v>467.83135120875426</v>
      </c>
      <c r="O215" s="12">
        <f>LambdaP*MassivW/(dP/1000)/(N215*RhoA)/(1+M215/3)*(D215-L215)*DeltaT-(EXP(M215/10)-1)*(D215-D214)</f>
        <v>0.35421515499236572</v>
      </c>
      <c r="P215" s="24">
        <f>P214+IF(Limit=Oui,MAX(0,S214),S214)</f>
        <v>63.486206440896851</v>
      </c>
      <c r="Q215" s="12">
        <f>Cp*RhoP/(R215*RhoA)*dP/1000*MassivSI</f>
        <v>0.6054578292649283</v>
      </c>
      <c r="R215" s="24">
        <f>IF(P215&lt;600,425+0.773*P215-1.69/1000*P215^2+2.22/1000^2*P215^3,IF(P215&lt;735,666+13002/(738-P215),IF(P215&lt;900,545+17820/(P215-731),650)))</f>
        <v>467.83135120875426</v>
      </c>
      <c r="S215" s="12">
        <f>LambdaP*MassivSI/(dP/1000)/(R215*RhoA)/(1+Q215/3)*(D215-P215)*DeltaT-(EXP(Q215/10)-1)*(D215-D214)</f>
        <v>0.35421515499236572</v>
      </c>
    </row>
    <row r="216" spans="2:19" x14ac:dyDescent="0.25">
      <c r="B216" s="3">
        <f t="shared" si="12"/>
        <v>990</v>
      </c>
      <c r="C216" s="14">
        <f t="shared" si="13"/>
        <v>16.5</v>
      </c>
      <c r="D216" s="11">
        <f t="shared" si="14"/>
        <v>752.72881613364461</v>
      </c>
      <c r="E216" s="11">
        <f t="shared" si="15"/>
        <v>63.840421595889218</v>
      </c>
      <c r="F216" s="11">
        <f>L216</f>
        <v>63.840421595889218</v>
      </c>
      <c r="G216" s="11">
        <f>P216</f>
        <v>63.840421595889218</v>
      </c>
      <c r="H216" s="24">
        <f>H215+IF(Limit=Oui,MAX(0,K215),K215)</f>
        <v>63.840421595889218</v>
      </c>
      <c r="I216" s="12">
        <f>Cp*RhoP/(J216*RhoA)*dP/1000*MassivSS</f>
        <v>0.60518985992009</v>
      </c>
      <c r="J216" s="24">
        <f>IF(H216&lt;600,425+0.773*H216-1.69/1000*H216^2+2.22/1000^2*H216^3,IF(H216&lt;735,666+13002/(738-H216),IF(H216&lt;900,545+17820/(H216-731),650)))</f>
        <v>468.03850018625832</v>
      </c>
      <c r="K216" s="12">
        <f>LambdaP*MassivSS/(dP/1000)/(J216*RhoA)/(1+I216/3)*(D216-H216)*DeltaT-(EXP(I216/10)-1)*(D216-D215)</f>
        <v>0.35455848269772777</v>
      </c>
      <c r="L216" s="24">
        <f>L215+IF(Limit=Oui,MAX(0,O215),O215)</f>
        <v>63.840421595889218</v>
      </c>
      <c r="M216" s="12">
        <f>Cp*RhoP/(N216*RhoA)*dP/1000*MassivW</f>
        <v>0.60518985992009</v>
      </c>
      <c r="N216" s="24">
        <f>IF(L216&lt;600,425+0.773*L216-1.69/1000*L216^2+2.22/1000^2*L216^3,IF(L216&lt;735,666+13002/(738-L216),IF(L216&lt;900,545+17820/(L216-731),650)))</f>
        <v>468.03850018625832</v>
      </c>
      <c r="O216" s="12">
        <f>LambdaP*MassivW/(dP/1000)/(N216*RhoA)/(1+M216/3)*(D216-L216)*DeltaT-(EXP(M216/10)-1)*(D216-D215)</f>
        <v>0.35455848269772777</v>
      </c>
      <c r="P216" s="24">
        <f>P215+IF(Limit=Oui,MAX(0,S215),S215)</f>
        <v>63.840421595889218</v>
      </c>
      <c r="Q216" s="12">
        <f>Cp*RhoP/(R216*RhoA)*dP/1000*MassivSI</f>
        <v>0.60518985992009</v>
      </c>
      <c r="R216" s="24">
        <f>IF(P216&lt;600,425+0.773*P216-1.69/1000*P216^2+2.22/1000^2*P216^3,IF(P216&lt;735,666+13002/(738-P216),IF(P216&lt;900,545+17820/(P216-731),650)))</f>
        <v>468.03850018625832</v>
      </c>
      <c r="S216" s="12">
        <f>LambdaP*MassivSI/(dP/1000)/(R216*RhoA)/(1+Q216/3)*(D216-P216)*DeltaT-(EXP(Q216/10)-1)*(D216-D215)</f>
        <v>0.35455848269772777</v>
      </c>
    </row>
    <row r="217" spans="2:19" x14ac:dyDescent="0.25">
      <c r="B217" s="3">
        <f t="shared" si="12"/>
        <v>995</v>
      </c>
      <c r="C217" s="14">
        <f t="shared" si="13"/>
        <v>16.583333333333332</v>
      </c>
      <c r="D217" s="11">
        <f t="shared" si="14"/>
        <v>753.4779756756792</v>
      </c>
      <c r="E217" s="11">
        <f t="shared" si="15"/>
        <v>64.194980078586951</v>
      </c>
      <c r="F217" s="11">
        <f>L217</f>
        <v>64.194980078586951</v>
      </c>
      <c r="G217" s="11">
        <f>P217</f>
        <v>64.194980078586951</v>
      </c>
      <c r="H217" s="24">
        <f>H216+IF(Limit=Oui,MAX(0,K216),K216)</f>
        <v>64.194980078586951</v>
      </c>
      <c r="I217" s="12">
        <f>Cp*RhoP/(J217*RhoA)*dP/1000*MassivSS</f>
        <v>0.60492227891295025</v>
      </c>
      <c r="J217" s="24">
        <f>IF(H217&lt;600,425+0.773*H217-1.69/1000*H217^2+2.22/1000^2*H217^3,IF(H217&lt;735,666+13002/(738-H217),IF(H217&lt;900,545+17820/(H217-731),650)))</f>
        <v>468.24553209370441</v>
      </c>
      <c r="K217" s="12">
        <f>LambdaP*MassivSS/(dP/1000)/(J217*RhoA)/(1+I217/3)*(D217-H217)*DeltaT-(EXP(I217/10)-1)*(D217-D216)</f>
        <v>0.35489681886461</v>
      </c>
      <c r="L217" s="24">
        <f>L216+IF(Limit=Oui,MAX(0,O216),O216)</f>
        <v>64.194980078586951</v>
      </c>
      <c r="M217" s="12">
        <f>Cp*RhoP/(N217*RhoA)*dP/1000*MassivW</f>
        <v>0.60492227891295025</v>
      </c>
      <c r="N217" s="24">
        <f>IF(L217&lt;600,425+0.773*L217-1.69/1000*L217^2+2.22/1000^2*L217^3,IF(L217&lt;735,666+13002/(738-L217),IF(L217&lt;900,545+17820/(L217-731),650)))</f>
        <v>468.24553209370441</v>
      </c>
      <c r="O217" s="12">
        <f>LambdaP*MassivW/(dP/1000)/(N217*RhoA)/(1+M217/3)*(D217-L217)*DeltaT-(EXP(M217/10)-1)*(D217-D216)</f>
        <v>0.35489681886461</v>
      </c>
      <c r="P217" s="24">
        <f>P216+IF(Limit=Oui,MAX(0,S216),S216)</f>
        <v>64.194980078586951</v>
      </c>
      <c r="Q217" s="12">
        <f>Cp*RhoP/(R217*RhoA)*dP/1000*MassivSI</f>
        <v>0.60492227891295025</v>
      </c>
      <c r="R217" s="24">
        <f>IF(P217&lt;600,425+0.773*P217-1.69/1000*P217^2+2.22/1000^2*P217^3,IF(P217&lt;735,666+13002/(738-P217),IF(P217&lt;900,545+17820/(P217-731),650)))</f>
        <v>468.24553209370441</v>
      </c>
      <c r="S217" s="12">
        <f>LambdaP*MassivSI/(dP/1000)/(R217*RhoA)/(1+Q217/3)*(D217-P217)*DeltaT-(EXP(Q217/10)-1)*(D217-D216)</f>
        <v>0.35489681886461</v>
      </c>
    </row>
    <row r="218" spans="2:19" x14ac:dyDescent="0.25">
      <c r="B218" s="3">
        <f t="shared" si="12"/>
        <v>1000</v>
      </c>
      <c r="C218" s="14">
        <f t="shared" si="13"/>
        <v>16.666666666666668</v>
      </c>
      <c r="D218" s="11">
        <f t="shared" si="14"/>
        <v>754.22340804039925</v>
      </c>
      <c r="E218" s="11">
        <f t="shared" si="15"/>
        <v>64.549876897451554</v>
      </c>
      <c r="F218" s="11">
        <f>L218</f>
        <v>64.549876897451554</v>
      </c>
      <c r="G218" s="11">
        <f>P218</f>
        <v>64.549876897451554</v>
      </c>
      <c r="H218" s="24">
        <f>H217+IF(Limit=Oui,MAX(0,K217),K217)</f>
        <v>64.549876897451554</v>
      </c>
      <c r="I218" s="12">
        <f>Cp*RhoP/(J218*RhoA)*dP/1000*MassivSS</f>
        <v>0.60465508970639059</v>
      </c>
      <c r="J218" s="24">
        <f>IF(H218&lt;600,425+0.773*H218-1.69/1000*H218^2+2.22/1000^2*H218^3,IF(H218&lt;735,666+13002/(738-H218),IF(H218&lt;900,545+17820/(H218-731),650)))</f>
        <v>468.45244369392924</v>
      </c>
      <c r="K218" s="12">
        <f>LambdaP*MassivSS/(dP/1000)/(J218*RhoA)/(1+I218/3)*(D218-H218)*DeltaT-(EXP(I218/10)-1)*(D218-D217)</f>
        <v>0.35523023202010123</v>
      </c>
      <c r="L218" s="24">
        <f>L217+IF(Limit=Oui,MAX(0,O217),O217)</f>
        <v>64.549876897451554</v>
      </c>
      <c r="M218" s="12">
        <f>Cp*RhoP/(N218*RhoA)*dP/1000*MassivW</f>
        <v>0.60465508970639059</v>
      </c>
      <c r="N218" s="24">
        <f>IF(L218&lt;600,425+0.773*L218-1.69/1000*L218^2+2.22/1000^2*L218^3,IF(L218&lt;735,666+13002/(738-L218),IF(L218&lt;900,545+17820/(L218-731),650)))</f>
        <v>468.45244369392924</v>
      </c>
      <c r="O218" s="12">
        <f>LambdaP*MassivW/(dP/1000)/(N218*RhoA)/(1+M218/3)*(D218-L218)*DeltaT-(EXP(M218/10)-1)*(D218-D217)</f>
        <v>0.35523023202010123</v>
      </c>
      <c r="P218" s="24">
        <f>P217+IF(Limit=Oui,MAX(0,S217),S217)</f>
        <v>64.549876897451554</v>
      </c>
      <c r="Q218" s="12">
        <f>Cp*RhoP/(R218*RhoA)*dP/1000*MassivSI</f>
        <v>0.60465508970639059</v>
      </c>
      <c r="R218" s="24">
        <f>IF(P218&lt;600,425+0.773*P218-1.69/1000*P218^2+2.22/1000^2*P218^3,IF(P218&lt;735,666+13002/(738-P218),IF(P218&lt;900,545+17820/(P218-731),650)))</f>
        <v>468.45244369392924</v>
      </c>
      <c r="S218" s="12">
        <f>LambdaP*MassivSI/(dP/1000)/(R218*RhoA)/(1+Q218/3)*(D218-P218)*DeltaT-(EXP(Q218/10)-1)*(D218-D217)</f>
        <v>0.35523023202010123</v>
      </c>
    </row>
    <row r="219" spans="2:19" x14ac:dyDescent="0.25">
      <c r="B219" s="3">
        <f t="shared" si="12"/>
        <v>1005</v>
      </c>
      <c r="C219" s="14">
        <f t="shared" si="13"/>
        <v>16.75</v>
      </c>
      <c r="D219" s="11">
        <f t="shared" si="14"/>
        <v>754.96515013077715</v>
      </c>
      <c r="E219" s="11">
        <f t="shared" si="15"/>
        <v>64.905107129471659</v>
      </c>
      <c r="F219" s="11">
        <f>L219</f>
        <v>64.905107129471659</v>
      </c>
      <c r="G219" s="11">
        <f>P219</f>
        <v>64.905107129471659</v>
      </c>
      <c r="H219" s="24">
        <f>H218+IF(Limit=Oui,MAX(0,K218),K218)</f>
        <v>64.905107129471659</v>
      </c>
      <c r="I219" s="12">
        <f>Cp*RhoP/(J219*RhoA)*dP/1000*MassivSS</f>
        <v>0.60438829567265484</v>
      </c>
      <c r="J219" s="24">
        <f>IF(H219&lt;600,425+0.773*H219-1.69/1000*H219^2+2.22/1000^2*H219^3,IF(H219&lt;735,666+13002/(738-H219),IF(H219&lt;900,545+17820/(H219-731),650)))</f>
        <v>468.6592318100482</v>
      </c>
      <c r="K219" s="12">
        <f>LambdaP*MassivSS/(dP/1000)/(J219*RhoA)/(1+I219/3)*(D219-H219)*DeltaT-(EXP(I219/10)-1)*(D219-D218)</f>
        <v>0.35555878947817521</v>
      </c>
      <c r="L219" s="24">
        <f>L218+IF(Limit=Oui,MAX(0,O218),O218)</f>
        <v>64.905107129471659</v>
      </c>
      <c r="M219" s="12">
        <f>Cp*RhoP/(N219*RhoA)*dP/1000*MassivW</f>
        <v>0.60438829567265484</v>
      </c>
      <c r="N219" s="24">
        <f>IF(L219&lt;600,425+0.773*L219-1.69/1000*L219^2+2.22/1000^2*L219^3,IF(L219&lt;735,666+13002/(738-L219),IF(L219&lt;900,545+17820/(L219-731),650)))</f>
        <v>468.6592318100482</v>
      </c>
      <c r="O219" s="12">
        <f>LambdaP*MassivW/(dP/1000)/(N219*RhoA)/(1+M219/3)*(D219-L219)*DeltaT-(EXP(M219/10)-1)*(D219-D218)</f>
        <v>0.35555878947817521</v>
      </c>
      <c r="P219" s="24">
        <f>P218+IF(Limit=Oui,MAX(0,S218),S218)</f>
        <v>64.905107129471659</v>
      </c>
      <c r="Q219" s="12">
        <f>Cp*RhoP/(R219*RhoA)*dP/1000*MassivSI</f>
        <v>0.60438829567265484</v>
      </c>
      <c r="R219" s="24">
        <f>IF(P219&lt;600,425+0.773*P219-1.69/1000*P219^2+2.22/1000^2*P219^3,IF(P219&lt;735,666+13002/(738-P219),IF(P219&lt;900,545+17820/(P219-731),650)))</f>
        <v>468.6592318100482</v>
      </c>
      <c r="S219" s="12">
        <f>LambdaP*MassivSI/(dP/1000)/(R219*RhoA)/(1+Q219/3)*(D219-P219)*DeltaT-(EXP(Q219/10)-1)*(D219-D218)</f>
        <v>0.35555878947817521</v>
      </c>
    </row>
    <row r="220" spans="2:19" x14ac:dyDescent="0.25">
      <c r="B220" s="3">
        <f t="shared" si="12"/>
        <v>1010</v>
      </c>
      <c r="C220" s="14">
        <f t="shared" si="13"/>
        <v>16.833333333333332</v>
      </c>
      <c r="D220" s="11">
        <f t="shared" si="14"/>
        <v>755.70323830441725</v>
      </c>
      <c r="E220" s="11">
        <f t="shared" si="15"/>
        <v>65.26066591894984</v>
      </c>
      <c r="F220" s="11">
        <f>L220</f>
        <v>65.26066591894984</v>
      </c>
      <c r="G220" s="11">
        <f>P220</f>
        <v>65.26066591894984</v>
      </c>
      <c r="H220" s="24">
        <f>H219+IF(Limit=Oui,MAX(0,K219),K219)</f>
        <v>65.26066591894984</v>
      </c>
      <c r="I220" s="12">
        <f>Cp*RhoP/(J220*RhoA)*dP/1000*MassivSS</f>
        <v>0.6041219000951018</v>
      </c>
      <c r="J220" s="24">
        <f>IF(H220&lt;600,425+0.773*H220-1.69/1000*H220^2+2.22/1000^2*H220^3,IF(H220&lt;735,666+13002/(738-H220),IF(H220&lt;900,545+17820/(H220-731),650)))</f>
        <v>468.86589332441127</v>
      </c>
      <c r="K220" s="12">
        <f>LambdaP*MassivSS/(dP/1000)/(J220*RhoA)/(1+I220/3)*(D220-H220)*DeltaT-(EXP(I220/10)-1)*(D220-D219)</f>
        <v>0.35588255736662744</v>
      </c>
      <c r="L220" s="24">
        <f>L219+IF(Limit=Oui,MAX(0,O219),O219)</f>
        <v>65.26066591894984</v>
      </c>
      <c r="M220" s="12">
        <f>Cp*RhoP/(N220*RhoA)*dP/1000*MassivW</f>
        <v>0.6041219000951018</v>
      </c>
      <c r="N220" s="24">
        <f>IF(L220&lt;600,425+0.773*L220-1.69/1000*L220^2+2.22/1000^2*L220^3,IF(L220&lt;735,666+13002/(738-L220),IF(L220&lt;900,545+17820/(L220-731),650)))</f>
        <v>468.86589332441127</v>
      </c>
      <c r="O220" s="12">
        <f>LambdaP*MassivW/(dP/1000)/(N220*RhoA)/(1+M220/3)*(D220-L220)*DeltaT-(EXP(M220/10)-1)*(D220-D219)</f>
        <v>0.35588255736662744</v>
      </c>
      <c r="P220" s="24">
        <f>P219+IF(Limit=Oui,MAX(0,S219),S219)</f>
        <v>65.26066591894984</v>
      </c>
      <c r="Q220" s="12">
        <f>Cp*RhoP/(R220*RhoA)*dP/1000*MassivSI</f>
        <v>0.6041219000951018</v>
      </c>
      <c r="R220" s="24">
        <f>IF(P220&lt;600,425+0.773*P220-1.69/1000*P220^2+2.22/1000^2*P220^3,IF(P220&lt;735,666+13002/(738-P220),IF(P220&lt;900,545+17820/(P220-731),650)))</f>
        <v>468.86589332441127</v>
      </c>
      <c r="S220" s="12">
        <f>LambdaP*MassivSI/(dP/1000)/(R220*RhoA)/(1+Q220/3)*(D220-P220)*DeltaT-(EXP(Q220/10)-1)*(D220-D219)</f>
        <v>0.35588255736662744</v>
      </c>
    </row>
    <row r="221" spans="2:19" x14ac:dyDescent="0.25">
      <c r="B221" s="3">
        <f t="shared" si="12"/>
        <v>1015</v>
      </c>
      <c r="C221" s="14">
        <f t="shared" si="13"/>
        <v>16.916666666666668</v>
      </c>
      <c r="D221" s="11">
        <f t="shared" si="14"/>
        <v>756.43770838424939</v>
      </c>
      <c r="E221" s="11">
        <f t="shared" si="15"/>
        <v>65.616548476316467</v>
      </c>
      <c r="F221" s="11">
        <f>L221</f>
        <v>65.616548476316467</v>
      </c>
      <c r="G221" s="11">
        <f>P221</f>
        <v>65.616548476316467</v>
      </c>
      <c r="H221" s="24">
        <f>H220+IF(Limit=Oui,MAX(0,K220),K220)</f>
        <v>65.616548476316467</v>
      </c>
      <c r="I221" s="12">
        <f>Cp*RhoP/(J221*RhoA)*dP/1000*MassivSS</f>
        <v>0.60385590616992135</v>
      </c>
      <c r="J221" s="24">
        <f>IF(H221&lt;600,425+0.773*H221-1.69/1000*H221^2+2.22/1000^2*H221^3,IF(H221&lt;735,666+13002/(738-H221),IF(H221&lt;900,545+17820/(H221-731),650)))</f>
        <v>469.07242517758084</v>
      </c>
      <c r="K221" s="12">
        <f>LambdaP*MassivSS/(dP/1000)/(J221*RhoA)/(1+I221/3)*(D221-H221)*DeltaT-(EXP(I221/10)-1)*(D221-D220)</f>
        <v>0.35620160065361139</v>
      </c>
      <c r="L221" s="24">
        <f>L220+IF(Limit=Oui,MAX(0,O220),O220)</f>
        <v>65.616548476316467</v>
      </c>
      <c r="M221" s="12">
        <f>Cp*RhoP/(N221*RhoA)*dP/1000*MassivW</f>
        <v>0.60385590616992135</v>
      </c>
      <c r="N221" s="24">
        <f>IF(L221&lt;600,425+0.773*L221-1.69/1000*L221^2+2.22/1000^2*L221^3,IF(L221&lt;735,666+13002/(738-L221),IF(L221&lt;900,545+17820/(L221-731),650)))</f>
        <v>469.07242517758084</v>
      </c>
      <c r="O221" s="12">
        <f>LambdaP*MassivW/(dP/1000)/(N221*RhoA)/(1+M221/3)*(D221-L221)*DeltaT-(EXP(M221/10)-1)*(D221-D220)</f>
        <v>0.35620160065361139</v>
      </c>
      <c r="P221" s="24">
        <f>P220+IF(Limit=Oui,MAX(0,S220),S220)</f>
        <v>65.616548476316467</v>
      </c>
      <c r="Q221" s="12">
        <f>Cp*RhoP/(R221*RhoA)*dP/1000*MassivSI</f>
        <v>0.60385590616992135</v>
      </c>
      <c r="R221" s="24">
        <f>IF(P221&lt;600,425+0.773*P221-1.69/1000*P221^2+2.22/1000^2*P221^3,IF(P221&lt;735,666+13002/(738-P221),IF(P221&lt;900,545+17820/(P221-731),650)))</f>
        <v>469.07242517758084</v>
      </c>
      <c r="S221" s="12">
        <f>LambdaP*MassivSI/(dP/1000)/(R221*RhoA)/(1+Q221/3)*(D221-P221)*DeltaT-(EXP(Q221/10)-1)*(D221-D220)</f>
        <v>0.35620160065361139</v>
      </c>
    </row>
    <row r="222" spans="2:19" x14ac:dyDescent="0.25">
      <c r="B222" s="3">
        <f t="shared" si="12"/>
        <v>1020</v>
      </c>
      <c r="C222" s="14">
        <f t="shared" si="13"/>
        <v>17</v>
      </c>
      <c r="D222" s="11">
        <f t="shared" si="14"/>
        <v>757.16859566896028</v>
      </c>
      <c r="E222" s="11">
        <f t="shared" si="15"/>
        <v>65.972750076970073</v>
      </c>
      <c r="F222" s="11">
        <f>L222</f>
        <v>65.972750076970073</v>
      </c>
      <c r="G222" s="11">
        <f>P222</f>
        <v>65.972750076970073</v>
      </c>
      <c r="H222" s="24">
        <f>H221+IF(Limit=Oui,MAX(0,K221),K221)</f>
        <v>65.972750076970073</v>
      </c>
      <c r="I222" s="12">
        <f>Cp*RhoP/(J222*RhoA)*dP/1000*MassivSS</f>
        <v>0.60359031700781229</v>
      </c>
      <c r="J222" s="24">
        <f>IF(H222&lt;600,425+0.773*H222-1.69/1000*H222^2+2.22/1000^2*H222^3,IF(H222&lt;735,666+13002/(738-H222),IF(H222&lt;900,545+17820/(H222-731),650)))</f>
        <v>469.27882436733086</v>
      </c>
      <c r="K222" s="12">
        <f>LambdaP*MassivSS/(dP/1000)/(J222*RhoA)/(1+I222/3)*(D222-H222)*DeltaT-(EXP(I222/10)-1)*(D222-D221)</f>
        <v>0.35651598317341859</v>
      </c>
      <c r="L222" s="24">
        <f>L221+IF(Limit=Oui,MAX(0,O221),O221)</f>
        <v>65.972750076970073</v>
      </c>
      <c r="M222" s="12">
        <f>Cp*RhoP/(N222*RhoA)*dP/1000*MassivW</f>
        <v>0.60359031700781229</v>
      </c>
      <c r="N222" s="24">
        <f>IF(L222&lt;600,425+0.773*L222-1.69/1000*L222^2+2.22/1000^2*L222^3,IF(L222&lt;735,666+13002/(738-L222),IF(L222&lt;900,545+17820/(L222-731),650)))</f>
        <v>469.27882436733086</v>
      </c>
      <c r="O222" s="12">
        <f>LambdaP*MassivW/(dP/1000)/(N222*RhoA)/(1+M222/3)*(D222-L222)*DeltaT-(EXP(M222/10)-1)*(D222-D221)</f>
        <v>0.35651598317341859</v>
      </c>
      <c r="P222" s="24">
        <f>P221+IF(Limit=Oui,MAX(0,S221),S221)</f>
        <v>65.972750076970073</v>
      </c>
      <c r="Q222" s="12">
        <f>Cp*RhoP/(R222*RhoA)*dP/1000*MassivSI</f>
        <v>0.60359031700781229</v>
      </c>
      <c r="R222" s="24">
        <f>IF(P222&lt;600,425+0.773*P222-1.69/1000*P222^2+2.22/1000^2*P222^3,IF(P222&lt;735,666+13002/(738-P222),IF(P222&lt;900,545+17820/(P222-731),650)))</f>
        <v>469.27882436733086</v>
      </c>
      <c r="S222" s="12">
        <f>LambdaP*MassivSI/(dP/1000)/(R222*RhoA)/(1+Q222/3)*(D222-P222)*DeltaT-(EXP(Q222/10)-1)*(D222-D221)</f>
        <v>0.35651598317341859</v>
      </c>
    </row>
    <row r="223" spans="2:19" x14ac:dyDescent="0.25">
      <c r="B223" s="3">
        <f t="shared" si="12"/>
        <v>1025</v>
      </c>
      <c r="C223" s="14">
        <f t="shared" si="13"/>
        <v>17.083333333333332</v>
      </c>
      <c r="D223" s="11">
        <f t="shared" si="14"/>
        <v>757.89593494317478</v>
      </c>
      <c r="E223" s="11">
        <f t="shared" si="15"/>
        <v>66.329266060143496</v>
      </c>
      <c r="F223" s="11">
        <f>L223</f>
        <v>66.329266060143496</v>
      </c>
      <c r="G223" s="11">
        <f>P223</f>
        <v>66.329266060143496</v>
      </c>
      <c r="H223" s="24">
        <f>H222+IF(Limit=Oui,MAX(0,K222),K222)</f>
        <v>66.329266060143496</v>
      </c>
      <c r="I223" s="12">
        <f>Cp*RhoP/(J223*RhoA)*dP/1000*MassivSS</f>
        <v>0.60332513563562717</v>
      </c>
      <c r="J223" s="24">
        <f>IF(H223&lt;600,425+0.773*H223-1.69/1000*H223^2+2.22/1000^2*H223^3,IF(H223&lt;735,666+13002/(738-H223),IF(H223&lt;900,545+17820/(H223-731),650)))</f>
        <v>469.48508794766724</v>
      </c>
      <c r="K223" s="12">
        <f>LambdaP*MassivSS/(dP/1000)/(J223*RhoA)/(1+I223/3)*(D223-H223)*DeltaT-(EXP(I223/10)-1)*(D223-D222)</f>
        <v>0.35682576765129964</v>
      </c>
      <c r="L223" s="24">
        <f>L222+IF(Limit=Oui,MAX(0,O222),O222)</f>
        <v>66.329266060143496</v>
      </c>
      <c r="M223" s="12">
        <f>Cp*RhoP/(N223*RhoA)*dP/1000*MassivW</f>
        <v>0.60332513563562717</v>
      </c>
      <c r="N223" s="24">
        <f>IF(L223&lt;600,425+0.773*L223-1.69/1000*L223^2+2.22/1000^2*L223^3,IF(L223&lt;735,666+13002/(738-L223),IF(L223&lt;900,545+17820/(L223-731),650)))</f>
        <v>469.48508794766724</v>
      </c>
      <c r="O223" s="12">
        <f>LambdaP*MassivW/(dP/1000)/(N223*RhoA)/(1+M223/3)*(D223-L223)*DeltaT-(EXP(M223/10)-1)*(D223-D222)</f>
        <v>0.35682576765129964</v>
      </c>
      <c r="P223" s="24">
        <f>P222+IF(Limit=Oui,MAX(0,S222),S222)</f>
        <v>66.329266060143496</v>
      </c>
      <c r="Q223" s="12">
        <f>Cp*RhoP/(R223*RhoA)*dP/1000*MassivSI</f>
        <v>0.60332513563562717</v>
      </c>
      <c r="R223" s="24">
        <f>IF(P223&lt;600,425+0.773*P223-1.69/1000*P223^2+2.22/1000^2*P223^3,IF(P223&lt;735,666+13002/(738-P223),IF(P223&lt;900,545+17820/(P223-731),650)))</f>
        <v>469.48508794766724</v>
      </c>
      <c r="S223" s="12">
        <f>LambdaP*MassivSI/(dP/1000)/(R223*RhoA)/(1+Q223/3)*(D223-P223)*DeltaT-(EXP(Q223/10)-1)*(D223-D222)</f>
        <v>0.35682576765129964</v>
      </c>
    </row>
    <row r="224" spans="2:19" x14ac:dyDescent="0.25">
      <c r="B224" s="3">
        <f t="shared" si="12"/>
        <v>1030</v>
      </c>
      <c r="C224" s="14">
        <f t="shared" si="13"/>
        <v>17.166666666666668</v>
      </c>
      <c r="D224" s="11">
        <f t="shared" si="14"/>
        <v>758.61976048738848</v>
      </c>
      <c r="E224" s="11">
        <f t="shared" si="15"/>
        <v>66.686091827794797</v>
      </c>
      <c r="F224" s="11">
        <f>L224</f>
        <v>66.686091827794797</v>
      </c>
      <c r="G224" s="11">
        <f>P224</f>
        <v>66.686091827794797</v>
      </c>
      <c r="H224" s="24">
        <f>H223+IF(Limit=Oui,MAX(0,K223),K223)</f>
        <v>66.686091827794797</v>
      </c>
      <c r="I224" s="12">
        <f>Cp*RhoP/(J224*RhoA)*dP/1000*MassivSS</f>
        <v>0.60306036499798077</v>
      </c>
      <c r="J224" s="24">
        <f>IF(H224&lt;600,425+0.773*H224-1.69/1000*H224^2+2.22/1000^2*H224^3,IF(H224&lt;735,666+13002/(738-H224),IF(H224&lt;900,545+17820/(H224-731),650)))</f>
        <v>469.69121302786846</v>
      </c>
      <c r="K224" s="12">
        <f>LambdaP*MassivSS/(dP/1000)/(J224*RhoA)/(1+I224/3)*(D224-H224)*DeltaT-(EXP(I224/10)-1)*(D224-D223)</f>
        <v>0.35713101572796724</v>
      </c>
      <c r="L224" s="24">
        <f>L223+IF(Limit=Oui,MAX(0,O223),O223)</f>
        <v>66.686091827794797</v>
      </c>
      <c r="M224" s="12">
        <f>Cp*RhoP/(N224*RhoA)*dP/1000*MassivW</f>
        <v>0.60306036499798077</v>
      </c>
      <c r="N224" s="24">
        <f>IF(L224&lt;600,425+0.773*L224-1.69/1000*L224^2+2.22/1000^2*L224^3,IF(L224&lt;735,666+13002/(738-L224),IF(L224&lt;900,545+17820/(L224-731),650)))</f>
        <v>469.69121302786846</v>
      </c>
      <c r="O224" s="12">
        <f>LambdaP*MassivW/(dP/1000)/(N224*RhoA)/(1+M224/3)*(D224-L224)*DeltaT-(EXP(M224/10)-1)*(D224-D223)</f>
        <v>0.35713101572796724</v>
      </c>
      <c r="P224" s="24">
        <f>P223+IF(Limit=Oui,MAX(0,S223),S223)</f>
        <v>66.686091827794797</v>
      </c>
      <c r="Q224" s="12">
        <f>Cp*RhoP/(R224*RhoA)*dP/1000*MassivSI</f>
        <v>0.60306036499798077</v>
      </c>
      <c r="R224" s="24">
        <f>IF(P224&lt;600,425+0.773*P224-1.69/1000*P224^2+2.22/1000^2*P224^3,IF(P224&lt;735,666+13002/(738-P224),IF(P224&lt;900,545+17820/(P224-731),650)))</f>
        <v>469.69121302786846</v>
      </c>
      <c r="S224" s="12">
        <f>LambdaP*MassivSI/(dP/1000)/(R224*RhoA)/(1+Q224/3)*(D224-P224)*DeltaT-(EXP(Q224/10)-1)*(D224-D223)</f>
        <v>0.35713101572796724</v>
      </c>
    </row>
    <row r="225" spans="2:19" x14ac:dyDescent="0.25">
      <c r="B225" s="3">
        <f t="shared" si="12"/>
        <v>1035</v>
      </c>
      <c r="C225" s="14">
        <f t="shared" si="13"/>
        <v>17.25</v>
      </c>
      <c r="D225" s="11">
        <f t="shared" si="14"/>
        <v>759.34010608766278</v>
      </c>
      <c r="E225" s="11">
        <f t="shared" si="15"/>
        <v>67.04322284352277</v>
      </c>
      <c r="F225" s="11">
        <f>L225</f>
        <v>67.04322284352277</v>
      </c>
      <c r="G225" s="11">
        <f>P225</f>
        <v>67.04322284352277</v>
      </c>
      <c r="H225" s="24">
        <f>H224+IF(Limit=Oui,MAX(0,K224),K224)</f>
        <v>67.04322284352277</v>
      </c>
      <c r="I225" s="12">
        <f>Cp*RhoP/(J225*RhoA)*dP/1000*MassivSS</f>
        <v>0.60279600795882604</v>
      </c>
      <c r="J225" s="24">
        <f>IF(H225&lt;600,425+0.773*H225-1.69/1000*H225^2+2.22/1000^2*H225^3,IF(H225&lt;735,666+13002/(738-H225),IF(H225&lt;900,545+17820/(H225-731),650)))</f>
        <v>469.89719677154557</v>
      </c>
      <c r="K225" s="12">
        <f>LambdaP*MassivSS/(dP/1000)/(J225*RhoA)/(1+I225/3)*(D225-H225)*DeltaT-(EXP(I225/10)-1)*(D225-D224)</f>
        <v>0.35743178798319275</v>
      </c>
      <c r="L225" s="24">
        <f>L224+IF(Limit=Oui,MAX(0,O224),O224)</f>
        <v>67.04322284352277</v>
      </c>
      <c r="M225" s="12">
        <f>Cp*RhoP/(N225*RhoA)*dP/1000*MassivW</f>
        <v>0.60279600795882604</v>
      </c>
      <c r="N225" s="24">
        <f>IF(L225&lt;600,425+0.773*L225-1.69/1000*L225^2+2.22/1000^2*L225^3,IF(L225&lt;735,666+13002/(738-L225),IF(L225&lt;900,545+17820/(L225-731),650)))</f>
        <v>469.89719677154557</v>
      </c>
      <c r="O225" s="12">
        <f>LambdaP*MassivW/(dP/1000)/(N225*RhoA)/(1+M225/3)*(D225-L225)*DeltaT-(EXP(M225/10)-1)*(D225-D224)</f>
        <v>0.35743178798319275</v>
      </c>
      <c r="P225" s="24">
        <f>P224+IF(Limit=Oui,MAX(0,S224),S224)</f>
        <v>67.04322284352277</v>
      </c>
      <c r="Q225" s="12">
        <f>Cp*RhoP/(R225*RhoA)*dP/1000*MassivSI</f>
        <v>0.60279600795882604</v>
      </c>
      <c r="R225" s="24">
        <f>IF(P225&lt;600,425+0.773*P225-1.69/1000*P225^2+2.22/1000^2*P225^3,IF(P225&lt;735,666+13002/(738-P225),IF(P225&lt;900,545+17820/(P225-731),650)))</f>
        <v>469.89719677154557</v>
      </c>
      <c r="S225" s="12">
        <f>LambdaP*MassivSI/(dP/1000)/(R225*RhoA)/(1+Q225/3)*(D225-P225)*DeltaT-(EXP(Q225/10)-1)*(D225-D224)</f>
        <v>0.35743178798319275</v>
      </c>
    </row>
    <row r="226" spans="2:19" x14ac:dyDescent="0.25">
      <c r="B226" s="3">
        <f t="shared" si="12"/>
        <v>1040</v>
      </c>
      <c r="C226" s="14">
        <f t="shared" si="13"/>
        <v>17.333333333333332</v>
      </c>
      <c r="D226" s="11">
        <f t="shared" si="14"/>
        <v>760.05700504508843</v>
      </c>
      <c r="E226" s="11">
        <f t="shared" si="15"/>
        <v>67.400654631505958</v>
      </c>
      <c r="F226" s="11">
        <f>L226</f>
        <v>67.400654631505958</v>
      </c>
      <c r="G226" s="11">
        <f>P226</f>
        <v>67.400654631505958</v>
      </c>
      <c r="H226" s="24">
        <f>H225+IF(Limit=Oui,MAX(0,K225),K225)</f>
        <v>67.400654631505958</v>
      </c>
      <c r="I226" s="12">
        <f>Cp*RhoP/(J226*RhoA)*dP/1000*MassivSS</f>
        <v>0.60253206730299647</v>
      </c>
      <c r="J226" s="24">
        <f>IF(H226&lt;600,425+0.773*H226-1.69/1000*H226^2+2.22/1000^2*H226^3,IF(H226&lt;735,666+13002/(738-H226),IF(H226&lt;900,545+17820/(H226-731),650)))</f>
        <v>470.10303639572288</v>
      </c>
      <c r="K226" s="12">
        <f>LambdaP*MassivSS/(dP/1000)/(J226*RhoA)/(1+I226/3)*(D226-H226)*DeltaT-(EXP(I226/10)-1)*(D226-D225)</f>
        <v>0.35772814395882985</v>
      </c>
      <c r="L226" s="24">
        <f>L225+IF(Limit=Oui,MAX(0,O225),O225)</f>
        <v>67.400654631505958</v>
      </c>
      <c r="M226" s="12">
        <f>Cp*RhoP/(N226*RhoA)*dP/1000*MassivW</f>
        <v>0.60253206730299647</v>
      </c>
      <c r="N226" s="24">
        <f>IF(L226&lt;600,425+0.773*L226-1.69/1000*L226^2+2.22/1000^2*L226^3,IF(L226&lt;735,666+13002/(738-L226),IF(L226&lt;900,545+17820/(L226-731),650)))</f>
        <v>470.10303639572288</v>
      </c>
      <c r="O226" s="12">
        <f>LambdaP*MassivW/(dP/1000)/(N226*RhoA)/(1+M226/3)*(D226-L226)*DeltaT-(EXP(M226/10)-1)*(D226-D225)</f>
        <v>0.35772814395882985</v>
      </c>
      <c r="P226" s="24">
        <f>P225+IF(Limit=Oui,MAX(0,S225),S225)</f>
        <v>67.400654631505958</v>
      </c>
      <c r="Q226" s="12">
        <f>Cp*RhoP/(R226*RhoA)*dP/1000*MassivSI</f>
        <v>0.60253206730299647</v>
      </c>
      <c r="R226" s="24">
        <f>IF(P226&lt;600,425+0.773*P226-1.69/1000*P226^2+2.22/1000^2*P226^3,IF(P226&lt;735,666+13002/(738-P226),IF(P226&lt;900,545+17820/(P226-731),650)))</f>
        <v>470.10303639572288</v>
      </c>
      <c r="S226" s="12">
        <f>LambdaP*MassivSI/(dP/1000)/(R226*RhoA)/(1+Q226/3)*(D226-P226)*DeltaT-(EXP(Q226/10)-1)*(D226-D225)</f>
        <v>0.35772814395882985</v>
      </c>
    </row>
    <row r="227" spans="2:19" x14ac:dyDescent="0.25">
      <c r="B227" s="3">
        <f t="shared" si="12"/>
        <v>1045</v>
      </c>
      <c r="C227" s="14">
        <f t="shared" si="13"/>
        <v>17.416666666666668</v>
      </c>
      <c r="D227" s="11">
        <f t="shared" si="14"/>
        <v>760.77049018502191</v>
      </c>
      <c r="E227" s="11">
        <f t="shared" si="15"/>
        <v>67.758382775464781</v>
      </c>
      <c r="F227" s="11">
        <f>L227</f>
        <v>67.758382775464781</v>
      </c>
      <c r="G227" s="11">
        <f>P227</f>
        <v>67.758382775464781</v>
      </c>
      <c r="H227" s="24">
        <f>H226+IF(Limit=Oui,MAX(0,K226),K226)</f>
        <v>67.758382775464781</v>
      </c>
      <c r="I227" s="12">
        <f>Cp*RhoP/(J227*RhoA)*dP/1000*MassivSS</f>
        <v>0.60226854573771649</v>
      </c>
      <c r="J227" s="24">
        <f>IF(H227&lt;600,425+0.773*H227-1.69/1000*H227^2+2.22/1000^2*H227^3,IF(H227&lt;735,666+13002/(738-H227),IF(H227&lt;900,545+17820/(H227-731),650)))</f>
        <v>470.30872916993559</v>
      </c>
      <c r="K227" s="12">
        <f>LambdaP*MassivSS/(dP/1000)/(J227*RhoA)/(1+I227/3)*(D227-H227)*DeltaT-(EXP(I227/10)-1)*(D227-D226)</f>
        <v>0.35802014218136063</v>
      </c>
      <c r="L227" s="24">
        <f>L226+IF(Limit=Oui,MAX(0,O226),O226)</f>
        <v>67.758382775464781</v>
      </c>
      <c r="M227" s="12">
        <f>Cp*RhoP/(N227*RhoA)*dP/1000*MassivW</f>
        <v>0.60226854573771649</v>
      </c>
      <c r="N227" s="24">
        <f>IF(L227&lt;600,425+0.773*L227-1.69/1000*L227^2+2.22/1000^2*L227^3,IF(L227&lt;735,666+13002/(738-L227),IF(L227&lt;900,545+17820/(L227-731),650)))</f>
        <v>470.30872916993559</v>
      </c>
      <c r="O227" s="12">
        <f>LambdaP*MassivW/(dP/1000)/(N227*RhoA)/(1+M227/3)*(D227-L227)*DeltaT-(EXP(M227/10)-1)*(D227-D226)</f>
        <v>0.35802014218136063</v>
      </c>
      <c r="P227" s="24">
        <f>P226+IF(Limit=Oui,MAX(0,S226),S226)</f>
        <v>67.758382775464781</v>
      </c>
      <c r="Q227" s="12">
        <f>Cp*RhoP/(R227*RhoA)*dP/1000*MassivSI</f>
        <v>0.60226854573771649</v>
      </c>
      <c r="R227" s="24">
        <f>IF(P227&lt;600,425+0.773*P227-1.69/1000*P227^2+2.22/1000^2*P227^3,IF(P227&lt;735,666+13002/(738-P227),IF(P227&lt;900,545+17820/(P227-731),650)))</f>
        <v>470.30872916993559</v>
      </c>
      <c r="S227" s="12">
        <f>LambdaP*MassivSI/(dP/1000)/(R227*RhoA)/(1+Q227/3)*(D227-P227)*DeltaT-(EXP(Q227/10)-1)*(D227-D226)</f>
        <v>0.35802014218136063</v>
      </c>
    </row>
    <row r="228" spans="2:19" x14ac:dyDescent="0.25">
      <c r="B228" s="3">
        <f t="shared" si="12"/>
        <v>1050</v>
      </c>
      <c r="C228" s="14">
        <f t="shared" si="13"/>
        <v>17.5</v>
      </c>
      <c r="D228" s="11">
        <f t="shared" si="14"/>
        <v>761.48059386610601</v>
      </c>
      <c r="E228" s="11">
        <f t="shared" si="15"/>
        <v>68.116402917646141</v>
      </c>
      <c r="F228" s="11">
        <f>L228</f>
        <v>68.116402917646141</v>
      </c>
      <c r="G228" s="11">
        <f>P228</f>
        <v>68.116402917646141</v>
      </c>
      <c r="H228" s="24">
        <f>H227+IF(Limit=Oui,MAX(0,K227),K227)</f>
        <v>68.116402917646141</v>
      </c>
      <c r="I228" s="12">
        <f>Cp*RhoP/(J228*RhoA)*dP/1000*MassivSS</f>
        <v>0.60200544589408134</v>
      </c>
      <c r="J228" s="24">
        <f>IF(H228&lt;600,425+0.773*H228-1.69/1000*H228^2+2.22/1000^2*H228^3,IF(H228&lt;735,666+13002/(738-H228),IF(H228&lt;900,545+17820/(H228-731),650)))</f>
        <v>470.51427241534776</v>
      </c>
      <c r="K228" s="12">
        <f>LambdaP*MassivSS/(dP/1000)/(J228*RhoA)/(1+I228/3)*(D228-H228)*DeltaT-(EXP(I228/10)-1)*(D228-D227)</f>
        <v>0.35830784018354206</v>
      </c>
      <c r="L228" s="24">
        <f>L227+IF(Limit=Oui,MAX(0,O227),O227)</f>
        <v>68.116402917646141</v>
      </c>
      <c r="M228" s="12">
        <f>Cp*RhoP/(N228*RhoA)*dP/1000*MassivW</f>
        <v>0.60200544589408134</v>
      </c>
      <c r="N228" s="24">
        <f>IF(L228&lt;600,425+0.773*L228-1.69/1000*L228^2+2.22/1000^2*L228^3,IF(L228&lt;735,666+13002/(738-L228),IF(L228&lt;900,545+17820/(L228-731),650)))</f>
        <v>470.51427241534776</v>
      </c>
      <c r="O228" s="12">
        <f>LambdaP*MassivW/(dP/1000)/(N228*RhoA)/(1+M228/3)*(D228-L228)*DeltaT-(EXP(M228/10)-1)*(D228-D227)</f>
        <v>0.35830784018354206</v>
      </c>
      <c r="P228" s="24">
        <f>P227+IF(Limit=Oui,MAX(0,S227),S227)</f>
        <v>68.116402917646141</v>
      </c>
      <c r="Q228" s="12">
        <f>Cp*RhoP/(R228*RhoA)*dP/1000*MassivSI</f>
        <v>0.60200544589408134</v>
      </c>
      <c r="R228" s="24">
        <f>IF(P228&lt;600,425+0.773*P228-1.69/1000*P228^2+2.22/1000^2*P228^3,IF(P228&lt;735,666+13002/(738-P228),IF(P228&lt;900,545+17820/(P228-731),650)))</f>
        <v>470.51427241534776</v>
      </c>
      <c r="S228" s="12">
        <f>LambdaP*MassivSI/(dP/1000)/(R228*RhoA)/(1+Q228/3)*(D228-P228)*DeltaT-(EXP(Q228/10)-1)*(D228-D227)</f>
        <v>0.35830784018354206</v>
      </c>
    </row>
    <row r="229" spans="2:19" x14ac:dyDescent="0.25">
      <c r="B229" s="3">
        <f t="shared" si="12"/>
        <v>1055</v>
      </c>
      <c r="C229" s="14">
        <f t="shared" si="13"/>
        <v>17.583333333333332</v>
      </c>
      <c r="D229" s="11">
        <f t="shared" si="14"/>
        <v>762.18734798907394</v>
      </c>
      <c r="E229" s="11">
        <f t="shared" si="15"/>
        <v>68.474710757829683</v>
      </c>
      <c r="F229" s="11">
        <f>L229</f>
        <v>68.474710757829683</v>
      </c>
      <c r="G229" s="11">
        <f>P229</f>
        <v>68.474710757829683</v>
      </c>
      <c r="H229" s="24">
        <f>H228+IF(Limit=Oui,MAX(0,K228),K228)</f>
        <v>68.474710757829683</v>
      </c>
      <c r="I229" s="12">
        <f>Cp*RhoP/(J229*RhoA)*dP/1000*MassivSS</f>
        <v>0.60174277032850543</v>
      </c>
      <c r="J229" s="24">
        <f>IF(H229&lt;600,425+0.773*H229-1.69/1000*H229^2+2.22/1000^2*H229^3,IF(H229&lt;735,666+13002/(738-H229),IF(H229&lt;900,545+17820/(H229-731),650)))</f>
        <v>470.71966350388675</v>
      </c>
      <c r="K229" s="12">
        <f>LambdaP*MassivSS/(dP/1000)/(J229*RhoA)/(1+I229/3)*(D229-H229)*DeltaT-(EXP(I229/10)-1)*(D229-D228)</f>
        <v>0.35859129452590111</v>
      </c>
      <c r="L229" s="24">
        <f>L228+IF(Limit=Oui,MAX(0,O228),O228)</f>
        <v>68.474710757829683</v>
      </c>
      <c r="M229" s="12">
        <f>Cp*RhoP/(N229*RhoA)*dP/1000*MassivW</f>
        <v>0.60174277032850543</v>
      </c>
      <c r="N229" s="24">
        <f>IF(L229&lt;600,425+0.773*L229-1.69/1000*L229^2+2.22/1000^2*L229^3,IF(L229&lt;735,666+13002/(738-L229),IF(L229&lt;900,545+17820/(L229-731),650)))</f>
        <v>470.71966350388675</v>
      </c>
      <c r="O229" s="12">
        <f>LambdaP*MassivW/(dP/1000)/(N229*RhoA)/(1+M229/3)*(D229-L229)*DeltaT-(EXP(M229/10)-1)*(D229-D228)</f>
        <v>0.35859129452590111</v>
      </c>
      <c r="P229" s="24">
        <f>P228+IF(Limit=Oui,MAX(0,S228),S228)</f>
        <v>68.474710757829683</v>
      </c>
      <c r="Q229" s="12">
        <f>Cp*RhoP/(R229*RhoA)*dP/1000*MassivSI</f>
        <v>0.60174277032850543</v>
      </c>
      <c r="R229" s="24">
        <f>IF(P229&lt;600,425+0.773*P229-1.69/1000*P229^2+2.22/1000^2*P229^3,IF(P229&lt;735,666+13002/(738-P229),IF(P229&lt;900,545+17820/(P229-731),650)))</f>
        <v>470.71966350388675</v>
      </c>
      <c r="S229" s="12">
        <f>LambdaP*MassivSI/(dP/1000)/(R229*RhoA)/(1+Q229/3)*(D229-P229)*DeltaT-(EXP(Q229/10)-1)*(D229-D228)</f>
        <v>0.35859129452590111</v>
      </c>
    </row>
    <row r="230" spans="2:19" x14ac:dyDescent="0.25">
      <c r="B230" s="3">
        <f t="shared" si="12"/>
        <v>1060</v>
      </c>
      <c r="C230" s="14">
        <f t="shared" si="13"/>
        <v>17.666666666666668</v>
      </c>
      <c r="D230" s="11">
        <f t="shared" si="14"/>
        <v>762.89078400534959</v>
      </c>
      <c r="E230" s="11">
        <f t="shared" si="15"/>
        <v>68.833302052355577</v>
      </c>
      <c r="F230" s="11">
        <f>L230</f>
        <v>68.833302052355577</v>
      </c>
      <c r="G230" s="11">
        <f>P230</f>
        <v>68.833302052355577</v>
      </c>
      <c r="H230" s="24">
        <f>H229+IF(Limit=Oui,MAX(0,K229),K229)</f>
        <v>68.833302052355577</v>
      </c>
      <c r="I230" s="12">
        <f>Cp*RhoP/(J230*RhoA)*dP/1000*MassivSS</f>
        <v>0.60148052152414166</v>
      </c>
      <c r="J230" s="24">
        <f>IF(H230&lt;600,425+0.773*H230-1.69/1000*H230^2+2.22/1000^2*H230^3,IF(H230&lt;735,666+13002/(738-H230),IF(H230&lt;900,545+17820/(H230-731),650)))</f>
        <v>470.92489985739593</v>
      </c>
      <c r="K230" s="12">
        <f>LambdaP*MassivSS/(dP/1000)/(J230*RhoA)/(1+I230/3)*(D230-H230)*DeltaT-(EXP(I230/10)-1)*(D230-D229)</f>
        <v>0.35887056081727225</v>
      </c>
      <c r="L230" s="24">
        <f>L229+IF(Limit=Oui,MAX(0,O229),O229)</f>
        <v>68.833302052355577</v>
      </c>
      <c r="M230" s="12">
        <f>Cp*RhoP/(N230*RhoA)*dP/1000*MassivW</f>
        <v>0.60148052152414166</v>
      </c>
      <c r="N230" s="24">
        <f>IF(L230&lt;600,425+0.773*L230-1.69/1000*L230^2+2.22/1000^2*L230^3,IF(L230&lt;735,666+13002/(738-L230),IF(L230&lt;900,545+17820/(L230-731),650)))</f>
        <v>470.92489985739593</v>
      </c>
      <c r="O230" s="12">
        <f>LambdaP*MassivW/(dP/1000)/(N230*RhoA)/(1+M230/3)*(D230-L230)*DeltaT-(EXP(M230/10)-1)*(D230-D229)</f>
        <v>0.35887056081727225</v>
      </c>
      <c r="P230" s="24">
        <f>P229+IF(Limit=Oui,MAX(0,S229),S229)</f>
        <v>68.833302052355577</v>
      </c>
      <c r="Q230" s="12">
        <f>Cp*RhoP/(R230*RhoA)*dP/1000*MassivSI</f>
        <v>0.60148052152414166</v>
      </c>
      <c r="R230" s="24">
        <f>IF(P230&lt;600,425+0.773*P230-1.69/1000*P230^2+2.22/1000^2*P230^3,IF(P230&lt;735,666+13002/(738-P230),IF(P230&lt;900,545+17820/(P230-731),650)))</f>
        <v>470.92489985739593</v>
      </c>
      <c r="S230" s="12">
        <f>LambdaP*MassivSI/(dP/1000)/(R230*RhoA)/(1+Q230/3)*(D230-P230)*DeltaT-(EXP(Q230/10)-1)*(D230-D229)</f>
        <v>0.35887056081727225</v>
      </c>
    </row>
    <row r="231" spans="2:19" x14ac:dyDescent="0.25">
      <c r="B231" s="3">
        <f t="shared" si="12"/>
        <v>1065</v>
      </c>
      <c r="C231" s="14">
        <f t="shared" si="13"/>
        <v>17.75</v>
      </c>
      <c r="D231" s="11">
        <f t="shared" si="14"/>
        <v>763.59093292544617</v>
      </c>
      <c r="E231" s="11">
        <f t="shared" si="15"/>
        <v>69.192172613172843</v>
      </c>
      <c r="F231" s="11">
        <f>L231</f>
        <v>69.192172613172843</v>
      </c>
      <c r="G231" s="11">
        <f>P231</f>
        <v>69.192172613172843</v>
      </c>
      <c r="H231" s="24">
        <f>H230+IF(Limit=Oui,MAX(0,K230),K230)</f>
        <v>69.192172613172843</v>
      </c>
      <c r="I231" s="12">
        <f>Cp*RhoP/(J231*RhoA)*dP/1000*MassivSS</f>
        <v>0.60121870189227156</v>
      </c>
      <c r="J231" s="24">
        <f>IF(H231&lt;600,425+0.773*H231-1.69/1000*H231^2+2.22/1000^2*H231^3,IF(H231&lt;735,666+13002/(738-H231),IF(H231&lt;900,545+17820/(H231-731),650)))</f>
        <v>471.12997894680387</v>
      </c>
      <c r="K231" s="12">
        <f>LambdaP*MassivSS/(dP/1000)/(J231*RhoA)/(1+I231/3)*(D231-H231)*DeltaT-(EXP(I231/10)-1)*(D231-D230)</f>
        <v>0.35914569373499788</v>
      </c>
      <c r="L231" s="24">
        <f>L230+IF(Limit=Oui,MAX(0,O230),O230)</f>
        <v>69.192172613172843</v>
      </c>
      <c r="M231" s="12">
        <f>Cp*RhoP/(N231*RhoA)*dP/1000*MassivW</f>
        <v>0.60121870189227156</v>
      </c>
      <c r="N231" s="24">
        <f>IF(L231&lt;600,425+0.773*L231-1.69/1000*L231^2+2.22/1000^2*L231^3,IF(L231&lt;735,666+13002/(738-L231),IF(L231&lt;900,545+17820/(L231-731),650)))</f>
        <v>471.12997894680387</v>
      </c>
      <c r="O231" s="12">
        <f>LambdaP*MassivW/(dP/1000)/(N231*RhoA)/(1+M231/3)*(D231-L231)*DeltaT-(EXP(M231/10)-1)*(D231-D230)</f>
        <v>0.35914569373499788</v>
      </c>
      <c r="P231" s="24">
        <f>P230+IF(Limit=Oui,MAX(0,S230),S230)</f>
        <v>69.192172613172843</v>
      </c>
      <c r="Q231" s="12">
        <f>Cp*RhoP/(R231*RhoA)*dP/1000*MassivSI</f>
        <v>0.60121870189227156</v>
      </c>
      <c r="R231" s="24">
        <f>IF(P231&lt;600,425+0.773*P231-1.69/1000*P231^2+2.22/1000^2*P231^3,IF(P231&lt;735,666+13002/(738-P231),IF(P231&lt;900,545+17820/(P231-731),650)))</f>
        <v>471.12997894680387</v>
      </c>
      <c r="S231" s="12">
        <f>LambdaP*MassivSI/(dP/1000)/(R231*RhoA)/(1+Q231/3)*(D231-P231)*DeltaT-(EXP(Q231/10)-1)*(D231-D230)</f>
        <v>0.35914569373499788</v>
      </c>
    </row>
    <row r="232" spans="2:19" x14ac:dyDescent="0.25">
      <c r="B232" s="3">
        <f t="shared" si="12"/>
        <v>1070</v>
      </c>
      <c r="C232" s="14">
        <f t="shared" si="13"/>
        <v>17.833333333333332</v>
      </c>
      <c r="D232" s="11">
        <f t="shared" si="14"/>
        <v>764.28782532716878</v>
      </c>
      <c r="E232" s="11">
        <f t="shared" si="15"/>
        <v>69.551318306907845</v>
      </c>
      <c r="F232" s="11">
        <f>L232</f>
        <v>69.551318306907845</v>
      </c>
      <c r="G232" s="11">
        <f>P232</f>
        <v>69.551318306907845</v>
      </c>
      <c r="H232" s="24">
        <f>H231+IF(Limit=Oui,MAX(0,K231),K231)</f>
        <v>69.551318306907845</v>
      </c>
      <c r="I232" s="12">
        <f>Cp*RhoP/(J232*RhoA)*dP/1000*MassivSS</f>
        <v>0.60095731377366679</v>
      </c>
      <c r="J232" s="24">
        <f>IF(H232&lt;600,425+0.773*H232-1.69/1000*H232^2+2.22/1000^2*H232^3,IF(H232&lt;735,666+13002/(738-H232),IF(H232&lt;900,545+17820/(H232-731),650)))</f>
        <v>471.33489829131094</v>
      </c>
      <c r="K232" s="12">
        <f>LambdaP*MassivSS/(dP/1000)/(J232*RhoA)/(1+I232/3)*(D232-H232)*DeltaT-(EXP(I232/10)-1)*(D232-D231)</f>
        <v>0.35941674704462911</v>
      </c>
      <c r="L232" s="24">
        <f>L231+IF(Limit=Oui,MAX(0,O231),O231)</f>
        <v>69.551318306907845</v>
      </c>
      <c r="M232" s="12">
        <f>Cp*RhoP/(N232*RhoA)*dP/1000*MassivW</f>
        <v>0.60095731377366679</v>
      </c>
      <c r="N232" s="24">
        <f>IF(L232&lt;600,425+0.773*L232-1.69/1000*L232^2+2.22/1000^2*L232^3,IF(L232&lt;735,666+13002/(738-L232),IF(L232&lt;900,545+17820/(L232-731),650)))</f>
        <v>471.33489829131094</v>
      </c>
      <c r="O232" s="12">
        <f>LambdaP*MassivW/(dP/1000)/(N232*RhoA)/(1+M232/3)*(D232-L232)*DeltaT-(EXP(M232/10)-1)*(D232-D231)</f>
        <v>0.35941674704462911</v>
      </c>
      <c r="P232" s="24">
        <f>P231+IF(Limit=Oui,MAX(0,S231),S231)</f>
        <v>69.551318306907845</v>
      </c>
      <c r="Q232" s="12">
        <f>Cp*RhoP/(R232*RhoA)*dP/1000*MassivSI</f>
        <v>0.60095731377366679</v>
      </c>
      <c r="R232" s="24">
        <f>IF(P232&lt;600,425+0.773*P232-1.69/1000*P232^2+2.22/1000^2*P232^3,IF(P232&lt;735,666+13002/(738-P232),IF(P232&lt;900,545+17820/(P232-731),650)))</f>
        <v>471.33489829131094</v>
      </c>
      <c r="S232" s="12">
        <f>LambdaP*MassivSI/(dP/1000)/(R232*RhoA)/(1+Q232/3)*(D232-P232)*DeltaT-(EXP(Q232/10)-1)*(D232-D231)</f>
        <v>0.35941674704462911</v>
      </c>
    </row>
    <row r="233" spans="2:19" x14ac:dyDescent="0.25">
      <c r="B233" s="3">
        <f t="shared" si="12"/>
        <v>1075</v>
      </c>
      <c r="C233" s="14">
        <f t="shared" si="13"/>
        <v>17.916666666666668</v>
      </c>
      <c r="D233" s="11">
        <f t="shared" si="14"/>
        <v>764.98149136362747</v>
      </c>
      <c r="E233" s="11">
        <f t="shared" si="15"/>
        <v>69.910735053952479</v>
      </c>
      <c r="F233" s="11">
        <f>L233</f>
        <v>69.910735053952479</v>
      </c>
      <c r="G233" s="11">
        <f>P233</f>
        <v>69.910735053952479</v>
      </c>
      <c r="H233" s="24">
        <f>H232+IF(Limit=Oui,MAX(0,K232),K232)</f>
        <v>69.910735053952479</v>
      </c>
      <c r="I233" s="12">
        <f>Cp*RhoP/(J233*RhoA)*dP/1000*MassivSS</f>
        <v>0.60069635943992317</v>
      </c>
      <c r="J233" s="24">
        <f>IF(H233&lt;600,425+0.773*H233-1.69/1000*H233^2+2.22/1000^2*H233^3,IF(H233&lt;735,666+13002/(738-H233),IF(H233&lt;900,545+17820/(H233-731),650)))</f>
        <v>471.53965545759115</v>
      </c>
      <c r="K233" s="12">
        <f>LambdaP*MassivSS/(dP/1000)/(J233*RhoA)/(1+I233/3)*(D233-H233)*DeltaT-(EXP(I233/10)-1)*(D233-D232)</f>
        <v>0.35968377361903386</v>
      </c>
      <c r="L233" s="24">
        <f>L232+IF(Limit=Oui,MAX(0,O232),O232)</f>
        <v>69.910735053952479</v>
      </c>
      <c r="M233" s="12">
        <f>Cp*RhoP/(N233*RhoA)*dP/1000*MassivW</f>
        <v>0.60069635943992317</v>
      </c>
      <c r="N233" s="24">
        <f>IF(L233&lt;600,425+0.773*L233-1.69/1000*L233^2+2.22/1000^2*L233^3,IF(L233&lt;735,666+13002/(738-L233),IF(L233&lt;900,545+17820/(L233-731),650)))</f>
        <v>471.53965545759115</v>
      </c>
      <c r="O233" s="12">
        <f>LambdaP*MassivW/(dP/1000)/(N233*RhoA)/(1+M233/3)*(D233-L233)*DeltaT-(EXP(M233/10)-1)*(D233-D232)</f>
        <v>0.35968377361903386</v>
      </c>
      <c r="P233" s="24">
        <f>P232+IF(Limit=Oui,MAX(0,S232),S232)</f>
        <v>69.910735053952479</v>
      </c>
      <c r="Q233" s="12">
        <f>Cp*RhoP/(R233*RhoA)*dP/1000*MassivSI</f>
        <v>0.60069635943992317</v>
      </c>
      <c r="R233" s="24">
        <f>IF(P233&lt;600,425+0.773*P233-1.69/1000*P233^2+2.22/1000^2*P233^3,IF(P233&lt;735,666+13002/(738-P233),IF(P233&lt;900,545+17820/(P233-731),650)))</f>
        <v>471.53965545759115</v>
      </c>
      <c r="S233" s="12">
        <f>LambdaP*MassivSI/(dP/1000)/(R233*RhoA)/(1+Q233/3)*(D233-P233)*DeltaT-(EXP(Q233/10)-1)*(D233-D232)</f>
        <v>0.35968377361903386</v>
      </c>
    </row>
    <row r="234" spans="2:19" x14ac:dyDescent="0.25">
      <c r="B234" s="3">
        <f t="shared" si="12"/>
        <v>1080</v>
      </c>
      <c r="C234" s="14">
        <f t="shared" si="13"/>
        <v>18</v>
      </c>
      <c r="D234" s="11">
        <f t="shared" si="14"/>
        <v>765.67196077106621</v>
      </c>
      <c r="E234" s="11">
        <f t="shared" si="15"/>
        <v>70.270418827571518</v>
      </c>
      <c r="F234" s="11">
        <f>L234</f>
        <v>70.270418827571518</v>
      </c>
      <c r="G234" s="11">
        <f>P234</f>
        <v>70.270418827571518</v>
      </c>
      <c r="H234" s="24">
        <f>H233+IF(Limit=Oui,MAX(0,K233),K233)</f>
        <v>70.270418827571518</v>
      </c>
      <c r="I234" s="12">
        <f>Cp*RhoP/(J234*RhoA)*dP/1000*MassivSS</f>
        <v>0.60043584109476755</v>
      </c>
      <c r="J234" s="24">
        <f>IF(H234&lt;600,425+0.773*H234-1.69/1000*H234^2+2.22/1000^2*H234^3,IF(H234&lt;735,666+13002/(738-H234),IF(H234&lt;900,545+17820/(H234-731),650)))</f>
        <v>471.74424805901054</v>
      </c>
      <c r="K234" s="12">
        <f>LambdaP*MassivSS/(dP/1000)/(J234*RhoA)/(1+I234/3)*(D234-H234)*DeltaT-(EXP(I234/10)-1)*(D234-D233)</f>
        <v>0.35994682545701412</v>
      </c>
      <c r="L234" s="24">
        <f>L233+IF(Limit=Oui,MAX(0,O233),O233)</f>
        <v>70.270418827571518</v>
      </c>
      <c r="M234" s="12">
        <f>Cp*RhoP/(N234*RhoA)*dP/1000*MassivW</f>
        <v>0.60043584109476755</v>
      </c>
      <c r="N234" s="24">
        <f>IF(L234&lt;600,425+0.773*L234-1.69/1000*L234^2+2.22/1000^2*L234^3,IF(L234&lt;735,666+13002/(738-L234),IF(L234&lt;900,545+17820/(L234-731),650)))</f>
        <v>471.74424805901054</v>
      </c>
      <c r="O234" s="12">
        <f>LambdaP*MassivW/(dP/1000)/(N234*RhoA)/(1+M234/3)*(D234-L234)*DeltaT-(EXP(M234/10)-1)*(D234-D233)</f>
        <v>0.35994682545701412</v>
      </c>
      <c r="P234" s="24">
        <f>P233+IF(Limit=Oui,MAX(0,S233),S233)</f>
        <v>70.270418827571518</v>
      </c>
      <c r="Q234" s="12">
        <f>Cp*RhoP/(R234*RhoA)*dP/1000*MassivSI</f>
        <v>0.60043584109476755</v>
      </c>
      <c r="R234" s="24">
        <f>IF(P234&lt;600,425+0.773*P234-1.69/1000*P234^2+2.22/1000^2*P234^3,IF(P234&lt;735,666+13002/(738-P234),IF(P234&lt;900,545+17820/(P234-731),650)))</f>
        <v>471.74424805901054</v>
      </c>
      <c r="S234" s="12">
        <f>LambdaP*MassivSI/(dP/1000)/(R234*RhoA)/(1+Q234/3)*(D234-P234)*DeltaT-(EXP(Q234/10)-1)*(D234-D233)</f>
        <v>0.35994682545701412</v>
      </c>
    </row>
    <row r="235" spans="2:19" x14ac:dyDescent="0.25">
      <c r="B235" s="3">
        <f t="shared" si="12"/>
        <v>1085</v>
      </c>
      <c r="C235" s="14">
        <f t="shared" si="13"/>
        <v>18.083333333333332</v>
      </c>
      <c r="D235" s="11">
        <f t="shared" si="14"/>
        <v>766.35926287651193</v>
      </c>
      <c r="E235" s="11">
        <f t="shared" si="15"/>
        <v>70.630365653028534</v>
      </c>
      <c r="F235" s="11">
        <f>L235</f>
        <v>70.630365653028534</v>
      </c>
      <c r="G235" s="11">
        <f>P235</f>
        <v>70.630365653028534</v>
      </c>
      <c r="H235" s="24">
        <f>H234+IF(Limit=Oui,MAX(0,K234),K234)</f>
        <v>70.630365653028534</v>
      </c>
      <c r="I235" s="12">
        <f>Cp*RhoP/(J235*RhoA)*dP/1000*MassivSS</f>
        <v>0.60017576087533908</v>
      </c>
      <c r="J235" s="24">
        <f>IF(H235&lt;600,425+0.773*H235-1.69/1000*H235^2+2.22/1000^2*H235^3,IF(H235&lt;735,666+13002/(738-H235),IF(H235&lt;900,545+17820/(H235-731),650)))</f>
        <v>471.94867375486069</v>
      </c>
      <c r="K235" s="12">
        <f>LambdaP*MassivSS/(dP/1000)/(J235*RhoA)/(1+I235/3)*(D235-H235)*DeltaT-(EXP(I235/10)-1)*(D235-D234)</f>
        <v>0.36020595370149489</v>
      </c>
      <c r="L235" s="24">
        <f>L234+IF(Limit=Oui,MAX(0,O234),O234)</f>
        <v>70.630365653028534</v>
      </c>
      <c r="M235" s="12">
        <f>Cp*RhoP/(N235*RhoA)*dP/1000*MassivW</f>
        <v>0.60017576087533908</v>
      </c>
      <c r="N235" s="24">
        <f>IF(L235&lt;600,425+0.773*L235-1.69/1000*L235^2+2.22/1000^2*L235^3,IF(L235&lt;735,666+13002/(738-L235),IF(L235&lt;900,545+17820/(L235-731),650)))</f>
        <v>471.94867375486069</v>
      </c>
      <c r="O235" s="12">
        <f>LambdaP*MassivW/(dP/1000)/(N235*RhoA)/(1+M235/3)*(D235-L235)*DeltaT-(EXP(M235/10)-1)*(D235-D234)</f>
        <v>0.36020595370149489</v>
      </c>
      <c r="P235" s="24">
        <f>P234+IF(Limit=Oui,MAX(0,S234),S234)</f>
        <v>70.630365653028534</v>
      </c>
      <c r="Q235" s="12">
        <f>Cp*RhoP/(R235*RhoA)*dP/1000*MassivSI</f>
        <v>0.60017576087533908</v>
      </c>
      <c r="R235" s="24">
        <f>IF(P235&lt;600,425+0.773*P235-1.69/1000*P235^2+2.22/1000^2*P235^3,IF(P235&lt;735,666+13002/(738-P235),IF(P235&lt;900,545+17820/(P235-731),650)))</f>
        <v>471.94867375486069</v>
      </c>
      <c r="S235" s="12">
        <f>LambdaP*MassivSI/(dP/1000)/(R235*RhoA)/(1+Q235/3)*(D235-P235)*DeltaT-(EXP(Q235/10)-1)*(D235-D234)</f>
        <v>0.36020595370149489</v>
      </c>
    </row>
    <row r="236" spans="2:19" x14ac:dyDescent="0.25">
      <c r="B236" s="3">
        <f t="shared" si="12"/>
        <v>1090</v>
      </c>
      <c r="C236" s="14">
        <f t="shared" si="13"/>
        <v>18.166666666666668</v>
      </c>
      <c r="D236" s="11">
        <f t="shared" si="14"/>
        <v>767.04342660524821</v>
      </c>
      <c r="E236" s="11">
        <f t="shared" si="15"/>
        <v>70.990571606730029</v>
      </c>
      <c r="F236" s="11">
        <f>L236</f>
        <v>70.990571606730029</v>
      </c>
      <c r="G236" s="11">
        <f>P236</f>
        <v>70.990571606730029</v>
      </c>
      <c r="H236" s="24">
        <f>H235+IF(Limit=Oui,MAX(0,K235),K235)</f>
        <v>70.990571606730029</v>
      </c>
      <c r="I236" s="12">
        <f>Cp*RhoP/(J236*RhoA)*dP/1000*MassivSS</f>
        <v>0.59991612085344315</v>
      </c>
      <c r="J236" s="24">
        <f>IF(H236&lt;600,425+0.773*H236-1.69/1000*H236^2+2.22/1000^2*H236^3,IF(H236&lt;735,666+13002/(738-H236),IF(H236&lt;900,545+17820/(H236-731),650)))</f>
        <v>472.15293024960727</v>
      </c>
      <c r="K236" s="12">
        <f>LambdaP*MassivSS/(dP/1000)/(J236*RhoA)/(1+I236/3)*(D236-H236)*DeltaT-(EXP(I236/10)-1)*(D236-D235)</f>
        <v>0.36046120865727949</v>
      </c>
      <c r="L236" s="24">
        <f>L235+IF(Limit=Oui,MAX(0,O235),O235)</f>
        <v>70.990571606730029</v>
      </c>
      <c r="M236" s="12">
        <f>Cp*RhoP/(N236*RhoA)*dP/1000*MassivW</f>
        <v>0.59991612085344315</v>
      </c>
      <c r="N236" s="24">
        <f>IF(L236&lt;600,425+0.773*L236-1.69/1000*L236^2+2.22/1000^2*L236^3,IF(L236&lt;735,666+13002/(738-L236),IF(L236&lt;900,545+17820/(L236-731),650)))</f>
        <v>472.15293024960727</v>
      </c>
      <c r="O236" s="12">
        <f>LambdaP*MassivW/(dP/1000)/(N236*RhoA)/(1+M236/3)*(D236-L236)*DeltaT-(EXP(M236/10)-1)*(D236-D235)</f>
        <v>0.36046120865727949</v>
      </c>
      <c r="P236" s="24">
        <f>P235+IF(Limit=Oui,MAX(0,S235),S235)</f>
        <v>70.990571606730029</v>
      </c>
      <c r="Q236" s="12">
        <f>Cp*RhoP/(R236*RhoA)*dP/1000*MassivSI</f>
        <v>0.59991612085344315</v>
      </c>
      <c r="R236" s="24">
        <f>IF(P236&lt;600,425+0.773*P236-1.69/1000*P236^2+2.22/1000^2*P236^3,IF(P236&lt;735,666+13002/(738-P236),IF(P236&lt;900,545+17820/(P236-731),650)))</f>
        <v>472.15293024960727</v>
      </c>
      <c r="S236" s="12">
        <f>LambdaP*MassivSI/(dP/1000)/(R236*RhoA)/(1+Q236/3)*(D236-P236)*DeltaT-(EXP(Q236/10)-1)*(D236-D235)</f>
        <v>0.36046120865727949</v>
      </c>
    </row>
    <row r="237" spans="2:19" x14ac:dyDescent="0.25">
      <c r="B237" s="3">
        <f t="shared" si="12"/>
        <v>1095</v>
      </c>
      <c r="C237" s="14">
        <f t="shared" si="13"/>
        <v>18.25</v>
      </c>
      <c r="D237" s="11">
        <f t="shared" si="14"/>
        <v>767.72448048812055</v>
      </c>
      <c r="E237" s="11">
        <f t="shared" si="15"/>
        <v>71.351032815387313</v>
      </c>
      <c r="F237" s="11">
        <f>L237</f>
        <v>71.351032815387313</v>
      </c>
      <c r="G237" s="11">
        <f>P237</f>
        <v>71.351032815387313</v>
      </c>
      <c r="H237" s="24">
        <f>H236+IF(Limit=Oui,MAX(0,K236),K236)</f>
        <v>71.351032815387313</v>
      </c>
      <c r="I237" s="12">
        <f>Cp*RhoP/(J237*RhoA)*dP/1000*MassivSS</f>
        <v>0.59965692303678153</v>
      </c>
      <c r="J237" s="24">
        <f>IF(H237&lt;600,425+0.773*H237-1.69/1000*H237^2+2.22/1000^2*H237^3,IF(H237&lt;735,666+13002/(738-H237),IF(H237&lt;900,545+17820/(H237-731),650)))</f>
        <v>472.35701529215339</v>
      </c>
      <c r="K237" s="12">
        <f>LambdaP*MassivSS/(dP/1000)/(J237*RhoA)/(1+I237/3)*(D237-H237)*DeltaT-(EXP(I237/10)-1)*(D237-D236)</f>
        <v>0.36071263980821777</v>
      </c>
      <c r="L237" s="24">
        <f>L236+IF(Limit=Oui,MAX(0,O236),O236)</f>
        <v>71.351032815387313</v>
      </c>
      <c r="M237" s="12">
        <f>Cp*RhoP/(N237*RhoA)*dP/1000*MassivW</f>
        <v>0.59965692303678153</v>
      </c>
      <c r="N237" s="24">
        <f>IF(L237&lt;600,425+0.773*L237-1.69/1000*L237^2+2.22/1000^2*L237^3,IF(L237&lt;735,666+13002/(738-L237),IF(L237&lt;900,545+17820/(L237-731),650)))</f>
        <v>472.35701529215339</v>
      </c>
      <c r="O237" s="12">
        <f>LambdaP*MassivW/(dP/1000)/(N237*RhoA)/(1+M237/3)*(D237-L237)*DeltaT-(EXP(M237/10)-1)*(D237-D236)</f>
        <v>0.36071263980821777</v>
      </c>
      <c r="P237" s="24">
        <f>P236+IF(Limit=Oui,MAX(0,S236),S236)</f>
        <v>71.351032815387313</v>
      </c>
      <c r="Q237" s="12">
        <f>Cp*RhoP/(R237*RhoA)*dP/1000*MassivSI</f>
        <v>0.59965692303678153</v>
      </c>
      <c r="R237" s="24">
        <f>IF(P237&lt;600,425+0.773*P237-1.69/1000*P237^2+2.22/1000^2*P237^3,IF(P237&lt;735,666+13002/(738-P237),IF(P237&lt;900,545+17820/(P237-731),650)))</f>
        <v>472.35701529215339</v>
      </c>
      <c r="S237" s="12">
        <f>LambdaP*MassivSI/(dP/1000)/(R237*RhoA)/(1+Q237/3)*(D237-P237)*DeltaT-(EXP(Q237/10)-1)*(D237-D236)</f>
        <v>0.36071263980821777</v>
      </c>
    </row>
    <row r="238" spans="2:19" x14ac:dyDescent="0.25">
      <c r="B238" s="3">
        <f t="shared" si="12"/>
        <v>1100</v>
      </c>
      <c r="C238" s="14">
        <f t="shared" si="13"/>
        <v>18.333333333333332</v>
      </c>
      <c r="D238" s="11">
        <f t="shared" si="14"/>
        <v>768.40245266867544</v>
      </c>
      <c r="E238" s="11">
        <f t="shared" si="15"/>
        <v>71.711745455195526</v>
      </c>
      <c r="F238" s="11">
        <f>L238</f>
        <v>71.711745455195526</v>
      </c>
      <c r="G238" s="11">
        <f>P238</f>
        <v>71.711745455195526</v>
      </c>
      <c r="H238" s="24">
        <f>H237+IF(Limit=Oui,MAX(0,K237),K237)</f>
        <v>71.711745455195526</v>
      </c>
      <c r="I238" s="12">
        <f>Cp*RhoP/(J238*RhoA)*dP/1000*MassivSS</f>
        <v>0.599398169370158</v>
      </c>
      <c r="J238" s="24">
        <f>IF(H238&lt;600,425+0.773*H238-1.69/1000*H238^2+2.22/1000^2*H238^3,IF(H238&lt;735,666+13002/(738-H238),IF(H238&lt;900,545+17820/(H238-731),650)))</f>
        <v>472.56092667511712</v>
      </c>
      <c r="K238" s="12">
        <f>LambdaP*MassivSS/(dP/1000)/(J238*RhoA)/(1+I238/3)*(D238-H238)*DeltaT-(EXP(I238/10)-1)*(D238-D237)</f>
        <v>0.36096029583408906</v>
      </c>
      <c r="L238" s="24">
        <f>L237+IF(Limit=Oui,MAX(0,O237),O237)</f>
        <v>71.711745455195526</v>
      </c>
      <c r="M238" s="12">
        <f>Cp*RhoP/(N238*RhoA)*dP/1000*MassivW</f>
        <v>0.599398169370158</v>
      </c>
      <c r="N238" s="24">
        <f>IF(L238&lt;600,425+0.773*L238-1.69/1000*L238^2+2.22/1000^2*L238^3,IF(L238&lt;735,666+13002/(738-L238),IF(L238&lt;900,545+17820/(L238-731),650)))</f>
        <v>472.56092667511712</v>
      </c>
      <c r="O238" s="12">
        <f>LambdaP*MassivW/(dP/1000)/(N238*RhoA)/(1+M238/3)*(D238-L238)*DeltaT-(EXP(M238/10)-1)*(D238-D237)</f>
        <v>0.36096029583408906</v>
      </c>
      <c r="P238" s="24">
        <f>P237+IF(Limit=Oui,MAX(0,S237),S237)</f>
        <v>71.711745455195526</v>
      </c>
      <c r="Q238" s="12">
        <f>Cp*RhoP/(R238*RhoA)*dP/1000*MassivSI</f>
        <v>0.599398169370158</v>
      </c>
      <c r="R238" s="24">
        <f>IF(P238&lt;600,425+0.773*P238-1.69/1000*P238^2+2.22/1000^2*P238^3,IF(P238&lt;735,666+13002/(738-P238),IF(P238&lt;900,545+17820/(P238-731),650)))</f>
        <v>472.56092667511712</v>
      </c>
      <c r="S238" s="12">
        <f>LambdaP*MassivSI/(dP/1000)/(R238*RhoA)/(1+Q238/3)*(D238-P238)*DeltaT-(EXP(Q238/10)-1)*(D238-D237)</f>
        <v>0.36096029583408906</v>
      </c>
    </row>
    <row r="239" spans="2:19" x14ac:dyDescent="0.25">
      <c r="B239" s="3">
        <f t="shared" si="12"/>
        <v>1105</v>
      </c>
      <c r="C239" s="14">
        <f t="shared" si="13"/>
        <v>18.416666666666668</v>
      </c>
      <c r="D239" s="11">
        <f t="shared" si="14"/>
        <v>769.0773709101378</v>
      </c>
      <c r="E239" s="11">
        <f t="shared" si="15"/>
        <v>72.072705751029616</v>
      </c>
      <c r="F239" s="11">
        <f>L239</f>
        <v>72.072705751029616</v>
      </c>
      <c r="G239" s="11">
        <f>P239</f>
        <v>72.072705751029616</v>
      </c>
      <c r="H239" s="24">
        <f>H238+IF(Limit=Oui,MAX(0,K238),K238)</f>
        <v>72.072705751029616</v>
      </c>
      <c r="I239" s="12">
        <f>Cp*RhoP/(J239*RhoA)*dP/1000*MassivSS</f>
        <v>0.59913986173665845</v>
      </c>
      <c r="J239" s="24">
        <f>IF(H239&lt;600,425+0.773*H239-1.69/1000*H239^2+2.22/1000^2*H239^3,IF(H239&lt;735,666+13002/(738-H239),IF(H239&lt;900,545+17820/(H239-731),650)))</f>
        <v>472.76466223412331</v>
      </c>
      <c r="K239" s="12">
        <f>LambdaP*MassivSS/(dP/1000)/(J239*RhoA)/(1+I239/3)*(D239-H239)*DeltaT-(EXP(I239/10)-1)*(D239-D238)</f>
        <v>0.3612042246270592</v>
      </c>
      <c r="L239" s="24">
        <f>L238+IF(Limit=Oui,MAX(0,O238),O238)</f>
        <v>72.072705751029616</v>
      </c>
      <c r="M239" s="12">
        <f>Cp*RhoP/(N239*RhoA)*dP/1000*MassivW</f>
        <v>0.59913986173665845</v>
      </c>
      <c r="N239" s="24">
        <f>IF(L239&lt;600,425+0.773*L239-1.69/1000*L239^2+2.22/1000^2*L239^3,IF(L239&lt;735,666+13002/(738-L239),IF(L239&lt;900,545+17820/(L239-731),650)))</f>
        <v>472.76466223412331</v>
      </c>
      <c r="O239" s="12">
        <f>LambdaP*MassivW/(dP/1000)/(N239*RhoA)/(1+M239/3)*(D239-L239)*DeltaT-(EXP(M239/10)-1)*(D239-D238)</f>
        <v>0.3612042246270592</v>
      </c>
      <c r="P239" s="24">
        <f>P238+IF(Limit=Oui,MAX(0,S238),S238)</f>
        <v>72.072705751029616</v>
      </c>
      <c r="Q239" s="12">
        <f>Cp*RhoP/(R239*RhoA)*dP/1000*MassivSI</f>
        <v>0.59913986173665845</v>
      </c>
      <c r="R239" s="24">
        <f>IF(P239&lt;600,425+0.773*P239-1.69/1000*P239^2+2.22/1000^2*P239^3,IF(P239&lt;735,666+13002/(738-P239),IF(P239&lt;900,545+17820/(P239-731),650)))</f>
        <v>472.76466223412331</v>
      </c>
      <c r="S239" s="12">
        <f>LambdaP*MassivSI/(dP/1000)/(R239*RhoA)/(1+Q239/3)*(D239-P239)*DeltaT-(EXP(Q239/10)-1)*(D239-D238)</f>
        <v>0.3612042246270592</v>
      </c>
    </row>
    <row r="240" spans="2:19" x14ac:dyDescent="0.25">
      <c r="B240" s="3">
        <f t="shared" si="12"/>
        <v>1110</v>
      </c>
      <c r="C240" s="14">
        <f t="shared" si="13"/>
        <v>18.5</v>
      </c>
      <c r="D240" s="11">
        <f t="shared" si="14"/>
        <v>769.74926260223458</v>
      </c>
      <c r="E240" s="11">
        <f t="shared" si="15"/>
        <v>72.433909975656675</v>
      </c>
      <c r="F240" s="11">
        <f>L240</f>
        <v>72.433909975656675</v>
      </c>
      <c r="G240" s="11">
        <f>P240</f>
        <v>72.433909975656675</v>
      </c>
      <c r="H240" s="24">
        <f>H239+IF(Limit=Oui,MAX(0,K239),K239)</f>
        <v>72.433909975656675</v>
      </c>
      <c r="I240" s="12">
        <f>Cp*RhoP/(J240*RhoA)*dP/1000*MassivSS</f>
        <v>0.59888200195880925</v>
      </c>
      <c r="J240" s="24">
        <f>IF(H240&lt;600,425+0.773*H240-1.69/1000*H240^2+2.22/1000^2*H240^3,IF(H240&lt;735,666+13002/(738-H240),IF(H240&lt;900,545+17820/(H240-731),650)))</f>
        <v>472.96821984710868</v>
      </c>
      <c r="K240" s="12">
        <f>LambdaP*MassivSS/(dP/1000)/(J240*RhoA)/(1+I240/3)*(D240-H240)*DeltaT-(EXP(I240/10)-1)*(D240-D239)</f>
        <v>0.361444473307512</v>
      </c>
      <c r="L240" s="24">
        <f>L239+IF(Limit=Oui,MAX(0,O239),O239)</f>
        <v>72.433909975656675</v>
      </c>
      <c r="M240" s="12">
        <f>Cp*RhoP/(N240*RhoA)*dP/1000*MassivW</f>
        <v>0.59888200195880925</v>
      </c>
      <c r="N240" s="24">
        <f>IF(L240&lt;600,425+0.773*L240-1.69/1000*L240^2+2.22/1000^2*L240^3,IF(L240&lt;735,666+13002/(738-L240),IF(L240&lt;900,545+17820/(L240-731),650)))</f>
        <v>472.96821984710868</v>
      </c>
      <c r="O240" s="12">
        <f>LambdaP*MassivW/(dP/1000)/(N240*RhoA)/(1+M240/3)*(D240-L240)*DeltaT-(EXP(M240/10)-1)*(D240-D239)</f>
        <v>0.361444473307512</v>
      </c>
      <c r="P240" s="24">
        <f>P239+IF(Limit=Oui,MAX(0,S239),S239)</f>
        <v>72.433909975656675</v>
      </c>
      <c r="Q240" s="12">
        <f>Cp*RhoP/(R240*RhoA)*dP/1000*MassivSI</f>
        <v>0.59888200195880925</v>
      </c>
      <c r="R240" s="24">
        <f>IF(P240&lt;600,425+0.773*P240-1.69/1000*P240^2+2.22/1000^2*P240^3,IF(P240&lt;735,666+13002/(738-P240),IF(P240&lt;900,545+17820/(P240-731),650)))</f>
        <v>472.96821984710868</v>
      </c>
      <c r="S240" s="12">
        <f>LambdaP*MassivSI/(dP/1000)/(R240*RhoA)/(1+Q240/3)*(D240-P240)*DeltaT-(EXP(Q240/10)-1)*(D240-D239)</f>
        <v>0.361444473307512</v>
      </c>
    </row>
    <row r="241" spans="2:19" x14ac:dyDescent="0.25">
      <c r="B241" s="3">
        <f t="shared" si="12"/>
        <v>1115</v>
      </c>
      <c r="C241" s="14">
        <f t="shared" si="13"/>
        <v>18.583333333333332</v>
      </c>
      <c r="D241" s="11">
        <f t="shared" si="14"/>
        <v>770.41815476786292</v>
      </c>
      <c r="E241" s="11">
        <f t="shared" si="15"/>
        <v>72.79535444896419</v>
      </c>
      <c r="F241" s="11">
        <f>L241</f>
        <v>72.79535444896419</v>
      </c>
      <c r="G241" s="11">
        <f>P241</f>
        <v>72.79535444896419</v>
      </c>
      <c r="H241" s="24">
        <f>H240+IF(Limit=Oui,MAX(0,K240),K240)</f>
        <v>72.79535444896419</v>
      </c>
      <c r="I241" s="12">
        <f>Cp*RhoP/(J241*RhoA)*dP/1000*MassivSS</f>
        <v>0.59862459179971195</v>
      </c>
      <c r="J241" s="24">
        <f>IF(H241&lt;600,425+0.773*H241-1.69/1000*H241^2+2.22/1000^2*H241^3,IF(H241&lt;735,666+13002/(738-H241),IF(H241&lt;900,545+17820/(H241-731),650)))</f>
        <v>473.17159743364044</v>
      </c>
      <c r="K241" s="12">
        <f>LambdaP*MassivSS/(dP/1000)/(J241*RhoA)/(1+I241/3)*(D241-H241)*DeltaT-(EXP(I241/10)-1)*(D241-D240)</f>
        <v>0.36168108823983869</v>
      </c>
      <c r="L241" s="24">
        <f>L240+IF(Limit=Oui,MAX(0,O240),O240)</f>
        <v>72.79535444896419</v>
      </c>
      <c r="M241" s="12">
        <f>Cp*RhoP/(N241*RhoA)*dP/1000*MassivW</f>
        <v>0.59862459179971195</v>
      </c>
      <c r="N241" s="24">
        <f>IF(L241&lt;600,425+0.773*L241-1.69/1000*L241^2+2.22/1000^2*L241^3,IF(L241&lt;735,666+13002/(738-L241),IF(L241&lt;900,545+17820/(L241-731),650)))</f>
        <v>473.17159743364044</v>
      </c>
      <c r="O241" s="12">
        <f>LambdaP*MassivW/(dP/1000)/(N241*RhoA)/(1+M241/3)*(D241-L241)*DeltaT-(EXP(M241/10)-1)*(D241-D240)</f>
        <v>0.36168108823983869</v>
      </c>
      <c r="P241" s="24">
        <f>P240+IF(Limit=Oui,MAX(0,S240),S240)</f>
        <v>72.79535444896419</v>
      </c>
      <c r="Q241" s="12">
        <f>Cp*RhoP/(R241*RhoA)*dP/1000*MassivSI</f>
        <v>0.59862459179971195</v>
      </c>
      <c r="R241" s="24">
        <f>IF(P241&lt;600,425+0.773*P241-1.69/1000*P241^2+2.22/1000^2*P241^3,IF(P241&lt;735,666+13002/(738-P241),IF(P241&lt;900,545+17820/(P241-731),650)))</f>
        <v>473.17159743364044</v>
      </c>
      <c r="S241" s="12">
        <f>LambdaP*MassivSI/(dP/1000)/(R241*RhoA)/(1+Q241/3)*(D241-P241)*DeltaT-(EXP(Q241/10)-1)*(D241-D240)</f>
        <v>0.36168108823983869</v>
      </c>
    </row>
    <row r="242" spans="2:19" x14ac:dyDescent="0.25">
      <c r="B242" s="3">
        <f t="shared" si="12"/>
        <v>1120</v>
      </c>
      <c r="C242" s="14">
        <f t="shared" si="13"/>
        <v>18.666666666666668</v>
      </c>
      <c r="D242" s="11">
        <f t="shared" si="14"/>
        <v>771.08407406961271</v>
      </c>
      <c r="E242" s="11">
        <f t="shared" si="15"/>
        <v>73.157035537204024</v>
      </c>
      <c r="F242" s="11">
        <f>L242</f>
        <v>73.157035537204024</v>
      </c>
      <c r="G242" s="11">
        <f>P242</f>
        <v>73.157035537204024</v>
      </c>
      <c r="H242" s="24">
        <f>H241+IF(Limit=Oui,MAX(0,K241),K241)</f>
        <v>73.157035537204024</v>
      </c>
      <c r="I242" s="12">
        <f>Cp*RhoP/(J242*RhoA)*dP/1000*MassivSS</f>
        <v>0.59836763296415552</v>
      </c>
      <c r="J242" s="24">
        <f>IF(H242&lt;600,425+0.773*H242-1.69/1000*H242^2+2.22/1000^2*H242^3,IF(H242&lt;735,666+13002/(738-H242),IF(H242&lt;900,545+17820/(H242-731),650)))</f>
        <v>473.37479295424816</v>
      </c>
      <c r="K242" s="12">
        <f>LambdaP*MassivSS/(dP/1000)/(J242*RhoA)/(1+I242/3)*(D242-H242)*DeltaT-(EXP(I242/10)-1)*(D242-D241)</f>
        <v>0.36191411504749227</v>
      </c>
      <c r="L242" s="24">
        <f>L241+IF(Limit=Oui,MAX(0,O241),O241)</f>
        <v>73.157035537204024</v>
      </c>
      <c r="M242" s="12">
        <f>Cp*RhoP/(N242*RhoA)*dP/1000*MassivW</f>
        <v>0.59836763296415552</v>
      </c>
      <c r="N242" s="24">
        <f>IF(L242&lt;600,425+0.773*L242-1.69/1000*L242^2+2.22/1000^2*L242^3,IF(L242&lt;735,666+13002/(738-L242),IF(L242&lt;900,545+17820/(L242-731),650)))</f>
        <v>473.37479295424816</v>
      </c>
      <c r="O242" s="12">
        <f>LambdaP*MassivW/(dP/1000)/(N242*RhoA)/(1+M242/3)*(D242-L242)*DeltaT-(EXP(M242/10)-1)*(D242-D241)</f>
        <v>0.36191411504749227</v>
      </c>
      <c r="P242" s="24">
        <f>P241+IF(Limit=Oui,MAX(0,S241),S241)</f>
        <v>73.157035537204024</v>
      </c>
      <c r="Q242" s="12">
        <f>Cp*RhoP/(R242*RhoA)*dP/1000*MassivSI</f>
        <v>0.59836763296415552</v>
      </c>
      <c r="R242" s="24">
        <f>IF(P242&lt;600,425+0.773*P242-1.69/1000*P242^2+2.22/1000^2*P242^3,IF(P242&lt;735,666+13002/(738-P242),IF(P242&lt;900,545+17820/(P242-731),650)))</f>
        <v>473.37479295424816</v>
      </c>
      <c r="S242" s="12">
        <f>LambdaP*MassivSI/(dP/1000)/(R242*RhoA)/(1+Q242/3)*(D242-P242)*DeltaT-(EXP(Q242/10)-1)*(D242-D241)</f>
        <v>0.36191411504749227</v>
      </c>
    </row>
    <row r="243" spans="2:19" x14ac:dyDescent="0.25">
      <c r="B243" s="3">
        <f t="shared" si="12"/>
        <v>1125</v>
      </c>
      <c r="C243" s="14">
        <f t="shared" si="13"/>
        <v>18.75</v>
      </c>
      <c r="D243" s="11">
        <f t="shared" si="14"/>
        <v>771.74704681614344</v>
      </c>
      <c r="E243" s="11">
        <f t="shared" si="15"/>
        <v>73.518949652251521</v>
      </c>
      <c r="F243" s="11">
        <f>L243</f>
        <v>73.518949652251521</v>
      </c>
      <c r="G243" s="11">
        <f>P243</f>
        <v>73.518949652251521</v>
      </c>
      <c r="H243" s="24">
        <f>H242+IF(Limit=Oui,MAX(0,K242),K242)</f>
        <v>73.518949652251521</v>
      </c>
      <c r="I243" s="12">
        <f>Cp*RhoP/(J243*RhoA)*dP/1000*MassivSS</f>
        <v>0.59811112709970693</v>
      </c>
      <c r="J243" s="24">
        <f>IF(H243&lt;600,425+0.773*H243-1.69/1000*H243^2+2.22/1000^2*H243^3,IF(H243&lt;735,666+13002/(738-H243),IF(H243&lt;900,545+17820/(H243-731),650)))</f>
        <v>473.57780440976768</v>
      </c>
      <c r="K243" s="12">
        <f>LambdaP*MassivSS/(dP/1000)/(J243*RhoA)/(1+I243/3)*(D243-H243)*DeltaT-(EXP(I243/10)-1)*(D243-D242)</f>
        <v>0.36214359862791401</v>
      </c>
      <c r="L243" s="24">
        <f>L242+IF(Limit=Oui,MAX(0,O242),O242)</f>
        <v>73.518949652251521</v>
      </c>
      <c r="M243" s="12">
        <f>Cp*RhoP/(N243*RhoA)*dP/1000*MassivW</f>
        <v>0.59811112709970693</v>
      </c>
      <c r="N243" s="24">
        <f>IF(L243&lt;600,425+0.773*L243-1.69/1000*L243^2+2.22/1000^2*L243^3,IF(L243&lt;735,666+13002/(738-L243),IF(L243&lt;900,545+17820/(L243-731),650)))</f>
        <v>473.57780440976768</v>
      </c>
      <c r="O243" s="12">
        <f>LambdaP*MassivW/(dP/1000)/(N243*RhoA)/(1+M243/3)*(D243-L243)*DeltaT-(EXP(M243/10)-1)*(D243-D242)</f>
        <v>0.36214359862791401</v>
      </c>
      <c r="P243" s="24">
        <f>P242+IF(Limit=Oui,MAX(0,S242),S242)</f>
        <v>73.518949652251521</v>
      </c>
      <c r="Q243" s="12">
        <f>Cp*RhoP/(R243*RhoA)*dP/1000*MassivSI</f>
        <v>0.59811112709970693</v>
      </c>
      <c r="R243" s="24">
        <f>IF(P243&lt;600,425+0.773*P243-1.69/1000*P243^2+2.22/1000^2*P243^3,IF(P243&lt;735,666+13002/(738-P243),IF(P243&lt;900,545+17820/(P243-731),650)))</f>
        <v>473.57780440976768</v>
      </c>
      <c r="S243" s="12">
        <f>LambdaP*MassivSI/(dP/1000)/(R243*RhoA)/(1+Q243/3)*(D243-P243)*DeltaT-(EXP(Q243/10)-1)*(D243-D242)</f>
        <v>0.36214359862791401</v>
      </c>
    </row>
    <row r="244" spans="2:19" x14ac:dyDescent="0.25">
      <c r="B244" s="3">
        <f t="shared" si="12"/>
        <v>1130</v>
      </c>
      <c r="C244" s="14">
        <f t="shared" si="13"/>
        <v>18.833333333333332</v>
      </c>
      <c r="D244" s="11">
        <f t="shared" si="14"/>
        <v>772.40709896842009</v>
      </c>
      <c r="E244" s="11">
        <f t="shared" si="15"/>
        <v>73.881093250879431</v>
      </c>
      <c r="F244" s="11">
        <f>L244</f>
        <v>73.881093250879431</v>
      </c>
      <c r="G244" s="11">
        <f>P244</f>
        <v>73.881093250879431</v>
      </c>
      <c r="H244" s="24">
        <f>H243+IF(Limit=Oui,MAX(0,K243),K243)</f>
        <v>73.881093250879431</v>
      </c>
      <c r="I244" s="12">
        <f>Cp*RhoP/(J244*RhoA)*dP/1000*MassivSS</f>
        <v>0.59785507579778008</v>
      </c>
      <c r="J244" s="24">
        <f>IF(H244&lt;600,425+0.773*H244-1.69/1000*H244^2+2.22/1000^2*H244^3,IF(H244&lt;735,666+13002/(738-H244),IF(H244&lt;900,545+17820/(H244-731),650)))</f>
        <v>473.78062984069834</v>
      </c>
      <c r="K244" s="12">
        <f>LambdaP*MassivSS/(dP/1000)/(J244*RhoA)/(1+I244/3)*(D244-H244)*DeltaT-(EXP(I244/10)-1)*(D244-D243)</f>
        <v>0.36236958316703272</v>
      </c>
      <c r="L244" s="24">
        <f>L243+IF(Limit=Oui,MAX(0,O243),O243)</f>
        <v>73.881093250879431</v>
      </c>
      <c r="M244" s="12">
        <f>Cp*RhoP/(N244*RhoA)*dP/1000*MassivW</f>
        <v>0.59785507579778008</v>
      </c>
      <c r="N244" s="24">
        <f>IF(L244&lt;600,425+0.773*L244-1.69/1000*L244^2+2.22/1000^2*L244^3,IF(L244&lt;735,666+13002/(738-L244),IF(L244&lt;900,545+17820/(L244-731),650)))</f>
        <v>473.78062984069834</v>
      </c>
      <c r="O244" s="12">
        <f>LambdaP*MassivW/(dP/1000)/(N244*RhoA)/(1+M244/3)*(D244-L244)*DeltaT-(EXP(M244/10)-1)*(D244-D243)</f>
        <v>0.36236958316703272</v>
      </c>
      <c r="P244" s="24">
        <f>P243+IF(Limit=Oui,MAX(0,S243),S243)</f>
        <v>73.881093250879431</v>
      </c>
      <c r="Q244" s="12">
        <f>Cp*RhoP/(R244*RhoA)*dP/1000*MassivSI</f>
        <v>0.59785507579778008</v>
      </c>
      <c r="R244" s="24">
        <f>IF(P244&lt;600,425+0.773*P244-1.69/1000*P244^2+2.22/1000^2*P244^3,IF(P244&lt;735,666+13002/(738-P244),IF(P244&lt;900,545+17820/(P244-731),650)))</f>
        <v>473.78062984069834</v>
      </c>
      <c r="S244" s="12">
        <f>LambdaP*MassivSI/(dP/1000)/(R244*RhoA)/(1+Q244/3)*(D244-P244)*DeltaT-(EXP(Q244/10)-1)*(D244-D243)</f>
        <v>0.36236958316703272</v>
      </c>
    </row>
    <row r="245" spans="2:19" x14ac:dyDescent="0.25">
      <c r="B245" s="3">
        <f t="shared" si="12"/>
        <v>1135</v>
      </c>
      <c r="C245" s="14">
        <f t="shared" si="13"/>
        <v>18.916666666666668</v>
      </c>
      <c r="D245" s="11">
        <f t="shared" si="14"/>
        <v>773.06425614581474</v>
      </c>
      <c r="E245" s="11">
        <f t="shared" si="15"/>
        <v>74.243462834046468</v>
      </c>
      <c r="F245" s="11">
        <f>L245</f>
        <v>74.243462834046468</v>
      </c>
      <c r="G245" s="11">
        <f>P245</f>
        <v>74.243462834046468</v>
      </c>
      <c r="H245" s="24">
        <f>H244+IF(Limit=Oui,MAX(0,K244),K244)</f>
        <v>74.243462834046468</v>
      </c>
      <c r="I245" s="12">
        <f>Cp*RhoP/(J245*RhoA)*dP/1000*MassivSS</f>
        <v>0.59759948059468448</v>
      </c>
      <c r="J245" s="24">
        <f>IF(H245&lt;600,425+0.773*H245-1.69/1000*H245^2+2.22/1000^2*H245^3,IF(H245&lt;735,666+13002/(738-H245),IF(H245&lt;900,545+17820/(H245-731),650)))</f>
        <v>473.98326732657159</v>
      </c>
      <c r="K245" s="12">
        <f>LambdaP*MassivSS/(dP/1000)/(J245*RhoA)/(1+I245/3)*(D245-H245)*DeltaT-(EXP(I245/10)-1)*(D245-D244)</f>
        <v>0.36259211215324028</v>
      </c>
      <c r="L245" s="24">
        <f>L244+IF(Limit=Oui,MAX(0,O244),O244)</f>
        <v>74.243462834046468</v>
      </c>
      <c r="M245" s="12">
        <f>Cp*RhoP/(N245*RhoA)*dP/1000*MassivW</f>
        <v>0.59759948059468448</v>
      </c>
      <c r="N245" s="24">
        <f>IF(L245&lt;600,425+0.773*L245-1.69/1000*L245^2+2.22/1000^2*L245^3,IF(L245&lt;735,666+13002/(738-L245),IF(L245&lt;900,545+17820/(L245-731),650)))</f>
        <v>473.98326732657159</v>
      </c>
      <c r="O245" s="12">
        <f>LambdaP*MassivW/(dP/1000)/(N245*RhoA)/(1+M245/3)*(D245-L245)*DeltaT-(EXP(M245/10)-1)*(D245-D244)</f>
        <v>0.36259211215324028</v>
      </c>
      <c r="P245" s="24">
        <f>P244+IF(Limit=Oui,MAX(0,S244),S244)</f>
        <v>74.243462834046468</v>
      </c>
      <c r="Q245" s="12">
        <f>Cp*RhoP/(R245*RhoA)*dP/1000*MassivSI</f>
        <v>0.59759948059468448</v>
      </c>
      <c r="R245" s="24">
        <f>IF(P245&lt;600,425+0.773*P245-1.69/1000*P245^2+2.22/1000^2*P245^3,IF(P245&lt;735,666+13002/(738-P245),IF(P245&lt;900,545+17820/(P245-731),650)))</f>
        <v>473.98326732657159</v>
      </c>
      <c r="S245" s="12">
        <f>LambdaP*MassivSI/(dP/1000)/(R245*RhoA)/(1+Q245/3)*(D245-P245)*DeltaT-(EXP(Q245/10)-1)*(D245-D244)</f>
        <v>0.36259211215324028</v>
      </c>
    </row>
    <row r="246" spans="2:19" x14ac:dyDescent="0.25">
      <c r="B246" s="3">
        <f t="shared" si="12"/>
        <v>1140</v>
      </c>
      <c r="C246" s="14">
        <f t="shared" si="13"/>
        <v>19</v>
      </c>
      <c r="D246" s="11">
        <f t="shared" si="14"/>
        <v>773.71854363207149</v>
      </c>
      <c r="E246" s="11">
        <f t="shared" si="15"/>
        <v>74.606054946199706</v>
      </c>
      <c r="F246" s="11">
        <f>L246</f>
        <v>74.606054946199706</v>
      </c>
      <c r="G246" s="11">
        <f>P246</f>
        <v>74.606054946199706</v>
      </c>
      <c r="H246" s="24">
        <f>H245+IF(Limit=Oui,MAX(0,K245),K245)</f>
        <v>74.606054946199706</v>
      </c>
      <c r="I246" s="12">
        <f>Cp*RhoP/(J246*RhoA)*dP/1000*MassivSS</f>
        <v>0.59734434297265271</v>
      </c>
      <c r="J246" s="24">
        <f>IF(H246&lt;600,425+0.773*H246-1.69/1000*H246^2+2.22/1000^2*H246^3,IF(H246&lt;735,666+13002/(738-H246),IF(H246&lt;900,545+17820/(H246-731),650)))</f>
        <v>474.18571498533197</v>
      </c>
      <c r="K246" s="12">
        <f>LambdaP*MassivSS/(dP/1000)/(J246*RhoA)/(1+I246/3)*(D246-H246)*DeltaT-(EXP(I246/10)-1)*(D246-D245)</f>
        <v>0.36281122839138319</v>
      </c>
      <c r="L246" s="24">
        <f>L245+IF(Limit=Oui,MAX(0,O245),O245)</f>
        <v>74.606054946199706</v>
      </c>
      <c r="M246" s="12">
        <f>Cp*RhoP/(N246*RhoA)*dP/1000*MassivW</f>
        <v>0.59734434297265271</v>
      </c>
      <c r="N246" s="24">
        <f>IF(L246&lt;600,425+0.773*L246-1.69/1000*L246^2+2.22/1000^2*L246^3,IF(L246&lt;735,666+13002/(738-L246),IF(L246&lt;900,545+17820/(L246-731),650)))</f>
        <v>474.18571498533197</v>
      </c>
      <c r="O246" s="12">
        <f>LambdaP*MassivW/(dP/1000)/(N246*RhoA)/(1+M246/3)*(D246-L246)*DeltaT-(EXP(M246/10)-1)*(D246-D245)</f>
        <v>0.36281122839138319</v>
      </c>
      <c r="P246" s="24">
        <f>P245+IF(Limit=Oui,MAX(0,S245),S245)</f>
        <v>74.606054946199706</v>
      </c>
      <c r="Q246" s="12">
        <f>Cp*RhoP/(R246*RhoA)*dP/1000*MassivSI</f>
        <v>0.59734434297265271</v>
      </c>
      <c r="R246" s="24">
        <f>IF(P246&lt;600,425+0.773*P246-1.69/1000*P246^2+2.22/1000^2*P246^3,IF(P246&lt;735,666+13002/(738-P246),IF(P246&lt;900,545+17820/(P246-731),650)))</f>
        <v>474.18571498533197</v>
      </c>
      <c r="S246" s="12">
        <f>LambdaP*MassivSI/(dP/1000)/(R246*RhoA)/(1+Q246/3)*(D246-P246)*DeltaT-(EXP(Q246/10)-1)*(D246-D245)</f>
        <v>0.36281122839138319</v>
      </c>
    </row>
    <row r="247" spans="2:19" x14ac:dyDescent="0.25">
      <c r="B247" s="3">
        <f t="shared" si="12"/>
        <v>1145</v>
      </c>
      <c r="C247" s="14">
        <f t="shared" si="13"/>
        <v>19.083333333333332</v>
      </c>
      <c r="D247" s="11">
        <f t="shared" si="14"/>
        <v>774.36998638114494</v>
      </c>
      <c r="E247" s="11">
        <f t="shared" si="15"/>
        <v>74.968866174591085</v>
      </c>
      <c r="F247" s="11">
        <f>L247</f>
        <v>74.968866174591085</v>
      </c>
      <c r="G247" s="11">
        <f>P247</f>
        <v>74.968866174591085</v>
      </c>
      <c r="H247" s="24">
        <f>H246+IF(Limit=Oui,MAX(0,K246),K246)</f>
        <v>74.968866174591085</v>
      </c>
      <c r="I247" s="12">
        <f>Cp*RhoP/(J247*RhoA)*dP/1000*MassivSS</f>
        <v>0.59708966436084832</v>
      </c>
      <c r="J247" s="24">
        <f>IF(H247&lt;600,425+0.773*H247-1.69/1000*H247^2+2.22/1000^2*H247^3,IF(H247&lt;735,666+13002/(738-H247),IF(H247&lt;900,545+17820/(H247-731),650)))</f>
        <v>474.38797097272914</v>
      </c>
      <c r="K247" s="12">
        <f>LambdaP*MassivSS/(dP/1000)/(J247*RhoA)/(1+I247/3)*(D247-H247)*DeltaT-(EXP(I247/10)-1)*(D247-D246)</f>
        <v>0.36302697401600764</v>
      </c>
      <c r="L247" s="24">
        <f>L246+IF(Limit=Oui,MAX(0,O246),O246)</f>
        <v>74.968866174591085</v>
      </c>
      <c r="M247" s="12">
        <f>Cp*RhoP/(N247*RhoA)*dP/1000*MassivW</f>
        <v>0.59708966436084832</v>
      </c>
      <c r="N247" s="24">
        <f>IF(L247&lt;600,425+0.773*L247-1.69/1000*L247^2+2.22/1000^2*L247^3,IF(L247&lt;735,666+13002/(738-L247),IF(L247&lt;900,545+17820/(L247-731),650)))</f>
        <v>474.38797097272914</v>
      </c>
      <c r="O247" s="12">
        <f>LambdaP*MassivW/(dP/1000)/(N247*RhoA)/(1+M247/3)*(D247-L247)*DeltaT-(EXP(M247/10)-1)*(D247-D246)</f>
        <v>0.36302697401600764</v>
      </c>
      <c r="P247" s="24">
        <f>P246+IF(Limit=Oui,MAX(0,S246),S246)</f>
        <v>74.968866174591085</v>
      </c>
      <c r="Q247" s="12">
        <f>Cp*RhoP/(R247*RhoA)*dP/1000*MassivSI</f>
        <v>0.59708966436084832</v>
      </c>
      <c r="R247" s="24">
        <f>IF(P247&lt;600,425+0.773*P247-1.69/1000*P247^2+2.22/1000^2*P247^3,IF(P247&lt;735,666+13002/(738-P247),IF(P247&lt;900,545+17820/(P247-731),650)))</f>
        <v>474.38797097272914</v>
      </c>
      <c r="S247" s="12">
        <f>LambdaP*MassivSI/(dP/1000)/(R247*RhoA)/(1+Q247/3)*(D247-P247)*DeltaT-(EXP(Q247/10)-1)*(D247-D246)</f>
        <v>0.36302697401600764</v>
      </c>
    </row>
    <row r="248" spans="2:19" x14ac:dyDescent="0.25">
      <c r="B248" s="3">
        <f t="shared" si="12"/>
        <v>1150</v>
      </c>
      <c r="C248" s="14">
        <f t="shared" si="13"/>
        <v>19.166666666666668</v>
      </c>
      <c r="D248" s="11">
        <f t="shared" si="14"/>
        <v>775.01860902291014</v>
      </c>
      <c r="E248" s="11">
        <f t="shared" si="15"/>
        <v>75.331893148607094</v>
      </c>
      <c r="F248" s="11">
        <f>L248</f>
        <v>75.331893148607094</v>
      </c>
      <c r="G248" s="11">
        <f>P248</f>
        <v>75.331893148607094</v>
      </c>
      <c r="H248" s="24">
        <f>H247+IF(Limit=Oui,MAX(0,K247),K247)</f>
        <v>75.331893148607094</v>
      </c>
      <c r="I248" s="12">
        <f>Cp*RhoP/(J248*RhoA)*dP/1000*MassivSS</f>
        <v>0.5968354461363542</v>
      </c>
      <c r="J248" s="24">
        <f>IF(H248&lt;600,425+0.773*H248-1.69/1000*H248^2+2.22/1000^2*H248^3,IF(H248&lt;735,666+13002/(738-H248),IF(H248&lt;900,545+17820/(H248-731),650)))</f>
        <v>474.59003348172172</v>
      </c>
      <c r="K248" s="12">
        <f>LambdaP*MassivSS/(dP/1000)/(J248*RhoA)/(1+I248/3)*(D248-H248)*DeltaT-(EXP(I248/10)-1)*(D248-D247)</f>
        <v>0.36323939050462134</v>
      </c>
      <c r="L248" s="24">
        <f>L247+IF(Limit=Oui,MAX(0,O247),O247)</f>
        <v>75.331893148607094</v>
      </c>
      <c r="M248" s="12">
        <f>Cp*RhoP/(N248*RhoA)*dP/1000*MassivW</f>
        <v>0.5968354461363542</v>
      </c>
      <c r="N248" s="24">
        <f>IF(L248&lt;600,425+0.773*L248-1.69/1000*L248^2+2.22/1000^2*L248^3,IF(L248&lt;735,666+13002/(738-L248),IF(L248&lt;900,545+17820/(L248-731),650)))</f>
        <v>474.59003348172172</v>
      </c>
      <c r="O248" s="12">
        <f>LambdaP*MassivW/(dP/1000)/(N248*RhoA)/(1+M248/3)*(D248-L248)*DeltaT-(EXP(M248/10)-1)*(D248-D247)</f>
        <v>0.36323939050462134</v>
      </c>
      <c r="P248" s="24">
        <f>P247+IF(Limit=Oui,MAX(0,S247),S247)</f>
        <v>75.331893148607094</v>
      </c>
      <c r="Q248" s="12">
        <f>Cp*RhoP/(R248*RhoA)*dP/1000*MassivSI</f>
        <v>0.5968354461363542</v>
      </c>
      <c r="R248" s="24">
        <f>IF(P248&lt;600,425+0.773*P248-1.69/1000*P248^2+2.22/1000^2*P248^3,IF(P248&lt;735,666+13002/(738-P248),IF(P248&lt;900,545+17820/(P248-731),650)))</f>
        <v>474.59003348172172</v>
      </c>
      <c r="S248" s="12">
        <f>LambdaP*MassivSI/(dP/1000)/(R248*RhoA)/(1+Q248/3)*(D248-P248)*DeltaT-(EXP(Q248/10)-1)*(D248-D247)</f>
        <v>0.36323939050462134</v>
      </c>
    </row>
    <row r="249" spans="2:19" x14ac:dyDescent="0.25">
      <c r="B249" s="3">
        <f t="shared" si="12"/>
        <v>1155</v>
      </c>
      <c r="C249" s="14">
        <f t="shared" si="13"/>
        <v>19.25</v>
      </c>
      <c r="D249" s="11">
        <f t="shared" si="14"/>
        <v>775.6644358687505</v>
      </c>
      <c r="E249" s="11">
        <f t="shared" si="15"/>
        <v>75.695132539111711</v>
      </c>
      <c r="F249" s="11">
        <f>L249</f>
        <v>75.695132539111711</v>
      </c>
      <c r="G249" s="11">
        <f>P249</f>
        <v>75.695132539111711</v>
      </c>
      <c r="H249" s="24">
        <f>H248+IF(Limit=Oui,MAX(0,K248),K248)</f>
        <v>75.695132539111711</v>
      </c>
      <c r="I249" s="12">
        <f>Cp*RhoP/(J249*RhoA)*dP/1000*MassivSS</f>
        <v>0.59658168962514158</v>
      </c>
      <c r="J249" s="24">
        <f>IF(H249&lt;600,425+0.773*H249-1.69/1000*H249^2+2.22/1000^2*H249^3,IF(H249&lt;735,666+13002/(738-H249),IF(H249&lt;900,545+17820/(H249-731),650)))</f>
        <v>474.79190074189228</v>
      </c>
      <c r="K249" s="12">
        <f>LambdaP*MassivSS/(dP/1000)/(J249*RhoA)/(1+I249/3)*(D249-H249)*DeltaT-(EXP(I249/10)-1)*(D249-D248)</f>
        <v>0.36344851869043571</v>
      </c>
      <c r="L249" s="24">
        <f>L248+IF(Limit=Oui,MAX(0,O248),O248)</f>
        <v>75.695132539111711</v>
      </c>
      <c r="M249" s="12">
        <f>Cp*RhoP/(N249*RhoA)*dP/1000*MassivW</f>
        <v>0.59658168962514158</v>
      </c>
      <c r="N249" s="24">
        <f>IF(L249&lt;600,425+0.773*L249-1.69/1000*L249^2+2.22/1000^2*L249^3,IF(L249&lt;735,666+13002/(738-L249),IF(L249&lt;900,545+17820/(L249-731),650)))</f>
        <v>474.79190074189228</v>
      </c>
      <c r="O249" s="12">
        <f>LambdaP*MassivW/(dP/1000)/(N249*RhoA)/(1+M249/3)*(D249-L249)*DeltaT-(EXP(M249/10)-1)*(D249-D248)</f>
        <v>0.36344851869043571</v>
      </c>
      <c r="P249" s="24">
        <f>P248+IF(Limit=Oui,MAX(0,S248),S248)</f>
        <v>75.695132539111711</v>
      </c>
      <c r="Q249" s="12">
        <f>Cp*RhoP/(R249*RhoA)*dP/1000*MassivSI</f>
        <v>0.59658168962514158</v>
      </c>
      <c r="R249" s="24">
        <f>IF(P249&lt;600,425+0.773*P249-1.69/1000*P249^2+2.22/1000^2*P249^3,IF(P249&lt;735,666+13002/(738-P249),IF(P249&lt;900,545+17820/(P249-731),650)))</f>
        <v>474.79190074189228</v>
      </c>
      <c r="S249" s="12">
        <f>LambdaP*MassivSI/(dP/1000)/(R249*RhoA)/(1+Q249/3)*(D249-P249)*DeltaT-(EXP(Q249/10)-1)*(D249-D248)</f>
        <v>0.36344851869043571</v>
      </c>
    </row>
    <row r="250" spans="2:19" x14ac:dyDescent="0.25">
      <c r="B250" s="3">
        <f t="shared" si="12"/>
        <v>1160</v>
      </c>
      <c r="C250" s="14">
        <f t="shared" si="13"/>
        <v>19.333333333333332</v>
      </c>
      <c r="D250" s="11">
        <f t="shared" si="14"/>
        <v>776.30749091702512</v>
      </c>
      <c r="E250" s="11">
        <f t="shared" si="15"/>
        <v>76.058581057802144</v>
      </c>
      <c r="F250" s="11">
        <f>L250</f>
        <v>76.058581057802144</v>
      </c>
      <c r="G250" s="11">
        <f>P250</f>
        <v>76.058581057802144</v>
      </c>
      <c r="H250" s="24">
        <f>H249+IF(Limit=Oui,MAX(0,K249),K249)</f>
        <v>76.058581057802144</v>
      </c>
      <c r="I250" s="12">
        <f>Cp*RhoP/(J250*RhoA)*dP/1000*MassivSS</f>
        <v>0.59632839610302157</v>
      </c>
      <c r="J250" s="24">
        <f>IF(H250&lt;600,425+0.773*H250-1.69/1000*H250^2+2.22/1000^2*H250^3,IF(H250&lt;735,666+13002/(738-H250),IF(H250&lt;900,545+17820/(H250-731),650)))</f>
        <v>474.99357101887216</v>
      </c>
      <c r="K250" s="12">
        <f>LambdaP*MassivSS/(dP/1000)/(J250*RhoA)/(1+I250/3)*(D250-H250)*DeltaT-(EXP(I250/10)-1)*(D250-D249)</f>
        <v>0.36365439877491584</v>
      </c>
      <c r="L250" s="24">
        <f>L249+IF(Limit=Oui,MAX(0,O249),O249)</f>
        <v>76.058581057802144</v>
      </c>
      <c r="M250" s="12">
        <f>Cp*RhoP/(N250*RhoA)*dP/1000*MassivW</f>
        <v>0.59632839610302157</v>
      </c>
      <c r="N250" s="24">
        <f>IF(L250&lt;600,425+0.773*L250-1.69/1000*L250^2+2.22/1000^2*L250^3,IF(L250&lt;735,666+13002/(738-L250),IF(L250&lt;900,545+17820/(L250-731),650)))</f>
        <v>474.99357101887216</v>
      </c>
      <c r="O250" s="12">
        <f>LambdaP*MassivW/(dP/1000)/(N250*RhoA)/(1+M250/3)*(D250-L250)*DeltaT-(EXP(M250/10)-1)*(D250-D249)</f>
        <v>0.36365439877491584</v>
      </c>
      <c r="P250" s="24">
        <f>P249+IF(Limit=Oui,MAX(0,S249),S249)</f>
        <v>76.058581057802144</v>
      </c>
      <c r="Q250" s="12">
        <f>Cp*RhoP/(R250*RhoA)*dP/1000*MassivSI</f>
        <v>0.59632839610302157</v>
      </c>
      <c r="R250" s="24">
        <f>IF(P250&lt;600,425+0.773*P250-1.69/1000*P250^2+2.22/1000^2*P250^3,IF(P250&lt;735,666+13002/(738-P250),IF(P250&lt;900,545+17820/(P250-731),650)))</f>
        <v>474.99357101887216</v>
      </c>
      <c r="S250" s="12">
        <f>LambdaP*MassivSI/(dP/1000)/(R250*RhoA)/(1+Q250/3)*(D250-P250)*DeltaT-(EXP(Q250/10)-1)*(D250-D249)</f>
        <v>0.36365439877491584</v>
      </c>
    </row>
    <row r="251" spans="2:19" x14ac:dyDescent="0.25">
      <c r="B251" s="3">
        <f t="shared" si="12"/>
        <v>1165</v>
      </c>
      <c r="C251" s="14">
        <f t="shared" si="13"/>
        <v>19.416666666666668</v>
      </c>
      <c r="D251" s="11">
        <f t="shared" si="14"/>
        <v>776.94779785842013</v>
      </c>
      <c r="E251" s="11">
        <f t="shared" si="15"/>
        <v>76.422235456577056</v>
      </c>
      <c r="F251" s="11">
        <f>L251</f>
        <v>76.422235456577056</v>
      </c>
      <c r="G251" s="11">
        <f>P251</f>
        <v>76.422235456577056</v>
      </c>
      <c r="H251" s="24">
        <f>H250+IF(Limit=Oui,MAX(0,K250),K250)</f>
        <v>76.422235456577056</v>
      </c>
      <c r="I251" s="12">
        <f>Cp*RhoP/(J251*RhoA)*dP/1000*MassivSS</f>
        <v>0.59607556679657536</v>
      </c>
      <c r="J251" s="24">
        <f>IF(H251&lt;600,425+0.773*H251-1.69/1000*H251^2+2.22/1000^2*H251^3,IF(H251&lt;735,666+13002/(738-H251),IF(H251&lt;900,545+17820/(H251-731),650)))</f>
        <v>475.1950426137783</v>
      </c>
      <c r="K251" s="12">
        <f>LambdaP*MassivSS/(dP/1000)/(J251*RhoA)/(1+I251/3)*(D251-H251)*DeltaT-(EXP(I251/10)-1)*(D251-D250)</f>
        <v>0.36385707033993475</v>
      </c>
      <c r="L251" s="24">
        <f>L250+IF(Limit=Oui,MAX(0,O250),O250)</f>
        <v>76.422235456577056</v>
      </c>
      <c r="M251" s="12">
        <f>Cp*RhoP/(N251*RhoA)*dP/1000*MassivW</f>
        <v>0.59607556679657536</v>
      </c>
      <c r="N251" s="24">
        <f>IF(L251&lt;600,425+0.773*L251-1.69/1000*L251^2+2.22/1000^2*L251^3,IF(L251&lt;735,666+13002/(738-L251),IF(L251&lt;900,545+17820/(L251-731),650)))</f>
        <v>475.1950426137783</v>
      </c>
      <c r="O251" s="12">
        <f>LambdaP*MassivW/(dP/1000)/(N251*RhoA)/(1+M251/3)*(D251-L251)*DeltaT-(EXP(M251/10)-1)*(D251-D250)</f>
        <v>0.36385707033993475</v>
      </c>
      <c r="P251" s="24">
        <f>P250+IF(Limit=Oui,MAX(0,S250),S250)</f>
        <v>76.422235456577056</v>
      </c>
      <c r="Q251" s="12">
        <f>Cp*RhoP/(R251*RhoA)*dP/1000*MassivSI</f>
        <v>0.59607556679657536</v>
      </c>
      <c r="R251" s="24">
        <f>IF(P251&lt;600,425+0.773*P251-1.69/1000*P251^2+2.22/1000^2*P251^3,IF(P251&lt;735,666+13002/(738-P251),IF(P251&lt;900,545+17820/(P251-731),650)))</f>
        <v>475.1950426137783</v>
      </c>
      <c r="S251" s="12">
        <f>LambdaP*MassivSI/(dP/1000)/(R251*RhoA)/(1+Q251/3)*(D251-P251)*DeltaT-(EXP(Q251/10)-1)*(D251-D250)</f>
        <v>0.36385707033993475</v>
      </c>
    </row>
    <row r="252" spans="2:19" x14ac:dyDescent="0.25">
      <c r="B252" s="3">
        <f t="shared" si="12"/>
        <v>1170</v>
      </c>
      <c r="C252" s="14">
        <f t="shared" si="13"/>
        <v>19.5</v>
      </c>
      <c r="D252" s="11">
        <f t="shared" si="14"/>
        <v>777.58538008118558</v>
      </c>
      <c r="E252" s="11">
        <f t="shared" si="15"/>
        <v>76.786092526916988</v>
      </c>
      <c r="F252" s="11">
        <f>L252</f>
        <v>76.786092526916988</v>
      </c>
      <c r="G252" s="11">
        <f>P252</f>
        <v>76.786092526916988</v>
      </c>
      <c r="H252" s="24">
        <f>H251+IF(Limit=Oui,MAX(0,K251),K251)</f>
        <v>76.786092526916988</v>
      </c>
      <c r="I252" s="12">
        <f>Cp*RhoP/(J252*RhoA)*dP/1000*MassivSS</f>
        <v>0.59582320288407131</v>
      </c>
      <c r="J252" s="24">
        <f>IF(H252&lt;600,425+0.773*H252-1.69/1000*H252^2+2.22/1000^2*H252^3,IF(H252&lt;735,666+13002/(738-H252),IF(H252&lt;900,545+17820/(H252-731),650)))</f>
        <v>475.39631386265899</v>
      </c>
      <c r="K252" s="12">
        <f>LambdaP*MassivSS/(dP/1000)/(J252*RhoA)/(1+I252/3)*(D252-H252)*DeltaT-(EXP(I252/10)-1)*(D252-D251)</f>
        <v>0.36405657235973427</v>
      </c>
      <c r="L252" s="24">
        <f>L251+IF(Limit=Oui,MAX(0,O251),O251)</f>
        <v>76.786092526916988</v>
      </c>
      <c r="M252" s="12">
        <f>Cp*RhoP/(N252*RhoA)*dP/1000*MassivW</f>
        <v>0.59582320288407131</v>
      </c>
      <c r="N252" s="24">
        <f>IF(L252&lt;600,425+0.773*L252-1.69/1000*L252^2+2.22/1000^2*L252^3,IF(L252&lt;735,666+13002/(738-L252),IF(L252&lt;900,545+17820/(L252-731),650)))</f>
        <v>475.39631386265899</v>
      </c>
      <c r="O252" s="12">
        <f>LambdaP*MassivW/(dP/1000)/(N252*RhoA)/(1+M252/3)*(D252-L252)*DeltaT-(EXP(M252/10)-1)*(D252-D251)</f>
        <v>0.36405657235973427</v>
      </c>
      <c r="P252" s="24">
        <f>P251+IF(Limit=Oui,MAX(0,S251),S251)</f>
        <v>76.786092526916988</v>
      </c>
      <c r="Q252" s="12">
        <f>Cp*RhoP/(R252*RhoA)*dP/1000*MassivSI</f>
        <v>0.59582320288407131</v>
      </c>
      <c r="R252" s="24">
        <f>IF(P252&lt;600,425+0.773*P252-1.69/1000*P252^2+2.22/1000^2*P252^3,IF(P252&lt;735,666+13002/(738-P252),IF(P252&lt;900,545+17820/(P252-731),650)))</f>
        <v>475.39631386265899</v>
      </c>
      <c r="S252" s="12">
        <f>LambdaP*MassivSI/(dP/1000)/(R252*RhoA)/(1+Q252/3)*(D252-P252)*DeltaT-(EXP(Q252/10)-1)*(D252-D251)</f>
        <v>0.36405657235973427</v>
      </c>
    </row>
    <row r="253" spans="2:19" x14ac:dyDescent="0.25">
      <c r="B253" s="3">
        <f t="shared" si="12"/>
        <v>1175</v>
      </c>
      <c r="C253" s="14">
        <f t="shared" si="13"/>
        <v>19.583333333333332</v>
      </c>
      <c r="D253" s="11">
        <f t="shared" si="14"/>
        <v>778.22026067626143</v>
      </c>
      <c r="E253" s="11">
        <f t="shared" si="15"/>
        <v>77.150149099276717</v>
      </c>
      <c r="F253" s="11">
        <f>L253</f>
        <v>77.150149099276717</v>
      </c>
      <c r="G253" s="11">
        <f>P253</f>
        <v>77.150149099276717</v>
      </c>
      <c r="H253" s="24">
        <f>H252+IF(Limit=Oui,MAX(0,K252),K252)</f>
        <v>77.150149099276717</v>
      </c>
      <c r="I253" s="12">
        <f>Cp*RhoP/(J253*RhoA)*dP/1000*MassivSS</f>
        <v>0.59557130549635984</v>
      </c>
      <c r="J253" s="24">
        <f>IF(H253&lt;600,425+0.773*H253-1.69/1000*H253^2+2.22/1000^2*H253^3,IF(H253&lt;735,666+13002/(738-H253),IF(H253&lt;900,545+17820/(H253-731),650)))</f>
        <v>475.59738313595085</v>
      </c>
      <c r="K253" s="12">
        <f>LambdaP*MassivSS/(dP/1000)/(J253*RhoA)/(1+I253/3)*(D253-H253)*DeltaT-(EXP(I253/10)-1)*(D253-D252)</f>
        <v>0.36425294321255791</v>
      </c>
      <c r="L253" s="24">
        <f>L252+IF(Limit=Oui,MAX(0,O252),O252)</f>
        <v>77.150149099276717</v>
      </c>
      <c r="M253" s="12">
        <f>Cp*RhoP/(N253*RhoA)*dP/1000*MassivW</f>
        <v>0.59557130549635984</v>
      </c>
      <c r="N253" s="24">
        <f>IF(L253&lt;600,425+0.773*L253-1.69/1000*L253^2+2.22/1000^2*L253^3,IF(L253&lt;735,666+13002/(738-L253),IF(L253&lt;900,545+17820/(L253-731),650)))</f>
        <v>475.59738313595085</v>
      </c>
      <c r="O253" s="12">
        <f>LambdaP*MassivW/(dP/1000)/(N253*RhoA)/(1+M253/3)*(D253-L253)*DeltaT-(EXP(M253/10)-1)*(D253-D252)</f>
        <v>0.36425294321255791</v>
      </c>
      <c r="P253" s="24">
        <f>P252+IF(Limit=Oui,MAX(0,S252),S252)</f>
        <v>77.150149099276717</v>
      </c>
      <c r="Q253" s="12">
        <f>Cp*RhoP/(R253*RhoA)*dP/1000*MassivSI</f>
        <v>0.59557130549635984</v>
      </c>
      <c r="R253" s="24">
        <f>IF(P253&lt;600,425+0.773*P253-1.69/1000*P253^2+2.22/1000^2*P253^3,IF(P253&lt;735,666+13002/(738-P253),IF(P253&lt;900,545+17820/(P253-731),650)))</f>
        <v>475.59738313595085</v>
      </c>
      <c r="S253" s="12">
        <f>LambdaP*MassivSI/(dP/1000)/(R253*RhoA)/(1+Q253/3)*(D253-P253)*DeltaT-(EXP(Q253/10)-1)*(D253-D252)</f>
        <v>0.36425294321255791</v>
      </c>
    </row>
    <row r="254" spans="2:19" x14ac:dyDescent="0.25">
      <c r="B254" s="3">
        <f t="shared" si="12"/>
        <v>1180</v>
      </c>
      <c r="C254" s="14">
        <f t="shared" si="13"/>
        <v>19.666666666666668</v>
      </c>
      <c r="D254" s="11">
        <f t="shared" si="14"/>
        <v>778.85246244229529</v>
      </c>
      <c r="E254" s="11">
        <f t="shared" si="15"/>
        <v>77.51440204248928</v>
      </c>
      <c r="F254" s="11">
        <f>L254</f>
        <v>77.51440204248928</v>
      </c>
      <c r="G254" s="11">
        <f>P254</f>
        <v>77.51440204248928</v>
      </c>
      <c r="H254" s="24">
        <f>H253+IF(Limit=Oui,MAX(0,K253),K253)</f>
        <v>77.51440204248928</v>
      </c>
      <c r="I254" s="12">
        <f>Cp*RhoP/(J254*RhoA)*dP/1000*MassivSS</f>
        <v>0.59531987571775458</v>
      </c>
      <c r="J254" s="24">
        <f>IF(H254&lt;600,425+0.773*H254-1.69/1000*H254^2+2.22/1000^2*H254^3,IF(H254&lt;735,666+13002/(738-H254),IF(H254&lt;900,545+17820/(H254-731),650)))</f>
        <v>475.79824883794504</v>
      </c>
      <c r="K254" s="12">
        <f>LambdaP*MassivSS/(dP/1000)/(J254*RhoA)/(1+I254/3)*(D254-H254)*DeltaT-(EXP(I254/10)-1)*(D254-D253)</f>
        <v>0.36444622069203214</v>
      </c>
      <c r="L254" s="24">
        <f>L253+IF(Limit=Oui,MAX(0,O253),O253)</f>
        <v>77.51440204248928</v>
      </c>
      <c r="M254" s="12">
        <f>Cp*RhoP/(N254*RhoA)*dP/1000*MassivW</f>
        <v>0.59531987571775458</v>
      </c>
      <c r="N254" s="24">
        <f>IF(L254&lt;600,425+0.773*L254-1.69/1000*L254^2+2.22/1000^2*L254^3,IF(L254&lt;735,666+13002/(738-L254),IF(L254&lt;900,545+17820/(L254-731),650)))</f>
        <v>475.79824883794504</v>
      </c>
      <c r="O254" s="12">
        <f>LambdaP*MassivW/(dP/1000)/(N254*RhoA)/(1+M254/3)*(D254-L254)*DeltaT-(EXP(M254/10)-1)*(D254-D253)</f>
        <v>0.36444622069203214</v>
      </c>
      <c r="P254" s="24">
        <f>P253+IF(Limit=Oui,MAX(0,S253),S253)</f>
        <v>77.51440204248928</v>
      </c>
      <c r="Q254" s="12">
        <f>Cp*RhoP/(R254*RhoA)*dP/1000*MassivSI</f>
        <v>0.59531987571775458</v>
      </c>
      <c r="R254" s="24">
        <f>IF(P254&lt;600,425+0.773*P254-1.69/1000*P254^2+2.22/1000^2*P254^3,IF(P254&lt;735,666+13002/(738-P254),IF(P254&lt;900,545+17820/(P254-731),650)))</f>
        <v>475.79824883794504</v>
      </c>
      <c r="S254" s="12">
        <f>LambdaP*MassivSI/(dP/1000)/(R254*RhoA)/(1+Q254/3)*(D254-P254)*DeltaT-(EXP(Q254/10)-1)*(D254-D253)</f>
        <v>0.36444622069203214</v>
      </c>
    </row>
    <row r="255" spans="2:19" x14ac:dyDescent="0.25">
      <c r="B255" s="3">
        <f t="shared" si="12"/>
        <v>1185</v>
      </c>
      <c r="C255" s="14">
        <f t="shared" si="13"/>
        <v>19.75</v>
      </c>
      <c r="D255" s="11">
        <f t="shared" si="14"/>
        <v>779.48200789055568</v>
      </c>
      <c r="E255" s="11">
        <f t="shared" si="15"/>
        <v>77.878848263181311</v>
      </c>
      <c r="F255" s="11">
        <f>L255</f>
        <v>77.878848263181311</v>
      </c>
      <c r="G255" s="11">
        <f>P255</f>
        <v>77.878848263181311</v>
      </c>
      <c r="H255" s="24">
        <f>H254+IF(Limit=Oui,MAX(0,K254),K254)</f>
        <v>77.878848263181311</v>
      </c>
      <c r="I255" s="12">
        <f>Cp*RhoP/(J255*RhoA)*dP/1000*MassivSS</f>
        <v>0.59506891458689459</v>
      </c>
      <c r="J255" s="24">
        <f>IF(H255&lt;600,425+0.773*H255-1.69/1000*H255^2+2.22/1000^2*H255^3,IF(H255&lt;735,666+13002/(738-H255),IF(H255&lt;900,545+17820/(H255-731),650)))</f>
        <v>475.99890940626329</v>
      </c>
      <c r="K255" s="12">
        <f>LambdaP*MassivSS/(dP/1000)/(J255*RhoA)/(1+I255/3)*(D255-H255)*DeltaT-(EXP(I255/10)-1)*(D255-D254)</f>
        <v>0.36463644201820589</v>
      </c>
      <c r="L255" s="24">
        <f>L254+IF(Limit=Oui,MAX(0,O254),O254)</f>
        <v>77.878848263181311</v>
      </c>
      <c r="M255" s="12">
        <f>Cp*RhoP/(N255*RhoA)*dP/1000*MassivW</f>
        <v>0.59506891458689459</v>
      </c>
      <c r="N255" s="24">
        <f>IF(L255&lt;600,425+0.773*L255-1.69/1000*L255^2+2.22/1000^2*L255^3,IF(L255&lt;735,666+13002/(738-L255),IF(L255&lt;900,545+17820/(L255-731),650)))</f>
        <v>475.99890940626329</v>
      </c>
      <c r="O255" s="12">
        <f>LambdaP*MassivW/(dP/1000)/(N255*RhoA)/(1+M255/3)*(D255-L255)*DeltaT-(EXP(M255/10)-1)*(D255-D254)</f>
        <v>0.36463644201820589</v>
      </c>
      <c r="P255" s="24">
        <f>P254+IF(Limit=Oui,MAX(0,S254),S254)</f>
        <v>77.878848263181311</v>
      </c>
      <c r="Q255" s="12">
        <f>Cp*RhoP/(R255*RhoA)*dP/1000*MassivSI</f>
        <v>0.59506891458689459</v>
      </c>
      <c r="R255" s="24">
        <f>IF(P255&lt;600,425+0.773*P255-1.69/1000*P255^2+2.22/1000^2*P255^3,IF(P255&lt;735,666+13002/(738-P255),IF(P255&lt;900,545+17820/(P255-731),650)))</f>
        <v>475.99890940626329</v>
      </c>
      <c r="S255" s="12">
        <f>LambdaP*MassivSI/(dP/1000)/(R255*RhoA)/(1+Q255/3)*(D255-P255)*DeltaT-(EXP(Q255/10)-1)*(D255-D254)</f>
        <v>0.36463644201820589</v>
      </c>
    </row>
    <row r="256" spans="2:19" x14ac:dyDescent="0.25">
      <c r="B256" s="3">
        <f t="shared" si="12"/>
        <v>1190</v>
      </c>
      <c r="C256" s="14">
        <f t="shared" si="13"/>
        <v>19.833333333333332</v>
      </c>
      <c r="D256" s="11">
        <f t="shared" si="14"/>
        <v>780.10891924974067</v>
      </c>
      <c r="E256" s="11">
        <f t="shared" si="15"/>
        <v>78.243484705199521</v>
      </c>
      <c r="F256" s="11">
        <f>L256</f>
        <v>78.243484705199521</v>
      </c>
      <c r="G256" s="11">
        <f>P256</f>
        <v>78.243484705199521</v>
      </c>
      <c r="H256" s="24">
        <f>H255+IF(Limit=Oui,MAX(0,K255),K255)</f>
        <v>78.243484705199521</v>
      </c>
      <c r="I256" s="12">
        <f>Cp*RhoP/(J256*RhoA)*dP/1000*MassivSS</f>
        <v>0.59481842309759247</v>
      </c>
      <c r="J256" s="24">
        <f>IF(H256&lt;600,425+0.773*H256-1.69/1000*H256^2+2.22/1000^2*H256^3,IF(H256&lt;735,666+13002/(738-H256),IF(H256&lt;900,545+17820/(H256-731),650)))</f>
        <v>476.19936331134323</v>
      </c>
      <c r="K256" s="12">
        <f>LambdaP*MassivSS/(dP/1000)/(J256*RhoA)/(1+I256/3)*(D256-H256)*DeltaT-(EXP(I256/10)-1)*(D256-D255)</f>
        <v>0.36482364384851501</v>
      </c>
      <c r="L256" s="24">
        <f>L255+IF(Limit=Oui,MAX(0,O255),O255)</f>
        <v>78.243484705199521</v>
      </c>
      <c r="M256" s="12">
        <f>Cp*RhoP/(N256*RhoA)*dP/1000*MassivW</f>
        <v>0.59481842309759247</v>
      </c>
      <c r="N256" s="24">
        <f>IF(L256&lt;600,425+0.773*L256-1.69/1000*L256^2+2.22/1000^2*L256^3,IF(L256&lt;735,666+13002/(738-L256),IF(L256&lt;900,545+17820/(L256-731),650)))</f>
        <v>476.19936331134323</v>
      </c>
      <c r="O256" s="12">
        <f>LambdaP*MassivW/(dP/1000)/(N256*RhoA)/(1+M256/3)*(D256-L256)*DeltaT-(EXP(M256/10)-1)*(D256-D255)</f>
        <v>0.36482364384851501</v>
      </c>
      <c r="P256" s="24">
        <f>P255+IF(Limit=Oui,MAX(0,S255),S255)</f>
        <v>78.243484705199521</v>
      </c>
      <c r="Q256" s="12">
        <f>Cp*RhoP/(R256*RhoA)*dP/1000*MassivSI</f>
        <v>0.59481842309759247</v>
      </c>
      <c r="R256" s="24">
        <f>IF(P256&lt;600,425+0.773*P256-1.69/1000*P256^2+2.22/1000^2*P256^3,IF(P256&lt;735,666+13002/(738-P256),IF(P256&lt;900,545+17820/(P256-731),650)))</f>
        <v>476.19936331134323</v>
      </c>
      <c r="S256" s="12">
        <f>LambdaP*MassivSI/(dP/1000)/(R256*RhoA)/(1+Q256/3)*(D256-P256)*DeltaT-(EXP(Q256/10)-1)*(D256-D255)</f>
        <v>0.36482364384851501</v>
      </c>
    </row>
    <row r="257" spans="2:19" x14ac:dyDescent="0.25">
      <c r="B257" s="3">
        <f t="shared" si="12"/>
        <v>1195</v>
      </c>
      <c r="C257" s="14">
        <f t="shared" si="13"/>
        <v>19.916666666666668</v>
      </c>
      <c r="D257" s="11">
        <f t="shared" si="14"/>
        <v>780.73321847068837</v>
      </c>
      <c r="E257" s="11">
        <f t="shared" si="15"/>
        <v>78.608308349048031</v>
      </c>
      <c r="F257" s="11">
        <f>L257</f>
        <v>78.608308349048031</v>
      </c>
      <c r="G257" s="11">
        <f>P257</f>
        <v>78.608308349048031</v>
      </c>
      <c r="H257" s="24">
        <f>H256+IF(Limit=Oui,MAX(0,K256),K256)</f>
        <v>78.608308349048031</v>
      </c>
      <c r="I257" s="12">
        <f>Cp*RhoP/(J257*RhoA)*dP/1000*MassivSS</f>
        <v>0.59456840219966378</v>
      </c>
      <c r="J257" s="24">
        <f>IF(H257&lt;600,425+0.773*H257-1.69/1000*H257^2+2.22/1000^2*H257^3,IF(H257&lt;735,666+13002/(738-H257),IF(H257&lt;900,545+17820/(H257-731),650)))</f>
        <v>476.39960905593318</v>
      </c>
      <c r="K257" s="12">
        <f>LambdaP*MassivSS/(dP/1000)/(J257*RhoA)/(1+I257/3)*(D257-H257)*DeltaT-(EXP(I257/10)-1)*(D257-D256)</f>
        <v>0.36500786228825166</v>
      </c>
      <c r="L257" s="24">
        <f>L256+IF(Limit=Oui,MAX(0,O256),O256)</f>
        <v>78.608308349048031</v>
      </c>
      <c r="M257" s="12">
        <f>Cp*RhoP/(N257*RhoA)*dP/1000*MassivW</f>
        <v>0.59456840219966378</v>
      </c>
      <c r="N257" s="24">
        <f>IF(L257&lt;600,425+0.773*L257-1.69/1000*L257^2+2.22/1000^2*L257^3,IF(L257&lt;735,666+13002/(738-L257),IF(L257&lt;900,545+17820/(L257-731),650)))</f>
        <v>476.39960905593318</v>
      </c>
      <c r="O257" s="12">
        <f>LambdaP*MassivW/(dP/1000)/(N257*RhoA)/(1+M257/3)*(D257-L257)*DeltaT-(EXP(M257/10)-1)*(D257-D256)</f>
        <v>0.36500786228825166</v>
      </c>
      <c r="P257" s="24">
        <f>P256+IF(Limit=Oui,MAX(0,S256),S256)</f>
        <v>78.608308349048031</v>
      </c>
      <c r="Q257" s="12">
        <f>Cp*RhoP/(R257*RhoA)*dP/1000*MassivSI</f>
        <v>0.59456840219966378</v>
      </c>
      <c r="R257" s="24">
        <f>IF(P257&lt;600,425+0.773*P257-1.69/1000*P257^2+2.22/1000^2*P257^3,IF(P257&lt;735,666+13002/(738-P257),IF(P257&lt;900,545+17820/(P257-731),650)))</f>
        <v>476.39960905593318</v>
      </c>
      <c r="S257" s="12">
        <f>LambdaP*MassivSI/(dP/1000)/(R257*RhoA)/(1+Q257/3)*(D257-P257)*DeltaT-(EXP(Q257/10)-1)*(D257-D256)</f>
        <v>0.36500786228825166</v>
      </c>
    </row>
    <row r="258" spans="2:19" x14ac:dyDescent="0.25">
      <c r="B258" s="3">
        <f t="shared" si="12"/>
        <v>1200</v>
      </c>
      <c r="C258" s="14">
        <f t="shared" si="13"/>
        <v>20</v>
      </c>
      <c r="D258" s="11">
        <f t="shared" si="14"/>
        <v>781.3549272309881</v>
      </c>
      <c r="E258" s="11">
        <f t="shared" si="15"/>
        <v>78.973316211336282</v>
      </c>
      <c r="F258" s="11">
        <f>L258</f>
        <v>78.973316211336282</v>
      </c>
      <c r="G258" s="11">
        <f>P258</f>
        <v>78.973316211336282</v>
      </c>
      <c r="H258" s="24">
        <f>H257+IF(Limit=Oui,MAX(0,K257),K257)</f>
        <v>78.973316211336282</v>
      </c>
      <c r="I258" s="12">
        <f>Cp*RhoP/(J258*RhoA)*dP/1000*MassivSS</f>
        <v>0.5943188527997435</v>
      </c>
      <c r="J258" s="24">
        <f>IF(H258&lt;600,425+0.773*H258-1.69/1000*H258^2+2.22/1000^2*H258^3,IF(H258&lt;735,666+13002/(738-H258),IF(H258&lt;900,545+17820/(H258-731),650)))</f>
        <v>476.59964517459599</v>
      </c>
      <c r="K258" s="12">
        <f>LambdaP*MassivSS/(dP/1000)/(J258*RhoA)/(1+I258/3)*(D258-H258)*DeltaT-(EXP(I258/10)-1)*(D258-D257)</f>
        <v>0.36518913290101696</v>
      </c>
      <c r="L258" s="24">
        <f>L257+IF(Limit=Oui,MAX(0,O257),O257)</f>
        <v>78.973316211336282</v>
      </c>
      <c r="M258" s="12">
        <f>Cp*RhoP/(N258*RhoA)*dP/1000*MassivW</f>
        <v>0.5943188527997435</v>
      </c>
      <c r="N258" s="24">
        <f>IF(L258&lt;600,425+0.773*L258-1.69/1000*L258^2+2.22/1000^2*L258^3,IF(L258&lt;735,666+13002/(738-L258),IF(L258&lt;900,545+17820/(L258-731),650)))</f>
        <v>476.59964517459599</v>
      </c>
      <c r="O258" s="12">
        <f>LambdaP*MassivW/(dP/1000)/(N258*RhoA)/(1+M258/3)*(D258-L258)*DeltaT-(EXP(M258/10)-1)*(D258-D257)</f>
        <v>0.36518913290101696</v>
      </c>
      <c r="P258" s="24">
        <f>P257+IF(Limit=Oui,MAX(0,S257),S257)</f>
        <v>78.973316211336282</v>
      </c>
      <c r="Q258" s="12">
        <f>Cp*RhoP/(R258*RhoA)*dP/1000*MassivSI</f>
        <v>0.5943188527997435</v>
      </c>
      <c r="R258" s="24">
        <f>IF(P258&lt;600,425+0.773*P258-1.69/1000*P258^2+2.22/1000^2*P258^3,IF(P258&lt;735,666+13002/(738-P258),IF(P258&lt;900,545+17820/(P258-731),650)))</f>
        <v>476.59964517459599</v>
      </c>
      <c r="S258" s="12">
        <f>LambdaP*MassivSI/(dP/1000)/(R258*RhoA)/(1+Q258/3)*(D258-P258)*DeltaT-(EXP(Q258/10)-1)*(D258-D257)</f>
        <v>0.36518913290101696</v>
      </c>
    </row>
    <row r="259" spans="2:19" x14ac:dyDescent="0.25">
      <c r="B259" s="3">
        <f t="shared" si="12"/>
        <v>1205</v>
      </c>
      <c r="C259" s="14">
        <f t="shared" si="13"/>
        <v>20.083333333333332</v>
      </c>
      <c r="D259" s="11">
        <f t="shared" si="14"/>
        <v>781.97406693949733</v>
      </c>
      <c r="E259" s="11">
        <f t="shared" si="15"/>
        <v>79.338505344237305</v>
      </c>
      <c r="F259" s="11">
        <f>L259</f>
        <v>79.338505344237305</v>
      </c>
      <c r="G259" s="11">
        <f>P259</f>
        <v>79.338505344237305</v>
      </c>
      <c r="H259" s="24">
        <f>H258+IF(Limit=Oui,MAX(0,K258),K258)</f>
        <v>79.338505344237305</v>
      </c>
      <c r="I259" s="12">
        <f>Cp*RhoP/(J259*RhoA)*dP/1000*MassivSS</f>
        <v>0.59406977576208475</v>
      </c>
      <c r="J259" s="24">
        <f>IF(H259&lt;600,425+0.773*H259-1.69/1000*H259^2+2.22/1000^2*H259^3,IF(H259&lt;735,666+13002/(738-H259),IF(H259&lt;900,545+17820/(H259-731),650)))</f>
        <v>476.79947023322154</v>
      </c>
      <c r="K259" s="12">
        <f>LambdaP*MassivSS/(dP/1000)/(J259*RhoA)/(1+I259/3)*(D259-H259)*DeltaT-(EXP(I259/10)-1)*(D259-D258)</f>
        <v>0.36536749071876851</v>
      </c>
      <c r="L259" s="24">
        <f>L258+IF(Limit=Oui,MAX(0,O258),O258)</f>
        <v>79.338505344237305</v>
      </c>
      <c r="M259" s="12">
        <f>Cp*RhoP/(N259*RhoA)*dP/1000*MassivW</f>
        <v>0.59406977576208475</v>
      </c>
      <c r="N259" s="24">
        <f>IF(L259&lt;600,425+0.773*L259-1.69/1000*L259^2+2.22/1000^2*L259^3,IF(L259&lt;735,666+13002/(738-L259),IF(L259&lt;900,545+17820/(L259-731),650)))</f>
        <v>476.79947023322154</v>
      </c>
      <c r="O259" s="12">
        <f>LambdaP*MassivW/(dP/1000)/(N259*RhoA)/(1+M259/3)*(D259-L259)*DeltaT-(EXP(M259/10)-1)*(D259-D258)</f>
        <v>0.36536749071876851</v>
      </c>
      <c r="P259" s="24">
        <f>P258+IF(Limit=Oui,MAX(0,S258),S258)</f>
        <v>79.338505344237305</v>
      </c>
      <c r="Q259" s="12">
        <f>Cp*RhoP/(R259*RhoA)*dP/1000*MassivSI</f>
        <v>0.59406977576208475</v>
      </c>
      <c r="R259" s="24">
        <f>IF(P259&lt;600,425+0.773*P259-1.69/1000*P259^2+2.22/1000^2*P259^3,IF(P259&lt;735,666+13002/(738-P259),IF(P259&lt;900,545+17820/(P259-731),650)))</f>
        <v>476.79947023322154</v>
      </c>
      <c r="S259" s="12">
        <f>LambdaP*MassivSI/(dP/1000)/(R259*RhoA)/(1+Q259/3)*(D259-P259)*DeltaT-(EXP(Q259/10)-1)*(D259-D258)</f>
        <v>0.36536749071876851</v>
      </c>
    </row>
    <row r="260" spans="2:19" x14ac:dyDescent="0.25">
      <c r="B260" s="3">
        <f t="shared" si="12"/>
        <v>1210</v>
      </c>
      <c r="C260" s="14">
        <f t="shared" si="13"/>
        <v>20.166666666666668</v>
      </c>
      <c r="D260" s="11">
        <f t="shared" si="14"/>
        <v>782.59065874076532</v>
      </c>
      <c r="E260" s="11">
        <f t="shared" si="15"/>
        <v>79.703872834956073</v>
      </c>
      <c r="F260" s="11">
        <f>L260</f>
        <v>79.703872834956073</v>
      </c>
      <c r="G260" s="11">
        <f>P260</f>
        <v>79.703872834956073</v>
      </c>
      <c r="H260" s="24">
        <f>H259+IF(Limit=Oui,MAX(0,K259),K259)</f>
        <v>79.703872834956073</v>
      </c>
      <c r="I260" s="12">
        <f>Cp*RhoP/(J260*RhoA)*dP/1000*MassivSS</f>
        <v>0.59382117190934447</v>
      </c>
      <c r="J260" s="24">
        <f>IF(H260&lt;600,425+0.773*H260-1.69/1000*H260^2+2.22/1000^2*H260^3,IF(H260&lt;735,666+13002/(738-H260),IF(H260&lt;900,545+17820/(H260-731),650)))</f>
        <v>476.99908282854773</v>
      </c>
      <c r="K260" s="12">
        <f>LambdaP*MassivSS/(dP/1000)/(J260*RhoA)/(1+I260/3)*(D260-H260)*DeltaT-(EXP(I260/10)-1)*(D260-D259)</f>
        <v>0.36554297025173671</v>
      </c>
      <c r="L260" s="24">
        <f>L259+IF(Limit=Oui,MAX(0,O259),O259)</f>
        <v>79.703872834956073</v>
      </c>
      <c r="M260" s="12">
        <f>Cp*RhoP/(N260*RhoA)*dP/1000*MassivW</f>
        <v>0.59382117190934447</v>
      </c>
      <c r="N260" s="24">
        <f>IF(L260&lt;600,425+0.773*L260-1.69/1000*L260^2+2.22/1000^2*L260^3,IF(L260&lt;735,666+13002/(738-L260),IF(L260&lt;900,545+17820/(L260-731),650)))</f>
        <v>476.99908282854773</v>
      </c>
      <c r="O260" s="12">
        <f>LambdaP*MassivW/(dP/1000)/(N260*RhoA)/(1+M260/3)*(D260-L260)*DeltaT-(EXP(M260/10)-1)*(D260-D259)</f>
        <v>0.36554297025173671</v>
      </c>
      <c r="P260" s="24">
        <f>P259+IF(Limit=Oui,MAX(0,S259),S259)</f>
        <v>79.703872834956073</v>
      </c>
      <c r="Q260" s="12">
        <f>Cp*RhoP/(R260*RhoA)*dP/1000*MassivSI</f>
        <v>0.59382117190934447</v>
      </c>
      <c r="R260" s="24">
        <f>IF(P260&lt;600,425+0.773*P260-1.69/1000*P260^2+2.22/1000^2*P260^3,IF(P260&lt;735,666+13002/(738-P260),IF(P260&lt;900,545+17820/(P260-731),650)))</f>
        <v>476.99908282854773</v>
      </c>
      <c r="S260" s="12">
        <f>LambdaP*MassivSI/(dP/1000)/(R260*RhoA)/(1+Q260/3)*(D260-P260)*DeltaT-(EXP(Q260/10)-1)*(D260-D259)</f>
        <v>0.36554297025173671</v>
      </c>
    </row>
    <row r="261" spans="2:19" x14ac:dyDescent="0.25">
      <c r="B261" s="3">
        <f t="shared" si="12"/>
        <v>1215</v>
      </c>
      <c r="C261" s="14">
        <f t="shared" si="13"/>
        <v>20.25</v>
      </c>
      <c r="D261" s="11">
        <f t="shared" si="14"/>
        <v>783.20472351936542</v>
      </c>
      <c r="E261" s="11">
        <f t="shared" si="15"/>
        <v>80.069415805207811</v>
      </c>
      <c r="F261" s="11">
        <f>L261</f>
        <v>80.069415805207811</v>
      </c>
      <c r="G261" s="11">
        <f>P261</f>
        <v>80.069415805207811</v>
      </c>
      <c r="H261" s="24">
        <f>H260+IF(Limit=Oui,MAX(0,K260),K260)</f>
        <v>80.069415805207811</v>
      </c>
      <c r="I261" s="12">
        <f>Cp*RhoP/(J261*RhoA)*dP/1000*MassivSS</f>
        <v>0.59357304202335348</v>
      </c>
      <c r="J261" s="24">
        <f>IF(H261&lt;600,425+0.773*H261-1.69/1000*H261^2+2.22/1000^2*H261^3,IF(H261&lt;735,666+13002/(738-H261),IF(H261&lt;900,545+17820/(H261-731),650)))</f>
        <v>477.19848158769048</v>
      </c>
      <c r="K261" s="12">
        <f>LambdaP*MassivSS/(dP/1000)/(J261*RhoA)/(1+I261/3)*(D261-H261)*DeltaT-(EXP(I261/10)-1)*(D261-D260)</f>
        <v>0.36571560549811932</v>
      </c>
      <c r="L261" s="24">
        <f>L260+IF(Limit=Oui,MAX(0,O260),O260)</f>
        <v>80.069415805207811</v>
      </c>
      <c r="M261" s="12">
        <f>Cp*RhoP/(N261*RhoA)*dP/1000*MassivW</f>
        <v>0.59357304202335348</v>
      </c>
      <c r="N261" s="24">
        <f>IF(L261&lt;600,425+0.773*L261-1.69/1000*L261^2+2.22/1000^2*L261^3,IF(L261&lt;735,666+13002/(738-L261),IF(L261&lt;900,545+17820/(L261-731),650)))</f>
        <v>477.19848158769048</v>
      </c>
      <c r="O261" s="12">
        <f>LambdaP*MassivW/(dP/1000)/(N261*RhoA)/(1+M261/3)*(D261-L261)*DeltaT-(EXP(M261/10)-1)*(D261-D260)</f>
        <v>0.36571560549811932</v>
      </c>
      <c r="P261" s="24">
        <f>P260+IF(Limit=Oui,MAX(0,S260),S260)</f>
        <v>80.069415805207811</v>
      </c>
      <c r="Q261" s="12">
        <f>Cp*RhoP/(R261*RhoA)*dP/1000*MassivSI</f>
        <v>0.59357304202335348</v>
      </c>
      <c r="R261" s="24">
        <f>IF(P261&lt;600,425+0.773*P261-1.69/1000*P261^2+2.22/1000^2*P261^3,IF(P261&lt;735,666+13002/(738-P261),IF(P261&lt;900,545+17820/(P261-731),650)))</f>
        <v>477.19848158769048</v>
      </c>
      <c r="S261" s="12">
        <f>LambdaP*MassivSI/(dP/1000)/(R261*RhoA)/(1+Q261/3)*(D261-P261)*DeltaT-(EXP(Q261/10)-1)*(D261-D260)</f>
        <v>0.36571560549811932</v>
      </c>
    </row>
    <row r="262" spans="2:19" x14ac:dyDescent="0.25">
      <c r="B262" s="3">
        <f t="shared" si="12"/>
        <v>1220</v>
      </c>
      <c r="C262" s="14">
        <f t="shared" si="13"/>
        <v>20.333333333333332</v>
      </c>
      <c r="D262" s="11">
        <f t="shared" si="14"/>
        <v>783.81628190414062</v>
      </c>
      <c r="E262" s="11">
        <f t="shared" si="15"/>
        <v>80.435131410705935</v>
      </c>
      <c r="F262" s="11">
        <f>L262</f>
        <v>80.435131410705935</v>
      </c>
      <c r="G262" s="11">
        <f>P262</f>
        <v>80.435131410705935</v>
      </c>
      <c r="H262" s="24">
        <f>H261+IF(Limit=Oui,MAX(0,K261),K261)</f>
        <v>80.435131410705935</v>
      </c>
      <c r="I262" s="12">
        <f>Cp*RhoP/(J262*RhoA)*dP/1000*MassivSS</f>
        <v>0.59332538684587199</v>
      </c>
      <c r="J262" s="24">
        <f>IF(H262&lt;600,425+0.773*H262-1.69/1000*H262^2+2.22/1000^2*H262^3,IF(H262&lt;735,666+13002/(738-H262),IF(H262&lt;900,545+17820/(H262-731),650)))</f>
        <v>477.39766516768145</v>
      </c>
      <c r="K262" s="12">
        <f>LambdaP*MassivSS/(dP/1000)/(J262*RhoA)/(1+I262/3)*(D262-H262)*DeltaT-(EXP(I262/10)-1)*(D262-D261)</f>
        <v>0.36588542995342888</v>
      </c>
      <c r="L262" s="24">
        <f>L261+IF(Limit=Oui,MAX(0,O261),O261)</f>
        <v>80.435131410705935</v>
      </c>
      <c r="M262" s="12">
        <f>Cp*RhoP/(N262*RhoA)*dP/1000*MassivW</f>
        <v>0.59332538684587199</v>
      </c>
      <c r="N262" s="24">
        <f>IF(L262&lt;600,425+0.773*L262-1.69/1000*L262^2+2.22/1000^2*L262^3,IF(L262&lt;735,666+13002/(738-L262),IF(L262&lt;900,545+17820/(L262-731),650)))</f>
        <v>477.39766516768145</v>
      </c>
      <c r="O262" s="12">
        <f>LambdaP*MassivW/(dP/1000)/(N262*RhoA)/(1+M262/3)*(D262-L262)*DeltaT-(EXP(M262/10)-1)*(D262-D261)</f>
        <v>0.36588542995342888</v>
      </c>
      <c r="P262" s="24">
        <f>P261+IF(Limit=Oui,MAX(0,S261),S261)</f>
        <v>80.435131410705935</v>
      </c>
      <c r="Q262" s="12">
        <f>Cp*RhoP/(R262*RhoA)*dP/1000*MassivSI</f>
        <v>0.59332538684587199</v>
      </c>
      <c r="R262" s="24">
        <f>IF(P262&lt;600,425+0.773*P262-1.69/1000*P262^2+2.22/1000^2*P262^3,IF(P262&lt;735,666+13002/(738-P262),IF(P262&lt;900,545+17820/(P262-731),650)))</f>
        <v>477.39766516768145</v>
      </c>
      <c r="S262" s="12">
        <f>LambdaP*MassivSI/(dP/1000)/(R262*RhoA)/(1+Q262/3)*(D262-P262)*DeltaT-(EXP(Q262/10)-1)*(D262-D261)</f>
        <v>0.36588542995342888</v>
      </c>
    </row>
    <row r="263" spans="2:19" x14ac:dyDescent="0.25">
      <c r="B263" s="3">
        <f t="shared" si="12"/>
        <v>1225</v>
      </c>
      <c r="C263" s="14">
        <f t="shared" si="13"/>
        <v>20.416666666666668</v>
      </c>
      <c r="D263" s="11">
        <f t="shared" si="14"/>
        <v>784.42535427236078</v>
      </c>
      <c r="E263" s="11">
        <f t="shared" si="15"/>
        <v>80.801016840659358</v>
      </c>
      <c r="F263" s="11">
        <f>L263</f>
        <v>80.801016840659358</v>
      </c>
      <c r="G263" s="11">
        <f>P263</f>
        <v>80.801016840659358</v>
      </c>
      <c r="H263" s="24">
        <f>H262+IF(Limit=Oui,MAX(0,K262),K262)</f>
        <v>80.801016840659358</v>
      </c>
      <c r="I263" s="12">
        <f>Cp*RhoP/(J263*RhoA)*dP/1000*MassivSS</f>
        <v>0.59307820707933168</v>
      </c>
      <c r="J263" s="24">
        <f>IF(H263&lt;600,425+0.773*H263-1.69/1000*H263^2+2.22/1000^2*H263^3,IF(H263&lt;735,666+13002/(738-H263),IF(H263&lt;900,545+17820/(H263-731),650)))</f>
        <v>477.59663225501401</v>
      </c>
      <c r="K263" s="12">
        <f>LambdaP*MassivSS/(dP/1000)/(J263*RhoA)/(1+I263/3)*(D263-H263)*DeltaT-(EXP(I263/10)-1)*(D263-D262)</f>
        <v>0.36605247661985096</v>
      </c>
      <c r="L263" s="24">
        <f>L262+IF(Limit=Oui,MAX(0,O262),O262)</f>
        <v>80.801016840659358</v>
      </c>
      <c r="M263" s="12">
        <f>Cp*RhoP/(N263*RhoA)*dP/1000*MassivW</f>
        <v>0.59307820707933168</v>
      </c>
      <c r="N263" s="24">
        <f>IF(L263&lt;600,425+0.773*L263-1.69/1000*L263^2+2.22/1000^2*L263^3,IF(L263&lt;735,666+13002/(738-L263),IF(L263&lt;900,545+17820/(L263-731),650)))</f>
        <v>477.59663225501401</v>
      </c>
      <c r="O263" s="12">
        <f>LambdaP*MassivW/(dP/1000)/(N263*RhoA)/(1+M263/3)*(D263-L263)*DeltaT-(EXP(M263/10)-1)*(D263-D262)</f>
        <v>0.36605247661985096</v>
      </c>
      <c r="P263" s="24">
        <f>P262+IF(Limit=Oui,MAX(0,S262),S262)</f>
        <v>80.801016840659358</v>
      </c>
      <c r="Q263" s="12">
        <f>Cp*RhoP/(R263*RhoA)*dP/1000*MassivSI</f>
        <v>0.59307820707933168</v>
      </c>
      <c r="R263" s="24">
        <f>IF(P263&lt;600,425+0.773*P263-1.69/1000*P263^2+2.22/1000^2*P263^3,IF(P263&lt;735,666+13002/(738-P263),IF(P263&lt;900,545+17820/(P263-731),650)))</f>
        <v>477.59663225501401</v>
      </c>
      <c r="S263" s="12">
        <f>LambdaP*MassivSI/(dP/1000)/(R263*RhoA)/(1+Q263/3)*(D263-P263)*DeltaT-(EXP(Q263/10)-1)*(D263-D262)</f>
        <v>0.36605247661985096</v>
      </c>
    </row>
    <row r="264" spans="2:19" x14ac:dyDescent="0.25">
      <c r="B264" s="3">
        <f t="shared" si="12"/>
        <v>1230</v>
      </c>
      <c r="C264" s="14">
        <f t="shared" si="13"/>
        <v>20.5</v>
      </c>
      <c r="D264" s="11">
        <f t="shared" si="14"/>
        <v>785.03196075379753</v>
      </c>
      <c r="E264" s="11">
        <f t="shared" si="15"/>
        <v>81.167069317279214</v>
      </c>
      <c r="F264" s="11">
        <f>L264</f>
        <v>81.167069317279214</v>
      </c>
      <c r="G264" s="11">
        <f>P264</f>
        <v>81.167069317279214</v>
      </c>
      <c r="H264" s="24">
        <f>H263+IF(Limit=Oui,MAX(0,K263),K263)</f>
        <v>81.167069317279214</v>
      </c>
      <c r="I264" s="12">
        <f>Cp*RhoP/(J264*RhoA)*dP/1000*MassivSS</f>
        <v>0.59283150338756363</v>
      </c>
      <c r="J264" s="24">
        <f>IF(H264&lt;600,425+0.773*H264-1.69/1000*H264^2+2.22/1000^2*H264^3,IF(H264&lt;735,666+13002/(738-H264),IF(H264&lt;900,545+17820/(H264-731),650)))</f>
        <v>477.7953815651976</v>
      </c>
      <c r="K264" s="12">
        <f>LambdaP*MassivSS/(dP/1000)/(J264*RhoA)/(1+I264/3)*(D264-H264)*DeltaT-(EXP(I264/10)-1)*(D264-D263)</f>
        <v>0.36621677801514702</v>
      </c>
      <c r="L264" s="24">
        <f>L263+IF(Limit=Oui,MAX(0,O263),O263)</f>
        <v>81.167069317279214</v>
      </c>
      <c r="M264" s="12">
        <f>Cp*RhoP/(N264*RhoA)*dP/1000*MassivW</f>
        <v>0.59283150338756363</v>
      </c>
      <c r="N264" s="24">
        <f>IF(L264&lt;600,425+0.773*L264-1.69/1000*L264^2+2.22/1000^2*L264^3,IF(L264&lt;735,666+13002/(738-L264),IF(L264&lt;900,545+17820/(L264-731),650)))</f>
        <v>477.7953815651976</v>
      </c>
      <c r="O264" s="12">
        <f>LambdaP*MassivW/(dP/1000)/(N264*RhoA)/(1+M264/3)*(D264-L264)*DeltaT-(EXP(M264/10)-1)*(D264-D263)</f>
        <v>0.36621677801514702</v>
      </c>
      <c r="P264" s="24">
        <f>P263+IF(Limit=Oui,MAX(0,S263),S263)</f>
        <v>81.167069317279214</v>
      </c>
      <c r="Q264" s="12">
        <f>Cp*RhoP/(R264*RhoA)*dP/1000*MassivSI</f>
        <v>0.59283150338756363</v>
      </c>
      <c r="R264" s="24">
        <f>IF(P264&lt;600,425+0.773*P264-1.69/1000*P264^2+2.22/1000^2*P264^3,IF(P264&lt;735,666+13002/(738-P264),IF(P264&lt;900,545+17820/(P264-731),650)))</f>
        <v>477.7953815651976</v>
      </c>
      <c r="S264" s="12">
        <f>LambdaP*MassivSI/(dP/1000)/(R264*RhoA)/(1+Q264/3)*(D264-P264)*DeltaT-(EXP(Q264/10)-1)*(D264-D263)</f>
        <v>0.36621677801514702</v>
      </c>
    </row>
    <row r="265" spans="2:19" x14ac:dyDescent="0.25">
      <c r="B265" s="3">
        <f t="shared" si="12"/>
        <v>1235</v>
      </c>
      <c r="C265" s="14">
        <f t="shared" si="13"/>
        <v>20.583333333333332</v>
      </c>
      <c r="D265" s="11">
        <f t="shared" si="14"/>
        <v>785.63612123471592</v>
      </c>
      <c r="E265" s="11">
        <f t="shared" si="15"/>
        <v>81.533286095294358</v>
      </c>
      <c r="F265" s="11">
        <f>L265</f>
        <v>81.533286095294358</v>
      </c>
      <c r="G265" s="11">
        <f>P265</f>
        <v>81.533286095294358</v>
      </c>
      <c r="H265" s="24">
        <f>H264+IF(Limit=Oui,MAX(0,K264),K264)</f>
        <v>81.533286095294358</v>
      </c>
      <c r="I265" s="12">
        <f>Cp*RhoP/(J265*RhoA)*dP/1000*MassivSS</f>
        <v>0.59258527639651237</v>
      </c>
      <c r="J265" s="24">
        <f>IF(H265&lt;600,425+0.773*H265-1.69/1000*H265^2+2.22/1000^2*H265^3,IF(H265&lt;735,666+13002/(738-H265),IF(H265&lt;900,545+17820/(H265-731),650)))</f>
        <v>477.99391184231882</v>
      </c>
      <c r="K265" s="12">
        <f>LambdaP*MassivSS/(dP/1000)/(J265*RhoA)/(1+I265/3)*(D265-H265)*DeltaT-(EXP(I265/10)-1)*(D265-D264)</f>
        <v>0.36637836618155906</v>
      </c>
      <c r="L265" s="24">
        <f>L264+IF(Limit=Oui,MAX(0,O264),O264)</f>
        <v>81.533286095294358</v>
      </c>
      <c r="M265" s="12">
        <f>Cp*RhoP/(N265*RhoA)*dP/1000*MassivW</f>
        <v>0.59258527639651237</v>
      </c>
      <c r="N265" s="24">
        <f>IF(L265&lt;600,425+0.773*L265-1.69/1000*L265^2+2.22/1000^2*L265^3,IF(L265&lt;735,666+13002/(738-L265),IF(L265&lt;900,545+17820/(L265-731),650)))</f>
        <v>477.99391184231882</v>
      </c>
      <c r="O265" s="12">
        <f>LambdaP*MassivW/(dP/1000)/(N265*RhoA)/(1+M265/3)*(D265-L265)*DeltaT-(EXP(M265/10)-1)*(D265-D264)</f>
        <v>0.36637836618155906</v>
      </c>
      <c r="P265" s="24">
        <f>P264+IF(Limit=Oui,MAX(0,S264),S264)</f>
        <v>81.533286095294358</v>
      </c>
      <c r="Q265" s="12">
        <f>Cp*RhoP/(R265*RhoA)*dP/1000*MassivSI</f>
        <v>0.59258527639651237</v>
      </c>
      <c r="R265" s="24">
        <f>IF(P265&lt;600,425+0.773*P265-1.69/1000*P265^2+2.22/1000^2*P265^3,IF(P265&lt;735,666+13002/(738-P265),IF(P265&lt;900,545+17820/(P265-731),650)))</f>
        <v>477.99391184231882</v>
      </c>
      <c r="S265" s="12">
        <f>LambdaP*MassivSI/(dP/1000)/(R265*RhoA)/(1+Q265/3)*(D265-P265)*DeltaT-(EXP(Q265/10)-1)*(D265-D264)</f>
        <v>0.36637836618155906</v>
      </c>
    </row>
    <row r="266" spans="2:19" x14ac:dyDescent="0.25">
      <c r="B266" s="3">
        <f t="shared" si="12"/>
        <v>1240</v>
      </c>
      <c r="C266" s="14">
        <f t="shared" si="13"/>
        <v>20.666666666666668</v>
      </c>
      <c r="D266" s="11">
        <f t="shared" si="14"/>
        <v>786.23785536178582</v>
      </c>
      <c r="E266" s="11">
        <f t="shared" si="15"/>
        <v>81.899664461475922</v>
      </c>
      <c r="F266" s="11">
        <f>L266</f>
        <v>81.899664461475922</v>
      </c>
      <c r="G266" s="11">
        <f>P266</f>
        <v>81.899664461475922</v>
      </c>
      <c r="H266" s="24">
        <f>H265+IF(Limit=Oui,MAX(0,K265),K265)</f>
        <v>81.899664461475922</v>
      </c>
      <c r="I266" s="12">
        <f>Cp*RhoP/(J266*RhoA)*dP/1000*MassivSS</f>
        <v>0.59233952669493806</v>
      </c>
      <c r="J266" s="24">
        <f>IF(H266&lt;600,425+0.773*H266-1.69/1000*H266^2+2.22/1000^2*H266^3,IF(H266&lt;735,666+13002/(738-H266),IF(H266&lt;900,545+17820/(H266-731),650)))</f>
        <v>478.19222185861133</v>
      </c>
      <c r="K266" s="12">
        <f>LambdaP*MassivSS/(dP/1000)/(J266*RhoA)/(1+I266/3)*(D266-H266)*DeltaT-(EXP(I266/10)-1)*(D266-D265)</f>
        <v>0.36653727269442904</v>
      </c>
      <c r="L266" s="24">
        <f>L265+IF(Limit=Oui,MAX(0,O265),O265)</f>
        <v>81.899664461475922</v>
      </c>
      <c r="M266" s="12">
        <f>Cp*RhoP/(N266*RhoA)*dP/1000*MassivW</f>
        <v>0.59233952669493806</v>
      </c>
      <c r="N266" s="24">
        <f>IF(L266&lt;600,425+0.773*L266-1.69/1000*L266^2+2.22/1000^2*L266^3,IF(L266&lt;735,666+13002/(738-L266),IF(L266&lt;900,545+17820/(L266-731),650)))</f>
        <v>478.19222185861133</v>
      </c>
      <c r="O266" s="12">
        <f>LambdaP*MassivW/(dP/1000)/(N266*RhoA)/(1+M266/3)*(D266-L266)*DeltaT-(EXP(M266/10)-1)*(D266-D265)</f>
        <v>0.36653727269442904</v>
      </c>
      <c r="P266" s="24">
        <f>P265+IF(Limit=Oui,MAX(0,S265),S265)</f>
        <v>81.899664461475922</v>
      </c>
      <c r="Q266" s="12">
        <f>Cp*RhoP/(R266*RhoA)*dP/1000*MassivSI</f>
        <v>0.59233952669493806</v>
      </c>
      <c r="R266" s="24">
        <f>IF(P266&lt;600,425+0.773*P266-1.69/1000*P266^2+2.22/1000^2*P266^3,IF(P266&lt;735,666+13002/(738-P266),IF(P266&lt;900,545+17820/(P266-731),650)))</f>
        <v>478.19222185861133</v>
      </c>
      <c r="S266" s="12">
        <f>LambdaP*MassivSI/(dP/1000)/(R266*RhoA)/(1+Q266/3)*(D266-P266)*DeltaT-(EXP(Q266/10)-1)*(D266-D265)</f>
        <v>0.36653727269442904</v>
      </c>
    </row>
    <row r="267" spans="2:19" x14ac:dyDescent="0.25">
      <c r="B267" s="3">
        <f t="shared" si="12"/>
        <v>1245</v>
      </c>
      <c r="C267" s="14">
        <f t="shared" si="13"/>
        <v>20.75</v>
      </c>
      <c r="D267" s="11">
        <f t="shared" si="14"/>
        <v>786.83718254591622</v>
      </c>
      <c r="E267" s="11">
        <f t="shared" si="15"/>
        <v>82.266201734170352</v>
      </c>
      <c r="F267" s="11">
        <f>L267</f>
        <v>82.266201734170352</v>
      </c>
      <c r="G267" s="11">
        <f>P267</f>
        <v>82.266201734170352</v>
      </c>
      <c r="H267" s="24">
        <f>H266+IF(Limit=Oui,MAX(0,K266),K266)</f>
        <v>82.266201734170352</v>
      </c>
      <c r="I267" s="12">
        <f>Cp*RhoP/(J267*RhoA)*dP/1000*MassivSS</f>
        <v>0.59209425483510414</v>
      </c>
      <c r="J267" s="24">
        <f>IF(H267&lt;600,425+0.773*H267-1.69/1000*H267^2+2.22/1000^2*H267^3,IF(H267&lt;735,666+13002/(738-H267),IF(H267&lt;900,545+17820/(H267-731),650)))</f>
        <v>478.3903104140324</v>
      </c>
      <c r="K267" s="12">
        <f>LambdaP*MassivSS/(dP/1000)/(J267*RhoA)/(1+I267/3)*(D267-H267)*DeltaT-(EXP(I267/10)-1)*(D267-D266)</f>
        <v>0.36669352867057992</v>
      </c>
      <c r="L267" s="24">
        <f>L266+IF(Limit=Oui,MAX(0,O266),O266)</f>
        <v>82.266201734170352</v>
      </c>
      <c r="M267" s="12">
        <f>Cp*RhoP/(N267*RhoA)*dP/1000*MassivW</f>
        <v>0.59209425483510414</v>
      </c>
      <c r="N267" s="24">
        <f>IF(L267&lt;600,425+0.773*L267-1.69/1000*L267^2+2.22/1000^2*L267^3,IF(L267&lt;735,666+13002/(738-L267),IF(L267&lt;900,545+17820/(L267-731),650)))</f>
        <v>478.3903104140324</v>
      </c>
      <c r="O267" s="12">
        <f>LambdaP*MassivW/(dP/1000)/(N267*RhoA)/(1+M267/3)*(D267-L267)*DeltaT-(EXP(M267/10)-1)*(D267-D266)</f>
        <v>0.36669352867057992</v>
      </c>
      <c r="P267" s="24">
        <f>P266+IF(Limit=Oui,MAX(0,S266),S266)</f>
        <v>82.266201734170352</v>
      </c>
      <c r="Q267" s="12">
        <f>Cp*RhoP/(R267*RhoA)*dP/1000*MassivSI</f>
        <v>0.59209425483510414</v>
      </c>
      <c r="R267" s="24">
        <f>IF(P267&lt;600,425+0.773*P267-1.69/1000*P267^2+2.22/1000^2*P267^3,IF(P267&lt;735,666+13002/(738-P267),IF(P267&lt;900,545+17820/(P267-731),650)))</f>
        <v>478.3903104140324</v>
      </c>
      <c r="S267" s="12">
        <f>LambdaP*MassivSI/(dP/1000)/(R267*RhoA)/(1+Q267/3)*(D267-P267)*DeltaT-(EXP(Q267/10)-1)*(D267-D266)</f>
        <v>0.36669352867057992</v>
      </c>
    </row>
    <row r="268" spans="2:19" x14ac:dyDescent="0.25">
      <c r="B268" s="3">
        <f t="shared" si="12"/>
        <v>1250</v>
      </c>
      <c r="C268" s="14">
        <f t="shared" si="13"/>
        <v>20.833333333333332</v>
      </c>
      <c r="D268" s="11">
        <f t="shared" si="14"/>
        <v>787.43412196601128</v>
      </c>
      <c r="E268" s="11">
        <f t="shared" si="15"/>
        <v>82.632895262840933</v>
      </c>
      <c r="F268" s="11">
        <f>L268</f>
        <v>82.632895262840933</v>
      </c>
      <c r="G268" s="11">
        <f>P268</f>
        <v>82.632895262840933</v>
      </c>
      <c r="H268" s="24">
        <f>H267+IF(Limit=Oui,MAX(0,K267),K267)</f>
        <v>82.632895262840933</v>
      </c>
      <c r="I268" s="12">
        <f>Cp*RhoP/(J268*RhoA)*dP/1000*MassivSS</f>
        <v>0.59184946133345362</v>
      </c>
      <c r="J268" s="24">
        <f>IF(H268&lt;600,425+0.773*H268-1.69/1000*H268^2+2.22/1000^2*H268^3,IF(H268&lt;735,666+13002/(738-H268),IF(H268&lt;900,545+17820/(H268-731),650)))</f>
        <v>478.58817633584658</v>
      </c>
      <c r="K268" s="12">
        <f>LambdaP*MassivSS/(dP/1000)/(J268*RhoA)/(1+I268/3)*(D268-H268)*DeltaT-(EXP(I268/10)-1)*(D268-D267)</f>
        <v>0.36684716477667356</v>
      </c>
      <c r="L268" s="24">
        <f>L267+IF(Limit=Oui,MAX(0,O267),O267)</f>
        <v>82.632895262840933</v>
      </c>
      <c r="M268" s="12">
        <f>Cp*RhoP/(N268*RhoA)*dP/1000*MassivW</f>
        <v>0.59184946133345362</v>
      </c>
      <c r="N268" s="24">
        <f>IF(L268&lt;600,425+0.773*L268-1.69/1000*L268^2+2.22/1000^2*L268^3,IF(L268&lt;735,666+13002/(738-L268),IF(L268&lt;900,545+17820/(L268-731),650)))</f>
        <v>478.58817633584658</v>
      </c>
      <c r="O268" s="12">
        <f>LambdaP*MassivW/(dP/1000)/(N268*RhoA)/(1+M268/3)*(D268-L268)*DeltaT-(EXP(M268/10)-1)*(D268-D267)</f>
        <v>0.36684716477667356</v>
      </c>
      <c r="P268" s="24">
        <f>P267+IF(Limit=Oui,MAX(0,S267),S267)</f>
        <v>82.632895262840933</v>
      </c>
      <c r="Q268" s="12">
        <f>Cp*RhoP/(R268*RhoA)*dP/1000*MassivSI</f>
        <v>0.59184946133345362</v>
      </c>
      <c r="R268" s="24">
        <f>IF(P268&lt;600,425+0.773*P268-1.69/1000*P268^2+2.22/1000^2*P268^3,IF(P268&lt;735,666+13002/(738-P268),IF(P268&lt;900,545+17820/(P268-731),650)))</f>
        <v>478.58817633584658</v>
      </c>
      <c r="S268" s="12">
        <f>LambdaP*MassivSI/(dP/1000)/(R268*RhoA)/(1+Q268/3)*(D268-P268)*DeltaT-(EXP(Q268/10)-1)*(D268-D267)</f>
        <v>0.36684716477667356</v>
      </c>
    </row>
    <row r="269" spans="2:19" x14ac:dyDescent="0.25">
      <c r="B269" s="3">
        <f t="shared" si="12"/>
        <v>1255</v>
      </c>
      <c r="C269" s="14">
        <f t="shared" si="13"/>
        <v>20.916666666666668</v>
      </c>
      <c r="D269" s="11">
        <f t="shared" si="14"/>
        <v>788.02869257265456</v>
      </c>
      <c r="E269" s="11">
        <f t="shared" si="15"/>
        <v>82.999742427617605</v>
      </c>
      <c r="F269" s="11">
        <f>L269</f>
        <v>82.999742427617605</v>
      </c>
      <c r="G269" s="11">
        <f>P269</f>
        <v>82.999742427617605</v>
      </c>
      <c r="H269" s="24">
        <f>H268+IF(Limit=Oui,MAX(0,K268),K268)</f>
        <v>82.999742427617605</v>
      </c>
      <c r="I269" s="12">
        <f>Cp*RhoP/(J269*RhoA)*dP/1000*MassivSS</f>
        <v>0.59160514667127151</v>
      </c>
      <c r="J269" s="24">
        <f>IF(H269&lt;600,425+0.773*H269-1.69/1000*H269^2+2.22/1000^2*H269^3,IF(H269&lt;735,666+13002/(738-H269),IF(H269&lt;900,545+17820/(H269-731),650)))</f>
        <v>478.78581847821761</v>
      </c>
      <c r="K269" s="12">
        <f>LambdaP*MassivSS/(dP/1000)/(J269*RhoA)/(1+I269/3)*(D269-H269)*DeltaT-(EXP(I269/10)-1)*(D269-D268)</f>
        <v>0.36699821123711662</v>
      </c>
      <c r="L269" s="24">
        <f>L268+IF(Limit=Oui,MAX(0,O268),O268)</f>
        <v>82.999742427617605</v>
      </c>
      <c r="M269" s="12">
        <f>Cp*RhoP/(N269*RhoA)*dP/1000*MassivW</f>
        <v>0.59160514667127151</v>
      </c>
      <c r="N269" s="24">
        <f>IF(L269&lt;600,425+0.773*L269-1.69/1000*L269^2+2.22/1000^2*L269^3,IF(L269&lt;735,666+13002/(738-L269),IF(L269&lt;900,545+17820/(L269-731),650)))</f>
        <v>478.78581847821761</v>
      </c>
      <c r="O269" s="12">
        <f>LambdaP*MassivW/(dP/1000)/(N269*RhoA)/(1+M269/3)*(D269-L269)*DeltaT-(EXP(M269/10)-1)*(D269-D268)</f>
        <v>0.36699821123711662</v>
      </c>
      <c r="P269" s="24">
        <f>P268+IF(Limit=Oui,MAX(0,S268),S268)</f>
        <v>82.999742427617605</v>
      </c>
      <c r="Q269" s="12">
        <f>Cp*RhoP/(R269*RhoA)*dP/1000*MassivSI</f>
        <v>0.59160514667127151</v>
      </c>
      <c r="R269" s="24">
        <f>IF(P269&lt;600,425+0.773*P269-1.69/1000*P269^2+2.22/1000^2*P269^3,IF(P269&lt;735,666+13002/(738-P269),IF(P269&lt;900,545+17820/(P269-731),650)))</f>
        <v>478.78581847821761</v>
      </c>
      <c r="S269" s="12">
        <f>LambdaP*MassivSI/(dP/1000)/(R269*RhoA)/(1+Q269/3)*(D269-P269)*DeltaT-(EXP(Q269/10)-1)*(D269-D268)</f>
        <v>0.36699821123711662</v>
      </c>
    </row>
    <row r="270" spans="2:19" x14ac:dyDescent="0.25">
      <c r="B270" s="3">
        <f t="shared" si="12"/>
        <v>1260</v>
      </c>
      <c r="C270" s="14">
        <f t="shared" si="13"/>
        <v>21</v>
      </c>
      <c r="D270" s="11">
        <f t="shared" si="14"/>
        <v>788.62091309171728</v>
      </c>
      <c r="E270" s="11">
        <f t="shared" si="15"/>
        <v>83.366740638854722</v>
      </c>
      <c r="F270" s="11">
        <f>L270</f>
        <v>83.366740638854722</v>
      </c>
      <c r="G270" s="11">
        <f>P270</f>
        <v>83.366740638854722</v>
      </c>
      <c r="H270" s="24">
        <f>H269+IF(Limit=Oui,MAX(0,K269),K269)</f>
        <v>83.366740638854722</v>
      </c>
      <c r="I270" s="12">
        <f>Cp*RhoP/(J270*RhoA)*dP/1000*MassivSS</f>
        <v>0.59136131129533709</v>
      </c>
      <c r="J270" s="24">
        <f>IF(H270&lt;600,425+0.773*H270-1.69/1000*H270^2+2.22/1000^2*H270^3,IF(H270&lt;735,666+13002/(738-H270),IF(H270&lt;900,545+17820/(H270-731),650)))</f>
        <v>478.98323572180584</v>
      </c>
      <c r="K270" s="12">
        <f>LambdaP*MassivSS/(dP/1000)/(J270*RhoA)/(1+I270/3)*(D270-H270)*DeltaT-(EXP(I270/10)-1)*(D270-D269)</f>
        <v>0.3671466978421552</v>
      </c>
      <c r="L270" s="24">
        <f>L269+IF(Limit=Oui,MAX(0,O269),O269)</f>
        <v>83.366740638854722</v>
      </c>
      <c r="M270" s="12">
        <f>Cp*RhoP/(N270*RhoA)*dP/1000*MassivW</f>
        <v>0.59136131129533709</v>
      </c>
      <c r="N270" s="24">
        <f>IF(L270&lt;600,425+0.773*L270-1.69/1000*L270^2+2.22/1000^2*L270^3,IF(L270&lt;735,666+13002/(738-L270),IF(L270&lt;900,545+17820/(L270-731),650)))</f>
        <v>478.98323572180584</v>
      </c>
      <c r="O270" s="12">
        <f>LambdaP*MassivW/(dP/1000)/(N270*RhoA)/(1+M270/3)*(D270-L270)*DeltaT-(EXP(M270/10)-1)*(D270-D269)</f>
        <v>0.3671466978421552</v>
      </c>
      <c r="P270" s="24">
        <f>P269+IF(Limit=Oui,MAX(0,S269),S269)</f>
        <v>83.366740638854722</v>
      </c>
      <c r="Q270" s="12">
        <f>Cp*RhoP/(R270*RhoA)*dP/1000*MassivSI</f>
        <v>0.59136131129533709</v>
      </c>
      <c r="R270" s="24">
        <f>IF(P270&lt;600,425+0.773*P270-1.69/1000*P270^2+2.22/1000^2*P270^3,IF(P270&lt;735,666+13002/(738-P270),IF(P270&lt;900,545+17820/(P270-731),650)))</f>
        <v>478.98323572180584</v>
      </c>
      <c r="S270" s="12">
        <f>LambdaP*MassivSI/(dP/1000)/(R270*RhoA)/(1+Q270/3)*(D270-P270)*DeltaT-(EXP(Q270/10)-1)*(D270-D269)</f>
        <v>0.3671466978421552</v>
      </c>
    </row>
    <row r="271" spans="2:19" x14ac:dyDescent="0.25">
      <c r="B271" s="3">
        <f t="shared" si="12"/>
        <v>1265</v>
      </c>
      <c r="C271" s="14">
        <f t="shared" si="13"/>
        <v>21.083333333333332</v>
      </c>
      <c r="D271" s="11">
        <f t="shared" si="14"/>
        <v>789.21080202789813</v>
      </c>
      <c r="E271" s="11">
        <f t="shared" si="15"/>
        <v>83.733887336696881</v>
      </c>
      <c r="F271" s="11">
        <f>L271</f>
        <v>83.733887336696881</v>
      </c>
      <c r="G271" s="11">
        <f>P271</f>
        <v>83.733887336696881</v>
      </c>
      <c r="H271" s="24">
        <f>H270+IF(Limit=Oui,MAX(0,K270),K270)</f>
        <v>83.733887336696881</v>
      </c>
      <c r="I271" s="12">
        <f>Cp*RhoP/(J271*RhoA)*dP/1000*MassivSS</f>
        <v>0.59111795561856284</v>
      </c>
      <c r="J271" s="24">
        <f>IF(H271&lt;600,425+0.773*H271-1.69/1000*H271^2+2.22/1000^2*H271^3,IF(H271&lt;735,666+13002/(738-H271),IF(H271&lt;900,545+17820/(H271-731),650)))</f>
        <v>479.1804269733737</v>
      </c>
      <c r="K271" s="12">
        <f>LambdaP*MassivSS/(dP/1000)/(J271*RhoA)/(1+I271/3)*(D271-H271)*DeltaT-(EXP(I271/10)-1)*(D271-D270)</f>
        <v>0.36729265395543176</v>
      </c>
      <c r="L271" s="24">
        <f>L270+IF(Limit=Oui,MAX(0,O270),O270)</f>
        <v>83.733887336696881</v>
      </c>
      <c r="M271" s="12">
        <f>Cp*RhoP/(N271*RhoA)*dP/1000*MassivW</f>
        <v>0.59111795561856284</v>
      </c>
      <c r="N271" s="24">
        <f>IF(L271&lt;600,425+0.773*L271-1.69/1000*L271^2+2.22/1000^2*L271^3,IF(L271&lt;735,666+13002/(738-L271),IF(L271&lt;900,545+17820/(L271-731),650)))</f>
        <v>479.1804269733737</v>
      </c>
      <c r="O271" s="12">
        <f>LambdaP*MassivW/(dP/1000)/(N271*RhoA)/(1+M271/3)*(D271-L271)*DeltaT-(EXP(M271/10)-1)*(D271-D270)</f>
        <v>0.36729265395543176</v>
      </c>
      <c r="P271" s="24">
        <f>P270+IF(Limit=Oui,MAX(0,S270),S270)</f>
        <v>83.733887336696881</v>
      </c>
      <c r="Q271" s="12">
        <f>Cp*RhoP/(R271*RhoA)*dP/1000*MassivSI</f>
        <v>0.59111795561856284</v>
      </c>
      <c r="R271" s="24">
        <f>IF(P271&lt;600,425+0.773*P271-1.69/1000*P271^2+2.22/1000^2*P271^3,IF(P271&lt;735,666+13002/(738-P271),IF(P271&lt;900,545+17820/(P271-731),650)))</f>
        <v>479.1804269733737</v>
      </c>
      <c r="S271" s="12">
        <f>LambdaP*MassivSI/(dP/1000)/(R271*RhoA)/(1+Q271/3)*(D271-P271)*DeltaT-(EXP(Q271/10)-1)*(D271-D270)</f>
        <v>0.36729265395543176</v>
      </c>
    </row>
    <row r="272" spans="2:19" x14ac:dyDescent="0.25">
      <c r="B272" s="3">
        <f t="shared" si="12"/>
        <v>1270</v>
      </c>
      <c r="C272" s="14">
        <f t="shared" si="13"/>
        <v>21.166666666666668</v>
      </c>
      <c r="D272" s="11">
        <f t="shared" si="14"/>
        <v>789.79837766819219</v>
      </c>
      <c r="E272" s="11">
        <f t="shared" si="15"/>
        <v>84.101179990652312</v>
      </c>
      <c r="F272" s="11">
        <f>L272</f>
        <v>84.101179990652312</v>
      </c>
      <c r="G272" s="11">
        <f>P272</f>
        <v>84.101179990652312</v>
      </c>
      <c r="H272" s="24">
        <f>H271+IF(Limit=Oui,MAX(0,K271),K271)</f>
        <v>84.101179990652312</v>
      </c>
      <c r="I272" s="12">
        <f>Cp*RhoP/(J272*RhoA)*dP/1000*MassivSS</f>
        <v>0.59087508002062139</v>
      </c>
      <c r="J272" s="24">
        <f>IF(H272&lt;600,425+0.773*H272-1.69/1000*H272^2+2.22/1000^2*H272^3,IF(H272&lt;735,666+13002/(738-H272),IF(H272&lt;900,545+17820/(H272-731),650)))</f>
        <v>479.37739116539706</v>
      </c>
      <c r="K272" s="12">
        <f>LambdaP*MassivSS/(dP/1000)/(J272*RhoA)/(1+I272/3)*(D272-H272)*DeltaT-(EXP(I272/10)-1)*(D272-D271)</f>
        <v>0.367436108521635</v>
      </c>
      <c r="L272" s="24">
        <f>L271+IF(Limit=Oui,MAX(0,O271),O271)</f>
        <v>84.101179990652312</v>
      </c>
      <c r="M272" s="12">
        <f>Cp*RhoP/(N272*RhoA)*dP/1000*MassivW</f>
        <v>0.59087508002062139</v>
      </c>
      <c r="N272" s="24">
        <f>IF(L272&lt;600,425+0.773*L272-1.69/1000*L272^2+2.22/1000^2*L272^3,IF(L272&lt;735,666+13002/(738-L272),IF(L272&lt;900,545+17820/(L272-731),650)))</f>
        <v>479.37739116539706</v>
      </c>
      <c r="O272" s="12">
        <f>LambdaP*MassivW/(dP/1000)/(N272*RhoA)/(1+M272/3)*(D272-L272)*DeltaT-(EXP(M272/10)-1)*(D272-D271)</f>
        <v>0.367436108521635</v>
      </c>
      <c r="P272" s="24">
        <f>P271+IF(Limit=Oui,MAX(0,S271),S271)</f>
        <v>84.101179990652312</v>
      </c>
      <c r="Q272" s="12">
        <f>Cp*RhoP/(R272*RhoA)*dP/1000*MassivSI</f>
        <v>0.59087508002062139</v>
      </c>
      <c r="R272" s="24">
        <f>IF(P272&lt;600,425+0.773*P272-1.69/1000*P272^2+2.22/1000^2*P272^3,IF(P272&lt;735,666+13002/(738-P272),IF(P272&lt;900,545+17820/(P272-731),650)))</f>
        <v>479.37739116539706</v>
      </c>
      <c r="S272" s="12">
        <f>LambdaP*MassivSI/(dP/1000)/(R272*RhoA)/(1+Q272/3)*(D272-P272)*DeltaT-(EXP(Q272/10)-1)*(D272-D271)</f>
        <v>0.367436108521635</v>
      </c>
    </row>
    <row r="273" spans="2:19" x14ac:dyDescent="0.25">
      <c r="B273" s="3">
        <f t="shared" si="12"/>
        <v>1275</v>
      </c>
      <c r="C273" s="14">
        <f t="shared" si="13"/>
        <v>21.25</v>
      </c>
      <c r="D273" s="11">
        <f t="shared" si="14"/>
        <v>790.38365808529295</v>
      </c>
      <c r="E273" s="11">
        <f t="shared" si="15"/>
        <v>84.468616099173943</v>
      </c>
      <c r="F273" s="11">
        <f>L273</f>
        <v>84.468616099173943</v>
      </c>
      <c r="G273" s="11">
        <f>P273</f>
        <v>84.468616099173943</v>
      </c>
      <c r="H273" s="24">
        <f>H272+IF(Limit=Oui,MAX(0,K272),K272)</f>
        <v>84.468616099173943</v>
      </c>
      <c r="I273" s="12">
        <f>Cp*RhoP/(J273*RhoA)*dP/1000*MassivSS</f>
        <v>0.59063268484856257</v>
      </c>
      <c r="J273" s="24">
        <f>IF(H273&lt;600,425+0.773*H273-1.69/1000*H273^2+2.22/1000^2*H273^3,IF(H273&lt;735,666+13002/(738-H273),IF(H273&lt;900,545+17820/(H273-731),650)))</f>
        <v>479.57412725568361</v>
      </c>
      <c r="K273" s="12">
        <f>LambdaP*MassivSS/(dP/1000)/(J273*RhoA)/(1+I273/3)*(D273-H273)*DeltaT-(EXP(I273/10)-1)*(D273-D272)</f>
        <v>0.36757709007384548</v>
      </c>
      <c r="L273" s="24">
        <f>L272+IF(Limit=Oui,MAX(0,O272),O272)</f>
        <v>84.468616099173943</v>
      </c>
      <c r="M273" s="12">
        <f>Cp*RhoP/(N273*RhoA)*dP/1000*MassivW</f>
        <v>0.59063268484856257</v>
      </c>
      <c r="N273" s="24">
        <f>IF(L273&lt;600,425+0.773*L273-1.69/1000*L273^2+2.22/1000^2*L273^3,IF(L273&lt;735,666+13002/(738-L273),IF(L273&lt;900,545+17820/(L273-731),650)))</f>
        <v>479.57412725568361</v>
      </c>
      <c r="O273" s="12">
        <f>LambdaP*MassivW/(dP/1000)/(N273*RhoA)/(1+M273/3)*(D273-L273)*DeltaT-(EXP(M273/10)-1)*(D273-D272)</f>
        <v>0.36757709007384548</v>
      </c>
      <c r="P273" s="24">
        <f>P272+IF(Limit=Oui,MAX(0,S272),S272)</f>
        <v>84.468616099173943</v>
      </c>
      <c r="Q273" s="12">
        <f>Cp*RhoP/(R273*RhoA)*dP/1000*MassivSI</f>
        <v>0.59063268484856257</v>
      </c>
      <c r="R273" s="24">
        <f>IF(P273&lt;600,425+0.773*P273-1.69/1000*P273^2+2.22/1000^2*P273^3,IF(P273&lt;735,666+13002/(738-P273),IF(P273&lt;900,545+17820/(P273-731),650)))</f>
        <v>479.57412725568361</v>
      </c>
      <c r="S273" s="12">
        <f>LambdaP*MassivSI/(dP/1000)/(R273*RhoA)/(1+Q273/3)*(D273-P273)*DeltaT-(EXP(Q273/10)-1)*(D273-D272)</f>
        <v>0.36757709007384548</v>
      </c>
    </row>
    <row r="274" spans="2:19" x14ac:dyDescent="0.25">
      <c r="B274" s="3">
        <f t="shared" si="12"/>
        <v>1280</v>
      </c>
      <c r="C274" s="14">
        <f t="shared" si="13"/>
        <v>21.333333333333332</v>
      </c>
      <c r="D274" s="11">
        <f t="shared" si="14"/>
        <v>790.96666114092716</v>
      </c>
      <c r="E274" s="11">
        <f t="shared" si="15"/>
        <v>84.836193189247794</v>
      </c>
      <c r="F274" s="11">
        <f>L274</f>
        <v>84.836193189247794</v>
      </c>
      <c r="G274" s="11">
        <f>P274</f>
        <v>84.836193189247794</v>
      </c>
      <c r="H274" s="24">
        <f>H273+IF(Limit=Oui,MAX(0,K273),K273)</f>
        <v>84.836193189247794</v>
      </c>
      <c r="I274" s="12">
        <f>Cp*RhoP/(J274*RhoA)*dP/1000*MassivSS</f>
        <v>0.59039077041741872</v>
      </c>
      <c r="J274" s="24">
        <f>IF(H274&lt;600,425+0.773*H274-1.69/1000*H274^2+2.22/1000^2*H274^3,IF(H274&lt;735,666+13002/(738-H274),IF(H274&lt;900,545+17820/(H274-731),650)))</f>
        <v>479.77063422699752</v>
      </c>
      <c r="K274" s="12">
        <f>LambdaP*MassivSS/(dP/1000)/(J274*RhoA)/(1+I274/3)*(D274-H274)*DeltaT-(EXP(I274/10)-1)*(D274-D273)</f>
        <v>0.36771562674082342</v>
      </c>
      <c r="L274" s="24">
        <f>L273+IF(Limit=Oui,MAX(0,O273),O273)</f>
        <v>84.836193189247794</v>
      </c>
      <c r="M274" s="12">
        <f>Cp*RhoP/(N274*RhoA)*dP/1000*MassivW</f>
        <v>0.59039077041741872</v>
      </c>
      <c r="N274" s="24">
        <f>IF(L274&lt;600,425+0.773*L274-1.69/1000*L274^2+2.22/1000^2*L274^3,IF(L274&lt;735,666+13002/(738-L274),IF(L274&lt;900,545+17820/(L274-731),650)))</f>
        <v>479.77063422699752</v>
      </c>
      <c r="O274" s="12">
        <f>LambdaP*MassivW/(dP/1000)/(N274*RhoA)/(1+M274/3)*(D274-L274)*DeltaT-(EXP(M274/10)-1)*(D274-D273)</f>
        <v>0.36771562674082342</v>
      </c>
      <c r="P274" s="24">
        <f>P273+IF(Limit=Oui,MAX(0,S273),S273)</f>
        <v>84.836193189247794</v>
      </c>
      <c r="Q274" s="12">
        <f>Cp*RhoP/(R274*RhoA)*dP/1000*MassivSI</f>
        <v>0.59039077041741872</v>
      </c>
      <c r="R274" s="24">
        <f>IF(P274&lt;600,425+0.773*P274-1.69/1000*P274^2+2.22/1000^2*P274^3,IF(P274&lt;735,666+13002/(738-P274),IF(P274&lt;900,545+17820/(P274-731),650)))</f>
        <v>479.77063422699752</v>
      </c>
      <c r="S274" s="12">
        <f>LambdaP*MassivSI/(dP/1000)/(R274*RhoA)/(1+Q274/3)*(D274-P274)*DeltaT-(EXP(Q274/10)-1)*(D274-D273)</f>
        <v>0.36771562674082342</v>
      </c>
    </row>
    <row r="275" spans="2:19" x14ac:dyDescent="0.25">
      <c r="B275" s="3">
        <f t="shared" ref="B275:B338" si="16">B274+DeltaT</f>
        <v>1285</v>
      </c>
      <c r="C275" s="14">
        <f t="shared" ref="C275:C338" si="17">B275/60</f>
        <v>21.416666666666668</v>
      </c>
      <c r="D275" s="11">
        <f t="shared" ref="D275:D338" si="18">20+345*LOG(8*C275+1,10)</f>
        <v>791.54740448912651</v>
      </c>
      <c r="E275" s="11">
        <f t="shared" ref="E275:E338" si="19">H275</f>
        <v>85.203908815988612</v>
      </c>
      <c r="F275" s="11">
        <f>L275</f>
        <v>85.203908815988612</v>
      </c>
      <c r="G275" s="11">
        <f>P275</f>
        <v>85.203908815988612</v>
      </c>
      <c r="H275" s="24">
        <f>H274+IF(Limit=Oui,MAX(0,K274),K274)</f>
        <v>85.203908815988612</v>
      </c>
      <c r="I275" s="12">
        <f>Cp*RhoP/(J275*RhoA)*dP/1000*MassivSS</f>
        <v>0.5901493370107973</v>
      </c>
      <c r="J275" s="24">
        <f>IF(H275&lt;600,425+0.773*H275-1.69/1000*H275^2+2.22/1000^2*H275^3,IF(H275&lt;735,666+13002/(738-H275),IF(H275&lt;900,545+17820/(H275-731),650)))</f>
        <v>479.9669110866904</v>
      </c>
      <c r="K275" s="12">
        <f>LambdaP*MassivSS/(dP/1000)/(J275*RhoA)/(1+I275/3)*(D275-H275)*DeltaT-(EXP(I275/10)-1)*(D275-D274)</f>
        <v>0.36785174625400269</v>
      </c>
      <c r="L275" s="24">
        <f>L274+IF(Limit=Oui,MAX(0,O274),O274)</f>
        <v>85.203908815988612</v>
      </c>
      <c r="M275" s="12">
        <f>Cp*RhoP/(N275*RhoA)*dP/1000*MassivW</f>
        <v>0.5901493370107973</v>
      </c>
      <c r="N275" s="24">
        <f>IF(L275&lt;600,425+0.773*L275-1.69/1000*L275^2+2.22/1000^2*L275^3,IF(L275&lt;735,666+13002/(738-L275),IF(L275&lt;900,545+17820/(L275-731),650)))</f>
        <v>479.9669110866904</v>
      </c>
      <c r="O275" s="12">
        <f>LambdaP*MassivW/(dP/1000)/(N275*RhoA)/(1+M275/3)*(D275-L275)*DeltaT-(EXP(M275/10)-1)*(D275-D274)</f>
        <v>0.36785174625400269</v>
      </c>
      <c r="P275" s="24">
        <f>P274+IF(Limit=Oui,MAX(0,S274),S274)</f>
        <v>85.203908815988612</v>
      </c>
      <c r="Q275" s="12">
        <f>Cp*RhoP/(R275*RhoA)*dP/1000*MassivSI</f>
        <v>0.5901493370107973</v>
      </c>
      <c r="R275" s="24">
        <f>IF(P275&lt;600,425+0.773*P275-1.69/1000*P275^2+2.22/1000^2*P275^3,IF(P275&lt;735,666+13002/(738-P275),IF(P275&lt;900,545+17820/(P275-731),650)))</f>
        <v>479.9669110866904</v>
      </c>
      <c r="S275" s="12">
        <f>LambdaP*MassivSI/(dP/1000)/(R275*RhoA)/(1+Q275/3)*(D275-P275)*DeltaT-(EXP(Q275/10)-1)*(D275-D274)</f>
        <v>0.36785174625400269</v>
      </c>
    </row>
    <row r="276" spans="2:19" x14ac:dyDescent="0.25">
      <c r="B276" s="3">
        <f t="shared" si="16"/>
        <v>1290</v>
      </c>
      <c r="C276" s="14">
        <f t="shared" si="17"/>
        <v>21.5</v>
      </c>
      <c r="D276" s="11">
        <f t="shared" si="18"/>
        <v>792.1259055794344</v>
      </c>
      <c r="E276" s="11">
        <f t="shared" si="19"/>
        <v>85.571760562242616</v>
      </c>
      <c r="F276" s="11">
        <f>L276</f>
        <v>85.571760562242616</v>
      </c>
      <c r="G276" s="11">
        <f>P276</f>
        <v>85.571760562242616</v>
      </c>
      <c r="H276" s="24">
        <f>H275+IF(Limit=Oui,MAX(0,K275),K275)</f>
        <v>85.571760562242616</v>
      </c>
      <c r="I276" s="12">
        <f>Cp*RhoP/(J276*RhoA)*dP/1000*MassivSS</f>
        <v>0.58990838488146591</v>
      </c>
      <c r="J276" s="24">
        <f>IF(H276&lt;600,425+0.773*H276-1.69/1000*H276^2+2.22/1000^2*H276^3,IF(H276&lt;735,666+13002/(738-H276),IF(H276&lt;900,545+17820/(H276-731),650)))</f>
        <v>480.16295686633839</v>
      </c>
      <c r="K276" s="12">
        <f>LambdaP*MassivSS/(dP/1000)/(J276*RhoA)/(1+I276/3)*(D276-H276)*DeltaT-(EXP(I276/10)-1)*(D276-D275)</f>
        <v>0.36798547595452691</v>
      </c>
      <c r="L276" s="24">
        <f>L275+IF(Limit=Oui,MAX(0,O275),O275)</f>
        <v>85.571760562242616</v>
      </c>
      <c r="M276" s="12">
        <f>Cp*RhoP/(N276*RhoA)*dP/1000*MassivW</f>
        <v>0.58990838488146591</v>
      </c>
      <c r="N276" s="24">
        <f>IF(L276&lt;600,425+0.773*L276-1.69/1000*L276^2+2.22/1000^2*L276^3,IF(L276&lt;735,666+13002/(738-L276),IF(L276&lt;900,545+17820/(L276-731),650)))</f>
        <v>480.16295686633839</v>
      </c>
      <c r="O276" s="12">
        <f>LambdaP*MassivW/(dP/1000)/(N276*RhoA)/(1+M276/3)*(D276-L276)*DeltaT-(EXP(M276/10)-1)*(D276-D275)</f>
        <v>0.36798547595452691</v>
      </c>
      <c r="P276" s="24">
        <f>P275+IF(Limit=Oui,MAX(0,S275),S275)</f>
        <v>85.571760562242616</v>
      </c>
      <c r="Q276" s="12">
        <f>Cp*RhoP/(R276*RhoA)*dP/1000*MassivSI</f>
        <v>0.58990838488146591</v>
      </c>
      <c r="R276" s="24">
        <f>IF(P276&lt;600,425+0.773*P276-1.69/1000*P276^2+2.22/1000^2*P276^3,IF(P276&lt;735,666+13002/(738-P276),IF(P276&lt;900,545+17820/(P276-731),650)))</f>
        <v>480.16295686633839</v>
      </c>
      <c r="S276" s="12">
        <f>LambdaP*MassivSI/(dP/1000)/(R276*RhoA)/(1+Q276/3)*(D276-P276)*DeltaT-(EXP(Q276/10)-1)*(D276-D275)</f>
        <v>0.36798547595452691</v>
      </c>
    </row>
    <row r="277" spans="2:19" x14ac:dyDescent="0.25">
      <c r="B277" s="3">
        <f t="shared" si="16"/>
        <v>1295</v>
      </c>
      <c r="C277" s="14">
        <f t="shared" si="17"/>
        <v>21.583333333333332</v>
      </c>
      <c r="D277" s="11">
        <f t="shared" si="18"/>
        <v>792.70218166005225</v>
      </c>
      <c r="E277" s="11">
        <f t="shared" si="19"/>
        <v>85.939746038197143</v>
      </c>
      <c r="F277" s="11">
        <f>L277</f>
        <v>85.939746038197143</v>
      </c>
      <c r="G277" s="11">
        <f>P277</f>
        <v>85.939746038197143</v>
      </c>
      <c r="H277" s="24">
        <f>H276+IF(Limit=Oui,MAX(0,K276),K276)</f>
        <v>85.939746038197143</v>
      </c>
      <c r="I277" s="12">
        <f>Cp*RhoP/(J277*RhoA)*dP/1000*MassivSS</f>
        <v>0.58966791425192411</v>
      </c>
      <c r="J277" s="24">
        <f>IF(H277&lt;600,425+0.773*H277-1.69/1000*H277^2+2.22/1000^2*H277^3,IF(H277&lt;735,666+13002/(738-H277),IF(H277&lt;900,545+17820/(H277-731),650)))</f>
        <v>480.35877062138525</v>
      </c>
      <c r="K277" s="12">
        <f>LambdaP*MassivSS/(dP/1000)/(J277*RhoA)/(1+I277/3)*(D277-H277)*DeltaT-(EXP(I277/10)-1)*(D277-D276)</f>
        <v>0.36811684279995915</v>
      </c>
      <c r="L277" s="24">
        <f>L276+IF(Limit=Oui,MAX(0,O276),O276)</f>
        <v>85.939746038197143</v>
      </c>
      <c r="M277" s="12">
        <f>Cp*RhoP/(N277*RhoA)*dP/1000*MassivW</f>
        <v>0.58966791425192411</v>
      </c>
      <c r="N277" s="24">
        <f>IF(L277&lt;600,425+0.773*L277-1.69/1000*L277^2+2.22/1000^2*L277^3,IF(L277&lt;735,666+13002/(738-L277),IF(L277&lt;900,545+17820/(L277-731),650)))</f>
        <v>480.35877062138525</v>
      </c>
      <c r="O277" s="12">
        <f>LambdaP*MassivW/(dP/1000)/(N277*RhoA)/(1+M277/3)*(D277-L277)*DeltaT-(EXP(M277/10)-1)*(D277-D276)</f>
        <v>0.36811684279995915</v>
      </c>
      <c r="P277" s="24">
        <f>P276+IF(Limit=Oui,MAX(0,S276),S276)</f>
        <v>85.939746038197143</v>
      </c>
      <c r="Q277" s="12">
        <f>Cp*RhoP/(R277*RhoA)*dP/1000*MassivSI</f>
        <v>0.58966791425192411</v>
      </c>
      <c r="R277" s="24">
        <f>IF(P277&lt;600,425+0.773*P277-1.69/1000*P277^2+2.22/1000^2*P277^3,IF(P277&lt;735,666+13002/(738-P277),IF(P277&lt;900,545+17820/(P277-731),650)))</f>
        <v>480.35877062138525</v>
      </c>
      <c r="S277" s="12">
        <f>LambdaP*MassivSI/(dP/1000)/(R277*RhoA)/(1+Q277/3)*(D277-P277)*DeltaT-(EXP(Q277/10)-1)*(D277-D276)</f>
        <v>0.36811684279995915</v>
      </c>
    </row>
    <row r="278" spans="2:19" x14ac:dyDescent="0.25">
      <c r="B278" s="3">
        <f t="shared" si="16"/>
        <v>1300</v>
      </c>
      <c r="C278" s="14">
        <f t="shared" si="17"/>
        <v>21.666666666666668</v>
      </c>
      <c r="D278" s="11">
        <f t="shared" si="18"/>
        <v>793.27624978092604</v>
      </c>
      <c r="E278" s="11">
        <f t="shared" si="19"/>
        <v>86.307862880997106</v>
      </c>
      <c r="F278" s="11">
        <f>L278</f>
        <v>86.307862880997106</v>
      </c>
      <c r="G278" s="11">
        <f>P278</f>
        <v>86.307862880997106</v>
      </c>
      <c r="H278" s="24">
        <f>H277+IF(Limit=Oui,MAX(0,K277),K277)</f>
        <v>86.307862880997106</v>
      </c>
      <c r="I278" s="12">
        <f>Cp*RhoP/(J278*RhoA)*dP/1000*MassivSS</f>
        <v>0.58942792531496613</v>
      </c>
      <c r="J278" s="24">
        <f>IF(H278&lt;600,425+0.773*H278-1.69/1000*H278^2+2.22/1000^2*H278^3,IF(H278&lt;735,666+13002/(738-H278),IF(H278&lt;900,545+17820/(H278-731),650)))</f>
        <v>480.55435143079171</v>
      </c>
      <c r="K278" s="12">
        <f>LambdaP*MassivSS/(dP/1000)/(J278*RhoA)/(1+I278/3)*(D278-H278)*DeltaT-(EXP(I278/10)-1)*(D278-D277)</f>
        <v>0.36824587337088516</v>
      </c>
      <c r="L278" s="24">
        <f>L277+IF(Limit=Oui,MAX(0,O277),O277)</f>
        <v>86.307862880997106</v>
      </c>
      <c r="M278" s="12">
        <f>Cp*RhoP/(N278*RhoA)*dP/1000*MassivW</f>
        <v>0.58942792531496613</v>
      </c>
      <c r="N278" s="24">
        <f>IF(L278&lt;600,425+0.773*L278-1.69/1000*L278^2+2.22/1000^2*L278^3,IF(L278&lt;735,666+13002/(738-L278),IF(L278&lt;900,545+17820/(L278-731),650)))</f>
        <v>480.55435143079171</v>
      </c>
      <c r="O278" s="12">
        <f>LambdaP*MassivW/(dP/1000)/(N278*RhoA)/(1+M278/3)*(D278-L278)*DeltaT-(EXP(M278/10)-1)*(D278-D277)</f>
        <v>0.36824587337088516</v>
      </c>
      <c r="P278" s="24">
        <f>P277+IF(Limit=Oui,MAX(0,S277),S277)</f>
        <v>86.307862880997106</v>
      </c>
      <c r="Q278" s="12">
        <f>Cp*RhoP/(R278*RhoA)*dP/1000*MassivSI</f>
        <v>0.58942792531496613</v>
      </c>
      <c r="R278" s="24">
        <f>IF(P278&lt;600,425+0.773*P278-1.69/1000*P278^2+2.22/1000^2*P278^3,IF(P278&lt;735,666+13002/(738-P278),IF(P278&lt;900,545+17820/(P278-731),650)))</f>
        <v>480.55435143079171</v>
      </c>
      <c r="S278" s="12">
        <f>LambdaP*MassivSI/(dP/1000)/(R278*RhoA)/(1+Q278/3)*(D278-P278)*DeltaT-(EXP(Q278/10)-1)*(D278-D277)</f>
        <v>0.36824587337088516</v>
      </c>
    </row>
    <row r="279" spans="2:19" x14ac:dyDescent="0.25">
      <c r="B279" s="3">
        <f t="shared" si="16"/>
        <v>1305</v>
      </c>
      <c r="C279" s="14">
        <f t="shared" si="17"/>
        <v>21.75</v>
      </c>
      <c r="D279" s="11">
        <f t="shared" si="18"/>
        <v>793.84812679677157</v>
      </c>
      <c r="E279" s="11">
        <f t="shared" si="19"/>
        <v>86.676108754367988</v>
      </c>
      <c r="F279" s="11">
        <f>L279</f>
        <v>86.676108754367988</v>
      </c>
      <c r="G279" s="11">
        <f>P279</f>
        <v>86.676108754367988</v>
      </c>
      <c r="H279" s="24">
        <f>H278+IF(Limit=Oui,MAX(0,K278),K278)</f>
        <v>86.676108754367988</v>
      </c>
      <c r="I279" s="12">
        <f>Cp*RhoP/(J279*RhoA)*dP/1000*MassivSS</f>
        <v>0.58918841823423362</v>
      </c>
      <c r="J279" s="24">
        <f>IF(H279&lt;600,425+0.773*H279-1.69/1000*H279^2+2.22/1000^2*H279^3,IF(H279&lt;735,666+13002/(738-H279),IF(H279&lt;900,545+17820/(H279-731),650)))</f>
        <v>480.74969839669006</v>
      </c>
      <c r="K279" s="12">
        <f>LambdaP*MassivSS/(dP/1000)/(J279*RhoA)/(1+I279/3)*(D279-H279)*DeltaT-(EXP(I279/10)-1)*(D279-D278)</f>
        <v>0.36837259387756538</v>
      </c>
      <c r="L279" s="24">
        <f>L278+IF(Limit=Oui,MAX(0,O278),O278)</f>
        <v>86.676108754367988</v>
      </c>
      <c r="M279" s="12">
        <f>Cp*RhoP/(N279*RhoA)*dP/1000*MassivW</f>
        <v>0.58918841823423362</v>
      </c>
      <c r="N279" s="24">
        <f>IF(L279&lt;600,425+0.773*L279-1.69/1000*L279^2+2.22/1000^2*L279^3,IF(L279&lt;735,666+13002/(738-L279),IF(L279&lt;900,545+17820/(L279-731),650)))</f>
        <v>480.74969839669006</v>
      </c>
      <c r="O279" s="12">
        <f>LambdaP*MassivW/(dP/1000)/(N279*RhoA)/(1+M279/3)*(D279-L279)*DeltaT-(EXP(M279/10)-1)*(D279-D278)</f>
        <v>0.36837259387756538</v>
      </c>
      <c r="P279" s="24">
        <f>P278+IF(Limit=Oui,MAX(0,S278),S278)</f>
        <v>86.676108754367988</v>
      </c>
      <c r="Q279" s="12">
        <f>Cp*RhoP/(R279*RhoA)*dP/1000*MassivSI</f>
        <v>0.58918841823423362</v>
      </c>
      <c r="R279" s="24">
        <f>IF(P279&lt;600,425+0.773*P279-1.69/1000*P279^2+2.22/1000^2*P279^3,IF(P279&lt;735,666+13002/(738-P279),IF(P279&lt;900,545+17820/(P279-731),650)))</f>
        <v>480.74969839669006</v>
      </c>
      <c r="S279" s="12">
        <f>LambdaP*MassivSI/(dP/1000)/(R279*RhoA)/(1+Q279/3)*(D279-P279)*DeltaT-(EXP(Q279/10)-1)*(D279-D278)</f>
        <v>0.36837259387756538</v>
      </c>
    </row>
    <row r="280" spans="2:19" x14ac:dyDescent="0.25">
      <c r="B280" s="3">
        <f t="shared" si="16"/>
        <v>1310</v>
      </c>
      <c r="C280" s="14">
        <f t="shared" si="17"/>
        <v>21.833333333333332</v>
      </c>
      <c r="D280" s="11">
        <f t="shared" si="18"/>
        <v>794.41782937004484</v>
      </c>
      <c r="E280" s="11">
        <f t="shared" si="19"/>
        <v>87.044481348245554</v>
      </c>
      <c r="F280" s="11">
        <f>L280</f>
        <v>87.044481348245554</v>
      </c>
      <c r="G280" s="11">
        <f>P280</f>
        <v>87.044481348245554</v>
      </c>
      <c r="H280" s="24">
        <f>H279+IF(Limit=Oui,MAX(0,K279),K279)</f>
        <v>87.044481348245554</v>
      </c>
      <c r="I280" s="12">
        <f>Cp*RhoP/(J280*RhoA)*dP/1000*MassivSS</f>
        <v>0.58894939314475792</v>
      </c>
      <c r="J280" s="24">
        <f>IF(H280&lt;600,425+0.773*H280-1.69/1000*H280^2+2.22/1000^2*H280^3,IF(H280&lt;735,666+13002/(738-H280),IF(H280&lt;900,545+17820/(H280-731),650)))</f>
        <v>480.94481064404482</v>
      </c>
      <c r="K280" s="12">
        <f>LambdaP*MassivSS/(dP/1000)/(J280*RhoA)/(1+I280/3)*(D280-H280)*DeltaT-(EXP(I280/10)-1)*(D280-D279)</f>
        <v>0.36849703016613072</v>
      </c>
      <c r="L280" s="24">
        <f>L279+IF(Limit=Oui,MAX(0,O279),O279)</f>
        <v>87.044481348245554</v>
      </c>
      <c r="M280" s="12">
        <f>Cp*RhoP/(N280*RhoA)*dP/1000*MassivW</f>
        <v>0.58894939314475792</v>
      </c>
      <c r="N280" s="24">
        <f>IF(L280&lt;600,425+0.773*L280-1.69/1000*L280^2+2.22/1000^2*L280^3,IF(L280&lt;735,666+13002/(738-L280),IF(L280&lt;900,545+17820/(L280-731),650)))</f>
        <v>480.94481064404482</v>
      </c>
      <c r="O280" s="12">
        <f>LambdaP*MassivW/(dP/1000)/(N280*RhoA)/(1+M280/3)*(D280-L280)*DeltaT-(EXP(M280/10)-1)*(D280-D279)</f>
        <v>0.36849703016613072</v>
      </c>
      <c r="P280" s="24">
        <f>P279+IF(Limit=Oui,MAX(0,S279),S279)</f>
        <v>87.044481348245554</v>
      </c>
      <c r="Q280" s="12">
        <f>Cp*RhoP/(R280*RhoA)*dP/1000*MassivSI</f>
        <v>0.58894939314475792</v>
      </c>
      <c r="R280" s="24">
        <f>IF(P280&lt;600,425+0.773*P280-1.69/1000*P280^2+2.22/1000^2*P280^3,IF(P280&lt;735,666+13002/(738-P280),IF(P280&lt;900,545+17820/(P280-731),650)))</f>
        <v>480.94481064404482</v>
      </c>
      <c r="S280" s="12">
        <f>LambdaP*MassivSI/(dP/1000)/(R280*RhoA)/(1+Q280/3)*(D280-P280)*DeltaT-(EXP(Q280/10)-1)*(D280-D279)</f>
        <v>0.36849703016613072</v>
      </c>
    </row>
    <row r="281" spans="2:19" x14ac:dyDescent="0.25">
      <c r="B281" s="3">
        <f t="shared" si="16"/>
        <v>1315</v>
      </c>
      <c r="C281" s="14">
        <f t="shared" si="17"/>
        <v>21.916666666666668</v>
      </c>
      <c r="D281" s="11">
        <f t="shared" si="18"/>
        <v>794.98537397385542</v>
      </c>
      <c r="E281" s="11">
        <f t="shared" si="19"/>
        <v>87.41297837841168</v>
      </c>
      <c r="F281" s="11">
        <f>L281</f>
        <v>87.41297837841168</v>
      </c>
      <c r="G281" s="11">
        <f>P281</f>
        <v>87.41297837841168</v>
      </c>
      <c r="H281" s="24">
        <f>H280+IF(Limit=Oui,MAX(0,K280),K280)</f>
        <v>87.41297837841168</v>
      </c>
      <c r="I281" s="12">
        <f>Cp*RhoP/(J281*RhoA)*dP/1000*MassivSS</f>
        <v>0.58871085015349245</v>
      </c>
      <c r="J281" s="24">
        <f>IF(H281&lt;600,425+0.773*H281-1.69/1000*H281^2+2.22/1000^2*H281^3,IF(H281&lt;735,666+13002/(738-H281),IF(H281&lt;900,545+17820/(H281-731),650)))</f>
        <v>481.1396873203193</v>
      </c>
      <c r="K281" s="12">
        <f>LambdaP*MassivSS/(dP/1000)/(J281*RhoA)/(1+I281/3)*(D281-H281)*DeltaT-(EXP(I281/10)-1)*(D281-D280)</f>
        <v>0.36861920772486412</v>
      </c>
      <c r="L281" s="24">
        <f>L280+IF(Limit=Oui,MAX(0,O280),O280)</f>
        <v>87.41297837841168</v>
      </c>
      <c r="M281" s="12">
        <f>Cp*RhoP/(N281*RhoA)*dP/1000*MassivW</f>
        <v>0.58871085015349245</v>
      </c>
      <c r="N281" s="24">
        <f>IF(L281&lt;600,425+0.773*L281-1.69/1000*L281^2+2.22/1000^2*L281^3,IF(L281&lt;735,666+13002/(738-L281),IF(L281&lt;900,545+17820/(L281-731),650)))</f>
        <v>481.1396873203193</v>
      </c>
      <c r="O281" s="12">
        <f>LambdaP*MassivW/(dP/1000)/(N281*RhoA)/(1+M281/3)*(D281-L281)*DeltaT-(EXP(M281/10)-1)*(D281-D280)</f>
        <v>0.36861920772486412</v>
      </c>
      <c r="P281" s="24">
        <f>P280+IF(Limit=Oui,MAX(0,S280),S280)</f>
        <v>87.41297837841168</v>
      </c>
      <c r="Q281" s="12">
        <f>Cp*RhoP/(R281*RhoA)*dP/1000*MassivSI</f>
        <v>0.58871085015349245</v>
      </c>
      <c r="R281" s="24">
        <f>IF(P281&lt;600,425+0.773*P281-1.69/1000*P281^2+2.22/1000^2*P281^3,IF(P281&lt;735,666+13002/(738-P281),IF(P281&lt;900,545+17820/(P281-731),650)))</f>
        <v>481.1396873203193</v>
      </c>
      <c r="S281" s="12">
        <f>LambdaP*MassivSI/(dP/1000)/(R281*RhoA)/(1+Q281/3)*(D281-P281)*DeltaT-(EXP(Q281/10)-1)*(D281-D280)</f>
        <v>0.36861920772486412</v>
      </c>
    </row>
    <row r="282" spans="2:19" x14ac:dyDescent="0.25">
      <c r="B282" s="3">
        <f t="shared" si="16"/>
        <v>1320</v>
      </c>
      <c r="C282" s="14">
        <f t="shared" si="17"/>
        <v>22</v>
      </c>
      <c r="D282" s="11">
        <f t="shared" si="18"/>
        <v>795.55077689482323</v>
      </c>
      <c r="E282" s="11">
        <f t="shared" si="19"/>
        <v>87.781597586136542</v>
      </c>
      <c r="F282" s="11">
        <f>L282</f>
        <v>87.781597586136542</v>
      </c>
      <c r="G282" s="11">
        <f>P282</f>
        <v>87.781597586136542</v>
      </c>
      <c r="H282" s="24">
        <f>H281+IF(Limit=Oui,MAX(0,K281),K281)</f>
        <v>87.781597586136542</v>
      </c>
      <c r="I282" s="12">
        <f>Cp*RhoP/(J282*RhoA)*dP/1000*MassivSS</f>
        <v>0.58847278933983704</v>
      </c>
      <c r="J282" s="24">
        <f>IF(H282&lt;600,425+0.773*H282-1.69/1000*H282^2+2.22/1000^2*H282^3,IF(H282&lt;735,666+13002/(738-H282),IF(H282&lt;900,545+17820/(H282-731),650)))</f>
        <v>481.33432759514636</v>
      </c>
      <c r="K282" s="12">
        <f>LambdaP*MassivSS/(dP/1000)/(J282*RhoA)/(1+I282/3)*(D282-H282)*DeltaT-(EXP(I282/10)-1)*(D282-D281)</f>
        <v>0.36873915169039567</v>
      </c>
      <c r="L282" s="24">
        <f>L281+IF(Limit=Oui,MAX(0,O281),O281)</f>
        <v>87.781597586136542</v>
      </c>
      <c r="M282" s="12">
        <f>Cp*RhoP/(N282*RhoA)*dP/1000*MassivW</f>
        <v>0.58847278933983704</v>
      </c>
      <c r="N282" s="24">
        <f>IF(L282&lt;600,425+0.773*L282-1.69/1000*L282^2+2.22/1000^2*L282^3,IF(L282&lt;735,666+13002/(738-L282),IF(L282&lt;900,545+17820/(L282-731),650)))</f>
        <v>481.33432759514636</v>
      </c>
      <c r="O282" s="12">
        <f>LambdaP*MassivW/(dP/1000)/(N282*RhoA)/(1+M282/3)*(D282-L282)*DeltaT-(EXP(M282/10)-1)*(D282-D281)</f>
        <v>0.36873915169039567</v>
      </c>
      <c r="P282" s="24">
        <f>P281+IF(Limit=Oui,MAX(0,S281),S281)</f>
        <v>87.781597586136542</v>
      </c>
      <c r="Q282" s="12">
        <f>Cp*RhoP/(R282*RhoA)*dP/1000*MassivSI</f>
        <v>0.58847278933983704</v>
      </c>
      <c r="R282" s="24">
        <f>IF(P282&lt;600,425+0.773*P282-1.69/1000*P282^2+2.22/1000^2*P282^3,IF(P282&lt;735,666+13002/(738-P282),IF(P282&lt;900,545+17820/(P282-731),650)))</f>
        <v>481.33432759514636</v>
      </c>
      <c r="S282" s="12">
        <f>LambdaP*MassivSI/(dP/1000)/(R282*RhoA)/(1+Q282/3)*(D282-P282)*DeltaT-(EXP(Q282/10)-1)*(D282-D281)</f>
        <v>0.36873915169039567</v>
      </c>
    </row>
    <row r="283" spans="2:19" x14ac:dyDescent="0.25">
      <c r="B283" s="3">
        <f t="shared" si="16"/>
        <v>1325</v>
      </c>
      <c r="C283" s="14">
        <f t="shared" si="17"/>
        <v>22.083333333333332</v>
      </c>
      <c r="D283" s="11">
        <f t="shared" si="18"/>
        <v>796.11405423588383</v>
      </c>
      <c r="E283" s="11">
        <f t="shared" si="19"/>
        <v>88.150336737826933</v>
      </c>
      <c r="F283" s="11">
        <f>L283</f>
        <v>88.150336737826933</v>
      </c>
      <c r="G283" s="11">
        <f>P283</f>
        <v>88.150336737826933</v>
      </c>
      <c r="H283" s="24">
        <f>H282+IF(Limit=Oui,MAX(0,K282),K282)</f>
        <v>88.150336737826933</v>
      </c>
      <c r="I283" s="12">
        <f>Cp*RhoP/(J283*RhoA)*dP/1000*MassivSS</f>
        <v>0.58823521075615104</v>
      </c>
      <c r="J283" s="24">
        <f>IF(H283&lt;600,425+0.773*H283-1.69/1000*H283^2+2.22/1000^2*H283^3,IF(H283&lt;735,666+13002/(738-H283),IF(H283&lt;900,545+17820/(H283-731),650)))</f>
        <v>481.52873066000626</v>
      </c>
      <c r="K283" s="12">
        <f>LambdaP*MassivSS/(dP/1000)/(J283*RhoA)/(1+I283/3)*(D283-H283)*DeltaT-(EXP(I283/10)-1)*(D283-D282)</f>
        <v>0.36885688685354789</v>
      </c>
      <c r="L283" s="24">
        <f>L282+IF(Limit=Oui,MAX(0,O282),O282)</f>
        <v>88.150336737826933</v>
      </c>
      <c r="M283" s="12">
        <f>Cp*RhoP/(N283*RhoA)*dP/1000*MassivW</f>
        <v>0.58823521075615104</v>
      </c>
      <c r="N283" s="24">
        <f>IF(L283&lt;600,425+0.773*L283-1.69/1000*L283^2+2.22/1000^2*L283^3,IF(L283&lt;735,666+13002/(738-L283),IF(L283&lt;900,545+17820/(L283-731),650)))</f>
        <v>481.52873066000626</v>
      </c>
      <c r="O283" s="12">
        <f>LambdaP*MassivW/(dP/1000)/(N283*RhoA)/(1+M283/3)*(D283-L283)*DeltaT-(EXP(M283/10)-1)*(D283-D282)</f>
        <v>0.36885688685354789</v>
      </c>
      <c r="P283" s="24">
        <f>P282+IF(Limit=Oui,MAX(0,S282),S282)</f>
        <v>88.150336737826933</v>
      </c>
      <c r="Q283" s="12">
        <f>Cp*RhoP/(R283*RhoA)*dP/1000*MassivSI</f>
        <v>0.58823521075615104</v>
      </c>
      <c r="R283" s="24">
        <f>IF(P283&lt;600,425+0.773*P283-1.69/1000*P283^2+2.22/1000^2*P283^3,IF(P283&lt;735,666+13002/(738-P283),IF(P283&lt;900,545+17820/(P283-731),650)))</f>
        <v>481.52873066000626</v>
      </c>
      <c r="S283" s="12">
        <f>LambdaP*MassivSI/(dP/1000)/(R283*RhoA)/(1+Q283/3)*(D283-P283)*DeltaT-(EXP(Q283/10)-1)*(D283-D282)</f>
        <v>0.36885688685354789</v>
      </c>
    </row>
    <row r="284" spans="2:19" x14ac:dyDescent="0.25">
      <c r="B284" s="3">
        <f t="shared" si="16"/>
        <v>1330</v>
      </c>
      <c r="C284" s="14">
        <f t="shared" si="17"/>
        <v>22.166666666666668</v>
      </c>
      <c r="D284" s="11">
        <f t="shared" si="18"/>
        <v>796.67522191904027</v>
      </c>
      <c r="E284" s="11">
        <f t="shared" si="19"/>
        <v>88.519193624680483</v>
      </c>
      <c r="F284" s="11">
        <f>L284</f>
        <v>88.519193624680483</v>
      </c>
      <c r="G284" s="11">
        <f>P284</f>
        <v>88.519193624680483</v>
      </c>
      <c r="H284" s="24">
        <f>H283+IF(Limit=Oui,MAX(0,K283),K283)</f>
        <v>88.519193624680483</v>
      </c>
      <c r="I284" s="12">
        <f>Cp*RhoP/(J284*RhoA)*dP/1000*MassivSS</f>
        <v>0.58799811442825833</v>
      </c>
      <c r="J284" s="24">
        <f>IF(H284&lt;600,425+0.773*H284-1.69/1000*H284^2+2.22/1000^2*H284^3,IF(H284&lt;735,666+13002/(738-H284),IF(H284&lt;900,545+17820/(H284-731),650)))</f>
        <v>481.72289572790851</v>
      </c>
      <c r="K284" s="12">
        <f>LambdaP*MassivSS/(dP/1000)/(J284*RhoA)/(1+I284/3)*(D284-H284)*DeltaT-(EXP(I284/10)-1)*(D284-D283)</f>
        <v>0.3689724376652373</v>
      </c>
      <c r="L284" s="24">
        <f>L283+IF(Limit=Oui,MAX(0,O283),O283)</f>
        <v>88.519193624680483</v>
      </c>
      <c r="M284" s="12">
        <f>Cp*RhoP/(N284*RhoA)*dP/1000*MassivW</f>
        <v>0.58799811442825833</v>
      </c>
      <c r="N284" s="24">
        <f>IF(L284&lt;600,425+0.773*L284-1.69/1000*L284^2+2.22/1000^2*L284^3,IF(L284&lt;735,666+13002/(738-L284),IF(L284&lt;900,545+17820/(L284-731),650)))</f>
        <v>481.72289572790851</v>
      </c>
      <c r="O284" s="12">
        <f>LambdaP*MassivW/(dP/1000)/(N284*RhoA)/(1+M284/3)*(D284-L284)*DeltaT-(EXP(M284/10)-1)*(D284-D283)</f>
        <v>0.3689724376652373</v>
      </c>
      <c r="P284" s="24">
        <f>P283+IF(Limit=Oui,MAX(0,S283),S283)</f>
        <v>88.519193624680483</v>
      </c>
      <c r="Q284" s="12">
        <f>Cp*RhoP/(R284*RhoA)*dP/1000*MassivSI</f>
        <v>0.58799811442825833</v>
      </c>
      <c r="R284" s="24">
        <f>IF(P284&lt;600,425+0.773*P284-1.69/1000*P284^2+2.22/1000^2*P284^3,IF(P284&lt;735,666+13002/(738-P284),IF(P284&lt;900,545+17820/(P284-731),650)))</f>
        <v>481.72289572790851</v>
      </c>
      <c r="S284" s="12">
        <f>LambdaP*MassivSI/(dP/1000)/(R284*RhoA)/(1+Q284/3)*(D284-P284)*DeltaT-(EXP(Q284/10)-1)*(D284-D283)</f>
        <v>0.3689724376652373</v>
      </c>
    </row>
    <row r="285" spans="2:19" x14ac:dyDescent="0.25">
      <c r="B285" s="3">
        <f t="shared" si="16"/>
        <v>1335</v>
      </c>
      <c r="C285" s="14">
        <f t="shared" si="17"/>
        <v>22.25</v>
      </c>
      <c r="D285" s="11">
        <f t="shared" si="18"/>
        <v>797.23429568806307</v>
      </c>
      <c r="E285" s="11">
        <f t="shared" si="19"/>
        <v>88.888166062345718</v>
      </c>
      <c r="F285" s="11">
        <f>L285</f>
        <v>88.888166062345718</v>
      </c>
      <c r="G285" s="11">
        <f>P285</f>
        <v>88.888166062345718</v>
      </c>
      <c r="H285" s="24">
        <f>H284+IF(Limit=Oui,MAX(0,K284),K284)</f>
        <v>88.888166062345718</v>
      </c>
      <c r="I285" s="12">
        <f>Cp*RhoP/(J285*RhoA)*dP/1000*MassivSS</f>
        <v>0.58776150035594321</v>
      </c>
      <c r="J285" s="24">
        <f>IF(H285&lt;600,425+0.773*H285-1.69/1000*H285^2+2.22/1000^2*H285^3,IF(H285&lt;735,666+13002/(738-H285),IF(H285&lt;900,545+17820/(H285-731),650)))</f>
        <v>481.9168220330792</v>
      </c>
      <c r="K285" s="12">
        <f>LambdaP*MassivSS/(dP/1000)/(J285*RhoA)/(1+I285/3)*(D285-H285)*DeltaT-(EXP(I285/10)-1)*(D285-D284)</f>
        <v>0.36908582824224234</v>
      </c>
      <c r="L285" s="24">
        <f>L284+IF(Limit=Oui,MAX(0,O284),O284)</f>
        <v>88.888166062345718</v>
      </c>
      <c r="M285" s="12">
        <f>Cp*RhoP/(N285*RhoA)*dP/1000*MassivW</f>
        <v>0.58776150035594321</v>
      </c>
      <c r="N285" s="24">
        <f>IF(L285&lt;600,425+0.773*L285-1.69/1000*L285^2+2.22/1000^2*L285^3,IF(L285&lt;735,666+13002/(738-L285),IF(L285&lt;900,545+17820/(L285-731),650)))</f>
        <v>481.9168220330792</v>
      </c>
      <c r="O285" s="12">
        <f>LambdaP*MassivW/(dP/1000)/(N285*RhoA)/(1+M285/3)*(D285-L285)*DeltaT-(EXP(M285/10)-1)*(D285-D284)</f>
        <v>0.36908582824224234</v>
      </c>
      <c r="P285" s="24">
        <f>P284+IF(Limit=Oui,MAX(0,S284),S284)</f>
        <v>88.888166062345718</v>
      </c>
      <c r="Q285" s="12">
        <f>Cp*RhoP/(R285*RhoA)*dP/1000*MassivSI</f>
        <v>0.58776150035594321</v>
      </c>
      <c r="R285" s="24">
        <f>IF(P285&lt;600,425+0.773*P285-1.69/1000*P285^2+2.22/1000^2*P285^3,IF(P285&lt;735,666+13002/(738-P285),IF(P285&lt;900,545+17820/(P285-731),650)))</f>
        <v>481.9168220330792</v>
      </c>
      <c r="S285" s="12">
        <f>LambdaP*MassivSI/(dP/1000)/(R285*RhoA)/(1+Q285/3)*(D285-P285)*DeltaT-(EXP(Q285/10)-1)*(D285-D284)</f>
        <v>0.36908582824224234</v>
      </c>
    </row>
    <row r="286" spans="2:19" x14ac:dyDescent="0.25">
      <c r="B286" s="3">
        <f t="shared" si="16"/>
        <v>1340</v>
      </c>
      <c r="C286" s="14">
        <f t="shared" si="17"/>
        <v>22.333333333333332</v>
      </c>
      <c r="D286" s="11">
        <f t="shared" si="18"/>
        <v>797.79129111114128</v>
      </c>
      <c r="E286" s="11">
        <f t="shared" si="19"/>
        <v>89.257251890587966</v>
      </c>
      <c r="F286" s="11">
        <f>L286</f>
        <v>89.257251890587966</v>
      </c>
      <c r="G286" s="11">
        <f>P286</f>
        <v>89.257251890587966</v>
      </c>
      <c r="H286" s="24">
        <f>H285+IF(Limit=Oui,MAX(0,K285),K285)</f>
        <v>89.257251890587966</v>
      </c>
      <c r="I286" s="12">
        <f>Cp*RhoP/(J286*RhoA)*dP/1000*MassivSS</f>
        <v>0.58752536851343773</v>
      </c>
      <c r="J286" s="24">
        <f>IF(H286&lt;600,425+0.773*H286-1.69/1000*H286^2+2.22/1000^2*H286^3,IF(H286&lt;735,666+13002/(738-H286),IF(H286&lt;900,545+17820/(H286-731),650)))</f>
        <v>482.1105088306536</v>
      </c>
      <c r="K286" s="12">
        <f>LambdaP*MassivSS/(dP/1000)/(J286*RhoA)/(1+I286/3)*(D286-H286)*DeltaT-(EXP(I286/10)-1)*(D286-D285)</f>
        <v>0.36919708237273852</v>
      </c>
      <c r="L286" s="24">
        <f>L285+IF(Limit=Oui,MAX(0,O285),O285)</f>
        <v>89.257251890587966</v>
      </c>
      <c r="M286" s="12">
        <f>Cp*RhoP/(N286*RhoA)*dP/1000*MassivW</f>
        <v>0.58752536851343773</v>
      </c>
      <c r="N286" s="24">
        <f>IF(L286&lt;600,425+0.773*L286-1.69/1000*L286^2+2.22/1000^2*L286^3,IF(L286&lt;735,666+13002/(738-L286),IF(L286&lt;900,545+17820/(L286-731),650)))</f>
        <v>482.1105088306536</v>
      </c>
      <c r="O286" s="12">
        <f>LambdaP*MassivW/(dP/1000)/(N286*RhoA)/(1+M286/3)*(D286-L286)*DeltaT-(EXP(M286/10)-1)*(D286-D285)</f>
        <v>0.36919708237273852</v>
      </c>
      <c r="P286" s="24">
        <f>P285+IF(Limit=Oui,MAX(0,S285),S285)</f>
        <v>89.257251890587966</v>
      </c>
      <c r="Q286" s="12">
        <f>Cp*RhoP/(R286*RhoA)*dP/1000*MassivSI</f>
        <v>0.58752536851343773</v>
      </c>
      <c r="R286" s="24">
        <f>IF(P286&lt;600,425+0.773*P286-1.69/1000*P286^2+2.22/1000^2*P286^3,IF(P286&lt;735,666+13002/(738-P286),IF(P286&lt;900,545+17820/(P286-731),650)))</f>
        <v>482.1105088306536</v>
      </c>
      <c r="S286" s="12">
        <f>LambdaP*MassivSI/(dP/1000)/(R286*RhoA)/(1+Q286/3)*(D286-P286)*DeltaT-(EXP(Q286/10)-1)*(D286-D285)</f>
        <v>0.36919708237273852</v>
      </c>
    </row>
    <row r="287" spans="2:19" x14ac:dyDescent="0.25">
      <c r="B287" s="3">
        <f t="shared" si="16"/>
        <v>1345</v>
      </c>
      <c r="C287" s="14">
        <f t="shared" si="17"/>
        <v>22.416666666666668</v>
      </c>
      <c r="D287" s="11">
        <f t="shared" si="18"/>
        <v>798.34622358348281</v>
      </c>
      <c r="E287" s="11">
        <f t="shared" si="19"/>
        <v>89.626448972960702</v>
      </c>
      <c r="F287" s="11">
        <f>L287</f>
        <v>89.626448972960702</v>
      </c>
      <c r="G287" s="11">
        <f>P287</f>
        <v>89.626448972960702</v>
      </c>
      <c r="H287" s="24">
        <f>H286+IF(Limit=Oui,MAX(0,K286),K286)</f>
        <v>89.626448972960702</v>
      </c>
      <c r="I287" s="12">
        <f>Cp*RhoP/(J287*RhoA)*dP/1000*MassivSS</f>
        <v>0.58728971884989944</v>
      </c>
      <c r="J287" s="24">
        <f>IF(H287&lt;600,425+0.773*H287-1.69/1000*H287^2+2.22/1000^2*H287^3,IF(H287&lt;735,666+13002/(738-H287),IF(H287&lt;900,545+17820/(H287-731),650)))</f>
        <v>482.30395539637351</v>
      </c>
      <c r="K287" s="12">
        <f>LambdaP*MassivSS/(dP/1000)/(J287*RhoA)/(1+I287/3)*(D287-H287)*DeltaT-(EXP(I287/10)-1)*(D287-D286)</f>
        <v>0.36930622352189652</v>
      </c>
      <c r="L287" s="24">
        <f>L286+IF(Limit=Oui,MAX(0,O286),O286)</f>
        <v>89.626448972960702</v>
      </c>
      <c r="M287" s="12">
        <f>Cp*RhoP/(N287*RhoA)*dP/1000*MassivW</f>
        <v>0.58728971884989944</v>
      </c>
      <c r="N287" s="24">
        <f>IF(L287&lt;600,425+0.773*L287-1.69/1000*L287^2+2.22/1000^2*L287^3,IF(L287&lt;735,666+13002/(738-L287),IF(L287&lt;900,545+17820/(L287-731),650)))</f>
        <v>482.30395539637351</v>
      </c>
      <c r="O287" s="12">
        <f>LambdaP*MassivW/(dP/1000)/(N287*RhoA)/(1+M287/3)*(D287-L287)*DeltaT-(EXP(M287/10)-1)*(D287-D286)</f>
        <v>0.36930622352189652</v>
      </c>
      <c r="P287" s="24">
        <f>P286+IF(Limit=Oui,MAX(0,S286),S286)</f>
        <v>89.626448972960702</v>
      </c>
      <c r="Q287" s="12">
        <f>Cp*RhoP/(R287*RhoA)*dP/1000*MassivSI</f>
        <v>0.58728971884989944</v>
      </c>
      <c r="R287" s="24">
        <f>IF(P287&lt;600,425+0.773*P287-1.69/1000*P287^2+2.22/1000^2*P287^3,IF(P287&lt;735,666+13002/(738-P287),IF(P287&lt;900,545+17820/(P287-731),650)))</f>
        <v>482.30395539637351</v>
      </c>
      <c r="S287" s="12">
        <f>LambdaP*MassivSI/(dP/1000)/(R287*RhoA)/(1+Q287/3)*(D287-P287)*DeltaT-(EXP(Q287/10)-1)*(D287-D286)</f>
        <v>0.36930622352189652</v>
      </c>
    </row>
    <row r="288" spans="2:19" x14ac:dyDescent="0.25">
      <c r="B288" s="3">
        <f t="shared" si="16"/>
        <v>1350</v>
      </c>
      <c r="C288" s="14">
        <f t="shared" si="17"/>
        <v>22.5</v>
      </c>
      <c r="D288" s="11">
        <f t="shared" si="18"/>
        <v>798.89910832986868</v>
      </c>
      <c r="E288" s="11">
        <f t="shared" si="19"/>
        <v>89.995755196482605</v>
      </c>
      <c r="F288" s="11">
        <f>L288</f>
        <v>89.995755196482605</v>
      </c>
      <c r="G288" s="11">
        <f>P288</f>
        <v>89.995755196482605</v>
      </c>
      <c r="H288" s="24">
        <f>H287+IF(Limit=Oui,MAX(0,K287),K287)</f>
        <v>89.995755196482605</v>
      </c>
      <c r="I288" s="12">
        <f>Cp*RhoP/(J288*RhoA)*dP/1000*MassivSS</f>
        <v>0.5870545512898826</v>
      </c>
      <c r="J288" s="24">
        <f>IF(H288&lt;600,425+0.773*H288-1.69/1000*H288^2+2.22/1000^2*H288^3,IF(H288&lt;735,666+13002/(738-H288),IF(H288&lt;900,545+17820/(H288-731),650)))</f>
        <v>482.49716102628958</v>
      </c>
      <c r="K288" s="12">
        <f>LambdaP*MassivSS/(dP/1000)/(J288*RhoA)/(1+I288/3)*(D288-H288)*DeltaT-(EXP(I288/10)-1)*(D288-D287)</f>
        <v>0.36941327483715841</v>
      </c>
      <c r="L288" s="24">
        <f>L287+IF(Limit=Oui,MAX(0,O287),O287)</f>
        <v>89.995755196482605</v>
      </c>
      <c r="M288" s="12">
        <f>Cp*RhoP/(N288*RhoA)*dP/1000*MassivW</f>
        <v>0.5870545512898826</v>
      </c>
      <c r="N288" s="24">
        <f>IF(L288&lt;600,425+0.773*L288-1.69/1000*L288^2+2.22/1000^2*L288^3,IF(L288&lt;735,666+13002/(738-L288),IF(L288&lt;900,545+17820/(L288-731),650)))</f>
        <v>482.49716102628958</v>
      </c>
      <c r="O288" s="12">
        <f>LambdaP*MassivW/(dP/1000)/(N288*RhoA)/(1+M288/3)*(D288-L288)*DeltaT-(EXP(M288/10)-1)*(D288-D287)</f>
        <v>0.36941327483715841</v>
      </c>
      <c r="P288" s="24">
        <f>P287+IF(Limit=Oui,MAX(0,S287),S287)</f>
        <v>89.995755196482605</v>
      </c>
      <c r="Q288" s="12">
        <f>Cp*RhoP/(R288*RhoA)*dP/1000*MassivSI</f>
        <v>0.5870545512898826</v>
      </c>
      <c r="R288" s="24">
        <f>IF(P288&lt;600,425+0.773*P288-1.69/1000*P288^2+2.22/1000^2*P288^3,IF(P288&lt;735,666+13002/(738-P288),IF(P288&lt;900,545+17820/(P288-731),650)))</f>
        <v>482.49716102628958</v>
      </c>
      <c r="S288" s="12">
        <f>LambdaP*MassivSI/(dP/1000)/(R288*RhoA)/(1+Q288/3)*(D288-P288)*DeltaT-(EXP(Q288/10)-1)*(D288-D287)</f>
        <v>0.36941327483715841</v>
      </c>
    </row>
    <row r="289" spans="2:19" x14ac:dyDescent="0.25">
      <c r="B289" s="3">
        <f t="shared" si="16"/>
        <v>1355</v>
      </c>
      <c r="C289" s="14">
        <f t="shared" si="17"/>
        <v>22.583333333333332</v>
      </c>
      <c r="D289" s="11">
        <f t="shared" si="18"/>
        <v>799.44996040715796</v>
      </c>
      <c r="E289" s="11">
        <f t="shared" si="19"/>
        <v>90.365168471319762</v>
      </c>
      <c r="F289" s="11">
        <f>L289</f>
        <v>90.365168471319762</v>
      </c>
      <c r="G289" s="11">
        <f>P289</f>
        <v>90.365168471319762</v>
      </c>
      <c r="H289" s="24">
        <f>H288+IF(Limit=Oui,MAX(0,K288),K288)</f>
        <v>90.365168471319762</v>
      </c>
      <c r="I289" s="12">
        <f>Cp*RhoP/(J289*RhoA)*dP/1000*MassivSS</f>
        <v>0.58681986573379885</v>
      </c>
      <c r="J289" s="24">
        <f>IF(H289&lt;600,425+0.773*H289-1.69/1000*H289^2+2.22/1000^2*H289^3,IF(H289&lt;735,666+13002/(738-H289),IF(H289&lt;900,545+17820/(H289-731),650)))</f>
        <v>482.69012503646792</v>
      </c>
      <c r="K289" s="12">
        <f>LambdaP*MassivSS/(dP/1000)/(J289*RhoA)/(1+I289/3)*(D289-H289)*DeltaT-(EXP(I289/10)-1)*(D289-D288)</f>
        <v>0.36951825915365677</v>
      </c>
      <c r="L289" s="24">
        <f>L288+IF(Limit=Oui,MAX(0,O288),O288)</f>
        <v>90.365168471319762</v>
      </c>
      <c r="M289" s="12">
        <f>Cp*RhoP/(N289*RhoA)*dP/1000*MassivW</f>
        <v>0.58681986573379885</v>
      </c>
      <c r="N289" s="24">
        <f>IF(L289&lt;600,425+0.773*L289-1.69/1000*L289^2+2.22/1000^2*L289^3,IF(L289&lt;735,666+13002/(738-L289),IF(L289&lt;900,545+17820/(L289-731),650)))</f>
        <v>482.69012503646792</v>
      </c>
      <c r="O289" s="12">
        <f>LambdaP*MassivW/(dP/1000)/(N289*RhoA)/(1+M289/3)*(D289-L289)*DeltaT-(EXP(M289/10)-1)*(D289-D288)</f>
        <v>0.36951825915365677</v>
      </c>
      <c r="P289" s="24">
        <f>P288+IF(Limit=Oui,MAX(0,S288),S288)</f>
        <v>90.365168471319762</v>
      </c>
      <c r="Q289" s="12">
        <f>Cp*RhoP/(R289*RhoA)*dP/1000*MassivSI</f>
        <v>0.58681986573379885</v>
      </c>
      <c r="R289" s="24">
        <f>IF(P289&lt;600,425+0.773*P289-1.69/1000*P289^2+2.22/1000^2*P289^3,IF(P289&lt;735,666+13002/(738-P289),IF(P289&lt;900,545+17820/(P289-731),650)))</f>
        <v>482.69012503646792</v>
      </c>
      <c r="S289" s="12">
        <f>LambdaP*MassivSI/(dP/1000)/(R289*RhoA)/(1+Q289/3)*(D289-P289)*DeltaT-(EXP(Q289/10)-1)*(D289-D288)</f>
        <v>0.36951825915365677</v>
      </c>
    </row>
    <row r="290" spans="2:19" x14ac:dyDescent="0.25">
      <c r="B290" s="3">
        <f t="shared" si="16"/>
        <v>1360</v>
      </c>
      <c r="C290" s="14">
        <f t="shared" si="17"/>
        <v>22.666666666666668</v>
      </c>
      <c r="D290" s="11">
        <f t="shared" si="18"/>
        <v>799.99879470674989</v>
      </c>
      <c r="E290" s="11">
        <f t="shared" si="19"/>
        <v>90.734686730473413</v>
      </c>
      <c r="F290" s="11">
        <f>L290</f>
        <v>90.734686730473413</v>
      </c>
      <c r="G290" s="11">
        <f>P290</f>
        <v>90.734686730473413</v>
      </c>
      <c r="H290" s="24">
        <f>H289+IF(Limit=Oui,MAX(0,K289),K289)</f>
        <v>90.734686730473413</v>
      </c>
      <c r="I290" s="12">
        <f>Cp*RhoP/(J290*RhoA)*dP/1000*MassivSS</f>
        <v>0.58658566205837059</v>
      </c>
      <c r="J290" s="24">
        <f>IF(H290&lt;600,425+0.773*H290-1.69/1000*H290^2+2.22/1000^2*H290^3,IF(H290&lt;735,666+13002/(738-H290),IF(H290&lt;900,545+17820/(H290-731),650)))</f>
        <v>482.88284676270263</v>
      </c>
      <c r="K290" s="12">
        <f>LambdaP*MassivSS/(dP/1000)/(J290*RhoA)/(1+I290/3)*(D290-H290)*DeltaT-(EXP(I290/10)-1)*(D290-D289)</f>
        <v>0.36962119899920182</v>
      </c>
      <c r="L290" s="24">
        <f>L289+IF(Limit=Oui,MAX(0,O289),O289)</f>
        <v>90.734686730473413</v>
      </c>
      <c r="M290" s="12">
        <f>Cp*RhoP/(N290*RhoA)*dP/1000*MassivW</f>
        <v>0.58658566205837059</v>
      </c>
      <c r="N290" s="24">
        <f>IF(L290&lt;600,425+0.773*L290-1.69/1000*L290^2+2.22/1000^2*L290^3,IF(L290&lt;735,666+13002/(738-L290),IF(L290&lt;900,545+17820/(L290-731),650)))</f>
        <v>482.88284676270263</v>
      </c>
      <c r="O290" s="12">
        <f>LambdaP*MassivW/(dP/1000)/(N290*RhoA)/(1+M290/3)*(D290-L290)*DeltaT-(EXP(M290/10)-1)*(D290-D289)</f>
        <v>0.36962119899920182</v>
      </c>
      <c r="P290" s="24">
        <f>P289+IF(Limit=Oui,MAX(0,S289),S289)</f>
        <v>90.734686730473413</v>
      </c>
      <c r="Q290" s="12">
        <f>Cp*RhoP/(R290*RhoA)*dP/1000*MassivSI</f>
        <v>0.58658566205837059</v>
      </c>
      <c r="R290" s="24">
        <f>IF(P290&lt;600,425+0.773*P290-1.69/1000*P290^2+2.22/1000^2*P290^3,IF(P290&lt;735,666+13002/(738-P290),IF(P290&lt;900,545+17820/(P290-731),650)))</f>
        <v>482.88284676270263</v>
      </c>
      <c r="S290" s="12">
        <f>LambdaP*MassivSI/(dP/1000)/(R290*RhoA)/(1+Q290/3)*(D290-P290)*DeltaT-(EXP(Q290/10)-1)*(D290-D289)</f>
        <v>0.36962119899920182</v>
      </c>
    </row>
    <row r="291" spans="2:19" x14ac:dyDescent="0.25">
      <c r="B291" s="3">
        <f t="shared" si="16"/>
        <v>1365</v>
      </c>
      <c r="C291" s="14">
        <f t="shared" si="17"/>
        <v>22.75</v>
      </c>
      <c r="D291" s="11">
        <f t="shared" si="18"/>
        <v>800.54562595699815</v>
      </c>
      <c r="E291" s="11">
        <f t="shared" si="19"/>
        <v>91.104307929472611</v>
      </c>
      <c r="F291" s="11">
        <f>L291</f>
        <v>91.104307929472611</v>
      </c>
      <c r="G291" s="11">
        <f>P291</f>
        <v>91.104307929472611</v>
      </c>
      <c r="H291" s="24">
        <f>H290+IF(Limit=Oui,MAX(0,K290),K290)</f>
        <v>91.104307929472611</v>
      </c>
      <c r="I291" s="12">
        <f>Cp*RhoP/(J291*RhoA)*dP/1000*MassivSS</f>
        <v>0.58635194011707814</v>
      </c>
      <c r="J291" s="24">
        <f>IF(H291&lt;600,425+0.773*H291-1.69/1000*H291^2+2.22/1000^2*H291^3,IF(H291&lt;735,666+13002/(738-H291),IF(H291&lt;900,545+17820/(H291-731),650)))</f>
        <v>483.07532556023108</v>
      </c>
      <c r="K291" s="12">
        <f>LambdaP*MassivSS/(dP/1000)/(J291*RhoA)/(1+I291/3)*(D291-H291)*DeltaT-(EXP(I291/10)-1)*(D291-D290)</f>
        <v>0.36972211659953147</v>
      </c>
      <c r="L291" s="24">
        <f>L290+IF(Limit=Oui,MAX(0,O290),O290)</f>
        <v>91.104307929472611</v>
      </c>
      <c r="M291" s="12">
        <f>Cp*RhoP/(N291*RhoA)*dP/1000*MassivW</f>
        <v>0.58635194011707814</v>
      </c>
      <c r="N291" s="24">
        <f>IF(L291&lt;600,425+0.773*L291-1.69/1000*L291^2+2.22/1000^2*L291^3,IF(L291&lt;735,666+13002/(738-L291),IF(L291&lt;900,545+17820/(L291-731),650)))</f>
        <v>483.07532556023108</v>
      </c>
      <c r="O291" s="12">
        <f>LambdaP*MassivW/(dP/1000)/(N291*RhoA)/(1+M291/3)*(D291-L291)*DeltaT-(EXP(M291/10)-1)*(D291-D290)</f>
        <v>0.36972211659953147</v>
      </c>
      <c r="P291" s="24">
        <f>P290+IF(Limit=Oui,MAX(0,S290),S290)</f>
        <v>91.104307929472611</v>
      </c>
      <c r="Q291" s="12">
        <f>Cp*RhoP/(R291*RhoA)*dP/1000*MassivSI</f>
        <v>0.58635194011707814</v>
      </c>
      <c r="R291" s="24">
        <f>IF(P291&lt;600,425+0.773*P291-1.69/1000*P291^2+2.22/1000^2*P291^3,IF(P291&lt;735,666+13002/(738-P291),IF(P291&lt;900,545+17820/(P291-731),650)))</f>
        <v>483.07532556023108</v>
      </c>
      <c r="S291" s="12">
        <f>LambdaP*MassivSI/(dP/1000)/(R291*RhoA)/(1+Q291/3)*(D291-P291)*DeltaT-(EXP(Q291/10)-1)*(D291-D290)</f>
        <v>0.36972211659953147</v>
      </c>
    </row>
    <row r="292" spans="2:19" x14ac:dyDescent="0.25">
      <c r="B292" s="3">
        <f t="shared" si="16"/>
        <v>1370</v>
      </c>
      <c r="C292" s="14">
        <f t="shared" si="17"/>
        <v>22.833333333333332</v>
      </c>
      <c r="D292" s="11">
        <f t="shared" si="18"/>
        <v>801.09046872558224</v>
      </c>
      <c r="E292" s="11">
        <f t="shared" si="19"/>
        <v>91.474030046072144</v>
      </c>
      <c r="F292" s="11">
        <f>L292</f>
        <v>91.474030046072144</v>
      </c>
      <c r="G292" s="11">
        <f>P292</f>
        <v>91.474030046072144</v>
      </c>
      <c r="H292" s="24">
        <f>H291+IF(Limit=Oui,MAX(0,K291),K291)</f>
        <v>91.474030046072144</v>
      </c>
      <c r="I292" s="12">
        <f>Cp*RhoP/(J292*RhoA)*dP/1000*MassivSS</f>
        <v>0.58611869974059572</v>
      </c>
      <c r="J292" s="24">
        <f>IF(H292&lt;600,425+0.773*H292-1.69/1000*H292^2+2.22/1000^2*H292^3,IF(H292&lt;735,666+13002/(738-H292),IF(H292&lt;900,545+17820/(H292-731),650)))</f>
        <v>483.26756080345564</v>
      </c>
      <c r="K292" s="12">
        <f>LambdaP*MassivSS/(dP/1000)/(J292*RhoA)/(1+I292/3)*(D292-H292)*DeltaT-(EXP(I292/10)-1)*(D292-D291)</f>
        <v>0.36982103388321252</v>
      </c>
      <c r="L292" s="24">
        <f>L291+IF(Limit=Oui,MAX(0,O291),O291)</f>
        <v>91.474030046072144</v>
      </c>
      <c r="M292" s="12">
        <f>Cp*RhoP/(N292*RhoA)*dP/1000*MassivW</f>
        <v>0.58611869974059572</v>
      </c>
      <c r="N292" s="24">
        <f>IF(L292&lt;600,425+0.773*L292-1.69/1000*L292^2+2.22/1000^2*L292^3,IF(L292&lt;735,666+13002/(738-L292),IF(L292&lt;900,545+17820/(L292-731),650)))</f>
        <v>483.26756080345564</v>
      </c>
      <c r="O292" s="12">
        <f>LambdaP*MassivW/(dP/1000)/(N292*RhoA)/(1+M292/3)*(D292-L292)*DeltaT-(EXP(M292/10)-1)*(D292-D291)</f>
        <v>0.36982103388321252</v>
      </c>
      <c r="P292" s="24">
        <f>P291+IF(Limit=Oui,MAX(0,S291),S291)</f>
        <v>91.474030046072144</v>
      </c>
      <c r="Q292" s="12">
        <f>Cp*RhoP/(R292*RhoA)*dP/1000*MassivSI</f>
        <v>0.58611869974059572</v>
      </c>
      <c r="R292" s="24">
        <f>IF(P292&lt;600,425+0.773*P292-1.69/1000*P292^2+2.22/1000^2*P292^3,IF(P292&lt;735,666+13002/(738-P292),IF(P292&lt;900,545+17820/(P292-731),650)))</f>
        <v>483.26756080345564</v>
      </c>
      <c r="S292" s="12">
        <f>LambdaP*MassivSI/(dP/1000)/(R292*RhoA)/(1+Q292/3)*(D292-P292)*DeltaT-(EXP(Q292/10)-1)*(D292-D291)</f>
        <v>0.36982103388321252</v>
      </c>
    </row>
    <row r="293" spans="2:19" x14ac:dyDescent="0.25">
      <c r="B293" s="3">
        <f t="shared" si="16"/>
        <v>1375</v>
      </c>
      <c r="C293" s="14">
        <f t="shared" si="17"/>
        <v>22.916666666666668</v>
      </c>
      <c r="D293" s="11">
        <f t="shared" si="18"/>
        <v>801.63333742183727</v>
      </c>
      <c r="E293" s="11">
        <f t="shared" si="19"/>
        <v>91.843851079955357</v>
      </c>
      <c r="F293" s="11">
        <f>L293</f>
        <v>91.843851079955357</v>
      </c>
      <c r="G293" s="11">
        <f>P293</f>
        <v>91.843851079955357</v>
      </c>
      <c r="H293" s="24">
        <f>H292+IF(Limit=Oui,MAX(0,K292),K292)</f>
        <v>91.843851079955357</v>
      </c>
      <c r="I293" s="12">
        <f>Cp*RhoP/(J293*RhoA)*dP/1000*MassivSS</f>
        <v>0.58588594073722255</v>
      </c>
      <c r="J293" s="24">
        <f>IF(H293&lt;600,425+0.773*H293-1.69/1000*H293^2+2.22/1000^2*H293^3,IF(H293&lt;735,666+13002/(738-H293),IF(H293&lt;900,545+17820/(H293-731),650)))</f>
        <v>483.45955188566802</v>
      </c>
      <c r="K293" s="12">
        <f>LambdaP*MassivSS/(dP/1000)/(J293*RhoA)/(1+I293/3)*(D293-H293)*DeltaT-(EXP(I293/10)-1)*(D293-D292)</f>
        <v>0.36991797248643027</v>
      </c>
      <c r="L293" s="24">
        <f>L292+IF(Limit=Oui,MAX(0,O292),O292)</f>
        <v>91.843851079955357</v>
      </c>
      <c r="M293" s="12">
        <f>Cp*RhoP/(N293*RhoA)*dP/1000*MassivW</f>
        <v>0.58588594073722255</v>
      </c>
      <c r="N293" s="24">
        <f>IF(L293&lt;600,425+0.773*L293-1.69/1000*L293^2+2.22/1000^2*L293^3,IF(L293&lt;735,666+13002/(738-L293),IF(L293&lt;900,545+17820/(L293-731),650)))</f>
        <v>483.45955188566802</v>
      </c>
      <c r="O293" s="12">
        <f>LambdaP*MassivW/(dP/1000)/(N293*RhoA)/(1+M293/3)*(D293-L293)*DeltaT-(EXP(M293/10)-1)*(D293-D292)</f>
        <v>0.36991797248643027</v>
      </c>
      <c r="P293" s="24">
        <f>P292+IF(Limit=Oui,MAX(0,S292),S292)</f>
        <v>91.843851079955357</v>
      </c>
      <c r="Q293" s="12">
        <f>Cp*RhoP/(R293*RhoA)*dP/1000*MassivSI</f>
        <v>0.58588594073722255</v>
      </c>
      <c r="R293" s="24">
        <f>IF(P293&lt;600,425+0.773*P293-1.69/1000*P293^2+2.22/1000^2*P293^3,IF(P293&lt;735,666+13002/(738-P293),IF(P293&lt;900,545+17820/(P293-731),650)))</f>
        <v>483.45955188566802</v>
      </c>
      <c r="S293" s="12">
        <f>LambdaP*MassivSI/(dP/1000)/(R293*RhoA)/(1+Q293/3)*(D293-P293)*DeltaT-(EXP(Q293/10)-1)*(D293-D292)</f>
        <v>0.36991797248643027</v>
      </c>
    </row>
    <row r="294" spans="2:19" x14ac:dyDescent="0.25">
      <c r="B294" s="3">
        <f t="shared" si="16"/>
        <v>1380</v>
      </c>
      <c r="C294" s="14">
        <f t="shared" si="17"/>
        <v>23</v>
      </c>
      <c r="D294" s="11">
        <f t="shared" si="18"/>
        <v>802.17424629903962</v>
      </c>
      <c r="E294" s="11">
        <f t="shared" si="19"/>
        <v>92.213769052441791</v>
      </c>
      <c r="F294" s="11">
        <f>L294</f>
        <v>92.213769052441791</v>
      </c>
      <c r="G294" s="11">
        <f>P294</f>
        <v>92.213769052441791</v>
      </c>
      <c r="H294" s="24">
        <f>H293+IF(Limit=Oui,MAX(0,K293),K293)</f>
        <v>92.213769052441791</v>
      </c>
      <c r="I294" s="12">
        <f>Cp*RhoP/(J294*RhoA)*dP/1000*MassivSS</f>
        <v>0.58565366289330578</v>
      </c>
      <c r="J294" s="24">
        <f>IF(H294&lt;600,425+0.773*H294-1.69/1000*H294^2+2.22/1000^2*H294^3,IF(H294&lt;735,666+13002/(738-H294),IF(H294&lt;900,545+17820/(H294-731),650)))</f>
        <v>483.65129821877935</v>
      </c>
      <c r="K294" s="12">
        <f>LambdaP*MassivSS/(dP/1000)/(J294*RhoA)/(1+I294/3)*(D294-H294)*DeltaT-(EXP(I294/10)-1)*(D294-D293)</f>
        <v>0.37001295375788357</v>
      </c>
      <c r="L294" s="24">
        <f>L293+IF(Limit=Oui,MAX(0,O293),O293)</f>
        <v>92.213769052441791</v>
      </c>
      <c r="M294" s="12">
        <f>Cp*RhoP/(N294*RhoA)*dP/1000*MassivW</f>
        <v>0.58565366289330578</v>
      </c>
      <c r="N294" s="24">
        <f>IF(L294&lt;600,425+0.773*L294-1.69/1000*L294^2+2.22/1000^2*L294^3,IF(L294&lt;735,666+13002/(738-L294),IF(L294&lt;900,545+17820/(L294-731),650)))</f>
        <v>483.65129821877935</v>
      </c>
      <c r="O294" s="12">
        <f>LambdaP*MassivW/(dP/1000)/(N294*RhoA)/(1+M294/3)*(D294-L294)*DeltaT-(EXP(M294/10)-1)*(D294-D293)</f>
        <v>0.37001295375788357</v>
      </c>
      <c r="P294" s="24">
        <f>P293+IF(Limit=Oui,MAX(0,S293),S293)</f>
        <v>92.213769052441791</v>
      </c>
      <c r="Q294" s="12">
        <f>Cp*RhoP/(R294*RhoA)*dP/1000*MassivSI</f>
        <v>0.58565366289330578</v>
      </c>
      <c r="R294" s="24">
        <f>IF(P294&lt;600,425+0.773*P294-1.69/1000*P294^2+2.22/1000^2*P294^3,IF(P294&lt;735,666+13002/(738-P294),IF(P294&lt;900,545+17820/(P294-731),650)))</f>
        <v>483.65129821877935</v>
      </c>
      <c r="S294" s="12">
        <f>LambdaP*MassivSI/(dP/1000)/(R294*RhoA)/(1+Q294/3)*(D294-P294)*DeltaT-(EXP(Q294/10)-1)*(D294-D293)</f>
        <v>0.37001295375788357</v>
      </c>
    </row>
    <row r="295" spans="2:19" x14ac:dyDescent="0.25">
      <c r="B295" s="3">
        <f t="shared" si="16"/>
        <v>1385</v>
      </c>
      <c r="C295" s="14">
        <f t="shared" si="17"/>
        <v>23.083333333333332</v>
      </c>
      <c r="D295" s="11">
        <f t="shared" si="18"/>
        <v>802.71320945665286</v>
      </c>
      <c r="E295" s="11">
        <f t="shared" si="19"/>
        <v>92.583782006199669</v>
      </c>
      <c r="F295" s="11">
        <f>L295</f>
        <v>92.583782006199669</v>
      </c>
      <c r="G295" s="11">
        <f>P295</f>
        <v>92.583782006199669</v>
      </c>
      <c r="H295" s="24">
        <f>H294+IF(Limit=Oui,MAX(0,K294),K294)</f>
        <v>92.583782006199669</v>
      </c>
      <c r="I295" s="12">
        <f>Cp*RhoP/(J295*RhoA)*dP/1000*MassivSS</f>
        <v>0.58542186597365475</v>
      </c>
      <c r="J295" s="24">
        <f>IF(H295&lt;600,425+0.773*H295-1.69/1000*H295^2+2.22/1000^2*H295^3,IF(H295&lt;735,666+13002/(738-H295),IF(H295&lt;900,545+17820/(H295-731),650)))</f>
        <v>483.84279923305365</v>
      </c>
      <c r="K295" s="12">
        <f>LambdaP*MassivSS/(dP/1000)/(J295*RhoA)/(1+I295/3)*(D295-H295)*DeltaT-(EXP(I295/10)-1)*(D295-D294)</f>
        <v>0.37010599876338424</v>
      </c>
      <c r="L295" s="24">
        <f>L294+IF(Limit=Oui,MAX(0,O294),O294)</f>
        <v>92.583782006199669</v>
      </c>
      <c r="M295" s="12">
        <f>Cp*RhoP/(N295*RhoA)*dP/1000*MassivW</f>
        <v>0.58542186597365475</v>
      </c>
      <c r="N295" s="24">
        <f>IF(L295&lt;600,425+0.773*L295-1.69/1000*L295^2+2.22/1000^2*L295^3,IF(L295&lt;735,666+13002/(738-L295),IF(L295&lt;900,545+17820/(L295-731),650)))</f>
        <v>483.84279923305365</v>
      </c>
      <c r="O295" s="12">
        <f>LambdaP*MassivW/(dP/1000)/(N295*RhoA)/(1+M295/3)*(D295-L295)*DeltaT-(EXP(M295/10)-1)*(D295-D294)</f>
        <v>0.37010599876338424</v>
      </c>
      <c r="P295" s="24">
        <f>P294+IF(Limit=Oui,MAX(0,S294),S294)</f>
        <v>92.583782006199669</v>
      </c>
      <c r="Q295" s="12">
        <f>Cp*RhoP/(R295*RhoA)*dP/1000*MassivSI</f>
        <v>0.58542186597365475</v>
      </c>
      <c r="R295" s="24">
        <f>IF(P295&lt;600,425+0.773*P295-1.69/1000*P295^2+2.22/1000^2*P295^3,IF(P295&lt;735,666+13002/(738-P295),IF(P295&lt;900,545+17820/(P295-731),650)))</f>
        <v>483.84279923305365</v>
      </c>
      <c r="S295" s="12">
        <f>LambdaP*MassivSI/(dP/1000)/(R295*RhoA)/(1+Q295/3)*(D295-P295)*DeltaT-(EXP(Q295/10)-1)*(D295-D294)</f>
        <v>0.37010599876338424</v>
      </c>
    </row>
    <row r="296" spans="2:19" x14ac:dyDescent="0.25">
      <c r="B296" s="3">
        <f t="shared" si="16"/>
        <v>1390</v>
      </c>
      <c r="C296" s="14">
        <f t="shared" si="17"/>
        <v>23.166666666666668</v>
      </c>
      <c r="D296" s="11">
        <f t="shared" si="18"/>
        <v>803.25024084253243</v>
      </c>
      <c r="E296" s="11">
        <f t="shared" si="19"/>
        <v>92.953888004963048</v>
      </c>
      <c r="F296" s="11">
        <f>L296</f>
        <v>92.953888004963048</v>
      </c>
      <c r="G296" s="11">
        <f>P296</f>
        <v>92.953888004963048</v>
      </c>
      <c r="H296" s="24">
        <f>H295+IF(Limit=Oui,MAX(0,K295),K295)</f>
        <v>92.953888004963048</v>
      </c>
      <c r="I296" s="12">
        <f>Cp*RhoP/(J296*RhoA)*dP/1000*MassivSS</f>
        <v>0.58519054972194995</v>
      </c>
      <c r="J296" s="24">
        <f>IF(H296&lt;600,425+0.773*H296-1.69/1000*H296^2+2.22/1000^2*H296^3,IF(H296&lt;735,666+13002/(738-H296),IF(H296&lt;900,545+17820/(H296-731),650)))</f>
        <v>484.03405437684597</v>
      </c>
      <c r="K296" s="12">
        <f>LambdaP*MassivSS/(dP/1000)/(J296*RhoA)/(1+I296/3)*(D296-H296)*DeltaT-(EXP(I296/10)-1)*(D296-D295)</f>
        <v>0.37019712829049545</v>
      </c>
      <c r="L296" s="24">
        <f>L295+IF(Limit=Oui,MAX(0,O295),O295)</f>
        <v>92.953888004963048</v>
      </c>
      <c r="M296" s="12">
        <f>Cp*RhoP/(N296*RhoA)*dP/1000*MassivW</f>
        <v>0.58519054972194995</v>
      </c>
      <c r="N296" s="24">
        <f>IF(L296&lt;600,425+0.773*L296-1.69/1000*L296^2+2.22/1000^2*L296^3,IF(L296&lt;735,666+13002/(738-L296),IF(L296&lt;900,545+17820/(L296-731),650)))</f>
        <v>484.03405437684597</v>
      </c>
      <c r="O296" s="12">
        <f>LambdaP*MassivW/(dP/1000)/(N296*RhoA)/(1+M296/3)*(D296-L296)*DeltaT-(EXP(M296/10)-1)*(D296-D295)</f>
        <v>0.37019712829049545</v>
      </c>
      <c r="P296" s="24">
        <f>P295+IF(Limit=Oui,MAX(0,S295),S295)</f>
        <v>92.953888004963048</v>
      </c>
      <c r="Q296" s="12">
        <f>Cp*RhoP/(R296*RhoA)*dP/1000*MassivSI</f>
        <v>0.58519054972194995</v>
      </c>
      <c r="R296" s="24">
        <f>IF(P296&lt;600,425+0.773*P296-1.69/1000*P296^2+2.22/1000^2*P296^3,IF(P296&lt;735,666+13002/(738-P296),IF(P296&lt;900,545+17820/(P296-731),650)))</f>
        <v>484.03405437684597</v>
      </c>
      <c r="S296" s="12">
        <f>LambdaP*MassivSI/(dP/1000)/(R296*RhoA)/(1+Q296/3)*(D296-P296)*DeltaT-(EXP(Q296/10)-1)*(D296-D295)</f>
        <v>0.37019712829049545</v>
      </c>
    </row>
    <row r="297" spans="2:19" x14ac:dyDescent="0.25">
      <c r="B297" s="3">
        <f t="shared" si="16"/>
        <v>1395</v>
      </c>
      <c r="C297" s="14">
        <f t="shared" si="17"/>
        <v>23.25</v>
      </c>
      <c r="D297" s="11">
        <f t="shared" si="18"/>
        <v>803.78535425509222</v>
      </c>
      <c r="E297" s="11">
        <f t="shared" si="19"/>
        <v>93.324085133253547</v>
      </c>
      <c r="F297" s="11">
        <f>L297</f>
        <v>93.324085133253547</v>
      </c>
      <c r="G297" s="11">
        <f>P297</f>
        <v>93.324085133253547</v>
      </c>
      <c r="H297" s="24">
        <f>H296+IF(Limit=Oui,MAX(0,K296),K296)</f>
        <v>93.324085133253547</v>
      </c>
      <c r="I297" s="12">
        <f>Cp*RhoP/(J297*RhoA)*dP/1000*MassivSS</f>
        <v>0.58495971386114298</v>
      </c>
      <c r="J297" s="24">
        <f>IF(H297&lt;600,425+0.773*H297-1.69/1000*H297^2+2.22/1000^2*H297^3,IF(H297&lt;735,666+13002/(738-H297),IF(H297&lt;900,545+17820/(H297-731),650)))</f>
        <v>484.2250631163443</v>
      </c>
      <c r="K297" s="12">
        <f>LambdaP*MassivSS/(dP/1000)/(J297*RhoA)/(1+I297/3)*(D297-H297)*DeltaT-(EXP(I297/10)-1)*(D297-D296)</f>
        <v>0.37028636285295896</v>
      </c>
      <c r="L297" s="24">
        <f>L296+IF(Limit=Oui,MAX(0,O296),O296)</f>
        <v>93.324085133253547</v>
      </c>
      <c r="M297" s="12">
        <f>Cp*RhoP/(N297*RhoA)*dP/1000*MassivW</f>
        <v>0.58495971386114298</v>
      </c>
      <c r="N297" s="24">
        <f>IF(L297&lt;600,425+0.773*L297-1.69/1000*L297^2+2.22/1000^2*L297^3,IF(L297&lt;735,666+13002/(738-L297),IF(L297&lt;900,545+17820/(L297-731),650)))</f>
        <v>484.2250631163443</v>
      </c>
      <c r="O297" s="12">
        <f>LambdaP*MassivW/(dP/1000)/(N297*RhoA)/(1+M297/3)*(D297-L297)*DeltaT-(EXP(M297/10)-1)*(D297-D296)</f>
        <v>0.37028636285295896</v>
      </c>
      <c r="P297" s="24">
        <f>P296+IF(Limit=Oui,MAX(0,S296),S296)</f>
        <v>93.324085133253547</v>
      </c>
      <c r="Q297" s="12">
        <f>Cp*RhoP/(R297*RhoA)*dP/1000*MassivSI</f>
        <v>0.58495971386114298</v>
      </c>
      <c r="R297" s="24">
        <f>IF(P297&lt;600,425+0.773*P297-1.69/1000*P297^2+2.22/1000^2*P297^3,IF(P297&lt;735,666+13002/(738-P297),IF(P297&lt;900,545+17820/(P297-731),650)))</f>
        <v>484.2250631163443</v>
      </c>
      <c r="S297" s="12">
        <f>LambdaP*MassivSI/(dP/1000)/(R297*RhoA)/(1+Q297/3)*(D297-P297)*DeltaT-(EXP(Q297/10)-1)*(D297-D296)</f>
        <v>0.37028636285295896</v>
      </c>
    </row>
    <row r="298" spans="2:19" x14ac:dyDescent="0.25">
      <c r="B298" s="3">
        <f t="shared" si="16"/>
        <v>1400</v>
      </c>
      <c r="C298" s="14">
        <f t="shared" si="17"/>
        <v>23.333333333333332</v>
      </c>
      <c r="D298" s="11">
        <f t="shared" si="18"/>
        <v>804.3185633454309</v>
      </c>
      <c r="E298" s="11">
        <f t="shared" si="19"/>
        <v>93.694371496106513</v>
      </c>
      <c r="F298" s="11">
        <f>L298</f>
        <v>93.694371496106513</v>
      </c>
      <c r="G298" s="11">
        <f>P298</f>
        <v>93.694371496106513</v>
      </c>
      <c r="H298" s="24">
        <f>H297+IF(Limit=Oui,MAX(0,K297),K297)</f>
        <v>93.694371496106513</v>
      </c>
      <c r="I298" s="12">
        <f>Cp*RhoP/(J298*RhoA)*dP/1000*MassivSS</f>
        <v>0.58472935809385163</v>
      </c>
      <c r="J298" s="24">
        <f>IF(H298&lt;600,425+0.773*H298-1.69/1000*H298^2+2.22/1000^2*H298^3,IF(H298&lt;735,666+13002/(738-H298),IF(H298&lt;900,545+17820/(H298-731),650)))</f>
        <v>484.41582493531558</v>
      </c>
      <c r="K298" s="12">
        <f>LambdaP*MassivSS/(dP/1000)/(J298*RhoA)/(1+I298/3)*(D298-H298)*DeltaT-(EXP(I298/10)-1)*(D298-D297)</f>
        <v>0.37037372269519558</v>
      </c>
      <c r="L298" s="24">
        <f>L297+IF(Limit=Oui,MAX(0,O297),O297)</f>
        <v>93.694371496106513</v>
      </c>
      <c r="M298" s="12">
        <f>Cp*RhoP/(N298*RhoA)*dP/1000*MassivW</f>
        <v>0.58472935809385163</v>
      </c>
      <c r="N298" s="24">
        <f>IF(L298&lt;600,425+0.773*L298-1.69/1000*L298^2+2.22/1000^2*L298^3,IF(L298&lt;735,666+13002/(738-L298),IF(L298&lt;900,545+17820/(L298-731),650)))</f>
        <v>484.41582493531558</v>
      </c>
      <c r="O298" s="12">
        <f>LambdaP*MassivW/(dP/1000)/(N298*RhoA)/(1+M298/3)*(D298-L298)*DeltaT-(EXP(M298/10)-1)*(D298-D297)</f>
        <v>0.37037372269519558</v>
      </c>
      <c r="P298" s="24">
        <f>P297+IF(Limit=Oui,MAX(0,S297),S297)</f>
        <v>93.694371496106513</v>
      </c>
      <c r="Q298" s="12">
        <f>Cp*RhoP/(R298*RhoA)*dP/1000*MassivSI</f>
        <v>0.58472935809385163</v>
      </c>
      <c r="R298" s="24">
        <f>IF(P298&lt;600,425+0.773*P298-1.69/1000*P298^2+2.22/1000^2*P298^3,IF(P298&lt;735,666+13002/(738-P298),IF(P298&lt;900,545+17820/(P298-731),650)))</f>
        <v>484.41582493531558</v>
      </c>
      <c r="S298" s="12">
        <f>LambdaP*MassivSI/(dP/1000)/(R298*RhoA)/(1+Q298/3)*(D298-P298)*DeltaT-(EXP(Q298/10)-1)*(D298-D297)</f>
        <v>0.37037372269519558</v>
      </c>
    </row>
    <row r="299" spans="2:19" x14ac:dyDescent="0.25">
      <c r="B299" s="3">
        <f t="shared" si="16"/>
        <v>1405</v>
      </c>
      <c r="C299" s="14">
        <f t="shared" si="17"/>
        <v>23.416666666666668</v>
      </c>
      <c r="D299" s="11">
        <f t="shared" si="18"/>
        <v>804.84988161942272</v>
      </c>
      <c r="E299" s="11">
        <f t="shared" si="19"/>
        <v>94.064745218801704</v>
      </c>
      <c r="F299" s="11">
        <f>L299</f>
        <v>94.064745218801704</v>
      </c>
      <c r="G299" s="11">
        <f>P299</f>
        <v>94.064745218801704</v>
      </c>
      <c r="H299" s="24">
        <f>H298+IF(Limit=Oui,MAX(0,K298),K298)</f>
        <v>94.064745218801704</v>
      </c>
      <c r="I299" s="12">
        <f>Cp*RhoP/(J299*RhoA)*dP/1000*MassivSS</f>
        <v>0.58449948210274583</v>
      </c>
      <c r="J299" s="24">
        <f>IF(H299&lt;600,425+0.773*H299-1.69/1000*H299^2+2.22/1000^2*H299^3,IF(H299&lt;735,666+13002/(738-H299),IF(H299&lt;900,545+17820/(H299-731),650)))</f>
        <v>484.6063393348557</v>
      </c>
      <c r="K299" s="12">
        <f>LambdaP*MassivSS/(dP/1000)/(J299*RhoA)/(1+I299/3)*(D299-H299)*DeltaT-(EXP(I299/10)-1)*(D299-D298)</f>
        <v>0.37045922779650886</v>
      </c>
      <c r="L299" s="24">
        <f>L298+IF(Limit=Oui,MAX(0,O298),O298)</f>
        <v>94.064745218801704</v>
      </c>
      <c r="M299" s="12">
        <f>Cp*RhoP/(N299*RhoA)*dP/1000*MassivW</f>
        <v>0.58449948210274583</v>
      </c>
      <c r="N299" s="24">
        <f>IF(L299&lt;600,425+0.773*L299-1.69/1000*L299^2+2.22/1000^2*L299^3,IF(L299&lt;735,666+13002/(738-L299),IF(L299&lt;900,545+17820/(L299-731),650)))</f>
        <v>484.6063393348557</v>
      </c>
      <c r="O299" s="12">
        <f>LambdaP*MassivW/(dP/1000)/(N299*RhoA)/(1+M299/3)*(D299-L299)*DeltaT-(EXP(M299/10)-1)*(D299-D298)</f>
        <v>0.37045922779650886</v>
      </c>
      <c r="P299" s="24">
        <f>P298+IF(Limit=Oui,MAX(0,S298),S298)</f>
        <v>94.064745218801704</v>
      </c>
      <c r="Q299" s="12">
        <f>Cp*RhoP/(R299*RhoA)*dP/1000*MassivSI</f>
        <v>0.58449948210274583</v>
      </c>
      <c r="R299" s="24">
        <f>IF(P299&lt;600,425+0.773*P299-1.69/1000*P299^2+2.22/1000^2*P299^3,IF(P299&lt;735,666+13002/(738-P299),IF(P299&lt;900,545+17820/(P299-731),650)))</f>
        <v>484.6063393348557</v>
      </c>
      <c r="S299" s="12">
        <f>LambdaP*MassivSI/(dP/1000)/(R299*RhoA)/(1+Q299/3)*(D299-P299)*DeltaT-(EXP(Q299/10)-1)*(D299-D298)</f>
        <v>0.37045922779650886</v>
      </c>
    </row>
    <row r="300" spans="2:19" x14ac:dyDescent="0.25">
      <c r="B300" s="3">
        <f t="shared" si="16"/>
        <v>1410</v>
      </c>
      <c r="C300" s="14">
        <f t="shared" si="17"/>
        <v>23.5</v>
      </c>
      <c r="D300" s="11">
        <f t="shared" si="18"/>
        <v>805.37932243976911</v>
      </c>
      <c r="E300" s="11">
        <f t="shared" si="19"/>
        <v>94.435204446598206</v>
      </c>
      <c r="F300" s="11">
        <f>L300</f>
        <v>94.435204446598206</v>
      </c>
      <c r="G300" s="11">
        <f>P300</f>
        <v>94.435204446598206</v>
      </c>
      <c r="H300" s="24">
        <f>H299+IF(Limit=Oui,MAX(0,K299),K299)</f>
        <v>94.435204446598206</v>
      </c>
      <c r="I300" s="12">
        <f>Cp*RhoP/(J300*RhoA)*dP/1000*MassivSS</f>
        <v>0.58427008555092885</v>
      </c>
      <c r="J300" s="24">
        <f>IF(H300&lt;600,425+0.773*H300-1.69/1000*H300^2+2.22/1000^2*H300^3,IF(H300&lt;735,666+13002/(738-H300),IF(H300&lt;900,545+17820/(H300-731),650)))</f>
        <v>484.79660583314347</v>
      </c>
      <c r="K300" s="12">
        <f>LambdaP*MassivSS/(dP/1000)/(J300*RhoA)/(1+I300/3)*(D300-H300)*DeltaT-(EXP(I300/10)-1)*(D300-D299)</f>
        <v>0.37054289787544509</v>
      </c>
      <c r="L300" s="24">
        <f>L299+IF(Limit=Oui,MAX(0,O299),O299)</f>
        <v>94.435204446598206</v>
      </c>
      <c r="M300" s="12">
        <f>Cp*RhoP/(N300*RhoA)*dP/1000*MassivW</f>
        <v>0.58427008555092885</v>
      </c>
      <c r="N300" s="24">
        <f>IF(L300&lt;600,425+0.773*L300-1.69/1000*L300^2+2.22/1000^2*L300^3,IF(L300&lt;735,666+13002/(738-L300),IF(L300&lt;900,545+17820/(L300-731),650)))</f>
        <v>484.79660583314347</v>
      </c>
      <c r="O300" s="12">
        <f>LambdaP*MassivW/(dP/1000)/(N300*RhoA)/(1+M300/3)*(D300-L300)*DeltaT-(EXP(M300/10)-1)*(D300-D299)</f>
        <v>0.37054289787544509</v>
      </c>
      <c r="P300" s="24">
        <f>P299+IF(Limit=Oui,MAX(0,S299),S299)</f>
        <v>94.435204446598206</v>
      </c>
      <c r="Q300" s="12">
        <f>Cp*RhoP/(R300*RhoA)*dP/1000*MassivSI</f>
        <v>0.58427008555092885</v>
      </c>
      <c r="R300" s="24">
        <f>IF(P300&lt;600,425+0.773*P300-1.69/1000*P300^2+2.22/1000^2*P300^3,IF(P300&lt;735,666+13002/(738-P300),IF(P300&lt;900,545+17820/(P300-731),650)))</f>
        <v>484.79660583314347</v>
      </c>
      <c r="S300" s="12">
        <f>LambdaP*MassivSI/(dP/1000)/(R300*RhoA)/(1+Q300/3)*(D300-P300)*DeltaT-(EXP(Q300/10)-1)*(D300-D299)</f>
        <v>0.37054289787544509</v>
      </c>
    </row>
    <row r="301" spans="2:19" x14ac:dyDescent="0.25">
      <c r="B301" s="3">
        <f t="shared" si="16"/>
        <v>1415</v>
      </c>
      <c r="C301" s="14">
        <f t="shared" si="17"/>
        <v>23.583333333333332</v>
      </c>
      <c r="D301" s="11">
        <f t="shared" si="18"/>
        <v>805.90689902801591</v>
      </c>
      <c r="E301" s="11">
        <f t="shared" si="19"/>
        <v>94.805747344473644</v>
      </c>
      <c r="F301" s="11">
        <f>L301</f>
        <v>94.805747344473644</v>
      </c>
      <c r="G301" s="11">
        <f>P301</f>
        <v>94.805747344473644</v>
      </c>
      <c r="H301" s="24">
        <f>H300+IF(Limit=Oui,MAX(0,K300),K300)</f>
        <v>94.805747344473644</v>
      </c>
      <c r="I301" s="12">
        <f>Cp*RhoP/(J301*RhoA)*dP/1000*MassivSS</f>
        <v>0.58404116808231088</v>
      </c>
      <c r="J301" s="24">
        <f>IF(H301&lt;600,425+0.773*H301-1.69/1000*H301^2+2.22/1000^2*H301^3,IF(H301&lt;735,666+13002/(738-H301),IF(H301&lt;900,545+17820/(H301-731),650)))</f>
        <v>484.98662396519796</v>
      </c>
      <c r="K301" s="12">
        <f>LambdaP*MassivSS/(dP/1000)/(J301*RhoA)/(1+I301/3)*(D301-H301)*DeltaT-(EXP(I301/10)-1)*(D301-D300)</f>
        <v>0.37062475239385717</v>
      </c>
      <c r="L301" s="24">
        <f>L300+IF(Limit=Oui,MAX(0,O300),O300)</f>
        <v>94.805747344473644</v>
      </c>
      <c r="M301" s="12">
        <f>Cp*RhoP/(N301*RhoA)*dP/1000*MassivW</f>
        <v>0.58404116808231088</v>
      </c>
      <c r="N301" s="24">
        <f>IF(L301&lt;600,425+0.773*L301-1.69/1000*L301^2+2.22/1000^2*L301^3,IF(L301&lt;735,666+13002/(738-L301),IF(L301&lt;900,545+17820/(L301-731),650)))</f>
        <v>484.98662396519796</v>
      </c>
      <c r="O301" s="12">
        <f>LambdaP*MassivW/(dP/1000)/(N301*RhoA)/(1+M301/3)*(D301-L301)*DeltaT-(EXP(M301/10)-1)*(D301-D300)</f>
        <v>0.37062475239385717</v>
      </c>
      <c r="P301" s="24">
        <f>P300+IF(Limit=Oui,MAX(0,S300),S300)</f>
        <v>94.805747344473644</v>
      </c>
      <c r="Q301" s="12">
        <f>Cp*RhoP/(R301*RhoA)*dP/1000*MassivSI</f>
        <v>0.58404116808231088</v>
      </c>
      <c r="R301" s="24">
        <f>IF(P301&lt;600,425+0.773*P301-1.69/1000*P301^2+2.22/1000^2*P301^3,IF(P301&lt;735,666+13002/(738-P301),IF(P301&lt;900,545+17820/(P301-731),650)))</f>
        <v>484.98662396519796</v>
      </c>
      <c r="S301" s="12">
        <f>LambdaP*MassivSI/(dP/1000)/(R301*RhoA)/(1+Q301/3)*(D301-P301)*DeltaT-(EXP(Q301/10)-1)*(D301-D300)</f>
        <v>0.37062475239385717</v>
      </c>
    </row>
    <row r="302" spans="2:19" x14ac:dyDescent="0.25">
      <c r="B302" s="3">
        <f t="shared" si="16"/>
        <v>1420</v>
      </c>
      <c r="C302" s="14">
        <f t="shared" si="17"/>
        <v>23.666666666666668</v>
      </c>
      <c r="D302" s="11">
        <f t="shared" si="18"/>
        <v>806.43262446653398</v>
      </c>
      <c r="E302" s="11">
        <f t="shared" si="19"/>
        <v>95.176372096867496</v>
      </c>
      <c r="F302" s="11">
        <f>L302</f>
        <v>95.176372096867496</v>
      </c>
      <c r="G302" s="11">
        <f>P302</f>
        <v>95.176372096867496</v>
      </c>
      <c r="H302" s="24">
        <f>H301+IF(Limit=Oui,MAX(0,K301),K301)</f>
        <v>95.176372096867496</v>
      </c>
      <c r="I302" s="12">
        <f>Cp*RhoP/(J302*RhoA)*dP/1000*MassivSS</f>
        <v>0.58381272932197603</v>
      </c>
      <c r="J302" s="24">
        <f>IF(H302&lt;600,425+0.773*H302-1.69/1000*H302^2+2.22/1000^2*H302^3,IF(H302&lt;735,666+13002/(738-H302),IF(H302&lt;900,545+17820/(H302-731),650)))</f>
        <v>485.17639328264033</v>
      </c>
      <c r="K302" s="12">
        <f>LambdaP*MassivSS/(dP/1000)/(J302*RhoA)/(1+I302/3)*(D302-H302)*DeltaT-(EXP(I302/10)-1)*(D302-D301)</f>
        <v>0.37070481056104537</v>
      </c>
      <c r="L302" s="24">
        <f>L301+IF(Limit=Oui,MAX(0,O301),O301)</f>
        <v>95.176372096867496</v>
      </c>
      <c r="M302" s="12">
        <f>Cp*RhoP/(N302*RhoA)*dP/1000*MassivW</f>
        <v>0.58381272932197603</v>
      </c>
      <c r="N302" s="24">
        <f>IF(L302&lt;600,425+0.773*L302-1.69/1000*L302^2+2.22/1000^2*L302^3,IF(L302&lt;735,666+13002/(738-L302),IF(L302&lt;900,545+17820/(L302-731),650)))</f>
        <v>485.17639328264033</v>
      </c>
      <c r="O302" s="12">
        <f>LambdaP*MassivW/(dP/1000)/(N302*RhoA)/(1+M302/3)*(D302-L302)*DeltaT-(EXP(M302/10)-1)*(D302-D301)</f>
        <v>0.37070481056104537</v>
      </c>
      <c r="P302" s="24">
        <f>P301+IF(Limit=Oui,MAX(0,S301),S301)</f>
        <v>95.176372096867496</v>
      </c>
      <c r="Q302" s="12">
        <f>Cp*RhoP/(R302*RhoA)*dP/1000*MassivSI</f>
        <v>0.58381272932197603</v>
      </c>
      <c r="R302" s="24">
        <f>IF(P302&lt;600,425+0.773*P302-1.69/1000*P302^2+2.22/1000^2*P302^3,IF(P302&lt;735,666+13002/(738-P302),IF(P302&lt;900,545+17820/(P302-731),650)))</f>
        <v>485.17639328264033</v>
      </c>
      <c r="S302" s="12">
        <f>LambdaP*MassivSI/(dP/1000)/(R302*RhoA)/(1+Q302/3)*(D302-P302)*DeltaT-(EXP(Q302/10)-1)*(D302-D301)</f>
        <v>0.37070481056104537</v>
      </c>
    </row>
    <row r="303" spans="2:19" x14ac:dyDescent="0.25">
      <c r="B303" s="3">
        <f t="shared" si="16"/>
        <v>1425</v>
      </c>
      <c r="C303" s="14">
        <f t="shared" si="17"/>
        <v>23.75</v>
      </c>
      <c r="D303" s="11">
        <f t="shared" si="18"/>
        <v>806.95651170046585</v>
      </c>
      <c r="E303" s="11">
        <f t="shared" si="19"/>
        <v>95.547076907428547</v>
      </c>
      <c r="F303" s="11">
        <f>L303</f>
        <v>95.547076907428547</v>
      </c>
      <c r="G303" s="11">
        <f>P303</f>
        <v>95.547076907428547</v>
      </c>
      <c r="H303" s="24">
        <f>H302+IF(Limit=Oui,MAX(0,K302),K302)</f>
        <v>95.547076907428547</v>
      </c>
      <c r="I303" s="12">
        <f>Cp*RhoP/(J303*RhoA)*dP/1000*MassivSS</f>
        <v>0.58358476887654409</v>
      </c>
      <c r="J303" s="24">
        <f>IF(H303&lt;600,425+0.773*H303-1.69/1000*H303^2+2.22/1000^2*H303^3,IF(H303&lt;735,666+13002/(738-H303),IF(H303&lt;900,545+17820/(H303-731),650)))</f>
        <v>485.36591335345832</v>
      </c>
      <c r="K303" s="12">
        <f>LambdaP*MassivSS/(dP/1000)/(J303*RhoA)/(1+I303/3)*(D303-H303)*DeltaT-(EXP(I303/10)-1)*(D303-D302)</f>
        <v>0.37078309133771803</v>
      </c>
      <c r="L303" s="24">
        <f>L302+IF(Limit=Oui,MAX(0,O302),O302)</f>
        <v>95.547076907428547</v>
      </c>
      <c r="M303" s="12">
        <f>Cp*RhoP/(N303*RhoA)*dP/1000*MassivW</f>
        <v>0.58358476887654409</v>
      </c>
      <c r="N303" s="24">
        <f>IF(L303&lt;600,425+0.773*L303-1.69/1000*L303^2+2.22/1000^2*L303^3,IF(L303&lt;735,666+13002/(738-L303),IF(L303&lt;900,545+17820/(L303-731),650)))</f>
        <v>485.36591335345832</v>
      </c>
      <c r="O303" s="12">
        <f>LambdaP*MassivW/(dP/1000)/(N303*RhoA)/(1+M303/3)*(D303-L303)*DeltaT-(EXP(M303/10)-1)*(D303-D302)</f>
        <v>0.37078309133771803</v>
      </c>
      <c r="P303" s="24">
        <f>P302+IF(Limit=Oui,MAX(0,S302),S302)</f>
        <v>95.547076907428547</v>
      </c>
      <c r="Q303" s="12">
        <f>Cp*RhoP/(R303*RhoA)*dP/1000*MassivSI</f>
        <v>0.58358476887654409</v>
      </c>
      <c r="R303" s="24">
        <f>IF(P303&lt;600,425+0.773*P303-1.69/1000*P303^2+2.22/1000^2*P303^3,IF(P303&lt;735,666+13002/(738-P303),IF(P303&lt;900,545+17820/(P303-731),650)))</f>
        <v>485.36591335345832</v>
      </c>
      <c r="S303" s="12">
        <f>LambdaP*MassivSI/(dP/1000)/(R303*RhoA)/(1+Q303/3)*(D303-P303)*DeltaT-(EXP(Q303/10)-1)*(D303-D302)</f>
        <v>0.37078309133771803</v>
      </c>
    </row>
    <row r="304" spans="2:19" x14ac:dyDescent="0.25">
      <c r="B304" s="3">
        <f t="shared" si="16"/>
        <v>1430</v>
      </c>
      <c r="C304" s="14">
        <f t="shared" si="17"/>
        <v>23.833333333333332</v>
      </c>
      <c r="D304" s="11">
        <f t="shared" si="18"/>
        <v>807.478573539639</v>
      </c>
      <c r="E304" s="11">
        <f t="shared" si="19"/>
        <v>95.917859998766261</v>
      </c>
      <c r="F304" s="11">
        <f>L304</f>
        <v>95.917859998766261</v>
      </c>
      <c r="G304" s="11">
        <f>P304</f>
        <v>95.917859998766261</v>
      </c>
      <c r="H304" s="24">
        <f>H303+IF(Limit=Oui,MAX(0,K303),K303)</f>
        <v>95.917859998766261</v>
      </c>
      <c r="I304" s="12">
        <f>Cp*RhoP/(J304*RhoA)*dP/1000*MassivSS</f>
        <v>0.58335728633452444</v>
      </c>
      <c r="J304" s="24">
        <f>IF(H304&lt;600,425+0.773*H304-1.69/1000*H304^2+2.22/1000^2*H304^3,IF(H304&lt;735,666+13002/(738-H304),IF(H304&lt;900,545+17820/(H304-731),650)))</f>
        <v>485.55518376177537</v>
      </c>
      <c r="K304" s="12">
        <f>LambdaP*MassivSS/(dP/1000)/(J304*RhoA)/(1+I304/3)*(D304-H304)*DeltaT-(EXP(I304/10)-1)*(D304-D303)</f>
        <v>0.37085961343988322</v>
      </c>
      <c r="L304" s="24">
        <f>L303+IF(Limit=Oui,MAX(0,O303),O303)</f>
        <v>95.917859998766261</v>
      </c>
      <c r="M304" s="12">
        <f>Cp*RhoP/(N304*RhoA)*dP/1000*MassivW</f>
        <v>0.58335728633452444</v>
      </c>
      <c r="N304" s="24">
        <f>IF(L304&lt;600,425+0.773*L304-1.69/1000*L304^2+2.22/1000^2*L304^3,IF(L304&lt;735,666+13002/(738-L304),IF(L304&lt;900,545+17820/(L304-731),650)))</f>
        <v>485.55518376177537</v>
      </c>
      <c r="O304" s="12">
        <f>LambdaP*MassivW/(dP/1000)/(N304*RhoA)/(1+M304/3)*(D304-L304)*DeltaT-(EXP(M304/10)-1)*(D304-D303)</f>
        <v>0.37085961343988322</v>
      </c>
      <c r="P304" s="24">
        <f>P303+IF(Limit=Oui,MAX(0,S303),S303)</f>
        <v>95.917859998766261</v>
      </c>
      <c r="Q304" s="12">
        <f>Cp*RhoP/(R304*RhoA)*dP/1000*MassivSI</f>
        <v>0.58335728633452444</v>
      </c>
      <c r="R304" s="24">
        <f>IF(P304&lt;600,425+0.773*P304-1.69/1000*P304^2+2.22/1000^2*P304^3,IF(P304&lt;735,666+13002/(738-P304),IF(P304&lt;900,545+17820/(P304-731),650)))</f>
        <v>485.55518376177537</v>
      </c>
      <c r="S304" s="12">
        <f>LambdaP*MassivSI/(dP/1000)/(R304*RhoA)/(1+Q304/3)*(D304-P304)*DeltaT-(EXP(Q304/10)-1)*(D304-D303)</f>
        <v>0.37085961343988322</v>
      </c>
    </row>
    <row r="305" spans="2:19" x14ac:dyDescent="0.25">
      <c r="B305" s="3">
        <f t="shared" si="16"/>
        <v>1435</v>
      </c>
      <c r="C305" s="14">
        <f t="shared" si="17"/>
        <v>23.916666666666668</v>
      </c>
      <c r="D305" s="11">
        <f t="shared" si="18"/>
        <v>807.99882266044369</v>
      </c>
      <c r="E305" s="11">
        <f t="shared" si="19"/>
        <v>96.288719612206151</v>
      </c>
      <c r="F305" s="11">
        <f>L305</f>
        <v>96.288719612206151</v>
      </c>
      <c r="G305" s="11">
        <f>P305</f>
        <v>96.288719612206151</v>
      </c>
      <c r="H305" s="24">
        <f>H304+IF(Limit=Oui,MAX(0,K304),K304)</f>
        <v>96.288719612206151</v>
      </c>
      <c r="I305" s="12">
        <f>Cp*RhoP/(J305*RhoA)*dP/1000*MassivSS</f>
        <v>0.58313028126666622</v>
      </c>
      <c r="J305" s="24">
        <f>IF(H305&lt;600,425+0.773*H305-1.69/1000*H305^2+2.22/1000^2*H305^3,IF(H305&lt;735,666+13002/(738-H305),IF(H305&lt;900,545+17820/(H305-731),650)))</f>
        <v>485.74420410762229</v>
      </c>
      <c r="K305" s="12">
        <f>LambdaP*MassivSS/(dP/1000)/(J305*RhoA)/(1+I305/3)*(D305-H305)*DeltaT-(EXP(I305/10)-1)*(D305-D304)</f>
        <v>0.3709343953428248</v>
      </c>
      <c r="L305" s="24">
        <f>L304+IF(Limit=Oui,MAX(0,O304),O304)</f>
        <v>96.288719612206151</v>
      </c>
      <c r="M305" s="12">
        <f>Cp*RhoP/(N305*RhoA)*dP/1000*MassivW</f>
        <v>0.58313028126666622</v>
      </c>
      <c r="N305" s="24">
        <f>IF(L305&lt;600,425+0.773*L305-1.69/1000*L305^2+2.22/1000^2*L305^3,IF(L305&lt;735,666+13002/(738-L305),IF(L305&lt;900,545+17820/(L305-731),650)))</f>
        <v>485.74420410762229</v>
      </c>
      <c r="O305" s="12">
        <f>LambdaP*MassivW/(dP/1000)/(N305*RhoA)/(1+M305/3)*(D305-L305)*DeltaT-(EXP(M305/10)-1)*(D305-D304)</f>
        <v>0.3709343953428248</v>
      </c>
      <c r="P305" s="24">
        <f>P304+IF(Limit=Oui,MAX(0,S304),S304)</f>
        <v>96.288719612206151</v>
      </c>
      <c r="Q305" s="12">
        <f>Cp*RhoP/(R305*RhoA)*dP/1000*MassivSI</f>
        <v>0.58313028126666622</v>
      </c>
      <c r="R305" s="24">
        <f>IF(P305&lt;600,425+0.773*P305-1.69/1000*P305^2+2.22/1000^2*P305^3,IF(P305&lt;735,666+13002/(738-P305),IF(P305&lt;900,545+17820/(P305-731),650)))</f>
        <v>485.74420410762229</v>
      </c>
      <c r="S305" s="12">
        <f>LambdaP*MassivSI/(dP/1000)/(R305*RhoA)/(1+Q305/3)*(D305-P305)*DeltaT-(EXP(Q305/10)-1)*(D305-D304)</f>
        <v>0.3709343953428248</v>
      </c>
    </row>
    <row r="306" spans="2:19" x14ac:dyDescent="0.25">
      <c r="B306" s="3">
        <f t="shared" si="16"/>
        <v>1440</v>
      </c>
      <c r="C306" s="14">
        <f t="shared" si="17"/>
        <v>24</v>
      </c>
      <c r="D306" s="11">
        <f t="shared" si="18"/>
        <v>808.51727160768178</v>
      </c>
      <c r="E306" s="11">
        <f t="shared" si="19"/>
        <v>96.65965400754898</v>
      </c>
      <c r="F306" s="11">
        <f>L306</f>
        <v>96.65965400754898</v>
      </c>
      <c r="G306" s="11">
        <f>P306</f>
        <v>96.65965400754898</v>
      </c>
      <c r="H306" s="24">
        <f>H305+IF(Limit=Oui,MAX(0,K305),K305)</f>
        <v>96.65965400754898</v>
      </c>
      <c r="I306" s="12">
        <f>Cp*RhoP/(J306*RhoA)*dP/1000*MassivSS</f>
        <v>0.58290375322629873</v>
      </c>
      <c r="J306" s="24">
        <f>IF(H306&lt;600,425+0.773*H306-1.69/1000*H306^2+2.22/1000^2*H306^3,IF(H306&lt;735,666+13002/(738-H306),IF(H306&lt;900,545+17820/(H306-731),650)))</f>
        <v>485.93297400671338</v>
      </c>
      <c r="K306" s="12">
        <f>LambdaP*MassivSS/(dP/1000)/(J306*RhoA)/(1+I306/3)*(D306-H306)*DeltaT-(EXP(I306/10)-1)*(D306-D305)</f>
        <v>0.37100745528467027</v>
      </c>
      <c r="L306" s="24">
        <f>L305+IF(Limit=Oui,MAX(0,O305),O305)</f>
        <v>96.65965400754898</v>
      </c>
      <c r="M306" s="12">
        <f>Cp*RhoP/(N306*RhoA)*dP/1000*MassivW</f>
        <v>0.58290375322629873</v>
      </c>
      <c r="N306" s="24">
        <f>IF(L306&lt;600,425+0.773*L306-1.69/1000*L306^2+2.22/1000^2*L306^3,IF(L306&lt;735,666+13002/(738-L306),IF(L306&lt;900,545+17820/(L306-731),650)))</f>
        <v>485.93297400671338</v>
      </c>
      <c r="O306" s="12">
        <f>LambdaP*MassivW/(dP/1000)/(N306*RhoA)/(1+M306/3)*(D306-L306)*DeltaT-(EXP(M306/10)-1)*(D306-D305)</f>
        <v>0.37100745528467027</v>
      </c>
      <c r="P306" s="24">
        <f>P305+IF(Limit=Oui,MAX(0,S305),S305)</f>
        <v>96.65965400754898</v>
      </c>
      <c r="Q306" s="12">
        <f>Cp*RhoP/(R306*RhoA)*dP/1000*MassivSI</f>
        <v>0.58290375322629873</v>
      </c>
      <c r="R306" s="24">
        <f>IF(P306&lt;600,425+0.773*P306-1.69/1000*P306^2+2.22/1000^2*P306^3,IF(P306&lt;735,666+13002/(738-P306),IF(P306&lt;900,545+17820/(P306-731),650)))</f>
        <v>485.93297400671338</v>
      </c>
      <c r="S306" s="12">
        <f>LambdaP*MassivSI/(dP/1000)/(R306*RhoA)/(1+Q306/3)*(D306-P306)*DeltaT-(EXP(Q306/10)-1)*(D306-D305)</f>
        <v>0.37100745528467027</v>
      </c>
    </row>
    <row r="307" spans="2:19" x14ac:dyDescent="0.25">
      <c r="B307" s="3">
        <f t="shared" si="16"/>
        <v>1445</v>
      </c>
      <c r="C307" s="14">
        <f t="shared" si="17"/>
        <v>24.083333333333332</v>
      </c>
      <c r="D307" s="11">
        <f t="shared" si="18"/>
        <v>809.03393279638044</v>
      </c>
      <c r="E307" s="11">
        <f t="shared" si="19"/>
        <v>97.030661462833649</v>
      </c>
      <c r="F307" s="11">
        <f>L307</f>
        <v>97.030661462833649</v>
      </c>
      <c r="G307" s="11">
        <f>P307</f>
        <v>97.030661462833649</v>
      </c>
      <c r="H307" s="24">
        <f>H306+IF(Limit=Oui,MAX(0,K306),K306)</f>
        <v>97.030661462833649</v>
      </c>
      <c r="I307" s="12">
        <f>Cp*RhoP/(J307*RhoA)*dP/1000*MassivSS</f>
        <v>0.58267770174967048</v>
      </c>
      <c r="J307" s="24">
        <f>IF(H307&lt;600,425+0.773*H307-1.69/1000*H307^2+2.22/1000^2*H307^3,IF(H307&lt;735,666+13002/(738-H307),IF(H307&lt;900,545+17820/(H307-731),650)))</f>
        <v>486.1214930902251</v>
      </c>
      <c r="K307" s="12">
        <f>LambdaP*MassivSS/(dP/1000)/(J307*RhoA)/(1+I307/3)*(D307-H307)*DeltaT-(EXP(I307/10)-1)*(D307-D306)</f>
        <v>0.37107881127028514</v>
      </c>
      <c r="L307" s="24">
        <f>L306+IF(Limit=Oui,MAX(0,O306),O306)</f>
        <v>97.030661462833649</v>
      </c>
      <c r="M307" s="12">
        <f>Cp*RhoP/(N307*RhoA)*dP/1000*MassivW</f>
        <v>0.58267770174967048</v>
      </c>
      <c r="N307" s="24">
        <f>IF(L307&lt;600,425+0.773*L307-1.69/1000*L307^2+2.22/1000^2*L307^3,IF(L307&lt;735,666+13002/(738-L307),IF(L307&lt;900,545+17820/(L307-731),650)))</f>
        <v>486.1214930902251</v>
      </c>
      <c r="O307" s="12">
        <f>LambdaP*MassivW/(dP/1000)/(N307*RhoA)/(1+M307/3)*(D307-L307)*DeltaT-(EXP(M307/10)-1)*(D307-D306)</f>
        <v>0.37107881127028514</v>
      </c>
      <c r="P307" s="24">
        <f>P306+IF(Limit=Oui,MAX(0,S306),S306)</f>
        <v>97.030661462833649</v>
      </c>
      <c r="Q307" s="12">
        <f>Cp*RhoP/(R307*RhoA)*dP/1000*MassivSI</f>
        <v>0.58267770174967048</v>
      </c>
      <c r="R307" s="24">
        <f>IF(P307&lt;600,425+0.773*P307-1.69/1000*P307^2+2.22/1000^2*P307^3,IF(P307&lt;735,666+13002/(738-P307),IF(P307&lt;900,545+17820/(P307-731),650)))</f>
        <v>486.1214930902251</v>
      </c>
      <c r="S307" s="12">
        <f>LambdaP*MassivSI/(dP/1000)/(R307*RhoA)/(1+Q307/3)*(D307-P307)*DeltaT-(EXP(Q307/10)-1)*(D307-D306)</f>
        <v>0.37107881127028514</v>
      </c>
    </row>
    <row r="308" spans="2:19" x14ac:dyDescent="0.25">
      <c r="B308" s="3">
        <f t="shared" si="16"/>
        <v>1450</v>
      </c>
      <c r="C308" s="14">
        <f t="shared" si="17"/>
        <v>24.166666666666668</v>
      </c>
      <c r="D308" s="11">
        <f t="shared" si="18"/>
        <v>809.54881851357629</v>
      </c>
      <c r="E308" s="11">
        <f t="shared" si="19"/>
        <v>97.401740274103929</v>
      </c>
      <c r="F308" s="11">
        <f>L308</f>
        <v>97.401740274103929</v>
      </c>
      <c r="G308" s="11">
        <f>P308</f>
        <v>97.401740274103929</v>
      </c>
      <c r="H308" s="24">
        <f>H307+IF(Limit=Oui,MAX(0,K307),K307)</f>
        <v>97.401740274103929</v>
      </c>
      <c r="I308" s="12">
        <f>Cp*RhoP/(J308*RhoA)*dP/1000*MassivSS</f>
        <v>0.5824521263562793</v>
      </c>
      <c r="J308" s="24">
        <f>IF(H308&lt;600,425+0.773*H308-1.69/1000*H308^2+2.22/1000^2*H308^3,IF(H308&lt;735,666+13002/(738-H308),IF(H308&lt;900,545+17820/(H308-731),650)))</f>
        <v>486.30976100457832</v>
      </c>
      <c r="K308" s="12">
        <f>LambdaP*MassivSS/(dP/1000)/(J308*RhoA)/(1+I308/3)*(D308-H308)*DeltaT-(EXP(I308/10)-1)*(D308-D307)</f>
        <v>0.37114848107481274</v>
      </c>
      <c r="L308" s="24">
        <f>L307+IF(Limit=Oui,MAX(0,O307),O307)</f>
        <v>97.401740274103929</v>
      </c>
      <c r="M308" s="12">
        <f>Cp*RhoP/(N308*RhoA)*dP/1000*MassivW</f>
        <v>0.5824521263562793</v>
      </c>
      <c r="N308" s="24">
        <f>IF(L308&lt;600,425+0.773*L308-1.69/1000*L308^2+2.22/1000^2*L308^3,IF(L308&lt;735,666+13002/(738-L308),IF(L308&lt;900,545+17820/(L308-731),650)))</f>
        <v>486.30976100457832</v>
      </c>
      <c r="O308" s="12">
        <f>LambdaP*MassivW/(dP/1000)/(N308*RhoA)/(1+M308/3)*(D308-L308)*DeltaT-(EXP(M308/10)-1)*(D308-D307)</f>
        <v>0.37114848107481274</v>
      </c>
      <c r="P308" s="24">
        <f>P307+IF(Limit=Oui,MAX(0,S307),S307)</f>
        <v>97.401740274103929</v>
      </c>
      <c r="Q308" s="12">
        <f>Cp*RhoP/(R308*RhoA)*dP/1000*MassivSI</f>
        <v>0.5824521263562793</v>
      </c>
      <c r="R308" s="24">
        <f>IF(P308&lt;600,425+0.773*P308-1.69/1000*P308^2+2.22/1000^2*P308^3,IF(P308&lt;735,666+13002/(738-P308),IF(P308&lt;900,545+17820/(P308-731),650)))</f>
        <v>486.30976100457832</v>
      </c>
      <c r="S308" s="12">
        <f>LambdaP*MassivSI/(dP/1000)/(R308*RhoA)/(1+Q308/3)*(D308-P308)*DeltaT-(EXP(Q308/10)-1)*(D308-D307)</f>
        <v>0.37114848107481274</v>
      </c>
    </row>
    <row r="309" spans="2:19" x14ac:dyDescent="0.25">
      <c r="B309" s="3">
        <f t="shared" si="16"/>
        <v>1455</v>
      </c>
      <c r="C309" s="14">
        <f t="shared" si="17"/>
        <v>24.25</v>
      </c>
      <c r="D309" s="11">
        <f t="shared" si="18"/>
        <v>810.06194092006865</v>
      </c>
      <c r="E309" s="11">
        <f t="shared" si="19"/>
        <v>97.772888755178741</v>
      </c>
      <c r="F309" s="11">
        <f>L309</f>
        <v>97.772888755178741</v>
      </c>
      <c r="G309" s="11">
        <f>P309</f>
        <v>97.772888755178741</v>
      </c>
      <c r="H309" s="24">
        <f>H308+IF(Limit=Oui,MAX(0,K308),K308)</f>
        <v>97.772888755178741</v>
      </c>
      <c r="I309" s="12">
        <f>Cp*RhoP/(J309*RhoA)*dP/1000*MassivSS</f>
        <v>0.58222702654919767</v>
      </c>
      <c r="J309" s="24">
        <f>IF(H309&lt;600,425+0.773*H309-1.69/1000*H309^2+2.22/1000^2*H309^3,IF(H309&lt;735,666+13002/(738-H309),IF(H309&lt;900,545+17820/(H309-731),650)))</f>
        <v>486.49777741122449</v>
      </c>
      <c r="K309" s="12">
        <f>LambdaP*MassivSS/(dP/1000)/(J309*RhoA)/(1+I309/3)*(D309-H309)*DeltaT-(EXP(I309/10)-1)*(D309-D308)</f>
        <v>0.37121648224725473</v>
      </c>
      <c r="L309" s="24">
        <f>L308+IF(Limit=Oui,MAX(0,O308),O308)</f>
        <v>97.772888755178741</v>
      </c>
      <c r="M309" s="12">
        <f>Cp*RhoP/(N309*RhoA)*dP/1000*MassivW</f>
        <v>0.58222702654919767</v>
      </c>
      <c r="N309" s="24">
        <f>IF(L309&lt;600,425+0.773*L309-1.69/1000*L309^2+2.22/1000^2*L309^3,IF(L309&lt;735,666+13002/(738-L309),IF(L309&lt;900,545+17820/(L309-731),650)))</f>
        <v>486.49777741122449</v>
      </c>
      <c r="O309" s="12">
        <f>LambdaP*MassivW/(dP/1000)/(N309*RhoA)/(1+M309/3)*(D309-L309)*DeltaT-(EXP(M309/10)-1)*(D309-D308)</f>
        <v>0.37121648224725473</v>
      </c>
      <c r="P309" s="24">
        <f>P308+IF(Limit=Oui,MAX(0,S308),S308)</f>
        <v>97.772888755178741</v>
      </c>
      <c r="Q309" s="12">
        <f>Cp*RhoP/(R309*RhoA)*dP/1000*MassivSI</f>
        <v>0.58222702654919767</v>
      </c>
      <c r="R309" s="24">
        <f>IF(P309&lt;600,425+0.773*P309-1.69/1000*P309^2+2.22/1000^2*P309^3,IF(P309&lt;735,666+13002/(738-P309),IF(P309&lt;900,545+17820/(P309-731),650)))</f>
        <v>486.49777741122449</v>
      </c>
      <c r="S309" s="12">
        <f>LambdaP*MassivSI/(dP/1000)/(R309*RhoA)/(1+Q309/3)*(D309-P309)*DeltaT-(EXP(Q309/10)-1)*(D309-D308)</f>
        <v>0.37121648224725473</v>
      </c>
    </row>
    <row r="310" spans="2:19" x14ac:dyDescent="0.25">
      <c r="B310" s="3">
        <f t="shared" si="16"/>
        <v>1460</v>
      </c>
      <c r="C310" s="14">
        <f t="shared" si="17"/>
        <v>24.333333333333332</v>
      </c>
      <c r="D310" s="11">
        <f t="shared" si="18"/>
        <v>810.57331205214336</v>
      </c>
      <c r="E310" s="11">
        <f t="shared" si="19"/>
        <v>98.14410523742599</v>
      </c>
      <c r="F310" s="11">
        <f>L310</f>
        <v>98.14410523742599</v>
      </c>
      <c r="G310" s="11">
        <f>P310</f>
        <v>98.14410523742599</v>
      </c>
      <c r="H310" s="24">
        <f>H309+IF(Limit=Oui,MAX(0,K309),K309)</f>
        <v>98.14410523742599</v>
      </c>
      <c r="I310" s="12">
        <f>Cp*RhoP/(J310*RhoA)*dP/1000*MassivSS</f>
        <v>0.58200240181539276</v>
      </c>
      <c r="J310" s="24">
        <f>IF(H310&lt;600,425+0.773*H310-1.69/1000*H310^2+2.22/1000^2*H310^3,IF(H310&lt;735,666+13002/(738-H310),IF(H310&lt;900,545+17820/(H310-731),650)))</f>
        <v>486.6855419864338</v>
      </c>
      <c r="K310" s="12">
        <f>LambdaP*MassivSS/(dP/1000)/(J310*RhoA)/(1+I310/3)*(D310-H310)*DeltaT-(EXP(I310/10)-1)*(D310-D309)</f>
        <v>0.37128283211394131</v>
      </c>
      <c r="L310" s="24">
        <f>L309+IF(Limit=Oui,MAX(0,O309),O309)</f>
        <v>98.14410523742599</v>
      </c>
      <c r="M310" s="12">
        <f>Cp*RhoP/(N310*RhoA)*dP/1000*MassivW</f>
        <v>0.58200240181539276</v>
      </c>
      <c r="N310" s="24">
        <f>IF(L310&lt;600,425+0.773*L310-1.69/1000*L310^2+2.22/1000^2*L310^3,IF(L310&lt;735,666+13002/(738-L310),IF(L310&lt;900,545+17820/(L310-731),650)))</f>
        <v>486.6855419864338</v>
      </c>
      <c r="O310" s="12">
        <f>LambdaP*MassivW/(dP/1000)/(N310*RhoA)/(1+M310/3)*(D310-L310)*DeltaT-(EXP(M310/10)-1)*(D310-D309)</f>
        <v>0.37128283211394131</v>
      </c>
      <c r="P310" s="24">
        <f>P309+IF(Limit=Oui,MAX(0,S309),S309)</f>
        <v>98.14410523742599</v>
      </c>
      <c r="Q310" s="12">
        <f>Cp*RhoP/(R310*RhoA)*dP/1000*MassivSI</f>
        <v>0.58200240181539276</v>
      </c>
      <c r="R310" s="24">
        <f>IF(P310&lt;600,425+0.773*P310-1.69/1000*P310^2+2.22/1000^2*P310^3,IF(P310&lt;735,666+13002/(738-P310),IF(P310&lt;900,545+17820/(P310-731),650)))</f>
        <v>486.6855419864338</v>
      </c>
      <c r="S310" s="12">
        <f>LambdaP*MassivSI/(dP/1000)/(R310*RhoA)/(1+Q310/3)*(D310-P310)*DeltaT-(EXP(Q310/10)-1)*(D310-D309)</f>
        <v>0.37128283211394131</v>
      </c>
    </row>
    <row r="311" spans="2:19" x14ac:dyDescent="0.25">
      <c r="B311" s="3">
        <f t="shared" si="16"/>
        <v>1465</v>
      </c>
      <c r="C311" s="14">
        <f t="shared" si="17"/>
        <v>24.416666666666668</v>
      </c>
      <c r="D311" s="11">
        <f t="shared" si="18"/>
        <v>811.08294382326653</v>
      </c>
      <c r="E311" s="11">
        <f t="shared" si="19"/>
        <v>98.515388069539938</v>
      </c>
      <c r="F311" s="11">
        <f>L311</f>
        <v>98.515388069539938</v>
      </c>
      <c r="G311" s="11">
        <f>P311</f>
        <v>98.515388069539938</v>
      </c>
      <c r="H311" s="24">
        <f>H310+IF(Limit=Oui,MAX(0,K310),K310)</f>
        <v>98.515388069539938</v>
      </c>
      <c r="I311" s="12">
        <f>Cp*RhoP/(J311*RhoA)*dP/1000*MassivSS</f>
        <v>0.58177825162604069</v>
      </c>
      <c r="J311" s="24">
        <f>IF(H311&lt;600,425+0.773*H311-1.69/1000*H311^2+2.22/1000^2*H311^3,IF(H311&lt;735,666+13002/(738-H311),IF(H311&lt;900,545+17820/(H311-731),650)))</f>
        <v>486.87305442108794</v>
      </c>
      <c r="K311" s="12">
        <f>LambdaP*MassivSS/(dP/1000)/(J311*RhoA)/(1+I311/3)*(D311-H311)*DeltaT-(EXP(I311/10)-1)*(D311-D310)</f>
        <v>0.37134754778201029</v>
      </c>
      <c r="L311" s="24">
        <f>L310+IF(Limit=Oui,MAX(0,O310),O310)</f>
        <v>98.515388069539938</v>
      </c>
      <c r="M311" s="12">
        <f>Cp*RhoP/(N311*RhoA)*dP/1000*MassivW</f>
        <v>0.58177825162604069</v>
      </c>
      <c r="N311" s="24">
        <f>IF(L311&lt;600,425+0.773*L311-1.69/1000*L311^2+2.22/1000^2*L311^3,IF(L311&lt;735,666+13002/(738-L311),IF(L311&lt;900,545+17820/(L311-731),650)))</f>
        <v>486.87305442108794</v>
      </c>
      <c r="O311" s="12">
        <f>LambdaP*MassivW/(dP/1000)/(N311*RhoA)/(1+M311/3)*(D311-L311)*DeltaT-(EXP(M311/10)-1)*(D311-D310)</f>
        <v>0.37134754778201029</v>
      </c>
      <c r="P311" s="24">
        <f>P310+IF(Limit=Oui,MAX(0,S310),S310)</f>
        <v>98.515388069539938</v>
      </c>
      <c r="Q311" s="12">
        <f>Cp*RhoP/(R311*RhoA)*dP/1000*MassivSI</f>
        <v>0.58177825162604069</v>
      </c>
      <c r="R311" s="24">
        <f>IF(P311&lt;600,425+0.773*P311-1.69/1000*P311^2+2.22/1000^2*P311^3,IF(P311&lt;735,666+13002/(738-P311),IF(P311&lt;900,545+17820/(P311-731),650)))</f>
        <v>486.87305442108794</v>
      </c>
      <c r="S311" s="12">
        <f>LambdaP*MassivSI/(dP/1000)/(R311*RhoA)/(1+Q311/3)*(D311-P311)*DeltaT-(EXP(Q311/10)-1)*(D311-D310)</f>
        <v>0.37134754778201029</v>
      </c>
    </row>
    <row r="312" spans="2:19" x14ac:dyDescent="0.25">
      <c r="B312" s="3">
        <f t="shared" si="16"/>
        <v>1470</v>
      </c>
      <c r="C312" s="14">
        <f t="shared" si="17"/>
        <v>24.5</v>
      </c>
      <c r="D312" s="11">
        <f t="shared" si="18"/>
        <v>811.59084802574955</v>
      </c>
      <c r="E312" s="11">
        <f t="shared" si="19"/>
        <v>98.886735617321946</v>
      </c>
      <c r="F312" s="11">
        <f>L312</f>
        <v>98.886735617321946</v>
      </c>
      <c r="G312" s="11">
        <f>P312</f>
        <v>98.886735617321946</v>
      </c>
      <c r="H312" s="24">
        <f>H311+IF(Limit=Oui,MAX(0,K311),K311)</f>
        <v>98.886735617321946</v>
      </c>
      <c r="I312" s="12">
        <f>Cp*RhoP/(J312*RhoA)*dP/1000*MassivSS</f>
        <v>0.58155457543683564</v>
      </c>
      <c r="J312" s="24">
        <f>IF(H312&lt;600,425+0.773*H312-1.69/1000*H312^2+2.22/1000^2*H312^3,IF(H312&lt;735,666+13002/(738-H312),IF(H312&lt;900,545+17820/(H312-731),650)))</f>
        <v>487.06031442047441</v>
      </c>
      <c r="K312" s="12">
        <f>LambdaP*MassivSS/(dP/1000)/(J312*RhoA)/(1+I312/3)*(D312-H312)*DeltaT-(EXP(I312/10)-1)*(D312-D311)</f>
        <v>0.37141064614277369</v>
      </c>
      <c r="L312" s="24">
        <f>L311+IF(Limit=Oui,MAX(0,O311),O311)</f>
        <v>98.886735617321946</v>
      </c>
      <c r="M312" s="12">
        <f>Cp*RhoP/(N312*RhoA)*dP/1000*MassivW</f>
        <v>0.58155457543683564</v>
      </c>
      <c r="N312" s="24">
        <f>IF(L312&lt;600,425+0.773*L312-1.69/1000*L312^2+2.22/1000^2*L312^3,IF(L312&lt;735,666+13002/(738-L312),IF(L312&lt;900,545+17820/(L312-731),650)))</f>
        <v>487.06031442047441</v>
      </c>
      <c r="O312" s="12">
        <f>LambdaP*MassivW/(dP/1000)/(N312*RhoA)/(1+M312/3)*(D312-L312)*DeltaT-(EXP(M312/10)-1)*(D312-D311)</f>
        <v>0.37141064614277369</v>
      </c>
      <c r="P312" s="24">
        <f>P311+IF(Limit=Oui,MAX(0,S311),S311)</f>
        <v>98.886735617321946</v>
      </c>
      <c r="Q312" s="12">
        <f>Cp*RhoP/(R312*RhoA)*dP/1000*MassivSI</f>
        <v>0.58155457543683564</v>
      </c>
      <c r="R312" s="24">
        <f>IF(P312&lt;600,425+0.773*P312-1.69/1000*P312^2+2.22/1000^2*P312^3,IF(P312&lt;735,666+13002/(738-P312),IF(P312&lt;900,545+17820/(P312-731),650)))</f>
        <v>487.06031442047441</v>
      </c>
      <c r="S312" s="12">
        <f>LambdaP*MassivSI/(dP/1000)/(R312*RhoA)/(1+Q312/3)*(D312-P312)*DeltaT-(EXP(Q312/10)-1)*(D312-D311)</f>
        <v>0.37141064614277369</v>
      </c>
    </row>
    <row r="313" spans="2:19" x14ac:dyDescent="0.25">
      <c r="B313" s="3">
        <f t="shared" si="16"/>
        <v>1475</v>
      </c>
      <c r="C313" s="14">
        <f t="shared" si="17"/>
        <v>24.583333333333332</v>
      </c>
      <c r="D313" s="11">
        <f t="shared" si="18"/>
        <v>812.09703633238701</v>
      </c>
      <c r="E313" s="11">
        <f t="shared" si="19"/>
        <v>99.258146263464724</v>
      </c>
      <c r="F313" s="11">
        <f>L313</f>
        <v>99.258146263464724</v>
      </c>
      <c r="G313" s="11">
        <f>P313</f>
        <v>99.258146263464724</v>
      </c>
      <c r="H313" s="24">
        <f>H312+IF(Limit=Oui,MAX(0,K312),K312)</f>
        <v>99.258146263464724</v>
      </c>
      <c r="I313" s="12">
        <f>Cp*RhoP/(J313*RhoA)*dP/1000*MassivSS</f>
        <v>0.58133137268829371</v>
      </c>
      <c r="J313" s="24">
        <f>IF(H313&lt;600,425+0.773*H313-1.69/1000*H313^2+2.22/1000^2*H313^3,IF(H313&lt;735,666+13002/(738-H313),IF(H313&lt;900,545+17820/(H313-731),650)))</f>
        <v>487.24732170408549</v>
      </c>
      <c r="K313" s="12">
        <f>LambdaP*MassivSS/(dP/1000)/(J313*RhoA)/(1+I313/3)*(D313-H313)*DeltaT-(EXP(I313/10)-1)*(D313-D312)</f>
        <v>0.37147214387496469</v>
      </c>
      <c r="L313" s="24">
        <f>L312+IF(Limit=Oui,MAX(0,O312),O312)</f>
        <v>99.258146263464724</v>
      </c>
      <c r="M313" s="12">
        <f>Cp*RhoP/(N313*RhoA)*dP/1000*MassivW</f>
        <v>0.58133137268829371</v>
      </c>
      <c r="N313" s="24">
        <f>IF(L313&lt;600,425+0.773*L313-1.69/1000*L313^2+2.22/1000^2*L313^3,IF(L313&lt;735,666+13002/(738-L313),IF(L313&lt;900,545+17820/(L313-731),650)))</f>
        <v>487.24732170408549</v>
      </c>
      <c r="O313" s="12">
        <f>LambdaP*MassivW/(dP/1000)/(N313*RhoA)/(1+M313/3)*(D313-L313)*DeltaT-(EXP(M313/10)-1)*(D313-D312)</f>
        <v>0.37147214387496469</v>
      </c>
      <c r="P313" s="24">
        <f>P312+IF(Limit=Oui,MAX(0,S312),S312)</f>
        <v>99.258146263464724</v>
      </c>
      <c r="Q313" s="12">
        <f>Cp*RhoP/(R313*RhoA)*dP/1000*MassivSI</f>
        <v>0.58133137268829371</v>
      </c>
      <c r="R313" s="24">
        <f>IF(P313&lt;600,425+0.773*P313-1.69/1000*P313^2+2.22/1000^2*P313^3,IF(P313&lt;735,666+13002/(738-P313),IF(P313&lt;900,545+17820/(P313-731),650)))</f>
        <v>487.24732170408549</v>
      </c>
      <c r="S313" s="12">
        <f>LambdaP*MassivSI/(dP/1000)/(R313*RhoA)/(1+Q313/3)*(D313-P313)*DeltaT-(EXP(Q313/10)-1)*(D313-D312)</f>
        <v>0.37147214387496469</v>
      </c>
    </row>
    <row r="314" spans="2:19" x14ac:dyDescent="0.25">
      <c r="B314" s="3">
        <f t="shared" si="16"/>
        <v>1480</v>
      </c>
      <c r="C314" s="14">
        <f t="shared" si="17"/>
        <v>24.666666666666668</v>
      </c>
      <c r="D314" s="11">
        <f t="shared" si="18"/>
        <v>812.60152029806591</v>
      </c>
      <c r="E314" s="11">
        <f t="shared" si="19"/>
        <v>99.629618407339692</v>
      </c>
      <c r="F314" s="11">
        <f>L314</f>
        <v>99.629618407339692</v>
      </c>
      <c r="G314" s="11">
        <f>P314</f>
        <v>99.629618407339692</v>
      </c>
      <c r="H314" s="24">
        <f>H313+IF(Limit=Oui,MAX(0,K313),K313)</f>
        <v>99.629618407339692</v>
      </c>
      <c r="I314" s="12">
        <f>Cp*RhoP/(J314*RhoA)*dP/1000*MassivSS</f>
        <v>0.58110864280605146</v>
      </c>
      <c r="J314" s="24">
        <f>IF(H314&lt;600,425+0.773*H314-1.69/1000*H314^2+2.22/1000^2*H314^3,IF(H314&lt;735,666+13002/(738-H314),IF(H314&lt;900,545+17820/(H314-731),650)))</f>
        <v>487.43407600541889</v>
      </c>
      <c r="K314" s="12">
        <f>LambdaP*MassivSS/(dP/1000)/(J314*RhoA)/(1+I314/3)*(D314-H314)*DeltaT-(EXP(I314/10)-1)*(D314-D313)</f>
        <v>0.37153205744804851</v>
      </c>
      <c r="L314" s="24">
        <f>L313+IF(Limit=Oui,MAX(0,O313),O313)</f>
        <v>99.629618407339692</v>
      </c>
      <c r="M314" s="12">
        <f>Cp*RhoP/(N314*RhoA)*dP/1000*MassivW</f>
        <v>0.58110864280605146</v>
      </c>
      <c r="N314" s="24">
        <f>IF(L314&lt;600,425+0.773*L314-1.69/1000*L314^2+2.22/1000^2*L314^3,IF(L314&lt;735,666+13002/(738-L314),IF(L314&lt;900,545+17820/(L314-731),650)))</f>
        <v>487.43407600541889</v>
      </c>
      <c r="O314" s="12">
        <f>LambdaP*MassivW/(dP/1000)/(N314*RhoA)/(1+M314/3)*(D314-L314)*DeltaT-(EXP(M314/10)-1)*(D314-D313)</f>
        <v>0.37153205744804851</v>
      </c>
      <c r="P314" s="24">
        <f>P313+IF(Limit=Oui,MAX(0,S313),S313)</f>
        <v>99.629618407339692</v>
      </c>
      <c r="Q314" s="12">
        <f>Cp*RhoP/(R314*RhoA)*dP/1000*MassivSI</f>
        <v>0.58110864280605146</v>
      </c>
      <c r="R314" s="24">
        <f>IF(P314&lt;600,425+0.773*P314-1.69/1000*P314^2+2.22/1000^2*P314^3,IF(P314&lt;735,666+13002/(738-P314),IF(P314&lt;900,545+17820/(P314-731),650)))</f>
        <v>487.43407600541889</v>
      </c>
      <c r="S314" s="12">
        <f>LambdaP*MassivSI/(dP/1000)/(R314*RhoA)/(1+Q314/3)*(D314-P314)*DeltaT-(EXP(Q314/10)-1)*(D314-D313)</f>
        <v>0.37153205744804851</v>
      </c>
    </row>
    <row r="315" spans="2:19" x14ac:dyDescent="0.25">
      <c r="B315" s="3">
        <f t="shared" si="16"/>
        <v>1485</v>
      </c>
      <c r="C315" s="14">
        <f t="shared" si="17"/>
        <v>24.75</v>
      </c>
      <c r="D315" s="11">
        <f t="shared" si="18"/>
        <v>813.10431136134866</v>
      </c>
      <c r="E315" s="11">
        <f t="shared" si="19"/>
        <v>100.00115046478774</v>
      </c>
      <c r="F315" s="11">
        <f>L315</f>
        <v>100.00115046478774</v>
      </c>
      <c r="G315" s="11">
        <f>P315</f>
        <v>100.00115046478774</v>
      </c>
      <c r="H315" s="24">
        <f>H314+IF(Limit=Oui,MAX(0,K314),K314)</f>
        <v>100.00115046478774</v>
      </c>
      <c r="I315" s="12">
        <f>Cp*RhoP/(J315*RhoA)*dP/1000*MassivSS</f>
        <v>0.58088638520115887</v>
      </c>
      <c r="J315" s="24">
        <f>IF(H315&lt;600,425+0.773*H315-1.69/1000*H315^2+2.22/1000^2*H315^3,IF(H315&lt;735,666+13002/(738-H315),IF(H315&lt;900,545+17820/(H315-731),650)))</f>
        <v>487.62057707178224</v>
      </c>
      <c r="K315" s="12">
        <f>LambdaP*MassivSS/(dP/1000)/(J315*RhoA)/(1+I315/3)*(D315-H315)*DeltaT-(EXP(I315/10)-1)*(D315-D314)</f>
        <v>0.37159040312536329</v>
      </c>
      <c r="L315" s="24">
        <f>L314+IF(Limit=Oui,MAX(0,O314),O314)</f>
        <v>100.00115046478774</v>
      </c>
      <c r="M315" s="12">
        <f>Cp*RhoP/(N315*RhoA)*dP/1000*MassivW</f>
        <v>0.58088638520115887</v>
      </c>
      <c r="N315" s="24">
        <f>IF(L315&lt;600,425+0.773*L315-1.69/1000*L315^2+2.22/1000^2*L315^3,IF(L315&lt;735,666+13002/(738-L315),IF(L315&lt;900,545+17820/(L315-731),650)))</f>
        <v>487.62057707178224</v>
      </c>
      <c r="O315" s="12">
        <f>LambdaP*MassivW/(dP/1000)/(N315*RhoA)/(1+M315/3)*(D315-L315)*DeltaT-(EXP(M315/10)-1)*(D315-D314)</f>
        <v>0.37159040312536329</v>
      </c>
      <c r="P315" s="24">
        <f>P314+IF(Limit=Oui,MAX(0,S314),S314)</f>
        <v>100.00115046478774</v>
      </c>
      <c r="Q315" s="12">
        <f>Cp*RhoP/(R315*RhoA)*dP/1000*MassivSI</f>
        <v>0.58088638520115887</v>
      </c>
      <c r="R315" s="24">
        <f>IF(P315&lt;600,425+0.773*P315-1.69/1000*P315^2+2.22/1000^2*P315^3,IF(P315&lt;735,666+13002/(738-P315),IF(P315&lt;900,545+17820/(P315-731),650)))</f>
        <v>487.62057707178224</v>
      </c>
      <c r="S315" s="12">
        <f>LambdaP*MassivSI/(dP/1000)/(R315*RhoA)/(1+Q315/3)*(D315-P315)*DeltaT-(EXP(Q315/10)-1)*(D315-D314)</f>
        <v>0.37159040312536329</v>
      </c>
    </row>
    <row r="316" spans="2:19" x14ac:dyDescent="0.25">
      <c r="B316" s="3">
        <f t="shared" si="16"/>
        <v>1490</v>
      </c>
      <c r="C316" s="14">
        <f t="shared" si="17"/>
        <v>24.833333333333332</v>
      </c>
      <c r="D316" s="11">
        <f t="shared" si="18"/>
        <v>813.60542084602866</v>
      </c>
      <c r="E316" s="11">
        <f t="shared" si="19"/>
        <v>100.37274086791311</v>
      </c>
      <c r="F316" s="11">
        <f>L316</f>
        <v>100.37274086791311</v>
      </c>
      <c r="G316" s="11">
        <f>P316</f>
        <v>100.37274086791311</v>
      </c>
      <c r="H316" s="24">
        <f>H315+IF(Limit=Oui,MAX(0,K315),K315)</f>
        <v>100.37274086791311</v>
      </c>
      <c r="I316" s="12">
        <f>Cp*RhoP/(J316*RhoA)*dP/1000*MassivSS</f>
        <v>0.58066459927036906</v>
      </c>
      <c r="J316" s="24">
        <f>IF(H316&lt;600,425+0.773*H316-1.69/1000*H316^2+2.22/1000^2*H316^3,IF(H316&lt;735,666+13002/(738-H316),IF(H316&lt;900,545+17820/(H316-731),650)))</f>
        <v>487.80682466409974</v>
      </c>
      <c r="K316" s="12">
        <f>LambdaP*MassivSS/(dP/1000)/(J316*RhoA)/(1+I316/3)*(D316-H316)*DeltaT-(EXP(I316/10)-1)*(D316-D315)</f>
        <v>0.37164719696730131</v>
      </c>
      <c r="L316" s="24">
        <f>L315+IF(Limit=Oui,MAX(0,O315),O315)</f>
        <v>100.37274086791311</v>
      </c>
      <c r="M316" s="12">
        <f>Cp*RhoP/(N316*RhoA)*dP/1000*MassivW</f>
        <v>0.58066459927036906</v>
      </c>
      <c r="N316" s="24">
        <f>IF(L316&lt;600,425+0.773*L316-1.69/1000*L316^2+2.22/1000^2*L316^3,IF(L316&lt;735,666+13002/(738-L316),IF(L316&lt;900,545+17820/(L316-731),650)))</f>
        <v>487.80682466409974</v>
      </c>
      <c r="O316" s="12">
        <f>LambdaP*MassivW/(dP/1000)/(N316*RhoA)/(1+M316/3)*(D316-L316)*DeltaT-(EXP(M316/10)-1)*(D316-D315)</f>
        <v>0.37164719696730131</v>
      </c>
      <c r="P316" s="24">
        <f>P315+IF(Limit=Oui,MAX(0,S315),S315)</f>
        <v>100.37274086791311</v>
      </c>
      <c r="Q316" s="12">
        <f>Cp*RhoP/(R316*RhoA)*dP/1000*MassivSI</f>
        <v>0.58066459927036906</v>
      </c>
      <c r="R316" s="24">
        <f>IF(P316&lt;600,425+0.773*P316-1.69/1000*P316^2+2.22/1000^2*P316^3,IF(P316&lt;735,666+13002/(738-P316),IF(P316&lt;900,545+17820/(P316-731),650)))</f>
        <v>487.80682466409974</v>
      </c>
      <c r="S316" s="12">
        <f>LambdaP*MassivSI/(dP/1000)/(R316*RhoA)/(1+Q316/3)*(D316-P316)*DeltaT-(EXP(Q316/10)-1)*(D316-D315)</f>
        <v>0.37164719696730131</v>
      </c>
    </row>
    <row r="317" spans="2:19" x14ac:dyDescent="0.25">
      <c r="B317" s="3">
        <f t="shared" si="16"/>
        <v>1495</v>
      </c>
      <c r="C317" s="14">
        <f t="shared" si="17"/>
        <v>24.916666666666668</v>
      </c>
      <c r="D317" s="11">
        <f t="shared" si="18"/>
        <v>814.10485996266141</v>
      </c>
      <c r="E317" s="11">
        <f t="shared" si="19"/>
        <v>100.74438806488041</v>
      </c>
      <c r="F317" s="11">
        <f>L317</f>
        <v>100.74438806488041</v>
      </c>
      <c r="G317" s="11">
        <f>P317</f>
        <v>100.74438806488041</v>
      </c>
      <c r="H317" s="24">
        <f>H316+IF(Limit=Oui,MAX(0,K316),K316)</f>
        <v>100.74438806488041</v>
      </c>
      <c r="I317" s="12">
        <f>Cp*RhoP/(J317*RhoA)*dP/1000*MassivSS</f>
        <v>0.5804432843964209</v>
      </c>
      <c r="J317" s="24">
        <f>IF(H317&lt;600,425+0.773*H317-1.69/1000*H317^2+2.22/1000^2*H317^3,IF(H317&lt;735,666+13002/(738-H317),IF(H317&lt;900,545+17820/(H317-731),650)))</f>
        <v>487.9928185567224</v>
      </c>
      <c r="K317" s="12">
        <f>LambdaP*MassivSS/(dP/1000)/(J317*RhoA)/(1+I317/3)*(D317-H317)*DeltaT-(EXP(I317/10)-1)*(D317-D316)</f>
        <v>0.37170245483429143</v>
      </c>
      <c r="L317" s="24">
        <f>L316+IF(Limit=Oui,MAX(0,O316),O316)</f>
        <v>100.74438806488041</v>
      </c>
      <c r="M317" s="12">
        <f>Cp*RhoP/(N317*RhoA)*dP/1000*MassivW</f>
        <v>0.5804432843964209</v>
      </c>
      <c r="N317" s="24">
        <f>IF(L317&lt;600,425+0.773*L317-1.69/1000*L317^2+2.22/1000^2*L317^3,IF(L317&lt;735,666+13002/(738-L317),IF(L317&lt;900,545+17820/(L317-731),650)))</f>
        <v>487.9928185567224</v>
      </c>
      <c r="O317" s="12">
        <f>LambdaP*MassivW/(dP/1000)/(N317*RhoA)/(1+M317/3)*(D317-L317)*DeltaT-(EXP(M317/10)-1)*(D317-D316)</f>
        <v>0.37170245483429143</v>
      </c>
      <c r="P317" s="24">
        <f>P316+IF(Limit=Oui,MAX(0,S316),S316)</f>
        <v>100.74438806488041</v>
      </c>
      <c r="Q317" s="12">
        <f>Cp*RhoP/(R317*RhoA)*dP/1000*MassivSI</f>
        <v>0.5804432843964209</v>
      </c>
      <c r="R317" s="24">
        <f>IF(P317&lt;600,425+0.773*P317-1.69/1000*P317^2+2.22/1000^2*P317^3,IF(P317&lt;735,666+13002/(738-P317),IF(P317&lt;900,545+17820/(P317-731),650)))</f>
        <v>487.9928185567224</v>
      </c>
      <c r="S317" s="12">
        <f>LambdaP*MassivSI/(dP/1000)/(R317*RhoA)/(1+Q317/3)*(D317-P317)*DeltaT-(EXP(Q317/10)-1)*(D317-D316)</f>
        <v>0.37170245483429143</v>
      </c>
    </row>
    <row r="318" spans="2:19" x14ac:dyDescent="0.25">
      <c r="B318" s="3">
        <f t="shared" si="16"/>
        <v>1500</v>
      </c>
      <c r="C318" s="14">
        <f t="shared" si="17"/>
        <v>25</v>
      </c>
      <c r="D318" s="11">
        <f t="shared" si="18"/>
        <v>814.60263981006858</v>
      </c>
      <c r="E318" s="11">
        <f t="shared" si="19"/>
        <v>101.1160905197147</v>
      </c>
      <c r="F318" s="11">
        <f>L318</f>
        <v>101.1160905197147</v>
      </c>
      <c r="G318" s="11">
        <f>P318</f>
        <v>101.1160905197147</v>
      </c>
      <c r="H318" s="24">
        <f>H317+IF(Limit=Oui,MAX(0,K317),K317)</f>
        <v>101.1160905197147</v>
      </c>
      <c r="I318" s="12">
        <f>Cp*RhoP/(J318*RhoA)*dP/1000*MassivSS</f>
        <v>0.58022243994831835</v>
      </c>
      <c r="J318" s="24">
        <f>IF(H318&lt;600,425+0.773*H318-1.69/1000*H318^2+2.22/1000^2*H318^3,IF(H318&lt;735,666+13002/(738-H318),IF(H318&lt;900,545+17820/(H318-731),650)))</f>
        <v>488.17855853724063</v>
      </c>
      <c r="K318" s="12">
        <f>LambdaP*MassivSS/(dP/1000)/(J318*RhoA)/(1+I318/3)*(D318-H318)*DeltaT-(EXP(I318/10)-1)*(D318-D317)</f>
        <v>0.37175619238990937</v>
      </c>
      <c r="L318" s="24">
        <f>L317+IF(Limit=Oui,MAX(0,O317),O317)</f>
        <v>101.1160905197147</v>
      </c>
      <c r="M318" s="12">
        <f>Cp*RhoP/(N318*RhoA)*dP/1000*MassivW</f>
        <v>0.58022243994831835</v>
      </c>
      <c r="N318" s="24">
        <f>IF(L318&lt;600,425+0.773*L318-1.69/1000*L318^2+2.22/1000^2*L318^3,IF(L318&lt;735,666+13002/(738-L318),IF(L318&lt;900,545+17820/(L318-731),650)))</f>
        <v>488.17855853724063</v>
      </c>
      <c r="O318" s="12">
        <f>LambdaP*MassivW/(dP/1000)/(N318*RhoA)/(1+M318/3)*(D318-L318)*DeltaT-(EXP(M318/10)-1)*(D318-D317)</f>
        <v>0.37175619238990937</v>
      </c>
      <c r="P318" s="24">
        <f>P317+IF(Limit=Oui,MAX(0,S317),S317)</f>
        <v>101.1160905197147</v>
      </c>
      <c r="Q318" s="12">
        <f>Cp*RhoP/(R318*RhoA)*dP/1000*MassivSI</f>
        <v>0.58022243994831835</v>
      </c>
      <c r="R318" s="24">
        <f>IF(P318&lt;600,425+0.773*P318-1.69/1000*P318^2+2.22/1000^2*P318^3,IF(P318&lt;735,666+13002/(738-P318),IF(P318&lt;900,545+17820/(P318-731),650)))</f>
        <v>488.17855853724063</v>
      </c>
      <c r="S318" s="12">
        <f>LambdaP*MassivSI/(dP/1000)/(R318*RhoA)/(1+Q318/3)*(D318-P318)*DeltaT-(EXP(Q318/10)-1)*(D318-D317)</f>
        <v>0.37175619238990937</v>
      </c>
    </row>
    <row r="319" spans="2:19" x14ac:dyDescent="0.25">
      <c r="B319" s="3">
        <f t="shared" si="16"/>
        <v>1505</v>
      </c>
      <c r="C319" s="14">
        <f t="shared" si="17"/>
        <v>25.083333333333332</v>
      </c>
      <c r="D319" s="11">
        <f t="shared" si="18"/>
        <v>815.09877137681826</v>
      </c>
      <c r="E319" s="11">
        <f t="shared" si="19"/>
        <v>101.48784671210461</v>
      </c>
      <c r="F319" s="11">
        <f>L319</f>
        <v>101.48784671210461</v>
      </c>
      <c r="G319" s="11">
        <f>P319</f>
        <v>101.48784671210461</v>
      </c>
      <c r="H319" s="24">
        <f>H318+IF(Limit=Oui,MAX(0,K318),K318)</f>
        <v>101.48784671210461</v>
      </c>
      <c r="I319" s="12">
        <f>Cp*RhoP/(J319*RhoA)*dP/1000*MassivSS</f>
        <v>0.58000206528160414</v>
      </c>
      <c r="J319" s="24">
        <f>IF(H319&lt;600,425+0.773*H319-1.69/1000*H319^2+2.22/1000^2*H319^3,IF(H319&lt;735,666+13002/(738-H319),IF(H319&lt;900,545+17820/(H319-731),650)))</f>
        <v>488.3640444062994</v>
      </c>
      <c r="K319" s="12">
        <f>LambdaP*MassivSS/(dP/1000)/(J319*RhoA)/(1+I319/3)*(D319-H319)*DeltaT-(EXP(I319/10)-1)*(D319-D318)</f>
        <v>0.37180842510377465</v>
      </c>
      <c r="L319" s="24">
        <f>L318+IF(Limit=Oui,MAX(0,O318),O318)</f>
        <v>101.48784671210461</v>
      </c>
      <c r="M319" s="12">
        <f>Cp*RhoP/(N319*RhoA)*dP/1000*MassivW</f>
        <v>0.58000206528160414</v>
      </c>
      <c r="N319" s="24">
        <f>IF(L319&lt;600,425+0.773*L319-1.69/1000*L319^2+2.22/1000^2*L319^3,IF(L319&lt;735,666+13002/(738-L319),IF(L319&lt;900,545+17820/(L319-731),650)))</f>
        <v>488.3640444062994</v>
      </c>
      <c r="O319" s="12">
        <f>LambdaP*MassivW/(dP/1000)/(N319*RhoA)/(1+M319/3)*(D319-L319)*DeltaT-(EXP(M319/10)-1)*(D319-D318)</f>
        <v>0.37180842510377465</v>
      </c>
      <c r="P319" s="24">
        <f>P318+IF(Limit=Oui,MAX(0,S318),S318)</f>
        <v>101.48784671210461</v>
      </c>
      <c r="Q319" s="12">
        <f>Cp*RhoP/(R319*RhoA)*dP/1000*MassivSI</f>
        <v>0.58000206528160414</v>
      </c>
      <c r="R319" s="24">
        <f>IF(P319&lt;600,425+0.773*P319-1.69/1000*P319^2+2.22/1000^2*P319^3,IF(P319&lt;735,666+13002/(738-P319),IF(P319&lt;900,545+17820/(P319-731),650)))</f>
        <v>488.3640444062994</v>
      </c>
      <c r="S319" s="12">
        <f>LambdaP*MassivSI/(dP/1000)/(R319*RhoA)/(1+Q319/3)*(D319-P319)*DeltaT-(EXP(Q319/10)-1)*(D319-D318)</f>
        <v>0.37180842510377465</v>
      </c>
    </row>
    <row r="320" spans="2:19" x14ac:dyDescent="0.25">
      <c r="B320" s="3">
        <f t="shared" si="16"/>
        <v>1510</v>
      </c>
      <c r="C320" s="14">
        <f t="shared" si="17"/>
        <v>25.166666666666668</v>
      </c>
      <c r="D320" s="11">
        <f t="shared" si="18"/>
        <v>815.59326554268023</v>
      </c>
      <c r="E320" s="11">
        <f t="shared" si="19"/>
        <v>101.85965513720839</v>
      </c>
      <c r="F320" s="11">
        <f>L320</f>
        <v>101.85965513720839</v>
      </c>
      <c r="G320" s="11">
        <f>P320</f>
        <v>101.85965513720839</v>
      </c>
      <c r="H320" s="24">
        <f>H319+IF(Limit=Oui,MAX(0,K319),K319)</f>
        <v>101.85965513720839</v>
      </c>
      <c r="I320" s="12">
        <f>Cp*RhoP/(J320*RhoA)*dP/1000*MassivSS</f>
        <v>0.57978215973863012</v>
      </c>
      <c r="J320" s="24">
        <f>IF(H320&lt;600,425+0.773*H320-1.69/1000*H320^2+2.22/1000^2*H320^3,IF(H320&lt;735,666+13002/(738-H320),IF(H320&lt;900,545+17820/(H320-731),650)))</f>
        <v>488.5492759774167</v>
      </c>
      <c r="K320" s="12">
        <f>LambdaP*MassivSS/(dP/1000)/(J320*RhoA)/(1+I320/3)*(D320-H320)*DeltaT-(EXP(I320/10)-1)*(D320-D319)</f>
        <v>0.37185916825448612</v>
      </c>
      <c r="L320" s="24">
        <f>L319+IF(Limit=Oui,MAX(0,O319),O319)</f>
        <v>101.85965513720839</v>
      </c>
      <c r="M320" s="12">
        <f>Cp*RhoP/(N320*RhoA)*dP/1000*MassivW</f>
        <v>0.57978215973863012</v>
      </c>
      <c r="N320" s="24">
        <f>IF(L320&lt;600,425+0.773*L320-1.69/1000*L320^2+2.22/1000^2*L320^3,IF(L320&lt;735,666+13002/(738-L320),IF(L320&lt;900,545+17820/(L320-731),650)))</f>
        <v>488.5492759774167</v>
      </c>
      <c r="O320" s="12">
        <f>LambdaP*MassivW/(dP/1000)/(N320*RhoA)/(1+M320/3)*(D320-L320)*DeltaT-(EXP(M320/10)-1)*(D320-D319)</f>
        <v>0.37185916825448612</v>
      </c>
      <c r="P320" s="24">
        <f>P319+IF(Limit=Oui,MAX(0,S319),S319)</f>
        <v>101.85965513720839</v>
      </c>
      <c r="Q320" s="12">
        <f>Cp*RhoP/(R320*RhoA)*dP/1000*MassivSI</f>
        <v>0.57978215973863012</v>
      </c>
      <c r="R320" s="24">
        <f>IF(P320&lt;600,425+0.773*P320-1.69/1000*P320^2+2.22/1000^2*P320^3,IF(P320&lt;735,666+13002/(738-P320),IF(P320&lt;900,545+17820/(P320-731),650)))</f>
        <v>488.5492759774167</v>
      </c>
      <c r="S320" s="12">
        <f>LambdaP*MassivSI/(dP/1000)/(R320*RhoA)/(1+Q320/3)*(D320-P320)*DeltaT-(EXP(Q320/10)-1)*(D320-D319)</f>
        <v>0.37185916825448612</v>
      </c>
    </row>
    <row r="321" spans="2:19" x14ac:dyDescent="0.25">
      <c r="B321" s="3">
        <f t="shared" si="16"/>
        <v>1515</v>
      </c>
      <c r="C321" s="14">
        <f t="shared" si="17"/>
        <v>25.25</v>
      </c>
      <c r="D321" s="11">
        <f t="shared" si="18"/>
        <v>816.08613308005829</v>
      </c>
      <c r="E321" s="11">
        <f t="shared" si="19"/>
        <v>102.23151430546288</v>
      </c>
      <c r="F321" s="11">
        <f>L321</f>
        <v>102.23151430546288</v>
      </c>
      <c r="G321" s="11">
        <f>P321</f>
        <v>102.23151430546288</v>
      </c>
      <c r="H321" s="24">
        <f>H320+IF(Limit=Oui,MAX(0,K320),K320)</f>
        <v>102.23151430546288</v>
      </c>
      <c r="I321" s="12">
        <f>Cp*RhoP/(J321*RhoA)*dP/1000*MassivSS</f>
        <v>0.57956272264882114</v>
      </c>
      <c r="J321" s="24">
        <f>IF(H321&lt;600,425+0.773*H321-1.69/1000*H321^2+2.22/1000^2*H321^3,IF(H321&lt;735,666+13002/(738-H321),IF(H321&lt;900,545+17820/(H321-731),650)))</f>
        <v>488.73425307680429</v>
      </c>
      <c r="K321" s="12">
        <f>LambdaP*MassivSS/(dP/1000)/(J321*RhoA)/(1+I321/3)*(D321-H321)*DeltaT-(EXP(I321/10)-1)*(D321-D320)</f>
        <v>0.37190843693241532</v>
      </c>
      <c r="L321" s="24">
        <f>L320+IF(Limit=Oui,MAX(0,O320),O320)</f>
        <v>102.23151430546288</v>
      </c>
      <c r="M321" s="12">
        <f>Cp*RhoP/(N321*RhoA)*dP/1000*MassivW</f>
        <v>0.57956272264882114</v>
      </c>
      <c r="N321" s="24">
        <f>IF(L321&lt;600,425+0.773*L321-1.69/1000*L321^2+2.22/1000^2*L321^3,IF(L321&lt;735,666+13002/(738-L321),IF(L321&lt;900,545+17820/(L321-731),650)))</f>
        <v>488.73425307680429</v>
      </c>
      <c r="O321" s="12">
        <f>LambdaP*MassivW/(dP/1000)/(N321*RhoA)/(1+M321/3)*(D321-L321)*DeltaT-(EXP(M321/10)-1)*(D321-D320)</f>
        <v>0.37190843693241532</v>
      </c>
      <c r="P321" s="24">
        <f>P320+IF(Limit=Oui,MAX(0,S320),S320)</f>
        <v>102.23151430546288</v>
      </c>
      <c r="Q321" s="12">
        <f>Cp*RhoP/(R321*RhoA)*dP/1000*MassivSI</f>
        <v>0.57956272264882114</v>
      </c>
      <c r="R321" s="24">
        <f>IF(P321&lt;600,425+0.773*P321-1.69/1000*P321^2+2.22/1000^2*P321^3,IF(P321&lt;735,666+13002/(738-P321),IF(P321&lt;900,545+17820/(P321-731),650)))</f>
        <v>488.73425307680429</v>
      </c>
      <c r="S321" s="12">
        <f>LambdaP*MassivSI/(dP/1000)/(R321*RhoA)/(1+Q321/3)*(D321-P321)*DeltaT-(EXP(Q321/10)-1)*(D321-D320)</f>
        <v>0.37190843693241532</v>
      </c>
    </row>
    <row r="322" spans="2:19" x14ac:dyDescent="0.25">
      <c r="B322" s="3">
        <f t="shared" si="16"/>
        <v>1520</v>
      </c>
      <c r="C322" s="14">
        <f t="shared" si="17"/>
        <v>25.333333333333332</v>
      </c>
      <c r="D322" s="11">
        <f t="shared" si="18"/>
        <v>816.57738465539751</v>
      </c>
      <c r="E322" s="11">
        <f t="shared" si="19"/>
        <v>102.6034227423953</v>
      </c>
      <c r="F322" s="11">
        <f>L322</f>
        <v>102.6034227423953</v>
      </c>
      <c r="G322" s="11">
        <f>P322</f>
        <v>102.6034227423953</v>
      </c>
      <c r="H322" s="24">
        <f>H321+IF(Limit=Oui,MAX(0,K321),K321)</f>
        <v>102.6034227423953</v>
      </c>
      <c r="I322" s="12">
        <f>Cp*RhoP/(J322*RhoA)*dP/1000*MassivSS</f>
        <v>0.57934375332893662</v>
      </c>
      <c r="J322" s="24">
        <f>IF(H322&lt;600,425+0.773*H322-1.69/1000*H322^2+2.22/1000^2*H322^3,IF(H322&lt;735,666+13002/(738-H322),IF(H322&lt;900,545+17820/(H322-731),650)))</f>
        <v>488.9189755431907</v>
      </c>
      <c r="K322" s="12">
        <f>LambdaP*MassivSS/(dP/1000)/(J322*RhoA)/(1+I322/3)*(D322-H322)*DeltaT-(EXP(I322/10)-1)*(D322-D321)</f>
        <v>0.37195624604260868</v>
      </c>
      <c r="L322" s="24">
        <f>L321+IF(Limit=Oui,MAX(0,O321),O321)</f>
        <v>102.6034227423953</v>
      </c>
      <c r="M322" s="12">
        <f>Cp*RhoP/(N322*RhoA)*dP/1000*MassivW</f>
        <v>0.57934375332893662</v>
      </c>
      <c r="N322" s="24">
        <f>IF(L322&lt;600,425+0.773*L322-1.69/1000*L322^2+2.22/1000^2*L322^3,IF(L322&lt;735,666+13002/(738-L322),IF(L322&lt;900,545+17820/(L322-731),650)))</f>
        <v>488.9189755431907</v>
      </c>
      <c r="O322" s="12">
        <f>LambdaP*MassivW/(dP/1000)/(N322*RhoA)/(1+M322/3)*(D322-L322)*DeltaT-(EXP(M322/10)-1)*(D322-D321)</f>
        <v>0.37195624604260868</v>
      </c>
      <c r="P322" s="24">
        <f>P321+IF(Limit=Oui,MAX(0,S321),S321)</f>
        <v>102.6034227423953</v>
      </c>
      <c r="Q322" s="12">
        <f>Cp*RhoP/(R322*RhoA)*dP/1000*MassivSI</f>
        <v>0.57934375332893662</v>
      </c>
      <c r="R322" s="24">
        <f>IF(P322&lt;600,425+0.773*P322-1.69/1000*P322^2+2.22/1000^2*P322^3,IF(P322&lt;735,666+13002/(738-P322),IF(P322&lt;900,545+17820/(P322-731),650)))</f>
        <v>488.9189755431907</v>
      </c>
      <c r="S322" s="12">
        <f>LambdaP*MassivSI/(dP/1000)/(R322*RhoA)/(1+Q322/3)*(D322-P322)*DeltaT-(EXP(Q322/10)-1)*(D322-D321)</f>
        <v>0.37195624604260868</v>
      </c>
    </row>
    <row r="323" spans="2:19" x14ac:dyDescent="0.25">
      <c r="B323" s="3">
        <f t="shared" si="16"/>
        <v>1525</v>
      </c>
      <c r="C323" s="14">
        <f t="shared" si="17"/>
        <v>25.416666666666668</v>
      </c>
      <c r="D323" s="11">
        <f t="shared" si="18"/>
        <v>817.06703083056959</v>
      </c>
      <c r="E323" s="11">
        <f t="shared" si="19"/>
        <v>102.97537898843791</v>
      </c>
      <c r="F323" s="11">
        <f>L323</f>
        <v>102.97537898843791</v>
      </c>
      <c r="G323" s="11">
        <f>P323</f>
        <v>102.97537898843791</v>
      </c>
      <c r="H323" s="24">
        <f>H322+IF(Limit=Oui,MAX(0,K322),K322)</f>
        <v>102.97537898843791</v>
      </c>
      <c r="I323" s="12">
        <f>Cp*RhoP/(J323*RhoA)*dP/1000*MassivSS</f>
        <v>0.57912525108332569</v>
      </c>
      <c r="J323" s="24">
        <f>IF(H323&lt;600,425+0.773*H323-1.69/1000*H323^2+2.22/1000^2*H323^3,IF(H323&lt;735,666+13002/(738-H323),IF(H323&lt;900,545+17820/(H323-731),650)))</f>
        <v>489.10344322764786</v>
      </c>
      <c r="K323" s="12">
        <f>LambdaP*MassivSS/(dP/1000)/(J323*RhoA)/(1+I323/3)*(D323-H323)*DeltaT-(EXP(I323/10)-1)*(D323-D322)</f>
        <v>0.37200261030746806</v>
      </c>
      <c r="L323" s="24">
        <f>L322+IF(Limit=Oui,MAX(0,O322),O322)</f>
        <v>102.97537898843791</v>
      </c>
      <c r="M323" s="12">
        <f>Cp*RhoP/(N323*RhoA)*dP/1000*MassivW</f>
        <v>0.57912525108332569</v>
      </c>
      <c r="N323" s="24">
        <f>IF(L323&lt;600,425+0.773*L323-1.69/1000*L323^2+2.22/1000^2*L323^3,IF(L323&lt;735,666+13002/(738-L323),IF(L323&lt;900,545+17820/(L323-731),650)))</f>
        <v>489.10344322764786</v>
      </c>
      <c r="O323" s="12">
        <f>LambdaP*MassivW/(dP/1000)/(N323*RhoA)/(1+M323/3)*(D323-L323)*DeltaT-(EXP(M323/10)-1)*(D323-D322)</f>
        <v>0.37200261030746806</v>
      </c>
      <c r="P323" s="24">
        <f>P322+IF(Limit=Oui,MAX(0,S322),S322)</f>
        <v>102.97537898843791</v>
      </c>
      <c r="Q323" s="12">
        <f>Cp*RhoP/(R323*RhoA)*dP/1000*MassivSI</f>
        <v>0.57912525108332569</v>
      </c>
      <c r="R323" s="24">
        <f>IF(P323&lt;600,425+0.773*P323-1.69/1000*P323^2+2.22/1000^2*P323^3,IF(P323&lt;735,666+13002/(738-P323),IF(P323&lt;900,545+17820/(P323-731),650)))</f>
        <v>489.10344322764786</v>
      </c>
      <c r="S323" s="12">
        <f>LambdaP*MassivSI/(dP/1000)/(R323*RhoA)/(1+Q323/3)*(D323-P323)*DeltaT-(EXP(Q323/10)-1)*(D323-D322)</f>
        <v>0.37200261030746806</v>
      </c>
    </row>
    <row r="324" spans="2:19" x14ac:dyDescent="0.25">
      <c r="B324" s="3">
        <f t="shared" si="16"/>
        <v>1530</v>
      </c>
      <c r="C324" s="14">
        <f t="shared" si="17"/>
        <v>25.5</v>
      </c>
      <c r="D324" s="11">
        <f t="shared" si="18"/>
        <v>817.55508206423519</v>
      </c>
      <c r="E324" s="11">
        <f t="shared" si="19"/>
        <v>103.34738159874537</v>
      </c>
      <c r="F324" s="11">
        <f>L324</f>
        <v>103.34738159874537</v>
      </c>
      <c r="G324" s="11">
        <f>P324</f>
        <v>103.34738159874537</v>
      </c>
      <c r="H324" s="24">
        <f>H323+IF(Limit=Oui,MAX(0,K323),K323)</f>
        <v>103.34738159874537</v>
      </c>
      <c r="I324" s="12">
        <f>Cp*RhoP/(J324*RhoA)*dP/1000*MassivSS</f>
        <v>0.57890721520417987</v>
      </c>
      <c r="J324" s="24">
        <f>IF(H324&lt;600,425+0.773*H324-1.69/1000*H324^2+2.22/1000^2*H324^3,IF(H324&lt;735,666+13002/(738-H324),IF(H324&lt;900,545+17820/(H324-731),650)))</f>
        <v>489.2876559934187</v>
      </c>
      <c r="K324" s="12">
        <f>LambdaP*MassivSS/(dP/1000)/(J324*RhoA)/(1+I324/3)*(D324-H324)*DeltaT-(EXP(I324/10)-1)*(D324-D323)</f>
        <v>0.37204754426948544</v>
      </c>
      <c r="L324" s="24">
        <f>L323+IF(Limit=Oui,MAX(0,O323),O323)</f>
        <v>103.34738159874537</v>
      </c>
      <c r="M324" s="12">
        <f>Cp*RhoP/(N324*RhoA)*dP/1000*MassivW</f>
        <v>0.57890721520417987</v>
      </c>
      <c r="N324" s="24">
        <f>IF(L324&lt;600,425+0.773*L324-1.69/1000*L324^2+2.22/1000^2*L324^3,IF(L324&lt;735,666+13002/(738-L324),IF(L324&lt;900,545+17820/(L324-731),650)))</f>
        <v>489.2876559934187</v>
      </c>
      <c r="O324" s="12">
        <f>LambdaP*MassivW/(dP/1000)/(N324*RhoA)/(1+M324/3)*(D324-L324)*DeltaT-(EXP(M324/10)-1)*(D324-D323)</f>
        <v>0.37204754426948544</v>
      </c>
      <c r="P324" s="24">
        <f>P323+IF(Limit=Oui,MAX(0,S323),S323)</f>
        <v>103.34738159874537</v>
      </c>
      <c r="Q324" s="12">
        <f>Cp*RhoP/(R324*RhoA)*dP/1000*MassivSI</f>
        <v>0.57890721520417987</v>
      </c>
      <c r="R324" s="24">
        <f>IF(P324&lt;600,425+0.773*P324-1.69/1000*P324^2+2.22/1000^2*P324^3,IF(P324&lt;735,666+13002/(738-P324),IF(P324&lt;900,545+17820/(P324-731),650)))</f>
        <v>489.2876559934187</v>
      </c>
      <c r="S324" s="12">
        <f>LambdaP*MassivSI/(dP/1000)/(R324*RhoA)/(1+Q324/3)*(D324-P324)*DeltaT-(EXP(Q324/10)-1)*(D324-D323)</f>
        <v>0.37204754426948544</v>
      </c>
    </row>
    <row r="325" spans="2:19" x14ac:dyDescent="0.25">
      <c r="B325" s="3">
        <f t="shared" si="16"/>
        <v>1535</v>
      </c>
      <c r="C325" s="14">
        <f t="shared" si="17"/>
        <v>25.583333333333332</v>
      </c>
      <c r="D325" s="11">
        <f t="shared" si="18"/>
        <v>818.04154871318474</v>
      </c>
      <c r="E325" s="11">
        <f t="shared" si="19"/>
        <v>103.71942914301486</v>
      </c>
      <c r="F325" s="11">
        <f>L325</f>
        <v>103.71942914301486</v>
      </c>
      <c r="G325" s="11">
        <f>P325</f>
        <v>103.71942914301486</v>
      </c>
      <c r="H325" s="24">
        <f>H324+IF(Limit=Oui,MAX(0,K324),K324)</f>
        <v>103.71942914301486</v>
      </c>
      <c r="I325" s="12">
        <f>Cp*RhoP/(J325*RhoA)*dP/1000*MassivSS</f>
        <v>0.5786896449717791</v>
      </c>
      <c r="J325" s="24">
        <f>IF(H325&lt;600,425+0.773*H325-1.69/1000*H325^2+2.22/1000^2*H325^3,IF(H325&lt;735,666+13002/(738-H325),IF(H325&lt;900,545+17820/(H325-731),650)))</f>
        <v>489.47161371574907</v>
      </c>
      <c r="K325" s="12">
        <f>LambdaP*MassivSS/(dP/1000)/(J325*RhoA)/(1+I325/3)*(D325-H325)*DeltaT-(EXP(I325/10)-1)*(D325-D324)</f>
        <v>0.37209106229385847</v>
      </c>
      <c r="L325" s="24">
        <f>L324+IF(Limit=Oui,MAX(0,O324),O324)</f>
        <v>103.71942914301486</v>
      </c>
      <c r="M325" s="12">
        <f>Cp*RhoP/(N325*RhoA)*dP/1000*MassivW</f>
        <v>0.5786896449717791</v>
      </c>
      <c r="N325" s="24">
        <f>IF(L325&lt;600,425+0.773*L325-1.69/1000*L325^2+2.22/1000^2*L325^3,IF(L325&lt;735,666+13002/(738-L325),IF(L325&lt;900,545+17820/(L325-731),650)))</f>
        <v>489.47161371574907</v>
      </c>
      <c r="O325" s="12">
        <f>LambdaP*MassivW/(dP/1000)/(N325*RhoA)/(1+M325/3)*(D325-L325)*DeltaT-(EXP(M325/10)-1)*(D325-D324)</f>
        <v>0.37209106229385847</v>
      </c>
      <c r="P325" s="24">
        <f>P324+IF(Limit=Oui,MAX(0,S324),S324)</f>
        <v>103.71942914301486</v>
      </c>
      <c r="Q325" s="12">
        <f>Cp*RhoP/(R325*RhoA)*dP/1000*MassivSI</f>
        <v>0.5786896449717791</v>
      </c>
      <c r="R325" s="24">
        <f>IF(P325&lt;600,425+0.773*P325-1.69/1000*P325^2+2.22/1000^2*P325^3,IF(P325&lt;735,666+13002/(738-P325),IF(P325&lt;900,545+17820/(P325-731),650)))</f>
        <v>489.47161371574907</v>
      </c>
      <c r="S325" s="12">
        <f>LambdaP*MassivSI/(dP/1000)/(R325*RhoA)/(1+Q325/3)*(D325-P325)*DeltaT-(EXP(Q325/10)-1)*(D325-D324)</f>
        <v>0.37209106229385847</v>
      </c>
    </row>
    <row r="326" spans="2:19" x14ac:dyDescent="0.25">
      <c r="B326" s="3">
        <f t="shared" si="16"/>
        <v>1540</v>
      </c>
      <c r="C326" s="14">
        <f t="shared" si="17"/>
        <v>25.666666666666668</v>
      </c>
      <c r="D326" s="11">
        <f t="shared" si="18"/>
        <v>818.52644103365697</v>
      </c>
      <c r="E326" s="11">
        <f t="shared" si="19"/>
        <v>104.09152020530873</v>
      </c>
      <c r="F326" s="11">
        <f>L326</f>
        <v>104.09152020530873</v>
      </c>
      <c r="G326" s="11">
        <f>P326</f>
        <v>104.09152020530873</v>
      </c>
      <c r="H326" s="24">
        <f>H325+IF(Limit=Oui,MAX(0,K325),K325)</f>
        <v>104.09152020530873</v>
      </c>
      <c r="I326" s="12">
        <f>Cp*RhoP/(J326*RhoA)*dP/1000*MassivSS</f>
        <v>0.57847253965473788</v>
      </c>
      <c r="J326" s="24">
        <f>IF(H326&lt;600,425+0.773*H326-1.69/1000*H326^2+2.22/1000^2*H326^3,IF(H326&lt;735,666+13002/(738-H326),IF(H326&lt;900,545+17820/(H326-731),650)))</f>
        <v>489.65531628172033</v>
      </c>
      <c r="K326" s="12">
        <f>LambdaP*MassivSS/(dP/1000)/(J326*RhoA)/(1+I326/3)*(D326-H326)*DeltaT-(EXP(I326/10)-1)*(D326-D325)</f>
        <v>0.37213317857113498</v>
      </c>
      <c r="L326" s="24">
        <f>L325+IF(Limit=Oui,MAX(0,O325),O325)</f>
        <v>104.09152020530873</v>
      </c>
      <c r="M326" s="12">
        <f>Cp*RhoP/(N326*RhoA)*dP/1000*MassivW</f>
        <v>0.57847253965473788</v>
      </c>
      <c r="N326" s="24">
        <f>IF(L326&lt;600,425+0.773*L326-1.69/1000*L326^2+2.22/1000^2*L326^3,IF(L326&lt;735,666+13002/(738-L326),IF(L326&lt;900,545+17820/(L326-731),650)))</f>
        <v>489.65531628172033</v>
      </c>
      <c r="O326" s="12">
        <f>LambdaP*MassivW/(dP/1000)/(N326*RhoA)/(1+M326/3)*(D326-L326)*DeltaT-(EXP(M326/10)-1)*(D326-D325)</f>
        <v>0.37213317857113498</v>
      </c>
      <c r="P326" s="24">
        <f>P325+IF(Limit=Oui,MAX(0,S325),S325)</f>
        <v>104.09152020530873</v>
      </c>
      <c r="Q326" s="12">
        <f>Cp*RhoP/(R326*RhoA)*dP/1000*MassivSI</f>
        <v>0.57847253965473788</v>
      </c>
      <c r="R326" s="24">
        <f>IF(P326&lt;600,425+0.773*P326-1.69/1000*P326^2+2.22/1000^2*P326^3,IF(P326&lt;735,666+13002/(738-P326),IF(P326&lt;900,545+17820/(P326-731),650)))</f>
        <v>489.65531628172033</v>
      </c>
      <c r="S326" s="12">
        <f>LambdaP*MassivSI/(dP/1000)/(R326*RhoA)/(1+Q326/3)*(D326-P326)*DeltaT-(EXP(Q326/10)-1)*(D326-D325)</f>
        <v>0.37213317857113498</v>
      </c>
    </row>
    <row r="327" spans="2:19" x14ac:dyDescent="0.25">
      <c r="B327" s="3">
        <f t="shared" si="16"/>
        <v>1545</v>
      </c>
      <c r="C327" s="14">
        <f t="shared" si="17"/>
        <v>25.75</v>
      </c>
      <c r="D327" s="11">
        <f t="shared" si="18"/>
        <v>819.00976918263655</v>
      </c>
      <c r="E327" s="11">
        <f t="shared" si="19"/>
        <v>104.46365338387986</v>
      </c>
      <c r="F327" s="11">
        <f>L327</f>
        <v>104.46365338387986</v>
      </c>
      <c r="G327" s="11">
        <f>P327</f>
        <v>104.46365338387986</v>
      </c>
      <c r="H327" s="24">
        <f>H326+IF(Limit=Oui,MAX(0,K326),K326)</f>
        <v>104.46365338387986</v>
      </c>
      <c r="I327" s="12">
        <f>Cp*RhoP/(J327*RhoA)*dP/1000*MassivSS</f>
        <v>0.5782558985102414</v>
      </c>
      <c r="J327" s="24">
        <f>IF(H327&lt;600,425+0.773*H327-1.69/1000*H327^2+2.22/1000^2*H327^3,IF(H327&lt;735,666+13002/(738-H327),IF(H327&lt;900,545+17820/(H327-731),650)))</f>
        <v>489.83876359008565</v>
      </c>
      <c r="K327" s="12">
        <f>LambdaP*MassivSS/(dP/1000)/(J327*RhoA)/(1+I327/3)*(D327-H327)*DeltaT-(EXP(I327/10)-1)*(D327-D326)</f>
        <v>0.37217390711975279</v>
      </c>
      <c r="L327" s="24">
        <f>L326+IF(Limit=Oui,MAX(0,O326),O326)</f>
        <v>104.46365338387986</v>
      </c>
      <c r="M327" s="12">
        <f>Cp*RhoP/(N327*RhoA)*dP/1000*MassivW</f>
        <v>0.5782558985102414</v>
      </c>
      <c r="N327" s="24">
        <f>IF(L327&lt;600,425+0.773*L327-1.69/1000*L327^2+2.22/1000^2*L327^3,IF(L327&lt;735,666+13002/(738-L327),IF(L327&lt;900,545+17820/(L327-731),650)))</f>
        <v>489.83876359008565</v>
      </c>
      <c r="O327" s="12">
        <f>LambdaP*MassivW/(dP/1000)/(N327*RhoA)/(1+M327/3)*(D327-L327)*DeltaT-(EXP(M327/10)-1)*(D327-D326)</f>
        <v>0.37217390711975279</v>
      </c>
      <c r="P327" s="24">
        <f>P326+IF(Limit=Oui,MAX(0,S326),S326)</f>
        <v>104.46365338387986</v>
      </c>
      <c r="Q327" s="12">
        <f>Cp*RhoP/(R327*RhoA)*dP/1000*MassivSI</f>
        <v>0.5782558985102414</v>
      </c>
      <c r="R327" s="24">
        <f>IF(P327&lt;600,425+0.773*P327-1.69/1000*P327^2+2.22/1000^2*P327^3,IF(P327&lt;735,666+13002/(738-P327),IF(P327&lt;900,545+17820/(P327-731),650)))</f>
        <v>489.83876359008565</v>
      </c>
      <c r="S327" s="12">
        <f>LambdaP*MassivSI/(dP/1000)/(R327*RhoA)/(1+Q327/3)*(D327-P327)*DeltaT-(EXP(Q327/10)-1)*(D327-D326)</f>
        <v>0.37217390711975279</v>
      </c>
    </row>
    <row r="328" spans="2:19" x14ac:dyDescent="0.25">
      <c r="B328" s="3">
        <f t="shared" si="16"/>
        <v>1550</v>
      </c>
      <c r="C328" s="14">
        <f t="shared" si="17"/>
        <v>25.833333333333332</v>
      </c>
      <c r="D328" s="11">
        <f t="shared" si="18"/>
        <v>819.49154321912977</v>
      </c>
      <c r="E328" s="11">
        <f t="shared" si="19"/>
        <v>104.83582729099962</v>
      </c>
      <c r="F328" s="11">
        <f>L328</f>
        <v>104.83582729099962</v>
      </c>
      <c r="G328" s="11">
        <f>P328</f>
        <v>104.83582729099962</v>
      </c>
      <c r="H328" s="24">
        <f>H327+IF(Limit=Oui,MAX(0,K327),K327)</f>
        <v>104.83582729099962</v>
      </c>
      <c r="I328" s="12">
        <f>Cp*RhoP/(J328*RhoA)*dP/1000*MassivSS</f>
        <v>0.5780397207842829</v>
      </c>
      <c r="J328" s="24">
        <f>IF(H328&lt;600,425+0.773*H328-1.69/1000*H328^2+2.22/1000^2*H328^3,IF(H328&lt;735,666+13002/(738-H328),IF(H328&lt;900,545+17820/(H328-731),650)))</f>
        <v>490.02195555110779</v>
      </c>
      <c r="K328" s="12">
        <f>LambdaP*MassivSS/(dP/1000)/(J328*RhoA)/(1+I328/3)*(D328-H328)*DeltaT-(EXP(I328/10)-1)*(D328-D327)</f>
        <v>0.37221326178862063</v>
      </c>
      <c r="L328" s="24">
        <f>L327+IF(Limit=Oui,MAX(0,O327),O327)</f>
        <v>104.83582729099962</v>
      </c>
      <c r="M328" s="12">
        <f>Cp*RhoP/(N328*RhoA)*dP/1000*MassivW</f>
        <v>0.5780397207842829</v>
      </c>
      <c r="N328" s="24">
        <f>IF(L328&lt;600,425+0.773*L328-1.69/1000*L328^2+2.22/1000^2*L328^3,IF(L328&lt;735,666+13002/(738-L328),IF(L328&lt;900,545+17820/(L328-731),650)))</f>
        <v>490.02195555110779</v>
      </c>
      <c r="O328" s="12">
        <f>LambdaP*MassivW/(dP/1000)/(N328*RhoA)/(1+M328/3)*(D328-L328)*DeltaT-(EXP(M328/10)-1)*(D328-D327)</f>
        <v>0.37221326178862063</v>
      </c>
      <c r="P328" s="24">
        <f>P327+IF(Limit=Oui,MAX(0,S327),S327)</f>
        <v>104.83582729099962</v>
      </c>
      <c r="Q328" s="12">
        <f>Cp*RhoP/(R328*RhoA)*dP/1000*MassivSI</f>
        <v>0.5780397207842829</v>
      </c>
      <c r="R328" s="24">
        <f>IF(P328&lt;600,425+0.773*P328-1.69/1000*P328^2+2.22/1000^2*P328^3,IF(P328&lt;735,666+13002/(738-P328),IF(P328&lt;900,545+17820/(P328-731),650)))</f>
        <v>490.02195555110779</v>
      </c>
      <c r="S328" s="12">
        <f>LambdaP*MassivSI/(dP/1000)/(R328*RhoA)/(1+Q328/3)*(D328-P328)*DeltaT-(EXP(Q328/10)-1)*(D328-D327)</f>
        <v>0.37221326178862063</v>
      </c>
    </row>
    <row r="329" spans="2:19" x14ac:dyDescent="0.25">
      <c r="B329" s="3">
        <f t="shared" si="16"/>
        <v>1555</v>
      </c>
      <c r="C329" s="14">
        <f t="shared" si="17"/>
        <v>25.916666666666668</v>
      </c>
      <c r="D329" s="11">
        <f t="shared" si="18"/>
        <v>819.97177310542247</v>
      </c>
      <c r="E329" s="11">
        <f t="shared" si="19"/>
        <v>105.20804055278823</v>
      </c>
      <c r="F329" s="11">
        <f>L329</f>
        <v>105.20804055278823</v>
      </c>
      <c r="G329" s="11">
        <f>P329</f>
        <v>105.20804055278823</v>
      </c>
      <c r="H329" s="24">
        <f>H328+IF(Limit=Oui,MAX(0,K328),K328)</f>
        <v>105.20804055278823</v>
      </c>
      <c r="I329" s="12">
        <f>Cp*RhoP/(J329*RhoA)*dP/1000*MassivSS</f>
        <v>0.57782400571189485</v>
      </c>
      <c r="J329" s="24">
        <f>IF(H329&lt;600,425+0.773*H329-1.69/1000*H329^2+2.22/1000^2*H329^3,IF(H329&lt;735,666+13002/(738-H329),IF(H329&lt;900,545+17820/(H329-731),650)))</f>
        <v>490.20489208639981</v>
      </c>
      <c r="K329" s="12">
        <f>LambdaP*MassivSS/(dP/1000)/(J329*RhoA)/(1+I329/3)*(D329-H329)*DeltaT-(EXP(I329/10)-1)*(D329-D328)</f>
        <v>0.37225125625942856</v>
      </c>
      <c r="L329" s="24">
        <f>L328+IF(Limit=Oui,MAX(0,O328),O328)</f>
        <v>105.20804055278823</v>
      </c>
      <c r="M329" s="12">
        <f>Cp*RhoP/(N329*RhoA)*dP/1000*MassivW</f>
        <v>0.57782400571189485</v>
      </c>
      <c r="N329" s="24">
        <f>IF(L329&lt;600,425+0.773*L329-1.69/1000*L329^2+2.22/1000^2*L329^3,IF(L329&lt;735,666+13002/(738-L329),IF(L329&lt;900,545+17820/(L329-731),650)))</f>
        <v>490.20489208639981</v>
      </c>
      <c r="O329" s="12">
        <f>LambdaP*MassivW/(dP/1000)/(N329*RhoA)/(1+M329/3)*(D329-L329)*DeltaT-(EXP(M329/10)-1)*(D329-D328)</f>
        <v>0.37225125625942856</v>
      </c>
      <c r="P329" s="24">
        <f>P328+IF(Limit=Oui,MAX(0,S328),S328)</f>
        <v>105.20804055278823</v>
      </c>
      <c r="Q329" s="12">
        <f>Cp*RhoP/(R329*RhoA)*dP/1000*MassivSI</f>
        <v>0.57782400571189485</v>
      </c>
      <c r="R329" s="24">
        <f>IF(P329&lt;600,425+0.773*P329-1.69/1000*P329^2+2.22/1000^2*P329^3,IF(P329&lt;735,666+13002/(738-P329),IF(P329&lt;900,545+17820/(P329-731),650)))</f>
        <v>490.20489208639981</v>
      </c>
      <c r="S329" s="12">
        <f>LambdaP*MassivSI/(dP/1000)/(R329*RhoA)/(1+Q329/3)*(D329-P329)*DeltaT-(EXP(Q329/10)-1)*(D329-D328)</f>
        <v>0.37225125625942856</v>
      </c>
    </row>
    <row r="330" spans="2:19" x14ac:dyDescent="0.25">
      <c r="B330" s="3">
        <f t="shared" si="16"/>
        <v>1560</v>
      </c>
      <c r="C330" s="14">
        <f t="shared" si="17"/>
        <v>26</v>
      </c>
      <c r="D330" s="11">
        <f t="shared" si="18"/>
        <v>820.45046870831357</v>
      </c>
      <c r="E330" s="11">
        <f t="shared" si="19"/>
        <v>105.58029180904767</v>
      </c>
      <c r="F330" s="11">
        <f>L330</f>
        <v>105.58029180904767</v>
      </c>
      <c r="G330" s="11">
        <f>P330</f>
        <v>105.58029180904767</v>
      </c>
      <c r="H330" s="24">
        <f>H329+IF(Limit=Oui,MAX(0,K329),K329)</f>
        <v>105.58029180904767</v>
      </c>
      <c r="I330" s="12">
        <f>Cp*RhoP/(J330*RhoA)*dP/1000*MassivSS</f>
        <v>0.5776087525173752</v>
      </c>
      <c r="J330" s="24">
        <f>IF(H330&lt;600,425+0.773*H330-1.69/1000*H330^2+2.22/1000^2*H330^3,IF(H330&lt;735,666+13002/(738-H330),IF(H330&lt;900,545+17820/(H330-731),650)))</f>
        <v>490.38757312876777</v>
      </c>
      <c r="K330" s="12">
        <f>LambdaP*MassivSS/(dP/1000)/(J330*RhoA)/(1+I330/3)*(D330-H330)*DeltaT-(EXP(I330/10)-1)*(D330-D329)</f>
        <v>0.37228790404933637</v>
      </c>
      <c r="L330" s="24">
        <f>L329+IF(Limit=Oui,MAX(0,O329),O329)</f>
        <v>105.58029180904767</v>
      </c>
      <c r="M330" s="12">
        <f>Cp*RhoP/(N330*RhoA)*dP/1000*MassivW</f>
        <v>0.5776087525173752</v>
      </c>
      <c r="N330" s="24">
        <f>IF(L330&lt;600,425+0.773*L330-1.69/1000*L330^2+2.22/1000^2*L330^3,IF(L330&lt;735,666+13002/(738-L330),IF(L330&lt;900,545+17820/(L330-731),650)))</f>
        <v>490.38757312876777</v>
      </c>
      <c r="O330" s="12">
        <f>LambdaP*MassivW/(dP/1000)/(N330*RhoA)/(1+M330/3)*(D330-L330)*DeltaT-(EXP(M330/10)-1)*(D330-D329)</f>
        <v>0.37228790404933637</v>
      </c>
      <c r="P330" s="24">
        <f>P329+IF(Limit=Oui,MAX(0,S329),S329)</f>
        <v>105.58029180904767</v>
      </c>
      <c r="Q330" s="12">
        <f>Cp*RhoP/(R330*RhoA)*dP/1000*MassivSI</f>
        <v>0.5776087525173752</v>
      </c>
      <c r="R330" s="24">
        <f>IF(P330&lt;600,425+0.773*P330-1.69/1000*P330^2+2.22/1000^2*P330^3,IF(P330&lt;735,666+13002/(738-P330),IF(P330&lt;900,545+17820/(P330-731),650)))</f>
        <v>490.38757312876777</v>
      </c>
      <c r="S330" s="12">
        <f>LambdaP*MassivSI/(dP/1000)/(R330*RhoA)/(1+Q330/3)*(D330-P330)*DeltaT-(EXP(Q330/10)-1)*(D330-D329)</f>
        <v>0.37228790404933637</v>
      </c>
    </row>
    <row r="331" spans="2:19" x14ac:dyDescent="0.25">
      <c r="B331" s="3">
        <f t="shared" si="16"/>
        <v>1565</v>
      </c>
      <c r="C331" s="14">
        <f t="shared" si="17"/>
        <v>26.083333333333332</v>
      </c>
      <c r="D331" s="11">
        <f t="shared" si="18"/>
        <v>820.92763980033419</v>
      </c>
      <c r="E331" s="11">
        <f t="shared" si="19"/>
        <v>105.95257971309699</v>
      </c>
      <c r="F331" s="11">
        <f>L331</f>
        <v>105.95257971309699</v>
      </c>
      <c r="G331" s="11">
        <f>P331</f>
        <v>105.95257971309699</v>
      </c>
      <c r="H331" s="24">
        <f>H330+IF(Limit=Oui,MAX(0,K330),K330)</f>
        <v>105.95257971309699</v>
      </c>
      <c r="I331" s="12">
        <f>Cp*RhoP/(J331*RhoA)*dP/1000*MassivSS</f>
        <v>0.57739396041451263</v>
      </c>
      <c r="J331" s="24">
        <f>IF(H331&lt;600,425+0.773*H331-1.69/1000*H331^2+2.22/1000^2*H331^3,IF(H331&lt;735,666+13002/(738-H331),IF(H331&lt;900,545+17820/(H331-731),650)))</f>
        <v>490.56999862205555</v>
      </c>
      <c r="K331" s="12">
        <f>LambdaP*MassivSS/(dP/1000)/(J331*RhoA)/(1+I331/3)*(D331-H331)*DeltaT-(EXP(I331/10)-1)*(D331-D330)</f>
        <v>0.37232321851304362</v>
      </c>
      <c r="L331" s="24">
        <f>L330+IF(Limit=Oui,MAX(0,O330),O330)</f>
        <v>105.95257971309699</v>
      </c>
      <c r="M331" s="12">
        <f>Cp*RhoP/(N331*RhoA)*dP/1000*MassivW</f>
        <v>0.57739396041451263</v>
      </c>
      <c r="N331" s="24">
        <f>IF(L331&lt;600,425+0.773*L331-1.69/1000*L331^2+2.22/1000^2*L331^3,IF(L331&lt;735,666+13002/(738-L331),IF(L331&lt;900,545+17820/(L331-731),650)))</f>
        <v>490.56999862205555</v>
      </c>
      <c r="O331" s="12">
        <f>LambdaP*MassivW/(dP/1000)/(N331*RhoA)/(1+M331/3)*(D331-L331)*DeltaT-(EXP(M331/10)-1)*(D331-D330)</f>
        <v>0.37232321851304362</v>
      </c>
      <c r="P331" s="24">
        <f>P330+IF(Limit=Oui,MAX(0,S330),S330)</f>
        <v>105.95257971309699</v>
      </c>
      <c r="Q331" s="12">
        <f>Cp*RhoP/(R331*RhoA)*dP/1000*MassivSI</f>
        <v>0.57739396041451263</v>
      </c>
      <c r="R331" s="24">
        <f>IF(P331&lt;600,425+0.773*P331-1.69/1000*P331^2+2.22/1000^2*P331^3,IF(P331&lt;735,666+13002/(738-P331),IF(P331&lt;900,545+17820/(P331-731),650)))</f>
        <v>490.56999862205555</v>
      </c>
      <c r="S331" s="12">
        <f>LambdaP*MassivSI/(dP/1000)/(R331*RhoA)/(1+Q331/3)*(D331-P331)*DeltaT-(EXP(Q331/10)-1)*(D331-D330)</f>
        <v>0.37232321851304362</v>
      </c>
    </row>
    <row r="332" spans="2:19" x14ac:dyDescent="0.25">
      <c r="B332" s="3">
        <f t="shared" si="16"/>
        <v>1570</v>
      </c>
      <c r="C332" s="14">
        <f t="shared" si="17"/>
        <v>26.166666666666668</v>
      </c>
      <c r="D332" s="11">
        <f t="shared" si="18"/>
        <v>821.40329606094269</v>
      </c>
      <c r="E332" s="11">
        <f t="shared" si="19"/>
        <v>106.32490293161004</v>
      </c>
      <c r="F332" s="11">
        <f>L332</f>
        <v>106.32490293161004</v>
      </c>
      <c r="G332" s="11">
        <f>P332</f>
        <v>106.32490293161004</v>
      </c>
      <c r="H332" s="24">
        <f>H331+IF(Limit=Oui,MAX(0,K331),K331)</f>
        <v>106.32490293161004</v>
      </c>
      <c r="I332" s="12">
        <f>Cp*RhoP/(J332*RhoA)*dP/1000*MassivSS</f>
        <v>0.57717962860680549</v>
      </c>
      <c r="J332" s="24">
        <f>IF(H332&lt;600,425+0.773*H332-1.69/1000*H332^2+2.22/1000^2*H332^3,IF(H332&lt;735,666+13002/(738-H332),IF(H332&lt;900,545+17820/(H332-731),650)))</f>
        <v>490.7521685209922</v>
      </c>
      <c r="K332" s="12">
        <f>LambdaP*MassivSS/(dP/1000)/(J332*RhoA)/(1+I332/3)*(D332-H332)*DeltaT-(EXP(I332/10)-1)*(D332-D331)</f>
        <v>0.37235721284542439</v>
      </c>
      <c r="L332" s="24">
        <f>L331+IF(Limit=Oui,MAX(0,O331),O331)</f>
        <v>106.32490293161004</v>
      </c>
      <c r="M332" s="12">
        <f>Cp*RhoP/(N332*RhoA)*dP/1000*MassivW</f>
        <v>0.57717962860680549</v>
      </c>
      <c r="N332" s="24">
        <f>IF(L332&lt;600,425+0.773*L332-1.69/1000*L332^2+2.22/1000^2*L332^3,IF(L332&lt;735,666+13002/(738-L332),IF(L332&lt;900,545+17820/(L332-731),650)))</f>
        <v>490.7521685209922</v>
      </c>
      <c r="O332" s="12">
        <f>LambdaP*MassivW/(dP/1000)/(N332*RhoA)/(1+M332/3)*(D332-L332)*DeltaT-(EXP(M332/10)-1)*(D332-D331)</f>
        <v>0.37235721284542439</v>
      </c>
      <c r="P332" s="24">
        <f>P331+IF(Limit=Oui,MAX(0,S331),S331)</f>
        <v>106.32490293161004</v>
      </c>
      <c r="Q332" s="12">
        <f>Cp*RhoP/(R332*RhoA)*dP/1000*MassivSI</f>
        <v>0.57717962860680549</v>
      </c>
      <c r="R332" s="24">
        <f>IF(P332&lt;600,425+0.773*P332-1.69/1000*P332^2+2.22/1000^2*P332^3,IF(P332&lt;735,666+13002/(738-P332),IF(P332&lt;900,545+17820/(P332-731),650)))</f>
        <v>490.7521685209922</v>
      </c>
      <c r="S332" s="12">
        <f>LambdaP*MassivSI/(dP/1000)/(R332*RhoA)/(1+Q332/3)*(D332-P332)*DeltaT-(EXP(Q332/10)-1)*(D332-D331)</f>
        <v>0.37235721284542439</v>
      </c>
    </row>
    <row r="333" spans="2:19" x14ac:dyDescent="0.25">
      <c r="B333" s="3">
        <f t="shared" si="16"/>
        <v>1575</v>
      </c>
      <c r="C333" s="14">
        <f t="shared" si="17"/>
        <v>26.25</v>
      </c>
      <c r="D333" s="11">
        <f t="shared" si="18"/>
        <v>821.87744707770401</v>
      </c>
      <c r="E333" s="11">
        <f t="shared" si="19"/>
        <v>106.69726014445547</v>
      </c>
      <c r="F333" s="11">
        <f>L333</f>
        <v>106.69726014445547</v>
      </c>
      <c r="G333" s="11">
        <f>P333</f>
        <v>106.69726014445547</v>
      </c>
      <c r="H333" s="24">
        <f>H332+IF(Limit=Oui,MAX(0,K332),K332)</f>
        <v>106.69726014445547</v>
      </c>
      <c r="I333" s="12">
        <f>Cp*RhoP/(J333*RhoA)*dP/1000*MassivSS</f>
        <v>0.5769657562876781</v>
      </c>
      <c r="J333" s="24">
        <f>IF(H333&lt;600,425+0.773*H333-1.69/1000*H333^2+2.22/1000^2*H333^3,IF(H333&lt;735,666+13002/(738-H333),IF(H333&lt;900,545+17820/(H333-731),650)))</f>
        <v>490.93408279104119</v>
      </c>
      <c r="K333" s="12">
        <f>LambdaP*MassivSS/(dP/1000)/(J333*RhoA)/(1+I333/3)*(D333-H333)*DeltaT-(EXP(I333/10)-1)*(D333-D332)</f>
        <v>0.37238990008363343</v>
      </c>
      <c r="L333" s="24">
        <f>L332+IF(Limit=Oui,MAX(0,O332),O332)</f>
        <v>106.69726014445547</v>
      </c>
      <c r="M333" s="12">
        <f>Cp*RhoP/(N333*RhoA)*dP/1000*MassivW</f>
        <v>0.5769657562876781</v>
      </c>
      <c r="N333" s="24">
        <f>IF(L333&lt;600,425+0.773*L333-1.69/1000*L333^2+2.22/1000^2*L333^3,IF(L333&lt;735,666+13002/(738-L333),IF(L333&lt;900,545+17820/(L333-731),650)))</f>
        <v>490.93408279104119</v>
      </c>
      <c r="O333" s="12">
        <f>LambdaP*MassivW/(dP/1000)/(N333*RhoA)/(1+M333/3)*(D333-L333)*DeltaT-(EXP(M333/10)-1)*(D333-D332)</f>
        <v>0.37238990008363343</v>
      </c>
      <c r="P333" s="24">
        <f>P332+IF(Limit=Oui,MAX(0,S332),S332)</f>
        <v>106.69726014445547</v>
      </c>
      <c r="Q333" s="12">
        <f>Cp*RhoP/(R333*RhoA)*dP/1000*MassivSI</f>
        <v>0.5769657562876781</v>
      </c>
      <c r="R333" s="24">
        <f>IF(P333&lt;600,425+0.773*P333-1.69/1000*P333^2+2.22/1000^2*P333^3,IF(P333&lt;735,666+13002/(738-P333),IF(P333&lt;900,545+17820/(P333-731),650)))</f>
        <v>490.93408279104119</v>
      </c>
      <c r="S333" s="12">
        <f>LambdaP*MassivSI/(dP/1000)/(R333*RhoA)/(1+Q333/3)*(D333-P333)*DeltaT-(EXP(Q333/10)-1)*(D333-D332)</f>
        <v>0.37238990008363343</v>
      </c>
    </row>
    <row r="334" spans="2:19" x14ac:dyDescent="0.25">
      <c r="B334" s="3">
        <f t="shared" si="16"/>
        <v>1580</v>
      </c>
      <c r="C334" s="14">
        <f t="shared" si="17"/>
        <v>26.333333333333332</v>
      </c>
      <c r="D334" s="11">
        <f t="shared" si="18"/>
        <v>822.350102347448</v>
      </c>
      <c r="E334" s="11">
        <f t="shared" si="19"/>
        <v>107.0696500445391</v>
      </c>
      <c r="F334" s="11">
        <f>L334</f>
        <v>107.0696500445391</v>
      </c>
      <c r="G334" s="11">
        <f>P334</f>
        <v>107.0696500445391</v>
      </c>
      <c r="H334" s="24">
        <f>H333+IF(Limit=Oui,MAX(0,K333),K333)</f>
        <v>107.0696500445391</v>
      </c>
      <c r="I334" s="12">
        <f>Cp*RhoP/(J334*RhoA)*dP/1000*MassivSS</f>
        <v>0.5767523426406943</v>
      </c>
      <c r="J334" s="24">
        <f>IF(H334&lt;600,425+0.773*H334-1.69/1000*H334^2+2.22/1000^2*H334^3,IF(H334&lt;735,666+13002/(738-H334),IF(H334&lt;900,545+17820/(H334-731),650)))</f>
        <v>491.11574140825178</v>
      </c>
      <c r="K334" s="12">
        <f>LambdaP*MassivSS/(dP/1000)/(J334*RhoA)/(1+I334/3)*(D334-H334)*DeltaT-(EXP(I334/10)-1)*(D334-D333)</f>
        <v>0.37242129310951477</v>
      </c>
      <c r="L334" s="24">
        <f>L333+IF(Limit=Oui,MAX(0,O333),O333)</f>
        <v>107.0696500445391</v>
      </c>
      <c r="M334" s="12">
        <f>Cp*RhoP/(N334*RhoA)*dP/1000*MassivW</f>
        <v>0.5767523426406943</v>
      </c>
      <c r="N334" s="24">
        <f>IF(L334&lt;600,425+0.773*L334-1.69/1000*L334^2+2.22/1000^2*L334^3,IF(L334&lt;735,666+13002/(738-L334),IF(L334&lt;900,545+17820/(L334-731),650)))</f>
        <v>491.11574140825178</v>
      </c>
      <c r="O334" s="12">
        <f>LambdaP*MassivW/(dP/1000)/(N334*RhoA)/(1+M334/3)*(D334-L334)*DeltaT-(EXP(M334/10)-1)*(D334-D333)</f>
        <v>0.37242129310951477</v>
      </c>
      <c r="P334" s="24">
        <f>P333+IF(Limit=Oui,MAX(0,S333),S333)</f>
        <v>107.0696500445391</v>
      </c>
      <c r="Q334" s="12">
        <f>Cp*RhoP/(R334*RhoA)*dP/1000*MassivSI</f>
        <v>0.5767523426406943</v>
      </c>
      <c r="R334" s="24">
        <f>IF(P334&lt;600,425+0.773*P334-1.69/1000*P334^2+2.22/1000^2*P334^3,IF(P334&lt;735,666+13002/(738-P334),IF(P334&lt;900,545+17820/(P334-731),650)))</f>
        <v>491.11574140825178</v>
      </c>
      <c r="S334" s="12">
        <f>LambdaP*MassivSI/(dP/1000)/(R334*RhoA)/(1+Q334/3)*(D334-P334)*DeltaT-(EXP(Q334/10)-1)*(D334-D333)</f>
        <v>0.37242129310951477</v>
      </c>
    </row>
    <row r="335" spans="2:19" x14ac:dyDescent="0.25">
      <c r="B335" s="3">
        <f t="shared" si="16"/>
        <v>1585</v>
      </c>
      <c r="C335" s="14">
        <f t="shared" si="17"/>
        <v>26.416666666666668</v>
      </c>
      <c r="D335" s="11">
        <f t="shared" si="18"/>
        <v>822.82127127741228</v>
      </c>
      <c r="E335" s="11">
        <f t="shared" si="19"/>
        <v>107.44207133764861</v>
      </c>
      <c r="F335" s="11">
        <f>L335</f>
        <v>107.44207133764861</v>
      </c>
      <c r="G335" s="11">
        <f>P335</f>
        <v>107.44207133764861</v>
      </c>
      <c r="H335" s="24">
        <f>H334+IF(Limit=Oui,MAX(0,K334),K334)</f>
        <v>107.44207133764861</v>
      </c>
      <c r="I335" s="12">
        <f>Cp*RhoP/(J335*RhoA)*dP/1000*MassivSS</f>
        <v>0.57653938683976547</v>
      </c>
      <c r="J335" s="24">
        <f>IF(H335&lt;600,425+0.773*H335-1.69/1000*H335^2+2.22/1000^2*H335^3,IF(H335&lt;735,666+13002/(738-H335),IF(H335&lt;900,545+17820/(H335-731),650)))</f>
        <v>491.29714435911285</v>
      </c>
      <c r="K335" s="12">
        <f>LambdaP*MassivSS/(dP/1000)/(J335*RhoA)/(1+I335/3)*(D335-H335)*DeltaT-(EXP(I335/10)-1)*(D335-D334)</f>
        <v>0.37245140465167115</v>
      </c>
      <c r="L335" s="24">
        <f>L334+IF(Limit=Oui,MAX(0,O334),O334)</f>
        <v>107.44207133764861</v>
      </c>
      <c r="M335" s="12">
        <f>Cp*RhoP/(N335*RhoA)*dP/1000*MassivW</f>
        <v>0.57653938683976547</v>
      </c>
      <c r="N335" s="24">
        <f>IF(L335&lt;600,425+0.773*L335-1.69/1000*L335^2+2.22/1000^2*L335^3,IF(L335&lt;735,666+13002/(738-L335),IF(L335&lt;900,545+17820/(L335-731),650)))</f>
        <v>491.29714435911285</v>
      </c>
      <c r="O335" s="12">
        <f>LambdaP*MassivW/(dP/1000)/(N335*RhoA)/(1+M335/3)*(D335-L335)*DeltaT-(EXP(M335/10)-1)*(D335-D334)</f>
        <v>0.37245140465167115</v>
      </c>
      <c r="P335" s="24">
        <f>P334+IF(Limit=Oui,MAX(0,S334),S334)</f>
        <v>107.44207133764861</v>
      </c>
      <c r="Q335" s="12">
        <f>Cp*RhoP/(R335*RhoA)*dP/1000*MassivSI</f>
        <v>0.57653938683976547</v>
      </c>
      <c r="R335" s="24">
        <f>IF(P335&lt;600,425+0.773*P335-1.69/1000*P335^2+2.22/1000^2*P335^3,IF(P335&lt;735,666+13002/(738-P335),IF(P335&lt;900,545+17820/(P335-731),650)))</f>
        <v>491.29714435911285</v>
      </c>
      <c r="S335" s="12">
        <f>LambdaP*MassivSI/(dP/1000)/(R335*RhoA)/(1+Q335/3)*(D335-P335)*DeltaT-(EXP(Q335/10)-1)*(D335-D334)</f>
        <v>0.37245140465167115</v>
      </c>
    </row>
    <row r="336" spans="2:19" x14ac:dyDescent="0.25">
      <c r="B336" s="3">
        <f t="shared" si="16"/>
        <v>1590</v>
      </c>
      <c r="C336" s="14">
        <f t="shared" si="17"/>
        <v>26.5</v>
      </c>
      <c r="D336" s="11">
        <f t="shared" si="18"/>
        <v>823.29096318636448</v>
      </c>
      <c r="E336" s="11">
        <f t="shared" si="19"/>
        <v>107.81452274230028</v>
      </c>
      <c r="F336" s="11">
        <f>L336</f>
        <v>107.81452274230028</v>
      </c>
      <c r="G336" s="11">
        <f>P336</f>
        <v>107.81452274230028</v>
      </c>
      <c r="H336" s="24">
        <f>H335+IF(Limit=Oui,MAX(0,K335),K335)</f>
        <v>107.81452274230028</v>
      </c>
      <c r="I336" s="12">
        <f>Cp*RhoP/(J336*RhoA)*dP/1000*MassivSS</f>
        <v>0.5763268880493565</v>
      </c>
      <c r="J336" s="24">
        <f>IF(H336&lt;600,425+0.773*H336-1.69/1000*H336^2+2.22/1000^2*H336^3,IF(H336&lt;735,666+13002/(738-H336),IF(H336&lt;900,545+17820/(H336-731),650)))</f>
        <v>491.47829164040837</v>
      </c>
      <c r="K336" s="12">
        <f>LambdaP*MassivSS/(dP/1000)/(J336*RhoA)/(1+I336/3)*(D336-H336)*DeltaT-(EXP(I336/10)-1)*(D336-D335)</f>
        <v>0.37248024728780371</v>
      </c>
      <c r="L336" s="24">
        <f>L335+IF(Limit=Oui,MAX(0,O335),O335)</f>
        <v>107.81452274230028</v>
      </c>
      <c r="M336" s="12">
        <f>Cp*RhoP/(N336*RhoA)*dP/1000*MassivW</f>
        <v>0.5763268880493565</v>
      </c>
      <c r="N336" s="24">
        <f>IF(L336&lt;600,425+0.773*L336-1.69/1000*L336^2+2.22/1000^2*L336^3,IF(L336&lt;735,666+13002/(738-L336),IF(L336&lt;900,545+17820/(L336-731),650)))</f>
        <v>491.47829164040837</v>
      </c>
      <c r="O336" s="12">
        <f>LambdaP*MassivW/(dP/1000)/(N336*RhoA)/(1+M336/3)*(D336-L336)*DeltaT-(EXP(M336/10)-1)*(D336-D335)</f>
        <v>0.37248024728780371</v>
      </c>
      <c r="P336" s="24">
        <f>P335+IF(Limit=Oui,MAX(0,S335),S335)</f>
        <v>107.81452274230028</v>
      </c>
      <c r="Q336" s="12">
        <f>Cp*RhoP/(R336*RhoA)*dP/1000*MassivSI</f>
        <v>0.5763268880493565</v>
      </c>
      <c r="R336" s="24">
        <f>IF(P336&lt;600,425+0.773*P336-1.69/1000*P336^2+2.22/1000^2*P336^3,IF(P336&lt;735,666+13002/(738-P336),IF(P336&lt;900,545+17820/(P336-731),650)))</f>
        <v>491.47829164040837</v>
      </c>
      <c r="S336" s="12">
        <f>LambdaP*MassivSI/(dP/1000)/(R336*RhoA)/(1+Q336/3)*(D336-P336)*DeltaT-(EXP(Q336/10)-1)*(D336-D335)</f>
        <v>0.37248024728780371</v>
      </c>
    </row>
    <row r="337" spans="2:19" x14ac:dyDescent="0.25">
      <c r="B337" s="3">
        <f t="shared" si="16"/>
        <v>1595</v>
      </c>
      <c r="C337" s="14">
        <f t="shared" si="17"/>
        <v>26.583333333333332</v>
      </c>
      <c r="D337" s="11">
        <f t="shared" si="18"/>
        <v>823.75918730570834</v>
      </c>
      <c r="E337" s="11">
        <f t="shared" si="19"/>
        <v>108.18700298958808</v>
      </c>
      <c r="F337" s="11">
        <f>L337</f>
        <v>108.18700298958808</v>
      </c>
      <c r="G337" s="11">
        <f>P337</f>
        <v>108.18700298958808</v>
      </c>
      <c r="H337" s="24">
        <f>H336+IF(Limit=Oui,MAX(0,K336),K336)</f>
        <v>108.18700298958808</v>
      </c>
      <c r="I337" s="12">
        <f>Cp*RhoP/(J337*RhoA)*dP/1000*MassivSS</f>
        <v>0.57611484542468872</v>
      </c>
      <c r="J337" s="24">
        <f>IF(H337&lt;600,425+0.773*H337-1.69/1000*H337^2+2.22/1000^2*H337^3,IF(H337&lt;735,666+13002/(738-H337),IF(H337&lt;900,545+17820/(H337-731),650)))</f>
        <v>491.65918325907489</v>
      </c>
      <c r="K337" s="12">
        <f>LambdaP*MassivSS/(dP/1000)/(J337*RhoA)/(1+I337/3)*(D337-H337)*DeltaT-(EXP(I337/10)-1)*(D337-D336)</f>
        <v>0.37250783344678479</v>
      </c>
      <c r="L337" s="24">
        <f>L336+IF(Limit=Oui,MAX(0,O336),O336)</f>
        <v>108.18700298958808</v>
      </c>
      <c r="M337" s="12">
        <f>Cp*RhoP/(N337*RhoA)*dP/1000*MassivW</f>
        <v>0.57611484542468872</v>
      </c>
      <c r="N337" s="24">
        <f>IF(L337&lt;600,425+0.773*L337-1.69/1000*L337^2+2.22/1000^2*L337^3,IF(L337&lt;735,666+13002/(738-L337),IF(L337&lt;900,545+17820/(L337-731),650)))</f>
        <v>491.65918325907489</v>
      </c>
      <c r="O337" s="12">
        <f>LambdaP*MassivW/(dP/1000)/(N337*RhoA)/(1+M337/3)*(D337-L337)*DeltaT-(EXP(M337/10)-1)*(D337-D336)</f>
        <v>0.37250783344678479</v>
      </c>
      <c r="P337" s="24">
        <f>P336+IF(Limit=Oui,MAX(0,S336),S336)</f>
        <v>108.18700298958808</v>
      </c>
      <c r="Q337" s="12">
        <f>Cp*RhoP/(R337*RhoA)*dP/1000*MassivSI</f>
        <v>0.57611484542468872</v>
      </c>
      <c r="R337" s="24">
        <f>IF(P337&lt;600,425+0.773*P337-1.69/1000*P337^2+2.22/1000^2*P337^3,IF(P337&lt;735,666+13002/(738-P337),IF(P337&lt;900,545+17820/(P337-731),650)))</f>
        <v>491.65918325907489</v>
      </c>
      <c r="S337" s="12">
        <f>LambdaP*MassivSI/(dP/1000)/(R337*RhoA)/(1+Q337/3)*(D337-P337)*DeltaT-(EXP(Q337/10)-1)*(D337-D336)</f>
        <v>0.37250783344678479</v>
      </c>
    </row>
    <row r="338" spans="2:19" x14ac:dyDescent="0.25">
      <c r="B338" s="3">
        <f t="shared" si="16"/>
        <v>1600</v>
      </c>
      <c r="C338" s="14">
        <f t="shared" si="17"/>
        <v>26.666666666666668</v>
      </c>
      <c r="D338" s="11">
        <f t="shared" si="18"/>
        <v>824.22595278057292</v>
      </c>
      <c r="E338" s="11">
        <f t="shared" si="19"/>
        <v>108.55951082303487</v>
      </c>
      <c r="F338" s="11">
        <f>L338</f>
        <v>108.55951082303487</v>
      </c>
      <c r="G338" s="11">
        <f>P338</f>
        <v>108.55951082303487</v>
      </c>
      <c r="H338" s="24">
        <f>H337+IF(Limit=Oui,MAX(0,K337),K337)</f>
        <v>108.55951082303487</v>
      </c>
      <c r="I338" s="12">
        <f>Cp*RhoP/(J338*RhoA)*dP/1000*MassivSS</f>
        <v>0.57590325811193743</v>
      </c>
      <c r="J338" s="24">
        <f>IF(H338&lt;600,425+0.773*H338-1.69/1000*H338^2+2.22/1000^2*H338^3,IF(H338&lt;735,666+13002/(738-H338),IF(H338&lt;900,545+17820/(H338-731),650)))</f>
        <v>491.8398192320617</v>
      </c>
      <c r="K338" s="12">
        <f>LambdaP*MassivSS/(dP/1000)/(J338*RhoA)/(1+I338/3)*(D338-H338)*DeltaT-(EXP(I338/10)-1)*(D338-D337)</f>
        <v>0.37253417541074835</v>
      </c>
      <c r="L338" s="24">
        <f>L337+IF(Limit=Oui,MAX(0,O337),O337)</f>
        <v>108.55951082303487</v>
      </c>
      <c r="M338" s="12">
        <f>Cp*RhoP/(N338*RhoA)*dP/1000*MassivW</f>
        <v>0.57590325811193743</v>
      </c>
      <c r="N338" s="24">
        <f>IF(L338&lt;600,425+0.773*L338-1.69/1000*L338^2+2.22/1000^2*L338^3,IF(L338&lt;735,666+13002/(738-L338),IF(L338&lt;900,545+17820/(L338-731),650)))</f>
        <v>491.8398192320617</v>
      </c>
      <c r="O338" s="12">
        <f>LambdaP*MassivW/(dP/1000)/(N338*RhoA)/(1+M338/3)*(D338-L338)*DeltaT-(EXP(M338/10)-1)*(D338-D337)</f>
        <v>0.37253417541074835</v>
      </c>
      <c r="P338" s="24">
        <f>P337+IF(Limit=Oui,MAX(0,S337),S337)</f>
        <v>108.55951082303487</v>
      </c>
      <c r="Q338" s="12">
        <f>Cp*RhoP/(R338*RhoA)*dP/1000*MassivSI</f>
        <v>0.57590325811193743</v>
      </c>
      <c r="R338" s="24">
        <f>IF(P338&lt;600,425+0.773*P338-1.69/1000*P338^2+2.22/1000^2*P338^3,IF(P338&lt;735,666+13002/(738-P338),IF(P338&lt;900,545+17820/(P338-731),650)))</f>
        <v>491.8398192320617</v>
      </c>
      <c r="S338" s="12">
        <f>LambdaP*MassivSI/(dP/1000)/(R338*RhoA)/(1+Q338/3)*(D338-P338)*DeltaT-(EXP(Q338/10)-1)*(D338-D337)</f>
        <v>0.37253417541074835</v>
      </c>
    </row>
    <row r="339" spans="2:19" x14ac:dyDescent="0.25">
      <c r="B339" s="3">
        <f t="shared" ref="B339:B402" si="20">B338+DeltaT</f>
        <v>1605</v>
      </c>
      <c r="C339" s="14">
        <f t="shared" ref="C339:C402" si="21">B339/60</f>
        <v>26.75</v>
      </c>
      <c r="D339" s="11">
        <f t="shared" ref="D339:D402" si="22">20+345*LOG(8*C339+1,10)</f>
        <v>824.69126867088369</v>
      </c>
      <c r="E339" s="11">
        <f t="shared" ref="E339:E402" si="23">H339</f>
        <v>108.93204499844562</v>
      </c>
      <c r="F339" s="11">
        <f>L339</f>
        <v>108.93204499844562</v>
      </c>
      <c r="G339" s="11">
        <f>P339</f>
        <v>108.93204499844562</v>
      </c>
      <c r="H339" s="24">
        <f>H338+IF(Limit=Oui,MAX(0,K338),K338)</f>
        <v>108.93204499844562</v>
      </c>
      <c r="I339" s="12">
        <f>Cp*RhoP/(J339*RhoA)*dP/1000*MassivSS</f>
        <v>0.57569212524842872</v>
      </c>
      <c r="J339" s="24">
        <f>IF(H339&lt;600,425+0.773*H339-1.69/1000*H339^2+2.22/1000^2*H339^3,IF(H339&lt;735,666+13002/(738-H339),IF(H339&lt;900,545+17820/(H339-731),650)))</f>
        <v>492.02019958619167</v>
      </c>
      <c r="K339" s="12">
        <f>LambdaP*MassivSS/(dP/1000)/(J339*RhoA)/(1+I339/3)*(D339-H339)*DeltaT-(EXP(I339/10)-1)*(D339-D338)</f>
        <v>0.37255928531724336</v>
      </c>
      <c r="L339" s="24">
        <f>L338+IF(Limit=Oui,MAX(0,O338),O338)</f>
        <v>108.93204499844562</v>
      </c>
      <c r="M339" s="12">
        <f>Cp*RhoP/(N339*RhoA)*dP/1000*MassivW</f>
        <v>0.57569212524842872</v>
      </c>
      <c r="N339" s="24">
        <f>IF(L339&lt;600,425+0.773*L339-1.69/1000*L339^2+2.22/1000^2*L339^3,IF(L339&lt;735,666+13002/(738-L339),IF(L339&lt;900,545+17820/(L339-731),650)))</f>
        <v>492.02019958619167</v>
      </c>
      <c r="O339" s="12">
        <f>LambdaP*MassivW/(dP/1000)/(N339*RhoA)/(1+M339/3)*(D339-L339)*DeltaT-(EXP(M339/10)-1)*(D339-D338)</f>
        <v>0.37255928531724336</v>
      </c>
      <c r="P339" s="24">
        <f>P338+IF(Limit=Oui,MAX(0,S338),S338)</f>
        <v>108.93204499844562</v>
      </c>
      <c r="Q339" s="12">
        <f>Cp*RhoP/(R339*RhoA)*dP/1000*MassivSI</f>
        <v>0.57569212524842872</v>
      </c>
      <c r="R339" s="24">
        <f>IF(P339&lt;600,425+0.773*P339-1.69/1000*P339^2+2.22/1000^2*P339^3,IF(P339&lt;735,666+13002/(738-P339),IF(P339&lt;900,545+17820/(P339-731),650)))</f>
        <v>492.02019958619167</v>
      </c>
      <c r="S339" s="12">
        <f>LambdaP*MassivSI/(dP/1000)/(R339*RhoA)/(1+Q339/3)*(D339-P339)*DeltaT-(EXP(Q339/10)-1)*(D339-D338)</f>
        <v>0.37255928531724336</v>
      </c>
    </row>
    <row r="340" spans="2:19" x14ac:dyDescent="0.25">
      <c r="B340" s="3">
        <f t="shared" si="20"/>
        <v>1610</v>
      </c>
      <c r="C340" s="14">
        <f t="shared" si="21"/>
        <v>26.833333333333332</v>
      </c>
      <c r="D340" s="11">
        <f t="shared" si="22"/>
        <v>825.15514395241814</v>
      </c>
      <c r="E340" s="11">
        <f t="shared" si="23"/>
        <v>109.30460428376286</v>
      </c>
      <c r="F340" s="11">
        <f>L340</f>
        <v>109.30460428376286</v>
      </c>
      <c r="G340" s="11">
        <f>P340</f>
        <v>109.30460428376286</v>
      </c>
      <c r="H340" s="24">
        <f>H339+IF(Limit=Oui,MAX(0,K339),K339)</f>
        <v>109.30460428376286</v>
      </c>
      <c r="I340" s="12">
        <f>Cp*RhoP/(J340*RhoA)*dP/1000*MassivSS</f>
        <v>0.57548144596283057</v>
      </c>
      <c r="J340" s="24">
        <f>IF(H340&lt;600,425+0.773*H340-1.69/1000*H340^2+2.22/1000^2*H340^3,IF(H340&lt;735,666+13002/(738-H340),IF(H340&lt;900,545+17820/(H340-731),650)))</f>
        <v>492.2003243580254</v>
      </c>
      <c r="K340" s="12">
        <f>LambdaP*MassivSS/(dP/1000)/(J340*RhoA)/(1+I340/3)*(D340-H340)*DeltaT-(EXP(I340/10)-1)*(D340-D339)</f>
        <v>0.37258317516120276</v>
      </c>
      <c r="L340" s="24">
        <f>L339+IF(Limit=Oui,MAX(0,O339),O339)</f>
        <v>109.30460428376286</v>
      </c>
      <c r="M340" s="12">
        <f>Cp*RhoP/(N340*RhoA)*dP/1000*MassivW</f>
        <v>0.57548144596283057</v>
      </c>
      <c r="N340" s="24">
        <f>IF(L340&lt;600,425+0.773*L340-1.69/1000*L340^2+2.22/1000^2*L340^3,IF(L340&lt;735,666+13002/(738-L340),IF(L340&lt;900,545+17820/(L340-731),650)))</f>
        <v>492.2003243580254</v>
      </c>
      <c r="O340" s="12">
        <f>LambdaP*MassivW/(dP/1000)/(N340*RhoA)/(1+M340/3)*(D340-L340)*DeltaT-(EXP(M340/10)-1)*(D340-D339)</f>
        <v>0.37258317516120276</v>
      </c>
      <c r="P340" s="24">
        <f>P339+IF(Limit=Oui,MAX(0,S339),S339)</f>
        <v>109.30460428376286</v>
      </c>
      <c r="Q340" s="12">
        <f>Cp*RhoP/(R340*RhoA)*dP/1000*MassivSI</f>
        <v>0.57548144596283057</v>
      </c>
      <c r="R340" s="24">
        <f>IF(P340&lt;600,425+0.773*P340-1.69/1000*P340^2+2.22/1000^2*P340^3,IF(P340&lt;735,666+13002/(738-P340),IF(P340&lt;900,545+17820/(P340-731),650)))</f>
        <v>492.2003243580254</v>
      </c>
      <c r="S340" s="12">
        <f>LambdaP*MassivSI/(dP/1000)/(R340*RhoA)/(1+Q340/3)*(D340-P340)*DeltaT-(EXP(Q340/10)-1)*(D340-D339)</f>
        <v>0.37258317516120276</v>
      </c>
    </row>
    <row r="341" spans="2:19" x14ac:dyDescent="0.25">
      <c r="B341" s="3">
        <f t="shared" si="20"/>
        <v>1615</v>
      </c>
      <c r="C341" s="14">
        <f t="shared" si="21"/>
        <v>26.916666666666668</v>
      </c>
      <c r="D341" s="11">
        <f t="shared" si="22"/>
        <v>825.61758751784373</v>
      </c>
      <c r="E341" s="11">
        <f t="shared" si="23"/>
        <v>109.67718745892405</v>
      </c>
      <c r="F341" s="11">
        <f>L341</f>
        <v>109.67718745892405</v>
      </c>
      <c r="G341" s="11">
        <f>P341</f>
        <v>109.67718745892405</v>
      </c>
      <c r="H341" s="24">
        <f>H340+IF(Limit=Oui,MAX(0,K340),K340)</f>
        <v>109.67718745892405</v>
      </c>
      <c r="I341" s="12">
        <f>Cp*RhoP/(J341*RhoA)*dP/1000*MassivSS</f>
        <v>0.5752712193753432</v>
      </c>
      <c r="J341" s="24">
        <f>IF(H341&lt;600,425+0.773*H341-1.69/1000*H341^2+2.22/1000^2*H341^3,IF(H341&lt;735,666+13002/(738-H341),IF(H341&lt;900,545+17820/(H341-731),650)))</f>
        <v>492.38019359372669</v>
      </c>
      <c r="K341" s="12">
        <f>LambdaP*MassivSS/(dP/1000)/(J341*RhoA)/(1+I341/3)*(D341-H341)*DeltaT-(EXP(I341/10)-1)*(D341-D340)</f>
        <v>0.37260585679704233</v>
      </c>
      <c r="L341" s="24">
        <f>L340+IF(Limit=Oui,MAX(0,O340),O340)</f>
        <v>109.67718745892405</v>
      </c>
      <c r="M341" s="12">
        <f>Cp*RhoP/(N341*RhoA)*dP/1000*MassivW</f>
        <v>0.5752712193753432</v>
      </c>
      <c r="N341" s="24">
        <f>IF(L341&lt;600,425+0.773*L341-1.69/1000*L341^2+2.22/1000^2*L341^3,IF(L341&lt;735,666+13002/(738-L341),IF(L341&lt;900,545+17820/(L341-731),650)))</f>
        <v>492.38019359372669</v>
      </c>
      <c r="O341" s="12">
        <f>LambdaP*MassivW/(dP/1000)/(N341*RhoA)/(1+M341/3)*(D341-L341)*DeltaT-(EXP(M341/10)-1)*(D341-D340)</f>
        <v>0.37260585679704233</v>
      </c>
      <c r="P341" s="24">
        <f>P340+IF(Limit=Oui,MAX(0,S340),S340)</f>
        <v>109.67718745892405</v>
      </c>
      <c r="Q341" s="12">
        <f>Cp*RhoP/(R341*RhoA)*dP/1000*MassivSI</f>
        <v>0.5752712193753432</v>
      </c>
      <c r="R341" s="24">
        <f>IF(P341&lt;600,425+0.773*P341-1.69/1000*P341^2+2.22/1000^2*P341^3,IF(P341&lt;735,666+13002/(738-P341),IF(P341&lt;900,545+17820/(P341-731),650)))</f>
        <v>492.38019359372669</v>
      </c>
      <c r="S341" s="12">
        <f>LambdaP*MassivSI/(dP/1000)/(R341*RhoA)/(1+Q341/3)*(D341-P341)*DeltaT-(EXP(Q341/10)-1)*(D341-D340)</f>
        <v>0.37260585679704233</v>
      </c>
    </row>
    <row r="342" spans="2:19" x14ac:dyDescent="0.25">
      <c r="B342" s="3">
        <f t="shared" si="20"/>
        <v>1620</v>
      </c>
      <c r="C342" s="14">
        <f t="shared" si="21"/>
        <v>27</v>
      </c>
      <c r="D342" s="11">
        <f t="shared" si="22"/>
        <v>826.07860817774269</v>
      </c>
      <c r="E342" s="11">
        <f t="shared" si="23"/>
        <v>110.04979331572109</v>
      </c>
      <c r="F342" s="11">
        <f>L342</f>
        <v>110.04979331572109</v>
      </c>
      <c r="G342" s="11">
        <f>P342</f>
        <v>110.04979331572109</v>
      </c>
      <c r="H342" s="24">
        <f>H341+IF(Limit=Oui,MAX(0,K341),K341)</f>
        <v>110.04979331572109</v>
      </c>
      <c r="I342" s="12">
        <f>Cp*RhoP/(J342*RhoA)*dP/1000*MassivSS</f>
        <v>0.57506144459788411</v>
      </c>
      <c r="J342" s="24">
        <f>IF(H342&lt;600,425+0.773*H342-1.69/1000*H342^2+2.22/1000^2*H342^3,IF(H342&lt;735,666+13002/(738-H342),IF(H342&lt;900,545+17820/(H342-731),650)))</f>
        <v>492.5598073489291</v>
      </c>
      <c r="K342" s="12">
        <f>LambdaP*MassivSS/(dP/1000)/(J342*RhoA)/(1+I342/3)*(D342-H342)*DeltaT-(EXP(I342/10)-1)*(D342-D341)</f>
        <v>0.37262734194045843</v>
      </c>
      <c r="L342" s="24">
        <f>L341+IF(Limit=Oui,MAX(0,O341),O341)</f>
        <v>110.04979331572109</v>
      </c>
      <c r="M342" s="12">
        <f>Cp*RhoP/(N342*RhoA)*dP/1000*MassivW</f>
        <v>0.57506144459788411</v>
      </c>
      <c r="N342" s="24">
        <f>IF(L342&lt;600,425+0.773*L342-1.69/1000*L342^2+2.22/1000^2*L342^3,IF(L342&lt;735,666+13002/(738-L342),IF(L342&lt;900,545+17820/(L342-731),650)))</f>
        <v>492.5598073489291</v>
      </c>
      <c r="O342" s="12">
        <f>LambdaP*MassivW/(dP/1000)/(N342*RhoA)/(1+M342/3)*(D342-L342)*DeltaT-(EXP(M342/10)-1)*(D342-D341)</f>
        <v>0.37262734194045843</v>
      </c>
      <c r="P342" s="24">
        <f>P341+IF(Limit=Oui,MAX(0,S341),S341)</f>
        <v>110.04979331572109</v>
      </c>
      <c r="Q342" s="12">
        <f>Cp*RhoP/(R342*RhoA)*dP/1000*MassivSI</f>
        <v>0.57506144459788411</v>
      </c>
      <c r="R342" s="24">
        <f>IF(P342&lt;600,425+0.773*P342-1.69/1000*P342^2+2.22/1000^2*P342^3,IF(P342&lt;735,666+13002/(738-P342),IF(P342&lt;900,545+17820/(P342-731),650)))</f>
        <v>492.5598073489291</v>
      </c>
      <c r="S342" s="12">
        <f>LambdaP*MassivSI/(dP/1000)/(R342*RhoA)/(1+Q342/3)*(D342-P342)*DeltaT-(EXP(Q342/10)-1)*(D342-D341)</f>
        <v>0.37262734194045843</v>
      </c>
    </row>
    <row r="343" spans="2:19" x14ac:dyDescent="0.25">
      <c r="B343" s="3">
        <f t="shared" si="20"/>
        <v>1625</v>
      </c>
      <c r="C343" s="14">
        <f t="shared" si="21"/>
        <v>27.083333333333332</v>
      </c>
      <c r="D343" s="11">
        <f t="shared" si="22"/>
        <v>826.53821466161685</v>
      </c>
      <c r="E343" s="11">
        <f t="shared" si="23"/>
        <v>110.42242065766155</v>
      </c>
      <c r="F343" s="11">
        <f>L343</f>
        <v>110.42242065766155</v>
      </c>
      <c r="G343" s="11">
        <f>P343</f>
        <v>110.42242065766155</v>
      </c>
      <c r="H343" s="24">
        <f>H342+IF(Limit=Oui,MAX(0,K342),K342)</f>
        <v>110.42242065766155</v>
      </c>
      <c r="I343" s="12">
        <f>Cp*RhoP/(J343*RhoA)*dP/1000*MassivSS</f>
        <v>0.57485212073427117</v>
      </c>
      <c r="J343" s="24">
        <f>IF(H343&lt;600,425+0.773*H343-1.69/1000*H343^2+2.22/1000^2*H343^3,IF(H343&lt;735,666+13002/(738-H343),IF(H343&lt;900,545+17820/(H343-731),650)))</f>
        <v>492.73916568860619</v>
      </c>
      <c r="K343" s="12">
        <f>LambdaP*MassivSS/(dP/1000)/(J343*RhoA)/(1+I343/3)*(D343-H343)*DeltaT-(EXP(I343/10)-1)*(D343-D342)</f>
        <v>0.37264764217062901</v>
      </c>
      <c r="L343" s="24">
        <f>L342+IF(Limit=Oui,MAX(0,O342),O342)</f>
        <v>110.42242065766155</v>
      </c>
      <c r="M343" s="12">
        <f>Cp*RhoP/(N343*RhoA)*dP/1000*MassivW</f>
        <v>0.57485212073427117</v>
      </c>
      <c r="N343" s="24">
        <f>IF(L343&lt;600,425+0.773*L343-1.69/1000*L343^2+2.22/1000^2*L343^3,IF(L343&lt;735,666+13002/(738-L343),IF(L343&lt;900,545+17820/(L343-731),650)))</f>
        <v>492.73916568860619</v>
      </c>
      <c r="O343" s="12">
        <f>LambdaP*MassivW/(dP/1000)/(N343*RhoA)/(1+M343/3)*(D343-L343)*DeltaT-(EXP(M343/10)-1)*(D343-D342)</f>
        <v>0.37264764217062901</v>
      </c>
      <c r="P343" s="24">
        <f>P342+IF(Limit=Oui,MAX(0,S342),S342)</f>
        <v>110.42242065766155</v>
      </c>
      <c r="Q343" s="12">
        <f>Cp*RhoP/(R343*RhoA)*dP/1000*MassivSI</f>
        <v>0.57485212073427117</v>
      </c>
      <c r="R343" s="24">
        <f>IF(P343&lt;600,425+0.773*P343-1.69/1000*P343^2+2.22/1000^2*P343^3,IF(P343&lt;735,666+13002/(738-P343),IF(P343&lt;900,545+17820/(P343-731),650)))</f>
        <v>492.73916568860619</v>
      </c>
      <c r="S343" s="12">
        <f>LambdaP*MassivSI/(dP/1000)/(R343*RhoA)/(1+Q343/3)*(D343-P343)*DeltaT-(EXP(Q343/10)-1)*(D343-D342)</f>
        <v>0.37264764217062901</v>
      </c>
    </row>
    <row r="344" spans="2:19" x14ac:dyDescent="0.25">
      <c r="B344" s="3">
        <f t="shared" si="20"/>
        <v>1630</v>
      </c>
      <c r="C344" s="14">
        <f t="shared" si="21"/>
        <v>27.166666666666668</v>
      </c>
      <c r="D344" s="11">
        <f t="shared" si="22"/>
        <v>826.99641561888166</v>
      </c>
      <c r="E344" s="11">
        <f t="shared" si="23"/>
        <v>110.79506829983218</v>
      </c>
      <c r="F344" s="11">
        <f>L344</f>
        <v>110.79506829983218</v>
      </c>
      <c r="G344" s="11">
        <f>P344</f>
        <v>110.79506829983218</v>
      </c>
      <c r="H344" s="24">
        <f>H343+IF(Limit=Oui,MAX(0,K343),K343)</f>
        <v>110.79506829983218</v>
      </c>
      <c r="I344" s="12">
        <f>Cp*RhoP/(J344*RhoA)*dP/1000*MassivSS</f>
        <v>0.57464324688040258</v>
      </c>
      <c r="J344" s="24">
        <f>IF(H344&lt;600,425+0.773*H344-1.69/1000*H344^2+2.22/1000^2*H344^3,IF(H344&lt;735,666+13002/(738-H344),IF(H344&lt;900,545+17820/(H344-731),650)))</f>
        <v>492.91826868694142</v>
      </c>
      <c r="K344" s="12">
        <f>LambdaP*MassivSS/(dP/1000)/(J344*RhoA)/(1+I344/3)*(D344-H344)*DeltaT-(EXP(I344/10)-1)*(D344-D343)</f>
        <v>0.37266676893184408</v>
      </c>
      <c r="L344" s="24">
        <f>L343+IF(Limit=Oui,MAX(0,O343),O343)</f>
        <v>110.79506829983218</v>
      </c>
      <c r="M344" s="12">
        <f>Cp*RhoP/(N344*RhoA)*dP/1000*MassivW</f>
        <v>0.57464324688040258</v>
      </c>
      <c r="N344" s="24">
        <f>IF(L344&lt;600,425+0.773*L344-1.69/1000*L344^2+2.22/1000^2*L344^3,IF(L344&lt;735,666+13002/(738-L344),IF(L344&lt;900,545+17820/(L344-731),650)))</f>
        <v>492.91826868694142</v>
      </c>
      <c r="O344" s="12">
        <f>LambdaP*MassivW/(dP/1000)/(N344*RhoA)/(1+M344/3)*(D344-L344)*DeltaT-(EXP(M344/10)-1)*(D344-D343)</f>
        <v>0.37266676893184408</v>
      </c>
      <c r="P344" s="24">
        <f>P343+IF(Limit=Oui,MAX(0,S343),S343)</f>
        <v>110.79506829983218</v>
      </c>
      <c r="Q344" s="12">
        <f>Cp*RhoP/(R344*RhoA)*dP/1000*MassivSI</f>
        <v>0.57464324688040258</v>
      </c>
      <c r="R344" s="24">
        <f>IF(P344&lt;600,425+0.773*P344-1.69/1000*P344^2+2.22/1000^2*P344^3,IF(P344&lt;735,666+13002/(738-P344),IF(P344&lt;900,545+17820/(P344-731),650)))</f>
        <v>492.91826868694142</v>
      </c>
      <c r="S344" s="12">
        <f>LambdaP*MassivSI/(dP/1000)/(R344*RhoA)/(1+Q344/3)*(D344-P344)*DeltaT-(EXP(Q344/10)-1)*(D344-D343)</f>
        <v>0.37266676893184408</v>
      </c>
    </row>
    <row r="345" spans="2:19" x14ac:dyDescent="0.25">
      <c r="B345" s="3">
        <f t="shared" si="20"/>
        <v>1635</v>
      </c>
      <c r="C345" s="14">
        <f t="shared" si="21"/>
        <v>27.25</v>
      </c>
      <c r="D345" s="11">
        <f t="shared" si="22"/>
        <v>827.45321961984075</v>
      </c>
      <c r="E345" s="11">
        <f t="shared" si="23"/>
        <v>111.16773506876403</v>
      </c>
      <c r="F345" s="11">
        <f>L345</f>
        <v>111.16773506876403</v>
      </c>
      <c r="G345" s="11">
        <f>P345</f>
        <v>111.16773506876403</v>
      </c>
      <c r="H345" s="24">
        <f>H344+IF(Limit=Oui,MAX(0,K344),K344)</f>
        <v>111.16773506876403</v>
      </c>
      <c r="I345" s="12">
        <f>Cp*RhoP/(J345*RhoA)*dP/1000*MassivSS</f>
        <v>0.57443482212443364</v>
      </c>
      <c r="J345" s="24">
        <f>IF(H345&lt;600,425+0.773*H345-1.69/1000*H345^2+2.22/1000^2*H345^3,IF(H345&lt;735,666+13002/(738-H345),IF(H345&lt;900,545+17820/(H345-731),650)))</f>
        <v>493.09711642720157</v>
      </c>
      <c r="K345" s="12">
        <f>LambdaP*MassivSS/(dP/1000)/(J345*RhoA)/(1+I345/3)*(D345-H345)*DeltaT-(EXP(I345/10)-1)*(D345-D344)</f>
        <v>0.37268473353564413</v>
      </c>
      <c r="L345" s="24">
        <f>L344+IF(Limit=Oui,MAX(0,O344),O344)</f>
        <v>111.16773506876403</v>
      </c>
      <c r="M345" s="12">
        <f>Cp*RhoP/(N345*RhoA)*dP/1000*MassivW</f>
        <v>0.57443482212443364</v>
      </c>
      <c r="N345" s="24">
        <f>IF(L345&lt;600,425+0.773*L345-1.69/1000*L345^2+2.22/1000^2*L345^3,IF(L345&lt;735,666+13002/(738-L345),IF(L345&lt;900,545+17820/(L345-731),650)))</f>
        <v>493.09711642720157</v>
      </c>
      <c r="O345" s="12">
        <f>LambdaP*MassivW/(dP/1000)/(N345*RhoA)/(1+M345/3)*(D345-L345)*DeltaT-(EXP(M345/10)-1)*(D345-D344)</f>
        <v>0.37268473353564413</v>
      </c>
      <c r="P345" s="24">
        <f>P344+IF(Limit=Oui,MAX(0,S344),S344)</f>
        <v>111.16773506876403</v>
      </c>
      <c r="Q345" s="12">
        <f>Cp*RhoP/(R345*RhoA)*dP/1000*MassivSI</f>
        <v>0.57443482212443364</v>
      </c>
      <c r="R345" s="24">
        <f>IF(P345&lt;600,425+0.773*P345-1.69/1000*P345^2+2.22/1000^2*P345^3,IF(P345&lt;735,666+13002/(738-P345),IF(P345&lt;900,545+17820/(P345-731),650)))</f>
        <v>493.09711642720157</v>
      </c>
      <c r="S345" s="12">
        <f>LambdaP*MassivSI/(dP/1000)/(R345*RhoA)/(1+Q345/3)*(D345-P345)*DeltaT-(EXP(Q345/10)-1)*(D345-D344)</f>
        <v>0.37268473353564413</v>
      </c>
    </row>
    <row r="346" spans="2:19" x14ac:dyDescent="0.25">
      <c r="B346" s="3">
        <f t="shared" si="20"/>
        <v>1640</v>
      </c>
      <c r="C346" s="14">
        <f t="shared" si="21"/>
        <v>27.333333333333332</v>
      </c>
      <c r="D346" s="11">
        <f t="shared" si="22"/>
        <v>827.90863515664978</v>
      </c>
      <c r="E346" s="11">
        <f t="shared" si="23"/>
        <v>111.54041980229968</v>
      </c>
      <c r="F346" s="11">
        <f>L346</f>
        <v>111.54041980229968</v>
      </c>
      <c r="G346" s="11">
        <f>P346</f>
        <v>111.54041980229968</v>
      </c>
      <c r="H346" s="24">
        <f>H345+IF(Limit=Oui,MAX(0,K345),K345)</f>
        <v>111.54041980229968</v>
      </c>
      <c r="I346" s="12">
        <f>Cp*RhoP/(J346*RhoA)*dP/1000*MassivSS</f>
        <v>0.57422684554695069</v>
      </c>
      <c r="J346" s="24">
        <f>IF(H346&lt;600,425+0.773*H346-1.69/1000*H346^2+2.22/1000^2*H346^3,IF(H346&lt;735,666+13002/(738-H346),IF(H346&lt;900,545+17820/(H346-731),650)))</f>
        <v>493.27570900161095</v>
      </c>
      <c r="K346" s="12">
        <f>LambdaP*MassivSS/(dP/1000)/(J346*RhoA)/(1+I346/3)*(D346-H346)*DeltaT-(EXP(I346/10)-1)*(D346-D345)</f>
        <v>0.37270154716241993</v>
      </c>
      <c r="L346" s="24">
        <f>L345+IF(Limit=Oui,MAX(0,O345),O345)</f>
        <v>111.54041980229968</v>
      </c>
      <c r="M346" s="12">
        <f>Cp*RhoP/(N346*RhoA)*dP/1000*MassivW</f>
        <v>0.57422684554695069</v>
      </c>
      <c r="N346" s="24">
        <f>IF(L346&lt;600,425+0.773*L346-1.69/1000*L346^2+2.22/1000^2*L346^3,IF(L346&lt;735,666+13002/(738-L346),IF(L346&lt;900,545+17820/(L346-731),650)))</f>
        <v>493.27570900161095</v>
      </c>
      <c r="O346" s="12">
        <f>LambdaP*MassivW/(dP/1000)/(N346*RhoA)/(1+M346/3)*(D346-L346)*DeltaT-(EXP(M346/10)-1)*(D346-D345)</f>
        <v>0.37270154716241993</v>
      </c>
      <c r="P346" s="24">
        <f>P345+IF(Limit=Oui,MAX(0,S345),S345)</f>
        <v>111.54041980229968</v>
      </c>
      <c r="Q346" s="12">
        <f>Cp*RhoP/(R346*RhoA)*dP/1000*MassivSI</f>
        <v>0.57422684554695069</v>
      </c>
      <c r="R346" s="24">
        <f>IF(P346&lt;600,425+0.773*P346-1.69/1000*P346^2+2.22/1000^2*P346^3,IF(P346&lt;735,666+13002/(738-P346),IF(P346&lt;900,545+17820/(P346-731),650)))</f>
        <v>493.27570900161095</v>
      </c>
      <c r="S346" s="12">
        <f>LambdaP*MassivSI/(dP/1000)/(R346*RhoA)/(1+Q346/3)*(D346-P346)*DeltaT-(EXP(Q346/10)-1)*(D346-D345)</f>
        <v>0.37270154716241993</v>
      </c>
    </row>
    <row r="347" spans="2:19" x14ac:dyDescent="0.25">
      <c r="B347" s="3">
        <f t="shared" si="20"/>
        <v>1645</v>
      </c>
      <c r="C347" s="14">
        <f t="shared" si="21"/>
        <v>27.416666666666668</v>
      </c>
      <c r="D347" s="11">
        <f t="shared" si="22"/>
        <v>828.36267064426227</v>
      </c>
      <c r="E347" s="11">
        <f t="shared" si="23"/>
        <v>111.9131213494621</v>
      </c>
      <c r="F347" s="11">
        <f>L347</f>
        <v>111.9131213494621</v>
      </c>
      <c r="G347" s="11">
        <f>P347</f>
        <v>111.9131213494621</v>
      </c>
      <c r="H347" s="24">
        <f>H346+IF(Limit=Oui,MAX(0,K346),K346)</f>
        <v>111.9131213494621</v>
      </c>
      <c r="I347" s="12">
        <f>Cp*RhoP/(J347*RhoA)*dP/1000*MassivSS</f>
        <v>0.57401931622114244</v>
      </c>
      <c r="J347" s="24">
        <f>IF(H347&lt;600,425+0.773*H347-1.69/1000*H347^2+2.22/1000^2*H347^3,IF(H347&lt;735,666+13002/(738-H347),IF(H347&lt;900,545+17820/(H347-731),650)))</f>
        <v>493.45404651122766</v>
      </c>
      <c r="K347" s="12">
        <f>LambdaP*MassivSS/(dP/1000)/(J347*RhoA)/(1+I347/3)*(D347-H347)*DeltaT-(EXP(I347/10)-1)*(D347-D346)</f>
        <v>0.37271722086342668</v>
      </c>
      <c r="L347" s="24">
        <f>L346+IF(Limit=Oui,MAX(0,O346),O346)</f>
        <v>111.9131213494621</v>
      </c>
      <c r="M347" s="12">
        <f>Cp*RhoP/(N347*RhoA)*dP/1000*MassivW</f>
        <v>0.57401931622114244</v>
      </c>
      <c r="N347" s="24">
        <f>IF(L347&lt;600,425+0.773*L347-1.69/1000*L347^2+2.22/1000^2*L347^3,IF(L347&lt;735,666+13002/(738-L347),IF(L347&lt;900,545+17820/(L347-731),650)))</f>
        <v>493.45404651122766</v>
      </c>
      <c r="O347" s="12">
        <f>LambdaP*MassivW/(dP/1000)/(N347*RhoA)/(1+M347/3)*(D347-L347)*DeltaT-(EXP(M347/10)-1)*(D347-D346)</f>
        <v>0.37271722086342668</v>
      </c>
      <c r="P347" s="24">
        <f>P346+IF(Limit=Oui,MAX(0,S346),S346)</f>
        <v>111.9131213494621</v>
      </c>
      <c r="Q347" s="12">
        <f>Cp*RhoP/(R347*RhoA)*dP/1000*MassivSI</f>
        <v>0.57401931622114244</v>
      </c>
      <c r="R347" s="24">
        <f>IF(P347&lt;600,425+0.773*P347-1.69/1000*P347^2+2.22/1000^2*P347^3,IF(P347&lt;735,666+13002/(738-P347),IF(P347&lt;900,545+17820/(P347-731),650)))</f>
        <v>493.45404651122766</v>
      </c>
      <c r="S347" s="12">
        <f>LambdaP*MassivSI/(dP/1000)/(R347*RhoA)/(1+Q347/3)*(D347-P347)*DeltaT-(EXP(Q347/10)-1)*(D347-D346)</f>
        <v>0.37271722086342668</v>
      </c>
    </row>
    <row r="348" spans="2:19" x14ac:dyDescent="0.25">
      <c r="B348" s="3">
        <f t="shared" si="20"/>
        <v>1650</v>
      </c>
      <c r="C348" s="14">
        <f t="shared" si="21"/>
        <v>27.5</v>
      </c>
      <c r="D348" s="11">
        <f t="shared" si="22"/>
        <v>828.81533442136299</v>
      </c>
      <c r="E348" s="11">
        <f t="shared" si="23"/>
        <v>112.28583857032552</v>
      </c>
      <c r="F348" s="11">
        <f>L348</f>
        <v>112.28583857032552</v>
      </c>
      <c r="G348" s="11">
        <f>P348</f>
        <v>112.28583857032552</v>
      </c>
      <c r="H348" s="24">
        <f>H347+IF(Limit=Oui,MAX(0,K347),K347)</f>
        <v>112.28583857032552</v>
      </c>
      <c r="I348" s="12">
        <f>Cp*RhoP/(J348*RhoA)*dP/1000*MassivSS</f>
        <v>0.57381223321296737</v>
      </c>
      <c r="J348" s="24">
        <f>IF(H348&lt;600,425+0.773*H348-1.69/1000*H348^2+2.22/1000^2*H348^3,IF(H348&lt;735,666+13002/(738-H348),IF(H348&lt;900,545+17820/(H348-731),650)))</f>
        <v>493.6321290658214</v>
      </c>
      <c r="K348" s="12">
        <f>LambdaP*MassivSS/(dP/1000)/(J348*RhoA)/(1+I348/3)*(D348-H348)*DeltaT-(EXP(I348/10)-1)*(D348-D347)</f>
        <v>0.37273176556246351</v>
      </c>
      <c r="L348" s="24">
        <f>L347+IF(Limit=Oui,MAX(0,O347),O347)</f>
        <v>112.28583857032552</v>
      </c>
      <c r="M348" s="12">
        <f>Cp*RhoP/(N348*RhoA)*dP/1000*MassivW</f>
        <v>0.57381223321296737</v>
      </c>
      <c r="N348" s="24">
        <f>IF(L348&lt;600,425+0.773*L348-1.69/1000*L348^2+2.22/1000^2*L348^3,IF(L348&lt;735,666+13002/(738-L348),IF(L348&lt;900,545+17820/(L348-731),650)))</f>
        <v>493.6321290658214</v>
      </c>
      <c r="O348" s="12">
        <f>LambdaP*MassivW/(dP/1000)/(N348*RhoA)/(1+M348/3)*(D348-L348)*DeltaT-(EXP(M348/10)-1)*(D348-D347)</f>
        <v>0.37273176556246351</v>
      </c>
      <c r="P348" s="24">
        <f>P347+IF(Limit=Oui,MAX(0,S347),S347)</f>
        <v>112.28583857032552</v>
      </c>
      <c r="Q348" s="12">
        <f>Cp*RhoP/(R348*RhoA)*dP/1000*MassivSI</f>
        <v>0.57381223321296737</v>
      </c>
      <c r="R348" s="24">
        <f>IF(P348&lt;600,425+0.773*P348-1.69/1000*P348^2+2.22/1000^2*P348^3,IF(P348&lt;735,666+13002/(738-P348),IF(P348&lt;900,545+17820/(P348-731),650)))</f>
        <v>493.6321290658214</v>
      </c>
      <c r="S348" s="12">
        <f>LambdaP*MassivSI/(dP/1000)/(R348*RhoA)/(1+Q348/3)*(D348-P348)*DeltaT-(EXP(Q348/10)-1)*(D348-D347)</f>
        <v>0.37273176556246351</v>
      </c>
    </row>
    <row r="349" spans="2:19" x14ac:dyDescent="0.25">
      <c r="B349" s="3">
        <f t="shared" si="20"/>
        <v>1655</v>
      </c>
      <c r="C349" s="14">
        <f t="shared" si="21"/>
        <v>27.583333333333332</v>
      </c>
      <c r="D349" s="11">
        <f t="shared" si="22"/>
        <v>829.26663475128748</v>
      </c>
      <c r="E349" s="11">
        <f t="shared" si="23"/>
        <v>112.65857033588799</v>
      </c>
      <c r="F349" s="11">
        <f>L349</f>
        <v>112.65857033588799</v>
      </c>
      <c r="G349" s="11">
        <f>P349</f>
        <v>112.65857033588799</v>
      </c>
      <c r="H349" s="24">
        <f>H348+IF(Limit=Oui,MAX(0,K348),K348)</f>
        <v>112.65857033588799</v>
      </c>
      <c r="I349" s="12">
        <f>Cp*RhoP/(J349*RhoA)*dP/1000*MassivSS</f>
        <v>0.57360559558131996</v>
      </c>
      <c r="J349" s="24">
        <f>IF(H349&lt;600,425+0.773*H349-1.69/1000*H349^2+2.22/1000^2*H349^3,IF(H349&lt;735,666+13002/(738-H349),IF(H349&lt;900,545+17820/(H349-731),650)))</f>
        <v>493.80995678375319</v>
      </c>
      <c r="K349" s="12">
        <f>LambdaP*MassivSS/(dP/1000)/(J349*RhoA)/(1+I349/3)*(D349-H349)*DeltaT-(EXP(I349/10)-1)*(D349-D348)</f>
        <v>0.37274519205761664</v>
      </c>
      <c r="L349" s="24">
        <f>L348+IF(Limit=Oui,MAX(0,O348),O348)</f>
        <v>112.65857033588799</v>
      </c>
      <c r="M349" s="12">
        <f>Cp*RhoP/(N349*RhoA)*dP/1000*MassivW</f>
        <v>0.57360559558131996</v>
      </c>
      <c r="N349" s="24">
        <f>IF(L349&lt;600,425+0.773*L349-1.69/1000*L349^2+2.22/1000^2*L349^3,IF(L349&lt;735,666+13002/(738-L349),IF(L349&lt;900,545+17820/(L349-731),650)))</f>
        <v>493.80995678375319</v>
      </c>
      <c r="O349" s="12">
        <f>LambdaP*MassivW/(dP/1000)/(N349*RhoA)/(1+M349/3)*(D349-L349)*DeltaT-(EXP(M349/10)-1)*(D349-D348)</f>
        <v>0.37274519205761664</v>
      </c>
      <c r="P349" s="24">
        <f>P348+IF(Limit=Oui,MAX(0,S348),S348)</f>
        <v>112.65857033588799</v>
      </c>
      <c r="Q349" s="12">
        <f>Cp*RhoP/(R349*RhoA)*dP/1000*MassivSI</f>
        <v>0.57360559558131996</v>
      </c>
      <c r="R349" s="24">
        <f>IF(P349&lt;600,425+0.773*P349-1.69/1000*P349^2+2.22/1000^2*P349^3,IF(P349&lt;735,666+13002/(738-P349),IF(P349&lt;900,545+17820/(P349-731),650)))</f>
        <v>493.80995678375319</v>
      </c>
      <c r="S349" s="12">
        <f>LambdaP*MassivSI/(dP/1000)/(R349*RhoA)/(1+Q349/3)*(D349-P349)*DeltaT-(EXP(Q349/10)-1)*(D349-D348)</f>
        <v>0.37274519205761664</v>
      </c>
    </row>
    <row r="350" spans="2:19" x14ac:dyDescent="0.25">
      <c r="B350" s="3">
        <f t="shared" si="20"/>
        <v>1660</v>
      </c>
      <c r="C350" s="14">
        <f t="shared" si="21"/>
        <v>27.666666666666668</v>
      </c>
      <c r="D350" s="11">
        <f t="shared" si="22"/>
        <v>829.71657982292584</v>
      </c>
      <c r="E350" s="11">
        <f t="shared" si="23"/>
        <v>113.03131552794561</v>
      </c>
      <c r="F350" s="11">
        <f>L350</f>
        <v>113.03131552794561</v>
      </c>
      <c r="G350" s="11">
        <f>P350</f>
        <v>113.03131552794561</v>
      </c>
      <c r="H350" s="24">
        <f>H349+IF(Limit=Oui,MAX(0,K349),K349)</f>
        <v>113.03131552794561</v>
      </c>
      <c r="I350" s="12">
        <f>Cp*RhoP/(J350*RhoA)*dP/1000*MassivSS</f>
        <v>0.57339940237819365</v>
      </c>
      <c r="J350" s="24">
        <f>IF(H350&lt;600,425+0.773*H350-1.69/1000*H350^2+2.22/1000^2*H350^3,IF(H350&lt;735,666+13002/(738-H350),IF(H350&lt;900,545+17820/(H350-731),650)))</f>
        <v>493.98752979185656</v>
      </c>
      <c r="K350" s="12">
        <f>LambdaP*MassivSS/(dP/1000)/(J350*RhoA)/(1+I350/3)*(D350-H350)*DeltaT-(EXP(I350/10)-1)*(D350-D349)</f>
        <v>0.37275751102309806</v>
      </c>
      <c r="L350" s="24">
        <f>L349+IF(Limit=Oui,MAX(0,O349),O349)</f>
        <v>113.03131552794561</v>
      </c>
      <c r="M350" s="12">
        <f>Cp*RhoP/(N350*RhoA)*dP/1000*MassivW</f>
        <v>0.57339940237819365</v>
      </c>
      <c r="N350" s="24">
        <f>IF(L350&lt;600,425+0.773*L350-1.69/1000*L350^2+2.22/1000^2*L350^3,IF(L350&lt;735,666+13002/(738-L350),IF(L350&lt;900,545+17820/(L350-731),650)))</f>
        <v>493.98752979185656</v>
      </c>
      <c r="O350" s="12">
        <f>LambdaP*MassivW/(dP/1000)/(N350*RhoA)/(1+M350/3)*(D350-L350)*DeltaT-(EXP(M350/10)-1)*(D350-D349)</f>
        <v>0.37275751102309806</v>
      </c>
      <c r="P350" s="24">
        <f>P349+IF(Limit=Oui,MAX(0,S349),S349)</f>
        <v>113.03131552794561</v>
      </c>
      <c r="Q350" s="12">
        <f>Cp*RhoP/(R350*RhoA)*dP/1000*MassivSI</f>
        <v>0.57339940237819365</v>
      </c>
      <c r="R350" s="24">
        <f>IF(P350&lt;600,425+0.773*P350-1.69/1000*P350^2+2.22/1000^2*P350^3,IF(P350&lt;735,666+13002/(738-P350),IF(P350&lt;900,545+17820/(P350-731),650)))</f>
        <v>493.98752979185656</v>
      </c>
      <c r="S350" s="12">
        <f>LambdaP*MassivSI/(dP/1000)/(R350*RhoA)/(1+Q350/3)*(D350-P350)*DeltaT-(EXP(Q350/10)-1)*(D350-D349)</f>
        <v>0.37275751102309806</v>
      </c>
    </row>
    <row r="351" spans="2:19" x14ac:dyDescent="0.25">
      <c r="B351" s="3">
        <f t="shared" si="20"/>
        <v>1665</v>
      </c>
      <c r="C351" s="14">
        <f t="shared" si="21"/>
        <v>27.75</v>
      </c>
      <c r="D351" s="11">
        <f t="shared" si="22"/>
        <v>830.16517775161537</v>
      </c>
      <c r="E351" s="11">
        <f t="shared" si="23"/>
        <v>113.4040730389687</v>
      </c>
      <c r="F351" s="11">
        <f>L351</f>
        <v>113.4040730389687</v>
      </c>
      <c r="G351" s="11">
        <f>P351</f>
        <v>113.4040730389687</v>
      </c>
      <c r="H351" s="24">
        <f>H350+IF(Limit=Oui,MAX(0,K350),K350)</f>
        <v>113.4040730389687</v>
      </c>
      <c r="I351" s="12">
        <f>Cp*RhoP/(J351*RhoA)*dP/1000*MassivSS</f>
        <v>0.5731936526488397</v>
      </c>
      <c r="J351" s="24">
        <f>IF(H351&lt;600,425+0.773*H351-1.69/1000*H351^2+2.22/1000^2*H351^3,IF(H351&lt;735,666+13002/(738-H351),IF(H351&lt;900,545+17820/(H351-731),650)))</f>
        <v>494.16484822532004</v>
      </c>
      <c r="K351" s="12">
        <f>LambdaP*MassivSS/(dP/1000)/(J351*RhoA)/(1+I351/3)*(D351-H351)*DeltaT-(EXP(I351/10)-1)*(D351-D350)</f>
        <v>0.37276873301080127</v>
      </c>
      <c r="L351" s="24">
        <f>L350+IF(Limit=Oui,MAX(0,O350),O350)</f>
        <v>113.4040730389687</v>
      </c>
      <c r="M351" s="12">
        <f>Cp*RhoP/(N351*RhoA)*dP/1000*MassivW</f>
        <v>0.5731936526488397</v>
      </c>
      <c r="N351" s="24">
        <f>IF(L351&lt;600,425+0.773*L351-1.69/1000*L351^2+2.22/1000^2*L351^3,IF(L351&lt;735,666+13002/(738-L351),IF(L351&lt;900,545+17820/(L351-731),650)))</f>
        <v>494.16484822532004</v>
      </c>
      <c r="O351" s="12">
        <f>LambdaP*MassivW/(dP/1000)/(N351*RhoA)/(1+M351/3)*(D351-L351)*DeltaT-(EXP(M351/10)-1)*(D351-D350)</f>
        <v>0.37276873301080127</v>
      </c>
      <c r="P351" s="24">
        <f>P350+IF(Limit=Oui,MAX(0,S350),S350)</f>
        <v>113.4040730389687</v>
      </c>
      <c r="Q351" s="12">
        <f>Cp*RhoP/(R351*RhoA)*dP/1000*MassivSI</f>
        <v>0.5731936526488397</v>
      </c>
      <c r="R351" s="24">
        <f>IF(P351&lt;600,425+0.773*P351-1.69/1000*P351^2+2.22/1000^2*P351^3,IF(P351&lt;735,666+13002/(738-P351),IF(P351&lt;900,545+17820/(P351-731),650)))</f>
        <v>494.16484822532004</v>
      </c>
      <c r="S351" s="12">
        <f>LambdaP*MassivSI/(dP/1000)/(R351*RhoA)/(1+Q351/3)*(D351-P351)*DeltaT-(EXP(Q351/10)-1)*(D351-D350)</f>
        <v>0.37276873301080127</v>
      </c>
    </row>
    <row r="352" spans="2:19" x14ac:dyDescent="0.25">
      <c r="B352" s="3">
        <f t="shared" si="20"/>
        <v>1670</v>
      </c>
      <c r="C352" s="14">
        <f t="shared" si="21"/>
        <v>27.833333333333332</v>
      </c>
      <c r="D352" s="11">
        <f t="shared" si="22"/>
        <v>830.61243658001865</v>
      </c>
      <c r="E352" s="11">
        <f t="shared" si="23"/>
        <v>113.77684177197951</v>
      </c>
      <c r="F352" s="11">
        <f>L352</f>
        <v>113.77684177197951</v>
      </c>
      <c r="G352" s="11">
        <f>P352</f>
        <v>113.77684177197951</v>
      </c>
      <c r="H352" s="24">
        <f>H351+IF(Limit=Oui,MAX(0,K351),K351)</f>
        <v>113.77684177197951</v>
      </c>
      <c r="I352" s="12">
        <f>Cp*RhoP/(J352*RhoA)*dP/1000*MassivSS</f>
        <v>0.57298834543192545</v>
      </c>
      <c r="J352" s="24">
        <f>IF(H352&lt;600,425+0.773*H352-1.69/1000*H352^2+2.22/1000^2*H352^3,IF(H352&lt;735,666+13002/(738-H352),IF(H352&lt;900,545+17820/(H352-731),650)))</f>
        <v>494.34191222757215</v>
      </c>
      <c r="K352" s="12">
        <f>LambdaP*MassivSS/(dP/1000)/(J352*RhoA)/(1+I352/3)*(D352-H352)*DeltaT-(EXP(I352/10)-1)*(D352-D351)</f>
        <v>0.37277886845205216</v>
      </c>
      <c r="L352" s="24">
        <f>L351+IF(Limit=Oui,MAX(0,O351),O351)</f>
        <v>113.77684177197951</v>
      </c>
      <c r="M352" s="12">
        <f>Cp*RhoP/(N352*RhoA)*dP/1000*MassivW</f>
        <v>0.57298834543192545</v>
      </c>
      <c r="N352" s="24">
        <f>IF(L352&lt;600,425+0.773*L352-1.69/1000*L352^2+2.22/1000^2*L352^3,IF(L352&lt;735,666+13002/(738-L352),IF(L352&lt;900,545+17820/(L352-731),650)))</f>
        <v>494.34191222757215</v>
      </c>
      <c r="O352" s="12">
        <f>LambdaP*MassivW/(dP/1000)/(N352*RhoA)/(1+M352/3)*(D352-L352)*DeltaT-(EXP(M352/10)-1)*(D352-D351)</f>
        <v>0.37277886845205216</v>
      </c>
      <c r="P352" s="24">
        <f>P351+IF(Limit=Oui,MAX(0,S351),S351)</f>
        <v>113.77684177197951</v>
      </c>
      <c r="Q352" s="12">
        <f>Cp*RhoP/(R352*RhoA)*dP/1000*MassivSI</f>
        <v>0.57298834543192545</v>
      </c>
      <c r="R352" s="24">
        <f>IF(P352&lt;600,425+0.773*P352-1.69/1000*P352^2+2.22/1000^2*P352^3,IF(P352&lt;735,666+13002/(738-P352),IF(P352&lt;900,545+17820/(P352-731),650)))</f>
        <v>494.34191222757215</v>
      </c>
      <c r="S352" s="12">
        <f>LambdaP*MassivSI/(dP/1000)/(R352*RhoA)/(1+Q352/3)*(D352-P352)*DeltaT-(EXP(Q352/10)-1)*(D352-D351)</f>
        <v>0.37277886845205216</v>
      </c>
    </row>
    <row r="353" spans="2:19" x14ac:dyDescent="0.25">
      <c r="B353" s="3">
        <f t="shared" si="20"/>
        <v>1675</v>
      </c>
      <c r="C353" s="14">
        <f t="shared" si="21"/>
        <v>27.916666666666668</v>
      </c>
      <c r="D353" s="11">
        <f t="shared" si="22"/>
        <v>831.05836427898828</v>
      </c>
      <c r="E353" s="11">
        <f t="shared" si="23"/>
        <v>114.14962064043156</v>
      </c>
      <c r="F353" s="11">
        <f>L353</f>
        <v>114.14962064043156</v>
      </c>
      <c r="G353" s="11">
        <f>P353</f>
        <v>114.14962064043156</v>
      </c>
      <c r="H353" s="24">
        <f>H352+IF(Limit=Oui,MAX(0,K352),K352)</f>
        <v>114.14962064043156</v>
      </c>
      <c r="I353" s="12">
        <f>Cp*RhoP/(J353*RhoA)*dP/1000*MassivSS</f>
        <v>0.57278347975968902</v>
      </c>
      <c r="J353" s="24">
        <f>IF(H353&lt;600,425+0.773*H353-1.69/1000*H353^2+2.22/1000^2*H353^3,IF(H353&lt;735,666+13002/(738-H353),IF(H353&lt;900,545+17820/(H353-731),650)))</f>
        <v>494.51872195016693</v>
      </c>
      <c r="K353" s="12">
        <f>LambdaP*MassivSS/(dP/1000)/(J353*RhoA)/(1+I353/3)*(D353-H353)*DeltaT-(EXP(I353/10)-1)*(D353-D352)</f>
        <v>0.3727879276592585</v>
      </c>
      <c r="L353" s="24">
        <f>L352+IF(Limit=Oui,MAX(0,O352),O352)</f>
        <v>114.14962064043156</v>
      </c>
      <c r="M353" s="12">
        <f>Cp*RhoP/(N353*RhoA)*dP/1000*MassivW</f>
        <v>0.57278347975968902</v>
      </c>
      <c r="N353" s="24">
        <f>IF(L353&lt;600,425+0.773*L353-1.69/1000*L353^2+2.22/1000^2*L353^3,IF(L353&lt;735,666+13002/(738-L353),IF(L353&lt;900,545+17820/(L353-731),650)))</f>
        <v>494.51872195016693</v>
      </c>
      <c r="O353" s="12">
        <f>LambdaP*MassivW/(dP/1000)/(N353*RhoA)/(1+M353/3)*(D353-L353)*DeltaT-(EXP(M353/10)-1)*(D353-D352)</f>
        <v>0.3727879276592585</v>
      </c>
      <c r="P353" s="24">
        <f>P352+IF(Limit=Oui,MAX(0,S352),S352)</f>
        <v>114.14962064043156</v>
      </c>
      <c r="Q353" s="12">
        <f>Cp*RhoP/(R353*RhoA)*dP/1000*MassivSI</f>
        <v>0.57278347975968902</v>
      </c>
      <c r="R353" s="24">
        <f>IF(P353&lt;600,425+0.773*P353-1.69/1000*P353^2+2.22/1000^2*P353^3,IF(P353&lt;735,666+13002/(738-P353),IF(P353&lt;900,545+17820/(P353-731),650)))</f>
        <v>494.51872195016693</v>
      </c>
      <c r="S353" s="12">
        <f>LambdaP*MassivSI/(dP/1000)/(R353*RhoA)/(1+Q353/3)*(D353-P353)*DeltaT-(EXP(Q353/10)-1)*(D353-D352)</f>
        <v>0.3727879276592585</v>
      </c>
    </row>
    <row r="354" spans="2:19" x14ac:dyDescent="0.25">
      <c r="B354" s="3">
        <f t="shared" si="20"/>
        <v>1680</v>
      </c>
      <c r="C354" s="14">
        <f t="shared" si="21"/>
        <v>28</v>
      </c>
      <c r="D354" s="11">
        <f t="shared" si="22"/>
        <v>831.50296874842002</v>
      </c>
      <c r="E354" s="11">
        <f t="shared" si="23"/>
        <v>114.52240856809082</v>
      </c>
      <c r="F354" s="11">
        <f>L354</f>
        <v>114.52240856809082</v>
      </c>
      <c r="G354" s="11">
        <f>P354</f>
        <v>114.52240856809082</v>
      </c>
      <c r="H354" s="24">
        <f>H353+IF(Limit=Oui,MAX(0,K353),K353)</f>
        <v>114.52240856809082</v>
      </c>
      <c r="I354" s="12">
        <f>Cp*RhoP/(J354*RhoA)*dP/1000*MassivSS</f>
        <v>0.572579054658091</v>
      </c>
      <c r="J354" s="24">
        <f>IF(H354&lt;600,425+0.773*H354-1.69/1000*H354^2+2.22/1000^2*H354^3,IF(H354&lt;735,666+13002/(738-H354),IF(H354&lt;900,545+17820/(H354-731),650)))</f>
        <v>494.69527755267166</v>
      </c>
      <c r="K354" s="12">
        <f>LambdaP*MassivSS/(dP/1000)/(J354*RhoA)/(1+I354/3)*(D354-H354)*DeltaT-(EXP(I354/10)-1)*(D354-D353)</f>
        <v>0.37279592082746049</v>
      </c>
      <c r="L354" s="24">
        <f>L353+IF(Limit=Oui,MAX(0,O353),O353)</f>
        <v>114.52240856809082</v>
      </c>
      <c r="M354" s="12">
        <f>Cp*RhoP/(N354*RhoA)*dP/1000*MassivW</f>
        <v>0.572579054658091</v>
      </c>
      <c r="N354" s="24">
        <f>IF(L354&lt;600,425+0.773*L354-1.69/1000*L354^2+2.22/1000^2*L354^3,IF(L354&lt;735,666+13002/(738-L354),IF(L354&lt;900,545+17820/(L354-731),650)))</f>
        <v>494.69527755267166</v>
      </c>
      <c r="O354" s="12">
        <f>LambdaP*MassivW/(dP/1000)/(N354*RhoA)/(1+M354/3)*(D354-L354)*DeltaT-(EXP(M354/10)-1)*(D354-D353)</f>
        <v>0.37279592082746049</v>
      </c>
      <c r="P354" s="24">
        <f>P353+IF(Limit=Oui,MAX(0,S353),S353)</f>
        <v>114.52240856809082</v>
      </c>
      <c r="Q354" s="12">
        <f>Cp*RhoP/(R354*RhoA)*dP/1000*MassivSI</f>
        <v>0.572579054658091</v>
      </c>
      <c r="R354" s="24">
        <f>IF(P354&lt;600,425+0.773*P354-1.69/1000*P354^2+2.22/1000^2*P354^3,IF(P354&lt;735,666+13002/(738-P354),IF(P354&lt;900,545+17820/(P354-731),650)))</f>
        <v>494.69527755267166</v>
      </c>
      <c r="S354" s="12">
        <f>LambdaP*MassivSI/(dP/1000)/(R354*RhoA)/(1+Q354/3)*(D354-P354)*DeltaT-(EXP(Q354/10)-1)*(D354-D353)</f>
        <v>0.37279592082746049</v>
      </c>
    </row>
    <row r="355" spans="2:19" x14ac:dyDescent="0.25">
      <c r="B355" s="3">
        <f t="shared" si="20"/>
        <v>1685</v>
      </c>
      <c r="C355" s="14">
        <f t="shared" si="21"/>
        <v>28.083333333333332</v>
      </c>
      <c r="D355" s="11">
        <f t="shared" si="22"/>
        <v>831.94625781809111</v>
      </c>
      <c r="E355" s="11">
        <f t="shared" si="23"/>
        <v>114.89520448891828</v>
      </c>
      <c r="F355" s="11">
        <f>L355</f>
        <v>114.89520448891828</v>
      </c>
      <c r="G355" s="11">
        <f>P355</f>
        <v>114.89520448891828</v>
      </c>
      <c r="H355" s="24">
        <f>H354+IF(Limit=Oui,MAX(0,K354),K354)</f>
        <v>114.89520448891828</v>
      </c>
      <c r="I355" s="12">
        <f>Cp*RhoP/(J355*RhoA)*dP/1000*MassivSS</f>
        <v>0.57237506914696501</v>
      </c>
      <c r="J355" s="24">
        <f>IF(H355&lt;600,425+0.773*H355-1.69/1000*H355^2+2.22/1000^2*H355^3,IF(H355&lt;735,666+13002/(738-H355),IF(H355&lt;900,545+17820/(H355-731),650)))</f>
        <v>494.87157920255578</v>
      </c>
      <c r="K355" s="12">
        <f>LambdaP*MassivSS/(dP/1000)/(J355*RhoA)/(1+I355/3)*(D355-H355)*DeltaT-(EXP(I355/10)-1)*(D355-D354)</f>
        <v>0.37280285803604823</v>
      </c>
      <c r="L355" s="24">
        <f>L354+IF(Limit=Oui,MAX(0,O354),O354)</f>
        <v>114.89520448891828</v>
      </c>
      <c r="M355" s="12">
        <f>Cp*RhoP/(N355*RhoA)*dP/1000*MassivW</f>
        <v>0.57237506914696501</v>
      </c>
      <c r="N355" s="24">
        <f>IF(L355&lt;600,425+0.773*L355-1.69/1000*L355^2+2.22/1000^2*L355^3,IF(L355&lt;735,666+13002/(738-L355),IF(L355&lt;900,545+17820/(L355-731),650)))</f>
        <v>494.87157920255578</v>
      </c>
      <c r="O355" s="12">
        <f>LambdaP*MassivW/(dP/1000)/(N355*RhoA)/(1+M355/3)*(D355-L355)*DeltaT-(EXP(M355/10)-1)*(D355-D354)</f>
        <v>0.37280285803604823</v>
      </c>
      <c r="P355" s="24">
        <f>P354+IF(Limit=Oui,MAX(0,S354),S354)</f>
        <v>114.89520448891828</v>
      </c>
      <c r="Q355" s="12">
        <f>Cp*RhoP/(R355*RhoA)*dP/1000*MassivSI</f>
        <v>0.57237506914696501</v>
      </c>
      <c r="R355" s="24">
        <f>IF(P355&lt;600,425+0.773*P355-1.69/1000*P355^2+2.22/1000^2*P355^3,IF(P355&lt;735,666+13002/(738-P355),IF(P355&lt;900,545+17820/(P355-731),650)))</f>
        <v>494.87157920255578</v>
      </c>
      <c r="S355" s="12">
        <f>LambdaP*MassivSI/(dP/1000)/(R355*RhoA)/(1+Q355/3)*(D355-P355)*DeltaT-(EXP(Q355/10)-1)*(D355-D354)</f>
        <v>0.37280285803604823</v>
      </c>
    </row>
    <row r="356" spans="2:19" x14ac:dyDescent="0.25">
      <c r="B356" s="3">
        <f t="shared" si="20"/>
        <v>1690</v>
      </c>
      <c r="C356" s="14">
        <f t="shared" si="21"/>
        <v>28.166666666666668</v>
      </c>
      <c r="D356" s="11">
        <f t="shared" si="22"/>
        <v>832.38823924848953</v>
      </c>
      <c r="E356" s="11">
        <f t="shared" si="23"/>
        <v>115.26800734695433</v>
      </c>
      <c r="F356" s="11">
        <f>L356</f>
        <v>115.26800734695433</v>
      </c>
      <c r="G356" s="11">
        <f>P356</f>
        <v>115.26800734695433</v>
      </c>
      <c r="H356" s="24">
        <f>H355+IF(Limit=Oui,MAX(0,K355),K355)</f>
        <v>115.26800734695433</v>
      </c>
      <c r="I356" s="12">
        <f>Cp*RhoP/(J356*RhoA)*dP/1000*MassivSS</f>
        <v>0.57217152224016443</v>
      </c>
      <c r="J356" s="24">
        <f>IF(H356&lt;600,425+0.773*H356-1.69/1000*H356^2+2.22/1000^2*H356^3,IF(H356&lt;735,666+13002/(738-H356),IF(H356&lt;900,545+17820/(H356-731),650)))</f>
        <v>495.04762707508161</v>
      </c>
      <c r="K356" s="12">
        <f>LambdaP*MassivSS/(dP/1000)/(J356*RhoA)/(1+I356/3)*(D356-H356)*DeltaT-(EXP(I356/10)-1)*(D356-D355)</f>
        <v>0.37280874925013352</v>
      </c>
      <c r="L356" s="24">
        <f>L355+IF(Limit=Oui,MAX(0,O355),O355)</f>
        <v>115.26800734695433</v>
      </c>
      <c r="M356" s="12">
        <f>Cp*RhoP/(N356*RhoA)*dP/1000*MassivW</f>
        <v>0.57217152224016443</v>
      </c>
      <c r="N356" s="24">
        <f>IF(L356&lt;600,425+0.773*L356-1.69/1000*L356^2+2.22/1000^2*L356^3,IF(L356&lt;735,666+13002/(738-L356),IF(L356&lt;900,545+17820/(L356-731),650)))</f>
        <v>495.04762707508161</v>
      </c>
      <c r="O356" s="12">
        <f>LambdaP*MassivW/(dP/1000)/(N356*RhoA)/(1+M356/3)*(D356-L356)*DeltaT-(EXP(M356/10)-1)*(D356-D355)</f>
        <v>0.37280874925013352</v>
      </c>
      <c r="P356" s="24">
        <f>P355+IF(Limit=Oui,MAX(0,S355),S355)</f>
        <v>115.26800734695433</v>
      </c>
      <c r="Q356" s="12">
        <f>Cp*RhoP/(R356*RhoA)*dP/1000*MassivSI</f>
        <v>0.57217152224016443</v>
      </c>
      <c r="R356" s="24">
        <f>IF(P356&lt;600,425+0.773*P356-1.69/1000*P356^2+2.22/1000^2*P356^3,IF(P356&lt;735,666+13002/(738-P356),IF(P356&lt;900,545+17820/(P356-731),650)))</f>
        <v>495.04762707508161</v>
      </c>
      <c r="S356" s="12">
        <f>LambdaP*MassivSI/(dP/1000)/(R356*RhoA)/(1+Q356/3)*(D356-P356)*DeltaT-(EXP(Q356/10)-1)*(D356-D355)</f>
        <v>0.37280874925013352</v>
      </c>
    </row>
    <row r="357" spans="2:19" x14ac:dyDescent="0.25">
      <c r="B357" s="3">
        <f t="shared" si="20"/>
        <v>1695</v>
      </c>
      <c r="C357" s="14">
        <f t="shared" si="21"/>
        <v>28.25</v>
      </c>
      <c r="D357" s="11">
        <f t="shared" si="22"/>
        <v>832.82892073162725</v>
      </c>
      <c r="E357" s="11">
        <f t="shared" si="23"/>
        <v>115.64081609620447</v>
      </c>
      <c r="F357" s="11">
        <f>L357</f>
        <v>115.64081609620447</v>
      </c>
      <c r="G357" s="11">
        <f>P357</f>
        <v>115.64081609620447</v>
      </c>
      <c r="H357" s="24">
        <f>H356+IF(Limit=Oui,MAX(0,K356),K356)</f>
        <v>115.64081609620447</v>
      </c>
      <c r="I357" s="12">
        <f>Cp*RhoP/(J357*RhoA)*dP/1000*MassivSS</f>
        <v>0.57196841294570655</v>
      </c>
      <c r="J357" s="24">
        <f>IF(H357&lt;600,425+0.773*H357-1.69/1000*H357^2+2.22/1000^2*H357^3,IF(H357&lt;735,666+13002/(738-H357),IF(H357&lt;900,545+17820/(H357-731),650)))</f>
        <v>495.22342135319644</v>
      </c>
      <c r="K357" s="12">
        <f>LambdaP*MassivSS/(dP/1000)/(J357*RhoA)/(1+I357/3)*(D357-H357)*DeltaT-(EXP(I357/10)-1)*(D357-D356)</f>
        <v>0.3728136043223087</v>
      </c>
      <c r="L357" s="24">
        <f>L356+IF(Limit=Oui,MAX(0,O356),O356)</f>
        <v>115.64081609620447</v>
      </c>
      <c r="M357" s="12">
        <f>Cp*RhoP/(N357*RhoA)*dP/1000*MassivW</f>
        <v>0.57196841294570655</v>
      </c>
      <c r="N357" s="24">
        <f>IF(L357&lt;600,425+0.773*L357-1.69/1000*L357^2+2.22/1000^2*L357^3,IF(L357&lt;735,666+13002/(738-L357),IF(L357&lt;900,545+17820/(L357-731),650)))</f>
        <v>495.22342135319644</v>
      </c>
      <c r="O357" s="12">
        <f>LambdaP*MassivW/(dP/1000)/(N357*RhoA)/(1+M357/3)*(D357-L357)*DeltaT-(EXP(M357/10)-1)*(D357-D356)</f>
        <v>0.3728136043223087</v>
      </c>
      <c r="P357" s="24">
        <f>P356+IF(Limit=Oui,MAX(0,S356),S356)</f>
        <v>115.64081609620447</v>
      </c>
      <c r="Q357" s="12">
        <f>Cp*RhoP/(R357*RhoA)*dP/1000*MassivSI</f>
        <v>0.57196841294570655</v>
      </c>
      <c r="R357" s="24">
        <f>IF(P357&lt;600,425+0.773*P357-1.69/1000*P357^2+2.22/1000^2*P357^3,IF(P357&lt;735,666+13002/(738-P357),IF(P357&lt;900,545+17820/(P357-731),650)))</f>
        <v>495.22342135319644</v>
      </c>
      <c r="S357" s="12">
        <f>LambdaP*MassivSI/(dP/1000)/(R357*RhoA)/(1+Q357/3)*(D357-P357)*DeltaT-(EXP(Q357/10)-1)*(D357-D356)</f>
        <v>0.3728136043223087</v>
      </c>
    </row>
    <row r="358" spans="2:19" x14ac:dyDescent="0.25">
      <c r="B358" s="3">
        <f t="shared" si="20"/>
        <v>1700</v>
      </c>
      <c r="C358" s="14">
        <f t="shared" si="21"/>
        <v>28.333333333333332</v>
      </c>
      <c r="D358" s="11">
        <f t="shared" si="22"/>
        <v>833.26830989184509</v>
      </c>
      <c r="E358" s="11">
        <f t="shared" si="23"/>
        <v>116.01362970052678</v>
      </c>
      <c r="F358" s="11">
        <f>L358</f>
        <v>116.01362970052678</v>
      </c>
      <c r="G358" s="11">
        <f>P358</f>
        <v>116.01362970052678</v>
      </c>
      <c r="H358" s="24">
        <f>H357+IF(Limit=Oui,MAX(0,K357),K357)</f>
        <v>116.01362970052678</v>
      </c>
      <c r="I358" s="12">
        <f>Cp*RhoP/(J358*RhoA)*dP/1000*MassivSS</f>
        <v>0.57176574026591631</v>
      </c>
      <c r="J358" s="24">
        <f>IF(H358&lt;600,425+0.773*H358-1.69/1000*H358^2+2.22/1000^2*H358^3,IF(H358&lt;735,666+13002/(738-H358),IF(H358&lt;900,545+17820/(H358-731),650)))</f>
        <v>495.39896222742556</v>
      </c>
      <c r="K358" s="12">
        <f>LambdaP*MassivSS/(dP/1000)/(J358*RhoA)/(1+I358/3)*(D358-H358)*DeltaT-(EXP(I358/10)-1)*(D358-D357)</f>
        <v>0.37281743299396053</v>
      </c>
      <c r="L358" s="24">
        <f>L357+IF(Limit=Oui,MAX(0,O357),O357)</f>
        <v>116.01362970052678</v>
      </c>
      <c r="M358" s="12">
        <f>Cp*RhoP/(N358*RhoA)*dP/1000*MassivW</f>
        <v>0.57176574026591631</v>
      </c>
      <c r="N358" s="24">
        <f>IF(L358&lt;600,425+0.773*L358-1.69/1000*L358^2+2.22/1000^2*L358^3,IF(L358&lt;735,666+13002/(738-L358),IF(L358&lt;900,545+17820/(L358-731),650)))</f>
        <v>495.39896222742556</v>
      </c>
      <c r="O358" s="12">
        <f>LambdaP*MassivW/(dP/1000)/(N358*RhoA)/(1+M358/3)*(D358-L358)*DeltaT-(EXP(M358/10)-1)*(D358-D357)</f>
        <v>0.37281743299396053</v>
      </c>
      <c r="P358" s="24">
        <f>P357+IF(Limit=Oui,MAX(0,S357),S357)</f>
        <v>116.01362970052678</v>
      </c>
      <c r="Q358" s="12">
        <f>Cp*RhoP/(R358*RhoA)*dP/1000*MassivSI</f>
        <v>0.57176574026591631</v>
      </c>
      <c r="R358" s="24">
        <f>IF(P358&lt;600,425+0.773*P358-1.69/1000*P358^2+2.22/1000^2*P358^3,IF(P358&lt;735,666+13002/(738-P358),IF(P358&lt;900,545+17820/(P358-731),650)))</f>
        <v>495.39896222742556</v>
      </c>
      <c r="S358" s="12">
        <f>LambdaP*MassivSI/(dP/1000)/(R358*RhoA)/(1+Q358/3)*(D358-P358)*DeltaT-(EXP(Q358/10)-1)*(D358-D357)</f>
        <v>0.37281743299396053</v>
      </c>
    </row>
    <row r="359" spans="2:19" x14ac:dyDescent="0.25">
      <c r="B359" s="3">
        <f t="shared" si="20"/>
        <v>1705</v>
      </c>
      <c r="C359" s="14">
        <f t="shared" si="21"/>
        <v>28.416666666666668</v>
      </c>
      <c r="D359" s="11">
        <f t="shared" si="22"/>
        <v>833.70641428660315</v>
      </c>
      <c r="E359" s="11">
        <f t="shared" si="23"/>
        <v>116.38644713352073</v>
      </c>
      <c r="F359" s="11">
        <f>L359</f>
        <v>116.38644713352073</v>
      </c>
      <c r="G359" s="11">
        <f>P359</f>
        <v>116.38644713352073</v>
      </c>
      <c r="H359" s="24">
        <f>H358+IF(Limit=Oui,MAX(0,K358),K358)</f>
        <v>116.38644713352073</v>
      </c>
      <c r="I359" s="12">
        <f>Cp*RhoP/(J359*RhoA)*dP/1000*MassivSS</f>
        <v>0.57156350319756577</v>
      </c>
      <c r="J359" s="24">
        <f>IF(H359&lt;600,425+0.773*H359-1.69/1000*H359^2+2.22/1000^2*H359^3,IF(H359&lt;735,666+13002/(738-H359),IF(H359&lt;900,545+17820/(H359-731),650)))</f>
        <v>495.57424989576737</v>
      </c>
      <c r="K359" s="12">
        <f>LambdaP*MassivSS/(dP/1000)/(J359*RhoA)/(1+I359/3)*(D359-H359)*DeltaT-(EXP(I359/10)-1)*(D359-D358)</f>
        <v>0.37282024489691218</v>
      </c>
      <c r="L359" s="24">
        <f>L358+IF(Limit=Oui,MAX(0,O358),O358)</f>
        <v>116.38644713352073</v>
      </c>
      <c r="M359" s="12">
        <f>Cp*RhoP/(N359*RhoA)*dP/1000*MassivW</f>
        <v>0.57156350319756577</v>
      </c>
      <c r="N359" s="24">
        <f>IF(L359&lt;600,425+0.773*L359-1.69/1000*L359^2+2.22/1000^2*L359^3,IF(L359&lt;735,666+13002/(738-L359),IF(L359&lt;900,545+17820/(L359-731),650)))</f>
        <v>495.57424989576737</v>
      </c>
      <c r="O359" s="12">
        <f>LambdaP*MassivW/(dP/1000)/(N359*RhoA)/(1+M359/3)*(D359-L359)*DeltaT-(EXP(M359/10)-1)*(D359-D358)</f>
        <v>0.37282024489691218</v>
      </c>
      <c r="P359" s="24">
        <f>P358+IF(Limit=Oui,MAX(0,S358),S358)</f>
        <v>116.38644713352073</v>
      </c>
      <c r="Q359" s="12">
        <f>Cp*RhoP/(R359*RhoA)*dP/1000*MassivSI</f>
        <v>0.57156350319756577</v>
      </c>
      <c r="R359" s="24">
        <f>IF(P359&lt;600,425+0.773*P359-1.69/1000*P359^2+2.22/1000^2*P359^3,IF(P359&lt;735,666+13002/(738-P359),IF(P359&lt;900,545+17820/(P359-731),650)))</f>
        <v>495.57424989576737</v>
      </c>
      <c r="S359" s="12">
        <f>LambdaP*MassivSI/(dP/1000)/(R359*RhoA)/(1+Q359/3)*(D359-P359)*DeltaT-(EXP(Q359/10)-1)*(D359-D358)</f>
        <v>0.37282024489691218</v>
      </c>
    </row>
    <row r="360" spans="2:19" x14ac:dyDescent="0.25">
      <c r="B360" s="3">
        <f t="shared" si="20"/>
        <v>1710</v>
      </c>
      <c r="C360" s="14">
        <f t="shared" si="21"/>
        <v>28.5</v>
      </c>
      <c r="D360" s="11">
        <f t="shared" si="22"/>
        <v>834.14324140726137</v>
      </c>
      <c r="E360" s="11">
        <f t="shared" si="23"/>
        <v>116.75926737841765</v>
      </c>
      <c r="F360" s="11">
        <f>L360</f>
        <v>116.75926737841765</v>
      </c>
      <c r="G360" s="11">
        <f>P360</f>
        <v>116.75926737841765</v>
      </c>
      <c r="H360" s="24">
        <f>H359+IF(Limit=Oui,MAX(0,K359),K359)</f>
        <v>116.75926737841765</v>
      </c>
      <c r="I360" s="12">
        <f>Cp*RhoP/(J360*RhoA)*dP/1000*MassivSS</f>
        <v>0.57136170073201153</v>
      </c>
      <c r="J360" s="24">
        <f>IF(H360&lt;600,425+0.773*H360-1.69/1000*H360^2+2.22/1000^2*H360^3,IF(H360&lt;735,666+13002/(738-H360),IF(H360&lt;900,545+17820/(H360-731),650)))</f>
        <v>495.74928456358987</v>
      </c>
      <c r="K360" s="12">
        <f>LambdaP*MassivSS/(dP/1000)/(J360*RhoA)/(1+I360/3)*(D360-H360)*DeltaT-(EXP(I360/10)-1)*(D360-D359)</f>
        <v>0.37282204955479348</v>
      </c>
      <c r="L360" s="24">
        <f>L359+IF(Limit=Oui,MAX(0,O359),O359)</f>
        <v>116.75926737841765</v>
      </c>
      <c r="M360" s="12">
        <f>Cp*RhoP/(N360*RhoA)*dP/1000*MassivW</f>
        <v>0.57136170073201153</v>
      </c>
      <c r="N360" s="24">
        <f>IF(L360&lt;600,425+0.773*L360-1.69/1000*L360^2+2.22/1000^2*L360^3,IF(L360&lt;735,666+13002/(738-L360),IF(L360&lt;900,545+17820/(L360-731),650)))</f>
        <v>495.74928456358987</v>
      </c>
      <c r="O360" s="12">
        <f>LambdaP*MassivW/(dP/1000)/(N360*RhoA)/(1+M360/3)*(D360-L360)*DeltaT-(EXP(M360/10)-1)*(D360-D359)</f>
        <v>0.37282204955479348</v>
      </c>
      <c r="P360" s="24">
        <f>P359+IF(Limit=Oui,MAX(0,S359),S359)</f>
        <v>116.75926737841765</v>
      </c>
      <c r="Q360" s="12">
        <f>Cp*RhoP/(R360*RhoA)*dP/1000*MassivSI</f>
        <v>0.57136170073201153</v>
      </c>
      <c r="R360" s="24">
        <f>IF(P360&lt;600,425+0.773*P360-1.69/1000*P360^2+2.22/1000^2*P360^3,IF(P360&lt;735,666+13002/(738-P360),IF(P360&lt;900,545+17820/(P360-731),650)))</f>
        <v>495.74928456358987</v>
      </c>
      <c r="S360" s="12">
        <f>LambdaP*MassivSI/(dP/1000)/(R360*RhoA)/(1+Q360/3)*(D360-P360)*DeltaT-(EXP(Q360/10)-1)*(D360-D359)</f>
        <v>0.37282204955479348</v>
      </c>
    </row>
    <row r="361" spans="2:19" x14ac:dyDescent="0.25">
      <c r="B361" s="3">
        <f t="shared" si="20"/>
        <v>1715</v>
      </c>
      <c r="C361" s="14">
        <f t="shared" si="21"/>
        <v>28.583333333333332</v>
      </c>
      <c r="D361" s="11">
        <f t="shared" si="22"/>
        <v>834.5787986798473</v>
      </c>
      <c r="E361" s="11">
        <f t="shared" si="23"/>
        <v>117.13208942797245</v>
      </c>
      <c r="F361" s="11">
        <f>L361</f>
        <v>117.13208942797245</v>
      </c>
      <c r="G361" s="11">
        <f>P361</f>
        <v>117.13208942797245</v>
      </c>
      <c r="H361" s="24">
        <f>H360+IF(Limit=Oui,MAX(0,K360),K360)</f>
        <v>117.13208942797245</v>
      </c>
      <c r="I361" s="12">
        <f>Cp*RhoP/(J361*RhoA)*dP/1000*MassivSS</f>
        <v>0.57116033185533099</v>
      </c>
      <c r="J361" s="24">
        <f>IF(H361&lt;600,425+0.773*H361-1.69/1000*H361^2+2.22/1000^2*H361^3,IF(H361&lt;735,666+13002/(738-H361),IF(H361&lt;900,545+17820/(H361-731),650)))</f>
        <v>495.92406644352803</v>
      </c>
      <c r="K361" s="12">
        <f>LambdaP*MassivSS/(dP/1000)/(J361*RhoA)/(1+I361/3)*(D361-H361)*DeltaT-(EXP(I361/10)-1)*(D361-D360)</f>
        <v>0.37282285638457169</v>
      </c>
      <c r="L361" s="24">
        <f>L360+IF(Limit=Oui,MAX(0,O360),O360)</f>
        <v>117.13208942797245</v>
      </c>
      <c r="M361" s="12">
        <f>Cp*RhoP/(N361*RhoA)*dP/1000*MassivW</f>
        <v>0.57116033185533099</v>
      </c>
      <c r="N361" s="24">
        <f>IF(L361&lt;600,425+0.773*L361-1.69/1000*L361^2+2.22/1000^2*L361^3,IF(L361&lt;735,666+13002/(738-L361),IF(L361&lt;900,545+17820/(L361-731),650)))</f>
        <v>495.92406644352803</v>
      </c>
      <c r="O361" s="12">
        <f>LambdaP*MassivW/(dP/1000)/(N361*RhoA)/(1+M361/3)*(D361-L361)*DeltaT-(EXP(M361/10)-1)*(D361-D360)</f>
        <v>0.37282285638457169</v>
      </c>
      <c r="P361" s="24">
        <f>P360+IF(Limit=Oui,MAX(0,S360),S360)</f>
        <v>117.13208942797245</v>
      </c>
      <c r="Q361" s="12">
        <f>Cp*RhoP/(R361*RhoA)*dP/1000*MassivSI</f>
        <v>0.57116033185533099</v>
      </c>
      <c r="R361" s="24">
        <f>IF(P361&lt;600,425+0.773*P361-1.69/1000*P361^2+2.22/1000^2*P361^3,IF(P361&lt;735,666+13002/(738-P361),IF(P361&lt;900,545+17820/(P361-731),650)))</f>
        <v>495.92406644352803</v>
      </c>
      <c r="S361" s="12">
        <f>LambdaP*MassivSI/(dP/1000)/(R361*RhoA)/(1+Q361/3)*(D361-P361)*DeltaT-(EXP(Q361/10)-1)*(D361-D360)</f>
        <v>0.37282285638457169</v>
      </c>
    </row>
    <row r="362" spans="2:19" x14ac:dyDescent="0.25">
      <c r="B362" s="3">
        <f t="shared" si="20"/>
        <v>1720</v>
      </c>
      <c r="C362" s="14">
        <f t="shared" si="21"/>
        <v>28.666666666666668</v>
      </c>
      <c r="D362" s="11">
        <f t="shared" si="22"/>
        <v>835.0130934658149</v>
      </c>
      <c r="E362" s="11">
        <f t="shared" si="23"/>
        <v>117.50491228435702</v>
      </c>
      <c r="F362" s="11">
        <f>L362</f>
        <v>117.50491228435702</v>
      </c>
      <c r="G362" s="11">
        <f>P362</f>
        <v>117.50491228435702</v>
      </c>
      <c r="H362" s="24">
        <f>H361+IF(Limit=Oui,MAX(0,K361),K361)</f>
        <v>117.50491228435702</v>
      </c>
      <c r="I362" s="12">
        <f>Cp*RhoP/(J362*RhoA)*dP/1000*MassivSS</f>
        <v>0.57095939554845465</v>
      </c>
      <c r="J362" s="24">
        <f>IF(H362&lt;600,425+0.773*H362-1.69/1000*H362^2+2.22/1000^2*H362^3,IF(H362&lt;735,666+13002/(738-H362),IF(H362&lt;900,545+17820/(H362-731),650)))</f>
        <v>496.09859575538314</v>
      </c>
      <c r="K362" s="12">
        <f>LambdaP*MassivSS/(dP/1000)/(J362*RhoA)/(1+I362/3)*(D362-H362)*DeltaT-(EXP(I362/10)-1)*(D362-D361)</f>
        <v>0.37282267469783992</v>
      </c>
      <c r="L362" s="24">
        <f>L361+IF(Limit=Oui,MAX(0,O361),O361)</f>
        <v>117.50491228435702</v>
      </c>
      <c r="M362" s="12">
        <f>Cp*RhoP/(N362*RhoA)*dP/1000*MassivW</f>
        <v>0.57095939554845465</v>
      </c>
      <c r="N362" s="24">
        <f>IF(L362&lt;600,425+0.773*L362-1.69/1000*L362^2+2.22/1000^2*L362^3,IF(L362&lt;735,666+13002/(738-L362),IF(L362&lt;900,545+17820/(L362-731),650)))</f>
        <v>496.09859575538314</v>
      </c>
      <c r="O362" s="12">
        <f>LambdaP*MassivW/(dP/1000)/(N362*RhoA)/(1+M362/3)*(D362-L362)*DeltaT-(EXP(M362/10)-1)*(D362-D361)</f>
        <v>0.37282267469783992</v>
      </c>
      <c r="P362" s="24">
        <f>P361+IF(Limit=Oui,MAX(0,S361),S361)</f>
        <v>117.50491228435702</v>
      </c>
      <c r="Q362" s="12">
        <f>Cp*RhoP/(R362*RhoA)*dP/1000*MassivSI</f>
        <v>0.57095939554845465</v>
      </c>
      <c r="R362" s="24">
        <f>IF(P362&lt;600,425+0.773*P362-1.69/1000*P362^2+2.22/1000^2*P362^3,IF(P362&lt;735,666+13002/(738-P362),IF(P362&lt;900,545+17820/(P362-731),650)))</f>
        <v>496.09859575538314</v>
      </c>
      <c r="S362" s="12">
        <f>LambdaP*MassivSI/(dP/1000)/(R362*RhoA)/(1+Q362/3)*(D362-P362)*DeltaT-(EXP(Q362/10)-1)*(D362-D361)</f>
        <v>0.37282267469783992</v>
      </c>
    </row>
    <row r="363" spans="2:19" x14ac:dyDescent="0.25">
      <c r="B363" s="3">
        <f t="shared" si="20"/>
        <v>1725</v>
      </c>
      <c r="C363" s="14">
        <f t="shared" si="21"/>
        <v>28.75</v>
      </c>
      <c r="D363" s="11">
        <f t="shared" si="22"/>
        <v>835.44613306278973</v>
      </c>
      <c r="E363" s="11">
        <f t="shared" si="23"/>
        <v>117.87773495905486</v>
      </c>
      <c r="F363" s="11">
        <f>L363</f>
        <v>117.87773495905486</v>
      </c>
      <c r="G363" s="11">
        <f>P363</f>
        <v>117.87773495905486</v>
      </c>
      <c r="H363" s="24">
        <f>H362+IF(Limit=Oui,MAX(0,K362),K362)</f>
        <v>117.87773495905486</v>
      </c>
      <c r="I363" s="12">
        <f>Cp*RhoP/(J363*RhoA)*dP/1000*MassivSS</f>
        <v>0.5707588907872978</v>
      </c>
      <c r="J363" s="24">
        <f>IF(H363&lt;600,425+0.773*H363-1.69/1000*H363^2+2.22/1000^2*H363^3,IF(H363&lt;735,666+13002/(738-H363),IF(H363&lt;900,545+17820/(H363-731),650)))</f>
        <v>496.27287272602291</v>
      </c>
      <c r="K363" s="12">
        <f>LambdaP*MassivSS/(dP/1000)/(J363*RhoA)/(1+I363/3)*(D363-H363)*DeltaT-(EXP(I363/10)-1)*(D363-D362)</f>
        <v>0.3728215137023792</v>
      </c>
      <c r="L363" s="24">
        <f>L362+IF(Limit=Oui,MAX(0,O362),O362)</f>
        <v>117.87773495905486</v>
      </c>
      <c r="M363" s="12">
        <f>Cp*RhoP/(N363*RhoA)*dP/1000*MassivW</f>
        <v>0.5707588907872978</v>
      </c>
      <c r="N363" s="24">
        <f>IF(L363&lt;600,425+0.773*L363-1.69/1000*L363^2+2.22/1000^2*L363^3,IF(L363&lt;735,666+13002/(738-L363),IF(L363&lt;900,545+17820/(L363-731),650)))</f>
        <v>496.27287272602291</v>
      </c>
      <c r="O363" s="12">
        <f>LambdaP*MassivW/(dP/1000)/(N363*RhoA)/(1+M363/3)*(D363-L363)*DeltaT-(EXP(M363/10)-1)*(D363-D362)</f>
        <v>0.3728215137023792</v>
      </c>
      <c r="P363" s="24">
        <f>P362+IF(Limit=Oui,MAX(0,S362),S362)</f>
        <v>117.87773495905486</v>
      </c>
      <c r="Q363" s="12">
        <f>Cp*RhoP/(R363*RhoA)*dP/1000*MassivSI</f>
        <v>0.5707588907872978</v>
      </c>
      <c r="R363" s="24">
        <f>IF(P363&lt;600,425+0.773*P363-1.69/1000*P363^2+2.22/1000^2*P363^3,IF(P363&lt;735,666+13002/(738-P363),IF(P363&lt;900,545+17820/(P363-731),650)))</f>
        <v>496.27287272602291</v>
      </c>
      <c r="S363" s="12">
        <f>LambdaP*MassivSI/(dP/1000)/(R363*RhoA)/(1+Q363/3)*(D363-P363)*DeltaT-(EXP(Q363/10)-1)*(D363-D362)</f>
        <v>0.3728215137023792</v>
      </c>
    </row>
    <row r="364" spans="2:19" x14ac:dyDescent="0.25">
      <c r="B364" s="3">
        <f t="shared" si="20"/>
        <v>1730</v>
      </c>
      <c r="C364" s="14">
        <f t="shared" si="21"/>
        <v>28.833333333333332</v>
      </c>
      <c r="D364" s="11">
        <f t="shared" si="22"/>
        <v>835.87792470530565</v>
      </c>
      <c r="E364" s="11">
        <f t="shared" si="23"/>
        <v>118.25055647275724</v>
      </c>
      <c r="F364" s="11">
        <f>L364</f>
        <v>118.25055647275724</v>
      </c>
      <c r="G364" s="11">
        <f>P364</f>
        <v>118.25055647275724</v>
      </c>
      <c r="H364" s="24">
        <f>H363+IF(Limit=Oui,MAX(0,K363),K363)</f>
        <v>118.25055647275724</v>
      </c>
      <c r="I364" s="12">
        <f>Cp*RhoP/(J364*RhoA)*dP/1000*MassivSS</f>
        <v>0.57055881654288998</v>
      </c>
      <c r="J364" s="24">
        <f>IF(H364&lt;600,425+0.773*H364-1.69/1000*H364^2+2.22/1000^2*H364^3,IF(H364&lt;735,666+13002/(738-H364),IF(H364&lt;900,545+17820/(H364-731),650)))</f>
        <v>496.44689758928308</v>
      </c>
      <c r="K364" s="12">
        <f>LambdaP*MassivSS/(dP/1000)/(J364*RhoA)/(1+I364/3)*(D364-H364)*DeltaT-(EXP(I364/10)-1)*(D364-D363)</f>
        <v>0.37281938250339031</v>
      </c>
      <c r="L364" s="24">
        <f>L363+IF(Limit=Oui,MAX(0,O363),O363)</f>
        <v>118.25055647275724</v>
      </c>
      <c r="M364" s="12">
        <f>Cp*RhoP/(N364*RhoA)*dP/1000*MassivW</f>
        <v>0.57055881654288998</v>
      </c>
      <c r="N364" s="24">
        <f>IF(L364&lt;600,425+0.773*L364-1.69/1000*L364^2+2.22/1000^2*L364^3,IF(L364&lt;735,666+13002/(738-L364),IF(L364&lt;900,545+17820/(L364-731),650)))</f>
        <v>496.44689758928308</v>
      </c>
      <c r="O364" s="12">
        <f>LambdaP*MassivW/(dP/1000)/(N364*RhoA)/(1+M364/3)*(D364-L364)*DeltaT-(EXP(M364/10)-1)*(D364-D363)</f>
        <v>0.37281938250339031</v>
      </c>
      <c r="P364" s="24">
        <f>P363+IF(Limit=Oui,MAX(0,S363),S363)</f>
        <v>118.25055647275724</v>
      </c>
      <c r="Q364" s="12">
        <f>Cp*RhoP/(R364*RhoA)*dP/1000*MassivSI</f>
        <v>0.57055881654288998</v>
      </c>
      <c r="R364" s="24">
        <f>IF(P364&lt;600,425+0.773*P364-1.69/1000*P364^2+2.22/1000^2*P364^3,IF(P364&lt;735,666+13002/(738-P364),IF(P364&lt;900,545+17820/(P364-731),650)))</f>
        <v>496.44689758928308</v>
      </c>
      <c r="S364" s="12">
        <f>LambdaP*MassivSI/(dP/1000)/(R364*RhoA)/(1+Q364/3)*(D364-P364)*DeltaT-(EXP(Q364/10)-1)*(D364-D363)</f>
        <v>0.37281938250339031</v>
      </c>
    </row>
    <row r="365" spans="2:19" x14ac:dyDescent="0.25">
      <c r="B365" s="3">
        <f t="shared" si="20"/>
        <v>1735</v>
      </c>
      <c r="C365" s="14">
        <f t="shared" si="21"/>
        <v>28.916666666666668</v>
      </c>
      <c r="D365" s="11">
        <f t="shared" si="22"/>
        <v>836.30847556552953</v>
      </c>
      <c r="E365" s="11">
        <f t="shared" si="23"/>
        <v>118.62337585526063</v>
      </c>
      <c r="F365" s="11">
        <f>L365</f>
        <v>118.62337585526063</v>
      </c>
      <c r="G365" s="11">
        <f>P365</f>
        <v>118.62337585526063</v>
      </c>
      <c r="H365" s="24">
        <f>H364+IF(Limit=Oui,MAX(0,K364),K364)</f>
        <v>118.62337585526063</v>
      </c>
      <c r="I365" s="12">
        <f>Cp*RhoP/(J365*RhoA)*dP/1000*MassivSS</f>
        <v>0.57035917178150042</v>
      </c>
      <c r="J365" s="24">
        <f>IF(H365&lt;600,425+0.773*H365-1.69/1000*H365^2+2.22/1000^2*H365^3,IF(H365&lt;735,666+13002/(738-H365),IF(H365&lt;900,545+17820/(H365-731),650)))</f>
        <v>496.62067058587098</v>
      </c>
      <c r="K365" s="12">
        <f>LambdaP*MassivSS/(dP/1000)/(J365*RhoA)/(1+I365/3)*(D365-H365)*DeltaT-(EXP(I365/10)-1)*(D365-D364)</f>
        <v>0.37281629010494099</v>
      </c>
      <c r="L365" s="24">
        <f>L364+IF(Limit=Oui,MAX(0,O364),O364)</f>
        <v>118.62337585526063</v>
      </c>
      <c r="M365" s="12">
        <f>Cp*RhoP/(N365*RhoA)*dP/1000*MassivW</f>
        <v>0.57035917178150042</v>
      </c>
      <c r="N365" s="24">
        <f>IF(L365&lt;600,425+0.773*L365-1.69/1000*L365^2+2.22/1000^2*L365^3,IF(L365&lt;735,666+13002/(738-L365),IF(L365&lt;900,545+17820/(L365-731),650)))</f>
        <v>496.62067058587098</v>
      </c>
      <c r="O365" s="12">
        <f>LambdaP*MassivW/(dP/1000)/(N365*RhoA)/(1+M365/3)*(D365-L365)*DeltaT-(EXP(M365/10)-1)*(D365-D364)</f>
        <v>0.37281629010494099</v>
      </c>
      <c r="P365" s="24">
        <f>P364+IF(Limit=Oui,MAX(0,S364),S364)</f>
        <v>118.62337585526063</v>
      </c>
      <c r="Q365" s="12">
        <f>Cp*RhoP/(R365*RhoA)*dP/1000*MassivSI</f>
        <v>0.57035917178150042</v>
      </c>
      <c r="R365" s="24">
        <f>IF(P365&lt;600,425+0.773*P365-1.69/1000*P365^2+2.22/1000^2*P365^3,IF(P365&lt;735,666+13002/(738-P365),IF(P365&lt;900,545+17820/(P365-731),650)))</f>
        <v>496.62067058587098</v>
      </c>
      <c r="S365" s="12">
        <f>LambdaP*MassivSI/(dP/1000)/(R365*RhoA)/(1+Q365/3)*(D365-P365)*DeltaT-(EXP(Q365/10)-1)*(D365-D364)</f>
        <v>0.37281629010494099</v>
      </c>
    </row>
    <row r="366" spans="2:19" x14ac:dyDescent="0.25">
      <c r="B366" s="3">
        <f t="shared" si="20"/>
        <v>1740</v>
      </c>
      <c r="C366" s="14">
        <f t="shared" si="21"/>
        <v>29</v>
      </c>
      <c r="D366" s="11">
        <f t="shared" si="22"/>
        <v>836.73779275397635</v>
      </c>
      <c r="E366" s="11">
        <f t="shared" si="23"/>
        <v>118.99619214536557</v>
      </c>
      <c r="F366" s="11">
        <f>L366</f>
        <v>118.99619214536557</v>
      </c>
      <c r="G366" s="11">
        <f>P366</f>
        <v>118.99619214536557</v>
      </c>
      <c r="H366" s="24">
        <f>H365+IF(Limit=Oui,MAX(0,K365),K365)</f>
        <v>118.99619214536557</v>
      </c>
      <c r="I366" s="12">
        <f>Cp*RhoP/(J366*RhoA)*dP/1000*MassivSS</f>
        <v>0.57015995546476339</v>
      </c>
      <c r="J366" s="24">
        <f>IF(H366&lt;600,425+0.773*H366-1.69/1000*H366^2+2.22/1000^2*H366^3,IF(H366&lt;735,666+13002/(738-H366),IF(H366&lt;900,545+17820/(H366-731),650)))</f>
        <v>496.79419196326921</v>
      </c>
      <c r="K366" s="12">
        <f>LambdaP*MassivSS/(dP/1000)/(J366*RhoA)/(1+I366/3)*(D366-H366)*DeltaT-(EXP(I366/10)-1)*(D366-D365)</f>
        <v>0.37281224541125052</v>
      </c>
      <c r="L366" s="24">
        <f>L365+IF(Limit=Oui,MAX(0,O365),O365)</f>
        <v>118.99619214536557</v>
      </c>
      <c r="M366" s="12">
        <f>Cp*RhoP/(N366*RhoA)*dP/1000*MassivW</f>
        <v>0.57015995546476339</v>
      </c>
      <c r="N366" s="24">
        <f>IF(L366&lt;600,425+0.773*L366-1.69/1000*L366^2+2.22/1000^2*L366^3,IF(L366&lt;735,666+13002/(738-L366),IF(L366&lt;900,545+17820/(L366-731),650)))</f>
        <v>496.79419196326921</v>
      </c>
      <c r="O366" s="12">
        <f>LambdaP*MassivW/(dP/1000)/(N366*RhoA)/(1+M366/3)*(D366-L366)*DeltaT-(EXP(M366/10)-1)*(D366-D365)</f>
        <v>0.37281224541125052</v>
      </c>
      <c r="P366" s="24">
        <f>P365+IF(Limit=Oui,MAX(0,S365),S365)</f>
        <v>118.99619214536557</v>
      </c>
      <c r="Q366" s="12">
        <f>Cp*RhoP/(R366*RhoA)*dP/1000*MassivSI</f>
        <v>0.57015995546476339</v>
      </c>
      <c r="R366" s="24">
        <f>IF(P366&lt;600,425+0.773*P366-1.69/1000*P366^2+2.22/1000^2*P366^3,IF(P366&lt;735,666+13002/(738-P366),IF(P366&lt;900,545+17820/(P366-731),650)))</f>
        <v>496.79419196326921</v>
      </c>
      <c r="S366" s="12">
        <f>LambdaP*MassivSI/(dP/1000)/(R366*RhoA)/(1+Q366/3)*(D366-P366)*DeltaT-(EXP(Q366/10)-1)*(D366-D365)</f>
        <v>0.37281224541125052</v>
      </c>
    </row>
    <row r="367" spans="2:19" x14ac:dyDescent="0.25">
      <c r="B367" s="3">
        <f t="shared" si="20"/>
        <v>1745</v>
      </c>
      <c r="C367" s="14">
        <f t="shared" si="21"/>
        <v>29.083333333333332</v>
      </c>
      <c r="D367" s="11">
        <f t="shared" si="22"/>
        <v>837.16588332021365</v>
      </c>
      <c r="E367" s="11">
        <f t="shared" si="23"/>
        <v>119.36900439077682</v>
      </c>
      <c r="F367" s="11">
        <f>L367</f>
        <v>119.36900439077682</v>
      </c>
      <c r="G367" s="11">
        <f>P367</f>
        <v>119.36900439077682</v>
      </c>
      <c r="H367" s="24">
        <f>H366+IF(Limit=Oui,MAX(0,K366),K366)</f>
        <v>119.36900439077682</v>
      </c>
      <c r="I367" s="12">
        <f>Cp*RhoP/(J367*RhoA)*dP/1000*MassivSS</f>
        <v>0.56996116654980145</v>
      </c>
      <c r="J367" s="24">
        <f>IF(H367&lt;600,425+0.773*H367-1.69/1000*H367^2+2.22/1000^2*H367^3,IF(H367&lt;735,666+13002/(738-H367),IF(H367&lt;900,545+17820/(H367-731),650)))</f>
        <v>496.96746197564141</v>
      </c>
      <c r="K367" s="12">
        <f>LambdaP*MassivSS/(dP/1000)/(J367*RhoA)/(1+I367/3)*(D367-H367)*DeltaT-(EXP(I367/10)-1)*(D367-D366)</f>
        <v>0.37280725722802233</v>
      </c>
      <c r="L367" s="24">
        <f>L366+IF(Limit=Oui,MAX(0,O366),O366)</f>
        <v>119.36900439077682</v>
      </c>
      <c r="M367" s="12">
        <f>Cp*RhoP/(N367*RhoA)*dP/1000*MassivW</f>
        <v>0.56996116654980145</v>
      </c>
      <c r="N367" s="24">
        <f>IF(L367&lt;600,425+0.773*L367-1.69/1000*L367^2+2.22/1000^2*L367^3,IF(L367&lt;735,666+13002/(738-L367),IF(L367&lt;900,545+17820/(L367-731),650)))</f>
        <v>496.96746197564141</v>
      </c>
      <c r="O367" s="12">
        <f>LambdaP*MassivW/(dP/1000)/(N367*RhoA)/(1+M367/3)*(D367-L367)*DeltaT-(EXP(M367/10)-1)*(D367-D366)</f>
        <v>0.37280725722802233</v>
      </c>
      <c r="P367" s="24">
        <f>P366+IF(Limit=Oui,MAX(0,S366),S366)</f>
        <v>119.36900439077682</v>
      </c>
      <c r="Q367" s="12">
        <f>Cp*RhoP/(R367*RhoA)*dP/1000*MassivSI</f>
        <v>0.56996116654980145</v>
      </c>
      <c r="R367" s="24">
        <f>IF(P367&lt;600,425+0.773*P367-1.69/1000*P367^2+2.22/1000^2*P367^3,IF(P367&lt;735,666+13002/(738-P367),IF(P367&lt;900,545+17820/(P367-731),650)))</f>
        <v>496.96746197564141</v>
      </c>
      <c r="S367" s="12">
        <f>LambdaP*MassivSI/(dP/1000)/(R367*RhoA)/(1+Q367/3)*(D367-P367)*DeltaT-(EXP(Q367/10)-1)*(D367-D366)</f>
        <v>0.37280725722802233</v>
      </c>
    </row>
    <row r="368" spans="2:19" x14ac:dyDescent="0.25">
      <c r="B368" s="3">
        <f t="shared" si="20"/>
        <v>1750</v>
      </c>
      <c r="C368" s="14">
        <f t="shared" si="21"/>
        <v>29.166666666666668</v>
      </c>
      <c r="D368" s="11">
        <f t="shared" si="22"/>
        <v>837.59275425355565</v>
      </c>
      <c r="E368" s="11">
        <f t="shared" si="23"/>
        <v>119.74181164800484</v>
      </c>
      <c r="F368" s="11">
        <f>L368</f>
        <v>119.74181164800484</v>
      </c>
      <c r="G368" s="11">
        <f>P368</f>
        <v>119.74181164800484</v>
      </c>
      <c r="H368" s="24">
        <f>H367+IF(Limit=Oui,MAX(0,K367),K367)</f>
        <v>119.74181164800484</v>
      </c>
      <c r="I368" s="12">
        <f>Cp*RhoP/(J368*RhoA)*dP/1000*MassivSS</f>
        <v>0.56976280398934509</v>
      </c>
      <c r="J368" s="24">
        <f>IF(H368&lt;600,425+0.773*H368-1.69/1000*H368^2+2.22/1000^2*H368^3,IF(H368&lt;735,666+13002/(738-H368),IF(H368&lt;900,545+17820/(H368-731),650)))</f>
        <v>497.1404808837392</v>
      </c>
      <c r="K368" s="12">
        <f>LambdaP*MassivSS/(dP/1000)/(J368*RhoA)/(1+I368/3)*(D368-H368)*DeltaT-(EXP(I368/10)-1)*(D368-D367)</f>
        <v>0.37280133426376016</v>
      </c>
      <c r="L368" s="24">
        <f>L367+IF(Limit=Oui,MAX(0,O367),O367)</f>
        <v>119.74181164800484</v>
      </c>
      <c r="M368" s="12">
        <f>Cp*RhoP/(N368*RhoA)*dP/1000*MassivW</f>
        <v>0.56976280398934509</v>
      </c>
      <c r="N368" s="24">
        <f>IF(L368&lt;600,425+0.773*L368-1.69/1000*L368^2+2.22/1000^2*L368^3,IF(L368&lt;735,666+13002/(738-L368),IF(L368&lt;900,545+17820/(L368-731),650)))</f>
        <v>497.1404808837392</v>
      </c>
      <c r="O368" s="12">
        <f>LambdaP*MassivW/(dP/1000)/(N368*RhoA)/(1+M368/3)*(D368-L368)*DeltaT-(EXP(M368/10)-1)*(D368-D367)</f>
        <v>0.37280133426376016</v>
      </c>
      <c r="P368" s="24">
        <f>P367+IF(Limit=Oui,MAX(0,S367),S367)</f>
        <v>119.74181164800484</v>
      </c>
      <c r="Q368" s="12">
        <f>Cp*RhoP/(R368*RhoA)*dP/1000*MassivSI</f>
        <v>0.56976280398934509</v>
      </c>
      <c r="R368" s="24">
        <f>IF(P368&lt;600,425+0.773*P368-1.69/1000*P368^2+2.22/1000^2*P368^3,IF(P368&lt;735,666+13002/(738-P368),IF(P368&lt;900,545+17820/(P368-731),650)))</f>
        <v>497.1404808837392</v>
      </c>
      <c r="S368" s="12">
        <f>LambdaP*MassivSI/(dP/1000)/(R368*RhoA)/(1+Q368/3)*(D368-P368)*DeltaT-(EXP(Q368/10)-1)*(D368-D367)</f>
        <v>0.37280133426376016</v>
      </c>
    </row>
    <row r="369" spans="2:19" x14ac:dyDescent="0.25">
      <c r="B369" s="3">
        <f t="shared" si="20"/>
        <v>1755</v>
      </c>
      <c r="C369" s="14">
        <f t="shared" si="21"/>
        <v>29.25</v>
      </c>
      <c r="D369" s="11">
        <f t="shared" si="22"/>
        <v>838.01841248374888</v>
      </c>
      <c r="E369" s="11">
        <f t="shared" si="23"/>
        <v>120.1146129822686</v>
      </c>
      <c r="F369" s="11">
        <f>L369</f>
        <v>120.1146129822686</v>
      </c>
      <c r="G369" s="11">
        <f>P369</f>
        <v>120.1146129822686</v>
      </c>
      <c r="H369" s="24">
        <f>H368+IF(Limit=Oui,MAX(0,K368),K368)</f>
        <v>120.1146129822686</v>
      </c>
      <c r="I369" s="12">
        <f>Cp*RhoP/(J369*RhoA)*dP/1000*MassivSS</f>
        <v>0.56956486673185247</v>
      </c>
      <c r="J369" s="24">
        <f>IF(H369&lt;600,425+0.773*H369-1.69/1000*H369^2+2.22/1000^2*H369^3,IF(H369&lt;735,666+13002/(738-H369),IF(H369&lt;900,545+17820/(H369-731),650)))</f>
        <v>497.31324895480964</v>
      </c>
      <c r="K369" s="12">
        <f>LambdaP*MassivSS/(dP/1000)/(J369*RhoA)/(1+I369/3)*(D369-H369)*DeltaT-(EXP(I369/10)-1)*(D369-D368)</f>
        <v>0.3727944851309552</v>
      </c>
      <c r="L369" s="24">
        <f>L368+IF(Limit=Oui,MAX(0,O368),O368)</f>
        <v>120.1146129822686</v>
      </c>
      <c r="M369" s="12">
        <f>Cp*RhoP/(N369*RhoA)*dP/1000*MassivW</f>
        <v>0.56956486673185247</v>
      </c>
      <c r="N369" s="24">
        <f>IF(L369&lt;600,425+0.773*L369-1.69/1000*L369^2+2.22/1000^2*L369^3,IF(L369&lt;735,666+13002/(738-L369),IF(L369&lt;900,545+17820/(L369-731),650)))</f>
        <v>497.31324895480964</v>
      </c>
      <c r="O369" s="12">
        <f>LambdaP*MassivW/(dP/1000)/(N369*RhoA)/(1+M369/3)*(D369-L369)*DeltaT-(EXP(M369/10)-1)*(D369-D368)</f>
        <v>0.3727944851309552</v>
      </c>
      <c r="P369" s="24">
        <f>P368+IF(Limit=Oui,MAX(0,S368),S368)</f>
        <v>120.1146129822686</v>
      </c>
      <c r="Q369" s="12">
        <f>Cp*RhoP/(R369*RhoA)*dP/1000*MassivSI</f>
        <v>0.56956486673185247</v>
      </c>
      <c r="R369" s="24">
        <f>IF(P369&lt;600,425+0.773*P369-1.69/1000*P369^2+2.22/1000^2*P369^3,IF(P369&lt;735,666+13002/(738-P369),IF(P369&lt;900,545+17820/(P369-731),650)))</f>
        <v>497.31324895480964</v>
      </c>
      <c r="S369" s="12">
        <f>LambdaP*MassivSI/(dP/1000)/(R369*RhoA)/(1+Q369/3)*(D369-P369)*DeltaT-(EXP(Q369/10)-1)*(D369-D368)</f>
        <v>0.3727944851309552</v>
      </c>
    </row>
    <row r="370" spans="2:19" x14ac:dyDescent="0.25">
      <c r="B370" s="3">
        <f t="shared" si="20"/>
        <v>1760</v>
      </c>
      <c r="C370" s="14">
        <f t="shared" si="21"/>
        <v>29.333333333333332</v>
      </c>
      <c r="D370" s="11">
        <f t="shared" si="22"/>
        <v>838.44286488164676</v>
      </c>
      <c r="E370" s="11">
        <f t="shared" si="23"/>
        <v>120.48740746739955</v>
      </c>
      <c r="F370" s="11">
        <f>L370</f>
        <v>120.48740746739955</v>
      </c>
      <c r="G370" s="11">
        <f>P370</f>
        <v>120.48740746739955</v>
      </c>
      <c r="H370" s="24">
        <f>H369+IF(Limit=Oui,MAX(0,K369),K369)</f>
        <v>120.48740746739955</v>
      </c>
      <c r="I370" s="12">
        <f>Cp*RhoP/(J370*RhoA)*dP/1000*MassivSS</f>
        <v>0.56936735372162428</v>
      </c>
      <c r="J370" s="24">
        <f>IF(H370&lt;600,425+0.773*H370-1.69/1000*H370^2+2.22/1000^2*H370^3,IF(H370&lt;735,666+13002/(738-H370),IF(H370&lt;900,545+17820/(H370-731),650)))</f>
        <v>497.4857664625053</v>
      </c>
      <c r="K370" s="12">
        <f>LambdaP*MassivSS/(dP/1000)/(J370*RhoA)/(1+I370/3)*(D370-H370)*DeltaT-(EXP(I370/10)-1)*(D370-D369)</f>
        <v>0.37278671834741545</v>
      </c>
      <c r="L370" s="24">
        <f>L369+IF(Limit=Oui,MAX(0,O369),O369)</f>
        <v>120.48740746739955</v>
      </c>
      <c r="M370" s="12">
        <f>Cp*RhoP/(N370*RhoA)*dP/1000*MassivW</f>
        <v>0.56936735372162428</v>
      </c>
      <c r="N370" s="24">
        <f>IF(L370&lt;600,425+0.773*L370-1.69/1000*L370^2+2.22/1000^2*L370^3,IF(L370&lt;735,666+13002/(738-L370),IF(L370&lt;900,545+17820/(L370-731),650)))</f>
        <v>497.4857664625053</v>
      </c>
      <c r="O370" s="12">
        <f>LambdaP*MassivW/(dP/1000)/(N370*RhoA)/(1+M370/3)*(D370-L370)*DeltaT-(EXP(M370/10)-1)*(D370-D369)</f>
        <v>0.37278671834741545</v>
      </c>
      <c r="P370" s="24">
        <f>P369+IF(Limit=Oui,MAX(0,S369),S369)</f>
        <v>120.48740746739955</v>
      </c>
      <c r="Q370" s="12">
        <f>Cp*RhoP/(R370*RhoA)*dP/1000*MassivSI</f>
        <v>0.56936735372162428</v>
      </c>
      <c r="R370" s="24">
        <f>IF(P370&lt;600,425+0.773*P370-1.69/1000*P370^2+2.22/1000^2*P370^3,IF(P370&lt;735,666+13002/(738-P370),IF(P370&lt;900,545+17820/(P370-731),650)))</f>
        <v>497.4857664625053</v>
      </c>
      <c r="S370" s="12">
        <f>LambdaP*MassivSI/(dP/1000)/(R370*RhoA)/(1+Q370/3)*(D370-P370)*DeltaT-(EXP(Q370/10)-1)*(D370-D369)</f>
        <v>0.37278671834741545</v>
      </c>
    </row>
    <row r="371" spans="2:19" x14ac:dyDescent="0.25">
      <c r="B371" s="3">
        <f t="shared" si="20"/>
        <v>1765</v>
      </c>
      <c r="C371" s="14">
        <f t="shared" si="21"/>
        <v>29.416666666666668</v>
      </c>
      <c r="D371" s="11">
        <f t="shared" si="22"/>
        <v>838.86611825987427</v>
      </c>
      <c r="E371" s="11">
        <f t="shared" si="23"/>
        <v>120.86019418574696</v>
      </c>
      <c r="F371" s="11">
        <f>L371</f>
        <v>120.86019418574696</v>
      </c>
      <c r="G371" s="11">
        <f>P371</f>
        <v>120.86019418574696</v>
      </c>
      <c r="H371" s="24">
        <f>H370+IF(Limit=Oui,MAX(0,K370),K370)</f>
        <v>120.86019418574696</v>
      </c>
      <c r="I371" s="12">
        <f>Cp*RhoP/(J371*RhoA)*dP/1000*MassivSS</f>
        <v>0.56917026389892089</v>
      </c>
      <c r="J371" s="24">
        <f>IF(H371&lt;600,425+0.773*H371-1.69/1000*H371^2+2.22/1000^2*H371^3,IF(H371&lt;735,666+13002/(738-H371),IF(H371&lt;900,545+17820/(H371-731),650)))</f>
        <v>497.65803368679411</v>
      </c>
      <c r="K371" s="12">
        <f>LambdaP*MassivSS/(dP/1000)/(J371*RhoA)/(1+I371/3)*(D371-H371)*DeltaT-(EXP(I371/10)-1)*(D371-D370)</f>
        <v>0.37277804233752482</v>
      </c>
      <c r="L371" s="24">
        <f>L370+IF(Limit=Oui,MAX(0,O370),O370)</f>
        <v>120.86019418574696</v>
      </c>
      <c r="M371" s="12">
        <f>Cp*RhoP/(N371*RhoA)*dP/1000*MassivW</f>
        <v>0.56917026389892089</v>
      </c>
      <c r="N371" s="24">
        <f>IF(L371&lt;600,425+0.773*L371-1.69/1000*L371^2+2.22/1000^2*L371^3,IF(L371&lt;735,666+13002/(738-L371),IF(L371&lt;900,545+17820/(L371-731),650)))</f>
        <v>497.65803368679411</v>
      </c>
      <c r="O371" s="12">
        <f>LambdaP*MassivW/(dP/1000)/(N371*RhoA)/(1+M371/3)*(D371-L371)*DeltaT-(EXP(M371/10)-1)*(D371-D370)</f>
        <v>0.37277804233752482</v>
      </c>
      <c r="P371" s="24">
        <f>P370+IF(Limit=Oui,MAX(0,S370),S370)</f>
        <v>120.86019418574696</v>
      </c>
      <c r="Q371" s="12">
        <f>Cp*RhoP/(R371*RhoA)*dP/1000*MassivSI</f>
        <v>0.56917026389892089</v>
      </c>
      <c r="R371" s="24">
        <f>IF(P371&lt;600,425+0.773*P371-1.69/1000*P371^2+2.22/1000^2*P371^3,IF(P371&lt;735,666+13002/(738-P371),IF(P371&lt;900,545+17820/(P371-731),650)))</f>
        <v>497.65803368679411</v>
      </c>
      <c r="S371" s="12">
        <f>LambdaP*MassivSI/(dP/1000)/(R371*RhoA)/(1+Q371/3)*(D371-P371)*DeltaT-(EXP(Q371/10)-1)*(D371-D370)</f>
        <v>0.37277804233752482</v>
      </c>
    </row>
    <row r="372" spans="2:19" x14ac:dyDescent="0.25">
      <c r="B372" s="3">
        <f t="shared" si="20"/>
        <v>1770</v>
      </c>
      <c r="C372" s="14">
        <f t="shared" si="21"/>
        <v>29.5</v>
      </c>
      <c r="D372" s="11">
        <f t="shared" si="22"/>
        <v>839.28817937348583</v>
      </c>
      <c r="E372" s="11">
        <f t="shared" si="23"/>
        <v>121.23297222808449</v>
      </c>
      <c r="F372" s="11">
        <f>L372</f>
        <v>121.23297222808449</v>
      </c>
      <c r="G372" s="11">
        <f>P372</f>
        <v>121.23297222808449</v>
      </c>
      <c r="H372" s="24">
        <f>H371+IF(Limit=Oui,MAX(0,K371),K371)</f>
        <v>121.23297222808449</v>
      </c>
      <c r="I372" s="12">
        <f>Cp*RhoP/(J372*RhoA)*dP/1000*MassivSS</f>
        <v>0.56897359620007348</v>
      </c>
      <c r="J372" s="24">
        <f>IF(H372&lt;600,425+0.773*H372-1.69/1000*H372^2+2.22/1000^2*H372^3,IF(H372&lt;735,666+13002/(738-H372),IF(H372&lt;900,545+17820/(H372-731),650)))</f>
        <v>497.83005091387065</v>
      </c>
      <c r="K372" s="12">
        <f>LambdaP*MassivSS/(dP/1000)/(J372*RhoA)/(1+I372/3)*(D372-H372)*DeltaT-(EXP(I372/10)-1)*(D372-D371)</f>
        <v>0.37276846543330272</v>
      </c>
      <c r="L372" s="24">
        <f>L371+IF(Limit=Oui,MAX(0,O371),O371)</f>
        <v>121.23297222808449</v>
      </c>
      <c r="M372" s="12">
        <f>Cp*RhoP/(N372*RhoA)*dP/1000*MassivW</f>
        <v>0.56897359620007348</v>
      </c>
      <c r="N372" s="24">
        <f>IF(L372&lt;600,425+0.773*L372-1.69/1000*L372^2+2.22/1000^2*L372^3,IF(L372&lt;735,666+13002/(738-L372),IF(L372&lt;900,545+17820/(L372-731),650)))</f>
        <v>497.83005091387065</v>
      </c>
      <c r="O372" s="12">
        <f>LambdaP*MassivW/(dP/1000)/(N372*RhoA)/(1+M372/3)*(D372-L372)*DeltaT-(EXP(M372/10)-1)*(D372-D371)</f>
        <v>0.37276846543330272</v>
      </c>
      <c r="P372" s="24">
        <f>P371+IF(Limit=Oui,MAX(0,S371),S371)</f>
        <v>121.23297222808449</v>
      </c>
      <c r="Q372" s="12">
        <f>Cp*RhoP/(R372*RhoA)*dP/1000*MassivSI</f>
        <v>0.56897359620007348</v>
      </c>
      <c r="R372" s="24">
        <f>IF(P372&lt;600,425+0.773*P372-1.69/1000*P372^2+2.22/1000^2*P372^3,IF(P372&lt;735,666+13002/(738-P372),IF(P372&lt;900,545+17820/(P372-731),650)))</f>
        <v>497.83005091387065</v>
      </c>
      <c r="S372" s="12">
        <f>LambdaP*MassivSI/(dP/1000)/(R372*RhoA)/(1+Q372/3)*(D372-P372)*DeltaT-(EXP(Q372/10)-1)*(D372-D371)</f>
        <v>0.37276846543330272</v>
      </c>
    </row>
    <row r="373" spans="2:19" x14ac:dyDescent="0.25">
      <c r="B373" s="3">
        <f t="shared" si="20"/>
        <v>1775</v>
      </c>
      <c r="C373" s="14">
        <f t="shared" si="21"/>
        <v>29.583333333333332</v>
      </c>
      <c r="D373" s="11">
        <f t="shared" si="22"/>
        <v>839.7090549206099</v>
      </c>
      <c r="E373" s="11">
        <f t="shared" si="23"/>
        <v>121.60574069351779</v>
      </c>
      <c r="F373" s="11">
        <f>L373</f>
        <v>121.60574069351779</v>
      </c>
      <c r="G373" s="11">
        <f>P373</f>
        <v>121.60574069351779</v>
      </c>
      <c r="H373" s="24">
        <f>H372+IF(Limit=Oui,MAX(0,K372),K372)</f>
        <v>121.60574069351779</v>
      </c>
      <c r="I373" s="12">
        <f>Cp*RhoP/(J373*RhoA)*dP/1000*MassivSS</f>
        <v>0.56877734955759585</v>
      </c>
      <c r="J373" s="24">
        <f>IF(H373&lt;600,425+0.773*H373-1.69/1000*H373^2+2.22/1000^2*H373^3,IF(H373&lt;735,666+13002/(738-H373),IF(H373&lt;900,545+17820/(H373-731),650)))</f>
        <v>498.00181843606953</v>
      </c>
      <c r="K373" s="12">
        <f>LambdaP*MassivSS/(dP/1000)/(J373*RhoA)/(1+I373/3)*(D373-H373)*DeltaT-(EXP(I373/10)-1)*(D373-D372)</f>
        <v>0.3727579958758353</v>
      </c>
      <c r="L373" s="24">
        <f>L372+IF(Limit=Oui,MAX(0,O372),O372)</f>
        <v>121.60574069351779</v>
      </c>
      <c r="M373" s="12">
        <f>Cp*RhoP/(N373*RhoA)*dP/1000*MassivW</f>
        <v>0.56877734955759585</v>
      </c>
      <c r="N373" s="24">
        <f>IF(L373&lt;600,425+0.773*L373-1.69/1000*L373^2+2.22/1000^2*L373^3,IF(L373&lt;735,666+13002/(738-L373),IF(L373&lt;900,545+17820/(L373-731),650)))</f>
        <v>498.00181843606953</v>
      </c>
      <c r="O373" s="12">
        <f>LambdaP*MassivW/(dP/1000)/(N373*RhoA)/(1+M373/3)*(D373-L373)*DeltaT-(EXP(M373/10)-1)*(D373-D372)</f>
        <v>0.3727579958758353</v>
      </c>
      <c r="P373" s="24">
        <f>P372+IF(Limit=Oui,MAX(0,S372),S372)</f>
        <v>121.60574069351779</v>
      </c>
      <c r="Q373" s="12">
        <f>Cp*RhoP/(R373*RhoA)*dP/1000*MassivSI</f>
        <v>0.56877734955759585</v>
      </c>
      <c r="R373" s="24">
        <f>IF(P373&lt;600,425+0.773*P373-1.69/1000*P373^2+2.22/1000^2*P373^3,IF(P373&lt;735,666+13002/(738-P373),IF(P373&lt;900,545+17820/(P373-731),650)))</f>
        <v>498.00181843606953</v>
      </c>
      <c r="S373" s="12">
        <f>LambdaP*MassivSI/(dP/1000)/(R373*RhoA)/(1+Q373/3)*(D373-P373)*DeltaT-(EXP(Q373/10)-1)*(D373-D372)</f>
        <v>0.3727579958758353</v>
      </c>
    </row>
    <row r="374" spans="2:19" x14ac:dyDescent="0.25">
      <c r="B374" s="3">
        <f t="shared" si="20"/>
        <v>1780</v>
      </c>
      <c r="C374" s="14">
        <f t="shared" si="21"/>
        <v>29.666666666666668</v>
      </c>
      <c r="D374" s="11">
        <f t="shared" si="22"/>
        <v>840.12875154308927</v>
      </c>
      <c r="E374" s="11">
        <f t="shared" si="23"/>
        <v>121.97849868939362</v>
      </c>
      <c r="F374" s="11">
        <f>L374</f>
        <v>121.97849868939362</v>
      </c>
      <c r="G374" s="11">
        <f>P374</f>
        <v>121.97849868939362</v>
      </c>
      <c r="H374" s="24">
        <f>H373+IF(Limit=Oui,MAX(0,K373),K373)</f>
        <v>121.97849868939362</v>
      </c>
      <c r="I374" s="12">
        <f>Cp*RhoP/(J374*RhoA)*dP/1000*MassivSS</f>
        <v>0.56858152290029274</v>
      </c>
      <c r="J374" s="24">
        <f>IF(H374&lt;600,425+0.773*H374-1.69/1000*H374^2+2.22/1000^2*H374^3,IF(H374&lt;735,666+13002/(738-H374),IF(H374&lt;900,545+17820/(H374-731),650)))</f>
        <v>498.17333655177919</v>
      </c>
      <c r="K374" s="12">
        <f>LambdaP*MassivSS/(dP/1000)/(J374*RhoA)/(1+I374/3)*(D374-H374)*DeltaT-(EXP(I374/10)-1)*(D374-D373)</f>
        <v>0.37274664181617634</v>
      </c>
      <c r="L374" s="24">
        <f>L373+IF(Limit=Oui,MAX(0,O373),O373)</f>
        <v>121.97849868939362</v>
      </c>
      <c r="M374" s="12">
        <f>Cp*RhoP/(N374*RhoA)*dP/1000*MassivW</f>
        <v>0.56858152290029274</v>
      </c>
      <c r="N374" s="24">
        <f>IF(L374&lt;600,425+0.773*L374-1.69/1000*L374^2+2.22/1000^2*L374^3,IF(L374&lt;735,666+13002/(738-L374),IF(L374&lt;900,545+17820/(L374-731),650)))</f>
        <v>498.17333655177919</v>
      </c>
      <c r="O374" s="12">
        <f>LambdaP*MassivW/(dP/1000)/(N374*RhoA)/(1+M374/3)*(D374-L374)*DeltaT-(EXP(M374/10)-1)*(D374-D373)</f>
        <v>0.37274664181617634</v>
      </c>
      <c r="P374" s="24">
        <f>P373+IF(Limit=Oui,MAX(0,S373),S373)</f>
        <v>121.97849868939362</v>
      </c>
      <c r="Q374" s="12">
        <f>Cp*RhoP/(R374*RhoA)*dP/1000*MassivSI</f>
        <v>0.56858152290029274</v>
      </c>
      <c r="R374" s="24">
        <f>IF(P374&lt;600,425+0.773*P374-1.69/1000*P374^2+2.22/1000^2*P374^3,IF(P374&lt;735,666+13002/(738-P374),IF(P374&lt;900,545+17820/(P374-731),650)))</f>
        <v>498.17333655177919</v>
      </c>
      <c r="S374" s="12">
        <f>LambdaP*MassivSI/(dP/1000)/(R374*RhoA)/(1+Q374/3)*(D374-P374)*DeltaT-(EXP(Q374/10)-1)*(D374-D373)</f>
        <v>0.37274664181617634</v>
      </c>
    </row>
    <row r="375" spans="2:19" x14ac:dyDescent="0.25">
      <c r="B375" s="3">
        <f t="shared" si="20"/>
        <v>1785</v>
      </c>
      <c r="C375" s="14">
        <f t="shared" si="21"/>
        <v>29.75</v>
      </c>
      <c r="D375" s="11">
        <f t="shared" si="22"/>
        <v>840.54727582710746</v>
      </c>
      <c r="E375" s="11">
        <f t="shared" si="23"/>
        <v>122.3512453312098</v>
      </c>
      <c r="F375" s="11">
        <f>L375</f>
        <v>122.3512453312098</v>
      </c>
      <c r="G375" s="11">
        <f>P375</f>
        <v>122.3512453312098</v>
      </c>
      <c r="H375" s="24">
        <f>H374+IF(Limit=Oui,MAX(0,K374),K374)</f>
        <v>122.3512453312098</v>
      </c>
      <c r="I375" s="12">
        <f>Cp*RhoP/(J375*RhoA)*dP/1000*MassivSS</f>
        <v>0.56838611515336868</v>
      </c>
      <c r="J375" s="24">
        <f>IF(H375&lt;600,425+0.773*H375-1.69/1000*H375^2+2.22/1000^2*H375^3,IF(H375&lt;735,666+13002/(738-H375),IF(H375&lt;900,545+17820/(H375-731),650)))</f>
        <v>498.34460556535623</v>
      </c>
      <c r="K375" s="12">
        <f>LambdaP*MassivSS/(dP/1000)/(J375*RhoA)/(1+I375/3)*(D375-H375)*DeltaT-(EXP(I375/10)-1)*(D375-D374)</f>
        <v>0.37273441131679536</v>
      </c>
      <c r="L375" s="24">
        <f>L374+IF(Limit=Oui,MAX(0,O374),O374)</f>
        <v>122.3512453312098</v>
      </c>
      <c r="M375" s="12">
        <f>Cp*RhoP/(N375*RhoA)*dP/1000*MassivW</f>
        <v>0.56838611515336868</v>
      </c>
      <c r="N375" s="24">
        <f>IF(L375&lt;600,425+0.773*L375-1.69/1000*L375^2+2.22/1000^2*L375^3,IF(L375&lt;735,666+13002/(738-L375),IF(L375&lt;900,545+17820/(L375-731),650)))</f>
        <v>498.34460556535623</v>
      </c>
      <c r="O375" s="12">
        <f>LambdaP*MassivW/(dP/1000)/(N375*RhoA)/(1+M375/3)*(D375-L375)*DeltaT-(EXP(M375/10)-1)*(D375-D374)</f>
        <v>0.37273441131679536</v>
      </c>
      <c r="P375" s="24">
        <f>P374+IF(Limit=Oui,MAX(0,S374),S374)</f>
        <v>122.3512453312098</v>
      </c>
      <c r="Q375" s="12">
        <f>Cp*RhoP/(R375*RhoA)*dP/1000*MassivSI</f>
        <v>0.56838611515336868</v>
      </c>
      <c r="R375" s="24">
        <f>IF(P375&lt;600,425+0.773*P375-1.69/1000*P375^2+2.22/1000^2*P375^3,IF(P375&lt;735,666+13002/(738-P375),IF(P375&lt;900,545+17820/(P375-731),650)))</f>
        <v>498.34460556535623</v>
      </c>
      <c r="S375" s="12">
        <f>LambdaP*MassivSI/(dP/1000)/(R375*RhoA)/(1+Q375/3)*(D375-P375)*DeltaT-(EXP(Q375/10)-1)*(D375-D374)</f>
        <v>0.37273441131679536</v>
      </c>
    </row>
    <row r="376" spans="2:19" x14ac:dyDescent="0.25">
      <c r="B376" s="3">
        <f t="shared" si="20"/>
        <v>1790</v>
      </c>
      <c r="C376" s="14">
        <f t="shared" si="21"/>
        <v>29.833333333333332</v>
      </c>
      <c r="D376" s="11">
        <f t="shared" si="22"/>
        <v>840.96463430381084</v>
      </c>
      <c r="E376" s="11">
        <f t="shared" si="23"/>
        <v>122.72397974252659</v>
      </c>
      <c r="F376" s="11">
        <f>L376</f>
        <v>122.72397974252659</v>
      </c>
      <c r="G376" s="11">
        <f>P376</f>
        <v>122.72397974252659</v>
      </c>
      <c r="H376" s="24">
        <f>H375+IF(Limit=Oui,MAX(0,K375),K375)</f>
        <v>122.72397974252659</v>
      </c>
      <c r="I376" s="12">
        <f>Cp*RhoP/(J376*RhoA)*dP/1000*MassivSS</f>
        <v>0.56819112523853221</v>
      </c>
      <c r="J376" s="24">
        <f>IF(H376&lt;600,425+0.773*H376-1.69/1000*H376^2+2.22/1000^2*H376^3,IF(H376&lt;735,666+13002/(738-H376),IF(H376&lt;900,545+17820/(H376-731),650)))</f>
        <v>498.51562578704238</v>
      </c>
      <c r="K376" s="12">
        <f>LambdaP*MassivSS/(dP/1000)/(J376*RhoA)/(1+I376/3)*(D376-H376)*DeltaT-(EXP(I376/10)-1)*(D376-D375)</f>
        <v>0.37272131235245864</v>
      </c>
      <c r="L376" s="24">
        <f>L375+IF(Limit=Oui,MAX(0,O375),O375)</f>
        <v>122.72397974252659</v>
      </c>
      <c r="M376" s="12">
        <f>Cp*RhoP/(N376*RhoA)*dP/1000*MassivW</f>
        <v>0.56819112523853221</v>
      </c>
      <c r="N376" s="24">
        <f>IF(L376&lt;600,425+0.773*L376-1.69/1000*L376^2+2.22/1000^2*L376^3,IF(L376&lt;735,666+13002/(738-L376),IF(L376&lt;900,545+17820/(L376-731),650)))</f>
        <v>498.51562578704238</v>
      </c>
      <c r="O376" s="12">
        <f>LambdaP*MassivW/(dP/1000)/(N376*RhoA)/(1+M376/3)*(D376-L376)*DeltaT-(EXP(M376/10)-1)*(D376-D375)</f>
        <v>0.37272131235245864</v>
      </c>
      <c r="P376" s="24">
        <f>P375+IF(Limit=Oui,MAX(0,S375),S375)</f>
        <v>122.72397974252659</v>
      </c>
      <c r="Q376" s="12">
        <f>Cp*RhoP/(R376*RhoA)*dP/1000*MassivSI</f>
        <v>0.56819112523853221</v>
      </c>
      <c r="R376" s="24">
        <f>IF(P376&lt;600,425+0.773*P376-1.69/1000*P376^2+2.22/1000^2*P376^3,IF(P376&lt;735,666+13002/(738-P376),IF(P376&lt;900,545+17820/(P376-731),650)))</f>
        <v>498.51562578704238</v>
      </c>
      <c r="S376" s="12">
        <f>LambdaP*MassivSI/(dP/1000)/(R376*RhoA)/(1+Q376/3)*(D376-P376)*DeltaT-(EXP(Q376/10)-1)*(D376-D375)</f>
        <v>0.37272131235245864</v>
      </c>
    </row>
    <row r="377" spans="2:19" x14ac:dyDescent="0.25">
      <c r="B377" s="3">
        <f t="shared" si="20"/>
        <v>1795</v>
      </c>
      <c r="C377" s="14">
        <f t="shared" si="21"/>
        <v>29.916666666666668</v>
      </c>
      <c r="D377" s="11">
        <f t="shared" si="22"/>
        <v>841.38083344991935</v>
      </c>
      <c r="E377" s="11">
        <f t="shared" si="23"/>
        <v>123.09670105487905</v>
      </c>
      <c r="F377" s="11">
        <f>L377</f>
        <v>123.09670105487905</v>
      </c>
      <c r="G377" s="11">
        <f>P377</f>
        <v>123.09670105487905</v>
      </c>
      <c r="H377" s="24">
        <f>H376+IF(Limit=Oui,MAX(0,K376),K376)</f>
        <v>123.09670105487905</v>
      </c>
      <c r="I377" s="12">
        <f>Cp*RhoP/(J377*RhoA)*dP/1000*MassivSS</f>
        <v>0.56799655207410116</v>
      </c>
      <c r="J377" s="24">
        <f>IF(H377&lt;600,425+0.773*H377-1.69/1000*H377^2+2.22/1000^2*H377^3,IF(H377&lt;735,666+13002/(738-H377),IF(H377&lt;900,545+17820/(H377-731),650)))</f>
        <v>498.68639753288056</v>
      </c>
      <c r="K377" s="12">
        <f>LambdaP*MassivSS/(dP/1000)/(J377*RhoA)/(1+I377/3)*(D377-H377)*DeltaT-(EXP(I377/10)-1)*(D377-D376)</f>
        <v>0.37270735281151413</v>
      </c>
      <c r="L377" s="24">
        <f>L376+IF(Limit=Oui,MAX(0,O376),O376)</f>
        <v>123.09670105487905</v>
      </c>
      <c r="M377" s="12">
        <f>Cp*RhoP/(N377*RhoA)*dP/1000*MassivW</f>
        <v>0.56799655207410116</v>
      </c>
      <c r="N377" s="24">
        <f>IF(L377&lt;600,425+0.773*L377-1.69/1000*L377^2+2.22/1000^2*L377^3,IF(L377&lt;735,666+13002/(738-L377),IF(L377&lt;900,545+17820/(L377-731),650)))</f>
        <v>498.68639753288056</v>
      </c>
      <c r="O377" s="12">
        <f>LambdaP*MassivW/(dP/1000)/(N377*RhoA)/(1+M377/3)*(D377-L377)*DeltaT-(EXP(M377/10)-1)*(D377-D376)</f>
        <v>0.37270735281151413</v>
      </c>
      <c r="P377" s="24">
        <f>P376+IF(Limit=Oui,MAX(0,S376),S376)</f>
        <v>123.09670105487905</v>
      </c>
      <c r="Q377" s="12">
        <f>Cp*RhoP/(R377*RhoA)*dP/1000*MassivSI</f>
        <v>0.56799655207410116</v>
      </c>
      <c r="R377" s="24">
        <f>IF(P377&lt;600,425+0.773*P377-1.69/1000*P377^2+2.22/1000^2*P377^3,IF(P377&lt;735,666+13002/(738-P377),IF(P377&lt;900,545+17820/(P377-731),650)))</f>
        <v>498.68639753288056</v>
      </c>
      <c r="S377" s="12">
        <f>LambdaP*MassivSI/(dP/1000)/(R377*RhoA)/(1+Q377/3)*(D377-P377)*DeltaT-(EXP(Q377/10)-1)*(D377-D376)</f>
        <v>0.37270735281151413</v>
      </c>
    </row>
    <row r="378" spans="2:19" x14ac:dyDescent="0.25">
      <c r="B378" s="47">
        <f t="shared" si="20"/>
        <v>1800</v>
      </c>
      <c r="C378" s="48">
        <f t="shared" si="21"/>
        <v>30</v>
      </c>
      <c r="D378" s="49">
        <f t="shared" si="22"/>
        <v>841.79587968832948</v>
      </c>
      <c r="E378" s="49">
        <f t="shared" si="23"/>
        <v>123.46940840769057</v>
      </c>
      <c r="F378" s="49">
        <f>L378</f>
        <v>123.46940840769057</v>
      </c>
      <c r="G378" s="50">
        <f>P378</f>
        <v>123.46940840769057</v>
      </c>
      <c r="H378" s="88">
        <f>H377+IF(Limit=Oui,MAX(0,K377),K377)</f>
        <v>123.46940840769057</v>
      </c>
      <c r="I378" s="89">
        <f>Cp*RhoP/(J378*RhoA)*dP/1000*MassivSS</f>
        <v>0.56780239457510295</v>
      </c>
      <c r="J378" s="90">
        <f>IF(H378&lt;600,425+0.773*H378-1.69/1000*H378^2+2.22/1000^2*H378^3,IF(H378&lt;735,666+13002/(738-H378),IF(H378&lt;900,545+17820/(H378-731),650)))</f>
        <v>498.85692112463437</v>
      </c>
      <c r="K378" s="89">
        <f>LambdaP*MassivSS/(dP/1000)/(J378*RhoA)/(1+I378/3)*(D378-H378)*DeltaT-(EXP(I378/10)-1)*(D378-D377)</f>
        <v>0.37269254049695399</v>
      </c>
      <c r="L378" s="90">
        <f>L377+IF(Limit=Oui,MAX(0,O377),O377)</f>
        <v>123.46940840769057</v>
      </c>
      <c r="M378" s="89">
        <f>Cp*RhoP/(N378*RhoA)*dP/1000*MassivW</f>
        <v>0.56780239457510295</v>
      </c>
      <c r="N378" s="90">
        <f>IF(L378&lt;600,425+0.773*L378-1.69/1000*L378^2+2.22/1000^2*L378^3,IF(L378&lt;735,666+13002/(738-L378),IF(L378&lt;900,545+17820/(L378-731),650)))</f>
        <v>498.85692112463437</v>
      </c>
      <c r="O378" s="89">
        <f>LambdaP*MassivW/(dP/1000)/(N378*RhoA)/(1+M378/3)*(D378-L378)*DeltaT-(EXP(M378/10)-1)*(D378-D377)</f>
        <v>0.37269254049695399</v>
      </c>
      <c r="P378" s="24">
        <f>P377+IF(Limit=Oui,MAX(0,S377),S377)</f>
        <v>123.46940840769057</v>
      </c>
      <c r="Q378" s="89">
        <f>Cp*RhoP/(R378*RhoA)*dP/1000*MassivSI</f>
        <v>0.56780239457510295</v>
      </c>
      <c r="R378" s="90">
        <f>IF(P378&lt;600,425+0.773*P378-1.69/1000*P378^2+2.22/1000^2*P378^3,IF(P378&lt;735,666+13002/(738-P378),IF(P378&lt;900,545+17820/(P378-731),650)))</f>
        <v>498.85692112463437</v>
      </c>
      <c r="S378" s="91">
        <f>LambdaP*MassivSI/(dP/1000)/(R378*RhoA)/(1+Q378/3)*(D378-P378)*DeltaT-(EXP(Q378/10)-1)*(D378-D377)</f>
        <v>0.37269254049695399</v>
      </c>
    </row>
    <row r="379" spans="2:19" x14ac:dyDescent="0.25">
      <c r="B379" s="3">
        <f t="shared" si="20"/>
        <v>1805</v>
      </c>
      <c r="C379" s="14">
        <f t="shared" si="21"/>
        <v>30.083333333333332</v>
      </c>
      <c r="D379" s="11">
        <f t="shared" si="22"/>
        <v>842.20977938870919</v>
      </c>
      <c r="E379" s="11">
        <f t="shared" si="23"/>
        <v>123.84210094818752</v>
      </c>
      <c r="F379" s="11">
        <f>L379</f>
        <v>123.84210094818752</v>
      </c>
      <c r="G379" s="11">
        <f>P379</f>
        <v>123.84210094818752</v>
      </c>
      <c r="H379" s="24">
        <f>H378+IF(Limit=Oui,MAX(0,K378),K378)</f>
        <v>123.84210094818752</v>
      </c>
      <c r="I379" s="12">
        <f>Cp*RhoP/(J379*RhoA)*dP/1000*MassivSS</f>
        <v>0.56760865165337693</v>
      </c>
      <c r="J379" s="24">
        <f>IF(H379&lt;600,425+0.773*H379-1.69/1000*H379^2+2.22/1000^2*H379^3,IF(H379&lt;735,666+13002/(738-H379),IF(H379&lt;900,545+17820/(H379-731),650)))</f>
        <v>499.02719688970672</v>
      </c>
      <c r="K379" s="12">
        <f>LambdaP*MassivSS/(dP/1000)/(J379*RhoA)/(1+I379/3)*(D379-H379)*DeltaT-(EXP(I379/10)-1)*(D379-D378)</f>
        <v>0.37267688312748926</v>
      </c>
      <c r="L379" s="24">
        <f>L378+IF(Limit=Oui,MAX(0,O378),O378)</f>
        <v>123.84210094818752</v>
      </c>
      <c r="M379" s="12">
        <f>Cp*RhoP/(N379*RhoA)*dP/1000*MassivW</f>
        <v>0.56760865165337693</v>
      </c>
      <c r="N379" s="24">
        <f>IF(L379&lt;600,425+0.773*L379-1.69/1000*L379^2+2.22/1000^2*L379^3,IF(L379&lt;735,666+13002/(738-L379),IF(L379&lt;900,545+17820/(L379-731),650)))</f>
        <v>499.02719688970672</v>
      </c>
      <c r="O379" s="12">
        <f>LambdaP*MassivW/(dP/1000)/(N379*RhoA)/(1+M379/3)*(D379-L379)*DeltaT-(EXP(M379/10)-1)*(D379-D378)</f>
        <v>0.37267688312748926</v>
      </c>
      <c r="P379" s="24">
        <f>P378+IF(Limit=Oui,MAX(0,S378),S378)</f>
        <v>123.84210094818752</v>
      </c>
      <c r="Q379" s="12">
        <f>Cp*RhoP/(R379*RhoA)*dP/1000*MassivSI</f>
        <v>0.56760865165337693</v>
      </c>
      <c r="R379" s="24">
        <f>IF(P379&lt;600,425+0.773*P379-1.69/1000*P379^2+2.22/1000^2*P379^3,IF(P379&lt;735,666+13002/(738-P379),IF(P379&lt;900,545+17820/(P379-731),650)))</f>
        <v>499.02719688970672</v>
      </c>
      <c r="S379" s="12">
        <f>LambdaP*MassivSI/(dP/1000)/(R379*RhoA)/(1+Q379/3)*(D379-P379)*DeltaT-(EXP(Q379/10)-1)*(D379-D378)</f>
        <v>0.37267688312748926</v>
      </c>
    </row>
    <row r="380" spans="2:19" x14ac:dyDescent="0.25">
      <c r="B380" s="3">
        <f t="shared" si="20"/>
        <v>1810</v>
      </c>
      <c r="C380" s="14">
        <f t="shared" si="21"/>
        <v>30.166666666666668</v>
      </c>
      <c r="D380" s="11">
        <f t="shared" si="22"/>
        <v>842.62253886808458</v>
      </c>
      <c r="E380" s="11">
        <f t="shared" si="23"/>
        <v>124.214777831315</v>
      </c>
      <c r="F380" s="11">
        <f>L380</f>
        <v>124.214777831315</v>
      </c>
      <c r="G380" s="11">
        <f>P380</f>
        <v>124.214777831315</v>
      </c>
      <c r="H380" s="24">
        <f>H379+IF(Limit=Oui,MAX(0,K379),K379)</f>
        <v>124.214777831315</v>
      </c>
      <c r="I380" s="12">
        <f>Cp*RhoP/(J380*RhoA)*dP/1000*MassivSS</f>
        <v>0.56741532221767244</v>
      </c>
      <c r="J380" s="24">
        <f>IF(H380&lt;600,425+0.773*H380-1.69/1000*H380^2+2.22/1000^2*H380^3,IF(H380&lt;735,666+13002/(738-H380),IF(H380&lt;900,545+17820/(H380-731),650)))</f>
        <v>499.19722516105975</v>
      </c>
      <c r="K380" s="12">
        <f>LambdaP*MassivSS/(dP/1000)/(J380*RhoA)/(1+I380/3)*(D380-H380)*DeltaT-(EXP(I380/10)-1)*(D380-D379)</f>
        <v>0.37266038833862974</v>
      </c>
      <c r="L380" s="24">
        <f>L379+IF(Limit=Oui,MAX(0,O379),O379)</f>
        <v>124.214777831315</v>
      </c>
      <c r="M380" s="12">
        <f>Cp*RhoP/(N380*RhoA)*dP/1000*MassivW</f>
        <v>0.56741532221767244</v>
      </c>
      <c r="N380" s="24">
        <f>IF(L380&lt;600,425+0.773*L380-1.69/1000*L380^2+2.22/1000^2*L380^3,IF(L380&lt;735,666+13002/(738-L380),IF(L380&lt;900,545+17820/(L380-731),650)))</f>
        <v>499.19722516105975</v>
      </c>
      <c r="O380" s="12">
        <f>LambdaP*MassivW/(dP/1000)/(N380*RhoA)/(1+M380/3)*(D380-L380)*DeltaT-(EXP(M380/10)-1)*(D380-D379)</f>
        <v>0.37266038833862974</v>
      </c>
      <c r="P380" s="24">
        <f>P379+IF(Limit=Oui,MAX(0,S379),S379)</f>
        <v>124.214777831315</v>
      </c>
      <c r="Q380" s="12">
        <f>Cp*RhoP/(R380*RhoA)*dP/1000*MassivSI</f>
        <v>0.56741532221767244</v>
      </c>
      <c r="R380" s="24">
        <f>IF(P380&lt;600,425+0.773*P380-1.69/1000*P380^2+2.22/1000^2*P380^3,IF(P380&lt;735,666+13002/(738-P380),IF(P380&lt;900,545+17820/(P380-731),650)))</f>
        <v>499.19722516105975</v>
      </c>
      <c r="S380" s="12">
        <f>LambdaP*MassivSI/(dP/1000)/(R380*RhoA)/(1+Q380/3)*(D380-P380)*DeltaT-(EXP(Q380/10)-1)*(D380-D379)</f>
        <v>0.37266038833862974</v>
      </c>
    </row>
    <row r="381" spans="2:19" x14ac:dyDescent="0.25">
      <c r="B381" s="3">
        <f t="shared" si="20"/>
        <v>1815</v>
      </c>
      <c r="C381" s="14">
        <f t="shared" si="21"/>
        <v>30.25</v>
      </c>
      <c r="D381" s="11">
        <f t="shared" si="22"/>
        <v>843.03416439141756</v>
      </c>
      <c r="E381" s="11">
        <f t="shared" si="23"/>
        <v>124.58743821965363</v>
      </c>
      <c r="F381" s="11">
        <f>L381</f>
        <v>124.58743821965363</v>
      </c>
      <c r="G381" s="11">
        <f>P381</f>
        <v>124.58743821965363</v>
      </c>
      <c r="H381" s="24">
        <f>H380+IF(Limit=Oui,MAX(0,K380),K380)</f>
        <v>124.58743821965363</v>
      </c>
      <c r="I381" s="12">
        <f>Cp*RhoP/(J381*RhoA)*dP/1000*MassivSS</f>
        <v>0.56722240517374556</v>
      </c>
      <c r="J381" s="24">
        <f>IF(H381&lt;600,425+0.773*H381-1.69/1000*H381^2+2.22/1000^2*H381^3,IF(H381&lt;735,666+13002/(738-H381),IF(H381&lt;900,545+17820/(H381-731),650)))</f>
        <v>499.36700627713725</v>
      </c>
      <c r="K381" s="12">
        <f>LambdaP*MassivSS/(dP/1000)/(J381*RhoA)/(1+I381/3)*(D381-H381)*DeltaT-(EXP(I381/10)-1)*(D381-D380)</f>
        <v>0.37264306368378697</v>
      </c>
      <c r="L381" s="24">
        <f>L380+IF(Limit=Oui,MAX(0,O380),O380)</f>
        <v>124.58743821965363</v>
      </c>
      <c r="M381" s="12">
        <f>Cp*RhoP/(N381*RhoA)*dP/1000*MassivW</f>
        <v>0.56722240517374556</v>
      </c>
      <c r="N381" s="24">
        <f>IF(L381&lt;600,425+0.773*L381-1.69/1000*L381^2+2.22/1000^2*L381^3,IF(L381&lt;735,666+13002/(738-L381),IF(L381&lt;900,545+17820/(L381-731),650)))</f>
        <v>499.36700627713725</v>
      </c>
      <c r="O381" s="12">
        <f>LambdaP*MassivW/(dP/1000)/(N381*RhoA)/(1+M381/3)*(D381-L381)*DeltaT-(EXP(M381/10)-1)*(D381-D380)</f>
        <v>0.37264306368378697</v>
      </c>
      <c r="P381" s="24">
        <f>P380+IF(Limit=Oui,MAX(0,S380),S380)</f>
        <v>124.58743821965363</v>
      </c>
      <c r="Q381" s="12">
        <f>Cp*RhoP/(R381*RhoA)*dP/1000*MassivSI</f>
        <v>0.56722240517374556</v>
      </c>
      <c r="R381" s="24">
        <f>IF(P381&lt;600,425+0.773*P381-1.69/1000*P381^2+2.22/1000^2*P381^3,IF(P381&lt;735,666+13002/(738-P381),IF(P381&lt;900,545+17820/(P381-731),650)))</f>
        <v>499.36700627713725</v>
      </c>
      <c r="S381" s="12">
        <f>LambdaP*MassivSI/(dP/1000)/(R381*RhoA)/(1+Q381/3)*(D381-P381)*DeltaT-(EXP(Q381/10)-1)*(D381-D380)</f>
        <v>0.37264306368378697</v>
      </c>
    </row>
    <row r="382" spans="2:19" x14ac:dyDescent="0.25">
      <c r="B382" s="3">
        <f t="shared" si="20"/>
        <v>1820</v>
      </c>
      <c r="C382" s="14">
        <f t="shared" si="21"/>
        <v>30.333333333333332</v>
      </c>
      <c r="D382" s="11">
        <f t="shared" si="22"/>
        <v>843.44466217217825</v>
      </c>
      <c r="E382" s="11">
        <f t="shared" si="23"/>
        <v>124.96008128333742</v>
      </c>
      <c r="F382" s="11">
        <f>L382</f>
        <v>124.96008128333742</v>
      </c>
      <c r="G382" s="11">
        <f>P382</f>
        <v>124.96008128333742</v>
      </c>
      <c r="H382" s="24">
        <f>H381+IF(Limit=Oui,MAX(0,K381),K381)</f>
        <v>124.96008128333742</v>
      </c>
      <c r="I382" s="12">
        <f>Cp*RhoP/(J382*RhoA)*dP/1000*MassivSS</f>
        <v>0.56702989942445559</v>
      </c>
      <c r="J382" s="24">
        <f>IF(H382&lt;600,425+0.773*H382-1.69/1000*H382^2+2.22/1000^2*H382^3,IF(H382&lt;735,666+13002/(738-H382),IF(H382&lt;900,545+17820/(H382-731),650)))</f>
        <v>499.53654058178614</v>
      </c>
      <c r="K382" s="12">
        <f>LambdaP*MassivSS/(dP/1000)/(J382*RhoA)/(1+I382/3)*(D382-H382)*DeltaT-(EXP(I382/10)-1)*(D382-D381)</f>
        <v>0.3726249166351735</v>
      </c>
      <c r="L382" s="24">
        <f>L381+IF(Limit=Oui,MAX(0,O381),O381)</f>
        <v>124.96008128333742</v>
      </c>
      <c r="M382" s="12">
        <f>Cp*RhoP/(N382*RhoA)*dP/1000*MassivW</f>
        <v>0.56702989942445559</v>
      </c>
      <c r="N382" s="24">
        <f>IF(L382&lt;600,425+0.773*L382-1.69/1000*L382^2+2.22/1000^2*L382^3,IF(L382&lt;735,666+13002/(738-L382),IF(L382&lt;900,545+17820/(L382-731),650)))</f>
        <v>499.53654058178614</v>
      </c>
      <c r="O382" s="12">
        <f>LambdaP*MassivW/(dP/1000)/(N382*RhoA)/(1+M382/3)*(D382-L382)*DeltaT-(EXP(M382/10)-1)*(D382-D381)</f>
        <v>0.3726249166351735</v>
      </c>
      <c r="P382" s="24">
        <f>P381+IF(Limit=Oui,MAX(0,S381),S381)</f>
        <v>124.96008128333742</v>
      </c>
      <c r="Q382" s="12">
        <f>Cp*RhoP/(R382*RhoA)*dP/1000*MassivSI</f>
        <v>0.56702989942445559</v>
      </c>
      <c r="R382" s="24">
        <f>IF(P382&lt;600,425+0.773*P382-1.69/1000*P382^2+2.22/1000^2*P382^3,IF(P382&lt;735,666+13002/(738-P382),IF(P382&lt;900,545+17820/(P382-731),650)))</f>
        <v>499.53654058178614</v>
      </c>
      <c r="S382" s="12">
        <f>LambdaP*MassivSI/(dP/1000)/(R382*RhoA)/(1+Q382/3)*(D382-P382)*DeltaT-(EXP(Q382/10)-1)*(D382-D381)</f>
        <v>0.3726249166351735</v>
      </c>
    </row>
    <row r="383" spans="2:19" x14ac:dyDescent="0.25">
      <c r="B383" s="3">
        <f t="shared" si="20"/>
        <v>1825</v>
      </c>
      <c r="C383" s="14">
        <f t="shared" si="21"/>
        <v>30.416666666666668</v>
      </c>
      <c r="D383" s="11">
        <f t="shared" si="22"/>
        <v>843.85403837290562</v>
      </c>
      <c r="E383" s="11">
        <f t="shared" si="23"/>
        <v>125.33270619997259</v>
      </c>
      <c r="F383" s="11">
        <f>L383</f>
        <v>125.33270619997259</v>
      </c>
      <c r="G383" s="11">
        <f>P383</f>
        <v>125.33270619997259</v>
      </c>
      <c r="H383" s="24">
        <f>H382+IF(Limit=Oui,MAX(0,K382),K382)</f>
        <v>125.33270619997259</v>
      </c>
      <c r="I383" s="12">
        <f>Cp*RhoP/(J383*RhoA)*dP/1000*MassivSS</f>
        <v>0.56683780386985849</v>
      </c>
      <c r="J383" s="24">
        <f>IF(H383&lt;600,425+0.773*H383-1.69/1000*H383^2+2.22/1000^2*H383^3,IF(H383&lt;735,666+13002/(738-H383),IF(H383&lt;900,545+17820/(H383-731),650)))</f>
        <v>499.70582842418031</v>
      </c>
      <c r="K383" s="12">
        <f>LambdaP*MassivSS/(dP/1000)/(J383*RhoA)/(1+I383/3)*(D383-H383)*DeltaT-(EXP(I383/10)-1)*(D383-D382)</f>
        <v>0.37260595458504786</v>
      </c>
      <c r="L383" s="24">
        <f>L382+IF(Limit=Oui,MAX(0,O382),O382)</f>
        <v>125.33270619997259</v>
      </c>
      <c r="M383" s="12">
        <f>Cp*RhoP/(N383*RhoA)*dP/1000*MassivW</f>
        <v>0.56683780386985849</v>
      </c>
      <c r="N383" s="24">
        <f>IF(L383&lt;600,425+0.773*L383-1.69/1000*L383^2+2.22/1000^2*L383^3,IF(L383&lt;735,666+13002/(738-L383),IF(L383&lt;900,545+17820/(L383-731),650)))</f>
        <v>499.70582842418031</v>
      </c>
      <c r="O383" s="12">
        <f>LambdaP*MassivW/(dP/1000)/(N383*RhoA)/(1+M383/3)*(D383-L383)*DeltaT-(EXP(M383/10)-1)*(D383-D382)</f>
        <v>0.37260595458504786</v>
      </c>
      <c r="P383" s="24">
        <f>P382+IF(Limit=Oui,MAX(0,S382),S382)</f>
        <v>125.33270619997259</v>
      </c>
      <c r="Q383" s="12">
        <f>Cp*RhoP/(R383*RhoA)*dP/1000*MassivSI</f>
        <v>0.56683780386985849</v>
      </c>
      <c r="R383" s="24">
        <f>IF(P383&lt;600,425+0.773*P383-1.69/1000*P383^2+2.22/1000^2*P383^3,IF(P383&lt;735,666+13002/(738-P383),IF(P383&lt;900,545+17820/(P383-731),650)))</f>
        <v>499.70582842418031</v>
      </c>
      <c r="S383" s="12">
        <f>LambdaP*MassivSI/(dP/1000)/(R383*RhoA)/(1+Q383/3)*(D383-P383)*DeltaT-(EXP(Q383/10)-1)*(D383-D382)</f>
        <v>0.37260595458504786</v>
      </c>
    </row>
    <row r="384" spans="2:19" x14ac:dyDescent="0.25">
      <c r="B384" s="3">
        <f t="shared" si="20"/>
        <v>1830</v>
      </c>
      <c r="C384" s="14">
        <f t="shared" si="21"/>
        <v>30.5</v>
      </c>
      <c r="D384" s="11">
        <f t="shared" si="22"/>
        <v>844.26229910576376</v>
      </c>
      <c r="E384" s="11">
        <f t="shared" si="23"/>
        <v>125.70531215455765</v>
      </c>
      <c r="F384" s="11">
        <f>L384</f>
        <v>125.70531215455765</v>
      </c>
      <c r="G384" s="11">
        <f>P384</f>
        <v>125.70531215455765</v>
      </c>
      <c r="H384" s="24">
        <f>H383+IF(Limit=Oui,MAX(0,K383),K383)</f>
        <v>125.70531215455765</v>
      </c>
      <c r="I384" s="12">
        <f>Cp*RhoP/(J384*RhoA)*dP/1000*MassivSS</f>
        <v>0.56664611740729998</v>
      </c>
      <c r="J384" s="24">
        <f>IF(H384&lt;600,425+0.773*H384-1.69/1000*H384^2+2.22/1000^2*H384^3,IF(H384&lt;735,666+13002/(738-H384),IF(H384&lt;900,545+17820/(H384-731),650)))</f>
        <v>499.87487015874433</v>
      </c>
      <c r="K384" s="12">
        <f>LambdaP*MassivSS/(dP/1000)/(J384*RhoA)/(1+I384/3)*(D384-H384)*DeltaT-(EXP(I384/10)-1)*(D384-D383)</f>
        <v>0.37258618484653766</v>
      </c>
      <c r="L384" s="24">
        <f>L383+IF(Limit=Oui,MAX(0,O383),O383)</f>
        <v>125.70531215455765</v>
      </c>
      <c r="M384" s="12">
        <f>Cp*RhoP/(N384*RhoA)*dP/1000*MassivW</f>
        <v>0.56664611740729998</v>
      </c>
      <c r="N384" s="24">
        <f>IF(L384&lt;600,425+0.773*L384-1.69/1000*L384^2+2.22/1000^2*L384^3,IF(L384&lt;735,666+13002/(738-L384),IF(L384&lt;900,545+17820/(L384-731),650)))</f>
        <v>499.87487015874433</v>
      </c>
      <c r="O384" s="12">
        <f>LambdaP*MassivW/(dP/1000)/(N384*RhoA)/(1+M384/3)*(D384-L384)*DeltaT-(EXP(M384/10)-1)*(D384-D383)</f>
        <v>0.37258618484653766</v>
      </c>
      <c r="P384" s="24">
        <f>P383+IF(Limit=Oui,MAX(0,S383),S383)</f>
        <v>125.70531215455765</v>
      </c>
      <c r="Q384" s="12">
        <f>Cp*RhoP/(R384*RhoA)*dP/1000*MassivSI</f>
        <v>0.56664611740729998</v>
      </c>
      <c r="R384" s="24">
        <f>IF(P384&lt;600,425+0.773*P384-1.69/1000*P384^2+2.22/1000^2*P384^3,IF(P384&lt;735,666+13002/(738-P384),IF(P384&lt;900,545+17820/(P384-731),650)))</f>
        <v>499.87487015874433</v>
      </c>
      <c r="S384" s="12">
        <f>LambdaP*MassivSI/(dP/1000)/(R384*RhoA)/(1+Q384/3)*(D384-P384)*DeltaT-(EXP(Q384/10)-1)*(D384-D383)</f>
        <v>0.37258618484653766</v>
      </c>
    </row>
    <row r="385" spans="2:19" x14ac:dyDescent="0.25">
      <c r="B385" s="3">
        <f t="shared" si="20"/>
        <v>1835</v>
      </c>
      <c r="C385" s="14">
        <f t="shared" si="21"/>
        <v>30.583333333333332</v>
      </c>
      <c r="D385" s="11">
        <f t="shared" si="22"/>
        <v>844.66945043308908</v>
      </c>
      <c r="E385" s="11">
        <f t="shared" si="23"/>
        <v>126.07789833940419</v>
      </c>
      <c r="F385" s="11">
        <f>L385</f>
        <v>126.07789833940419</v>
      </c>
      <c r="G385" s="11">
        <f>P385</f>
        <v>126.07789833940419</v>
      </c>
      <c r="H385" s="24">
        <f>H384+IF(Limit=Oui,MAX(0,K384),K384)</f>
        <v>126.07789833940419</v>
      </c>
      <c r="I385" s="12">
        <f>Cp*RhoP/(J385*RhoA)*dP/1000*MassivSS</f>
        <v>0.56645483893150539</v>
      </c>
      <c r="J385" s="24">
        <f>IF(H385&lt;600,425+0.773*H385-1.69/1000*H385^2+2.22/1000^2*H385^3,IF(H385&lt;735,666+13002/(738-H385),IF(H385&lt;900,545+17820/(H385-731),650)))</f>
        <v>500.04366614507984</v>
      </c>
      <c r="K385" s="12">
        <f>LambdaP*MassivSS/(dP/1000)/(J385*RhoA)/(1+I385/3)*(D385-H385)*DeltaT-(EXP(I385/10)-1)*(D385-D384)</f>
        <v>0.37256561465472454</v>
      </c>
      <c r="L385" s="24">
        <f>L384+IF(Limit=Oui,MAX(0,O384),O384)</f>
        <v>126.07789833940419</v>
      </c>
      <c r="M385" s="12">
        <f>Cp*RhoP/(N385*RhoA)*dP/1000*MassivW</f>
        <v>0.56645483893150539</v>
      </c>
      <c r="N385" s="24">
        <f>IF(L385&lt;600,425+0.773*L385-1.69/1000*L385^2+2.22/1000^2*L385^3,IF(L385&lt;735,666+13002/(738-L385),IF(L385&lt;900,545+17820/(L385-731),650)))</f>
        <v>500.04366614507984</v>
      </c>
      <c r="O385" s="12">
        <f>LambdaP*MassivW/(dP/1000)/(N385*RhoA)/(1+M385/3)*(D385-L385)*DeltaT-(EXP(M385/10)-1)*(D385-D384)</f>
        <v>0.37256561465472454</v>
      </c>
      <c r="P385" s="24">
        <f>P384+IF(Limit=Oui,MAX(0,S384),S384)</f>
        <v>126.07789833940419</v>
      </c>
      <c r="Q385" s="12">
        <f>Cp*RhoP/(R385*RhoA)*dP/1000*MassivSI</f>
        <v>0.56645483893150539</v>
      </c>
      <c r="R385" s="24">
        <f>IF(P385&lt;600,425+0.773*P385-1.69/1000*P385^2+2.22/1000^2*P385^3,IF(P385&lt;735,666+13002/(738-P385),IF(P385&lt;900,545+17820/(P385-731),650)))</f>
        <v>500.04366614507984</v>
      </c>
      <c r="S385" s="12">
        <f>LambdaP*MassivSI/(dP/1000)/(R385*RhoA)/(1+Q385/3)*(D385-P385)*DeltaT-(EXP(Q385/10)-1)*(D385-D384)</f>
        <v>0.37256561465472454</v>
      </c>
    </row>
    <row r="386" spans="2:19" x14ac:dyDescent="0.25">
      <c r="B386" s="3">
        <f t="shared" si="20"/>
        <v>1840</v>
      </c>
      <c r="C386" s="14">
        <f t="shared" si="21"/>
        <v>30.666666666666668</v>
      </c>
      <c r="D386" s="11">
        <f t="shared" si="22"/>
        <v>845.07549836793135</v>
      </c>
      <c r="E386" s="11">
        <f t="shared" si="23"/>
        <v>126.4504639540589</v>
      </c>
      <c r="F386" s="11">
        <f>L386</f>
        <v>126.4504639540589</v>
      </c>
      <c r="G386" s="11">
        <f>P386</f>
        <v>126.4504639540589</v>
      </c>
      <c r="H386" s="24">
        <f>H385+IF(Limit=Oui,MAX(0,K385),K385)</f>
        <v>126.4504639540589</v>
      </c>
      <c r="I386" s="12">
        <f>Cp*RhoP/(J386*RhoA)*dP/1000*MassivSS</f>
        <v>0.56626396733467044</v>
      </c>
      <c r="J386" s="24">
        <f>IF(H386&lt;600,425+0.773*H386-1.69/1000*H386^2+2.22/1000^2*H386^3,IF(H386&lt;735,666+13002/(738-H386),IF(H386&lt;900,545+17820/(H386-731),650)))</f>
        <v>500.21221674789069</v>
      </c>
      <c r="K386" s="12">
        <f>LambdaP*MassivSS/(dP/1000)/(J386*RhoA)/(1+I386/3)*(D386-H386)*DeltaT-(EXP(I386/10)-1)*(D386-D385)</f>
        <v>0.37254425116755041</v>
      </c>
      <c r="L386" s="24">
        <f>L385+IF(Limit=Oui,MAX(0,O385),O385)</f>
        <v>126.4504639540589</v>
      </c>
      <c r="M386" s="12">
        <f>Cp*RhoP/(N386*RhoA)*dP/1000*MassivW</f>
        <v>0.56626396733467044</v>
      </c>
      <c r="N386" s="24">
        <f>IF(L386&lt;600,425+0.773*L386-1.69/1000*L386^2+2.22/1000^2*L386^3,IF(L386&lt;735,666+13002/(738-L386),IF(L386&lt;900,545+17820/(L386-731),650)))</f>
        <v>500.21221674789069</v>
      </c>
      <c r="O386" s="12">
        <f>LambdaP*MassivW/(dP/1000)/(N386*RhoA)/(1+M386/3)*(D386-L386)*DeltaT-(EXP(M386/10)-1)*(D386-D385)</f>
        <v>0.37254425116755041</v>
      </c>
      <c r="P386" s="24">
        <f>P385+IF(Limit=Oui,MAX(0,S385),S385)</f>
        <v>126.4504639540589</v>
      </c>
      <c r="Q386" s="12">
        <f>Cp*RhoP/(R386*RhoA)*dP/1000*MassivSI</f>
        <v>0.56626396733467044</v>
      </c>
      <c r="R386" s="24">
        <f>IF(P386&lt;600,425+0.773*P386-1.69/1000*P386^2+2.22/1000^2*P386^3,IF(P386&lt;735,666+13002/(738-P386),IF(P386&lt;900,545+17820/(P386-731),650)))</f>
        <v>500.21221674789069</v>
      </c>
      <c r="S386" s="12">
        <f>LambdaP*MassivSI/(dP/1000)/(R386*RhoA)/(1+Q386/3)*(D386-P386)*DeltaT-(EXP(Q386/10)-1)*(D386-D385)</f>
        <v>0.37254425116755041</v>
      </c>
    </row>
    <row r="387" spans="2:19" x14ac:dyDescent="0.25">
      <c r="B387" s="3">
        <f t="shared" si="20"/>
        <v>1845</v>
      </c>
      <c r="C387" s="14">
        <f t="shared" si="21"/>
        <v>30.75</v>
      </c>
      <c r="D387" s="11">
        <f t="shared" si="22"/>
        <v>845.48044887458468</v>
      </c>
      <c r="E387" s="11">
        <f t="shared" si="23"/>
        <v>126.82300820522646</v>
      </c>
      <c r="F387" s="11">
        <f>L387</f>
        <v>126.82300820522646</v>
      </c>
      <c r="G387" s="11">
        <f>P387</f>
        <v>126.82300820522646</v>
      </c>
      <c r="H387" s="24">
        <f>H386+IF(Limit=Oui,MAX(0,K386),K386)</f>
        <v>126.82300820522646</v>
      </c>
      <c r="I387" s="12">
        <f>Cp*RhoP/(J387*RhoA)*dP/1000*MassivSS</f>
        <v>0.56607350150654812</v>
      </c>
      <c r="J387" s="24">
        <f>IF(H387&lt;600,425+0.773*H387-1.69/1000*H387^2+2.22/1000^2*H387^3,IF(H387&lt;735,666+13002/(738-H387),IF(H387&lt;900,545+17820/(H387-731),650)))</f>
        <v>500.38052233691099</v>
      </c>
      <c r="K387" s="12">
        <f>LambdaP*MassivSS/(dP/1000)/(J387*RhoA)/(1+I387/3)*(D387-H387)*DeltaT-(EXP(I387/10)-1)*(D387-D386)</f>
        <v>0.37252210146694054</v>
      </c>
      <c r="L387" s="24">
        <f>L386+IF(Limit=Oui,MAX(0,O386),O386)</f>
        <v>126.82300820522646</v>
      </c>
      <c r="M387" s="12">
        <f>Cp*RhoP/(N387*RhoA)*dP/1000*MassivW</f>
        <v>0.56607350150654812</v>
      </c>
      <c r="N387" s="24">
        <f>IF(L387&lt;600,425+0.773*L387-1.69/1000*L387^2+2.22/1000^2*L387^3,IF(L387&lt;735,666+13002/(738-L387),IF(L387&lt;900,545+17820/(L387-731),650)))</f>
        <v>500.38052233691099</v>
      </c>
      <c r="O387" s="12">
        <f>LambdaP*MassivW/(dP/1000)/(N387*RhoA)/(1+M387/3)*(D387-L387)*DeltaT-(EXP(M387/10)-1)*(D387-D386)</f>
        <v>0.37252210146694054</v>
      </c>
      <c r="P387" s="24">
        <f>P386+IF(Limit=Oui,MAX(0,S386),S386)</f>
        <v>126.82300820522646</v>
      </c>
      <c r="Q387" s="12">
        <f>Cp*RhoP/(R387*RhoA)*dP/1000*MassivSI</f>
        <v>0.56607350150654812</v>
      </c>
      <c r="R387" s="24">
        <f>IF(P387&lt;600,425+0.773*P387-1.69/1000*P387^2+2.22/1000^2*P387^3,IF(P387&lt;735,666+13002/(738-P387),IF(P387&lt;900,545+17820/(P387-731),650)))</f>
        <v>500.38052233691099</v>
      </c>
      <c r="S387" s="12">
        <f>LambdaP*MassivSI/(dP/1000)/(R387*RhoA)/(1+Q387/3)*(D387-P387)*DeltaT-(EXP(Q387/10)-1)*(D387-D386)</f>
        <v>0.37252210146694054</v>
      </c>
    </row>
    <row r="388" spans="2:19" x14ac:dyDescent="0.25">
      <c r="B388" s="3">
        <f t="shared" si="20"/>
        <v>1850</v>
      </c>
      <c r="C388" s="14">
        <f t="shared" si="21"/>
        <v>30.833333333333332</v>
      </c>
      <c r="D388" s="11">
        <f t="shared" si="22"/>
        <v>845.88430786911476</v>
      </c>
      <c r="E388" s="11">
        <f t="shared" si="23"/>
        <v>127.1955303066934</v>
      </c>
      <c r="F388" s="11">
        <f>L388</f>
        <v>127.1955303066934</v>
      </c>
      <c r="G388" s="11">
        <f>P388</f>
        <v>127.1955303066934</v>
      </c>
      <c r="H388" s="24">
        <f>H387+IF(Limit=Oui,MAX(0,K387),K387)</f>
        <v>127.1955303066934</v>
      </c>
      <c r="I388" s="12">
        <f>Cp*RhoP/(J388*RhoA)*dP/1000*MassivSS</f>
        <v>0.56588344033453575</v>
      </c>
      <c r="J388" s="24">
        <f>IF(H388&lt;600,425+0.773*H388-1.69/1000*H388^2+2.22/1000^2*H388^3,IF(H388&lt;735,666+13002/(738-H388),IF(H388&lt;900,545+17820/(H388-731),650)))</f>
        <v>500.54858328683247</v>
      </c>
      <c r="K388" s="12">
        <f>LambdaP*MassivSS/(dP/1000)/(J388*RhoA)/(1+I388/3)*(D388-H388)*DeltaT-(EXP(I388/10)-1)*(D388-D387)</f>
        <v>0.37249917255956155</v>
      </c>
      <c r="L388" s="24">
        <f>L387+IF(Limit=Oui,MAX(0,O387),O387)</f>
        <v>127.1955303066934</v>
      </c>
      <c r="M388" s="12">
        <f>Cp*RhoP/(N388*RhoA)*dP/1000*MassivW</f>
        <v>0.56588344033453575</v>
      </c>
      <c r="N388" s="24">
        <f>IF(L388&lt;600,425+0.773*L388-1.69/1000*L388^2+2.22/1000^2*L388^3,IF(L388&lt;735,666+13002/(738-L388),IF(L388&lt;900,545+17820/(L388-731),650)))</f>
        <v>500.54858328683247</v>
      </c>
      <c r="O388" s="12">
        <f>LambdaP*MassivW/(dP/1000)/(N388*RhoA)/(1+M388/3)*(D388-L388)*DeltaT-(EXP(M388/10)-1)*(D388-D387)</f>
        <v>0.37249917255956155</v>
      </c>
      <c r="P388" s="24">
        <f>P387+IF(Limit=Oui,MAX(0,S387),S387)</f>
        <v>127.1955303066934</v>
      </c>
      <c r="Q388" s="12">
        <f>Cp*RhoP/(R388*RhoA)*dP/1000*MassivSI</f>
        <v>0.56588344033453575</v>
      </c>
      <c r="R388" s="24">
        <f>IF(P388&lt;600,425+0.773*P388-1.69/1000*P388^2+2.22/1000^2*P388^3,IF(P388&lt;735,666+13002/(738-P388),IF(P388&lt;900,545+17820/(P388-731),650)))</f>
        <v>500.54858328683247</v>
      </c>
      <c r="S388" s="12">
        <f>LambdaP*MassivSI/(dP/1000)/(R388*RhoA)/(1+Q388/3)*(D388-P388)*DeltaT-(EXP(Q388/10)-1)*(D388-D387)</f>
        <v>0.37249917255956155</v>
      </c>
    </row>
    <row r="389" spans="2:19" x14ac:dyDescent="0.25">
      <c r="B389" s="3">
        <f t="shared" si="20"/>
        <v>1855</v>
      </c>
      <c r="C389" s="14">
        <f t="shared" si="21"/>
        <v>30.916666666666668</v>
      </c>
      <c r="D389" s="11">
        <f t="shared" si="22"/>
        <v>846.28708121987745</v>
      </c>
      <c r="E389" s="11">
        <f t="shared" si="23"/>
        <v>127.56802947925296</v>
      </c>
      <c r="F389" s="11">
        <f>L389</f>
        <v>127.56802947925296</v>
      </c>
      <c r="G389" s="11">
        <f>P389</f>
        <v>127.56802947925296</v>
      </c>
      <c r="H389" s="24">
        <f>H388+IF(Limit=Oui,MAX(0,K388),K388)</f>
        <v>127.56802947925296</v>
      </c>
      <c r="I389" s="12">
        <f>Cp*RhoP/(J389*RhoA)*dP/1000*MassivSS</f>
        <v>0.56569378270376014</v>
      </c>
      <c r="J389" s="24">
        <f>IF(H389&lt;600,425+0.773*H389-1.69/1000*H389^2+2.22/1000^2*H389^3,IF(H389&lt;735,666+13002/(738-H389),IF(H389&lt;900,545+17820/(H389-731),650)))</f>
        <v>500.71639997723435</v>
      </c>
      <c r="K389" s="12">
        <f>LambdaP*MassivSS/(dP/1000)/(J389*RhoA)/(1+I389/3)*(D389-H389)*DeltaT-(EXP(I389/10)-1)*(D389-D388)</f>
        <v>0.37247547137784542</v>
      </c>
      <c r="L389" s="24">
        <f>L388+IF(Limit=Oui,MAX(0,O388),O388)</f>
        <v>127.56802947925296</v>
      </c>
      <c r="M389" s="12">
        <f>Cp*RhoP/(N389*RhoA)*dP/1000*MassivW</f>
        <v>0.56569378270376014</v>
      </c>
      <c r="N389" s="24">
        <f>IF(L389&lt;600,425+0.773*L389-1.69/1000*L389^2+2.22/1000^2*L389^3,IF(L389&lt;735,666+13002/(738-L389),IF(L389&lt;900,545+17820/(L389-731),650)))</f>
        <v>500.71639997723435</v>
      </c>
      <c r="O389" s="12">
        <f>LambdaP*MassivW/(dP/1000)/(N389*RhoA)/(1+M389/3)*(D389-L389)*DeltaT-(EXP(M389/10)-1)*(D389-D388)</f>
        <v>0.37247547137784542</v>
      </c>
      <c r="P389" s="24">
        <f>P388+IF(Limit=Oui,MAX(0,S388),S388)</f>
        <v>127.56802947925296</v>
      </c>
      <c r="Q389" s="12">
        <f>Cp*RhoP/(R389*RhoA)*dP/1000*MassivSI</f>
        <v>0.56569378270376014</v>
      </c>
      <c r="R389" s="24">
        <f>IF(P389&lt;600,425+0.773*P389-1.69/1000*P389^2+2.22/1000^2*P389^3,IF(P389&lt;735,666+13002/(738-P389),IF(P389&lt;900,545+17820/(P389-731),650)))</f>
        <v>500.71639997723435</v>
      </c>
      <c r="S389" s="12">
        <f>LambdaP*MassivSI/(dP/1000)/(R389*RhoA)/(1+Q389/3)*(D389-P389)*DeltaT-(EXP(Q389/10)-1)*(D389-D388)</f>
        <v>0.37247547137784542</v>
      </c>
    </row>
    <row r="390" spans="2:19" x14ac:dyDescent="0.25">
      <c r="B390" s="3">
        <f t="shared" si="20"/>
        <v>1860</v>
      </c>
      <c r="C390" s="14">
        <f t="shared" si="21"/>
        <v>31</v>
      </c>
      <c r="D390" s="11">
        <f t="shared" si="22"/>
        <v>846.68877474802889</v>
      </c>
      <c r="E390" s="11">
        <f t="shared" si="23"/>
        <v>127.9405049506308</v>
      </c>
      <c r="F390" s="11">
        <f>L390</f>
        <v>127.9405049506308</v>
      </c>
      <c r="G390" s="11">
        <f>P390</f>
        <v>127.9405049506308</v>
      </c>
      <c r="H390" s="24">
        <f>H389+IF(Limit=Oui,MAX(0,K389),K389)</f>
        <v>127.9405049506308</v>
      </c>
      <c r="I390" s="12">
        <f>Cp*RhoP/(J390*RhoA)*dP/1000*MassivSS</f>
        <v>0.56550452749716107</v>
      </c>
      <c r="J390" s="24">
        <f>IF(H390&lt;600,425+0.773*H390-1.69/1000*H390^2+2.22/1000^2*H390^3,IF(H390&lt;735,666+13002/(738-H390),IF(H390&lt;900,545+17820/(H390-731),650)))</f>
        <v>500.88397279251257</v>
      </c>
      <c r="K390" s="12">
        <f>LambdaP*MassivSS/(dP/1000)/(J390*RhoA)/(1+I390/3)*(D390-H390)*DeltaT-(EXP(I390/10)-1)*(D390-D389)</f>
        <v>0.37245100478100301</v>
      </c>
      <c r="L390" s="24">
        <f>L389+IF(Limit=Oui,MAX(0,O389),O389)</f>
        <v>127.9405049506308</v>
      </c>
      <c r="M390" s="12">
        <f>Cp*RhoP/(N390*RhoA)*dP/1000*MassivW</f>
        <v>0.56550452749716107</v>
      </c>
      <c r="N390" s="24">
        <f>IF(L390&lt;600,425+0.773*L390-1.69/1000*L390^2+2.22/1000^2*L390^3,IF(L390&lt;735,666+13002/(738-L390),IF(L390&lt;900,545+17820/(L390-731),650)))</f>
        <v>500.88397279251257</v>
      </c>
      <c r="O390" s="12">
        <f>LambdaP*MassivW/(dP/1000)/(N390*RhoA)/(1+M390/3)*(D390-L390)*DeltaT-(EXP(M390/10)-1)*(D390-D389)</f>
        <v>0.37245100478100301</v>
      </c>
      <c r="P390" s="24">
        <f>P389+IF(Limit=Oui,MAX(0,S389),S389)</f>
        <v>127.9405049506308</v>
      </c>
      <c r="Q390" s="12">
        <f>Cp*RhoP/(R390*RhoA)*dP/1000*MassivSI</f>
        <v>0.56550452749716107</v>
      </c>
      <c r="R390" s="24">
        <f>IF(P390&lt;600,425+0.773*P390-1.69/1000*P390^2+2.22/1000^2*P390^3,IF(P390&lt;735,666+13002/(738-P390),IF(P390&lt;900,545+17820/(P390-731),650)))</f>
        <v>500.88397279251257</v>
      </c>
      <c r="S390" s="12">
        <f>LambdaP*MassivSI/(dP/1000)/(R390*RhoA)/(1+Q390/3)*(D390-P390)*DeltaT-(EXP(Q390/10)-1)*(D390-D389)</f>
        <v>0.37245100478100301</v>
      </c>
    </row>
    <row r="391" spans="2:19" x14ac:dyDescent="0.25">
      <c r="B391" s="3">
        <f t="shared" si="20"/>
        <v>1865</v>
      </c>
      <c r="C391" s="14">
        <f t="shared" si="21"/>
        <v>31.083333333333332</v>
      </c>
      <c r="D391" s="11">
        <f t="shared" si="22"/>
        <v>847.08939422803235</v>
      </c>
      <c r="E391" s="11">
        <f t="shared" si="23"/>
        <v>128.31295595541181</v>
      </c>
      <c r="F391" s="11">
        <f>L391</f>
        <v>128.31295595541181</v>
      </c>
      <c r="G391" s="11">
        <f>P391</f>
        <v>128.31295595541181</v>
      </c>
      <c r="H391" s="24">
        <f>H390+IF(Limit=Oui,MAX(0,K390),K390)</f>
        <v>128.31295595541181</v>
      </c>
      <c r="I391" s="12">
        <f>Cp*RhoP/(J391*RhoA)*dP/1000*MassivSS</f>
        <v>0.56531567359557344</v>
      </c>
      <c r="J391" s="24">
        <f>IF(H391&lt;600,425+0.773*H391-1.69/1000*H391^2+2.22/1000^2*H391^3,IF(H391&lt;735,666+13002/(738-H391),IF(H391&lt;900,545+17820/(H391-731),650)))</f>
        <v>501.05130212181081</v>
      </c>
      <c r="K391" s="12">
        <f>LambdaP*MassivSS/(dP/1000)/(J391*RhoA)/(1+I391/3)*(D391-H391)*DeltaT-(EXP(I391/10)-1)*(D391-D390)</f>
        <v>0.3724257795557297</v>
      </c>
      <c r="L391" s="24">
        <f>L390+IF(Limit=Oui,MAX(0,O390),O390)</f>
        <v>128.31295595541181</v>
      </c>
      <c r="M391" s="12">
        <f>Cp*RhoP/(N391*RhoA)*dP/1000*MassivW</f>
        <v>0.56531567359557344</v>
      </c>
      <c r="N391" s="24">
        <f>IF(L391&lt;600,425+0.773*L391-1.69/1000*L391^2+2.22/1000^2*L391^3,IF(L391&lt;735,666+13002/(738-L391),IF(L391&lt;900,545+17820/(L391-731),650)))</f>
        <v>501.05130212181081</v>
      </c>
      <c r="O391" s="12">
        <f>LambdaP*MassivW/(dP/1000)/(N391*RhoA)/(1+M391/3)*(D391-L391)*DeltaT-(EXP(M391/10)-1)*(D391-D390)</f>
        <v>0.3724257795557297</v>
      </c>
      <c r="P391" s="24">
        <f>P390+IF(Limit=Oui,MAX(0,S390),S390)</f>
        <v>128.31295595541181</v>
      </c>
      <c r="Q391" s="12">
        <f>Cp*RhoP/(R391*RhoA)*dP/1000*MassivSI</f>
        <v>0.56531567359557344</v>
      </c>
      <c r="R391" s="24">
        <f>IF(P391&lt;600,425+0.773*P391-1.69/1000*P391^2+2.22/1000^2*P391^3,IF(P391&lt;735,666+13002/(738-P391),IF(P391&lt;900,545+17820/(P391-731),650)))</f>
        <v>501.05130212181081</v>
      </c>
      <c r="S391" s="12">
        <f>LambdaP*MassivSI/(dP/1000)/(R391*RhoA)/(1+Q391/3)*(D391-P391)*DeltaT-(EXP(Q391/10)-1)*(D391-D390)</f>
        <v>0.3724257795557297</v>
      </c>
    </row>
    <row r="392" spans="2:19" x14ac:dyDescent="0.25">
      <c r="B392" s="3">
        <f t="shared" si="20"/>
        <v>1870</v>
      </c>
      <c r="C392" s="14">
        <f t="shared" si="21"/>
        <v>31.166666666666668</v>
      </c>
      <c r="D392" s="11">
        <f t="shared" si="22"/>
        <v>847.48894538815455</v>
      </c>
      <c r="E392" s="11">
        <f t="shared" si="23"/>
        <v>128.68538173496754</v>
      </c>
      <c r="F392" s="11">
        <f>L392</f>
        <v>128.68538173496754</v>
      </c>
      <c r="G392" s="11">
        <f>P392</f>
        <v>128.68538173496754</v>
      </c>
      <c r="H392" s="24">
        <f>H391+IF(Limit=Oui,MAX(0,K391),K391)</f>
        <v>128.68538173496754</v>
      </c>
      <c r="I392" s="12">
        <f>Cp*RhoP/(J392*RhoA)*dP/1000*MassivSS</f>
        <v>0.5651272198778089</v>
      </c>
      <c r="J392" s="24">
        <f>IF(H392&lt;600,425+0.773*H392-1.69/1000*H392^2+2.22/1000^2*H392^3,IF(H392&lt;735,666+13002/(738-H392),IF(H392&lt;900,545+17820/(H392-731),650)))</f>
        <v>501.21838835895232</v>
      </c>
      <c r="K392" s="12">
        <f>LambdaP*MassivSS/(dP/1000)/(J392*RhoA)/(1+I392/3)*(D392-H392)*DeltaT-(EXP(I392/10)-1)*(D392-D391)</f>
        <v>0.37239980241731796</v>
      </c>
      <c r="L392" s="24">
        <f>L391+IF(Limit=Oui,MAX(0,O391),O391)</f>
        <v>128.68538173496754</v>
      </c>
      <c r="M392" s="12">
        <f>Cp*RhoP/(N392*RhoA)*dP/1000*MassivW</f>
        <v>0.5651272198778089</v>
      </c>
      <c r="N392" s="24">
        <f>IF(L392&lt;600,425+0.773*L392-1.69/1000*L392^2+2.22/1000^2*L392^3,IF(L392&lt;735,666+13002/(738-L392),IF(L392&lt;900,545+17820/(L392-731),650)))</f>
        <v>501.21838835895232</v>
      </c>
      <c r="O392" s="12">
        <f>LambdaP*MassivW/(dP/1000)/(N392*RhoA)/(1+M392/3)*(D392-L392)*DeltaT-(EXP(M392/10)-1)*(D392-D391)</f>
        <v>0.37239980241731796</v>
      </c>
      <c r="P392" s="24">
        <f>P391+IF(Limit=Oui,MAX(0,S391),S391)</f>
        <v>128.68538173496754</v>
      </c>
      <c r="Q392" s="12">
        <f>Cp*RhoP/(R392*RhoA)*dP/1000*MassivSI</f>
        <v>0.5651272198778089</v>
      </c>
      <c r="R392" s="24">
        <f>IF(P392&lt;600,425+0.773*P392-1.69/1000*P392^2+2.22/1000^2*P392^3,IF(P392&lt;735,666+13002/(738-P392),IF(P392&lt;900,545+17820/(P392-731),650)))</f>
        <v>501.21838835895232</v>
      </c>
      <c r="S392" s="12">
        <f>LambdaP*MassivSI/(dP/1000)/(R392*RhoA)/(1+Q392/3)*(D392-P392)*DeltaT-(EXP(Q392/10)-1)*(D392-D391)</f>
        <v>0.37239980241731796</v>
      </c>
    </row>
    <row r="393" spans="2:19" x14ac:dyDescent="0.25">
      <c r="B393" s="3">
        <f t="shared" si="20"/>
        <v>1875</v>
      </c>
      <c r="C393" s="14">
        <f t="shared" si="21"/>
        <v>31.25</v>
      </c>
      <c r="D393" s="11">
        <f t="shared" si="22"/>
        <v>847.88743391095795</v>
      </c>
      <c r="E393" s="11">
        <f t="shared" si="23"/>
        <v>129.05778153738484</v>
      </c>
      <c r="F393" s="11">
        <f>L393</f>
        <v>129.05778153738484</v>
      </c>
      <c r="G393" s="11">
        <f>P393</f>
        <v>129.05778153738484</v>
      </c>
      <c r="H393" s="24">
        <f>H392+IF(Limit=Oui,MAX(0,K392),K392)</f>
        <v>129.05778153738484</v>
      </c>
      <c r="I393" s="12">
        <f>Cp*RhoP/(J393*RhoA)*dP/1000*MassivSS</f>
        <v>0.5649391652207344</v>
      </c>
      <c r="J393" s="24">
        <f>IF(H393&lt;600,425+0.773*H393-1.69/1000*H393^2+2.22/1000^2*H393^3,IF(H393&lt;735,666+13002/(738-H393),IF(H393&lt;900,545+17820/(H393-731),650)))</f>
        <v>501.3852319023726</v>
      </c>
      <c r="K393" s="12">
        <f>LambdaP*MassivSS/(dP/1000)/(J393*RhoA)/(1+I393/3)*(D393-H393)*DeltaT-(EXP(I393/10)-1)*(D393-D392)</f>
        <v>0.37237308001039449</v>
      </c>
      <c r="L393" s="24">
        <f>L392+IF(Limit=Oui,MAX(0,O392),O392)</f>
        <v>129.05778153738484</v>
      </c>
      <c r="M393" s="12">
        <f>Cp*RhoP/(N393*RhoA)*dP/1000*MassivW</f>
        <v>0.5649391652207344</v>
      </c>
      <c r="N393" s="24">
        <f>IF(L393&lt;600,425+0.773*L393-1.69/1000*L393^2+2.22/1000^2*L393^3,IF(L393&lt;735,666+13002/(738-L393),IF(L393&lt;900,545+17820/(L393-731),650)))</f>
        <v>501.3852319023726</v>
      </c>
      <c r="O393" s="12">
        <f>LambdaP*MassivW/(dP/1000)/(N393*RhoA)/(1+M393/3)*(D393-L393)*DeltaT-(EXP(M393/10)-1)*(D393-D392)</f>
        <v>0.37237308001039449</v>
      </c>
      <c r="P393" s="24">
        <f>P392+IF(Limit=Oui,MAX(0,S392),S392)</f>
        <v>129.05778153738484</v>
      </c>
      <c r="Q393" s="12">
        <f>Cp*RhoP/(R393*RhoA)*dP/1000*MassivSI</f>
        <v>0.5649391652207344</v>
      </c>
      <c r="R393" s="24">
        <f>IF(P393&lt;600,425+0.773*P393-1.69/1000*P393^2+2.22/1000^2*P393^3,IF(P393&lt;735,666+13002/(738-P393),IF(P393&lt;900,545+17820/(P393-731),650)))</f>
        <v>501.3852319023726</v>
      </c>
      <c r="S393" s="12">
        <f>LambdaP*MassivSI/(dP/1000)/(R393*RhoA)/(1+Q393/3)*(D393-P393)*DeltaT-(EXP(Q393/10)-1)*(D393-D392)</f>
        <v>0.37237308001039449</v>
      </c>
    </row>
    <row r="394" spans="2:19" x14ac:dyDescent="0.25">
      <c r="B394" s="3">
        <f t="shared" si="20"/>
        <v>1880</v>
      </c>
      <c r="C394" s="14">
        <f t="shared" si="21"/>
        <v>31.333333333333332</v>
      </c>
      <c r="D394" s="11">
        <f t="shared" si="22"/>
        <v>848.28486543378631</v>
      </c>
      <c r="E394" s="11">
        <f t="shared" si="23"/>
        <v>129.43015461739523</v>
      </c>
      <c r="F394" s="11">
        <f>L394</f>
        <v>129.43015461739523</v>
      </c>
      <c r="G394" s="11">
        <f>P394</f>
        <v>129.43015461739523</v>
      </c>
      <c r="H394" s="24">
        <f>H393+IF(Limit=Oui,MAX(0,K393),K393)</f>
        <v>129.43015461739523</v>
      </c>
      <c r="I394" s="12">
        <f>Cp*RhoP/(J394*RhoA)*dP/1000*MassivSS</f>
        <v>0.56475150849935118</v>
      </c>
      <c r="J394" s="24">
        <f>IF(H394&lt;600,425+0.773*H394-1.69/1000*H394^2+2.22/1000^2*H394^3,IF(H394&lt;735,666+13002/(738-H394),IF(H394&lt;900,545+17820/(H394-731),650)))</f>
        <v>501.55183315505229</v>
      </c>
      <c r="K394" s="12">
        <f>LambdaP*MassivSS/(dP/1000)/(J394*RhoA)/(1+I394/3)*(D394-H394)*DeltaT-(EXP(I394/10)-1)*(D394-D393)</f>
        <v>0.37234561890980256</v>
      </c>
      <c r="L394" s="24">
        <f>L393+IF(Limit=Oui,MAX(0,O393),O393)</f>
        <v>129.43015461739523</v>
      </c>
      <c r="M394" s="12">
        <f>Cp*RhoP/(N394*RhoA)*dP/1000*MassivW</f>
        <v>0.56475150849935118</v>
      </c>
      <c r="N394" s="24">
        <f>IF(L394&lt;600,425+0.773*L394-1.69/1000*L394^2+2.22/1000^2*L394^3,IF(L394&lt;735,666+13002/(738-L394),IF(L394&lt;900,545+17820/(L394-731),650)))</f>
        <v>501.55183315505229</v>
      </c>
      <c r="O394" s="12">
        <f>LambdaP*MassivW/(dP/1000)/(N394*RhoA)/(1+M394/3)*(D394-L394)*DeltaT-(EXP(M394/10)-1)*(D394-D393)</f>
        <v>0.37234561890980256</v>
      </c>
      <c r="P394" s="24">
        <f>P393+IF(Limit=Oui,MAX(0,S393),S393)</f>
        <v>129.43015461739523</v>
      </c>
      <c r="Q394" s="12">
        <f>Cp*RhoP/(R394*RhoA)*dP/1000*MassivSI</f>
        <v>0.56475150849935118</v>
      </c>
      <c r="R394" s="24">
        <f>IF(P394&lt;600,425+0.773*P394-1.69/1000*P394^2+2.22/1000^2*P394^3,IF(P394&lt;735,666+13002/(738-P394),IF(P394&lt;900,545+17820/(P394-731),650)))</f>
        <v>501.55183315505229</v>
      </c>
      <c r="S394" s="12">
        <f>LambdaP*MassivSI/(dP/1000)/(R394*RhoA)/(1+Q394/3)*(D394-P394)*DeltaT-(EXP(Q394/10)-1)*(D394-D393)</f>
        <v>0.37234561890980256</v>
      </c>
    </row>
    <row r="395" spans="2:19" x14ac:dyDescent="0.25">
      <c r="B395" s="3">
        <f t="shared" si="20"/>
        <v>1885</v>
      </c>
      <c r="C395" s="14">
        <f t="shared" si="21"/>
        <v>31.416666666666668</v>
      </c>
      <c r="D395" s="11">
        <f t="shared" si="22"/>
        <v>848.68124554924145</v>
      </c>
      <c r="E395" s="11">
        <f t="shared" si="23"/>
        <v>129.80250023630504</v>
      </c>
      <c r="F395" s="11">
        <f>L395</f>
        <v>129.80250023630504</v>
      </c>
      <c r="G395" s="11">
        <f>P395</f>
        <v>129.80250023630504</v>
      </c>
      <c r="H395" s="24">
        <f>H394+IF(Limit=Oui,MAX(0,K394),K394)</f>
        <v>129.80250023630504</v>
      </c>
      <c r="I395" s="12">
        <f>Cp*RhoP/(J395*RhoA)*dP/1000*MassivSS</f>
        <v>0.56456424858687171</v>
      </c>
      <c r="J395" s="24">
        <f>IF(H395&lt;600,425+0.773*H395-1.69/1000*H395^2+2.22/1000^2*H395^3,IF(H395&lt;735,666+13002/(738-H395),IF(H395&lt;900,545+17820/(H395-731),650)))</f>
        <v>501.71819252445192</v>
      </c>
      <c r="K395" s="12">
        <f>LambdaP*MassivSS/(dP/1000)/(J395*RhoA)/(1+I395/3)*(D395-H395)*DeltaT-(EXP(I395/10)-1)*(D395-D394)</f>
        <v>0.3723174256215952</v>
      </c>
      <c r="L395" s="24">
        <f>L394+IF(Limit=Oui,MAX(0,O394),O394)</f>
        <v>129.80250023630504</v>
      </c>
      <c r="M395" s="12">
        <f>Cp*RhoP/(N395*RhoA)*dP/1000*MassivW</f>
        <v>0.56456424858687171</v>
      </c>
      <c r="N395" s="24">
        <f>IF(L395&lt;600,425+0.773*L395-1.69/1000*L395^2+2.22/1000^2*L395^3,IF(L395&lt;735,666+13002/(738-L395),IF(L395&lt;900,545+17820/(L395-731),650)))</f>
        <v>501.71819252445192</v>
      </c>
      <c r="O395" s="12">
        <f>LambdaP*MassivW/(dP/1000)/(N395*RhoA)/(1+M395/3)*(D395-L395)*DeltaT-(EXP(M395/10)-1)*(D395-D394)</f>
        <v>0.3723174256215952</v>
      </c>
      <c r="P395" s="24">
        <f>P394+IF(Limit=Oui,MAX(0,S394),S394)</f>
        <v>129.80250023630504</v>
      </c>
      <c r="Q395" s="12">
        <f>Cp*RhoP/(R395*RhoA)*dP/1000*MassivSI</f>
        <v>0.56456424858687171</v>
      </c>
      <c r="R395" s="24">
        <f>IF(P395&lt;600,425+0.773*P395-1.69/1000*P395^2+2.22/1000^2*P395^3,IF(P395&lt;735,666+13002/(738-P395),IF(P395&lt;900,545+17820/(P395-731),650)))</f>
        <v>501.71819252445192</v>
      </c>
      <c r="S395" s="12">
        <f>LambdaP*MassivSI/(dP/1000)/(R395*RhoA)/(1+Q395/3)*(D395-P395)*DeltaT-(EXP(Q395/10)-1)*(D395-D394)</f>
        <v>0.3723174256215952</v>
      </c>
    </row>
    <row r="396" spans="2:19" x14ac:dyDescent="0.25">
      <c r="B396" s="3">
        <f t="shared" si="20"/>
        <v>1890</v>
      </c>
      <c r="C396" s="14">
        <f t="shared" si="21"/>
        <v>31.5</v>
      </c>
      <c r="D396" s="11">
        <f t="shared" si="22"/>
        <v>849.07657980565705</v>
      </c>
      <c r="E396" s="11">
        <f t="shared" si="23"/>
        <v>130.17481766192662</v>
      </c>
      <c r="F396" s="11">
        <f>L396</f>
        <v>130.17481766192662</v>
      </c>
      <c r="G396" s="11">
        <f>P396</f>
        <v>130.17481766192662</v>
      </c>
      <c r="H396" s="24">
        <f>H395+IF(Limit=Oui,MAX(0,K395),K395)</f>
        <v>130.17481766192662</v>
      </c>
      <c r="I396" s="12">
        <f>Cp*RhoP/(J396*RhoA)*dP/1000*MassivSS</f>
        <v>0.56437738435479556</v>
      </c>
      <c r="J396" s="24">
        <f>IF(H396&lt;600,425+0.773*H396-1.69/1000*H396^2+2.22/1000^2*H396^3,IF(H396&lt;735,666+13002/(738-H396),IF(H396&lt;900,545+17820/(H396-731),650)))</f>
        <v>501.88431042244656</v>
      </c>
      <c r="K396" s="12">
        <f>LambdaP*MassivSS/(dP/1000)/(J396*RhoA)/(1+I396/3)*(D396-H396)*DeltaT-(EXP(I396/10)-1)*(D396-D395)</f>
        <v>0.37228850658369356</v>
      </c>
      <c r="L396" s="24">
        <f>L395+IF(Limit=Oui,MAX(0,O395),O395)</f>
        <v>130.17481766192662</v>
      </c>
      <c r="M396" s="12">
        <f>Cp*RhoP/(N396*RhoA)*dP/1000*MassivW</f>
        <v>0.56437738435479556</v>
      </c>
      <c r="N396" s="24">
        <f>IF(L396&lt;600,425+0.773*L396-1.69/1000*L396^2+2.22/1000^2*L396^3,IF(L396&lt;735,666+13002/(738-L396),IF(L396&lt;900,545+17820/(L396-731),650)))</f>
        <v>501.88431042244656</v>
      </c>
      <c r="O396" s="12">
        <f>LambdaP*MassivW/(dP/1000)/(N396*RhoA)/(1+M396/3)*(D396-L396)*DeltaT-(EXP(M396/10)-1)*(D396-D395)</f>
        <v>0.37228850658369356</v>
      </c>
      <c r="P396" s="24">
        <f>P395+IF(Limit=Oui,MAX(0,S395),S395)</f>
        <v>130.17481766192662</v>
      </c>
      <c r="Q396" s="12">
        <f>Cp*RhoP/(R396*RhoA)*dP/1000*MassivSI</f>
        <v>0.56437738435479556</v>
      </c>
      <c r="R396" s="24">
        <f>IF(P396&lt;600,425+0.773*P396-1.69/1000*P396^2+2.22/1000^2*P396^3,IF(P396&lt;735,666+13002/(738-P396),IF(P396&lt;900,545+17820/(P396-731),650)))</f>
        <v>501.88431042244656</v>
      </c>
      <c r="S396" s="12">
        <f>LambdaP*MassivSI/(dP/1000)/(R396*RhoA)/(1+Q396/3)*(D396-P396)*DeltaT-(EXP(Q396/10)-1)*(D396-D395)</f>
        <v>0.37228850658369356</v>
      </c>
    </row>
    <row r="397" spans="2:19" x14ac:dyDescent="0.25">
      <c r="B397" s="3">
        <f t="shared" si="20"/>
        <v>1895</v>
      </c>
      <c r="C397" s="14">
        <f t="shared" si="21"/>
        <v>31.583333333333332</v>
      </c>
      <c r="D397" s="11">
        <f t="shared" si="22"/>
        <v>849.47087370756401</v>
      </c>
      <c r="E397" s="11">
        <f t="shared" si="23"/>
        <v>130.54710616851031</v>
      </c>
      <c r="F397" s="11">
        <f>L397</f>
        <v>130.54710616851031</v>
      </c>
      <c r="G397" s="11">
        <f>P397</f>
        <v>130.54710616851031</v>
      </c>
      <c r="H397" s="24">
        <f>H396+IF(Limit=Oui,MAX(0,K396),K396)</f>
        <v>130.54710616851031</v>
      </c>
      <c r="I397" s="12">
        <f>Cp*RhoP/(J397*RhoA)*dP/1000*MassivSS</f>
        <v>0.5641909146729831</v>
      </c>
      <c r="J397" s="24">
        <f>IF(H397&lt;600,425+0.773*H397-1.69/1000*H397^2+2.22/1000^2*H397^3,IF(H397&lt;735,666+13002/(738-H397),IF(H397&lt;900,545+17820/(H397-731),650)))</f>
        <v>502.05018726526202</v>
      </c>
      <c r="K397" s="12">
        <f>LambdaP*MassivSS/(dP/1000)/(J397*RhoA)/(1+I397/3)*(D397-H397)*DeltaT-(EXP(I397/10)-1)*(D397-D396)</f>
        <v>0.37225886816684106</v>
      </c>
      <c r="L397" s="24">
        <f>L396+IF(Limit=Oui,MAX(0,O396),O396)</f>
        <v>130.54710616851031</v>
      </c>
      <c r="M397" s="12">
        <f>Cp*RhoP/(N397*RhoA)*dP/1000*MassivW</f>
        <v>0.5641909146729831</v>
      </c>
      <c r="N397" s="24">
        <f>IF(L397&lt;600,425+0.773*L397-1.69/1000*L397^2+2.22/1000^2*L397^3,IF(L397&lt;735,666+13002/(738-L397),IF(L397&lt;900,545+17820/(L397-731),650)))</f>
        <v>502.05018726526202</v>
      </c>
      <c r="O397" s="12">
        <f>LambdaP*MassivW/(dP/1000)/(N397*RhoA)/(1+M397/3)*(D397-L397)*DeltaT-(EXP(M397/10)-1)*(D397-D396)</f>
        <v>0.37225886816684106</v>
      </c>
      <c r="P397" s="24">
        <f>P396+IF(Limit=Oui,MAX(0,S396),S396)</f>
        <v>130.54710616851031</v>
      </c>
      <c r="Q397" s="12">
        <f>Cp*RhoP/(R397*RhoA)*dP/1000*MassivSI</f>
        <v>0.5641909146729831</v>
      </c>
      <c r="R397" s="24">
        <f>IF(P397&lt;600,425+0.773*P397-1.69/1000*P397^2+2.22/1000^2*P397^3,IF(P397&lt;735,666+13002/(738-P397),IF(P397&lt;900,545+17820/(P397-731),650)))</f>
        <v>502.05018726526202</v>
      </c>
      <c r="S397" s="12">
        <f>LambdaP*MassivSI/(dP/1000)/(R397*RhoA)/(1+Q397/3)*(D397-P397)*DeltaT-(EXP(Q397/10)-1)*(D397-D396)</f>
        <v>0.37225886816684106</v>
      </c>
    </row>
    <row r="398" spans="2:19" x14ac:dyDescent="0.25">
      <c r="B398" s="3">
        <f t="shared" si="20"/>
        <v>1900</v>
      </c>
      <c r="C398" s="14">
        <f t="shared" si="21"/>
        <v>31.666666666666668</v>
      </c>
      <c r="D398" s="11">
        <f t="shared" si="22"/>
        <v>849.86413271615027</v>
      </c>
      <c r="E398" s="11">
        <f t="shared" si="23"/>
        <v>130.91936503667716</v>
      </c>
      <c r="F398" s="11">
        <f>L398</f>
        <v>130.91936503667716</v>
      </c>
      <c r="G398" s="11">
        <f>P398</f>
        <v>130.91936503667716</v>
      </c>
      <c r="H398" s="24">
        <f>H397+IF(Limit=Oui,MAX(0,K397),K397)</f>
        <v>130.91936503667716</v>
      </c>
      <c r="I398" s="12">
        <f>Cp*RhoP/(J398*RhoA)*dP/1000*MassivSS</f>
        <v>0.56400483840972948</v>
      </c>
      <c r="J398" s="24">
        <f>IF(H398&lt;600,425+0.773*H398-1.69/1000*H398^2+2.22/1000^2*H398^3,IF(H398&lt;735,666+13002/(738-H398),IF(H398&lt;900,545+17820/(H398-731),650)))</f>
        <v>502.21582347341155</v>
      </c>
      <c r="K398" s="12">
        <f>LambdaP*MassivSS/(dP/1000)/(J398*RhoA)/(1+I398/3)*(D398-H398)*DeltaT-(EXP(I398/10)-1)*(D398-D397)</f>
        <v>0.37222851667540041</v>
      </c>
      <c r="L398" s="24">
        <f>L397+IF(Limit=Oui,MAX(0,O397),O397)</f>
        <v>130.91936503667716</v>
      </c>
      <c r="M398" s="12">
        <f>Cp*RhoP/(N398*RhoA)*dP/1000*MassivW</f>
        <v>0.56400483840972948</v>
      </c>
      <c r="N398" s="24">
        <f>IF(L398&lt;600,425+0.773*L398-1.69/1000*L398^2+2.22/1000^2*L398^3,IF(L398&lt;735,666+13002/(738-L398),IF(L398&lt;900,545+17820/(L398-731),650)))</f>
        <v>502.21582347341155</v>
      </c>
      <c r="O398" s="12">
        <f>LambdaP*MassivW/(dP/1000)/(N398*RhoA)/(1+M398/3)*(D398-L398)*DeltaT-(EXP(M398/10)-1)*(D398-D397)</f>
        <v>0.37222851667540041</v>
      </c>
      <c r="P398" s="24">
        <f>P397+IF(Limit=Oui,MAX(0,S397),S397)</f>
        <v>130.91936503667716</v>
      </c>
      <c r="Q398" s="12">
        <f>Cp*RhoP/(R398*RhoA)*dP/1000*MassivSI</f>
        <v>0.56400483840972948</v>
      </c>
      <c r="R398" s="24">
        <f>IF(P398&lt;600,425+0.773*P398-1.69/1000*P398^2+2.22/1000^2*P398^3,IF(P398&lt;735,666+13002/(738-P398),IF(P398&lt;900,545+17820/(P398-731),650)))</f>
        <v>502.21582347341155</v>
      </c>
      <c r="S398" s="12">
        <f>LambdaP*MassivSI/(dP/1000)/(R398*RhoA)/(1+Q398/3)*(D398-P398)*DeltaT-(EXP(Q398/10)-1)*(D398-D397)</f>
        <v>0.37222851667540041</v>
      </c>
    </row>
    <row r="399" spans="2:19" x14ac:dyDescent="0.25">
      <c r="B399" s="3">
        <f t="shared" si="20"/>
        <v>1905</v>
      </c>
      <c r="C399" s="14">
        <f t="shared" si="21"/>
        <v>31.75</v>
      </c>
      <c r="D399" s="11">
        <f t="shared" si="22"/>
        <v>850.25636224971436</v>
      </c>
      <c r="E399" s="11">
        <f t="shared" si="23"/>
        <v>131.29159355335256</v>
      </c>
      <c r="F399" s="11">
        <f>L399</f>
        <v>131.29159355335256</v>
      </c>
      <c r="G399" s="11">
        <f>P399</f>
        <v>131.29159355335256</v>
      </c>
      <c r="H399" s="24">
        <f>H398+IF(Limit=Oui,MAX(0,K398),K398)</f>
        <v>131.29159355335256</v>
      </c>
      <c r="I399" s="12">
        <f>Cp*RhoP/(J399*RhoA)*dP/1000*MassivSS</f>
        <v>0.56381915443183606</v>
      </c>
      <c r="J399" s="24">
        <f>IF(H399&lt;600,425+0.773*H399-1.69/1000*H399^2+2.22/1000^2*H399^3,IF(H399&lt;735,666+13002/(738-H399),IF(H399&lt;900,545+17820/(H399-731),650)))</f>
        <v>502.3812194716329</v>
      </c>
      <c r="K399" s="12">
        <f>LambdaP*MassivSS/(dP/1000)/(J399*RhoA)/(1+I399/3)*(D399-H399)*DeltaT-(EXP(I399/10)-1)*(D399-D398)</f>
        <v>0.37219745834816953</v>
      </c>
      <c r="L399" s="24">
        <f>L398+IF(Limit=Oui,MAX(0,O398),O398)</f>
        <v>131.29159355335256</v>
      </c>
      <c r="M399" s="12">
        <f>Cp*RhoP/(N399*RhoA)*dP/1000*MassivW</f>
        <v>0.56381915443183606</v>
      </c>
      <c r="N399" s="24">
        <f>IF(L399&lt;600,425+0.773*L399-1.69/1000*L399^2+2.22/1000^2*L399^3,IF(L399&lt;735,666+13002/(738-L399),IF(L399&lt;900,545+17820/(L399-731),650)))</f>
        <v>502.3812194716329</v>
      </c>
      <c r="O399" s="12">
        <f>LambdaP*MassivW/(dP/1000)/(N399*RhoA)/(1+M399/3)*(D399-L399)*DeltaT-(EXP(M399/10)-1)*(D399-D398)</f>
        <v>0.37219745834816953</v>
      </c>
      <c r="P399" s="24">
        <f>P398+IF(Limit=Oui,MAX(0,S398),S398)</f>
        <v>131.29159355335256</v>
      </c>
      <c r="Q399" s="12">
        <f>Cp*RhoP/(R399*RhoA)*dP/1000*MassivSI</f>
        <v>0.56381915443183606</v>
      </c>
      <c r="R399" s="24">
        <f>IF(P399&lt;600,425+0.773*P399-1.69/1000*P399^2+2.22/1000^2*P399^3,IF(P399&lt;735,666+13002/(738-P399),IF(P399&lt;900,545+17820/(P399-731),650)))</f>
        <v>502.3812194716329</v>
      </c>
      <c r="S399" s="12">
        <f>LambdaP*MassivSI/(dP/1000)/(R399*RhoA)/(1+Q399/3)*(D399-P399)*DeltaT-(EXP(Q399/10)-1)*(D399-D398)</f>
        <v>0.37219745834816953</v>
      </c>
    </row>
    <row r="400" spans="2:19" x14ac:dyDescent="0.25">
      <c r="B400" s="3">
        <f t="shared" si="20"/>
        <v>1910</v>
      </c>
      <c r="C400" s="14">
        <f t="shared" si="21"/>
        <v>31.833333333333332</v>
      </c>
      <c r="D400" s="11">
        <f t="shared" si="22"/>
        <v>850.64756768411496</v>
      </c>
      <c r="E400" s="11">
        <f t="shared" si="23"/>
        <v>131.66379101170074</v>
      </c>
      <c r="F400" s="11">
        <f>L400</f>
        <v>131.66379101170074</v>
      </c>
      <c r="G400" s="11">
        <f>P400</f>
        <v>131.66379101170074</v>
      </c>
      <c r="H400" s="24">
        <f>H399+IF(Limit=Oui,MAX(0,K399),K399)</f>
        <v>131.66379101170074</v>
      </c>
      <c r="I400" s="12">
        <f>Cp*RhoP/(J400*RhoA)*dP/1000*MassivSS</f>
        <v>0.56363386160468176</v>
      </c>
      <c r="J400" s="24">
        <f>IF(H400&lt;600,425+0.773*H400-1.69/1000*H400^2+2.22/1000^2*H400^3,IF(H400&lt;735,666+13002/(738-H400),IF(H400&lt;900,545+17820/(H400-731),650)))</f>
        <v>502.54637568882691</v>
      </c>
      <c r="K400" s="12">
        <f>LambdaP*MassivSS/(dP/1000)/(J400*RhoA)/(1+I400/3)*(D400-H400)*DeltaT-(EXP(I400/10)-1)*(D400-D399)</f>
        <v>0.37216569935907523</v>
      </c>
      <c r="L400" s="24">
        <f>L399+IF(Limit=Oui,MAX(0,O399),O399)</f>
        <v>131.66379101170074</v>
      </c>
      <c r="M400" s="12">
        <f>Cp*RhoP/(N400*RhoA)*dP/1000*MassivW</f>
        <v>0.56363386160468176</v>
      </c>
      <c r="N400" s="24">
        <f>IF(L400&lt;600,425+0.773*L400-1.69/1000*L400^2+2.22/1000^2*L400^3,IF(L400&lt;735,666+13002/(738-L400),IF(L400&lt;900,545+17820/(L400-731),650)))</f>
        <v>502.54637568882691</v>
      </c>
      <c r="O400" s="12">
        <f>LambdaP*MassivW/(dP/1000)/(N400*RhoA)/(1+M400/3)*(D400-L400)*DeltaT-(EXP(M400/10)-1)*(D400-D399)</f>
        <v>0.37216569935907523</v>
      </c>
      <c r="P400" s="24">
        <f>P399+IF(Limit=Oui,MAX(0,S399),S399)</f>
        <v>131.66379101170074</v>
      </c>
      <c r="Q400" s="12">
        <f>Cp*RhoP/(R400*RhoA)*dP/1000*MassivSI</f>
        <v>0.56363386160468176</v>
      </c>
      <c r="R400" s="24">
        <f>IF(P400&lt;600,425+0.773*P400-1.69/1000*P400^2+2.22/1000^2*P400^3,IF(P400&lt;735,666+13002/(738-P400),IF(P400&lt;900,545+17820/(P400-731),650)))</f>
        <v>502.54637568882691</v>
      </c>
      <c r="S400" s="12">
        <f>LambdaP*MassivSI/(dP/1000)/(R400*RhoA)/(1+Q400/3)*(D400-P400)*DeltaT-(EXP(Q400/10)-1)*(D400-D399)</f>
        <v>0.37216569935907523</v>
      </c>
    </row>
    <row r="401" spans="2:19" x14ac:dyDescent="0.25">
      <c r="B401" s="3">
        <f t="shared" si="20"/>
        <v>1915</v>
      </c>
      <c r="C401" s="14">
        <f t="shared" si="21"/>
        <v>31.916666666666668</v>
      </c>
      <c r="D401" s="11">
        <f t="shared" si="22"/>
        <v>851.03775435321006</v>
      </c>
      <c r="E401" s="11">
        <f t="shared" si="23"/>
        <v>132.03595671105981</v>
      </c>
      <c r="F401" s="11">
        <f>L401</f>
        <v>132.03595671105981</v>
      </c>
      <c r="G401" s="11">
        <f>P401</f>
        <v>132.03595671105981</v>
      </c>
      <c r="H401" s="24">
        <f>H400+IF(Limit=Oui,MAX(0,K400),K400)</f>
        <v>132.03595671105981</v>
      </c>
      <c r="I401" s="12">
        <f>Cp*RhoP/(J401*RhoA)*dP/1000*MassivSS</f>
        <v>0.56344895879229262</v>
      </c>
      <c r="J401" s="24">
        <f>IF(H401&lt;600,425+0.773*H401-1.69/1000*H401^2+2.22/1000^2*H401^3,IF(H401&lt;735,666+13002/(738-H401),IF(H401&lt;900,545+17820/(H401-731),650)))</f>
        <v>502.71129255799644</v>
      </c>
      <c r="K401" s="12">
        <f>LambdaP*MassivSS/(dP/1000)/(J401*RhoA)/(1+I401/3)*(D401-H401)*DeltaT-(EXP(I401/10)-1)*(D401-D400)</f>
        <v>0.37213324581821938</v>
      </c>
      <c r="L401" s="24">
        <f>L400+IF(Limit=Oui,MAX(0,O400),O400)</f>
        <v>132.03595671105981</v>
      </c>
      <c r="M401" s="12">
        <f>Cp*RhoP/(N401*RhoA)*dP/1000*MassivW</f>
        <v>0.56344895879229262</v>
      </c>
      <c r="N401" s="24">
        <f>IF(L401&lt;600,425+0.773*L401-1.69/1000*L401^2+2.22/1000^2*L401^3,IF(L401&lt;735,666+13002/(738-L401),IF(L401&lt;900,545+17820/(L401-731),650)))</f>
        <v>502.71129255799644</v>
      </c>
      <c r="O401" s="12">
        <f>LambdaP*MassivW/(dP/1000)/(N401*RhoA)/(1+M401/3)*(D401-L401)*DeltaT-(EXP(M401/10)-1)*(D401-D400)</f>
        <v>0.37213324581821938</v>
      </c>
      <c r="P401" s="24">
        <f>P400+IF(Limit=Oui,MAX(0,S400),S400)</f>
        <v>132.03595671105981</v>
      </c>
      <c r="Q401" s="12">
        <f>Cp*RhoP/(R401*RhoA)*dP/1000*MassivSI</f>
        <v>0.56344895879229262</v>
      </c>
      <c r="R401" s="24">
        <f>IF(P401&lt;600,425+0.773*P401-1.69/1000*P401^2+2.22/1000^2*P401^3,IF(P401&lt;735,666+13002/(738-P401),IF(P401&lt;900,545+17820/(P401-731),650)))</f>
        <v>502.71129255799644</v>
      </c>
      <c r="S401" s="12">
        <f>LambdaP*MassivSI/(dP/1000)/(R401*RhoA)/(1+Q401/3)*(D401-P401)*DeltaT-(EXP(Q401/10)-1)*(D401-D400)</f>
        <v>0.37213324581821938</v>
      </c>
    </row>
    <row r="402" spans="2:19" x14ac:dyDescent="0.25">
      <c r="B402" s="3">
        <f t="shared" si="20"/>
        <v>1920</v>
      </c>
      <c r="C402" s="14">
        <f t="shared" si="21"/>
        <v>32</v>
      </c>
      <c r="D402" s="11">
        <f t="shared" si="22"/>
        <v>851.42692754929669</v>
      </c>
      <c r="E402" s="11">
        <f t="shared" si="23"/>
        <v>132.40808995687803</v>
      </c>
      <c r="F402" s="11">
        <f>L402</f>
        <v>132.40808995687803</v>
      </c>
      <c r="G402" s="11">
        <f>P402</f>
        <v>132.40808995687803</v>
      </c>
      <c r="H402" s="24">
        <f>H401+IF(Limit=Oui,MAX(0,K401),K401)</f>
        <v>132.40808995687803</v>
      </c>
      <c r="I402" s="12">
        <f>Cp*RhoP/(J402*RhoA)*dP/1000*MassivSS</f>
        <v>0.56326444485740934</v>
      </c>
      <c r="J402" s="24">
        <f>IF(H402&lt;600,425+0.773*H402-1.69/1000*H402^2+2.22/1000^2*H402^3,IF(H402&lt;735,666+13002/(738-H402),IF(H402&lt;900,545+17820/(H402-731),650)))</f>
        <v>502.87597051618633</v>
      </c>
      <c r="K402" s="12">
        <f>LambdaP*MassivSS/(dP/1000)/(J402*RhoA)/(1+I402/3)*(D402-H402)*DeltaT-(EXP(I402/10)-1)*(D402-D401)</f>
        <v>0.37210010377229064</v>
      </c>
      <c r="L402" s="24">
        <f>L401+IF(Limit=Oui,MAX(0,O401),O401)</f>
        <v>132.40808995687803</v>
      </c>
      <c r="M402" s="12">
        <f>Cp*RhoP/(N402*RhoA)*dP/1000*MassivW</f>
        <v>0.56326444485740934</v>
      </c>
      <c r="N402" s="24">
        <f>IF(L402&lt;600,425+0.773*L402-1.69/1000*L402^2+2.22/1000^2*L402^3,IF(L402&lt;735,666+13002/(738-L402),IF(L402&lt;900,545+17820/(L402-731),650)))</f>
        <v>502.87597051618633</v>
      </c>
      <c r="O402" s="12">
        <f>LambdaP*MassivW/(dP/1000)/(N402*RhoA)/(1+M402/3)*(D402-L402)*DeltaT-(EXP(M402/10)-1)*(D402-D401)</f>
        <v>0.37210010377229064</v>
      </c>
      <c r="P402" s="24">
        <f>P401+IF(Limit=Oui,MAX(0,S401),S401)</f>
        <v>132.40808995687803</v>
      </c>
      <c r="Q402" s="12">
        <f>Cp*RhoP/(R402*RhoA)*dP/1000*MassivSI</f>
        <v>0.56326444485740934</v>
      </c>
      <c r="R402" s="24">
        <f>IF(P402&lt;600,425+0.773*P402-1.69/1000*P402^2+2.22/1000^2*P402^3,IF(P402&lt;735,666+13002/(738-P402),IF(P402&lt;900,545+17820/(P402-731),650)))</f>
        <v>502.87597051618633</v>
      </c>
      <c r="S402" s="12">
        <f>LambdaP*MassivSI/(dP/1000)/(R402*RhoA)/(1+Q402/3)*(D402-P402)*DeltaT-(EXP(Q402/10)-1)*(D402-D401)</f>
        <v>0.37210010377229064</v>
      </c>
    </row>
    <row r="403" spans="2:19" x14ac:dyDescent="0.25">
      <c r="B403" s="3">
        <f t="shared" ref="B403:B466" si="24">B402+DeltaT</f>
        <v>1925</v>
      </c>
      <c r="C403" s="14">
        <f t="shared" ref="C403:C466" si="25">B403/60</f>
        <v>32.083333333333336</v>
      </c>
      <c r="D403" s="11">
        <f t="shared" ref="D403:D466" si="26">20+345*LOG(8*C403+1,10)</f>
        <v>851.81509252353851</v>
      </c>
      <c r="E403" s="11">
        <f t="shared" ref="E403:E466" si="27">H403</f>
        <v>132.78019006065031</v>
      </c>
      <c r="F403" s="11">
        <f>L403</f>
        <v>132.78019006065031</v>
      </c>
      <c r="G403" s="11">
        <f>P403</f>
        <v>132.78019006065031</v>
      </c>
      <c r="H403" s="24">
        <f>H402+IF(Limit=Oui,MAX(0,K402),K402)</f>
        <v>132.78019006065031</v>
      </c>
      <c r="I403" s="12">
        <f>Cp*RhoP/(J403*RhoA)*dP/1000*MassivSS</f>
        <v>0.56308031866155628</v>
      </c>
      <c r="J403" s="24">
        <f>IF(H403&lt;600,425+0.773*H403-1.69/1000*H403^2+2.22/1000^2*H403^3,IF(H403&lt;735,666+13002/(738-H403),IF(H403&lt;900,545+17820/(H403-731),650)))</f>
        <v>503.04041000442351</v>
      </c>
      <c r="K403" s="12">
        <f>LambdaP*MassivSS/(dP/1000)/(J403*RhoA)/(1+I403/3)*(D403-H403)*DeltaT-(EXP(I403/10)-1)*(D403-D402)</f>
        <v>0.3720662792057049</v>
      </c>
      <c r="L403" s="24">
        <f>L402+IF(Limit=Oui,MAX(0,O402),O402)</f>
        <v>132.78019006065031</v>
      </c>
      <c r="M403" s="12">
        <f>Cp*RhoP/(N403*RhoA)*dP/1000*MassivW</f>
        <v>0.56308031866155628</v>
      </c>
      <c r="N403" s="24">
        <f>IF(L403&lt;600,425+0.773*L403-1.69/1000*L403^2+2.22/1000^2*L403^3,IF(L403&lt;735,666+13002/(738-L403),IF(L403&lt;900,545+17820/(L403-731),650)))</f>
        <v>503.04041000442351</v>
      </c>
      <c r="O403" s="12">
        <f>LambdaP*MassivW/(dP/1000)/(N403*RhoA)/(1+M403/3)*(D403-L403)*DeltaT-(EXP(M403/10)-1)*(D403-D402)</f>
        <v>0.3720662792057049</v>
      </c>
      <c r="P403" s="24">
        <f>P402+IF(Limit=Oui,MAX(0,S402),S402)</f>
        <v>132.78019006065031</v>
      </c>
      <c r="Q403" s="12">
        <f>Cp*RhoP/(R403*RhoA)*dP/1000*MassivSI</f>
        <v>0.56308031866155628</v>
      </c>
      <c r="R403" s="24">
        <f>IF(P403&lt;600,425+0.773*P403-1.69/1000*P403^2+2.22/1000^2*P403^3,IF(P403&lt;735,666+13002/(738-P403),IF(P403&lt;900,545+17820/(P403-731),650)))</f>
        <v>503.04041000442351</v>
      </c>
      <c r="S403" s="12">
        <f>LambdaP*MassivSI/(dP/1000)/(R403*RhoA)/(1+Q403/3)*(D403-P403)*DeltaT-(EXP(Q403/10)-1)*(D403-D402)</f>
        <v>0.3720662792057049</v>
      </c>
    </row>
    <row r="404" spans="2:19" x14ac:dyDescent="0.25">
      <c r="B404" s="3">
        <f t="shared" si="24"/>
        <v>1930</v>
      </c>
      <c r="C404" s="14">
        <f t="shared" si="25"/>
        <v>32.166666666666664</v>
      </c>
      <c r="D404" s="11">
        <f t="shared" si="26"/>
        <v>852.20225448639337</v>
      </c>
      <c r="E404" s="11">
        <f t="shared" si="27"/>
        <v>133.15225633985602</v>
      </c>
      <c r="F404" s="11">
        <f>L404</f>
        <v>133.15225633985602</v>
      </c>
      <c r="G404" s="11">
        <f>P404</f>
        <v>133.15225633985602</v>
      </c>
      <c r="H404" s="24">
        <f>H403+IF(Limit=Oui,MAX(0,K403),K403)</f>
        <v>133.15225633985602</v>
      </c>
      <c r="I404" s="12">
        <f>Cp*RhoP/(J404*RhoA)*dP/1000*MassivSS</f>
        <v>0.56289657906510571</v>
      </c>
      <c r="J404" s="24">
        <f>IF(H404&lt;600,425+0.773*H404-1.69/1000*H404^2+2.22/1000^2*H404^3,IF(H404&lt;735,666+13002/(738-H404),IF(H404&lt;900,545+17820/(H404-731),650)))</f>
        <v>503.20461146765859</v>
      </c>
      <c r="K404" s="12">
        <f>LambdaP*MassivSS/(dP/1000)/(J404*RhoA)/(1+I404/3)*(D404-H404)*DeltaT-(EXP(I404/10)-1)*(D404-D403)</f>
        <v>0.37203177804103749</v>
      </c>
      <c r="L404" s="24">
        <f>L403+IF(Limit=Oui,MAX(0,O403),O403)</f>
        <v>133.15225633985602</v>
      </c>
      <c r="M404" s="12">
        <f>Cp*RhoP/(N404*RhoA)*dP/1000*MassivW</f>
        <v>0.56289657906510571</v>
      </c>
      <c r="N404" s="24">
        <f>IF(L404&lt;600,425+0.773*L404-1.69/1000*L404^2+2.22/1000^2*L404^3,IF(L404&lt;735,666+13002/(738-L404),IF(L404&lt;900,545+17820/(L404-731),650)))</f>
        <v>503.20461146765859</v>
      </c>
      <c r="O404" s="12">
        <f>LambdaP*MassivW/(dP/1000)/(N404*RhoA)/(1+M404/3)*(D404-L404)*DeltaT-(EXP(M404/10)-1)*(D404-D403)</f>
        <v>0.37203177804103749</v>
      </c>
      <c r="P404" s="24">
        <f>P403+IF(Limit=Oui,MAX(0,S403),S403)</f>
        <v>133.15225633985602</v>
      </c>
      <c r="Q404" s="12">
        <f>Cp*RhoP/(R404*RhoA)*dP/1000*MassivSI</f>
        <v>0.56289657906510571</v>
      </c>
      <c r="R404" s="24">
        <f>IF(P404&lt;600,425+0.773*P404-1.69/1000*P404^2+2.22/1000^2*P404^3,IF(P404&lt;735,666+13002/(738-P404),IF(P404&lt;900,545+17820/(P404-731),650)))</f>
        <v>503.20461146765859</v>
      </c>
      <c r="S404" s="12">
        <f>LambdaP*MassivSI/(dP/1000)/(R404*RhoA)/(1+Q404/3)*(D404-P404)*DeltaT-(EXP(Q404/10)-1)*(D404-D403)</f>
        <v>0.37203177804103749</v>
      </c>
    </row>
    <row r="405" spans="2:19" x14ac:dyDescent="0.25">
      <c r="B405" s="3">
        <f t="shared" si="24"/>
        <v>1935</v>
      </c>
      <c r="C405" s="14">
        <f t="shared" si="25"/>
        <v>32.25</v>
      </c>
      <c r="D405" s="11">
        <f t="shared" si="26"/>
        <v>852.5884186080317</v>
      </c>
      <c r="E405" s="11">
        <f t="shared" si="27"/>
        <v>133.52428811789707</v>
      </c>
      <c r="F405" s="11">
        <f>L405</f>
        <v>133.52428811789707</v>
      </c>
      <c r="G405" s="11">
        <f>P405</f>
        <v>133.52428811789707</v>
      </c>
      <c r="H405" s="24">
        <f>H404+IF(Limit=Oui,MAX(0,K404),K404)</f>
        <v>133.52428811789707</v>
      </c>
      <c r="I405" s="12">
        <f>Cp*RhoP/(J405*RhoA)*dP/1000*MassivSS</f>
        <v>0.56271322492734466</v>
      </c>
      <c r="J405" s="24">
        <f>IF(H405&lt;600,425+0.773*H405-1.69/1000*H405^2+2.22/1000^2*H405^3,IF(H405&lt;735,666+13002/(738-H405),IF(H405&lt;900,545+17820/(H405-731),650)))</f>
        <v>503.36857535470767</v>
      </c>
      <c r="K405" s="12">
        <f>LambdaP*MassivSS/(dP/1000)/(J405*RhoA)/(1+I405/3)*(D405-H405)*DeltaT-(EXP(I405/10)-1)*(D405-D404)</f>
        <v>0.37199660613998209</v>
      </c>
      <c r="L405" s="24">
        <f>L404+IF(Limit=Oui,MAX(0,O404),O404)</f>
        <v>133.52428811789707</v>
      </c>
      <c r="M405" s="12">
        <f>Cp*RhoP/(N405*RhoA)*dP/1000*MassivW</f>
        <v>0.56271322492734466</v>
      </c>
      <c r="N405" s="24">
        <f>IF(L405&lt;600,425+0.773*L405-1.69/1000*L405^2+2.22/1000^2*L405^3,IF(L405&lt;735,666+13002/(738-L405),IF(L405&lt;900,545+17820/(L405-731),650)))</f>
        <v>503.36857535470767</v>
      </c>
      <c r="O405" s="12">
        <f>LambdaP*MassivW/(dP/1000)/(N405*RhoA)/(1+M405/3)*(D405-L405)*DeltaT-(EXP(M405/10)-1)*(D405-D404)</f>
        <v>0.37199660613998209</v>
      </c>
      <c r="P405" s="24">
        <f>P404+IF(Limit=Oui,MAX(0,S404),S404)</f>
        <v>133.52428811789707</v>
      </c>
      <c r="Q405" s="12">
        <f>Cp*RhoP/(R405*RhoA)*dP/1000*MassivSI</f>
        <v>0.56271322492734466</v>
      </c>
      <c r="R405" s="24">
        <f>IF(P405&lt;600,425+0.773*P405-1.69/1000*P405^2+2.22/1000^2*P405^3,IF(P405&lt;735,666+13002/(738-P405),IF(P405&lt;900,545+17820/(P405-731),650)))</f>
        <v>503.36857535470767</v>
      </c>
      <c r="S405" s="12">
        <f>LambdaP*MassivSI/(dP/1000)/(R405*RhoA)/(1+Q405/3)*(D405-P405)*DeltaT-(EXP(Q405/10)-1)*(D405-D404)</f>
        <v>0.37199660613998209</v>
      </c>
    </row>
    <row r="406" spans="2:19" x14ac:dyDescent="0.25">
      <c r="B406" s="3">
        <f t="shared" si="24"/>
        <v>1940</v>
      </c>
      <c r="C406" s="14">
        <f t="shared" si="25"/>
        <v>32.333333333333336</v>
      </c>
      <c r="D406" s="11">
        <f t="shared" si="26"/>
        <v>852.97359001875111</v>
      </c>
      <c r="E406" s="11">
        <f t="shared" si="27"/>
        <v>133.89628472403706</v>
      </c>
      <c r="F406" s="11">
        <f>L406</f>
        <v>133.89628472403706</v>
      </c>
      <c r="G406" s="11">
        <f>P406</f>
        <v>133.89628472403706</v>
      </c>
      <c r="H406" s="24">
        <f>H405+IF(Limit=Oui,MAX(0,K405),K405)</f>
        <v>133.89628472403706</v>
      </c>
      <c r="I406" s="12">
        <f>Cp*RhoP/(J406*RhoA)*dP/1000*MassivSS</f>
        <v>0.56253025510653809</v>
      </c>
      <c r="J406" s="24">
        <f>IF(H406&lt;600,425+0.773*H406-1.69/1000*H406^2+2.22/1000^2*H406^3,IF(H406&lt;735,666+13002/(738-H406),IF(H406&lt;900,545+17820/(H406-731),650)))</f>
        <v>503.53230211819505</v>
      </c>
      <c r="K406" s="12">
        <f>LambdaP*MassivSS/(dP/1000)/(J406*RhoA)/(1+I406/3)*(D406-H406)*DeltaT-(EXP(I406/10)-1)*(D406-D405)</f>
        <v>0.3719607693039878</v>
      </c>
      <c r="L406" s="24">
        <f>L405+IF(Limit=Oui,MAX(0,O405),O405)</f>
        <v>133.89628472403706</v>
      </c>
      <c r="M406" s="12">
        <f>Cp*RhoP/(N406*RhoA)*dP/1000*MassivW</f>
        <v>0.56253025510653809</v>
      </c>
      <c r="N406" s="24">
        <f>IF(L406&lt;600,425+0.773*L406-1.69/1000*L406^2+2.22/1000^2*L406^3,IF(L406&lt;735,666+13002/(738-L406),IF(L406&lt;900,545+17820/(L406-731),650)))</f>
        <v>503.53230211819505</v>
      </c>
      <c r="O406" s="12">
        <f>LambdaP*MassivW/(dP/1000)/(N406*RhoA)/(1+M406/3)*(D406-L406)*DeltaT-(EXP(M406/10)-1)*(D406-D405)</f>
        <v>0.3719607693039878</v>
      </c>
      <c r="P406" s="24">
        <f>P405+IF(Limit=Oui,MAX(0,S405),S405)</f>
        <v>133.89628472403706</v>
      </c>
      <c r="Q406" s="12">
        <f>Cp*RhoP/(R406*RhoA)*dP/1000*MassivSI</f>
        <v>0.56253025510653809</v>
      </c>
      <c r="R406" s="24">
        <f>IF(P406&lt;600,425+0.773*P406-1.69/1000*P406^2+2.22/1000^2*P406^3,IF(P406&lt;735,666+13002/(738-P406),IF(P406&lt;900,545+17820/(P406-731),650)))</f>
        <v>503.53230211819505</v>
      </c>
      <c r="S406" s="12">
        <f>LambdaP*MassivSI/(dP/1000)/(R406*RhoA)/(1+Q406/3)*(D406-P406)*DeltaT-(EXP(Q406/10)-1)*(D406-D405)</f>
        <v>0.3719607693039878</v>
      </c>
    </row>
    <row r="407" spans="2:19" x14ac:dyDescent="0.25">
      <c r="B407" s="3">
        <f t="shared" si="24"/>
        <v>1945</v>
      </c>
      <c r="C407" s="14">
        <f t="shared" si="25"/>
        <v>32.416666666666664</v>
      </c>
      <c r="D407" s="11">
        <f t="shared" si="26"/>
        <v>853.35777380938498</v>
      </c>
      <c r="E407" s="11">
        <f t="shared" si="27"/>
        <v>134.26824549334106</v>
      </c>
      <c r="F407" s="11">
        <f>L407</f>
        <v>134.26824549334106</v>
      </c>
      <c r="G407" s="11">
        <f>P407</f>
        <v>134.26824549334106</v>
      </c>
      <c r="H407" s="24">
        <f>H406+IF(Limit=Oui,MAX(0,K406),K406)</f>
        <v>134.26824549334106</v>
      </c>
      <c r="I407" s="12">
        <f>Cp*RhoP/(J407*RhoA)*dP/1000*MassivSS</f>
        <v>0.56234766845999151</v>
      </c>
      <c r="J407" s="24">
        <f>IF(H407&lt;600,425+0.773*H407-1.69/1000*H407^2+2.22/1000^2*H407^3,IF(H407&lt;735,666+13002/(738-H407),IF(H407&lt;900,545+17820/(H407-731),650)))</f>
        <v>503.69579221449692</v>
      </c>
      <c r="K407" s="12">
        <f>LambdaP*MassivSS/(dP/1000)/(J407*RhoA)/(1+I407/3)*(D407-H407)*DeltaT-(EXP(I407/10)-1)*(D407-D406)</f>
        <v>0.37192427327502259</v>
      </c>
      <c r="L407" s="24">
        <f>L406+IF(Limit=Oui,MAX(0,O406),O406)</f>
        <v>134.26824549334106</v>
      </c>
      <c r="M407" s="12">
        <f>Cp*RhoP/(N407*RhoA)*dP/1000*MassivW</f>
        <v>0.56234766845999151</v>
      </c>
      <c r="N407" s="24">
        <f>IF(L407&lt;600,425+0.773*L407-1.69/1000*L407^2+2.22/1000^2*L407^3,IF(L407&lt;735,666+13002/(738-L407),IF(L407&lt;900,545+17820/(L407-731),650)))</f>
        <v>503.69579221449692</v>
      </c>
      <c r="O407" s="12">
        <f>LambdaP*MassivW/(dP/1000)/(N407*RhoA)/(1+M407/3)*(D407-L407)*DeltaT-(EXP(M407/10)-1)*(D407-D406)</f>
        <v>0.37192427327502259</v>
      </c>
      <c r="P407" s="24">
        <f>P406+IF(Limit=Oui,MAX(0,S406),S406)</f>
        <v>134.26824549334106</v>
      </c>
      <c r="Q407" s="12">
        <f>Cp*RhoP/(R407*RhoA)*dP/1000*MassivSI</f>
        <v>0.56234766845999151</v>
      </c>
      <c r="R407" s="24">
        <f>IF(P407&lt;600,425+0.773*P407-1.69/1000*P407^2+2.22/1000^2*P407^3,IF(P407&lt;735,666+13002/(738-P407),IF(P407&lt;900,545+17820/(P407-731),650)))</f>
        <v>503.69579221449692</v>
      </c>
      <c r="S407" s="12">
        <f>LambdaP*MassivSI/(dP/1000)/(R407*RhoA)/(1+Q407/3)*(D407-P407)*DeltaT-(EXP(Q407/10)-1)*(D407-D406)</f>
        <v>0.37192427327502259</v>
      </c>
    </row>
    <row r="408" spans="2:19" x14ac:dyDescent="0.25">
      <c r="B408" s="3">
        <f t="shared" si="24"/>
        <v>1950</v>
      </c>
      <c r="C408" s="14">
        <f t="shared" si="25"/>
        <v>32.5</v>
      </c>
      <c r="D408" s="11">
        <f t="shared" si="26"/>
        <v>853.74097503170685</v>
      </c>
      <c r="E408" s="11">
        <f t="shared" si="27"/>
        <v>134.64016976661608</v>
      </c>
      <c r="F408" s="11">
        <f>L408</f>
        <v>134.64016976661608</v>
      </c>
      <c r="G408" s="11">
        <f>P408</f>
        <v>134.64016976661608</v>
      </c>
      <c r="H408" s="24">
        <f>H407+IF(Limit=Oui,MAX(0,K407),K407)</f>
        <v>134.64016976661608</v>
      </c>
      <c r="I408" s="12">
        <f>Cp*RhoP/(J408*RhoA)*dP/1000*MassivSS</f>
        <v>0.56216546384411337</v>
      </c>
      <c r="J408" s="24">
        <f>IF(H408&lt;600,425+0.773*H408-1.69/1000*H408^2+2.22/1000^2*H408^3,IF(H408&lt;735,666+13002/(738-H408),IF(H408&lt;900,545+17820/(H408-731),650)))</f>
        <v>503.85904610368516</v>
      </c>
      <c r="K408" s="12">
        <f>LambdaP*MassivSS/(dP/1000)/(J408*RhoA)/(1+I408/3)*(D408-H408)*DeltaT-(EXP(I408/10)-1)*(D408-D407)</f>
        <v>0.37188712373622651</v>
      </c>
      <c r="L408" s="24">
        <f>L407+IF(Limit=Oui,MAX(0,O407),O407)</f>
        <v>134.64016976661608</v>
      </c>
      <c r="M408" s="12">
        <f>Cp*RhoP/(N408*RhoA)*dP/1000*MassivW</f>
        <v>0.56216546384411337</v>
      </c>
      <c r="N408" s="24">
        <f>IF(L408&lt;600,425+0.773*L408-1.69/1000*L408^2+2.22/1000^2*L408^3,IF(L408&lt;735,666+13002/(738-L408),IF(L408&lt;900,545+17820/(L408-731),650)))</f>
        <v>503.85904610368516</v>
      </c>
      <c r="O408" s="12">
        <f>LambdaP*MassivW/(dP/1000)/(N408*RhoA)/(1+M408/3)*(D408-L408)*DeltaT-(EXP(M408/10)-1)*(D408-D407)</f>
        <v>0.37188712373622651</v>
      </c>
      <c r="P408" s="24">
        <f>P407+IF(Limit=Oui,MAX(0,S407),S407)</f>
        <v>134.64016976661608</v>
      </c>
      <c r="Q408" s="12">
        <f>Cp*RhoP/(R408*RhoA)*dP/1000*MassivSI</f>
        <v>0.56216546384411337</v>
      </c>
      <c r="R408" s="24">
        <f>IF(P408&lt;600,425+0.773*P408-1.69/1000*P408^2+2.22/1000^2*P408^3,IF(P408&lt;735,666+13002/(738-P408),IF(P408&lt;900,545+17820/(P408-731),650)))</f>
        <v>503.85904610368516</v>
      </c>
      <c r="S408" s="12">
        <f>LambdaP*MassivSI/(dP/1000)/(R408*RhoA)/(1+Q408/3)*(D408-P408)*DeltaT-(EXP(Q408/10)-1)*(D408-D407)</f>
        <v>0.37188712373622651</v>
      </c>
    </row>
    <row r="409" spans="2:19" x14ac:dyDescent="0.25">
      <c r="B409" s="3">
        <f t="shared" si="24"/>
        <v>1955</v>
      </c>
      <c r="C409" s="14">
        <f t="shared" si="25"/>
        <v>32.583333333333336</v>
      </c>
      <c r="D409" s="11">
        <f t="shared" si="26"/>
        <v>854.12319869882856</v>
      </c>
      <c r="E409" s="11">
        <f t="shared" si="27"/>
        <v>135.01205689035231</v>
      </c>
      <c r="F409" s="11">
        <f>L409</f>
        <v>135.01205689035231</v>
      </c>
      <c r="G409" s="11">
        <f>P409</f>
        <v>135.01205689035231</v>
      </c>
      <c r="H409" s="24">
        <f>H408+IF(Limit=Oui,MAX(0,K408),K408)</f>
        <v>135.01205689035231</v>
      </c>
      <c r="I409" s="12">
        <f>Cp*RhoP/(J409*RhoA)*dP/1000*MassivSS</f>
        <v>0.5619836401144761</v>
      </c>
      <c r="J409" s="24">
        <f>IF(H409&lt;600,425+0.773*H409-1.69/1000*H409^2+2.22/1000^2*H409^3,IF(H409&lt;735,666+13002/(738-H409),IF(H409&lt;900,545+17820/(H409-731),650)))</f>
        <v>504.02206424947207</v>
      </c>
      <c r="K409" s="12">
        <f>LambdaP*MassivSS/(dP/1000)/(J409*RhoA)/(1+I409/3)*(D409-H409)*DeltaT-(EXP(I409/10)-1)*(D409-D408)</f>
        <v>0.37184932631267742</v>
      </c>
      <c r="L409" s="24">
        <f>L408+IF(Limit=Oui,MAX(0,O408),O408)</f>
        <v>135.01205689035231</v>
      </c>
      <c r="M409" s="12">
        <f>Cp*RhoP/(N409*RhoA)*dP/1000*MassivW</f>
        <v>0.5619836401144761</v>
      </c>
      <c r="N409" s="24">
        <f>IF(L409&lt;600,425+0.773*L409-1.69/1000*L409^2+2.22/1000^2*L409^3,IF(L409&lt;735,666+13002/(738-L409),IF(L409&lt;900,545+17820/(L409-731),650)))</f>
        <v>504.02206424947207</v>
      </c>
      <c r="O409" s="12">
        <f>LambdaP*MassivW/(dP/1000)/(N409*RhoA)/(1+M409/3)*(D409-L409)*DeltaT-(EXP(M409/10)-1)*(D409-D408)</f>
        <v>0.37184932631267742</v>
      </c>
      <c r="P409" s="24">
        <f>P408+IF(Limit=Oui,MAX(0,S408),S408)</f>
        <v>135.01205689035231</v>
      </c>
      <c r="Q409" s="12">
        <f>Cp*RhoP/(R409*RhoA)*dP/1000*MassivSI</f>
        <v>0.5619836401144761</v>
      </c>
      <c r="R409" s="24">
        <f>IF(P409&lt;600,425+0.773*P409-1.69/1000*P409^2+2.22/1000^2*P409^3,IF(P409&lt;735,666+13002/(738-P409),IF(P409&lt;900,545+17820/(P409-731),650)))</f>
        <v>504.02206424947207</v>
      </c>
      <c r="S409" s="12">
        <f>LambdaP*MassivSI/(dP/1000)/(R409*RhoA)/(1+Q409/3)*(D409-P409)*DeltaT-(EXP(Q409/10)-1)*(D409-D408)</f>
        <v>0.37184932631267742</v>
      </c>
    </row>
    <row r="410" spans="2:19" x14ac:dyDescent="0.25">
      <c r="B410" s="3">
        <f t="shared" si="24"/>
        <v>1960</v>
      </c>
      <c r="C410" s="14">
        <f t="shared" si="25"/>
        <v>32.666666666666664</v>
      </c>
      <c r="D410" s="11">
        <f t="shared" si="26"/>
        <v>854.50444978559358</v>
      </c>
      <c r="E410" s="11">
        <f t="shared" si="27"/>
        <v>135.383906216665</v>
      </c>
      <c r="F410" s="11">
        <f>L410</f>
        <v>135.383906216665</v>
      </c>
      <c r="G410" s="11">
        <f>P410</f>
        <v>135.383906216665</v>
      </c>
      <c r="H410" s="24">
        <f>H409+IF(Limit=Oui,MAX(0,K409),K409)</f>
        <v>135.383906216665</v>
      </c>
      <c r="I410" s="12">
        <f>Cp*RhoP/(J410*RhoA)*dP/1000*MassivSS</f>
        <v>0.56180219612587545</v>
      </c>
      <c r="J410" s="24">
        <f>IF(H410&lt;600,425+0.773*H410-1.69/1000*H410^2+2.22/1000^2*H410^3,IF(H410&lt;735,666+13002/(738-H410),IF(H410&lt;900,545+17820/(H410-731),650)))</f>
        <v>504.18484711915613</v>
      </c>
      <c r="K410" s="12">
        <f>LambdaP*MassivSS/(dP/1000)/(J410*RhoA)/(1+I410/3)*(D410-H410)*DeltaT-(EXP(I410/10)-1)*(D410-D409)</f>
        <v>0.37181088657206551</v>
      </c>
      <c r="L410" s="24">
        <f>L409+IF(Limit=Oui,MAX(0,O409),O409)</f>
        <v>135.383906216665</v>
      </c>
      <c r="M410" s="12">
        <f>Cp*RhoP/(N410*RhoA)*dP/1000*MassivW</f>
        <v>0.56180219612587545</v>
      </c>
      <c r="N410" s="24">
        <f>IF(L410&lt;600,425+0.773*L410-1.69/1000*L410^2+2.22/1000^2*L410^3,IF(L410&lt;735,666+13002/(738-L410),IF(L410&lt;900,545+17820/(L410-731),650)))</f>
        <v>504.18484711915613</v>
      </c>
      <c r="O410" s="12">
        <f>LambdaP*MassivW/(dP/1000)/(N410*RhoA)/(1+M410/3)*(D410-L410)*DeltaT-(EXP(M410/10)-1)*(D410-D409)</f>
        <v>0.37181088657206551</v>
      </c>
      <c r="P410" s="24">
        <f>P409+IF(Limit=Oui,MAX(0,S409),S409)</f>
        <v>135.383906216665</v>
      </c>
      <c r="Q410" s="12">
        <f>Cp*RhoP/(R410*RhoA)*dP/1000*MassivSI</f>
        <v>0.56180219612587545</v>
      </c>
      <c r="R410" s="24">
        <f>IF(P410&lt;600,425+0.773*P410-1.69/1000*P410^2+2.22/1000^2*P410^3,IF(P410&lt;735,666+13002/(738-P410),IF(P410&lt;900,545+17820/(P410-731),650)))</f>
        <v>504.18484711915613</v>
      </c>
      <c r="S410" s="12">
        <f>LambdaP*MassivSI/(dP/1000)/(R410*RhoA)/(1+Q410/3)*(D410-P410)*DeltaT-(EXP(Q410/10)-1)*(D410-D409)</f>
        <v>0.37181088657206551</v>
      </c>
    </row>
    <row r="411" spans="2:19" x14ac:dyDescent="0.25">
      <c r="B411" s="3">
        <f t="shared" si="24"/>
        <v>1965</v>
      </c>
      <c r="C411" s="14">
        <f t="shared" si="25"/>
        <v>32.75</v>
      </c>
      <c r="D411" s="11">
        <f t="shared" si="26"/>
        <v>854.88473322896641</v>
      </c>
      <c r="E411" s="11">
        <f t="shared" si="27"/>
        <v>135.75571710323706</v>
      </c>
      <c r="F411" s="11">
        <f>L411</f>
        <v>135.75571710323706</v>
      </c>
      <c r="G411" s="11">
        <f>P411</f>
        <v>135.75571710323706</v>
      </c>
      <c r="H411" s="24">
        <f>H410+IF(Limit=Oui,MAX(0,K410),K410)</f>
        <v>135.75571710323706</v>
      </c>
      <c r="I411" s="12">
        <f>Cp*RhoP/(J411*RhoA)*dP/1000*MassivSS</f>
        <v>0.56162113073238928</v>
      </c>
      <c r="J411" s="24">
        <f>IF(H411&lt;600,425+0.773*H411-1.69/1000*H411^2+2.22/1000^2*H411^3,IF(H411&lt;735,666+13002/(738-H411),IF(H411&lt;900,545+17820/(H411-731),650)))</f>
        <v>504.34739518356804</v>
      </c>
      <c r="K411" s="12">
        <f>LambdaP*MassivSS/(dP/1000)/(J411*RhoA)/(1+I411/3)*(D411-H411)*DeltaT-(EXP(I411/10)-1)*(D411-D410)</f>
        <v>0.37177181002531806</v>
      </c>
      <c r="L411" s="24">
        <f>L410+IF(Limit=Oui,MAX(0,O410),O410)</f>
        <v>135.75571710323706</v>
      </c>
      <c r="M411" s="12">
        <f>Cp*RhoP/(N411*RhoA)*dP/1000*MassivW</f>
        <v>0.56162113073238928</v>
      </c>
      <c r="N411" s="24">
        <f>IF(L411&lt;600,425+0.773*L411-1.69/1000*L411^2+2.22/1000^2*L411^3,IF(L411&lt;735,666+13002/(738-L411),IF(L411&lt;900,545+17820/(L411-731),650)))</f>
        <v>504.34739518356804</v>
      </c>
      <c r="O411" s="12">
        <f>LambdaP*MassivW/(dP/1000)/(N411*RhoA)/(1+M411/3)*(D411-L411)*DeltaT-(EXP(M411/10)-1)*(D411-D410)</f>
        <v>0.37177181002531806</v>
      </c>
      <c r="P411" s="24">
        <f>P410+IF(Limit=Oui,MAX(0,S410),S410)</f>
        <v>135.75571710323706</v>
      </c>
      <c r="Q411" s="12">
        <f>Cp*RhoP/(R411*RhoA)*dP/1000*MassivSI</f>
        <v>0.56162113073238928</v>
      </c>
      <c r="R411" s="24">
        <f>IF(P411&lt;600,425+0.773*P411-1.69/1000*P411^2+2.22/1000^2*P411^3,IF(P411&lt;735,666+13002/(738-P411),IF(P411&lt;900,545+17820/(P411-731),650)))</f>
        <v>504.34739518356804</v>
      </c>
      <c r="S411" s="12">
        <f>LambdaP*MassivSI/(dP/1000)/(R411*RhoA)/(1+Q411/3)*(D411-P411)*DeltaT-(EXP(Q411/10)-1)*(D411-D410)</f>
        <v>0.37177181002531806</v>
      </c>
    </row>
    <row r="412" spans="2:19" x14ac:dyDescent="0.25">
      <c r="B412" s="3">
        <f t="shared" si="24"/>
        <v>1970</v>
      </c>
      <c r="C412" s="14">
        <f t="shared" si="25"/>
        <v>32.833333333333336</v>
      </c>
      <c r="D412" s="11">
        <f t="shared" si="26"/>
        <v>855.2640539284148</v>
      </c>
      <c r="E412" s="11">
        <f t="shared" si="27"/>
        <v>136.12748891326237</v>
      </c>
      <c r="F412" s="11">
        <f>L412</f>
        <v>136.12748891326237</v>
      </c>
      <c r="G412" s="11">
        <f>P412</f>
        <v>136.12748891326237</v>
      </c>
      <c r="H412" s="24">
        <f>H411+IF(Limit=Oui,MAX(0,K411),K411)</f>
        <v>136.12748891326237</v>
      </c>
      <c r="I412" s="12">
        <f>Cp*RhoP/(J412*RhoA)*dP/1000*MassivSS</f>
        <v>0.56144044278743588</v>
      </c>
      <c r="J412" s="24">
        <f>IF(H412&lt;600,425+0.773*H412-1.69/1000*H412^2+2.22/1000^2*H412^3,IF(H412&lt;735,666+13002/(738-H412),IF(H412&lt;900,545+17820/(H412-731),650)))</f>
        <v>504.50970891701746</v>
      </c>
      <c r="K412" s="12">
        <f>LambdaP*MassivSS/(dP/1000)/(J412*RhoA)/(1+I412/3)*(D412-H412)*DeltaT-(EXP(I412/10)-1)*(D412-D411)</f>
        <v>0.37173210212740199</v>
      </c>
      <c r="L412" s="24">
        <f>L411+IF(Limit=Oui,MAX(0,O411),O411)</f>
        <v>136.12748891326237</v>
      </c>
      <c r="M412" s="12">
        <f>Cp*RhoP/(N412*RhoA)*dP/1000*MassivW</f>
        <v>0.56144044278743588</v>
      </c>
      <c r="N412" s="24">
        <f>IF(L412&lt;600,425+0.773*L412-1.69/1000*L412^2+2.22/1000^2*L412^3,IF(L412&lt;735,666+13002/(738-L412),IF(L412&lt;900,545+17820/(L412-731),650)))</f>
        <v>504.50970891701746</v>
      </c>
      <c r="O412" s="12">
        <f>LambdaP*MassivW/(dP/1000)/(N412*RhoA)/(1+M412/3)*(D412-L412)*DeltaT-(EXP(M412/10)-1)*(D412-D411)</f>
        <v>0.37173210212740199</v>
      </c>
      <c r="P412" s="24">
        <f>P411+IF(Limit=Oui,MAX(0,S411),S411)</f>
        <v>136.12748891326237</v>
      </c>
      <c r="Q412" s="12">
        <f>Cp*RhoP/(R412*RhoA)*dP/1000*MassivSI</f>
        <v>0.56144044278743588</v>
      </c>
      <c r="R412" s="24">
        <f>IF(P412&lt;600,425+0.773*P412-1.69/1000*P412^2+2.22/1000^2*P412^3,IF(P412&lt;735,666+13002/(738-P412),IF(P412&lt;900,545+17820/(P412-731),650)))</f>
        <v>504.50970891701746</v>
      </c>
      <c r="S412" s="12">
        <f>LambdaP*MassivSI/(dP/1000)/(R412*RhoA)/(1+Q412/3)*(D412-P412)*DeltaT-(EXP(Q412/10)-1)*(D412-D411)</f>
        <v>0.37173210212740199</v>
      </c>
    </row>
    <row r="413" spans="2:19" x14ac:dyDescent="0.25">
      <c r="B413" s="3">
        <f t="shared" si="24"/>
        <v>1975</v>
      </c>
      <c r="C413" s="14">
        <f t="shared" si="25"/>
        <v>32.916666666666664</v>
      </c>
      <c r="D413" s="11">
        <f t="shared" si="26"/>
        <v>855.64241674628965</v>
      </c>
      <c r="E413" s="11">
        <f t="shared" si="27"/>
        <v>136.49922101538976</v>
      </c>
      <c r="F413" s="11">
        <f>L413</f>
        <v>136.49922101538976</v>
      </c>
      <c r="G413" s="11">
        <f>P413</f>
        <v>136.49922101538976</v>
      </c>
      <c r="H413" s="24">
        <f>H412+IF(Limit=Oui,MAX(0,K412),K412)</f>
        <v>136.49922101538976</v>
      </c>
      <c r="I413" s="12">
        <f>Cp*RhoP/(J413*RhoA)*dP/1000*MassivSS</f>
        <v>0.56126013114383055</v>
      </c>
      <c r="J413" s="24">
        <f>IF(H413&lt;600,425+0.773*H413-1.69/1000*H413^2+2.22/1000^2*H413^3,IF(H413&lt;735,666+13002/(738-H413),IF(H413&lt;900,545+17820/(H413-731),650)))</f>
        <v>504.67178879724025</v>
      </c>
      <c r="K413" s="12">
        <f>LambdaP*MassivSS/(dP/1000)/(J413*RhoA)/(1+I413/3)*(D413-H413)*DeltaT-(EXP(I413/10)-1)*(D413-D412)</f>
        <v>0.37169176827783851</v>
      </c>
      <c r="L413" s="24">
        <f>L412+IF(Limit=Oui,MAX(0,O412),O412)</f>
        <v>136.49922101538976</v>
      </c>
      <c r="M413" s="12">
        <f>Cp*RhoP/(N413*RhoA)*dP/1000*MassivW</f>
        <v>0.56126013114383055</v>
      </c>
      <c r="N413" s="24">
        <f>IF(L413&lt;600,425+0.773*L413-1.69/1000*L413^2+2.22/1000^2*L413^3,IF(L413&lt;735,666+13002/(738-L413),IF(L413&lt;900,545+17820/(L413-731),650)))</f>
        <v>504.67178879724025</v>
      </c>
      <c r="O413" s="12">
        <f>LambdaP*MassivW/(dP/1000)/(N413*RhoA)/(1+M413/3)*(D413-L413)*DeltaT-(EXP(M413/10)-1)*(D413-D412)</f>
        <v>0.37169176827783851</v>
      </c>
      <c r="P413" s="24">
        <f>P412+IF(Limit=Oui,MAX(0,S412),S412)</f>
        <v>136.49922101538976</v>
      </c>
      <c r="Q413" s="12">
        <f>Cp*RhoP/(R413*RhoA)*dP/1000*MassivSI</f>
        <v>0.56126013114383055</v>
      </c>
      <c r="R413" s="24">
        <f>IF(P413&lt;600,425+0.773*P413-1.69/1000*P413^2+2.22/1000^2*P413^3,IF(P413&lt;735,666+13002/(738-P413),IF(P413&lt;900,545+17820/(P413-731),650)))</f>
        <v>504.67178879724025</v>
      </c>
      <c r="S413" s="12">
        <f>LambdaP*MassivSI/(dP/1000)/(R413*RhoA)/(1+Q413/3)*(D413-P413)*DeltaT-(EXP(Q413/10)-1)*(D413-D412)</f>
        <v>0.37169176827783851</v>
      </c>
    </row>
    <row r="414" spans="2:19" x14ac:dyDescent="0.25">
      <c r="B414" s="3">
        <f t="shared" si="24"/>
        <v>1980</v>
      </c>
      <c r="C414" s="14">
        <f t="shared" si="25"/>
        <v>33</v>
      </c>
      <c r="D414" s="11">
        <f t="shared" si="26"/>
        <v>856.01982650819855</v>
      </c>
      <c r="E414" s="11">
        <f t="shared" si="27"/>
        <v>136.87091278366759</v>
      </c>
      <c r="F414" s="11">
        <f>L414</f>
        <v>136.87091278366759</v>
      </c>
      <c r="G414" s="11">
        <f>P414</f>
        <v>136.87091278366759</v>
      </c>
      <c r="H414" s="24">
        <f>H413+IF(Limit=Oui,MAX(0,K413),K413)</f>
        <v>136.87091278366759</v>
      </c>
      <c r="I414" s="12">
        <f>Cp*RhoP/(J414*RhoA)*dP/1000*MassivSS</f>
        <v>0.56108019465384162</v>
      </c>
      <c r="J414" s="24">
        <f>IF(H414&lt;600,425+0.773*H414-1.69/1000*H414^2+2.22/1000^2*H414^3,IF(H414&lt;735,666+13002/(738-H414),IF(H414&lt;900,545+17820/(H414-731),650)))</f>
        <v>504.83363530534712</v>
      </c>
      <c r="K414" s="12">
        <f>LambdaP*MassivSS/(dP/1000)/(J414*RhoA)/(1+I414/3)*(D414-H414)*DeltaT-(EXP(I414/10)-1)*(D414-D413)</f>
        <v>0.37165081382145687</v>
      </c>
      <c r="L414" s="24">
        <f>L413+IF(Limit=Oui,MAX(0,O413),O413)</f>
        <v>136.87091278366759</v>
      </c>
      <c r="M414" s="12">
        <f>Cp*RhoP/(N414*RhoA)*dP/1000*MassivW</f>
        <v>0.56108019465384162</v>
      </c>
      <c r="N414" s="24">
        <f>IF(L414&lt;600,425+0.773*L414-1.69/1000*L414^2+2.22/1000^2*L414^3,IF(L414&lt;735,666+13002/(738-L414),IF(L414&lt;900,545+17820/(L414-731),650)))</f>
        <v>504.83363530534712</v>
      </c>
      <c r="O414" s="12">
        <f>LambdaP*MassivW/(dP/1000)/(N414*RhoA)/(1+M414/3)*(D414-L414)*DeltaT-(EXP(M414/10)-1)*(D414-D413)</f>
        <v>0.37165081382145687</v>
      </c>
      <c r="P414" s="24">
        <f>P413+IF(Limit=Oui,MAX(0,S413),S413)</f>
        <v>136.87091278366759</v>
      </c>
      <c r="Q414" s="12">
        <f>Cp*RhoP/(R414*RhoA)*dP/1000*MassivSI</f>
        <v>0.56108019465384162</v>
      </c>
      <c r="R414" s="24">
        <f>IF(P414&lt;600,425+0.773*P414-1.69/1000*P414^2+2.22/1000^2*P414^3,IF(P414&lt;735,666+13002/(738-P414),IF(P414&lt;900,545+17820/(P414-731),650)))</f>
        <v>504.83363530534712</v>
      </c>
      <c r="S414" s="12">
        <f>LambdaP*MassivSI/(dP/1000)/(R414*RhoA)/(1+Q414/3)*(D414-P414)*DeltaT-(EXP(Q414/10)-1)*(D414-D413)</f>
        <v>0.37165081382145687</v>
      </c>
    </row>
    <row r="415" spans="2:19" x14ac:dyDescent="0.25">
      <c r="B415" s="3">
        <f t="shared" si="24"/>
        <v>1985</v>
      </c>
      <c r="C415" s="14">
        <f t="shared" si="25"/>
        <v>33.083333333333336</v>
      </c>
      <c r="D415" s="11">
        <f t="shared" si="26"/>
        <v>856.39628800337516</v>
      </c>
      <c r="E415" s="11">
        <f t="shared" si="27"/>
        <v>137.24256359748904</v>
      </c>
      <c r="F415" s="11">
        <f>L415</f>
        <v>137.24256359748904</v>
      </c>
      <c r="G415" s="11">
        <f>P415</f>
        <v>137.24256359748904</v>
      </c>
      <c r="H415" s="24">
        <f>H414+IF(Limit=Oui,MAX(0,K414),K414)</f>
        <v>137.24256359748904</v>
      </c>
      <c r="I415" s="12">
        <f>Cp*RhoP/(J415*RhoA)*dP/1000*MassivSS</f>
        <v>0.56090063216924502</v>
      </c>
      <c r="J415" s="24">
        <f>IF(H415&lt;600,425+0.773*H415-1.69/1000*H415^2+2.22/1000^2*H415^3,IF(H415&lt;735,666+13002/(738-H415),IF(H415&lt;900,545+17820/(H415-731),650)))</f>
        <v>504.99524892577182</v>
      </c>
      <c r="K415" s="12">
        <f>LambdaP*MassivSS/(dP/1000)/(J415*RhoA)/(1+I415/3)*(D415-H415)*DeltaT-(EXP(I415/10)-1)*(D415-D414)</f>
        <v>0.3716092440489982</v>
      </c>
      <c r="L415" s="24">
        <f>L414+IF(Limit=Oui,MAX(0,O414),O414)</f>
        <v>137.24256359748904</v>
      </c>
      <c r="M415" s="12">
        <f>Cp*RhoP/(N415*RhoA)*dP/1000*MassivW</f>
        <v>0.56090063216924502</v>
      </c>
      <c r="N415" s="24">
        <f>IF(L415&lt;600,425+0.773*L415-1.69/1000*L415^2+2.22/1000^2*L415^3,IF(L415&lt;735,666+13002/(738-L415),IF(L415&lt;900,545+17820/(L415-731),650)))</f>
        <v>504.99524892577182</v>
      </c>
      <c r="O415" s="12">
        <f>LambdaP*MassivW/(dP/1000)/(N415*RhoA)/(1+M415/3)*(D415-L415)*DeltaT-(EXP(M415/10)-1)*(D415-D414)</f>
        <v>0.3716092440489982</v>
      </c>
      <c r="P415" s="24">
        <f>P414+IF(Limit=Oui,MAX(0,S414),S414)</f>
        <v>137.24256359748904</v>
      </c>
      <c r="Q415" s="12">
        <f>Cp*RhoP/(R415*RhoA)*dP/1000*MassivSI</f>
        <v>0.56090063216924502</v>
      </c>
      <c r="R415" s="24">
        <f>IF(P415&lt;600,425+0.773*P415-1.69/1000*P415^2+2.22/1000^2*P415^3,IF(P415&lt;735,666+13002/(738-P415),IF(P415&lt;900,545+17820/(P415-731),650)))</f>
        <v>504.99524892577182</v>
      </c>
      <c r="S415" s="12">
        <f>LambdaP*MassivSI/(dP/1000)/(R415*RhoA)/(1+Q415/3)*(D415-P415)*DeltaT-(EXP(Q415/10)-1)*(D415-D414)</f>
        <v>0.3716092440489982</v>
      </c>
    </row>
    <row r="416" spans="2:19" x14ac:dyDescent="0.25">
      <c r="B416" s="3">
        <f t="shared" si="24"/>
        <v>1990</v>
      </c>
      <c r="C416" s="14">
        <f t="shared" si="25"/>
        <v>33.166666666666664</v>
      </c>
      <c r="D416" s="11">
        <f t="shared" si="26"/>
        <v>856.77180598504333</v>
      </c>
      <c r="E416" s="11">
        <f t="shared" si="27"/>
        <v>137.61417284153805</v>
      </c>
      <c r="F416" s="11">
        <f>L416</f>
        <v>137.61417284153805</v>
      </c>
      <c r="G416" s="11">
        <f>P416</f>
        <v>137.61417284153805</v>
      </c>
      <c r="H416" s="24">
        <f>H415+IF(Limit=Oui,MAX(0,K415),K415)</f>
        <v>137.61417284153805</v>
      </c>
      <c r="I416" s="12">
        <f>Cp*RhoP/(J416*RhoA)*dP/1000*MassivSS</f>
        <v>0.56072144254137868</v>
      </c>
      <c r="J416" s="24">
        <f>IF(H416&lt;600,425+0.773*H416-1.69/1000*H416^2+2.22/1000^2*H416^3,IF(H416&lt;735,666+13002/(738-H416),IF(H416&lt;900,545+17820/(H416-731),650)))</f>
        <v>505.15663014622078</v>
      </c>
      <c r="K416" s="12">
        <f>LambdaP*MassivSS/(dP/1000)/(J416*RhoA)/(1+I416/3)*(D416-H416)*DeltaT-(EXP(I416/10)-1)*(D416-D415)</f>
        <v>0.37156706419780017</v>
      </c>
      <c r="L416" s="24">
        <f>L415+IF(Limit=Oui,MAX(0,O415),O415)</f>
        <v>137.61417284153805</v>
      </c>
      <c r="M416" s="12">
        <f>Cp*RhoP/(N416*RhoA)*dP/1000*MassivW</f>
        <v>0.56072144254137868</v>
      </c>
      <c r="N416" s="24">
        <f>IF(L416&lt;600,425+0.773*L416-1.69/1000*L416^2+2.22/1000^2*L416^3,IF(L416&lt;735,666+13002/(738-L416),IF(L416&lt;900,545+17820/(L416-731),650)))</f>
        <v>505.15663014622078</v>
      </c>
      <c r="O416" s="12">
        <f>LambdaP*MassivW/(dP/1000)/(N416*RhoA)/(1+M416/3)*(D416-L416)*DeltaT-(EXP(M416/10)-1)*(D416-D415)</f>
        <v>0.37156706419780017</v>
      </c>
      <c r="P416" s="24">
        <f>P415+IF(Limit=Oui,MAX(0,S415),S415)</f>
        <v>137.61417284153805</v>
      </c>
      <c r="Q416" s="12">
        <f>Cp*RhoP/(R416*RhoA)*dP/1000*MassivSI</f>
        <v>0.56072144254137868</v>
      </c>
      <c r="R416" s="24">
        <f>IF(P416&lt;600,425+0.773*P416-1.69/1000*P416^2+2.22/1000^2*P416^3,IF(P416&lt;735,666+13002/(738-P416),IF(P416&lt;900,545+17820/(P416-731),650)))</f>
        <v>505.15663014622078</v>
      </c>
      <c r="S416" s="12">
        <f>LambdaP*MassivSI/(dP/1000)/(R416*RhoA)/(1+Q416/3)*(D416-P416)*DeltaT-(EXP(Q416/10)-1)*(D416-D415)</f>
        <v>0.37156706419780017</v>
      </c>
    </row>
    <row r="417" spans="2:19" x14ac:dyDescent="0.25">
      <c r="B417" s="3">
        <f t="shared" si="24"/>
        <v>1995</v>
      </c>
      <c r="C417" s="14">
        <f t="shared" si="25"/>
        <v>33.25</v>
      </c>
      <c r="D417" s="11">
        <f t="shared" si="26"/>
        <v>857.14638517077833</v>
      </c>
      <c r="E417" s="11">
        <f t="shared" si="27"/>
        <v>137.98573990573584</v>
      </c>
      <c r="F417" s="11">
        <f>L417</f>
        <v>137.98573990573584</v>
      </c>
      <c r="G417" s="11">
        <f>P417</f>
        <v>137.98573990573584</v>
      </c>
      <c r="H417" s="24">
        <f>H416+IF(Limit=Oui,MAX(0,K416),K416)</f>
        <v>137.98573990573584</v>
      </c>
      <c r="I417" s="12">
        <f>Cp*RhoP/(J417*RhoA)*dP/1000*MassivSS</f>
        <v>0.56054262462119619</v>
      </c>
      <c r="J417" s="24">
        <f>IF(H417&lt;600,425+0.773*H417-1.69/1000*H417^2+2.22/1000^2*H417^3,IF(H417&lt;735,666+13002/(738-H417),IF(H417&lt;900,545+17820/(H417-731),650)))</f>
        <v>505.31777945762286</v>
      </c>
      <c r="K417" s="12">
        <f>LambdaP*MassivSS/(dP/1000)/(J417*RhoA)/(1+I417/3)*(D417-H417)*DeltaT-(EXP(I417/10)-1)*(D417-D416)</f>
        <v>0.3715242794523187</v>
      </c>
      <c r="L417" s="24">
        <f>L416+IF(Limit=Oui,MAX(0,O416),O416)</f>
        <v>137.98573990573584</v>
      </c>
      <c r="M417" s="12">
        <f>Cp*RhoP/(N417*RhoA)*dP/1000*MassivW</f>
        <v>0.56054262462119619</v>
      </c>
      <c r="N417" s="24">
        <f>IF(L417&lt;600,425+0.773*L417-1.69/1000*L417^2+2.22/1000^2*L417^3,IF(L417&lt;735,666+13002/(738-L417),IF(L417&lt;900,545+17820/(L417-731),650)))</f>
        <v>505.31777945762286</v>
      </c>
      <c r="O417" s="12">
        <f>LambdaP*MassivW/(dP/1000)/(N417*RhoA)/(1+M417/3)*(D417-L417)*DeltaT-(EXP(M417/10)-1)*(D417-D416)</f>
        <v>0.3715242794523187</v>
      </c>
      <c r="P417" s="24">
        <f>P416+IF(Limit=Oui,MAX(0,S416),S416)</f>
        <v>137.98573990573584</v>
      </c>
      <c r="Q417" s="12">
        <f>Cp*RhoP/(R417*RhoA)*dP/1000*MassivSI</f>
        <v>0.56054262462119619</v>
      </c>
      <c r="R417" s="24">
        <f>IF(P417&lt;600,425+0.773*P417-1.69/1000*P417^2+2.22/1000^2*P417^3,IF(P417&lt;735,666+13002/(738-P417),IF(P417&lt;900,545+17820/(P417-731),650)))</f>
        <v>505.31777945762286</v>
      </c>
      <c r="S417" s="12">
        <f>LambdaP*MassivSI/(dP/1000)/(R417*RhoA)/(1+Q417/3)*(D417-P417)*DeltaT-(EXP(Q417/10)-1)*(D417-D416)</f>
        <v>0.3715242794523187</v>
      </c>
    </row>
    <row r="418" spans="2:19" x14ac:dyDescent="0.25">
      <c r="B418" s="3">
        <f t="shared" si="24"/>
        <v>2000</v>
      </c>
      <c r="C418" s="14">
        <f t="shared" si="25"/>
        <v>33.333333333333336</v>
      </c>
      <c r="D418" s="11">
        <f t="shared" si="26"/>
        <v>857.52003024286125</v>
      </c>
      <c r="E418" s="11">
        <f t="shared" si="27"/>
        <v>138.35726418518817</v>
      </c>
      <c r="F418" s="11">
        <f>L418</f>
        <v>138.35726418518817</v>
      </c>
      <c r="G418" s="11">
        <f>P418</f>
        <v>138.35726418518817</v>
      </c>
      <c r="H418" s="24">
        <f>H417+IF(Limit=Oui,MAX(0,K417),K417)</f>
        <v>138.35726418518817</v>
      </c>
      <c r="I418" s="12">
        <f>Cp*RhoP/(J418*RhoA)*dP/1000*MassivSS</f>
        <v>0.56036417725931709</v>
      </c>
      <c r="J418" s="24">
        <f>IF(H418&lt;600,425+0.773*H418-1.69/1000*H418^2+2.22/1000^2*H418^3,IF(H418&lt;735,666+13002/(738-H418),IF(H418&lt;900,545+17820/(H418-731),650)))</f>
        <v>505.47869735408051</v>
      </c>
      <c r="K418" s="12">
        <f>LambdaP*MassivSS/(dP/1000)/(J418*RhoA)/(1+I418/3)*(D418-H418)*DeltaT-(EXP(I418/10)-1)*(D418-D417)</f>
        <v>0.37148089494488812</v>
      </c>
      <c r="L418" s="24">
        <f>L417+IF(Limit=Oui,MAX(0,O417),O417)</f>
        <v>138.35726418518817</v>
      </c>
      <c r="M418" s="12">
        <f>Cp*RhoP/(N418*RhoA)*dP/1000*MassivW</f>
        <v>0.56036417725931709</v>
      </c>
      <c r="N418" s="24">
        <f>IF(L418&lt;600,425+0.773*L418-1.69/1000*L418^2+2.22/1000^2*L418^3,IF(L418&lt;735,666+13002/(738-L418),IF(L418&lt;900,545+17820/(L418-731),650)))</f>
        <v>505.47869735408051</v>
      </c>
      <c r="O418" s="12">
        <f>LambdaP*MassivW/(dP/1000)/(N418*RhoA)/(1+M418/3)*(D418-L418)*DeltaT-(EXP(M418/10)-1)*(D418-D417)</f>
        <v>0.37148089494488812</v>
      </c>
      <c r="P418" s="24">
        <f>P417+IF(Limit=Oui,MAX(0,S417),S417)</f>
        <v>138.35726418518817</v>
      </c>
      <c r="Q418" s="12">
        <f>Cp*RhoP/(R418*RhoA)*dP/1000*MassivSI</f>
        <v>0.56036417725931709</v>
      </c>
      <c r="R418" s="24">
        <f>IF(P418&lt;600,425+0.773*P418-1.69/1000*P418^2+2.22/1000^2*P418^3,IF(P418&lt;735,666+13002/(738-P418),IF(P418&lt;900,545+17820/(P418-731),650)))</f>
        <v>505.47869735408051</v>
      </c>
      <c r="S418" s="12">
        <f>LambdaP*MassivSI/(dP/1000)/(R418*RhoA)/(1+Q418/3)*(D418-P418)*DeltaT-(EXP(Q418/10)-1)*(D418-D417)</f>
        <v>0.37148089494488812</v>
      </c>
    </row>
    <row r="419" spans="2:19" x14ac:dyDescent="0.25">
      <c r="B419" s="3">
        <f t="shared" si="24"/>
        <v>2005</v>
      </c>
      <c r="C419" s="14">
        <f t="shared" si="25"/>
        <v>33.416666666666664</v>
      </c>
      <c r="D419" s="11">
        <f t="shared" si="26"/>
        <v>857.89274584863097</v>
      </c>
      <c r="E419" s="11">
        <f t="shared" si="27"/>
        <v>138.72874508013305</v>
      </c>
      <c r="F419" s="11">
        <f>L419</f>
        <v>138.72874508013305</v>
      </c>
      <c r="G419" s="11">
        <f>P419</f>
        <v>138.72874508013305</v>
      </c>
      <c r="H419" s="24">
        <f>H418+IF(Limit=Oui,MAX(0,K418),K418)</f>
        <v>138.72874508013305</v>
      </c>
      <c r="I419" s="12">
        <f>Cp*RhoP/(J419*RhoA)*dP/1000*MassivSS</f>
        <v>0.56018609930608088</v>
      </c>
      <c r="J419" s="24">
        <f>IF(H419&lt;600,425+0.773*H419-1.69/1000*H419^2+2.22/1000^2*H419^3,IF(H419&lt;735,666+13002/(738-H419),IF(H419&lt;900,545+17820/(H419-731),650)))</f>
        <v>505.63938433281993</v>
      </c>
      <c r="K419" s="12">
        <f>LambdaP*MassivSS/(dP/1000)/(J419*RhoA)/(1+I419/3)*(D419-H419)*DeltaT-(EXP(I419/10)-1)*(D419-D418)</f>
        <v>0.37143691575621546</v>
      </c>
      <c r="L419" s="24">
        <f>L418+IF(Limit=Oui,MAX(0,O418),O418)</f>
        <v>138.72874508013305</v>
      </c>
      <c r="M419" s="12">
        <f>Cp*RhoP/(N419*RhoA)*dP/1000*MassivW</f>
        <v>0.56018609930608088</v>
      </c>
      <c r="N419" s="24">
        <f>IF(L419&lt;600,425+0.773*L419-1.69/1000*L419^2+2.22/1000^2*L419^3,IF(L419&lt;735,666+13002/(738-L419),IF(L419&lt;900,545+17820/(L419-731),650)))</f>
        <v>505.63938433281993</v>
      </c>
      <c r="O419" s="12">
        <f>LambdaP*MassivW/(dP/1000)/(N419*RhoA)/(1+M419/3)*(D419-L419)*DeltaT-(EXP(M419/10)-1)*(D419-D418)</f>
        <v>0.37143691575621546</v>
      </c>
      <c r="P419" s="24">
        <f>P418+IF(Limit=Oui,MAX(0,S418),S418)</f>
        <v>138.72874508013305</v>
      </c>
      <c r="Q419" s="12">
        <f>Cp*RhoP/(R419*RhoA)*dP/1000*MassivSI</f>
        <v>0.56018609930608088</v>
      </c>
      <c r="R419" s="24">
        <f>IF(P419&lt;600,425+0.773*P419-1.69/1000*P419^2+2.22/1000^2*P419^3,IF(P419&lt;735,666+13002/(738-P419),IF(P419&lt;900,545+17820/(P419-731),650)))</f>
        <v>505.63938433281993</v>
      </c>
      <c r="S419" s="12">
        <f>LambdaP*MassivSI/(dP/1000)/(R419*RhoA)/(1+Q419/3)*(D419-P419)*DeltaT-(EXP(Q419/10)-1)*(D419-D418)</f>
        <v>0.37143691575621546</v>
      </c>
    </row>
    <row r="420" spans="2:19" x14ac:dyDescent="0.25">
      <c r="B420" s="3">
        <f t="shared" si="24"/>
        <v>2010</v>
      </c>
      <c r="C420" s="14">
        <f t="shared" si="25"/>
        <v>33.5</v>
      </c>
      <c r="D420" s="11">
        <f t="shared" si="26"/>
        <v>858.26453660083064</v>
      </c>
      <c r="E420" s="11">
        <f t="shared" si="27"/>
        <v>139.10018199588927</v>
      </c>
      <c r="F420" s="11">
        <f>L420</f>
        <v>139.10018199588927</v>
      </c>
      <c r="G420" s="11">
        <f>P420</f>
        <v>139.10018199588927</v>
      </c>
      <c r="H420" s="24">
        <f>H419+IF(Limit=Oui,MAX(0,K419),K419)</f>
        <v>139.10018199588927</v>
      </c>
      <c r="I420" s="12">
        <f>Cp*RhoP/(J420*RhoA)*dP/1000*MassivSS</f>
        <v>0.5600083896115956</v>
      </c>
      <c r="J420" s="24">
        <f>IF(H420&lt;600,425+0.773*H420-1.69/1000*H420^2+2.22/1000^2*H420^3,IF(H420&lt;735,666+13002/(738-H420),IF(H420&lt;900,545+17820/(H420-731),650)))</f>
        <v>505.79984089414364</v>
      </c>
      <c r="K420" s="12">
        <f>LambdaP*MassivSS/(dP/1000)/(J420*RhoA)/(1+I420/3)*(D420-H420)*DeltaT-(EXP(I420/10)-1)*(D420-D419)</f>
        <v>0.37139234691604517</v>
      </c>
      <c r="L420" s="24">
        <f>L419+IF(Limit=Oui,MAX(0,O419),O419)</f>
        <v>139.10018199588927</v>
      </c>
      <c r="M420" s="12">
        <f>Cp*RhoP/(N420*RhoA)*dP/1000*MassivW</f>
        <v>0.5600083896115956</v>
      </c>
      <c r="N420" s="24">
        <f>IF(L420&lt;600,425+0.773*L420-1.69/1000*L420^2+2.22/1000^2*L420^3,IF(L420&lt;735,666+13002/(738-L420),IF(L420&lt;900,545+17820/(L420-731),650)))</f>
        <v>505.79984089414364</v>
      </c>
      <c r="O420" s="12">
        <f>LambdaP*MassivW/(dP/1000)/(N420*RhoA)/(1+M420/3)*(D420-L420)*DeltaT-(EXP(M420/10)-1)*(D420-D419)</f>
        <v>0.37139234691604517</v>
      </c>
      <c r="P420" s="24">
        <f>P419+IF(Limit=Oui,MAX(0,S419),S419)</f>
        <v>139.10018199588927</v>
      </c>
      <c r="Q420" s="12">
        <f>Cp*RhoP/(R420*RhoA)*dP/1000*MassivSI</f>
        <v>0.5600083896115956</v>
      </c>
      <c r="R420" s="24">
        <f>IF(P420&lt;600,425+0.773*P420-1.69/1000*P420^2+2.22/1000^2*P420^3,IF(P420&lt;735,666+13002/(738-P420),IF(P420&lt;900,545+17820/(P420-731),650)))</f>
        <v>505.79984089414364</v>
      </c>
      <c r="S420" s="12">
        <f>LambdaP*MassivSI/(dP/1000)/(R420*RhoA)/(1+Q420/3)*(D420-P420)*DeltaT-(EXP(Q420/10)-1)*(D420-D419)</f>
        <v>0.37139234691604517</v>
      </c>
    </row>
    <row r="421" spans="2:19" x14ac:dyDescent="0.25">
      <c r="B421" s="3">
        <f t="shared" si="24"/>
        <v>2015</v>
      </c>
      <c r="C421" s="14">
        <f t="shared" si="25"/>
        <v>33.583333333333336</v>
      </c>
      <c r="D421" s="11">
        <f t="shared" si="26"/>
        <v>858.63540707795028</v>
      </c>
      <c r="E421" s="11">
        <f t="shared" si="27"/>
        <v>139.47157434280533</v>
      </c>
      <c r="F421" s="11">
        <f>L421</f>
        <v>139.47157434280533</v>
      </c>
      <c r="G421" s="11">
        <f>P421</f>
        <v>139.47157434280533</v>
      </c>
      <c r="H421" s="24">
        <f>H420+IF(Limit=Oui,MAX(0,K420),K420)</f>
        <v>139.47157434280533</v>
      </c>
      <c r="I421" s="12">
        <f>Cp*RhoP/(J421*RhoA)*dP/1000*MassivSS</f>
        <v>0.5598310470257879</v>
      </c>
      <c r="J421" s="24">
        <f>IF(H421&lt;600,425+0.773*H421-1.69/1000*H421^2+2.22/1000^2*H421^3,IF(H421&lt;735,666+13002/(738-H421),IF(H421&lt;900,545+17820/(H421-731),650)))</f>
        <v>505.96006754138273</v>
      </c>
      <c r="K421" s="12">
        <f>LambdaP*MassivSS/(dP/1000)/(J421*RhoA)/(1+I421/3)*(D421-H421)*DeltaT-(EXP(I421/10)-1)*(D421-D420)</f>
        <v>0.37134719340373545</v>
      </c>
      <c r="L421" s="24">
        <f>L420+IF(Limit=Oui,MAX(0,O420),O420)</f>
        <v>139.47157434280533</v>
      </c>
      <c r="M421" s="12">
        <f>Cp*RhoP/(N421*RhoA)*dP/1000*MassivW</f>
        <v>0.5598310470257879</v>
      </c>
      <c r="N421" s="24">
        <f>IF(L421&lt;600,425+0.773*L421-1.69/1000*L421^2+2.22/1000^2*L421^3,IF(L421&lt;735,666+13002/(738-L421),IF(L421&lt;900,545+17820/(L421-731),650)))</f>
        <v>505.96006754138273</v>
      </c>
      <c r="O421" s="12">
        <f>LambdaP*MassivW/(dP/1000)/(N421*RhoA)/(1+M421/3)*(D421-L421)*DeltaT-(EXP(M421/10)-1)*(D421-D420)</f>
        <v>0.37134719340373545</v>
      </c>
      <c r="P421" s="24">
        <f>P420+IF(Limit=Oui,MAX(0,S420),S420)</f>
        <v>139.47157434280533</v>
      </c>
      <c r="Q421" s="12">
        <f>Cp*RhoP/(R421*RhoA)*dP/1000*MassivSI</f>
        <v>0.5598310470257879</v>
      </c>
      <c r="R421" s="24">
        <f>IF(P421&lt;600,425+0.773*P421-1.69/1000*P421^2+2.22/1000^2*P421^3,IF(P421&lt;735,666+13002/(738-P421),IF(P421&lt;900,545+17820/(P421-731),650)))</f>
        <v>505.96006754138273</v>
      </c>
      <c r="S421" s="12">
        <f>LambdaP*MassivSI/(dP/1000)/(R421*RhoA)/(1+Q421/3)*(D421-P421)*DeltaT-(EXP(Q421/10)-1)*(D421-D420)</f>
        <v>0.37134719340373545</v>
      </c>
    </row>
    <row r="422" spans="2:19" x14ac:dyDescent="0.25">
      <c r="B422" s="3">
        <f t="shared" si="24"/>
        <v>2020</v>
      </c>
      <c r="C422" s="14">
        <f t="shared" si="25"/>
        <v>33.666666666666664</v>
      </c>
      <c r="D422" s="11">
        <f t="shared" si="26"/>
        <v>859.00536182456517</v>
      </c>
      <c r="E422" s="11">
        <f t="shared" si="27"/>
        <v>139.84292153620905</v>
      </c>
      <c r="F422" s="11">
        <f>L422</f>
        <v>139.84292153620905</v>
      </c>
      <c r="G422" s="11">
        <f>P422</f>
        <v>139.84292153620905</v>
      </c>
      <c r="H422" s="24">
        <f>H421+IF(Limit=Oui,MAX(0,K421),K421)</f>
        <v>139.84292153620905</v>
      </c>
      <c r="I422" s="12">
        <f>Cp*RhoP/(J422*RhoA)*dP/1000*MassivSS</f>
        <v>0.55965407039845216</v>
      </c>
      <c r="J422" s="24">
        <f>IF(H422&lt;600,425+0.773*H422-1.69/1000*H422^2+2.22/1000^2*H422^3,IF(H422&lt;735,666+13002/(738-H422),IF(H422&lt;900,545+17820/(H422-731),650)))</f>
        <v>506.12006478084948</v>
      </c>
      <c r="K422" s="12">
        <f>LambdaP*MassivSS/(dP/1000)/(J422*RhoA)/(1+I422/3)*(D422-H422)*DeltaT-(EXP(I422/10)-1)*(D422-D421)</f>
        <v>0.37130146014883653</v>
      </c>
      <c r="L422" s="24">
        <f>L421+IF(Limit=Oui,MAX(0,O421),O421)</f>
        <v>139.84292153620905</v>
      </c>
      <c r="M422" s="12">
        <f>Cp*RhoP/(N422*RhoA)*dP/1000*MassivW</f>
        <v>0.55965407039845216</v>
      </c>
      <c r="N422" s="24">
        <f>IF(L422&lt;600,425+0.773*L422-1.69/1000*L422^2+2.22/1000^2*L422^3,IF(L422&lt;735,666+13002/(738-L422),IF(L422&lt;900,545+17820/(L422-731),650)))</f>
        <v>506.12006478084948</v>
      </c>
      <c r="O422" s="12">
        <f>LambdaP*MassivW/(dP/1000)/(N422*RhoA)/(1+M422/3)*(D422-L422)*DeltaT-(EXP(M422/10)-1)*(D422-D421)</f>
        <v>0.37130146014883653</v>
      </c>
      <c r="P422" s="24">
        <f>P421+IF(Limit=Oui,MAX(0,S421),S421)</f>
        <v>139.84292153620905</v>
      </c>
      <c r="Q422" s="12">
        <f>Cp*RhoP/(R422*RhoA)*dP/1000*MassivSI</f>
        <v>0.55965407039845216</v>
      </c>
      <c r="R422" s="24">
        <f>IF(P422&lt;600,425+0.773*P422-1.69/1000*P422^2+2.22/1000^2*P422^3,IF(P422&lt;735,666+13002/(738-P422),IF(P422&lt;900,545+17820/(P422-731),650)))</f>
        <v>506.12006478084948</v>
      </c>
      <c r="S422" s="12">
        <f>LambdaP*MassivSI/(dP/1000)/(R422*RhoA)/(1+Q422/3)*(D422-P422)*DeltaT-(EXP(Q422/10)-1)*(D422-D421)</f>
        <v>0.37130146014883653</v>
      </c>
    </row>
    <row r="423" spans="2:19" x14ac:dyDescent="0.25">
      <c r="B423" s="3">
        <f t="shared" si="24"/>
        <v>2025</v>
      </c>
      <c r="C423" s="14">
        <f t="shared" si="25"/>
        <v>33.75</v>
      </c>
      <c r="D423" s="11">
        <f t="shared" si="26"/>
        <v>859.37440535166991</v>
      </c>
      <c r="E423" s="11">
        <f t="shared" si="27"/>
        <v>140.21422299635788</v>
      </c>
      <c r="F423" s="11">
        <f>L423</f>
        <v>140.21422299635788</v>
      </c>
      <c r="G423" s="11">
        <f>P423</f>
        <v>140.21422299635788</v>
      </c>
      <c r="H423" s="24">
        <f>H422+IF(Limit=Oui,MAX(0,K422),K422)</f>
        <v>140.21422299635788</v>
      </c>
      <c r="I423" s="12">
        <f>Cp*RhoP/(J423*RhoA)*dP/1000*MassivSS</f>
        <v>0.55947745857929798</v>
      </c>
      <c r="J423" s="24">
        <f>IF(H423&lt;600,425+0.773*H423-1.69/1000*H423^2+2.22/1000^2*H423^3,IF(H423&lt;735,666+13002/(738-H423),IF(H423&lt;900,545+17820/(H423-731),650)))</f>
        <v>506.279833121791</v>
      </c>
      <c r="K423" s="12">
        <f>LambdaP*MassivSS/(dP/1000)/(J423*RhoA)/(1+I423/3)*(D423-H423)*DeltaT-(EXP(I423/10)-1)*(D423-D422)</f>
        <v>0.37125515203168469</v>
      </c>
      <c r="L423" s="24">
        <f>L422+IF(Limit=Oui,MAX(0,O422),O422)</f>
        <v>140.21422299635788</v>
      </c>
      <c r="M423" s="12">
        <f>Cp*RhoP/(N423*RhoA)*dP/1000*MassivW</f>
        <v>0.55947745857929798</v>
      </c>
      <c r="N423" s="24">
        <f>IF(L423&lt;600,425+0.773*L423-1.69/1000*L423^2+2.22/1000^2*L423^3,IF(L423&lt;735,666+13002/(738-L423),IF(L423&lt;900,545+17820/(L423-731),650)))</f>
        <v>506.279833121791</v>
      </c>
      <c r="O423" s="12">
        <f>LambdaP*MassivW/(dP/1000)/(N423*RhoA)/(1+M423/3)*(D423-L423)*DeltaT-(EXP(M423/10)-1)*(D423-D422)</f>
        <v>0.37125515203168469</v>
      </c>
      <c r="P423" s="24">
        <f>P422+IF(Limit=Oui,MAX(0,S422),S422)</f>
        <v>140.21422299635788</v>
      </c>
      <c r="Q423" s="12">
        <f>Cp*RhoP/(R423*RhoA)*dP/1000*MassivSI</f>
        <v>0.55947745857929798</v>
      </c>
      <c r="R423" s="24">
        <f>IF(P423&lt;600,425+0.773*P423-1.69/1000*P423^2+2.22/1000^2*P423^3,IF(P423&lt;735,666+13002/(738-P423),IF(P423&lt;900,545+17820/(P423-731),650)))</f>
        <v>506.279833121791</v>
      </c>
      <c r="S423" s="12">
        <f>LambdaP*MassivSI/(dP/1000)/(R423*RhoA)/(1+Q423/3)*(D423-P423)*DeltaT-(EXP(Q423/10)-1)*(D423-D422)</f>
        <v>0.37125515203168469</v>
      </c>
    </row>
    <row r="424" spans="2:19" x14ac:dyDescent="0.25">
      <c r="B424" s="3">
        <f t="shared" si="24"/>
        <v>2030</v>
      </c>
      <c r="C424" s="14">
        <f t="shared" si="25"/>
        <v>33.833333333333336</v>
      </c>
      <c r="D424" s="11">
        <f t="shared" si="26"/>
        <v>859.74254213700829</v>
      </c>
      <c r="E424" s="11">
        <f t="shared" si="27"/>
        <v>140.58547814838957</v>
      </c>
      <c r="F424" s="11">
        <f>L424</f>
        <v>140.58547814838957</v>
      </c>
      <c r="G424" s="11">
        <f>P424</f>
        <v>140.58547814838957</v>
      </c>
      <c r="H424" s="24">
        <f>H423+IF(Limit=Oui,MAX(0,K423),K423)</f>
        <v>140.58547814838957</v>
      </c>
      <c r="I424" s="12">
        <f>Cp*RhoP/(J424*RhoA)*dP/1000*MassivSS</f>
        <v>0.55930121041799719</v>
      </c>
      <c r="J424" s="24">
        <f>IF(H424&lt;600,425+0.773*H424-1.69/1000*H424^2+2.22/1000^2*H424^3,IF(H424&lt;735,666+13002/(738-H424),IF(H424&lt;900,545+17820/(H424-731),650)))</f>
        <v>506.43937307634366</v>
      </c>
      <c r="K424" s="12">
        <f>LambdaP*MassivSS/(dP/1000)/(J424*RhoA)/(1+I424/3)*(D424-H424)*DeltaT-(EXP(I424/10)-1)*(D424-D423)</f>
        <v>0.37120827388397043</v>
      </c>
      <c r="L424" s="24">
        <f>L423+IF(Limit=Oui,MAX(0,O423),O423)</f>
        <v>140.58547814838957</v>
      </c>
      <c r="M424" s="12">
        <f>Cp*RhoP/(N424*RhoA)*dP/1000*MassivW</f>
        <v>0.55930121041799719</v>
      </c>
      <c r="N424" s="24">
        <f>IF(L424&lt;600,425+0.773*L424-1.69/1000*L424^2+2.22/1000^2*L424^3,IF(L424&lt;735,666+13002/(738-L424),IF(L424&lt;900,545+17820/(L424-731),650)))</f>
        <v>506.43937307634366</v>
      </c>
      <c r="O424" s="12">
        <f>LambdaP*MassivW/(dP/1000)/(N424*RhoA)/(1+M424/3)*(D424-L424)*DeltaT-(EXP(M424/10)-1)*(D424-D423)</f>
        <v>0.37120827388397043</v>
      </c>
      <c r="P424" s="24">
        <f>P423+IF(Limit=Oui,MAX(0,S423),S423)</f>
        <v>140.58547814838957</v>
      </c>
      <c r="Q424" s="12">
        <f>Cp*RhoP/(R424*RhoA)*dP/1000*MassivSI</f>
        <v>0.55930121041799719</v>
      </c>
      <c r="R424" s="24">
        <f>IF(P424&lt;600,425+0.773*P424-1.69/1000*P424^2+2.22/1000^2*P424^3,IF(P424&lt;735,666+13002/(738-P424),IF(P424&lt;900,545+17820/(P424-731),650)))</f>
        <v>506.43937307634366</v>
      </c>
      <c r="S424" s="12">
        <f>LambdaP*MassivSI/(dP/1000)/(R424*RhoA)/(1+Q424/3)*(D424-P424)*DeltaT-(EXP(Q424/10)-1)*(D424-D423)</f>
        <v>0.37120827388397043</v>
      </c>
    </row>
    <row r="425" spans="2:19" x14ac:dyDescent="0.25">
      <c r="B425" s="3">
        <f t="shared" si="24"/>
        <v>2035</v>
      </c>
      <c r="C425" s="14">
        <f t="shared" si="25"/>
        <v>33.916666666666664</v>
      </c>
      <c r="D425" s="11">
        <f t="shared" si="26"/>
        <v>860.10977662539972</v>
      </c>
      <c r="E425" s="11">
        <f t="shared" si="27"/>
        <v>140.95668642227355</v>
      </c>
      <c r="F425" s="11">
        <f>L425</f>
        <v>140.95668642227355</v>
      </c>
      <c r="G425" s="11">
        <f>P425</f>
        <v>140.95668642227355</v>
      </c>
      <c r="H425" s="24">
        <f>H424+IF(Limit=Oui,MAX(0,K424),K424)</f>
        <v>140.95668642227355</v>
      </c>
      <c r="I425" s="12">
        <f>Cp*RhoP/(J425*RhoA)*dP/1000*MassivSS</f>
        <v>0.55912532476423149</v>
      </c>
      <c r="J425" s="24">
        <f>IF(H425&lt;600,425+0.773*H425-1.69/1000*H425^2+2.22/1000^2*H425^3,IF(H425&lt;735,666+13002/(738-H425),IF(H425&lt;900,545+17820/(H425-731),650)))</f>
        <v>506.59868515948665</v>
      </c>
      <c r="K425" s="12">
        <f>LambdaP*MassivSS/(dP/1000)/(J425*RhoA)/(1+I425/3)*(D425-H425)*DeltaT-(EXP(I425/10)-1)*(D425-D424)</f>
        <v>0.37116083048927323</v>
      </c>
      <c r="L425" s="24">
        <f>L424+IF(Limit=Oui,MAX(0,O424),O424)</f>
        <v>140.95668642227355</v>
      </c>
      <c r="M425" s="12">
        <f>Cp*RhoP/(N425*RhoA)*dP/1000*MassivW</f>
        <v>0.55912532476423149</v>
      </c>
      <c r="N425" s="24">
        <f>IF(L425&lt;600,425+0.773*L425-1.69/1000*L425^2+2.22/1000^2*L425^3,IF(L425&lt;735,666+13002/(738-L425),IF(L425&lt;900,545+17820/(L425-731),650)))</f>
        <v>506.59868515948665</v>
      </c>
      <c r="O425" s="12">
        <f>LambdaP*MassivW/(dP/1000)/(N425*RhoA)/(1+M425/3)*(D425-L425)*DeltaT-(EXP(M425/10)-1)*(D425-D424)</f>
        <v>0.37116083048927323</v>
      </c>
      <c r="P425" s="24">
        <f>P424+IF(Limit=Oui,MAX(0,S424),S424)</f>
        <v>140.95668642227355</v>
      </c>
      <c r="Q425" s="12">
        <f>Cp*RhoP/(R425*RhoA)*dP/1000*MassivSI</f>
        <v>0.55912532476423149</v>
      </c>
      <c r="R425" s="24">
        <f>IF(P425&lt;600,425+0.773*P425-1.69/1000*P425^2+2.22/1000^2*P425^3,IF(P425&lt;735,666+13002/(738-P425),IF(P425&lt;900,545+17820/(P425-731),650)))</f>
        <v>506.59868515948665</v>
      </c>
      <c r="S425" s="12">
        <f>LambdaP*MassivSI/(dP/1000)/(R425*RhoA)/(1+Q425/3)*(D425-P425)*DeltaT-(EXP(Q425/10)-1)*(D425-D424)</f>
        <v>0.37116083048927323</v>
      </c>
    </row>
    <row r="426" spans="2:19" x14ac:dyDescent="0.25">
      <c r="B426" s="3">
        <f t="shared" si="24"/>
        <v>2040</v>
      </c>
      <c r="C426" s="14">
        <f t="shared" si="25"/>
        <v>34</v>
      </c>
      <c r="D426" s="11">
        <f t="shared" si="26"/>
        <v>860.47611322906084</v>
      </c>
      <c r="E426" s="11">
        <f t="shared" si="27"/>
        <v>141.32784725276281</v>
      </c>
      <c r="F426" s="11">
        <f>L426</f>
        <v>141.32784725276281</v>
      </c>
      <c r="G426" s="11">
        <f>P426</f>
        <v>141.32784725276281</v>
      </c>
      <c r="H426" s="24">
        <f>H425+IF(Limit=Oui,MAX(0,K425),K425)</f>
        <v>141.32784725276281</v>
      </c>
      <c r="I426" s="12">
        <f>Cp*RhoP/(J426*RhoA)*dP/1000*MassivSS</f>
        <v>0.55894980046773601</v>
      </c>
      <c r="J426" s="24">
        <f>IF(H426&lt;600,425+0.773*H426-1.69/1000*H426^2+2.22/1000^2*H426^3,IF(H426&lt;735,666+13002/(738-H426),IF(H426&lt;900,545+17820/(H426-731),650)))</f>
        <v>506.75776988899861</v>
      </c>
      <c r="K426" s="12">
        <f>LambdaP*MassivSS/(dP/1000)/(J426*RhoA)/(1+I426/3)*(D426-H426)*DeltaT-(EXP(I426/10)-1)*(D426-D425)</f>
        <v>0.3711128265836599</v>
      </c>
      <c r="L426" s="24">
        <f>L425+IF(Limit=Oui,MAX(0,O425),O425)</f>
        <v>141.32784725276281</v>
      </c>
      <c r="M426" s="12">
        <f>Cp*RhoP/(N426*RhoA)*dP/1000*MassivW</f>
        <v>0.55894980046773601</v>
      </c>
      <c r="N426" s="24">
        <f>IF(L426&lt;600,425+0.773*L426-1.69/1000*L426^2+2.22/1000^2*L426^3,IF(L426&lt;735,666+13002/(738-L426),IF(L426&lt;900,545+17820/(L426-731),650)))</f>
        <v>506.75776988899861</v>
      </c>
      <c r="O426" s="12">
        <f>LambdaP*MassivW/(dP/1000)/(N426*RhoA)/(1+M426/3)*(D426-L426)*DeltaT-(EXP(M426/10)-1)*(D426-D425)</f>
        <v>0.3711128265836599</v>
      </c>
      <c r="P426" s="24">
        <f>P425+IF(Limit=Oui,MAX(0,S425),S425)</f>
        <v>141.32784725276281</v>
      </c>
      <c r="Q426" s="12">
        <f>Cp*RhoP/(R426*RhoA)*dP/1000*MassivSI</f>
        <v>0.55894980046773601</v>
      </c>
      <c r="R426" s="24">
        <f>IF(P426&lt;600,425+0.773*P426-1.69/1000*P426^2+2.22/1000^2*P426^3,IF(P426&lt;735,666+13002/(738-P426),IF(P426&lt;900,545+17820/(P426-731),650)))</f>
        <v>506.75776988899861</v>
      </c>
      <c r="S426" s="12">
        <f>LambdaP*MassivSI/(dP/1000)/(R426*RhoA)/(1+Q426/3)*(D426-P426)*DeltaT-(EXP(Q426/10)-1)*(D426-D425)</f>
        <v>0.3711128265836599</v>
      </c>
    </row>
    <row r="427" spans="2:19" x14ac:dyDescent="0.25">
      <c r="B427" s="3">
        <f t="shared" si="24"/>
        <v>2045</v>
      </c>
      <c r="C427" s="14">
        <f t="shared" si="25"/>
        <v>34.083333333333336</v>
      </c>
      <c r="D427" s="11">
        <f t="shared" si="26"/>
        <v>860.8415563279234</v>
      </c>
      <c r="E427" s="11">
        <f t="shared" si="27"/>
        <v>141.69896007934648</v>
      </c>
      <c r="F427" s="11">
        <f>L427</f>
        <v>141.69896007934648</v>
      </c>
      <c r="G427" s="11">
        <f>P427</f>
        <v>141.69896007934648</v>
      </c>
      <c r="H427" s="24">
        <f>H426+IF(Limit=Oui,MAX(0,K426),K426)</f>
        <v>141.69896007934648</v>
      </c>
      <c r="I427" s="12">
        <f>Cp*RhoP/(J427*RhoA)*dP/1000*MassivSS</f>
        <v>0.55877463637834535</v>
      </c>
      <c r="J427" s="24">
        <f>IF(H427&lt;600,425+0.773*H427-1.69/1000*H427^2+2.22/1000^2*H427^3,IF(H427&lt;735,666+13002/(738-H427),IF(H427&lt;900,545+17820/(H427-731),650)))</f>
        <v>506.91662778541212</v>
      </c>
      <c r="K427" s="12">
        <f>LambdaP*MassivSS/(dP/1000)/(J427*RhoA)/(1+I427/3)*(D427-H427)*DeltaT-(EXP(I427/10)-1)*(D427-D426)</f>
        <v>0.37106426685622268</v>
      </c>
      <c r="L427" s="24">
        <f>L426+IF(Limit=Oui,MAX(0,O426),O426)</f>
        <v>141.69896007934648</v>
      </c>
      <c r="M427" s="12">
        <f>Cp*RhoP/(N427*RhoA)*dP/1000*MassivW</f>
        <v>0.55877463637834535</v>
      </c>
      <c r="N427" s="24">
        <f>IF(L427&lt;600,425+0.773*L427-1.69/1000*L427^2+2.22/1000^2*L427^3,IF(L427&lt;735,666+13002/(738-L427),IF(L427&lt;900,545+17820/(L427-731),650)))</f>
        <v>506.91662778541212</v>
      </c>
      <c r="O427" s="12">
        <f>LambdaP*MassivW/(dP/1000)/(N427*RhoA)/(1+M427/3)*(D427-L427)*DeltaT-(EXP(M427/10)-1)*(D427-D426)</f>
        <v>0.37106426685622268</v>
      </c>
      <c r="P427" s="24">
        <f>P426+IF(Limit=Oui,MAX(0,S426),S426)</f>
        <v>141.69896007934648</v>
      </c>
      <c r="Q427" s="12">
        <f>Cp*RhoP/(R427*RhoA)*dP/1000*MassivSI</f>
        <v>0.55877463637834535</v>
      </c>
      <c r="R427" s="24">
        <f>IF(P427&lt;600,425+0.773*P427-1.69/1000*P427^2+2.22/1000^2*P427^3,IF(P427&lt;735,666+13002/(738-P427),IF(P427&lt;900,545+17820/(P427-731),650)))</f>
        <v>506.91662778541212</v>
      </c>
      <c r="S427" s="12">
        <f>LambdaP*MassivSI/(dP/1000)/(R427*RhoA)/(1+Q427/3)*(D427-P427)*DeltaT-(EXP(Q427/10)-1)*(D427-D426)</f>
        <v>0.37106426685622268</v>
      </c>
    </row>
    <row r="428" spans="2:19" x14ac:dyDescent="0.25">
      <c r="B428" s="3">
        <f t="shared" si="24"/>
        <v>2050</v>
      </c>
      <c r="C428" s="14">
        <f t="shared" si="25"/>
        <v>34.166666666666664</v>
      </c>
      <c r="D428" s="11">
        <f t="shared" si="26"/>
        <v>861.20611026994936</v>
      </c>
      <c r="E428" s="11">
        <f t="shared" si="27"/>
        <v>142.0700243462027</v>
      </c>
      <c r="F428" s="11">
        <f>L428</f>
        <v>142.0700243462027</v>
      </c>
      <c r="G428" s="11">
        <f>P428</f>
        <v>142.0700243462027</v>
      </c>
      <c r="H428" s="24">
        <f>H427+IF(Limit=Oui,MAX(0,K427),K427)</f>
        <v>142.0700243462027</v>
      </c>
      <c r="I428" s="12">
        <f>Cp*RhoP/(J428*RhoA)*dP/1000*MassivSS</f>
        <v>0.55859983134603719</v>
      </c>
      <c r="J428" s="24">
        <f>IF(H428&lt;600,425+0.773*H428-1.69/1000*H428^2+2.22/1000^2*H428^3,IF(H428&lt;735,666+13002/(738-H428),IF(H428&lt;900,545+17820/(H428-731),650)))</f>
        <v>507.07525937197028</v>
      </c>
      <c r="K428" s="12">
        <f>LambdaP*MassivSS/(dP/1000)/(J428*RhoA)/(1+I428/3)*(D428-H428)*DeltaT-(EXP(I428/10)-1)*(D428-D427)</f>
        <v>0.37101515594955531</v>
      </c>
      <c r="L428" s="24">
        <f>L427+IF(Limit=Oui,MAX(0,O427),O427)</f>
        <v>142.0700243462027</v>
      </c>
      <c r="M428" s="12">
        <f>Cp*RhoP/(N428*RhoA)*dP/1000*MassivW</f>
        <v>0.55859983134603719</v>
      </c>
      <c r="N428" s="24">
        <f>IF(L428&lt;600,425+0.773*L428-1.69/1000*L428^2+2.22/1000^2*L428^3,IF(L428&lt;735,666+13002/(738-L428),IF(L428&lt;900,545+17820/(L428-731),650)))</f>
        <v>507.07525937197028</v>
      </c>
      <c r="O428" s="12">
        <f>LambdaP*MassivW/(dP/1000)/(N428*RhoA)/(1+M428/3)*(D428-L428)*DeltaT-(EXP(M428/10)-1)*(D428-D427)</f>
        <v>0.37101515594955531</v>
      </c>
      <c r="P428" s="24">
        <f>P427+IF(Limit=Oui,MAX(0,S427),S427)</f>
        <v>142.0700243462027</v>
      </c>
      <c r="Q428" s="12">
        <f>Cp*RhoP/(R428*RhoA)*dP/1000*MassivSI</f>
        <v>0.55859983134603719</v>
      </c>
      <c r="R428" s="24">
        <f>IF(P428&lt;600,425+0.773*P428-1.69/1000*P428^2+2.22/1000^2*P428^3,IF(P428&lt;735,666+13002/(738-P428),IF(P428&lt;900,545+17820/(P428-731),650)))</f>
        <v>507.07525937197028</v>
      </c>
      <c r="S428" s="12">
        <f>LambdaP*MassivSI/(dP/1000)/(R428*RhoA)/(1+Q428/3)*(D428-P428)*DeltaT-(EXP(Q428/10)-1)*(D428-D427)</f>
        <v>0.37101515594955531</v>
      </c>
    </row>
    <row r="429" spans="2:19" x14ac:dyDescent="0.25">
      <c r="B429" s="3">
        <f t="shared" si="24"/>
        <v>2055</v>
      </c>
      <c r="C429" s="14">
        <f t="shared" si="25"/>
        <v>34.25</v>
      </c>
      <c r="D429" s="11">
        <f t="shared" si="26"/>
        <v>861.56977937144052</v>
      </c>
      <c r="E429" s="11">
        <f t="shared" si="27"/>
        <v>142.44103950215225</v>
      </c>
      <c r="F429" s="11">
        <f>L429</f>
        <v>142.44103950215225</v>
      </c>
      <c r="G429" s="11">
        <f>P429</f>
        <v>142.44103950215225</v>
      </c>
      <c r="H429" s="24">
        <f>H428+IF(Limit=Oui,MAX(0,K428),K428)</f>
        <v>142.44103950215225</v>
      </c>
      <c r="I429" s="12">
        <f>Cp*RhoP/(J429*RhoA)*dP/1000*MassivSS</f>
        <v>0.55842538422097554</v>
      </c>
      <c r="J429" s="24">
        <f>IF(H429&lt;600,425+0.773*H429-1.69/1000*H429^2+2.22/1000^2*H429^3,IF(H429&lt;735,666+13002/(738-H429),IF(H429&lt;900,545+17820/(H429-731),650)))</f>
        <v>507.23366517458396</v>
      </c>
      <c r="K429" s="12">
        <f>LambdaP*MassivSS/(dP/1000)/(J429*RhoA)/(1+I429/3)*(D429-H429)*DeltaT-(EXP(I429/10)-1)*(D429-D428)</f>
        <v>0.37096549846038451</v>
      </c>
      <c r="L429" s="24">
        <f>L428+IF(Limit=Oui,MAX(0,O428),O428)</f>
        <v>142.44103950215225</v>
      </c>
      <c r="M429" s="12">
        <f>Cp*RhoP/(N429*RhoA)*dP/1000*MassivW</f>
        <v>0.55842538422097554</v>
      </c>
      <c r="N429" s="24">
        <f>IF(L429&lt;600,425+0.773*L429-1.69/1000*L429^2+2.22/1000^2*L429^3,IF(L429&lt;735,666+13002/(738-L429),IF(L429&lt;900,545+17820/(L429-731),650)))</f>
        <v>507.23366517458396</v>
      </c>
      <c r="O429" s="12">
        <f>LambdaP*MassivW/(dP/1000)/(N429*RhoA)/(1+M429/3)*(D429-L429)*DeltaT-(EXP(M429/10)-1)*(D429-D428)</f>
        <v>0.37096549846038451</v>
      </c>
      <c r="P429" s="24">
        <f>P428+IF(Limit=Oui,MAX(0,S428),S428)</f>
        <v>142.44103950215225</v>
      </c>
      <c r="Q429" s="12">
        <f>Cp*RhoP/(R429*RhoA)*dP/1000*MassivSI</f>
        <v>0.55842538422097554</v>
      </c>
      <c r="R429" s="24">
        <f>IF(P429&lt;600,425+0.773*P429-1.69/1000*P429^2+2.22/1000^2*P429^3,IF(P429&lt;735,666+13002/(738-P429),IF(P429&lt;900,545+17820/(P429-731),650)))</f>
        <v>507.23366517458396</v>
      </c>
      <c r="S429" s="12">
        <f>LambdaP*MassivSI/(dP/1000)/(R429*RhoA)/(1+Q429/3)*(D429-P429)*DeltaT-(EXP(Q429/10)-1)*(D429-D428)</f>
        <v>0.37096549846038451</v>
      </c>
    </row>
    <row r="430" spans="2:19" x14ac:dyDescent="0.25">
      <c r="B430" s="3">
        <f t="shared" si="24"/>
        <v>2060</v>
      </c>
      <c r="C430" s="14">
        <f t="shared" si="25"/>
        <v>34.333333333333336</v>
      </c>
      <c r="D430" s="11">
        <f t="shared" si="26"/>
        <v>861.93256791734495</v>
      </c>
      <c r="E430" s="11">
        <f t="shared" si="27"/>
        <v>142.81200500061263</v>
      </c>
      <c r="F430" s="11">
        <f>L430</f>
        <v>142.81200500061263</v>
      </c>
      <c r="G430" s="11">
        <f>P430</f>
        <v>142.81200500061263</v>
      </c>
      <c r="H430" s="24">
        <f>H429+IF(Limit=Oui,MAX(0,K429),K429)</f>
        <v>142.81200500061263</v>
      </c>
      <c r="I430" s="12">
        <f>Cp*RhoP/(J430*RhoA)*dP/1000*MassivSS</f>
        <v>0.5582512938535531</v>
      </c>
      <c r="J430" s="24">
        <f>IF(H430&lt;600,425+0.773*H430-1.69/1000*H430^2+2.22/1000^2*H430^3,IF(H430&lt;735,666+13002/(738-H430),IF(H430&lt;900,545+17820/(H430-731),650)))</f>
        <v>507.39184572178823</v>
      </c>
      <c r="K430" s="12">
        <f>LambdaP*MassivSS/(dP/1000)/(J430*RhoA)/(1+I430/3)*(D430-H430)*DeltaT-(EXP(I430/10)-1)*(D430-D429)</f>
        <v>0.37091529894005809</v>
      </c>
      <c r="L430" s="24">
        <f>L429+IF(Limit=Oui,MAX(0,O429),O429)</f>
        <v>142.81200500061263</v>
      </c>
      <c r="M430" s="12">
        <f>Cp*RhoP/(N430*RhoA)*dP/1000*MassivW</f>
        <v>0.5582512938535531</v>
      </c>
      <c r="N430" s="24">
        <f>IF(L430&lt;600,425+0.773*L430-1.69/1000*L430^2+2.22/1000^2*L430^3,IF(L430&lt;735,666+13002/(738-L430),IF(L430&lt;900,545+17820/(L430-731),650)))</f>
        <v>507.39184572178823</v>
      </c>
      <c r="O430" s="12">
        <f>LambdaP*MassivW/(dP/1000)/(N430*RhoA)/(1+M430/3)*(D430-L430)*DeltaT-(EXP(M430/10)-1)*(D430-D429)</f>
        <v>0.37091529894005809</v>
      </c>
      <c r="P430" s="24">
        <f>P429+IF(Limit=Oui,MAX(0,S429),S429)</f>
        <v>142.81200500061263</v>
      </c>
      <c r="Q430" s="12">
        <f>Cp*RhoP/(R430*RhoA)*dP/1000*MassivSI</f>
        <v>0.5582512938535531</v>
      </c>
      <c r="R430" s="24">
        <f>IF(P430&lt;600,425+0.773*P430-1.69/1000*P430^2+2.22/1000^2*P430^3,IF(P430&lt;735,666+13002/(738-P430),IF(P430&lt;900,545+17820/(P430-731),650)))</f>
        <v>507.39184572178823</v>
      </c>
      <c r="S430" s="12">
        <f>LambdaP*MassivSI/(dP/1000)/(R430*RhoA)/(1+Q430/3)*(D430-P430)*DeltaT-(EXP(Q430/10)-1)*(D430-D429)</f>
        <v>0.37091529894005809</v>
      </c>
    </row>
    <row r="431" spans="2:19" x14ac:dyDescent="0.25">
      <c r="B431" s="3">
        <f t="shared" si="24"/>
        <v>2065</v>
      </c>
      <c r="C431" s="14">
        <f t="shared" si="25"/>
        <v>34.416666666666664</v>
      </c>
      <c r="D431" s="11">
        <f t="shared" si="26"/>
        <v>862.29448016156073</v>
      </c>
      <c r="E431" s="11">
        <f t="shared" si="27"/>
        <v>143.18292029955268</v>
      </c>
      <c r="F431" s="11">
        <f>L431</f>
        <v>143.18292029955268</v>
      </c>
      <c r="G431" s="11">
        <f>P431</f>
        <v>143.18292029955268</v>
      </c>
      <c r="H431" s="24">
        <f>H430+IF(Limit=Oui,MAX(0,K430),K430)</f>
        <v>143.18292029955268</v>
      </c>
      <c r="I431" s="12">
        <f>Cp*RhoP/(J431*RhoA)*dP/1000*MassivSS</f>
        <v>0.55807755909443346</v>
      </c>
      <c r="J431" s="24">
        <f>IF(H431&lt;600,425+0.773*H431-1.69/1000*H431^2+2.22/1000^2*H431^3,IF(H431&lt;735,666+13002/(738-H431),IF(H431&lt;900,545+17820/(H431-731),650)))</f>
        <v>507.5498015447007</v>
      </c>
      <c r="K431" s="12">
        <f>LambdaP*MassivSS/(dP/1000)/(J431*RhoA)/(1+I431/3)*(D431-H431)*DeltaT-(EXP(I431/10)-1)*(D431-D430)</f>
        <v>0.37086456189501332</v>
      </c>
      <c r="L431" s="24">
        <f>L430+IF(Limit=Oui,MAX(0,O430),O430)</f>
        <v>143.18292029955268</v>
      </c>
      <c r="M431" s="12">
        <f>Cp*RhoP/(N431*RhoA)*dP/1000*MassivW</f>
        <v>0.55807755909443346</v>
      </c>
      <c r="N431" s="24">
        <f>IF(L431&lt;600,425+0.773*L431-1.69/1000*L431^2+2.22/1000^2*L431^3,IF(L431&lt;735,666+13002/(738-L431),IF(L431&lt;900,545+17820/(L431-731),650)))</f>
        <v>507.5498015447007</v>
      </c>
      <c r="O431" s="12">
        <f>LambdaP*MassivW/(dP/1000)/(N431*RhoA)/(1+M431/3)*(D431-L431)*DeltaT-(EXP(M431/10)-1)*(D431-D430)</f>
        <v>0.37086456189501332</v>
      </c>
      <c r="P431" s="24">
        <f>P430+IF(Limit=Oui,MAX(0,S430),S430)</f>
        <v>143.18292029955268</v>
      </c>
      <c r="Q431" s="12">
        <f>Cp*RhoP/(R431*RhoA)*dP/1000*MassivSI</f>
        <v>0.55807755909443346</v>
      </c>
      <c r="R431" s="24">
        <f>IF(P431&lt;600,425+0.773*P431-1.69/1000*P431^2+2.22/1000^2*P431^3,IF(P431&lt;735,666+13002/(738-P431),IF(P431&lt;900,545+17820/(P431-731),650)))</f>
        <v>507.5498015447007</v>
      </c>
      <c r="S431" s="12">
        <f>LambdaP*MassivSI/(dP/1000)/(R431*RhoA)/(1+Q431/3)*(D431-P431)*DeltaT-(EXP(Q431/10)-1)*(D431-D430)</f>
        <v>0.37086456189501332</v>
      </c>
    </row>
    <row r="432" spans="2:19" x14ac:dyDescent="0.25">
      <c r="B432" s="3">
        <f t="shared" si="24"/>
        <v>2070</v>
      </c>
      <c r="C432" s="14">
        <f t="shared" si="25"/>
        <v>34.5</v>
      </c>
      <c r="D432" s="11">
        <f t="shared" si="26"/>
        <v>862.65552032723463</v>
      </c>
      <c r="E432" s="11">
        <f t="shared" si="27"/>
        <v>143.5537848614477</v>
      </c>
      <c r="F432" s="11">
        <f>L432</f>
        <v>143.5537848614477</v>
      </c>
      <c r="G432" s="11">
        <f>P432</f>
        <v>143.5537848614477</v>
      </c>
      <c r="H432" s="24">
        <f>H431+IF(Limit=Oui,MAX(0,K431),K431)</f>
        <v>143.5537848614477</v>
      </c>
      <c r="I432" s="12">
        <f>Cp*RhoP/(J432*RhoA)*dP/1000*MassivSS</f>
        <v>0.55790417879459153</v>
      </c>
      <c r="J432" s="24">
        <f>IF(H432&lt;600,425+0.773*H432-1.69/1000*H432^2+2.22/1000^2*H432^3,IF(H432&lt;735,666+13002/(738-H432),IF(H432&lt;900,545+17820/(H432-731),650)))</f>
        <v>507.70753317697967</v>
      </c>
      <c r="K432" s="12">
        <f>LambdaP*MassivSS/(dP/1000)/(J432*RhoA)/(1+I432/3)*(D432-H432)*DeltaT-(EXP(I432/10)-1)*(D432-D431)</f>
        <v>0.37081329178736083</v>
      </c>
      <c r="L432" s="24">
        <f>L431+IF(Limit=Oui,MAX(0,O431),O431)</f>
        <v>143.5537848614477</v>
      </c>
      <c r="M432" s="12">
        <f>Cp*RhoP/(N432*RhoA)*dP/1000*MassivW</f>
        <v>0.55790417879459153</v>
      </c>
      <c r="N432" s="24">
        <f>IF(L432&lt;600,425+0.773*L432-1.69/1000*L432^2+2.22/1000^2*L432^3,IF(L432&lt;735,666+13002/(738-L432),IF(L432&lt;900,545+17820/(L432-731),650)))</f>
        <v>507.70753317697967</v>
      </c>
      <c r="O432" s="12">
        <f>LambdaP*MassivW/(dP/1000)/(N432*RhoA)/(1+M432/3)*(D432-L432)*DeltaT-(EXP(M432/10)-1)*(D432-D431)</f>
        <v>0.37081329178736083</v>
      </c>
      <c r="P432" s="24">
        <f>P431+IF(Limit=Oui,MAX(0,S431),S431)</f>
        <v>143.5537848614477</v>
      </c>
      <c r="Q432" s="12">
        <f>Cp*RhoP/(R432*RhoA)*dP/1000*MassivSI</f>
        <v>0.55790417879459153</v>
      </c>
      <c r="R432" s="24">
        <f>IF(P432&lt;600,425+0.773*P432-1.69/1000*P432^2+2.22/1000^2*P432^3,IF(P432&lt;735,666+13002/(738-P432),IF(P432&lt;900,545+17820/(P432-731),650)))</f>
        <v>507.70753317697967</v>
      </c>
      <c r="S432" s="12">
        <f>LambdaP*MassivSI/(dP/1000)/(R432*RhoA)/(1+Q432/3)*(D432-P432)*DeltaT-(EXP(Q432/10)-1)*(D432-D431)</f>
        <v>0.37081329178736083</v>
      </c>
    </row>
    <row r="433" spans="2:19" x14ac:dyDescent="0.25">
      <c r="B433" s="3">
        <f t="shared" si="24"/>
        <v>2075</v>
      </c>
      <c r="C433" s="14">
        <f t="shared" si="25"/>
        <v>34.583333333333336</v>
      </c>
      <c r="D433" s="11">
        <f t="shared" si="26"/>
        <v>863.0156926070581</v>
      </c>
      <c r="E433" s="11">
        <f t="shared" si="27"/>
        <v>143.92459815323505</v>
      </c>
      <c r="F433" s="11">
        <f>L433</f>
        <v>143.92459815323505</v>
      </c>
      <c r="G433" s="11">
        <f>P433</f>
        <v>143.92459815323505</v>
      </c>
      <c r="H433" s="24">
        <f>H432+IF(Limit=Oui,MAX(0,K432),K432)</f>
        <v>143.92459815323505</v>
      </c>
      <c r="I433" s="12">
        <f>Cp*RhoP/(J433*RhoA)*dP/1000*MassivSS</f>
        <v>0.55773115180535415</v>
      </c>
      <c r="J433" s="24">
        <f>IF(H433&lt;600,425+0.773*H433-1.69/1000*H433^2+2.22/1000^2*H433^3,IF(H433&lt;735,666+13002/(738-H433),IF(H433&lt;900,545+17820/(H433-731),650)))</f>
        <v>507.86504115478289</v>
      </c>
      <c r="K433" s="12">
        <f>LambdaP*MassivSS/(dP/1000)/(J433*RhoA)/(1+I433/3)*(D433-H433)*DeltaT-(EXP(I433/10)-1)*(D433-D432)</f>
        <v>0.37076149303534556</v>
      </c>
      <c r="L433" s="24">
        <f>L432+IF(Limit=Oui,MAX(0,O432),O432)</f>
        <v>143.92459815323505</v>
      </c>
      <c r="M433" s="12">
        <f>Cp*RhoP/(N433*RhoA)*dP/1000*MassivW</f>
        <v>0.55773115180535415</v>
      </c>
      <c r="N433" s="24">
        <f>IF(L433&lt;600,425+0.773*L433-1.69/1000*L433^2+2.22/1000^2*L433^3,IF(L433&lt;735,666+13002/(738-L433),IF(L433&lt;900,545+17820/(L433-731),650)))</f>
        <v>507.86504115478289</v>
      </c>
      <c r="O433" s="12">
        <f>LambdaP*MassivW/(dP/1000)/(N433*RhoA)/(1+M433/3)*(D433-L433)*DeltaT-(EXP(M433/10)-1)*(D433-D432)</f>
        <v>0.37076149303534556</v>
      </c>
      <c r="P433" s="24">
        <f>P432+IF(Limit=Oui,MAX(0,S432),S432)</f>
        <v>143.92459815323505</v>
      </c>
      <c r="Q433" s="12">
        <f>Cp*RhoP/(R433*RhoA)*dP/1000*MassivSI</f>
        <v>0.55773115180535415</v>
      </c>
      <c r="R433" s="24">
        <f>IF(P433&lt;600,425+0.773*P433-1.69/1000*P433^2+2.22/1000^2*P433^3,IF(P433&lt;735,666+13002/(738-P433),IF(P433&lt;900,545+17820/(P433-731),650)))</f>
        <v>507.86504115478289</v>
      </c>
      <c r="S433" s="12">
        <f>LambdaP*MassivSI/(dP/1000)/(R433*RhoA)/(1+Q433/3)*(D433-P433)*DeltaT-(EXP(Q433/10)-1)*(D433-D432)</f>
        <v>0.37076149303534556</v>
      </c>
    </row>
    <row r="434" spans="2:19" x14ac:dyDescent="0.25">
      <c r="B434" s="3">
        <f t="shared" si="24"/>
        <v>2080</v>
      </c>
      <c r="C434" s="14">
        <f t="shared" si="25"/>
        <v>34.666666666666664</v>
      </c>
      <c r="D434" s="11">
        <f t="shared" si="26"/>
        <v>863.37500116355909</v>
      </c>
      <c r="E434" s="11">
        <f t="shared" si="27"/>
        <v>144.29535964627038</v>
      </c>
      <c r="F434" s="11">
        <f>L434</f>
        <v>144.29535964627038</v>
      </c>
      <c r="G434" s="11">
        <f>P434</f>
        <v>144.29535964627038</v>
      </c>
      <c r="H434" s="24">
        <f>H433+IF(Limit=Oui,MAX(0,K433),K433)</f>
        <v>144.29535964627038</v>
      </c>
      <c r="I434" s="12">
        <f>Cp*RhoP/(J434*RhoA)*dP/1000*MassivSS</f>
        <v>0.55755847697844008</v>
      </c>
      <c r="J434" s="24">
        <f>IF(H434&lt;600,425+0.773*H434-1.69/1000*H434^2+2.22/1000^2*H434^3,IF(H434&lt;735,666+13002/(738-H434),IF(H434&lt;900,545+17820/(H434-731),650)))</f>
        <v>508.02232601672665</v>
      </c>
      <c r="K434" s="12">
        <f>LambdaP*MassivSS/(dP/1000)/(J434*RhoA)/(1+I434/3)*(D434-H434)*DeltaT-(EXP(I434/10)-1)*(D434-D433)</f>
        <v>0.3707091700138776</v>
      </c>
      <c r="L434" s="24">
        <f>L433+IF(Limit=Oui,MAX(0,O433),O433)</f>
        <v>144.29535964627038</v>
      </c>
      <c r="M434" s="12">
        <f>Cp*RhoP/(N434*RhoA)*dP/1000*MassivW</f>
        <v>0.55755847697844008</v>
      </c>
      <c r="N434" s="24">
        <f>IF(L434&lt;600,425+0.773*L434-1.69/1000*L434^2+2.22/1000^2*L434^3,IF(L434&lt;735,666+13002/(738-L434),IF(L434&lt;900,545+17820/(L434-731),650)))</f>
        <v>508.02232601672665</v>
      </c>
      <c r="O434" s="12">
        <f>LambdaP*MassivW/(dP/1000)/(N434*RhoA)/(1+M434/3)*(D434-L434)*DeltaT-(EXP(M434/10)-1)*(D434-D433)</f>
        <v>0.3707091700138776</v>
      </c>
      <c r="P434" s="24">
        <f>P433+IF(Limit=Oui,MAX(0,S433),S433)</f>
        <v>144.29535964627038</v>
      </c>
      <c r="Q434" s="12">
        <f>Cp*RhoP/(R434*RhoA)*dP/1000*MassivSI</f>
        <v>0.55755847697844008</v>
      </c>
      <c r="R434" s="24">
        <f>IF(P434&lt;600,425+0.773*P434-1.69/1000*P434^2+2.22/1000^2*P434^3,IF(P434&lt;735,666+13002/(738-P434),IF(P434&lt;900,545+17820/(P434-731),650)))</f>
        <v>508.02232601672665</v>
      </c>
      <c r="S434" s="12">
        <f>LambdaP*MassivSI/(dP/1000)/(R434*RhoA)/(1+Q434/3)*(D434-P434)*DeltaT-(EXP(Q434/10)-1)*(D434-D433)</f>
        <v>0.3707091700138776</v>
      </c>
    </row>
    <row r="435" spans="2:19" x14ac:dyDescent="0.25">
      <c r="B435" s="3">
        <f t="shared" si="24"/>
        <v>2085</v>
      </c>
      <c r="C435" s="14">
        <f t="shared" si="25"/>
        <v>34.75</v>
      </c>
      <c r="D435" s="11">
        <f t="shared" si="26"/>
        <v>863.73345012939114</v>
      </c>
      <c r="E435" s="11">
        <f t="shared" si="27"/>
        <v>144.66606881628425</v>
      </c>
      <c r="F435" s="11">
        <f>L435</f>
        <v>144.66606881628425</v>
      </c>
      <c r="G435" s="11">
        <f>P435</f>
        <v>144.66606881628425</v>
      </c>
      <c r="H435" s="24">
        <f>H434+IF(Limit=Oui,MAX(0,K434),K434)</f>
        <v>144.66606881628425</v>
      </c>
      <c r="I435" s="12">
        <f>Cp*RhoP/(J435*RhoA)*dP/1000*MassivSS</f>
        <v>0.55738615316599793</v>
      </c>
      <c r="J435" s="24">
        <f>IF(H435&lt;600,425+0.773*H435-1.69/1000*H435^2+2.22/1000^2*H435^3,IF(H435&lt;735,666+13002/(738-H435),IF(H435&lt;900,545+17820/(H435-731),650)))</f>
        <v>508.17938830384605</v>
      </c>
      <c r="K435" s="12">
        <f>LambdaP*MassivSS/(dP/1000)/(J435*RhoA)/(1+I435/3)*(D435-H435)*DeltaT-(EXP(I435/10)-1)*(D435-D434)</f>
        <v>0.37065632705497908</v>
      </c>
      <c r="L435" s="24">
        <f>L434+IF(Limit=Oui,MAX(0,O434),O434)</f>
        <v>144.66606881628425</v>
      </c>
      <c r="M435" s="12">
        <f>Cp*RhoP/(N435*RhoA)*dP/1000*MassivW</f>
        <v>0.55738615316599793</v>
      </c>
      <c r="N435" s="24">
        <f>IF(L435&lt;600,425+0.773*L435-1.69/1000*L435^2+2.22/1000^2*L435^3,IF(L435&lt;735,666+13002/(738-L435),IF(L435&lt;900,545+17820/(L435-731),650)))</f>
        <v>508.17938830384605</v>
      </c>
      <c r="O435" s="12">
        <f>LambdaP*MassivW/(dP/1000)/(N435*RhoA)/(1+M435/3)*(D435-L435)*DeltaT-(EXP(M435/10)-1)*(D435-D434)</f>
        <v>0.37065632705497908</v>
      </c>
      <c r="P435" s="24">
        <f>P434+IF(Limit=Oui,MAX(0,S434),S434)</f>
        <v>144.66606881628425</v>
      </c>
      <c r="Q435" s="12">
        <f>Cp*RhoP/(R435*RhoA)*dP/1000*MassivSI</f>
        <v>0.55738615316599793</v>
      </c>
      <c r="R435" s="24">
        <f>IF(P435&lt;600,425+0.773*P435-1.69/1000*P435^2+2.22/1000^2*P435^3,IF(P435&lt;735,666+13002/(738-P435),IF(P435&lt;900,545+17820/(P435-731),650)))</f>
        <v>508.17938830384605</v>
      </c>
      <c r="S435" s="12">
        <f>LambdaP*MassivSI/(dP/1000)/(R435*RhoA)/(1+Q435/3)*(D435-P435)*DeltaT-(EXP(Q435/10)-1)*(D435-D434)</f>
        <v>0.37065632705497908</v>
      </c>
    </row>
    <row r="436" spans="2:19" x14ac:dyDescent="0.25">
      <c r="B436" s="3">
        <f t="shared" si="24"/>
        <v>2090</v>
      </c>
      <c r="C436" s="14">
        <f t="shared" si="25"/>
        <v>34.833333333333336</v>
      </c>
      <c r="D436" s="11">
        <f t="shared" si="26"/>
        <v>864.09104360761808</v>
      </c>
      <c r="E436" s="11">
        <f t="shared" si="27"/>
        <v>145.03672514333923</v>
      </c>
      <c r="F436" s="11">
        <f>L436</f>
        <v>145.03672514333923</v>
      </c>
      <c r="G436" s="11">
        <f>P436</f>
        <v>145.03672514333923</v>
      </c>
      <c r="H436" s="24">
        <f>H435+IF(Limit=Oui,MAX(0,K435),K435)</f>
        <v>145.03672514333923</v>
      </c>
      <c r="I436" s="12">
        <f>Cp*RhoP/(J436*RhoA)*dP/1000*MassivSS</f>
        <v>0.55721417922064531</v>
      </c>
      <c r="J436" s="24">
        <f>IF(H436&lt;600,425+0.773*H436-1.69/1000*H436^2+2.22/1000^2*H436^3,IF(H436&lt;735,666+13002/(738-H436),IF(H436&lt;900,545+17820/(H436-731),650)))</f>
        <v>508.33622855955485</v>
      </c>
      <c r="K436" s="12">
        <f>LambdaP*MassivSS/(dP/1000)/(J436*RhoA)/(1+I436/3)*(D436-H436)*DeltaT-(EXP(I436/10)-1)*(D436-D435)</f>
        <v>0.37060296844832646</v>
      </c>
      <c r="L436" s="24">
        <f>L435+IF(Limit=Oui,MAX(0,O435),O435)</f>
        <v>145.03672514333923</v>
      </c>
      <c r="M436" s="12">
        <f>Cp*RhoP/(N436*RhoA)*dP/1000*MassivW</f>
        <v>0.55721417922064531</v>
      </c>
      <c r="N436" s="24">
        <f>IF(L436&lt;600,425+0.773*L436-1.69/1000*L436^2+2.22/1000^2*L436^3,IF(L436&lt;735,666+13002/(738-L436),IF(L436&lt;900,545+17820/(L436-731),650)))</f>
        <v>508.33622855955485</v>
      </c>
      <c r="O436" s="12">
        <f>LambdaP*MassivW/(dP/1000)/(N436*RhoA)/(1+M436/3)*(D436-L436)*DeltaT-(EXP(M436/10)-1)*(D436-D435)</f>
        <v>0.37060296844832646</v>
      </c>
      <c r="P436" s="24">
        <f>P435+IF(Limit=Oui,MAX(0,S435),S435)</f>
        <v>145.03672514333923</v>
      </c>
      <c r="Q436" s="12">
        <f>Cp*RhoP/(R436*RhoA)*dP/1000*MassivSI</f>
        <v>0.55721417922064531</v>
      </c>
      <c r="R436" s="24">
        <f>IF(P436&lt;600,425+0.773*P436-1.69/1000*P436^2+2.22/1000^2*P436^3,IF(P436&lt;735,666+13002/(738-P436),IF(P436&lt;900,545+17820/(P436-731),650)))</f>
        <v>508.33622855955485</v>
      </c>
      <c r="S436" s="12">
        <f>LambdaP*MassivSI/(dP/1000)/(R436*RhoA)/(1+Q436/3)*(D436-P436)*DeltaT-(EXP(Q436/10)-1)*(D436-D435)</f>
        <v>0.37060296844832646</v>
      </c>
    </row>
    <row r="437" spans="2:19" x14ac:dyDescent="0.25">
      <c r="B437" s="3">
        <f t="shared" si="24"/>
        <v>2095</v>
      </c>
      <c r="C437" s="14">
        <f t="shared" si="25"/>
        <v>34.916666666666664</v>
      </c>
      <c r="D437" s="11">
        <f t="shared" si="26"/>
        <v>864.44778567199614</v>
      </c>
      <c r="E437" s="11">
        <f t="shared" si="27"/>
        <v>145.40732811178756</v>
      </c>
      <c r="F437" s="11">
        <f>L437</f>
        <v>145.40732811178756</v>
      </c>
      <c r="G437" s="11">
        <f>P437</f>
        <v>145.40732811178756</v>
      </c>
      <c r="H437" s="24">
        <f>H436+IF(Limit=Oui,MAX(0,K436),K436)</f>
        <v>145.40732811178756</v>
      </c>
      <c r="I437" s="12">
        <f>Cp*RhoP/(J437*RhoA)*dP/1000*MassivSS</f>
        <v>0.55704255399550628</v>
      </c>
      <c r="J437" s="24">
        <f>IF(H437&lt;600,425+0.773*H437-1.69/1000*H437^2+2.22/1000^2*H437^3,IF(H437&lt;735,666+13002/(738-H437),IF(H437&lt;900,545+17820/(H437-731),650)))</f>
        <v>508.49284732960581</v>
      </c>
      <c r="K437" s="12">
        <f>LambdaP*MassivSS/(dP/1000)/(J437*RhoA)/(1+I437/3)*(D437-H437)*DeltaT-(EXP(I437/10)-1)*(D437-D436)</f>
        <v>0.3705490984416796</v>
      </c>
      <c r="L437" s="24">
        <f>L436+IF(Limit=Oui,MAX(0,O436),O436)</f>
        <v>145.40732811178756</v>
      </c>
      <c r="M437" s="12">
        <f>Cp*RhoP/(N437*RhoA)*dP/1000*MassivW</f>
        <v>0.55704255399550628</v>
      </c>
      <c r="N437" s="24">
        <f>IF(L437&lt;600,425+0.773*L437-1.69/1000*L437^2+2.22/1000^2*L437^3,IF(L437&lt;735,666+13002/(738-L437),IF(L437&lt;900,545+17820/(L437-731),650)))</f>
        <v>508.49284732960581</v>
      </c>
      <c r="O437" s="12">
        <f>LambdaP*MassivW/(dP/1000)/(N437*RhoA)/(1+M437/3)*(D437-L437)*DeltaT-(EXP(M437/10)-1)*(D437-D436)</f>
        <v>0.3705490984416796</v>
      </c>
      <c r="P437" s="24">
        <f>P436+IF(Limit=Oui,MAX(0,S436),S436)</f>
        <v>145.40732811178756</v>
      </c>
      <c r="Q437" s="12">
        <f>Cp*RhoP/(R437*RhoA)*dP/1000*MassivSI</f>
        <v>0.55704255399550628</v>
      </c>
      <c r="R437" s="24">
        <f>IF(P437&lt;600,425+0.773*P437-1.69/1000*P437^2+2.22/1000^2*P437^3,IF(P437&lt;735,666+13002/(738-P437),IF(P437&lt;900,545+17820/(P437-731),650)))</f>
        <v>508.49284732960581</v>
      </c>
      <c r="S437" s="12">
        <f>LambdaP*MassivSI/(dP/1000)/(R437*RhoA)/(1+Q437/3)*(D437-P437)*DeltaT-(EXP(Q437/10)-1)*(D437-D436)</f>
        <v>0.3705490984416796</v>
      </c>
    </row>
    <row r="438" spans="2:19" x14ac:dyDescent="0.25">
      <c r="B438" s="3">
        <f t="shared" si="24"/>
        <v>2100</v>
      </c>
      <c r="C438" s="14">
        <f t="shared" si="25"/>
        <v>35</v>
      </c>
      <c r="D438" s="11">
        <f t="shared" si="26"/>
        <v>864.80368036725235</v>
      </c>
      <c r="E438" s="11">
        <f t="shared" si="27"/>
        <v>145.77787721022924</v>
      </c>
      <c r="F438" s="11">
        <f>L438</f>
        <v>145.77787721022924</v>
      </c>
      <c r="G438" s="11">
        <f>P438</f>
        <v>145.77787721022924</v>
      </c>
      <c r="H438" s="24">
        <f>H437+IF(Limit=Oui,MAX(0,K437),K437)</f>
        <v>145.77787721022924</v>
      </c>
      <c r="I438" s="12">
        <f>Cp*RhoP/(J438*RhoA)*dP/1000*MassivSS</f>
        <v>0.55687127634424816</v>
      </c>
      <c r="J438" s="24">
        <f>IF(H438&lt;600,425+0.773*H438-1.69/1000*H438^2+2.22/1000^2*H438^3,IF(H438&lt;735,666+13002/(738-H438),IF(H438&lt;900,545+17820/(H438-731),650)))</f>
        <v>508.64924516205275</v>
      </c>
      <c r="K438" s="12">
        <f>LambdaP*MassivSS/(dP/1000)/(J438*RhoA)/(1+I438/3)*(D438-H438)*DeltaT-(EXP(I438/10)-1)*(D438-D437)</f>
        <v>0.37049472124138205</v>
      </c>
      <c r="L438" s="24">
        <f>L437+IF(Limit=Oui,MAX(0,O437),O437)</f>
        <v>145.77787721022924</v>
      </c>
      <c r="M438" s="12">
        <f>Cp*RhoP/(N438*RhoA)*dP/1000*MassivW</f>
        <v>0.55687127634424816</v>
      </c>
      <c r="N438" s="24">
        <f>IF(L438&lt;600,425+0.773*L438-1.69/1000*L438^2+2.22/1000^2*L438^3,IF(L438&lt;735,666+13002/(738-L438),IF(L438&lt;900,545+17820/(L438-731),650)))</f>
        <v>508.64924516205275</v>
      </c>
      <c r="O438" s="12">
        <f>LambdaP*MassivW/(dP/1000)/(N438*RhoA)/(1+M438/3)*(D438-L438)*DeltaT-(EXP(M438/10)-1)*(D438-D437)</f>
        <v>0.37049472124138205</v>
      </c>
      <c r="P438" s="24">
        <f>P437+IF(Limit=Oui,MAX(0,S437),S437)</f>
        <v>145.77787721022924</v>
      </c>
      <c r="Q438" s="12">
        <f>Cp*RhoP/(R438*RhoA)*dP/1000*MassivSI</f>
        <v>0.55687127634424816</v>
      </c>
      <c r="R438" s="24">
        <f>IF(P438&lt;600,425+0.773*P438-1.69/1000*P438^2+2.22/1000^2*P438^3,IF(P438&lt;735,666+13002/(738-P438),IF(P438&lt;900,545+17820/(P438-731),650)))</f>
        <v>508.64924516205275</v>
      </c>
      <c r="S438" s="12">
        <f>LambdaP*MassivSI/(dP/1000)/(R438*RhoA)/(1+Q438/3)*(D438-P438)*DeltaT-(EXP(Q438/10)-1)*(D438-D437)</f>
        <v>0.37049472124138205</v>
      </c>
    </row>
    <row r="439" spans="2:19" x14ac:dyDescent="0.25">
      <c r="B439" s="3">
        <f t="shared" si="24"/>
        <v>2105</v>
      </c>
      <c r="C439" s="14">
        <f t="shared" si="25"/>
        <v>35.083333333333336</v>
      </c>
      <c r="D439" s="11">
        <f t="shared" si="26"/>
        <v>865.15873170936015</v>
      </c>
      <c r="E439" s="11">
        <f t="shared" si="27"/>
        <v>146.14837193147062</v>
      </c>
      <c r="F439" s="11">
        <f>L439</f>
        <v>146.14837193147062</v>
      </c>
      <c r="G439" s="11">
        <f>P439</f>
        <v>146.14837193147062</v>
      </c>
      <c r="H439" s="24">
        <f>H438+IF(Limit=Oui,MAX(0,K438),K438)</f>
        <v>146.14837193147062</v>
      </c>
      <c r="I439" s="12">
        <f>Cp*RhoP/(J439*RhoA)*dP/1000*MassivSS</f>
        <v>0.55670034512111766</v>
      </c>
      <c r="J439" s="24">
        <f>IF(H439&lt;600,425+0.773*H439-1.69/1000*H439^2+2.22/1000^2*H439^3,IF(H439&lt;735,666+13002/(738-H439),IF(H439&lt;900,545+17820/(H439-731),650)))</f>
        <v>508.80542260721137</v>
      </c>
      <c r="K439" s="12">
        <f>LambdaP*MassivSS/(dP/1000)/(J439*RhoA)/(1+I439/3)*(D439-H439)*DeltaT-(EXP(I439/10)-1)*(D439-D438)</f>
        <v>0.37043984101279043</v>
      </c>
      <c r="L439" s="24">
        <f>L438+IF(Limit=Oui,MAX(0,O438),O438)</f>
        <v>146.14837193147062</v>
      </c>
      <c r="M439" s="12">
        <f>Cp*RhoP/(N439*RhoA)*dP/1000*MassivW</f>
        <v>0.55670034512111766</v>
      </c>
      <c r="N439" s="24">
        <f>IF(L439&lt;600,425+0.773*L439-1.69/1000*L439^2+2.22/1000^2*L439^3,IF(L439&lt;735,666+13002/(738-L439),IF(L439&lt;900,545+17820/(L439-731),650)))</f>
        <v>508.80542260721137</v>
      </c>
      <c r="O439" s="12">
        <f>LambdaP*MassivW/(dP/1000)/(N439*RhoA)/(1+M439/3)*(D439-L439)*DeltaT-(EXP(M439/10)-1)*(D439-D438)</f>
        <v>0.37043984101279043</v>
      </c>
      <c r="P439" s="24">
        <f>P438+IF(Limit=Oui,MAX(0,S438),S438)</f>
        <v>146.14837193147062</v>
      </c>
      <c r="Q439" s="12">
        <f>Cp*RhoP/(R439*RhoA)*dP/1000*MassivSI</f>
        <v>0.55670034512111766</v>
      </c>
      <c r="R439" s="24">
        <f>IF(P439&lt;600,425+0.773*P439-1.69/1000*P439^2+2.22/1000^2*P439^3,IF(P439&lt;735,666+13002/(738-P439),IF(P439&lt;900,545+17820/(P439-731),650)))</f>
        <v>508.80542260721137</v>
      </c>
      <c r="S439" s="12">
        <f>LambdaP*MassivSI/(dP/1000)/(R439*RhoA)/(1+Q439/3)*(D439-P439)*DeltaT-(EXP(Q439/10)-1)*(D439-D438)</f>
        <v>0.37043984101279043</v>
      </c>
    </row>
    <row r="440" spans="2:19" x14ac:dyDescent="0.25">
      <c r="B440" s="3">
        <f t="shared" si="24"/>
        <v>2110</v>
      </c>
      <c r="C440" s="14">
        <f t="shared" si="25"/>
        <v>35.166666666666664</v>
      </c>
      <c r="D440" s="11">
        <f t="shared" si="26"/>
        <v>865.51294368581023</v>
      </c>
      <c r="E440" s="11">
        <f t="shared" si="27"/>
        <v>146.51881177248342</v>
      </c>
      <c r="F440" s="11">
        <f>L440</f>
        <v>146.51881177248342</v>
      </c>
      <c r="G440" s="11">
        <f>P440</f>
        <v>146.51881177248342</v>
      </c>
      <c r="H440" s="24">
        <f>H439+IF(Limit=Oui,MAX(0,K439),K439)</f>
        <v>146.51881177248342</v>
      </c>
      <c r="I440" s="12">
        <f>Cp*RhoP/(J440*RhoA)*dP/1000*MassivSS</f>
        <v>0.55652975918097669</v>
      </c>
      <c r="J440" s="24">
        <f>IF(H440&lt;600,425+0.773*H440-1.69/1000*H440^2+2.22/1000^2*H440^3,IF(H440&lt;735,666+13002/(738-H440),IF(H440&lt;900,545+17820/(H440-731),650)))</f>
        <v>508.96138021762198</v>
      </c>
      <c r="K440" s="12">
        <f>LambdaP*MassivSS/(dP/1000)/(J440*RhoA)/(1+I440/3)*(D440-H440)*DeltaT-(EXP(I440/10)-1)*(D440-D439)</f>
        <v>0.3703844618808273</v>
      </c>
      <c r="L440" s="24">
        <f>L439+IF(Limit=Oui,MAX(0,O439),O439)</f>
        <v>146.51881177248342</v>
      </c>
      <c r="M440" s="12">
        <f>Cp*RhoP/(N440*RhoA)*dP/1000*MassivW</f>
        <v>0.55652975918097669</v>
      </c>
      <c r="N440" s="24">
        <f>IF(L440&lt;600,425+0.773*L440-1.69/1000*L440^2+2.22/1000^2*L440^3,IF(L440&lt;735,666+13002/(738-L440),IF(L440&lt;900,545+17820/(L440-731),650)))</f>
        <v>508.96138021762198</v>
      </c>
      <c r="O440" s="12">
        <f>LambdaP*MassivW/(dP/1000)/(N440*RhoA)/(1+M440/3)*(D440-L440)*DeltaT-(EXP(M440/10)-1)*(D440-D439)</f>
        <v>0.3703844618808273</v>
      </c>
      <c r="P440" s="24">
        <f>P439+IF(Limit=Oui,MAX(0,S439),S439)</f>
        <v>146.51881177248342</v>
      </c>
      <c r="Q440" s="12">
        <f>Cp*RhoP/(R440*RhoA)*dP/1000*MassivSI</f>
        <v>0.55652975918097669</v>
      </c>
      <c r="R440" s="24">
        <f>IF(P440&lt;600,425+0.773*P440-1.69/1000*P440^2+2.22/1000^2*P440^3,IF(P440&lt;735,666+13002/(738-P440),IF(P440&lt;900,545+17820/(P440-731),650)))</f>
        <v>508.96138021762198</v>
      </c>
      <c r="S440" s="12">
        <f>LambdaP*MassivSI/(dP/1000)/(R440*RhoA)/(1+Q440/3)*(D440-P440)*DeltaT-(EXP(Q440/10)-1)*(D440-D439)</f>
        <v>0.3703844618808273</v>
      </c>
    </row>
    <row r="441" spans="2:19" x14ac:dyDescent="0.25">
      <c r="B441" s="3">
        <f t="shared" si="24"/>
        <v>2115</v>
      </c>
      <c r="C441" s="14">
        <f t="shared" si="25"/>
        <v>35.25</v>
      </c>
      <c r="D441" s="11">
        <f t="shared" si="26"/>
        <v>865.86632025588017</v>
      </c>
      <c r="E441" s="11">
        <f t="shared" si="27"/>
        <v>146.88919623436425</v>
      </c>
      <c r="F441" s="11">
        <f>L441</f>
        <v>146.88919623436425</v>
      </c>
      <c r="G441" s="11">
        <f>P441</f>
        <v>146.88919623436425</v>
      </c>
      <c r="H441" s="24">
        <f>H440+IF(Limit=Oui,MAX(0,K440),K440)</f>
        <v>146.88919623436425</v>
      </c>
      <c r="I441" s="12">
        <f>Cp*RhoP/(J441*RhoA)*dP/1000*MassivSS</f>
        <v>0.55635951737933764</v>
      </c>
      <c r="J441" s="24">
        <f>IF(H441&lt;600,425+0.773*H441-1.69/1000*H441^2+2.22/1000^2*H441^3,IF(H441&lt;735,666+13002/(738-H441),IF(H441&lt;900,545+17820/(H441-731),650)))</f>
        <v>509.11711854801143</v>
      </c>
      <c r="K441" s="12">
        <f>LambdaP*MassivSS/(dP/1000)/(J441*RhoA)/(1+I441/3)*(D441-H441)*DeltaT-(EXP(I441/10)-1)*(D441-D440)</f>
        <v>0.3703285879303172</v>
      </c>
      <c r="L441" s="24">
        <f>L440+IF(Limit=Oui,MAX(0,O440),O440)</f>
        <v>146.88919623436425</v>
      </c>
      <c r="M441" s="12">
        <f>Cp*RhoP/(N441*RhoA)*dP/1000*MassivW</f>
        <v>0.55635951737933764</v>
      </c>
      <c r="N441" s="24">
        <f>IF(L441&lt;600,425+0.773*L441-1.69/1000*L441^2+2.22/1000^2*L441^3,IF(L441&lt;735,666+13002/(738-L441),IF(L441&lt;900,545+17820/(L441-731),650)))</f>
        <v>509.11711854801143</v>
      </c>
      <c r="O441" s="12">
        <f>LambdaP*MassivW/(dP/1000)/(N441*RhoA)/(1+M441/3)*(D441-L441)*DeltaT-(EXP(M441/10)-1)*(D441-D440)</f>
        <v>0.3703285879303172</v>
      </c>
      <c r="P441" s="24">
        <f>P440+IF(Limit=Oui,MAX(0,S440),S440)</f>
        <v>146.88919623436425</v>
      </c>
      <c r="Q441" s="12">
        <f>Cp*RhoP/(R441*RhoA)*dP/1000*MassivSI</f>
        <v>0.55635951737933764</v>
      </c>
      <c r="R441" s="24">
        <f>IF(P441&lt;600,425+0.773*P441-1.69/1000*P441^2+2.22/1000^2*P441^3,IF(P441&lt;735,666+13002/(738-P441),IF(P441&lt;900,545+17820/(P441-731),650)))</f>
        <v>509.11711854801143</v>
      </c>
      <c r="S441" s="12">
        <f>LambdaP*MassivSI/(dP/1000)/(R441*RhoA)/(1+Q441/3)*(D441-P441)*DeltaT-(EXP(Q441/10)-1)*(D441-D440)</f>
        <v>0.3703285879303172</v>
      </c>
    </row>
    <row r="442" spans="2:19" x14ac:dyDescent="0.25">
      <c r="B442" s="3">
        <f t="shared" si="24"/>
        <v>2120</v>
      </c>
      <c r="C442" s="14">
        <f t="shared" si="25"/>
        <v>35.333333333333336</v>
      </c>
      <c r="D442" s="11">
        <f t="shared" si="26"/>
        <v>866.21886535089914</v>
      </c>
      <c r="E442" s="11">
        <f t="shared" si="27"/>
        <v>147.25952482229457</v>
      </c>
      <c r="F442" s="11">
        <f>L442</f>
        <v>147.25952482229457</v>
      </c>
      <c r="G442" s="11">
        <f>P442</f>
        <v>147.25952482229457</v>
      </c>
      <c r="H442" s="24">
        <f>H441+IF(Limit=Oui,MAX(0,K441),K441)</f>
        <v>147.25952482229457</v>
      </c>
      <c r="I442" s="12">
        <f>Cp*RhoP/(J442*RhoA)*dP/1000*MassivSS</f>
        <v>0.55618961857239724</v>
      </c>
      <c r="J442" s="24">
        <f>IF(H442&lt;600,425+0.773*H442-1.69/1000*H442^2+2.22/1000^2*H442^3,IF(H442&lt;735,666+13002/(738-H442),IF(H442&lt;900,545+17820/(H442-731),650)))</f>
        <v>509.27263815525663</v>
      </c>
      <c r="K442" s="12">
        <f>LambdaP*MassivSS/(dP/1000)/(J442*RhoA)/(1+I442/3)*(D442-H442)*DeltaT-(EXP(I442/10)-1)*(D442-D441)</f>
        <v>0.37027222320654091</v>
      </c>
      <c r="L442" s="24">
        <f>L441+IF(Limit=Oui,MAX(0,O441),O441)</f>
        <v>147.25952482229457</v>
      </c>
      <c r="M442" s="12">
        <f>Cp*RhoP/(N442*RhoA)*dP/1000*MassivW</f>
        <v>0.55618961857239724</v>
      </c>
      <c r="N442" s="24">
        <f>IF(L442&lt;600,425+0.773*L442-1.69/1000*L442^2+2.22/1000^2*L442^3,IF(L442&lt;735,666+13002/(738-L442),IF(L442&lt;900,545+17820/(L442-731),650)))</f>
        <v>509.27263815525663</v>
      </c>
      <c r="O442" s="12">
        <f>LambdaP*MassivW/(dP/1000)/(N442*RhoA)/(1+M442/3)*(D442-L442)*DeltaT-(EXP(M442/10)-1)*(D442-D441)</f>
        <v>0.37027222320654091</v>
      </c>
      <c r="P442" s="24">
        <f>P441+IF(Limit=Oui,MAX(0,S441),S441)</f>
        <v>147.25952482229457</v>
      </c>
      <c r="Q442" s="12">
        <f>Cp*RhoP/(R442*RhoA)*dP/1000*MassivSI</f>
        <v>0.55618961857239724</v>
      </c>
      <c r="R442" s="24">
        <f>IF(P442&lt;600,425+0.773*P442-1.69/1000*P442^2+2.22/1000^2*P442^3,IF(P442&lt;735,666+13002/(738-P442),IF(P442&lt;900,545+17820/(P442-731),650)))</f>
        <v>509.27263815525663</v>
      </c>
      <c r="S442" s="12">
        <f>LambdaP*MassivSI/(dP/1000)/(R442*RhoA)/(1+Q442/3)*(D442-P442)*DeltaT-(EXP(Q442/10)-1)*(D442-D441)</f>
        <v>0.37027222320654091</v>
      </c>
    </row>
    <row r="443" spans="2:19" x14ac:dyDescent="0.25">
      <c r="B443" s="3">
        <f t="shared" si="24"/>
        <v>2125</v>
      </c>
      <c r="C443" s="14">
        <f t="shared" si="25"/>
        <v>35.416666666666664</v>
      </c>
      <c r="D443" s="11">
        <f t="shared" si="26"/>
        <v>866.57058287451173</v>
      </c>
      <c r="E443" s="11">
        <f t="shared" si="27"/>
        <v>147.62979704550111</v>
      </c>
      <c r="F443" s="11">
        <f>L443</f>
        <v>147.62979704550111</v>
      </c>
      <c r="G443" s="11">
        <f>P443</f>
        <v>147.62979704550111</v>
      </c>
      <c r="H443" s="24">
        <f>H442+IF(Limit=Oui,MAX(0,K442),K442)</f>
        <v>147.62979704550111</v>
      </c>
      <c r="I443" s="12">
        <f>Cp*RhoP/(J443*RhoA)*dP/1000*MassivSS</f>
        <v>0.55602006161707074</v>
      </c>
      <c r="J443" s="24">
        <f>IF(H443&lt;600,425+0.773*H443-1.69/1000*H443^2+2.22/1000^2*H443^3,IF(H443&lt;735,666+13002/(738-H443),IF(H443&lt;900,545+17820/(H443-731),650)))</f>
        <v>509.42793959834768</v>
      </c>
      <c r="K443" s="12">
        <f>LambdaP*MassivSS/(dP/1000)/(J443*RhoA)/(1+I443/3)*(D443-H443)*DeltaT-(EXP(I443/10)-1)*(D443-D442)</f>
        <v>0.37021537171554525</v>
      </c>
      <c r="L443" s="24">
        <f>L442+IF(Limit=Oui,MAX(0,O442),O442)</f>
        <v>147.62979704550111</v>
      </c>
      <c r="M443" s="12">
        <f>Cp*RhoP/(N443*RhoA)*dP/1000*MassivW</f>
        <v>0.55602006161707074</v>
      </c>
      <c r="N443" s="24">
        <f>IF(L443&lt;600,425+0.773*L443-1.69/1000*L443^2+2.22/1000^2*L443^3,IF(L443&lt;735,666+13002/(738-L443),IF(L443&lt;900,545+17820/(L443-731),650)))</f>
        <v>509.42793959834768</v>
      </c>
      <c r="O443" s="12">
        <f>LambdaP*MassivW/(dP/1000)/(N443*RhoA)/(1+M443/3)*(D443-L443)*DeltaT-(EXP(M443/10)-1)*(D443-D442)</f>
        <v>0.37021537171554525</v>
      </c>
      <c r="P443" s="24">
        <f>P442+IF(Limit=Oui,MAX(0,S442),S442)</f>
        <v>147.62979704550111</v>
      </c>
      <c r="Q443" s="12">
        <f>Cp*RhoP/(R443*RhoA)*dP/1000*MassivSI</f>
        <v>0.55602006161707074</v>
      </c>
      <c r="R443" s="24">
        <f>IF(P443&lt;600,425+0.773*P443-1.69/1000*P443^2+2.22/1000^2*P443^3,IF(P443&lt;735,666+13002/(738-P443),IF(P443&lt;900,545+17820/(P443-731),650)))</f>
        <v>509.42793959834768</v>
      </c>
      <c r="S443" s="12">
        <f>LambdaP*MassivSI/(dP/1000)/(R443*RhoA)/(1+Q443/3)*(D443-P443)*DeltaT-(EXP(Q443/10)-1)*(D443-D442)</f>
        <v>0.37021537171554525</v>
      </c>
    </row>
    <row r="444" spans="2:19" x14ac:dyDescent="0.25">
      <c r="B444" s="3">
        <f t="shared" si="24"/>
        <v>2130</v>
      </c>
      <c r="C444" s="14">
        <f t="shared" si="25"/>
        <v>35.5</v>
      </c>
      <c r="D444" s="11">
        <f t="shared" si="26"/>
        <v>866.92147670293605</v>
      </c>
      <c r="E444" s="11">
        <f t="shared" si="27"/>
        <v>148.00001241721665</v>
      </c>
      <c r="F444" s="11">
        <f>L444</f>
        <v>148.00001241721665</v>
      </c>
      <c r="G444" s="11">
        <f>P444</f>
        <v>148.00001241721665</v>
      </c>
      <c r="H444" s="24">
        <f>H443+IF(Limit=Oui,MAX(0,K443),K443)</f>
        <v>148.00001241721665</v>
      </c>
      <c r="I444" s="12">
        <f>Cp*RhoP/(J444*RhoA)*dP/1000*MassivSS</f>
        <v>0.55585084537102525</v>
      </c>
      <c r="J444" s="24">
        <f>IF(H444&lt;600,425+0.773*H444-1.69/1000*H444^2+2.22/1000^2*H444^3,IF(H444&lt;735,666+13002/(738-H444),IF(H444&lt;900,545+17820/(H444-731),650)))</f>
        <v>509.58302343835152</v>
      </c>
      <c r="K444" s="12">
        <f>LambdaP*MassivSS/(dP/1000)/(J444*RhoA)/(1+I444/3)*(D444-H444)*DeltaT-(EXP(I444/10)-1)*(D444-D443)</f>
        <v>0.37015803742473646</v>
      </c>
      <c r="L444" s="24">
        <f>L443+IF(Limit=Oui,MAX(0,O443),O443)</f>
        <v>148.00001241721665</v>
      </c>
      <c r="M444" s="12">
        <f>Cp*RhoP/(N444*RhoA)*dP/1000*MassivW</f>
        <v>0.55585084537102525</v>
      </c>
      <c r="N444" s="24">
        <f>IF(L444&lt;600,425+0.773*L444-1.69/1000*L444^2+2.22/1000^2*L444^3,IF(L444&lt;735,666+13002/(738-L444),IF(L444&lt;900,545+17820/(L444-731),650)))</f>
        <v>509.58302343835152</v>
      </c>
      <c r="O444" s="12">
        <f>LambdaP*MassivW/(dP/1000)/(N444*RhoA)/(1+M444/3)*(D444-L444)*DeltaT-(EXP(M444/10)-1)*(D444-D443)</f>
        <v>0.37015803742473646</v>
      </c>
      <c r="P444" s="24">
        <f>P443+IF(Limit=Oui,MAX(0,S443),S443)</f>
        <v>148.00001241721665</v>
      </c>
      <c r="Q444" s="12">
        <f>Cp*RhoP/(R444*RhoA)*dP/1000*MassivSI</f>
        <v>0.55585084537102525</v>
      </c>
      <c r="R444" s="24">
        <f>IF(P444&lt;600,425+0.773*P444-1.69/1000*P444^2+2.22/1000^2*P444^3,IF(P444&lt;735,666+13002/(738-P444),IF(P444&lt;900,545+17820/(P444-731),650)))</f>
        <v>509.58302343835152</v>
      </c>
      <c r="S444" s="12">
        <f>LambdaP*MassivSI/(dP/1000)/(R444*RhoA)/(1+Q444/3)*(D444-P444)*DeltaT-(EXP(Q444/10)-1)*(D444-D443)</f>
        <v>0.37015803742473646</v>
      </c>
    </row>
    <row r="445" spans="2:19" x14ac:dyDescent="0.25">
      <c r="B445" s="3">
        <f t="shared" si="24"/>
        <v>2135</v>
      </c>
      <c r="C445" s="14">
        <f t="shared" si="25"/>
        <v>35.583333333333336</v>
      </c>
      <c r="D445" s="11">
        <f t="shared" si="26"/>
        <v>867.27155068521972</v>
      </c>
      <c r="E445" s="11">
        <f t="shared" si="27"/>
        <v>148.3701704546414</v>
      </c>
      <c r="F445" s="11">
        <f>L445</f>
        <v>148.3701704546414</v>
      </c>
      <c r="G445" s="11">
        <f>P445</f>
        <v>148.3701704546414</v>
      </c>
      <c r="H445" s="24">
        <f>H444+IF(Limit=Oui,MAX(0,K444),K444)</f>
        <v>148.3701704546414</v>
      </c>
      <c r="I445" s="12">
        <f>Cp*RhoP/(J445*RhoA)*dP/1000*MassivSS</f>
        <v>0.55568196869271225</v>
      </c>
      <c r="J445" s="24">
        <f>IF(H445&lt;600,425+0.773*H445-1.69/1000*H445^2+2.22/1000^2*H445^3,IF(H445&lt;735,666+13002/(738-H445),IF(H445&lt;900,545+17820/(H445-731),650)))</f>
        <v>509.73789023837639</v>
      </c>
      <c r="K445" s="12">
        <f>LambdaP*MassivSS/(dP/1000)/(J445*RhoA)/(1+I445/3)*(D445-H445)*DeltaT-(EXP(I445/10)-1)*(D445-D444)</f>
        <v>0.3701002242632539</v>
      </c>
      <c r="L445" s="24">
        <f>L444+IF(Limit=Oui,MAX(0,O444),O444)</f>
        <v>148.3701704546414</v>
      </c>
      <c r="M445" s="12">
        <f>Cp*RhoP/(N445*RhoA)*dP/1000*MassivW</f>
        <v>0.55568196869271225</v>
      </c>
      <c r="N445" s="24">
        <f>IF(L445&lt;600,425+0.773*L445-1.69/1000*L445^2+2.22/1000^2*L445^3,IF(L445&lt;735,666+13002/(738-L445),IF(L445&lt;900,545+17820/(L445-731),650)))</f>
        <v>509.73789023837639</v>
      </c>
      <c r="O445" s="12">
        <f>LambdaP*MassivW/(dP/1000)/(N445*RhoA)/(1+M445/3)*(D445-L445)*DeltaT-(EXP(M445/10)-1)*(D445-D444)</f>
        <v>0.3701002242632539</v>
      </c>
      <c r="P445" s="24">
        <f>P444+IF(Limit=Oui,MAX(0,S444),S444)</f>
        <v>148.3701704546414</v>
      </c>
      <c r="Q445" s="12">
        <f>Cp*RhoP/(R445*RhoA)*dP/1000*MassivSI</f>
        <v>0.55568196869271225</v>
      </c>
      <c r="R445" s="24">
        <f>IF(P445&lt;600,425+0.773*P445-1.69/1000*P445^2+2.22/1000^2*P445^3,IF(P445&lt;735,666+13002/(738-P445),IF(P445&lt;900,545+17820/(P445-731),650)))</f>
        <v>509.73789023837639</v>
      </c>
      <c r="S445" s="12">
        <f>LambdaP*MassivSI/(dP/1000)/(R445*RhoA)/(1+Q445/3)*(D445-P445)*DeltaT-(EXP(Q445/10)-1)*(D445-D444)</f>
        <v>0.3701002242632539</v>
      </c>
    </row>
    <row r="446" spans="2:19" x14ac:dyDescent="0.25">
      <c r="B446" s="3">
        <f t="shared" si="24"/>
        <v>2140</v>
      </c>
      <c r="C446" s="14">
        <f t="shared" si="25"/>
        <v>35.666666666666664</v>
      </c>
      <c r="D446" s="11">
        <f t="shared" si="26"/>
        <v>867.62080864349502</v>
      </c>
      <c r="E446" s="11">
        <f t="shared" si="27"/>
        <v>148.74027067890464</v>
      </c>
      <c r="F446" s="11">
        <f>L446</f>
        <v>148.74027067890464</v>
      </c>
      <c r="G446" s="11">
        <f>P446</f>
        <v>148.74027067890464</v>
      </c>
      <c r="H446" s="24">
        <f>H445+IF(Limit=Oui,MAX(0,K445),K445)</f>
        <v>148.74027067890464</v>
      </c>
      <c r="I446" s="12">
        <f>Cp*RhoP/(J446*RhoA)*dP/1000*MassivSS</f>
        <v>0.55551343044139889</v>
      </c>
      <c r="J446" s="24">
        <f>IF(H446&lt;600,425+0.773*H446-1.69/1000*H446^2+2.22/1000^2*H446^3,IF(H446&lt;735,666+13002/(738-H446),IF(H446&lt;900,545+17820/(H446-731),650)))</f>
        <v>509.89254056353718</v>
      </c>
      <c r="K446" s="12">
        <f>LambdaP*MassivSS/(dP/1000)/(J446*RhoA)/(1+I446/3)*(D446-H446)*DeltaT-(EXP(I446/10)-1)*(D446-D445)</f>
        <v>0.37004193612227815</v>
      </c>
      <c r="L446" s="24">
        <f>L445+IF(Limit=Oui,MAX(0,O445),O445)</f>
        <v>148.74027067890464</v>
      </c>
      <c r="M446" s="12">
        <f>Cp*RhoP/(N446*RhoA)*dP/1000*MassivW</f>
        <v>0.55551343044139889</v>
      </c>
      <c r="N446" s="24">
        <f>IF(L446&lt;600,425+0.773*L446-1.69/1000*L446^2+2.22/1000^2*L446^3,IF(L446&lt;735,666+13002/(738-L446),IF(L446&lt;900,545+17820/(L446-731),650)))</f>
        <v>509.89254056353718</v>
      </c>
      <c r="O446" s="12">
        <f>LambdaP*MassivW/(dP/1000)/(N446*RhoA)/(1+M446/3)*(D446-L446)*DeltaT-(EXP(M446/10)-1)*(D446-D445)</f>
        <v>0.37004193612227815</v>
      </c>
      <c r="P446" s="24">
        <f>P445+IF(Limit=Oui,MAX(0,S445),S445)</f>
        <v>148.74027067890464</v>
      </c>
      <c r="Q446" s="12">
        <f>Cp*RhoP/(R446*RhoA)*dP/1000*MassivSI</f>
        <v>0.55551343044139889</v>
      </c>
      <c r="R446" s="24">
        <f>IF(P446&lt;600,425+0.773*P446-1.69/1000*P446^2+2.22/1000^2*P446^3,IF(P446&lt;735,666+13002/(738-P446),IF(P446&lt;900,545+17820/(P446-731),650)))</f>
        <v>509.89254056353718</v>
      </c>
      <c r="S446" s="12">
        <f>LambdaP*MassivSI/(dP/1000)/(R446*RhoA)/(1+Q446/3)*(D446-P446)*DeltaT-(EXP(Q446/10)-1)*(D446-D445)</f>
        <v>0.37004193612227815</v>
      </c>
    </row>
    <row r="447" spans="2:19" x14ac:dyDescent="0.25">
      <c r="B447" s="3">
        <f t="shared" si="24"/>
        <v>2145</v>
      </c>
      <c r="C447" s="14">
        <f t="shared" si="25"/>
        <v>35.75</v>
      </c>
      <c r="D447" s="11">
        <f t="shared" si="26"/>
        <v>867.96925437322739</v>
      </c>
      <c r="E447" s="11">
        <f t="shared" si="27"/>
        <v>149.11031261502691</v>
      </c>
      <c r="F447" s="11">
        <f>L447</f>
        <v>149.11031261502691</v>
      </c>
      <c r="G447" s="11">
        <f>P447</f>
        <v>149.11031261502691</v>
      </c>
      <c r="H447" s="24">
        <f>H446+IF(Limit=Oui,MAX(0,K446),K446)</f>
        <v>149.11031261502691</v>
      </c>
      <c r="I447" s="12">
        <f>Cp*RhoP/(J447*RhoA)*dP/1000*MassivSS</f>
        <v>0.55534522947720089</v>
      </c>
      <c r="J447" s="24">
        <f>IF(H447&lt;600,425+0.773*H447-1.69/1000*H447^2+2.22/1000^2*H447^3,IF(H447&lt;735,666+13002/(738-H447),IF(H447&lt;900,545+17820/(H447-731),650)))</f>
        <v>510.04697498091912</v>
      </c>
      <c r="K447" s="12">
        <f>LambdaP*MassivSS/(dP/1000)/(J447*RhoA)/(1+I447/3)*(D447-H447)*DeltaT-(EXP(I447/10)-1)*(D447-D446)</f>
        <v>0.36998317685565979</v>
      </c>
      <c r="L447" s="24">
        <f>L446+IF(Limit=Oui,MAX(0,O446),O446)</f>
        <v>149.11031261502691</v>
      </c>
      <c r="M447" s="12">
        <f>Cp*RhoP/(N447*RhoA)*dP/1000*MassivW</f>
        <v>0.55534522947720089</v>
      </c>
      <c r="N447" s="24">
        <f>IF(L447&lt;600,425+0.773*L447-1.69/1000*L447^2+2.22/1000^2*L447^3,IF(L447&lt;735,666+13002/(738-L447),IF(L447&lt;900,545+17820/(L447-731),650)))</f>
        <v>510.04697498091912</v>
      </c>
      <c r="O447" s="12">
        <f>LambdaP*MassivW/(dP/1000)/(N447*RhoA)/(1+M447/3)*(D447-L447)*DeltaT-(EXP(M447/10)-1)*(D447-D446)</f>
        <v>0.36998317685565979</v>
      </c>
      <c r="P447" s="24">
        <f>P446+IF(Limit=Oui,MAX(0,S446),S446)</f>
        <v>149.11031261502691</v>
      </c>
      <c r="Q447" s="12">
        <f>Cp*RhoP/(R447*RhoA)*dP/1000*MassivSI</f>
        <v>0.55534522947720089</v>
      </c>
      <c r="R447" s="24">
        <f>IF(P447&lt;600,425+0.773*P447-1.69/1000*P447^2+2.22/1000^2*P447^3,IF(P447&lt;735,666+13002/(738-P447),IF(P447&lt;900,545+17820/(P447-731),650)))</f>
        <v>510.04697498091912</v>
      </c>
      <c r="S447" s="12">
        <f>LambdaP*MassivSI/(dP/1000)/(R447*RhoA)/(1+Q447/3)*(D447-P447)*DeltaT-(EXP(Q447/10)-1)*(D447-D446)</f>
        <v>0.36998317685565979</v>
      </c>
    </row>
    <row r="448" spans="2:19" x14ac:dyDescent="0.25">
      <c r="B448" s="3">
        <f t="shared" si="24"/>
        <v>2150</v>
      </c>
      <c r="C448" s="14">
        <f t="shared" si="25"/>
        <v>35.833333333333336</v>
      </c>
      <c r="D448" s="11">
        <f t="shared" si="26"/>
        <v>868.3168916434638</v>
      </c>
      <c r="E448" s="11">
        <f t="shared" si="27"/>
        <v>149.48029579188258</v>
      </c>
      <c r="F448" s="11">
        <f>L448</f>
        <v>149.48029579188258</v>
      </c>
      <c r="G448" s="11">
        <f>P448</f>
        <v>149.48029579188258</v>
      </c>
      <c r="H448" s="24">
        <f>H447+IF(Limit=Oui,MAX(0,K447),K447)</f>
        <v>149.48029579188258</v>
      </c>
      <c r="I448" s="12">
        <f>Cp*RhoP/(J448*RhoA)*dP/1000*MassivSS</f>
        <v>0.55517736466111234</v>
      </c>
      <c r="J448" s="24">
        <f>IF(H448&lt;600,425+0.773*H448-1.69/1000*H448^2+2.22/1000^2*H448^3,IF(H448&lt;735,666+13002/(738-H448),IF(H448&lt;900,545+17820/(H448-731),650)))</f>
        <v>510.20119405954443</v>
      </c>
      <c r="K448" s="12">
        <f>LambdaP*MassivSS/(dP/1000)/(J448*RhoA)/(1+I448/3)*(D448-H448)*DeltaT-(EXP(I448/10)-1)*(D448-D447)</f>
        <v>0.36992395028017416</v>
      </c>
      <c r="L448" s="24">
        <f>L447+IF(Limit=Oui,MAX(0,O447),O447)</f>
        <v>149.48029579188258</v>
      </c>
      <c r="M448" s="12">
        <f>Cp*RhoP/(N448*RhoA)*dP/1000*MassivW</f>
        <v>0.55517736466111234</v>
      </c>
      <c r="N448" s="24">
        <f>IF(L448&lt;600,425+0.773*L448-1.69/1000*L448^2+2.22/1000^2*L448^3,IF(L448&lt;735,666+13002/(738-L448),IF(L448&lt;900,545+17820/(L448-731),650)))</f>
        <v>510.20119405954443</v>
      </c>
      <c r="O448" s="12">
        <f>LambdaP*MassivW/(dP/1000)/(N448*RhoA)/(1+M448/3)*(D448-L448)*DeltaT-(EXP(M448/10)-1)*(D448-D447)</f>
        <v>0.36992395028017416</v>
      </c>
      <c r="P448" s="24">
        <f>P447+IF(Limit=Oui,MAX(0,S447),S447)</f>
        <v>149.48029579188258</v>
      </c>
      <c r="Q448" s="12">
        <f>Cp*RhoP/(R448*RhoA)*dP/1000*MassivSI</f>
        <v>0.55517736466111234</v>
      </c>
      <c r="R448" s="24">
        <f>IF(P448&lt;600,425+0.773*P448-1.69/1000*P448^2+2.22/1000^2*P448^3,IF(P448&lt;735,666+13002/(738-P448),IF(P448&lt;900,545+17820/(P448-731),650)))</f>
        <v>510.20119405954443</v>
      </c>
      <c r="S448" s="12">
        <f>LambdaP*MassivSI/(dP/1000)/(R448*RhoA)/(1+Q448/3)*(D448-P448)*DeltaT-(EXP(Q448/10)-1)*(D448-D447)</f>
        <v>0.36992395028017416</v>
      </c>
    </row>
    <row r="449" spans="2:19" x14ac:dyDescent="0.25">
      <c r="B449" s="3">
        <f t="shared" si="24"/>
        <v>2155</v>
      </c>
      <c r="C449" s="14">
        <f t="shared" si="25"/>
        <v>35.916666666666664</v>
      </c>
      <c r="D449" s="11">
        <f t="shared" si="26"/>
        <v>868.66372419707727</v>
      </c>
      <c r="E449" s="11">
        <f t="shared" si="27"/>
        <v>149.85021974216275</v>
      </c>
      <c r="F449" s="11">
        <f>L449</f>
        <v>149.85021974216275</v>
      </c>
      <c r="G449" s="11">
        <f>P449</f>
        <v>149.85021974216275</v>
      </c>
      <c r="H449" s="24">
        <f>H448+IF(Limit=Oui,MAX(0,K448),K448)</f>
        <v>149.85021974216275</v>
      </c>
      <c r="I449" s="12">
        <f>Cp*RhoP/(J449*RhoA)*dP/1000*MassivSS</f>
        <v>0.55500983485503652</v>
      </c>
      <c r="J449" s="24">
        <f>IF(H449&lt;600,425+0.773*H449-1.69/1000*H449^2+2.22/1000^2*H449^3,IF(H449&lt;735,666+13002/(738-H449),IF(H449&lt;900,545+17820/(H449-731),650)))</f>
        <v>510.35519837033792</v>
      </c>
      <c r="K449" s="12">
        <f>LambdaP*MassivSS/(dP/1000)/(J449*RhoA)/(1+I449/3)*(D449-H449)*DeltaT-(EXP(I449/10)-1)*(D449-D448)</f>
        <v>0.36986426017599505</v>
      </c>
      <c r="L449" s="24">
        <f>L448+IF(Limit=Oui,MAX(0,O448),O448)</f>
        <v>149.85021974216275</v>
      </c>
      <c r="M449" s="12">
        <f>Cp*RhoP/(N449*RhoA)*dP/1000*MassivW</f>
        <v>0.55500983485503652</v>
      </c>
      <c r="N449" s="24">
        <f>IF(L449&lt;600,425+0.773*L449-1.69/1000*L449^2+2.22/1000^2*L449^3,IF(L449&lt;735,666+13002/(738-L449),IF(L449&lt;900,545+17820/(L449-731),650)))</f>
        <v>510.35519837033792</v>
      </c>
      <c r="O449" s="12">
        <f>LambdaP*MassivW/(dP/1000)/(N449*RhoA)/(1+M449/3)*(D449-L449)*DeltaT-(EXP(M449/10)-1)*(D449-D448)</f>
        <v>0.36986426017599505</v>
      </c>
      <c r="P449" s="24">
        <f>P448+IF(Limit=Oui,MAX(0,S448),S448)</f>
        <v>149.85021974216275</v>
      </c>
      <c r="Q449" s="12">
        <f>Cp*RhoP/(R449*RhoA)*dP/1000*MassivSI</f>
        <v>0.55500983485503652</v>
      </c>
      <c r="R449" s="24">
        <f>IF(P449&lt;600,425+0.773*P449-1.69/1000*P449^2+2.22/1000^2*P449^3,IF(P449&lt;735,666+13002/(738-P449),IF(P449&lt;900,545+17820/(P449-731),650)))</f>
        <v>510.35519837033792</v>
      </c>
      <c r="S449" s="12">
        <f>LambdaP*MassivSI/(dP/1000)/(R449*RhoA)/(1+Q449/3)*(D449-P449)*DeltaT-(EXP(Q449/10)-1)*(D449-D448)</f>
        <v>0.36986426017599505</v>
      </c>
    </row>
    <row r="450" spans="2:19" x14ac:dyDescent="0.25">
      <c r="B450" s="3">
        <f t="shared" si="24"/>
        <v>2160</v>
      </c>
      <c r="C450" s="14">
        <f t="shared" si="25"/>
        <v>36</v>
      </c>
      <c r="D450" s="11">
        <f t="shared" si="26"/>
        <v>869.00975575100892</v>
      </c>
      <c r="E450" s="11">
        <f t="shared" si="27"/>
        <v>150.22008400233875</v>
      </c>
      <c r="F450" s="11">
        <f>L450</f>
        <v>150.22008400233875</v>
      </c>
      <c r="G450" s="11">
        <f>P450</f>
        <v>150.22008400233875</v>
      </c>
      <c r="H450" s="24">
        <f>H449+IF(Limit=Oui,MAX(0,K449),K449)</f>
        <v>150.22008400233875</v>
      </c>
      <c r="I450" s="12">
        <f>Cp*RhoP/(J450*RhoA)*dP/1000*MassivSS</f>
        <v>0.55484263892181551</v>
      </c>
      <c r="J450" s="24">
        <f>IF(H450&lt;600,425+0.773*H450-1.69/1000*H450^2+2.22/1000^2*H450^3,IF(H450&lt;735,666+13002/(738-H450),IF(H450&lt;900,545+17820/(H450-731),650)))</f>
        <v>510.50898848609319</v>
      </c>
      <c r="K450" s="12">
        <f>LambdaP*MassivSS/(dP/1000)/(J450*RhoA)/(1+I450/3)*(D450-H450)*DeltaT-(EXP(I450/10)-1)*(D450-D449)</f>
        <v>0.36980411028706772</v>
      </c>
      <c r="L450" s="24">
        <f>L449+IF(Limit=Oui,MAX(0,O449),O449)</f>
        <v>150.22008400233875</v>
      </c>
      <c r="M450" s="12">
        <f>Cp*RhoP/(N450*RhoA)*dP/1000*MassivW</f>
        <v>0.55484263892181551</v>
      </c>
      <c r="N450" s="24">
        <f>IF(L450&lt;600,425+0.773*L450-1.69/1000*L450^2+2.22/1000^2*L450^3,IF(L450&lt;735,666+13002/(738-L450),IF(L450&lt;900,545+17820/(L450-731),650)))</f>
        <v>510.50898848609319</v>
      </c>
      <c r="O450" s="12">
        <f>LambdaP*MassivW/(dP/1000)/(N450*RhoA)/(1+M450/3)*(D450-L450)*DeltaT-(EXP(M450/10)-1)*(D450-D449)</f>
        <v>0.36980411028706772</v>
      </c>
      <c r="P450" s="24">
        <f>P449+IF(Limit=Oui,MAX(0,S449),S449)</f>
        <v>150.22008400233875</v>
      </c>
      <c r="Q450" s="12">
        <f>Cp*RhoP/(R450*RhoA)*dP/1000*MassivSI</f>
        <v>0.55484263892181551</v>
      </c>
      <c r="R450" s="24">
        <f>IF(P450&lt;600,425+0.773*P450-1.69/1000*P450^2+2.22/1000^2*P450^3,IF(P450&lt;735,666+13002/(738-P450),IF(P450&lt;900,545+17820/(P450-731),650)))</f>
        <v>510.50898848609319</v>
      </c>
      <c r="S450" s="12">
        <f>LambdaP*MassivSI/(dP/1000)/(R450*RhoA)/(1+Q450/3)*(D450-P450)*DeltaT-(EXP(Q450/10)-1)*(D450-D449)</f>
        <v>0.36980411028706772</v>
      </c>
    </row>
    <row r="451" spans="2:19" x14ac:dyDescent="0.25">
      <c r="B451" s="3">
        <f t="shared" si="24"/>
        <v>2165</v>
      </c>
      <c r="C451" s="14">
        <f t="shared" si="25"/>
        <v>36.083333333333336</v>
      </c>
      <c r="D451" s="11">
        <f t="shared" si="26"/>
        <v>869.35498999650622</v>
      </c>
      <c r="E451" s="11">
        <f t="shared" si="27"/>
        <v>150.58988811262583</v>
      </c>
      <c r="F451" s="11">
        <f>L451</f>
        <v>150.58988811262583</v>
      </c>
      <c r="G451" s="11">
        <f>P451</f>
        <v>150.58988811262583</v>
      </c>
      <c r="H451" s="24">
        <f>H450+IF(Limit=Oui,MAX(0,K450),K450)</f>
        <v>150.58988811262583</v>
      </c>
      <c r="I451" s="12">
        <f>Cp*RhoP/(J451*RhoA)*dP/1000*MassivSS</f>
        <v>0.55467577572525939</v>
      </c>
      <c r="J451" s="24">
        <f>IF(H451&lt;600,425+0.773*H451-1.69/1000*H451^2+2.22/1000^2*H451^3,IF(H451&lt;735,666+13002/(738-H451),IF(H451&lt;900,545+17820/(H451-731),650)))</f>
        <v>510.66256498143957</v>
      </c>
      <c r="K451" s="12">
        <f>LambdaP*MassivSS/(dP/1000)/(J451*RhoA)/(1+I451/3)*(D451-H451)*DeltaT-(EXP(I451/10)-1)*(D451-D450)</f>
        <v>0.3697435043215756</v>
      </c>
      <c r="L451" s="24">
        <f>L450+IF(Limit=Oui,MAX(0,O450),O450)</f>
        <v>150.58988811262583</v>
      </c>
      <c r="M451" s="12">
        <f>Cp*RhoP/(N451*RhoA)*dP/1000*MassivW</f>
        <v>0.55467577572525939</v>
      </c>
      <c r="N451" s="24">
        <f>IF(L451&lt;600,425+0.773*L451-1.69/1000*L451^2+2.22/1000^2*L451^3,IF(L451&lt;735,666+13002/(738-L451),IF(L451&lt;900,545+17820/(L451-731),650)))</f>
        <v>510.66256498143957</v>
      </c>
      <c r="O451" s="12">
        <f>LambdaP*MassivW/(dP/1000)/(N451*RhoA)/(1+M451/3)*(D451-L451)*DeltaT-(EXP(M451/10)-1)*(D451-D450)</f>
        <v>0.3697435043215756</v>
      </c>
      <c r="P451" s="24">
        <f>P450+IF(Limit=Oui,MAX(0,S450),S450)</f>
        <v>150.58988811262583</v>
      </c>
      <c r="Q451" s="12">
        <f>Cp*RhoP/(R451*RhoA)*dP/1000*MassivSI</f>
        <v>0.55467577572525939</v>
      </c>
      <c r="R451" s="24">
        <f>IF(P451&lt;600,425+0.773*P451-1.69/1000*P451^2+2.22/1000^2*P451^3,IF(P451&lt;735,666+13002/(738-P451),IF(P451&lt;900,545+17820/(P451-731),650)))</f>
        <v>510.66256498143957</v>
      </c>
      <c r="S451" s="12">
        <f>LambdaP*MassivSI/(dP/1000)/(R451*RhoA)/(1+Q451/3)*(D451-P451)*DeltaT-(EXP(Q451/10)-1)*(D451-D450)</f>
        <v>0.3697435043215756</v>
      </c>
    </row>
    <row r="452" spans="2:19" x14ac:dyDescent="0.25">
      <c r="B452" s="3">
        <f t="shared" si="24"/>
        <v>2170</v>
      </c>
      <c r="C452" s="14">
        <f t="shared" si="25"/>
        <v>36.166666666666664</v>
      </c>
      <c r="D452" s="11">
        <f t="shared" si="26"/>
        <v>869.69943059936008</v>
      </c>
      <c r="E452" s="11">
        <f t="shared" si="27"/>
        <v>150.95963161694741</v>
      </c>
      <c r="F452" s="11">
        <f>L452</f>
        <v>150.95963161694741</v>
      </c>
      <c r="G452" s="11">
        <f>P452</f>
        <v>150.95963161694741</v>
      </c>
      <c r="H452" s="24">
        <f>H451+IF(Limit=Oui,MAX(0,K451),K451)</f>
        <v>150.95963161694741</v>
      </c>
      <c r="I452" s="12">
        <f>Cp*RhoP/(J452*RhoA)*dP/1000*MassivSS</f>
        <v>0.55450924413017566</v>
      </c>
      <c r="J452" s="24">
        <f>IF(H452&lt;600,425+0.773*H452-1.69/1000*H452^2+2.22/1000^2*H452^3,IF(H452&lt;735,666+13002/(738-H452),IF(H452&lt;900,545+17820/(H452-731),650)))</f>
        <v>510.81592843280868</v>
      </c>
      <c r="K452" s="12">
        <f>LambdaP*MassivSS/(dP/1000)/(J452*RhoA)/(1+I452/3)*(D452-H452)*DeltaT-(EXP(I452/10)-1)*(D452-D451)</f>
        <v>0.3696824459522367</v>
      </c>
      <c r="L452" s="24">
        <f>L451+IF(Limit=Oui,MAX(0,O451),O451)</f>
        <v>150.95963161694741</v>
      </c>
      <c r="M452" s="12">
        <f>Cp*RhoP/(N452*RhoA)*dP/1000*MassivW</f>
        <v>0.55450924413017566</v>
      </c>
      <c r="N452" s="24">
        <f>IF(L452&lt;600,425+0.773*L452-1.69/1000*L452^2+2.22/1000^2*L452^3,IF(L452&lt;735,666+13002/(738-L452),IF(L452&lt;900,545+17820/(L452-731),650)))</f>
        <v>510.81592843280868</v>
      </c>
      <c r="O452" s="12">
        <f>LambdaP*MassivW/(dP/1000)/(N452*RhoA)/(1+M452/3)*(D452-L452)*DeltaT-(EXP(M452/10)-1)*(D452-D451)</f>
        <v>0.3696824459522367</v>
      </c>
      <c r="P452" s="24">
        <f>P451+IF(Limit=Oui,MAX(0,S451),S451)</f>
        <v>150.95963161694741</v>
      </c>
      <c r="Q452" s="12">
        <f>Cp*RhoP/(R452*RhoA)*dP/1000*MassivSI</f>
        <v>0.55450924413017566</v>
      </c>
      <c r="R452" s="24">
        <f>IF(P452&lt;600,425+0.773*P452-1.69/1000*P452^2+2.22/1000^2*P452^3,IF(P452&lt;735,666+13002/(738-P452),IF(P452&lt;900,545+17820/(P452-731),650)))</f>
        <v>510.81592843280868</v>
      </c>
      <c r="S452" s="12">
        <f>LambdaP*MassivSI/(dP/1000)/(R452*RhoA)/(1+Q452/3)*(D452-P452)*DeltaT-(EXP(Q452/10)-1)*(D452-D451)</f>
        <v>0.3696824459522367</v>
      </c>
    </row>
    <row r="453" spans="2:19" x14ac:dyDescent="0.25">
      <c r="B453" s="3">
        <f t="shared" si="24"/>
        <v>2175</v>
      </c>
      <c r="C453" s="14">
        <f t="shared" si="25"/>
        <v>36.25</v>
      </c>
      <c r="D453" s="11">
        <f t="shared" si="26"/>
        <v>870.04308120013809</v>
      </c>
      <c r="E453" s="11">
        <f t="shared" si="27"/>
        <v>151.32931406289964</v>
      </c>
      <c r="F453" s="11">
        <f>L453</f>
        <v>151.32931406289964</v>
      </c>
      <c r="G453" s="11">
        <f>P453</f>
        <v>151.32931406289964</v>
      </c>
      <c r="H453" s="24">
        <f>H452+IF(Limit=Oui,MAX(0,K452),K452)</f>
        <v>151.32931406289964</v>
      </c>
      <c r="I453" s="12">
        <f>Cp*RhoP/(J453*RhoA)*dP/1000*MassivSS</f>
        <v>0.55434304300239678</v>
      </c>
      <c r="J453" s="24">
        <f>IF(H453&lt;600,425+0.773*H453-1.69/1000*H453^2+2.22/1000^2*H453^3,IF(H453&lt;735,666+13002/(738-H453),IF(H453&lt;900,545+17820/(H453-731),650)))</f>
        <v>510.9690794184026</v>
      </c>
      <c r="K453" s="12">
        <f>LambdaP*MassivSS/(dP/1000)/(J453*RhoA)/(1+I453/3)*(D453-H453)*DeltaT-(EXP(I453/10)-1)*(D453-D452)</f>
        <v>0.36962093881676467</v>
      </c>
      <c r="L453" s="24">
        <f>L452+IF(Limit=Oui,MAX(0,O452),O452)</f>
        <v>151.32931406289964</v>
      </c>
      <c r="M453" s="12">
        <f>Cp*RhoP/(N453*RhoA)*dP/1000*MassivW</f>
        <v>0.55434304300239678</v>
      </c>
      <c r="N453" s="24">
        <f>IF(L453&lt;600,425+0.773*L453-1.69/1000*L453^2+2.22/1000^2*L453^3,IF(L453&lt;735,666+13002/(738-L453),IF(L453&lt;900,545+17820/(L453-731),650)))</f>
        <v>510.9690794184026</v>
      </c>
      <c r="O453" s="12">
        <f>LambdaP*MassivW/(dP/1000)/(N453*RhoA)/(1+M453/3)*(D453-L453)*DeltaT-(EXP(M453/10)-1)*(D453-D452)</f>
        <v>0.36962093881676467</v>
      </c>
      <c r="P453" s="24">
        <f>P452+IF(Limit=Oui,MAX(0,S452),S452)</f>
        <v>151.32931406289964</v>
      </c>
      <c r="Q453" s="12">
        <f>Cp*RhoP/(R453*RhoA)*dP/1000*MassivSI</f>
        <v>0.55434304300239678</v>
      </c>
      <c r="R453" s="24">
        <f>IF(P453&lt;600,425+0.773*P453-1.69/1000*P453^2+2.22/1000^2*P453^3,IF(P453&lt;735,666+13002/(738-P453),IF(P453&lt;900,545+17820/(P453-731),650)))</f>
        <v>510.9690794184026</v>
      </c>
      <c r="S453" s="12">
        <f>LambdaP*MassivSI/(dP/1000)/(R453*RhoA)/(1+Q453/3)*(D453-P453)*DeltaT-(EXP(Q453/10)-1)*(D453-D452)</f>
        <v>0.36962093881676467</v>
      </c>
    </row>
    <row r="454" spans="2:19" x14ac:dyDescent="0.25">
      <c r="B454" s="3">
        <f t="shared" si="24"/>
        <v>2180</v>
      </c>
      <c r="C454" s="14">
        <f t="shared" si="25"/>
        <v>36.333333333333336</v>
      </c>
      <c r="D454" s="11">
        <f t="shared" si="26"/>
        <v>870.38594541441444</v>
      </c>
      <c r="E454" s="11">
        <f t="shared" si="27"/>
        <v>151.69893500171639</v>
      </c>
      <c r="F454" s="11">
        <f>L454</f>
        <v>151.69893500171639</v>
      </c>
      <c r="G454" s="11">
        <f>P454</f>
        <v>151.69893500171639</v>
      </c>
      <c r="H454" s="24">
        <f>H453+IF(Limit=Oui,MAX(0,K453),K453)</f>
        <v>151.69893500171639</v>
      </c>
      <c r="I454" s="12">
        <f>Cp*RhoP/(J454*RhoA)*dP/1000*MassivSS</f>
        <v>0.55417717120880805</v>
      </c>
      <c r="J454" s="24">
        <f>IF(H454&lt;600,425+0.773*H454-1.69/1000*H454^2+2.22/1000^2*H454^3,IF(H454&lt;735,666+13002/(738-H454),IF(H454&lt;900,545+17820/(H454-731),650)))</f>
        <v>511.12201851816144</v>
      </c>
      <c r="K454" s="12">
        <f>LambdaP*MassivSS/(dP/1000)/(J454*RhoA)/(1+I454/3)*(D454-H454)*DeltaT-(EXP(I454/10)-1)*(D454-D453)</f>
        <v>0.36955898651828173</v>
      </c>
      <c r="L454" s="24">
        <f>L453+IF(Limit=Oui,MAX(0,O453),O453)</f>
        <v>151.69893500171639</v>
      </c>
      <c r="M454" s="12">
        <f>Cp*RhoP/(N454*RhoA)*dP/1000*MassivW</f>
        <v>0.55417717120880805</v>
      </c>
      <c r="N454" s="24">
        <f>IF(L454&lt;600,425+0.773*L454-1.69/1000*L454^2+2.22/1000^2*L454^3,IF(L454&lt;735,666+13002/(738-L454),IF(L454&lt;900,545+17820/(L454-731),650)))</f>
        <v>511.12201851816144</v>
      </c>
      <c r="O454" s="12">
        <f>LambdaP*MassivW/(dP/1000)/(N454*RhoA)/(1+M454/3)*(D454-L454)*DeltaT-(EXP(M454/10)-1)*(D454-D453)</f>
        <v>0.36955898651828173</v>
      </c>
      <c r="P454" s="24">
        <f>P453+IF(Limit=Oui,MAX(0,S453),S453)</f>
        <v>151.69893500171639</v>
      </c>
      <c r="Q454" s="12">
        <f>Cp*RhoP/(R454*RhoA)*dP/1000*MassivSI</f>
        <v>0.55417717120880805</v>
      </c>
      <c r="R454" s="24">
        <f>IF(P454&lt;600,425+0.773*P454-1.69/1000*P454^2+2.22/1000^2*P454^3,IF(P454&lt;735,666+13002/(738-P454),IF(P454&lt;900,545+17820/(P454-731),650)))</f>
        <v>511.12201851816144</v>
      </c>
      <c r="S454" s="12">
        <f>LambdaP*MassivSI/(dP/1000)/(R454*RhoA)/(1+Q454/3)*(D454-P454)*DeltaT-(EXP(Q454/10)-1)*(D454-D453)</f>
        <v>0.36955898651828173</v>
      </c>
    </row>
    <row r="455" spans="2:19" x14ac:dyDescent="0.25">
      <c r="B455" s="3">
        <f t="shared" si="24"/>
        <v>2185</v>
      </c>
      <c r="C455" s="14">
        <f t="shared" si="25"/>
        <v>36.416666666666664</v>
      </c>
      <c r="D455" s="11">
        <f t="shared" si="26"/>
        <v>870.72802683300029</v>
      </c>
      <c r="E455" s="11">
        <f t="shared" si="27"/>
        <v>152.06849398823468</v>
      </c>
      <c r="F455" s="11">
        <f>L455</f>
        <v>152.06849398823468</v>
      </c>
      <c r="G455" s="11">
        <f>P455</f>
        <v>152.06849398823468</v>
      </c>
      <c r="H455" s="24">
        <f>H454+IF(Limit=Oui,MAX(0,K454),K454)</f>
        <v>152.06849398823468</v>
      </c>
      <c r="I455" s="12">
        <f>Cp*RhoP/(J455*RhoA)*dP/1000*MassivSS</f>
        <v>0.55401162761737477</v>
      </c>
      <c r="J455" s="24">
        <f>IF(H455&lt;600,425+0.773*H455-1.69/1000*H455^2+2.22/1000^2*H455^3,IF(H455&lt;735,666+13002/(738-H455),IF(H455&lt;900,545+17820/(H455-731),650)))</f>
        <v>511.27474631373127</v>
      </c>
      <c r="K455" s="12">
        <f>LambdaP*MassivSS/(dP/1000)/(J455*RhoA)/(1+I455/3)*(D455-H455)*DeltaT-(EXP(I455/10)-1)*(D455-D454)</f>
        <v>0.36949659262552931</v>
      </c>
      <c r="L455" s="24">
        <f>L454+IF(Limit=Oui,MAX(0,O454),O454)</f>
        <v>152.06849398823468</v>
      </c>
      <c r="M455" s="12">
        <f>Cp*RhoP/(N455*RhoA)*dP/1000*MassivW</f>
        <v>0.55401162761737477</v>
      </c>
      <c r="N455" s="24">
        <f>IF(L455&lt;600,425+0.773*L455-1.69/1000*L455^2+2.22/1000^2*L455^3,IF(L455&lt;735,666+13002/(738-L455),IF(L455&lt;900,545+17820/(L455-731),650)))</f>
        <v>511.27474631373127</v>
      </c>
      <c r="O455" s="12">
        <f>LambdaP*MassivW/(dP/1000)/(N455*RhoA)/(1+M455/3)*(D455-L455)*DeltaT-(EXP(M455/10)-1)*(D455-D454)</f>
        <v>0.36949659262552931</v>
      </c>
      <c r="P455" s="24">
        <f>P454+IF(Limit=Oui,MAX(0,S454),S454)</f>
        <v>152.06849398823468</v>
      </c>
      <c r="Q455" s="12">
        <f>Cp*RhoP/(R455*RhoA)*dP/1000*MassivSI</f>
        <v>0.55401162761737477</v>
      </c>
      <c r="R455" s="24">
        <f>IF(P455&lt;600,425+0.773*P455-1.69/1000*P455^2+2.22/1000^2*P455^3,IF(P455&lt;735,666+13002/(738-P455),IF(P455&lt;900,545+17820/(P455-731),650)))</f>
        <v>511.27474631373127</v>
      </c>
      <c r="S455" s="12">
        <f>LambdaP*MassivSI/(dP/1000)/(R455*RhoA)/(1+Q455/3)*(D455-P455)*DeltaT-(EXP(Q455/10)-1)*(D455-D454)</f>
        <v>0.36949659262552931</v>
      </c>
    </row>
    <row r="456" spans="2:19" x14ac:dyDescent="0.25">
      <c r="B456" s="3">
        <f t="shared" si="24"/>
        <v>2190</v>
      </c>
      <c r="C456" s="14">
        <f t="shared" si="25"/>
        <v>36.5</v>
      </c>
      <c r="D456" s="11">
        <f t="shared" si="26"/>
        <v>871.06932902216784</v>
      </c>
      <c r="E456" s="11">
        <f t="shared" si="27"/>
        <v>152.4379905808602</v>
      </c>
      <c r="F456" s="11">
        <f>L456</f>
        <v>152.4379905808602</v>
      </c>
      <c r="G456" s="11">
        <f>P456</f>
        <v>152.4379905808602</v>
      </c>
      <c r="H456" s="24">
        <f>H455+IF(Limit=Oui,MAX(0,K455),K455)</f>
        <v>152.4379905808602</v>
      </c>
      <c r="I456" s="12">
        <f>Cp*RhoP/(J456*RhoA)*dP/1000*MassivSS</f>
        <v>0.5538464110971697</v>
      </c>
      <c r="J456" s="24">
        <f>IF(H456&lt;600,425+0.773*H456-1.69/1000*H456^2+2.22/1000^2*H456^3,IF(H456&lt;735,666+13002/(738-H456),IF(H456&lt;900,545+17820/(H456-731),650)))</f>
        <v>511.42726338843329</v>
      </c>
      <c r="K456" s="12">
        <f>LambdaP*MassivSS/(dP/1000)/(J456*RhoA)/(1+I456/3)*(D456-H456)*DeltaT-(EXP(I456/10)-1)*(D456-D455)</f>
        <v>0.36943376067345007</v>
      </c>
      <c r="L456" s="24">
        <f>L455+IF(Limit=Oui,MAX(0,O455),O455)</f>
        <v>152.4379905808602</v>
      </c>
      <c r="M456" s="12">
        <f>Cp*RhoP/(N456*RhoA)*dP/1000*MassivW</f>
        <v>0.5538464110971697</v>
      </c>
      <c r="N456" s="24">
        <f>IF(L456&lt;600,425+0.773*L456-1.69/1000*L456^2+2.22/1000^2*L456^3,IF(L456&lt;735,666+13002/(738-L456),IF(L456&lt;900,545+17820/(L456-731),650)))</f>
        <v>511.42726338843329</v>
      </c>
      <c r="O456" s="12">
        <f>LambdaP*MassivW/(dP/1000)/(N456*RhoA)/(1+M456/3)*(D456-L456)*DeltaT-(EXP(M456/10)-1)*(D456-D455)</f>
        <v>0.36943376067345007</v>
      </c>
      <c r="P456" s="24">
        <f>P455+IF(Limit=Oui,MAX(0,S455),S455)</f>
        <v>152.4379905808602</v>
      </c>
      <c r="Q456" s="12">
        <f>Cp*RhoP/(R456*RhoA)*dP/1000*MassivSI</f>
        <v>0.5538464110971697</v>
      </c>
      <c r="R456" s="24">
        <f>IF(P456&lt;600,425+0.773*P456-1.69/1000*P456^2+2.22/1000^2*P456^3,IF(P456&lt;735,666+13002/(738-P456),IF(P456&lt;900,545+17820/(P456-731),650)))</f>
        <v>511.42726338843329</v>
      </c>
      <c r="S456" s="12">
        <f>LambdaP*MassivSI/(dP/1000)/(R456*RhoA)/(1+Q456/3)*(D456-P456)*DeltaT-(EXP(Q456/10)-1)*(D456-D455)</f>
        <v>0.36943376067345007</v>
      </c>
    </row>
    <row r="457" spans="2:19" x14ac:dyDescent="0.25">
      <c r="B457" s="3">
        <f t="shared" si="24"/>
        <v>2195</v>
      </c>
      <c r="C457" s="14">
        <f t="shared" si="25"/>
        <v>36.583333333333336</v>
      </c>
      <c r="D457" s="11">
        <f t="shared" si="26"/>
        <v>871.40985552387281</v>
      </c>
      <c r="E457" s="11">
        <f t="shared" si="27"/>
        <v>152.80742434153365</v>
      </c>
      <c r="F457" s="11">
        <f>L457</f>
        <v>152.80742434153365</v>
      </c>
      <c r="G457" s="11">
        <f>P457</f>
        <v>152.80742434153365</v>
      </c>
      <c r="H457" s="24">
        <f>H456+IF(Limit=Oui,MAX(0,K456),K456)</f>
        <v>152.80742434153365</v>
      </c>
      <c r="I457" s="12">
        <f>Cp*RhoP/(J457*RhoA)*dP/1000*MassivSS</f>
        <v>0.55368152051839759</v>
      </c>
      <c r="J457" s="24">
        <f>IF(H457&lt;600,425+0.773*H457-1.69/1000*H457^2+2.22/1000^2*H457^3,IF(H457&lt;735,666+13002/(738-H457),IF(H457&lt;900,545+17820/(H457-731),650)))</f>
        <v>511.5795703272326</v>
      </c>
      <c r="K457" s="12">
        <f>LambdaP*MassivSS/(dP/1000)/(J457*RhoA)/(1+I457/3)*(D457-H457)*DeltaT-(EXP(I457/10)-1)*(D457-D456)</f>
        <v>0.36937049416350171</v>
      </c>
      <c r="L457" s="24">
        <f>L456+IF(Limit=Oui,MAX(0,O456),O456)</f>
        <v>152.80742434153365</v>
      </c>
      <c r="M457" s="12">
        <f>Cp*RhoP/(N457*RhoA)*dP/1000*MassivW</f>
        <v>0.55368152051839759</v>
      </c>
      <c r="N457" s="24">
        <f>IF(L457&lt;600,425+0.773*L457-1.69/1000*L457^2+2.22/1000^2*L457^3,IF(L457&lt;735,666+13002/(738-L457),IF(L457&lt;900,545+17820/(L457-731),650)))</f>
        <v>511.5795703272326</v>
      </c>
      <c r="O457" s="12">
        <f>LambdaP*MassivW/(dP/1000)/(N457*RhoA)/(1+M457/3)*(D457-L457)*DeltaT-(EXP(M457/10)-1)*(D457-D456)</f>
        <v>0.36937049416350171</v>
      </c>
      <c r="P457" s="24">
        <f>P456+IF(Limit=Oui,MAX(0,S456),S456)</f>
        <v>152.80742434153365</v>
      </c>
      <c r="Q457" s="12">
        <f>Cp*RhoP/(R457*RhoA)*dP/1000*MassivSI</f>
        <v>0.55368152051839759</v>
      </c>
      <c r="R457" s="24">
        <f>IF(P457&lt;600,425+0.773*P457-1.69/1000*P457^2+2.22/1000^2*P457^3,IF(P457&lt;735,666+13002/(738-P457),IF(P457&lt;900,545+17820/(P457-731),650)))</f>
        <v>511.5795703272326</v>
      </c>
      <c r="S457" s="12">
        <f>LambdaP*MassivSI/(dP/1000)/(R457*RhoA)/(1+Q457/3)*(D457-P457)*DeltaT-(EXP(Q457/10)-1)*(D457-D456)</f>
        <v>0.36937049416350171</v>
      </c>
    </row>
    <row r="458" spans="2:19" x14ac:dyDescent="0.25">
      <c r="B458" s="3">
        <f t="shared" si="24"/>
        <v>2200</v>
      </c>
      <c r="C458" s="14">
        <f t="shared" si="25"/>
        <v>36.666666666666664</v>
      </c>
      <c r="D458" s="11">
        <f t="shared" si="26"/>
        <v>871.74960985597761</v>
      </c>
      <c r="E458" s="11">
        <f t="shared" si="27"/>
        <v>153.17679483569714</v>
      </c>
      <c r="F458" s="11">
        <f>L458</f>
        <v>153.17679483569714</v>
      </c>
      <c r="G458" s="11">
        <f>P458</f>
        <v>153.17679483569714</v>
      </c>
      <c r="H458" s="24">
        <f>H457+IF(Limit=Oui,MAX(0,K457),K457)</f>
        <v>153.17679483569714</v>
      </c>
      <c r="I458" s="12">
        <f>Cp*RhoP/(J458*RhoA)*dP/1000*MassivSS</f>
        <v>0.55351695475242335</v>
      </c>
      <c r="J458" s="24">
        <f>IF(H458&lt;600,425+0.773*H458-1.69/1000*H458^2+2.22/1000^2*H458^3,IF(H458&lt;735,666+13002/(738-H458),IF(H458&lt;900,545+17820/(H458-731),650)))</f>
        <v>511.73166771670708</v>
      </c>
      <c r="K458" s="12">
        <f>LambdaP*MassivSS/(dP/1000)/(J458*RhoA)/(1+I458/3)*(D458-H458)*DeltaT-(EXP(I458/10)-1)*(D458-D457)</f>
        <v>0.36930679656384069</v>
      </c>
      <c r="L458" s="24">
        <f>L457+IF(Limit=Oui,MAX(0,O457),O457)</f>
        <v>153.17679483569714</v>
      </c>
      <c r="M458" s="12">
        <f>Cp*RhoP/(N458*RhoA)*dP/1000*MassivW</f>
        <v>0.55351695475242335</v>
      </c>
      <c r="N458" s="24">
        <f>IF(L458&lt;600,425+0.773*L458-1.69/1000*L458^2+2.22/1000^2*L458^3,IF(L458&lt;735,666+13002/(738-L458),IF(L458&lt;900,545+17820/(L458-731),650)))</f>
        <v>511.73166771670708</v>
      </c>
      <c r="O458" s="12">
        <f>LambdaP*MassivW/(dP/1000)/(N458*RhoA)/(1+M458/3)*(D458-L458)*DeltaT-(EXP(M458/10)-1)*(D458-D457)</f>
        <v>0.36930679656384069</v>
      </c>
      <c r="P458" s="24">
        <f>P457+IF(Limit=Oui,MAX(0,S457),S457)</f>
        <v>153.17679483569714</v>
      </c>
      <c r="Q458" s="12">
        <f>Cp*RhoP/(R458*RhoA)*dP/1000*MassivSI</f>
        <v>0.55351695475242335</v>
      </c>
      <c r="R458" s="24">
        <f>IF(P458&lt;600,425+0.773*P458-1.69/1000*P458^2+2.22/1000^2*P458^3,IF(P458&lt;735,666+13002/(738-P458),IF(P458&lt;900,545+17820/(P458-731),650)))</f>
        <v>511.73166771670708</v>
      </c>
      <c r="S458" s="12">
        <f>LambdaP*MassivSI/(dP/1000)/(R458*RhoA)/(1+Q458/3)*(D458-P458)*DeltaT-(EXP(Q458/10)-1)*(D458-D457)</f>
        <v>0.36930679656384069</v>
      </c>
    </row>
    <row r="459" spans="2:19" x14ac:dyDescent="0.25">
      <c r="B459" s="3">
        <f t="shared" si="24"/>
        <v>2205</v>
      </c>
      <c r="C459" s="14">
        <f t="shared" si="25"/>
        <v>36.75</v>
      </c>
      <c r="D459" s="11">
        <f t="shared" si="26"/>
        <v>872.08859551246621</v>
      </c>
      <c r="E459" s="11">
        <f t="shared" si="27"/>
        <v>153.54610163226099</v>
      </c>
      <c r="F459" s="11">
        <f>L459</f>
        <v>153.54610163226099</v>
      </c>
      <c r="G459" s="11">
        <f>P459</f>
        <v>153.54610163226099</v>
      </c>
      <c r="H459" s="24">
        <f>H458+IF(Limit=Oui,MAX(0,K458),K458)</f>
        <v>153.54610163226099</v>
      </c>
      <c r="I459" s="12">
        <f>Cp*RhoP/(J459*RhoA)*dP/1000*MassivSS</f>
        <v>0.5533527126717952</v>
      </c>
      <c r="J459" s="24">
        <f>IF(H459&lt;600,425+0.773*H459-1.69/1000*H459^2+2.22/1000^2*H459^3,IF(H459&lt;735,666+13002/(738-H459),IF(H459&lt;900,545+17820/(H459-731),650)))</f>
        <v>511.88355614501768</v>
      </c>
      <c r="K459" s="12">
        <f>LambdaP*MassivSS/(dP/1000)/(J459*RhoA)/(1+I459/3)*(D459-H459)*DeltaT-(EXP(I459/10)-1)*(D459-D458)</f>
        <v>0.36924267131001171</v>
      </c>
      <c r="L459" s="24">
        <f>L458+IF(Limit=Oui,MAX(0,O458),O458)</f>
        <v>153.54610163226099</v>
      </c>
      <c r="M459" s="12">
        <f>Cp*RhoP/(N459*RhoA)*dP/1000*MassivW</f>
        <v>0.5533527126717952</v>
      </c>
      <c r="N459" s="24">
        <f>IF(L459&lt;600,425+0.773*L459-1.69/1000*L459^2+2.22/1000^2*L459^3,IF(L459&lt;735,666+13002/(738-L459),IF(L459&lt;900,545+17820/(L459-731),650)))</f>
        <v>511.88355614501768</v>
      </c>
      <c r="O459" s="12">
        <f>LambdaP*MassivW/(dP/1000)/(N459*RhoA)/(1+M459/3)*(D459-L459)*DeltaT-(EXP(M459/10)-1)*(D459-D458)</f>
        <v>0.36924267131001171</v>
      </c>
      <c r="P459" s="24">
        <f>P458+IF(Limit=Oui,MAX(0,S458),S458)</f>
        <v>153.54610163226099</v>
      </c>
      <c r="Q459" s="12">
        <f>Cp*RhoP/(R459*RhoA)*dP/1000*MassivSI</f>
        <v>0.5533527126717952</v>
      </c>
      <c r="R459" s="24">
        <f>IF(P459&lt;600,425+0.773*P459-1.69/1000*P459^2+2.22/1000^2*P459^3,IF(P459&lt;735,666+13002/(738-P459),IF(P459&lt;900,545+17820/(P459-731),650)))</f>
        <v>511.88355614501768</v>
      </c>
      <c r="S459" s="12">
        <f>LambdaP*MassivSI/(dP/1000)/(R459*RhoA)/(1+Q459/3)*(D459-P459)*DeltaT-(EXP(Q459/10)-1)*(D459-D458)</f>
        <v>0.36924267131001171</v>
      </c>
    </row>
    <row r="460" spans="2:19" x14ac:dyDescent="0.25">
      <c r="B460" s="3">
        <f t="shared" si="24"/>
        <v>2210</v>
      </c>
      <c r="C460" s="14">
        <f t="shared" si="25"/>
        <v>36.833333333333336</v>
      </c>
      <c r="D460" s="11">
        <f t="shared" si="26"/>
        <v>872.42681596366197</v>
      </c>
      <c r="E460" s="11">
        <f t="shared" si="27"/>
        <v>153.915344303571</v>
      </c>
      <c r="F460" s="11">
        <f>L460</f>
        <v>153.915344303571</v>
      </c>
      <c r="G460" s="11">
        <f>P460</f>
        <v>153.915344303571</v>
      </c>
      <c r="H460" s="24">
        <f>H459+IF(Limit=Oui,MAX(0,K459),K459)</f>
        <v>153.915344303571</v>
      </c>
      <c r="I460" s="12">
        <f>Cp*RhoP/(J460*RhoA)*dP/1000*MassivSS</f>
        <v>0.55318879315027025</v>
      </c>
      <c r="J460" s="24">
        <f>IF(H460&lt;600,425+0.773*H460-1.69/1000*H460^2+2.22/1000^2*H460^3,IF(H460&lt;735,666+13002/(738-H460),IF(H460&lt;900,545+17820/(H460-731),650)))</f>
        <v>512.03523620187832</v>
      </c>
      <c r="K460" s="12">
        <f>LambdaP*MassivSS/(dP/1000)/(J460*RhoA)/(1+I460/3)*(D460-H460)*DeltaT-(EXP(I460/10)-1)*(D460-D459)</f>
        <v>0.36917812180499632</v>
      </c>
      <c r="L460" s="24">
        <f>L459+IF(Limit=Oui,MAX(0,O459),O459)</f>
        <v>153.915344303571</v>
      </c>
      <c r="M460" s="12">
        <f>Cp*RhoP/(N460*RhoA)*dP/1000*MassivW</f>
        <v>0.55318879315027025</v>
      </c>
      <c r="N460" s="24">
        <f>IF(L460&lt;600,425+0.773*L460-1.69/1000*L460^2+2.22/1000^2*L460^3,IF(L460&lt;735,666+13002/(738-L460),IF(L460&lt;900,545+17820/(L460-731),650)))</f>
        <v>512.03523620187832</v>
      </c>
      <c r="O460" s="12">
        <f>LambdaP*MassivW/(dP/1000)/(N460*RhoA)/(1+M460/3)*(D460-L460)*DeltaT-(EXP(M460/10)-1)*(D460-D459)</f>
        <v>0.36917812180499632</v>
      </c>
      <c r="P460" s="24">
        <f>P459+IF(Limit=Oui,MAX(0,S459),S459)</f>
        <v>153.915344303571</v>
      </c>
      <c r="Q460" s="12">
        <f>Cp*RhoP/(R460*RhoA)*dP/1000*MassivSI</f>
        <v>0.55318879315027025</v>
      </c>
      <c r="R460" s="24">
        <f>IF(P460&lt;600,425+0.773*P460-1.69/1000*P460^2+2.22/1000^2*P460^3,IF(P460&lt;735,666+13002/(738-P460),IF(P460&lt;900,545+17820/(P460-731),650)))</f>
        <v>512.03523620187832</v>
      </c>
      <c r="S460" s="12">
        <f>LambdaP*MassivSI/(dP/1000)/(R460*RhoA)/(1+Q460/3)*(D460-P460)*DeltaT-(EXP(Q460/10)-1)*(D460-D459)</f>
        <v>0.36917812180499632</v>
      </c>
    </row>
    <row r="461" spans="2:19" x14ac:dyDescent="0.25">
      <c r="B461" s="3">
        <f t="shared" si="24"/>
        <v>2215</v>
      </c>
      <c r="C461" s="14">
        <f t="shared" si="25"/>
        <v>36.916666666666664</v>
      </c>
      <c r="D461" s="11">
        <f t="shared" si="26"/>
        <v>872.76427465644019</v>
      </c>
      <c r="E461" s="11">
        <f t="shared" si="27"/>
        <v>154.284522425376</v>
      </c>
      <c r="F461" s="11">
        <f>L461</f>
        <v>154.284522425376</v>
      </c>
      <c r="G461" s="11">
        <f>P461</f>
        <v>154.284522425376</v>
      </c>
      <c r="H461" s="24">
        <f>H460+IF(Limit=Oui,MAX(0,K460),K460)</f>
        <v>154.284522425376</v>
      </c>
      <c r="I461" s="12">
        <f>Cp*RhoP/(J461*RhoA)*dP/1000*MassivSS</f>
        <v>0.55302519506283987</v>
      </c>
      <c r="J461" s="24">
        <f>IF(H461&lt;600,425+0.773*H461-1.69/1000*H461^2+2.22/1000^2*H461^3,IF(H461&lt;735,666+13002/(738-H461),IF(H461&lt;900,545+17820/(H461-731),650)))</f>
        <v>512.18670847852582</v>
      </c>
      <c r="K461" s="12">
        <f>LambdaP*MassivSS/(dP/1000)/(J461*RhoA)/(1+I461/3)*(D461-H461)*DeltaT-(EXP(I461/10)-1)*(D461-D460)</f>
        <v>0.36911315141972395</v>
      </c>
      <c r="L461" s="24">
        <f>L460+IF(Limit=Oui,MAX(0,O460),O460)</f>
        <v>154.284522425376</v>
      </c>
      <c r="M461" s="12">
        <f>Cp*RhoP/(N461*RhoA)*dP/1000*MassivW</f>
        <v>0.55302519506283987</v>
      </c>
      <c r="N461" s="24">
        <f>IF(L461&lt;600,425+0.773*L461-1.69/1000*L461^2+2.22/1000^2*L461^3,IF(L461&lt;735,666+13002/(738-L461),IF(L461&lt;900,545+17820/(L461-731),650)))</f>
        <v>512.18670847852582</v>
      </c>
      <c r="O461" s="12">
        <f>LambdaP*MassivW/(dP/1000)/(N461*RhoA)/(1+M461/3)*(D461-L461)*DeltaT-(EXP(M461/10)-1)*(D461-D460)</f>
        <v>0.36911315141972395</v>
      </c>
      <c r="P461" s="24">
        <f>P460+IF(Limit=Oui,MAX(0,S460),S460)</f>
        <v>154.284522425376</v>
      </c>
      <c r="Q461" s="12">
        <f>Cp*RhoP/(R461*RhoA)*dP/1000*MassivSI</f>
        <v>0.55302519506283987</v>
      </c>
      <c r="R461" s="24">
        <f>IF(P461&lt;600,425+0.773*P461-1.69/1000*P461^2+2.22/1000^2*P461^3,IF(P461&lt;735,666+13002/(738-P461),IF(P461&lt;900,545+17820/(P461-731),650)))</f>
        <v>512.18670847852582</v>
      </c>
      <c r="S461" s="12">
        <f>LambdaP*MassivSI/(dP/1000)/(R461*RhoA)/(1+Q461/3)*(D461-P461)*DeltaT-(EXP(Q461/10)-1)*(D461-D460)</f>
        <v>0.36911315141972395</v>
      </c>
    </row>
    <row r="462" spans="2:19" x14ac:dyDescent="0.25">
      <c r="B462" s="3">
        <f t="shared" si="24"/>
        <v>2220</v>
      </c>
      <c r="C462" s="14">
        <f t="shared" si="25"/>
        <v>37</v>
      </c>
      <c r="D462" s="11">
        <f t="shared" si="26"/>
        <v>873.10097501443829</v>
      </c>
      <c r="E462" s="11">
        <f t="shared" si="27"/>
        <v>154.65363557679572</v>
      </c>
      <c r="F462" s="11">
        <f>L462</f>
        <v>154.65363557679572</v>
      </c>
      <c r="G462" s="11">
        <f>P462</f>
        <v>154.65363557679572</v>
      </c>
      <c r="H462" s="24">
        <f>H461+IF(Limit=Oui,MAX(0,K461),K461)</f>
        <v>154.65363557679572</v>
      </c>
      <c r="I462" s="12">
        <f>Cp*RhoP/(J462*RhoA)*dP/1000*MassivSS</f>
        <v>0.55286191728575185</v>
      </c>
      <c r="J462" s="24">
        <f>IF(H462&lt;600,425+0.773*H462-1.69/1000*H462^2+2.22/1000^2*H462^3,IF(H462&lt;735,666+13002/(738-H462),IF(H462&lt;900,545+17820/(H462-731),650)))</f>
        <v>512.33797356769128</v>
      </c>
      <c r="K462" s="12">
        <f>LambdaP*MassivSS/(dP/1000)/(J462*RhoA)/(1+I462/3)*(D462-H462)*DeltaT-(EXP(I462/10)-1)*(D462-D461)</f>
        <v>0.36904776349342411</v>
      </c>
      <c r="L462" s="24">
        <f>L461+IF(Limit=Oui,MAX(0,O461),O461)</f>
        <v>154.65363557679572</v>
      </c>
      <c r="M462" s="12">
        <f>Cp*RhoP/(N462*RhoA)*dP/1000*MassivW</f>
        <v>0.55286191728575185</v>
      </c>
      <c r="N462" s="24">
        <f>IF(L462&lt;600,425+0.773*L462-1.69/1000*L462^2+2.22/1000^2*L462^3,IF(L462&lt;735,666+13002/(738-L462),IF(L462&lt;900,545+17820/(L462-731),650)))</f>
        <v>512.33797356769128</v>
      </c>
      <c r="O462" s="12">
        <f>LambdaP*MassivW/(dP/1000)/(N462*RhoA)/(1+M462/3)*(D462-L462)*DeltaT-(EXP(M462/10)-1)*(D462-D461)</f>
        <v>0.36904776349342411</v>
      </c>
      <c r="P462" s="24">
        <f>P461+IF(Limit=Oui,MAX(0,S461),S461)</f>
        <v>154.65363557679572</v>
      </c>
      <c r="Q462" s="12">
        <f>Cp*RhoP/(R462*RhoA)*dP/1000*MassivSI</f>
        <v>0.55286191728575185</v>
      </c>
      <c r="R462" s="24">
        <f>IF(P462&lt;600,425+0.773*P462-1.69/1000*P462^2+2.22/1000^2*P462^3,IF(P462&lt;735,666+13002/(738-P462),IF(P462&lt;900,545+17820/(P462-731),650)))</f>
        <v>512.33797356769128</v>
      </c>
      <c r="S462" s="12">
        <f>LambdaP*MassivSI/(dP/1000)/(R462*RhoA)/(1+Q462/3)*(D462-P462)*DeltaT-(EXP(Q462/10)-1)*(D462-D461)</f>
        <v>0.36904776349342411</v>
      </c>
    </row>
    <row r="463" spans="2:19" x14ac:dyDescent="0.25">
      <c r="B463" s="3">
        <f t="shared" si="24"/>
        <v>2225</v>
      </c>
      <c r="C463" s="14">
        <f t="shared" si="25"/>
        <v>37.083333333333336</v>
      </c>
      <c r="D463" s="11">
        <f t="shared" si="26"/>
        <v>873.43692043826491</v>
      </c>
      <c r="E463" s="11">
        <f t="shared" si="27"/>
        <v>155.02268334028915</v>
      </c>
      <c r="F463" s="11">
        <f>L463</f>
        <v>155.02268334028915</v>
      </c>
      <c r="G463" s="11">
        <f>P463</f>
        <v>155.02268334028915</v>
      </c>
      <c r="H463" s="24">
        <f>H462+IF(Limit=Oui,MAX(0,K462),K462)</f>
        <v>155.02268334028915</v>
      </c>
      <c r="I463" s="12">
        <f>Cp*RhoP/(J463*RhoA)*dP/1000*MassivSS</f>
        <v>0.55269895869653485</v>
      </c>
      <c r="J463" s="24">
        <f>IF(H463&lt;600,425+0.773*H463-1.69/1000*H463^2+2.22/1000^2*H463^3,IF(H463&lt;735,666+13002/(738-H463),IF(H463&lt;900,545+17820/(H463-731),650)))</f>
        <v>512.4890320635709</v>
      </c>
      <c r="K463" s="12">
        <f>LambdaP*MassivSS/(dP/1000)/(J463*RhoA)/(1+I463/3)*(D463-H463)*DeltaT-(EXP(I463/10)-1)*(D463-D462)</f>
        <v>0.36898196133388766</v>
      </c>
      <c r="L463" s="24">
        <f>L462+IF(Limit=Oui,MAX(0,O462),O462)</f>
        <v>155.02268334028915</v>
      </c>
      <c r="M463" s="12">
        <f>Cp*RhoP/(N463*RhoA)*dP/1000*MassivW</f>
        <v>0.55269895869653485</v>
      </c>
      <c r="N463" s="24">
        <f>IF(L463&lt;600,425+0.773*L463-1.69/1000*L463^2+2.22/1000^2*L463^3,IF(L463&lt;735,666+13002/(738-L463),IF(L463&lt;900,545+17820/(L463-731),650)))</f>
        <v>512.4890320635709</v>
      </c>
      <c r="O463" s="12">
        <f>LambdaP*MassivW/(dP/1000)/(N463*RhoA)/(1+M463/3)*(D463-L463)*DeltaT-(EXP(M463/10)-1)*(D463-D462)</f>
        <v>0.36898196133388766</v>
      </c>
      <c r="P463" s="24">
        <f>P462+IF(Limit=Oui,MAX(0,S462),S462)</f>
        <v>155.02268334028915</v>
      </c>
      <c r="Q463" s="12">
        <f>Cp*RhoP/(R463*RhoA)*dP/1000*MassivSI</f>
        <v>0.55269895869653485</v>
      </c>
      <c r="R463" s="24">
        <f>IF(P463&lt;600,425+0.773*P463-1.69/1000*P463^2+2.22/1000^2*P463^3,IF(P463&lt;735,666+13002/(738-P463),IF(P463&lt;900,545+17820/(P463-731),650)))</f>
        <v>512.4890320635709</v>
      </c>
      <c r="S463" s="12">
        <f>LambdaP*MassivSI/(dP/1000)/(R463*RhoA)/(1+Q463/3)*(D463-P463)*DeltaT-(EXP(Q463/10)-1)*(D463-D462)</f>
        <v>0.36898196133388766</v>
      </c>
    </row>
    <row r="464" spans="2:19" x14ac:dyDescent="0.25">
      <c r="B464" s="3">
        <f t="shared" si="24"/>
        <v>2230</v>
      </c>
      <c r="C464" s="14">
        <f t="shared" si="25"/>
        <v>37.166666666666664</v>
      </c>
      <c r="D464" s="11">
        <f t="shared" si="26"/>
        <v>873.77211430570594</v>
      </c>
      <c r="E464" s="11">
        <f t="shared" si="27"/>
        <v>155.39166530162305</v>
      </c>
      <c r="F464" s="11">
        <f>L464</f>
        <v>155.39166530162305</v>
      </c>
      <c r="G464" s="11">
        <f>P464</f>
        <v>155.39166530162305</v>
      </c>
      <c r="H464" s="24">
        <f>H463+IF(Limit=Oui,MAX(0,K463),K463)</f>
        <v>155.39166530162305</v>
      </c>
      <c r="I464" s="12">
        <f>Cp*RhoP/(J464*RhoA)*dP/1000*MassivSS</f>
        <v>0.55253631817402127</v>
      </c>
      <c r="J464" s="24">
        <f>IF(H464&lt;600,425+0.773*H464-1.69/1000*H464^2+2.22/1000^2*H464^3,IF(H464&lt;735,666+13002/(738-H464),IF(H464&lt;900,545+17820/(H464-731),650)))</f>
        <v>512.63988456179709</v>
      </c>
      <c r="K464" s="12">
        <f>LambdaP*MassivSS/(dP/1000)/(J464*RhoA)/(1+I464/3)*(D464-H464)*DeltaT-(EXP(I464/10)-1)*(D464-D463)</f>
        <v>0.36891574821785389</v>
      </c>
      <c r="L464" s="24">
        <f>L463+IF(Limit=Oui,MAX(0,O463),O463)</f>
        <v>155.39166530162305</v>
      </c>
      <c r="M464" s="12">
        <f>Cp*RhoP/(N464*RhoA)*dP/1000*MassivW</f>
        <v>0.55253631817402127</v>
      </c>
      <c r="N464" s="24">
        <f>IF(L464&lt;600,425+0.773*L464-1.69/1000*L464^2+2.22/1000^2*L464^3,IF(L464&lt;735,666+13002/(738-L464),IF(L464&lt;900,545+17820/(L464-731),650)))</f>
        <v>512.63988456179709</v>
      </c>
      <c r="O464" s="12">
        <f>LambdaP*MassivW/(dP/1000)/(N464*RhoA)/(1+M464/3)*(D464-L464)*DeltaT-(EXP(M464/10)-1)*(D464-D463)</f>
        <v>0.36891574821785389</v>
      </c>
      <c r="P464" s="24">
        <f>P463+IF(Limit=Oui,MAX(0,S463),S463)</f>
        <v>155.39166530162305</v>
      </c>
      <c r="Q464" s="12">
        <f>Cp*RhoP/(R464*RhoA)*dP/1000*MassivSI</f>
        <v>0.55253631817402127</v>
      </c>
      <c r="R464" s="24">
        <f>IF(P464&lt;600,425+0.773*P464-1.69/1000*P464^2+2.22/1000^2*P464^3,IF(P464&lt;735,666+13002/(738-P464),IF(P464&lt;900,545+17820/(P464-731),650)))</f>
        <v>512.63988456179709</v>
      </c>
      <c r="S464" s="12">
        <f>LambdaP*MassivSI/(dP/1000)/(R464*RhoA)/(1+Q464/3)*(D464-P464)*DeltaT-(EXP(Q464/10)-1)*(D464-D463)</f>
        <v>0.36891574821785389</v>
      </c>
    </row>
    <row r="465" spans="2:19" x14ac:dyDescent="0.25">
      <c r="B465" s="3">
        <f t="shared" si="24"/>
        <v>2235</v>
      </c>
      <c r="C465" s="14">
        <f t="shared" si="25"/>
        <v>37.25</v>
      </c>
      <c r="D465" s="11">
        <f t="shared" si="26"/>
        <v>874.10655997192816</v>
      </c>
      <c r="E465" s="11">
        <f t="shared" si="27"/>
        <v>155.76058104984091</v>
      </c>
      <c r="F465" s="11">
        <f>L465</f>
        <v>155.76058104984091</v>
      </c>
      <c r="G465" s="11">
        <f>P465</f>
        <v>155.76058104984091</v>
      </c>
      <c r="H465" s="24">
        <f>H464+IF(Limit=Oui,MAX(0,K464),K464)</f>
        <v>155.76058104984091</v>
      </c>
      <c r="I465" s="12">
        <f>Cp*RhoP/(J465*RhoA)*dP/1000*MassivSS</f>
        <v>0.55237399459837044</v>
      </c>
      <c r="J465" s="24">
        <f>IF(H465&lt;600,425+0.773*H465-1.69/1000*H465^2+2.22/1000^2*H465^3,IF(H465&lt;735,666+13002/(738-H465),IF(H465&lt;900,545+17820/(H465-731),650)))</f>
        <v>512.79053165941048</v>
      </c>
      <c r="K465" s="12">
        <f>LambdaP*MassivSS/(dP/1000)/(J465*RhoA)/(1+I465/3)*(D465-H465)*DeltaT-(EXP(I465/10)-1)*(D465-D464)</f>
        <v>0.36884912739134912</v>
      </c>
      <c r="L465" s="24">
        <f>L464+IF(Limit=Oui,MAX(0,O464),O464)</f>
        <v>155.76058104984091</v>
      </c>
      <c r="M465" s="12">
        <f>Cp*RhoP/(N465*RhoA)*dP/1000*MassivW</f>
        <v>0.55237399459837044</v>
      </c>
      <c r="N465" s="24">
        <f>IF(L465&lt;600,425+0.773*L465-1.69/1000*L465^2+2.22/1000^2*L465^3,IF(L465&lt;735,666+13002/(738-L465),IF(L465&lt;900,545+17820/(L465-731),650)))</f>
        <v>512.79053165941048</v>
      </c>
      <c r="O465" s="12">
        <f>LambdaP*MassivW/(dP/1000)/(N465*RhoA)/(1+M465/3)*(D465-L465)*DeltaT-(EXP(M465/10)-1)*(D465-D464)</f>
        <v>0.36884912739134912</v>
      </c>
      <c r="P465" s="24">
        <f>P464+IF(Limit=Oui,MAX(0,S464),S464)</f>
        <v>155.76058104984091</v>
      </c>
      <c r="Q465" s="12">
        <f>Cp*RhoP/(R465*RhoA)*dP/1000*MassivSI</f>
        <v>0.55237399459837044</v>
      </c>
      <c r="R465" s="24">
        <f>IF(P465&lt;600,425+0.773*P465-1.69/1000*P465^2+2.22/1000^2*P465^3,IF(P465&lt;735,666+13002/(738-P465),IF(P465&lt;900,545+17820/(P465-731),650)))</f>
        <v>512.79053165941048</v>
      </c>
      <c r="S465" s="12">
        <f>LambdaP*MassivSI/(dP/1000)/(R465*RhoA)/(1+Q465/3)*(D465-P465)*DeltaT-(EXP(Q465/10)-1)*(D465-D464)</f>
        <v>0.36884912739134912</v>
      </c>
    </row>
    <row r="466" spans="2:19" x14ac:dyDescent="0.25">
      <c r="B466" s="3">
        <f t="shared" si="24"/>
        <v>2240</v>
      </c>
      <c r="C466" s="14">
        <f t="shared" si="25"/>
        <v>37.333333333333336</v>
      </c>
      <c r="D466" s="11">
        <f t="shared" si="26"/>
        <v>874.44026076968032</v>
      </c>
      <c r="E466" s="11">
        <f t="shared" si="27"/>
        <v>156.12943017723225</v>
      </c>
      <c r="F466" s="11">
        <f>L466</f>
        <v>156.12943017723225</v>
      </c>
      <c r="G466" s="11">
        <f>P466</f>
        <v>156.12943017723225</v>
      </c>
      <c r="H466" s="24">
        <f>H465+IF(Limit=Oui,MAX(0,K465),K465)</f>
        <v>156.12943017723225</v>
      </c>
      <c r="I466" s="12">
        <f>Cp*RhoP/(J466*RhoA)*dP/1000*MassivSS</f>
        <v>0.55221198685108952</v>
      </c>
      <c r="J466" s="24">
        <f>IF(H466&lt;600,425+0.773*H466-1.69/1000*H466^2+2.22/1000^2*H466^3,IF(H466&lt;735,666+13002/(738-H466),IF(H466&lt;900,545+17820/(H466-731),650)))</f>
        <v>512.94097395483197</v>
      </c>
      <c r="K466" s="12">
        <f>LambdaP*MassivSS/(dP/1000)/(J466*RhoA)/(1+I466/3)*(D466-H466)*DeltaT-(EXP(I466/10)-1)*(D466-D465)</f>
        <v>0.36878210207003059</v>
      </c>
      <c r="L466" s="24">
        <f>L465+IF(Limit=Oui,MAX(0,O465),O465)</f>
        <v>156.12943017723225</v>
      </c>
      <c r="M466" s="12">
        <f>Cp*RhoP/(N466*RhoA)*dP/1000*MassivW</f>
        <v>0.55221198685108952</v>
      </c>
      <c r="N466" s="24">
        <f>IF(L466&lt;600,425+0.773*L466-1.69/1000*L466^2+2.22/1000^2*L466^3,IF(L466&lt;735,666+13002/(738-L466),IF(L466&lt;900,545+17820/(L466-731),650)))</f>
        <v>512.94097395483197</v>
      </c>
      <c r="O466" s="12">
        <f>LambdaP*MassivW/(dP/1000)/(N466*RhoA)/(1+M466/3)*(D466-L466)*DeltaT-(EXP(M466/10)-1)*(D466-D465)</f>
        <v>0.36878210207003059</v>
      </c>
      <c r="P466" s="24">
        <f>P465+IF(Limit=Oui,MAX(0,S465),S465)</f>
        <v>156.12943017723225</v>
      </c>
      <c r="Q466" s="12">
        <f>Cp*RhoP/(R466*RhoA)*dP/1000*MassivSI</f>
        <v>0.55221198685108952</v>
      </c>
      <c r="R466" s="24">
        <f>IF(P466&lt;600,425+0.773*P466-1.69/1000*P466^2+2.22/1000^2*P466^3,IF(P466&lt;735,666+13002/(738-P466),IF(P466&lt;900,545+17820/(P466-731),650)))</f>
        <v>512.94097395483197</v>
      </c>
      <c r="S466" s="12">
        <f>LambdaP*MassivSI/(dP/1000)/(R466*RhoA)/(1+Q466/3)*(D466-P466)*DeltaT-(EXP(Q466/10)-1)*(D466-D465)</f>
        <v>0.36878210207003059</v>
      </c>
    </row>
    <row r="467" spans="2:19" x14ac:dyDescent="0.25">
      <c r="B467" s="3">
        <f t="shared" ref="B467:B530" si="28">B466+DeltaT</f>
        <v>2245</v>
      </c>
      <c r="C467" s="14">
        <f t="shared" ref="C467:C530" si="29">B467/60</f>
        <v>37.416666666666664</v>
      </c>
      <c r="D467" s="11">
        <f t="shared" ref="D467:D530" si="30">20+345*LOG(8*C467+1,10)</f>
        <v>874.77322000949323</v>
      </c>
      <c r="E467" s="11">
        <f t="shared" ref="E467:E530" si="31">H467</f>
        <v>156.49821227930229</v>
      </c>
      <c r="F467" s="11">
        <f>L467</f>
        <v>156.49821227930229</v>
      </c>
      <c r="G467" s="11">
        <f>P467</f>
        <v>156.49821227930229</v>
      </c>
      <c r="H467" s="24">
        <f>H466+IF(Limit=Oui,MAX(0,K466),K466)</f>
        <v>156.49821227930229</v>
      </c>
      <c r="I467" s="12">
        <f>Cp*RhoP/(J467*RhoA)*dP/1000*MassivSS</f>
        <v>0.55205029381505621</v>
      </c>
      <c r="J467" s="24">
        <f>IF(H467&lt;600,425+0.773*H467-1.69/1000*H467^2+2.22/1000^2*H467^3,IF(H467&lt;735,666+13002/(738-H467),IF(H467&lt;900,545+17820/(H467-731),650)))</f>
        <v>513.09121204783503</v>
      </c>
      <c r="K467" s="12">
        <f>LambdaP*MassivSS/(dP/1000)/(J467*RhoA)/(1+I467/3)*(D467-H467)*DeltaT-(EXP(I467/10)-1)*(D467-D466)</f>
        <v>0.36871467543944342</v>
      </c>
      <c r="L467" s="24">
        <f>L466+IF(Limit=Oui,MAX(0,O466),O466)</f>
        <v>156.49821227930229</v>
      </c>
      <c r="M467" s="12">
        <f>Cp*RhoP/(N467*RhoA)*dP/1000*MassivW</f>
        <v>0.55205029381505621</v>
      </c>
      <c r="N467" s="24">
        <f>IF(L467&lt;600,425+0.773*L467-1.69/1000*L467^2+2.22/1000^2*L467^3,IF(L467&lt;735,666+13002/(738-L467),IF(L467&lt;900,545+17820/(L467-731),650)))</f>
        <v>513.09121204783503</v>
      </c>
      <c r="O467" s="12">
        <f>LambdaP*MassivW/(dP/1000)/(N467*RhoA)/(1+M467/3)*(D467-L467)*DeltaT-(EXP(M467/10)-1)*(D467-D466)</f>
        <v>0.36871467543944342</v>
      </c>
      <c r="P467" s="24">
        <f>P466+IF(Limit=Oui,MAX(0,S466),S466)</f>
        <v>156.49821227930229</v>
      </c>
      <c r="Q467" s="12">
        <f>Cp*RhoP/(R467*RhoA)*dP/1000*MassivSI</f>
        <v>0.55205029381505621</v>
      </c>
      <c r="R467" s="24">
        <f>IF(P467&lt;600,425+0.773*P467-1.69/1000*P467^2+2.22/1000^2*P467^3,IF(P467&lt;735,666+13002/(738-P467),IF(P467&lt;900,545+17820/(P467-731),650)))</f>
        <v>513.09121204783503</v>
      </c>
      <c r="S467" s="12">
        <f>LambdaP*MassivSI/(dP/1000)/(R467*RhoA)/(1+Q467/3)*(D467-P467)*DeltaT-(EXP(Q467/10)-1)*(D467-D466)</f>
        <v>0.36871467543944342</v>
      </c>
    </row>
    <row r="468" spans="2:19" x14ac:dyDescent="0.25">
      <c r="B468" s="3">
        <f t="shared" si="28"/>
        <v>2250</v>
      </c>
      <c r="C468" s="14">
        <f t="shared" si="29"/>
        <v>37.5</v>
      </c>
      <c r="D468" s="11">
        <f t="shared" si="30"/>
        <v>875.10544097987588</v>
      </c>
      <c r="E468" s="11">
        <f t="shared" si="31"/>
        <v>156.86692695474173</v>
      </c>
      <c r="F468" s="11">
        <f>L468</f>
        <v>156.86692695474173</v>
      </c>
      <c r="G468" s="11">
        <f>P468</f>
        <v>156.86692695474173</v>
      </c>
      <c r="H468" s="24">
        <f>H467+IF(Limit=Oui,MAX(0,K467),K467)</f>
        <v>156.86692695474173</v>
      </c>
      <c r="I468" s="12">
        <f>Cp*RhoP/(J468*RhoA)*dP/1000*MassivSS</f>
        <v>0.55188891437454035</v>
      </c>
      <c r="J468" s="24">
        <f>IF(H468&lt;600,425+0.773*H468-1.69/1000*H468^2+2.22/1000^2*H468^3,IF(H468&lt;735,666+13002/(738-H468),IF(H468&lt;900,545+17820/(H468-731),650)))</f>
        <v>513.24124653951856</v>
      </c>
      <c r="K468" s="12">
        <f>LambdaP*MassivSS/(dP/1000)/(J468*RhoA)/(1+I468/3)*(D468-H468)*DeltaT-(EXP(I468/10)-1)*(D468-D467)</f>
        <v>0.36864685065544345</v>
      </c>
      <c r="L468" s="24">
        <f>L467+IF(Limit=Oui,MAX(0,O467),O467)</f>
        <v>156.86692695474173</v>
      </c>
      <c r="M468" s="12">
        <f>Cp*RhoP/(N468*RhoA)*dP/1000*MassivW</f>
        <v>0.55188891437454035</v>
      </c>
      <c r="N468" s="24">
        <f>IF(L468&lt;600,425+0.773*L468-1.69/1000*L468^2+2.22/1000^2*L468^3,IF(L468&lt;735,666+13002/(738-L468),IF(L468&lt;900,545+17820/(L468-731),650)))</f>
        <v>513.24124653951856</v>
      </c>
      <c r="O468" s="12">
        <f>LambdaP*MassivW/(dP/1000)/(N468*RhoA)/(1+M468/3)*(D468-L468)*DeltaT-(EXP(M468/10)-1)*(D468-D467)</f>
        <v>0.36864685065544345</v>
      </c>
      <c r="P468" s="24">
        <f>P467+IF(Limit=Oui,MAX(0,S467),S467)</f>
        <v>156.86692695474173</v>
      </c>
      <c r="Q468" s="12">
        <f>Cp*RhoP/(R468*RhoA)*dP/1000*MassivSI</f>
        <v>0.55188891437454035</v>
      </c>
      <c r="R468" s="24">
        <f>IF(P468&lt;600,425+0.773*P468-1.69/1000*P468^2+2.22/1000^2*P468^3,IF(P468&lt;735,666+13002/(738-P468),IF(P468&lt;900,545+17820/(P468-731),650)))</f>
        <v>513.24124653951856</v>
      </c>
      <c r="S468" s="12">
        <f>LambdaP*MassivSI/(dP/1000)/(R468*RhoA)/(1+Q468/3)*(D468-P468)*DeltaT-(EXP(Q468/10)-1)*(D468-D467)</f>
        <v>0.36864685065544345</v>
      </c>
    </row>
    <row r="469" spans="2:19" x14ac:dyDescent="0.25">
      <c r="B469" s="3">
        <f t="shared" si="28"/>
        <v>2255</v>
      </c>
      <c r="C469" s="14">
        <f t="shared" si="29"/>
        <v>37.583333333333336</v>
      </c>
      <c r="D469" s="11">
        <f t="shared" si="30"/>
        <v>875.43692694751155</v>
      </c>
      <c r="E469" s="11">
        <f t="shared" si="31"/>
        <v>157.23557380539717</v>
      </c>
      <c r="F469" s="11">
        <f>L469</f>
        <v>157.23557380539717</v>
      </c>
      <c r="G469" s="11">
        <f>P469</f>
        <v>157.23557380539717</v>
      </c>
      <c r="H469" s="24">
        <f>H468+IF(Limit=Oui,MAX(0,K468),K468)</f>
        <v>157.23557380539717</v>
      </c>
      <c r="I469" s="12">
        <f>Cp*RhoP/(J469*RhoA)*dP/1000*MassivSS</f>
        <v>0.55172784741522352</v>
      </c>
      <c r="J469" s="24">
        <f>IF(H469&lt;600,425+0.773*H469-1.69/1000*H469^2+2.22/1000^2*H469^3,IF(H469&lt;735,666+13002/(738-H469),IF(H469&lt;900,545+17820/(H469-731),650)))</f>
        <v>513.39107803227955</v>
      </c>
      <c r="K469" s="12">
        <f>LambdaP*MassivSS/(dP/1000)/(J469*RhoA)/(1+I469/3)*(D469-H469)*DeltaT-(EXP(I469/10)-1)*(D469-D468)</f>
        <v>0.36857863084439191</v>
      </c>
      <c r="L469" s="24">
        <f>L468+IF(Limit=Oui,MAX(0,O468),O468)</f>
        <v>157.23557380539717</v>
      </c>
      <c r="M469" s="12">
        <f>Cp*RhoP/(N469*RhoA)*dP/1000*MassivW</f>
        <v>0.55172784741522352</v>
      </c>
      <c r="N469" s="24">
        <f>IF(L469&lt;600,425+0.773*L469-1.69/1000*L469^2+2.22/1000^2*L469^3,IF(L469&lt;735,666+13002/(738-L469),IF(L469&lt;900,545+17820/(L469-731),650)))</f>
        <v>513.39107803227955</v>
      </c>
      <c r="O469" s="12">
        <f>LambdaP*MassivW/(dP/1000)/(N469*RhoA)/(1+M469/3)*(D469-L469)*DeltaT-(EXP(M469/10)-1)*(D469-D468)</f>
        <v>0.36857863084439191</v>
      </c>
      <c r="P469" s="24">
        <f>P468+IF(Limit=Oui,MAX(0,S468),S468)</f>
        <v>157.23557380539717</v>
      </c>
      <c r="Q469" s="12">
        <f>Cp*RhoP/(R469*RhoA)*dP/1000*MassivSI</f>
        <v>0.55172784741522352</v>
      </c>
      <c r="R469" s="24">
        <f>IF(P469&lt;600,425+0.773*P469-1.69/1000*P469^2+2.22/1000^2*P469^3,IF(P469&lt;735,666+13002/(738-P469),IF(P469&lt;900,545+17820/(P469-731),650)))</f>
        <v>513.39107803227955</v>
      </c>
      <c r="S469" s="12">
        <f>LambdaP*MassivSI/(dP/1000)/(R469*RhoA)/(1+Q469/3)*(D469-P469)*DeltaT-(EXP(Q469/10)-1)*(D469-D468)</f>
        <v>0.36857863084439191</v>
      </c>
    </row>
    <row r="470" spans="2:19" x14ac:dyDescent="0.25">
      <c r="B470" s="3">
        <f t="shared" si="28"/>
        <v>2260</v>
      </c>
      <c r="C470" s="14">
        <f t="shared" si="29"/>
        <v>37.666666666666664</v>
      </c>
      <c r="D470" s="11">
        <f t="shared" si="30"/>
        <v>875.76768115744926</v>
      </c>
      <c r="E470" s="11">
        <f t="shared" si="31"/>
        <v>157.60415243624155</v>
      </c>
      <c r="F470" s="11">
        <f>L470</f>
        <v>157.60415243624155</v>
      </c>
      <c r="G470" s="11">
        <f>P470</f>
        <v>157.60415243624155</v>
      </c>
      <c r="H470" s="24">
        <f>H469+IF(Limit=Oui,MAX(0,K469),K469)</f>
        <v>157.60415243624155</v>
      </c>
      <c r="I470" s="12">
        <f>Cp*RhoP/(J470*RhoA)*dP/1000*MassivSS</f>
        <v>0.55156709182422148</v>
      </c>
      <c r="J470" s="24">
        <f>IF(H470&lt;600,425+0.773*H470-1.69/1000*H470^2+2.22/1000^2*H470^3,IF(H470&lt;735,666+13002/(738-H470),IF(H470&lt;900,545+17820/(H470-731),650)))</f>
        <v>513.54070712978671</v>
      </c>
      <c r="K470" s="12">
        <f>LambdaP*MassivSS/(dP/1000)/(J470*RhoA)/(1+I470/3)*(D470-H470)*DeltaT-(EXP(I470/10)-1)*(D470-D469)</f>
        <v>0.36851001910361164</v>
      </c>
      <c r="L470" s="24">
        <f>L469+IF(Limit=Oui,MAX(0,O469),O469)</f>
        <v>157.60415243624155</v>
      </c>
      <c r="M470" s="12">
        <f>Cp*RhoP/(N470*RhoA)*dP/1000*MassivW</f>
        <v>0.55156709182422148</v>
      </c>
      <c r="N470" s="24">
        <f>IF(L470&lt;600,425+0.773*L470-1.69/1000*L470^2+2.22/1000^2*L470^3,IF(L470&lt;735,666+13002/(738-L470),IF(L470&lt;900,545+17820/(L470-731),650)))</f>
        <v>513.54070712978671</v>
      </c>
      <c r="O470" s="12">
        <f>LambdaP*MassivW/(dP/1000)/(N470*RhoA)/(1+M470/3)*(D470-L470)*DeltaT-(EXP(M470/10)-1)*(D470-D469)</f>
        <v>0.36851001910361164</v>
      </c>
      <c r="P470" s="24">
        <f>P469+IF(Limit=Oui,MAX(0,S469),S469)</f>
        <v>157.60415243624155</v>
      </c>
      <c r="Q470" s="12">
        <f>Cp*RhoP/(R470*RhoA)*dP/1000*MassivSI</f>
        <v>0.55156709182422148</v>
      </c>
      <c r="R470" s="24">
        <f>IF(P470&lt;600,425+0.773*P470-1.69/1000*P470^2+2.22/1000^2*P470^3,IF(P470&lt;735,666+13002/(738-P470),IF(P470&lt;900,545+17820/(P470-731),650)))</f>
        <v>513.54070712978671</v>
      </c>
      <c r="S470" s="12">
        <f>LambdaP*MassivSI/(dP/1000)/(R470*RhoA)/(1+Q470/3)*(D470-P470)*DeltaT-(EXP(Q470/10)-1)*(D470-D469)</f>
        <v>0.36851001910361164</v>
      </c>
    </row>
    <row r="471" spans="2:19" x14ac:dyDescent="0.25">
      <c r="B471" s="3">
        <f t="shared" si="28"/>
        <v>2265</v>
      </c>
      <c r="C471" s="14">
        <f t="shared" si="29"/>
        <v>37.75</v>
      </c>
      <c r="D471" s="11">
        <f t="shared" si="30"/>
        <v>876.09770683329521</v>
      </c>
      <c r="E471" s="11">
        <f t="shared" si="31"/>
        <v>157.97266245534516</v>
      </c>
      <c r="F471" s="11">
        <f>L471</f>
        <v>157.97266245534516</v>
      </c>
      <c r="G471" s="11">
        <f>P471</f>
        <v>157.97266245534516</v>
      </c>
      <c r="H471" s="24">
        <f>H470+IF(Limit=Oui,MAX(0,K470),K470)</f>
        <v>157.97266245534516</v>
      </c>
      <c r="I471" s="12">
        <f>Cp*RhoP/(J471*RhoA)*dP/1000*MassivSS</f>
        <v>0.5514066464901024</v>
      </c>
      <c r="J471" s="24">
        <f>IF(H471&lt;600,425+0.773*H471-1.69/1000*H471^2+2.22/1000^2*H471^3,IF(H471&lt;735,666+13002/(738-H471),IF(H471&lt;900,545+17820/(H471-731),650)))</f>
        <v>513.69013443695405</v>
      </c>
      <c r="K471" s="12">
        <f>LambdaP*MassivSS/(dP/1000)/(J471*RhoA)/(1+I471/3)*(D471-H471)*DeltaT-(EXP(I471/10)-1)*(D471-D470)</f>
        <v>0.3684410185015774</v>
      </c>
      <c r="L471" s="24">
        <f>L470+IF(Limit=Oui,MAX(0,O470),O470)</f>
        <v>157.97266245534516</v>
      </c>
      <c r="M471" s="12">
        <f>Cp*RhoP/(N471*RhoA)*dP/1000*MassivW</f>
        <v>0.5514066464901024</v>
      </c>
      <c r="N471" s="24">
        <f>IF(L471&lt;600,425+0.773*L471-1.69/1000*L471^2+2.22/1000^2*L471^3,IF(L471&lt;735,666+13002/(738-L471),IF(L471&lt;900,545+17820/(L471-731),650)))</f>
        <v>513.69013443695405</v>
      </c>
      <c r="O471" s="12">
        <f>LambdaP*MassivW/(dP/1000)/(N471*RhoA)/(1+M471/3)*(D471-L471)*DeltaT-(EXP(M471/10)-1)*(D471-D470)</f>
        <v>0.3684410185015774</v>
      </c>
      <c r="P471" s="24">
        <f>P470+IF(Limit=Oui,MAX(0,S470),S470)</f>
        <v>157.97266245534516</v>
      </c>
      <c r="Q471" s="12">
        <f>Cp*RhoP/(R471*RhoA)*dP/1000*MassivSI</f>
        <v>0.5514066464901024</v>
      </c>
      <c r="R471" s="24">
        <f>IF(P471&lt;600,425+0.773*P471-1.69/1000*P471^2+2.22/1000^2*P471^3,IF(P471&lt;735,666+13002/(738-P471),IF(P471&lt;900,545+17820/(P471-731),650)))</f>
        <v>513.69013443695405</v>
      </c>
      <c r="S471" s="12">
        <f>LambdaP*MassivSI/(dP/1000)/(R471*RhoA)/(1+Q471/3)*(D471-P471)*DeltaT-(EXP(Q471/10)-1)*(D471-D470)</f>
        <v>0.3684410185015774</v>
      </c>
    </row>
    <row r="472" spans="2:19" x14ac:dyDescent="0.25">
      <c r="B472" s="3">
        <f t="shared" si="28"/>
        <v>2270</v>
      </c>
      <c r="C472" s="14">
        <f t="shared" si="29"/>
        <v>37.833333333333336</v>
      </c>
      <c r="D472" s="11">
        <f t="shared" si="30"/>
        <v>876.42700717740081</v>
      </c>
      <c r="E472" s="11">
        <f t="shared" si="31"/>
        <v>158.34110347384674</v>
      </c>
      <c r="F472" s="11">
        <f>L472</f>
        <v>158.34110347384674</v>
      </c>
      <c r="G472" s="11">
        <f>P472</f>
        <v>158.34110347384674</v>
      </c>
      <c r="H472" s="24">
        <f>H471+IF(Limit=Oui,MAX(0,K471),K471)</f>
        <v>158.34110347384674</v>
      </c>
      <c r="I472" s="12">
        <f>Cp*RhoP/(J472*RhoA)*dP/1000*MassivSS</f>
        <v>0.55124651030290805</v>
      </c>
      <c r="J472" s="24">
        <f>IF(H472&lt;600,425+0.773*H472-1.69/1000*H472^2+2.22/1000^2*H472^3,IF(H472&lt;735,666+13002/(738-H472),IF(H472&lt;900,545+17820/(H472-731),650)))</f>
        <v>513.83936055991467</v>
      </c>
      <c r="K472" s="12">
        <f>LambdaP*MassivSS/(dP/1000)/(J472*RhoA)/(1+I472/3)*(D472-H472)*DeltaT-(EXP(I472/10)-1)*(D472-D471)</f>
        <v>0.36837163207829665</v>
      </c>
      <c r="L472" s="24">
        <f>L471+IF(Limit=Oui,MAX(0,O471),O471)</f>
        <v>158.34110347384674</v>
      </c>
      <c r="M472" s="12">
        <f>Cp*RhoP/(N472*RhoA)*dP/1000*MassivW</f>
        <v>0.55124651030290805</v>
      </c>
      <c r="N472" s="24">
        <f>IF(L472&lt;600,425+0.773*L472-1.69/1000*L472^2+2.22/1000^2*L472^3,IF(L472&lt;735,666+13002/(738-L472),IF(L472&lt;900,545+17820/(L472-731),650)))</f>
        <v>513.83936055991467</v>
      </c>
      <c r="O472" s="12">
        <f>LambdaP*MassivW/(dP/1000)/(N472*RhoA)/(1+M472/3)*(D472-L472)*DeltaT-(EXP(M472/10)-1)*(D472-D471)</f>
        <v>0.36837163207829665</v>
      </c>
      <c r="P472" s="24">
        <f>P471+IF(Limit=Oui,MAX(0,S471),S471)</f>
        <v>158.34110347384674</v>
      </c>
      <c r="Q472" s="12">
        <f>Cp*RhoP/(R472*RhoA)*dP/1000*MassivSI</f>
        <v>0.55124651030290805</v>
      </c>
      <c r="R472" s="24">
        <f>IF(P472&lt;600,425+0.773*P472-1.69/1000*P472^2+2.22/1000^2*P472^3,IF(P472&lt;735,666+13002/(738-P472),IF(P472&lt;900,545+17820/(P472-731),650)))</f>
        <v>513.83936055991467</v>
      </c>
      <c r="S472" s="12">
        <f>LambdaP*MassivSI/(dP/1000)/(R472*RhoA)/(1+Q472/3)*(D472-P472)*DeltaT-(EXP(Q472/10)-1)*(D472-D471)</f>
        <v>0.36837163207829665</v>
      </c>
    </row>
    <row r="473" spans="2:19" x14ac:dyDescent="0.25">
      <c r="B473" s="3">
        <f t="shared" si="28"/>
        <v>2275</v>
      </c>
      <c r="C473" s="14">
        <f t="shared" si="29"/>
        <v>37.916666666666664</v>
      </c>
      <c r="D473" s="11">
        <f t="shared" si="30"/>
        <v>876.75558537104962</v>
      </c>
      <c r="E473" s="11">
        <f t="shared" si="31"/>
        <v>158.70947510592504</v>
      </c>
      <c r="F473" s="11">
        <f>L473</f>
        <v>158.70947510592504</v>
      </c>
      <c r="G473" s="11">
        <f>P473</f>
        <v>158.70947510592504</v>
      </c>
      <c r="H473" s="24">
        <f>H472+IF(Limit=Oui,MAX(0,K472),K472)</f>
        <v>158.70947510592504</v>
      </c>
      <c r="I473" s="12">
        <f>Cp*RhoP/(J473*RhoA)*dP/1000*MassivSS</f>
        <v>0.55108668215417267</v>
      </c>
      <c r="J473" s="24">
        <f>IF(H473&lt;600,425+0.773*H473-1.69/1000*H473^2+2.22/1000^2*H473^3,IF(H473&lt;735,666+13002/(738-H473),IF(H473&lt;900,545+17820/(H473-731),650)))</f>
        <v>513.98838610599512</v>
      </c>
      <c r="K473" s="12">
        <f>LambdaP*MassivSS/(dP/1000)/(J473*RhoA)/(1+I473/3)*(D473-H473)*DeltaT-(EXP(I473/10)-1)*(D473-D472)</f>
        <v>0.36830186284556127</v>
      </c>
      <c r="L473" s="24">
        <f>L472+IF(Limit=Oui,MAX(0,O472),O472)</f>
        <v>158.70947510592504</v>
      </c>
      <c r="M473" s="12">
        <f>Cp*RhoP/(N473*RhoA)*dP/1000*MassivW</f>
        <v>0.55108668215417267</v>
      </c>
      <c r="N473" s="24">
        <f>IF(L473&lt;600,425+0.773*L473-1.69/1000*L473^2+2.22/1000^2*L473^3,IF(L473&lt;735,666+13002/(738-L473),IF(L473&lt;900,545+17820/(L473-731),650)))</f>
        <v>513.98838610599512</v>
      </c>
      <c r="O473" s="12">
        <f>LambdaP*MassivW/(dP/1000)/(N473*RhoA)/(1+M473/3)*(D473-L473)*DeltaT-(EXP(M473/10)-1)*(D473-D472)</f>
        <v>0.36830186284556127</v>
      </c>
      <c r="P473" s="24">
        <f>P472+IF(Limit=Oui,MAX(0,S472),S472)</f>
        <v>158.70947510592504</v>
      </c>
      <c r="Q473" s="12">
        <f>Cp*RhoP/(R473*RhoA)*dP/1000*MassivSI</f>
        <v>0.55108668215417267</v>
      </c>
      <c r="R473" s="24">
        <f>IF(P473&lt;600,425+0.773*P473-1.69/1000*P473^2+2.22/1000^2*P473^3,IF(P473&lt;735,666+13002/(738-P473),IF(P473&lt;900,545+17820/(P473-731),650)))</f>
        <v>513.98838610599512</v>
      </c>
      <c r="S473" s="12">
        <f>LambdaP*MassivSI/(dP/1000)/(R473*RhoA)/(1+Q473/3)*(D473-P473)*DeltaT-(EXP(Q473/10)-1)*(D473-D472)</f>
        <v>0.36830186284556127</v>
      </c>
    </row>
    <row r="474" spans="2:19" x14ac:dyDescent="0.25">
      <c r="B474" s="3">
        <f t="shared" si="28"/>
        <v>2280</v>
      </c>
      <c r="C474" s="14">
        <f t="shared" si="29"/>
        <v>38</v>
      </c>
      <c r="D474" s="11">
        <f t="shared" si="30"/>
        <v>877.08344457464113</v>
      </c>
      <c r="E474" s="11">
        <f t="shared" si="31"/>
        <v>159.07777696877059</v>
      </c>
      <c r="F474" s="11">
        <f>L474</f>
        <v>159.07777696877059</v>
      </c>
      <c r="G474" s="11">
        <f>P474</f>
        <v>159.07777696877059</v>
      </c>
      <c r="H474" s="24">
        <f>H473+IF(Limit=Oui,MAX(0,K473),K473)</f>
        <v>159.07777696877059</v>
      </c>
      <c r="I474" s="12">
        <f>Cp*RhoP/(J474*RhoA)*dP/1000*MassivSS</f>
        <v>0.55092716093694183</v>
      </c>
      <c r="J474" s="24">
        <f>IF(H474&lt;600,425+0.773*H474-1.69/1000*H474^2+2.22/1000^2*H474^3,IF(H474&lt;735,666+13002/(738-H474),IF(H474&lt;900,545+17820/(H474-731),650)))</f>
        <v>514.13721168368977</v>
      </c>
      <c r="K474" s="12">
        <f>LambdaP*MassivSS/(dP/1000)/(J474*RhoA)/(1+I474/3)*(D474-H474)*DeltaT-(EXP(I474/10)-1)*(D474-D473)</f>
        <v>0.36823171378730279</v>
      </c>
      <c r="L474" s="24">
        <f>L473+IF(Limit=Oui,MAX(0,O473),O473)</f>
        <v>159.07777696877059</v>
      </c>
      <c r="M474" s="12">
        <f>Cp*RhoP/(N474*RhoA)*dP/1000*MassivW</f>
        <v>0.55092716093694183</v>
      </c>
      <c r="N474" s="24">
        <f>IF(L474&lt;600,425+0.773*L474-1.69/1000*L474^2+2.22/1000^2*L474^3,IF(L474&lt;735,666+13002/(738-L474),IF(L474&lt;900,545+17820/(L474-731),650)))</f>
        <v>514.13721168368977</v>
      </c>
      <c r="O474" s="12">
        <f>LambdaP*MassivW/(dP/1000)/(N474*RhoA)/(1+M474/3)*(D474-L474)*DeltaT-(EXP(M474/10)-1)*(D474-D473)</f>
        <v>0.36823171378730279</v>
      </c>
      <c r="P474" s="24">
        <f>P473+IF(Limit=Oui,MAX(0,S473),S473)</f>
        <v>159.07777696877059</v>
      </c>
      <c r="Q474" s="12">
        <f>Cp*RhoP/(R474*RhoA)*dP/1000*MassivSI</f>
        <v>0.55092716093694183</v>
      </c>
      <c r="R474" s="24">
        <f>IF(P474&lt;600,425+0.773*P474-1.69/1000*P474^2+2.22/1000^2*P474^3,IF(P474&lt;735,666+13002/(738-P474),IF(P474&lt;900,545+17820/(P474-731),650)))</f>
        <v>514.13721168368977</v>
      </c>
      <c r="S474" s="12">
        <f>LambdaP*MassivSI/(dP/1000)/(R474*RhoA)/(1+Q474/3)*(D474-P474)*DeltaT-(EXP(Q474/10)-1)*(D474-D473)</f>
        <v>0.36823171378730279</v>
      </c>
    </row>
    <row r="475" spans="2:19" x14ac:dyDescent="0.25">
      <c r="B475" s="3">
        <f t="shared" si="28"/>
        <v>2285</v>
      </c>
      <c r="C475" s="14">
        <f t="shared" si="29"/>
        <v>38.083333333333336</v>
      </c>
      <c r="D475" s="11">
        <f t="shared" si="30"/>
        <v>877.41058792787373</v>
      </c>
      <c r="E475" s="11">
        <f t="shared" si="31"/>
        <v>159.4460086825579</v>
      </c>
      <c r="F475" s="11">
        <f>L475</f>
        <v>159.4460086825579</v>
      </c>
      <c r="G475" s="11">
        <f>P475</f>
        <v>159.4460086825579</v>
      </c>
      <c r="H475" s="24">
        <f>H474+IF(Limit=Oui,MAX(0,K474),K474)</f>
        <v>159.4460086825579</v>
      </c>
      <c r="I475" s="12">
        <f>Cp*RhoP/(J475*RhoA)*dP/1000*MassivSS</f>
        <v>0.55076794554579156</v>
      </c>
      <c r="J475" s="24">
        <f>IF(H475&lt;600,425+0.773*H475-1.69/1000*H475^2+2.22/1000^2*H475^3,IF(H475&lt;735,666+13002/(738-H475),IF(H475&lt;900,545+17820/(H475-731),650)))</f>
        <v>514.28583790263576</v>
      </c>
      <c r="K475" s="12">
        <f>LambdaP*MassivSS/(dP/1000)/(J475*RhoA)/(1+I475/3)*(D475-H475)*DeltaT-(EXP(I475/10)-1)*(D475-D474)</f>
        <v>0.36816118785982782</v>
      </c>
      <c r="L475" s="24">
        <f>L474+IF(Limit=Oui,MAX(0,O474),O474)</f>
        <v>159.4460086825579</v>
      </c>
      <c r="M475" s="12">
        <f>Cp*RhoP/(N475*RhoA)*dP/1000*MassivW</f>
        <v>0.55076794554579156</v>
      </c>
      <c r="N475" s="24">
        <f>IF(L475&lt;600,425+0.773*L475-1.69/1000*L475^2+2.22/1000^2*L475^3,IF(L475&lt;735,666+13002/(738-L475),IF(L475&lt;900,545+17820/(L475-731),650)))</f>
        <v>514.28583790263576</v>
      </c>
      <c r="O475" s="12">
        <f>LambdaP*MassivW/(dP/1000)/(N475*RhoA)/(1+M475/3)*(D475-L475)*DeltaT-(EXP(M475/10)-1)*(D475-D474)</f>
        <v>0.36816118785982782</v>
      </c>
      <c r="P475" s="24">
        <f>P474+IF(Limit=Oui,MAX(0,S474),S474)</f>
        <v>159.4460086825579</v>
      </c>
      <c r="Q475" s="12">
        <f>Cp*RhoP/(R475*RhoA)*dP/1000*MassivSI</f>
        <v>0.55076794554579156</v>
      </c>
      <c r="R475" s="24">
        <f>IF(P475&lt;600,425+0.773*P475-1.69/1000*P475^2+2.22/1000^2*P475^3,IF(P475&lt;735,666+13002/(738-P475),IF(P475&lt;900,545+17820/(P475-731),650)))</f>
        <v>514.28583790263576</v>
      </c>
      <c r="S475" s="12">
        <f>LambdaP*MassivSI/(dP/1000)/(R475*RhoA)/(1+Q475/3)*(D475-P475)*DeltaT-(EXP(Q475/10)-1)*(D475-D474)</f>
        <v>0.36816118785982782</v>
      </c>
    </row>
    <row r="476" spans="2:19" x14ac:dyDescent="0.25">
      <c r="B476" s="3">
        <f t="shared" si="28"/>
        <v>2290</v>
      </c>
      <c r="C476" s="14">
        <f t="shared" si="29"/>
        <v>38.166666666666664</v>
      </c>
      <c r="D476" s="11">
        <f t="shared" si="30"/>
        <v>877.73701854992464</v>
      </c>
      <c r="E476" s="11">
        <f t="shared" si="31"/>
        <v>159.81416987041774</v>
      </c>
      <c r="F476" s="11">
        <f>L476</f>
        <v>159.81416987041774</v>
      </c>
      <c r="G476" s="11">
        <f>P476</f>
        <v>159.81416987041774</v>
      </c>
      <c r="H476" s="24">
        <f>H475+IF(Limit=Oui,MAX(0,K475),K475)</f>
        <v>159.81416987041774</v>
      </c>
      <c r="I476" s="12">
        <f>Cp*RhoP/(J476*RhoA)*dP/1000*MassivSS</f>
        <v>0.55060903487684609</v>
      </c>
      <c r="J476" s="24">
        <f>IF(H476&lt;600,425+0.773*H476-1.69/1000*H476^2+2.22/1000^2*H476^3,IF(H476&lt;735,666+13002/(738-H476),IF(H476&lt;900,545+17820/(H476-731),650)))</f>
        <v>514.43426537358812</v>
      </c>
      <c r="K476" s="12">
        <f>LambdaP*MassivSS/(dP/1000)/(J476*RhoA)/(1+I476/3)*(D476-H476)*DeltaT-(EXP(I476/10)-1)*(D476-D475)</f>
        <v>0.36809028799216281</v>
      </c>
      <c r="L476" s="24">
        <f>L475+IF(Limit=Oui,MAX(0,O475),O475)</f>
        <v>159.81416987041774</v>
      </c>
      <c r="M476" s="12">
        <f>Cp*RhoP/(N476*RhoA)*dP/1000*MassivW</f>
        <v>0.55060903487684609</v>
      </c>
      <c r="N476" s="24">
        <f>IF(L476&lt;600,425+0.773*L476-1.69/1000*L476^2+2.22/1000^2*L476^3,IF(L476&lt;735,666+13002/(738-L476),IF(L476&lt;900,545+17820/(L476-731),650)))</f>
        <v>514.43426537358812</v>
      </c>
      <c r="O476" s="12">
        <f>LambdaP*MassivW/(dP/1000)/(N476*RhoA)/(1+M476/3)*(D476-L476)*DeltaT-(EXP(M476/10)-1)*(D476-D475)</f>
        <v>0.36809028799216281</v>
      </c>
      <c r="P476" s="24">
        <f>P475+IF(Limit=Oui,MAX(0,S475),S475)</f>
        <v>159.81416987041774</v>
      </c>
      <c r="Q476" s="12">
        <f>Cp*RhoP/(R476*RhoA)*dP/1000*MassivSI</f>
        <v>0.55060903487684609</v>
      </c>
      <c r="R476" s="24">
        <f>IF(P476&lt;600,425+0.773*P476-1.69/1000*P476^2+2.22/1000^2*P476^3,IF(P476&lt;735,666+13002/(738-P476),IF(P476&lt;900,545+17820/(P476-731),650)))</f>
        <v>514.43426537358812</v>
      </c>
      <c r="S476" s="12">
        <f>LambdaP*MassivSI/(dP/1000)/(R476*RhoA)/(1+Q476/3)*(D476-P476)*DeltaT-(EXP(Q476/10)-1)*(D476-D475)</f>
        <v>0.36809028799216281</v>
      </c>
    </row>
    <row r="477" spans="2:19" x14ac:dyDescent="0.25">
      <c r="B477" s="3">
        <f t="shared" si="28"/>
        <v>2295</v>
      </c>
      <c r="C477" s="14">
        <f t="shared" si="29"/>
        <v>38.25</v>
      </c>
      <c r="D477" s="11">
        <f t="shared" si="30"/>
        <v>878.06273953962921</v>
      </c>
      <c r="E477" s="11">
        <f t="shared" si="31"/>
        <v>160.18226015840992</v>
      </c>
      <c r="F477" s="11">
        <f>L477</f>
        <v>160.18226015840992</v>
      </c>
      <c r="G477" s="11">
        <f>P477</f>
        <v>160.18226015840992</v>
      </c>
      <c r="H477" s="24">
        <f>H476+IF(Limit=Oui,MAX(0,K476),K476)</f>
        <v>160.18226015840992</v>
      </c>
      <c r="I477" s="12">
        <f>Cp*RhoP/(J477*RhoA)*dP/1000*MassivSS</f>
        <v>0.55045042782779618</v>
      </c>
      <c r="J477" s="24">
        <f>IF(H477&lt;600,425+0.773*H477-1.69/1000*H477^2+2.22/1000^2*H477^3,IF(H477&lt;735,666+13002/(738-H477),IF(H477&lt;900,545+17820/(H477-731),650)))</f>
        <v>514.58249470839496</v>
      </c>
      <c r="K477" s="12">
        <f>LambdaP*MassivSS/(dP/1000)/(J477*RhoA)/(1+I477/3)*(D477-H477)*DeltaT-(EXP(I477/10)-1)*(D477-D476)</f>
        <v>0.36801901708627177</v>
      </c>
      <c r="L477" s="24">
        <f>L476+IF(Limit=Oui,MAX(0,O476),O476)</f>
        <v>160.18226015840992</v>
      </c>
      <c r="M477" s="12">
        <f>Cp*RhoP/(N477*RhoA)*dP/1000*MassivW</f>
        <v>0.55045042782779618</v>
      </c>
      <c r="N477" s="24">
        <f>IF(L477&lt;600,425+0.773*L477-1.69/1000*L477^2+2.22/1000^2*L477^3,IF(L477&lt;735,666+13002/(738-L477),IF(L477&lt;900,545+17820/(L477-731),650)))</f>
        <v>514.58249470839496</v>
      </c>
      <c r="O477" s="12">
        <f>LambdaP*MassivW/(dP/1000)/(N477*RhoA)/(1+M477/3)*(D477-L477)*DeltaT-(EXP(M477/10)-1)*(D477-D476)</f>
        <v>0.36801901708627177</v>
      </c>
      <c r="P477" s="24">
        <f>P476+IF(Limit=Oui,MAX(0,S476),S476)</f>
        <v>160.18226015840992</v>
      </c>
      <c r="Q477" s="12">
        <f>Cp*RhoP/(R477*RhoA)*dP/1000*MassivSI</f>
        <v>0.55045042782779618</v>
      </c>
      <c r="R477" s="24">
        <f>IF(P477&lt;600,425+0.773*P477-1.69/1000*P477^2+2.22/1000^2*P477^3,IF(P477&lt;735,666+13002/(738-P477),IF(P477&lt;900,545+17820/(P477-731),650)))</f>
        <v>514.58249470839496</v>
      </c>
      <c r="S477" s="12">
        <f>LambdaP*MassivSI/(dP/1000)/(R477*RhoA)/(1+Q477/3)*(D477-P477)*DeltaT-(EXP(Q477/10)-1)*(D477-D476)</f>
        <v>0.36801901708627177</v>
      </c>
    </row>
    <row r="478" spans="2:19" x14ac:dyDescent="0.25">
      <c r="B478" s="3">
        <f t="shared" si="28"/>
        <v>2300</v>
      </c>
      <c r="C478" s="14">
        <f t="shared" si="29"/>
        <v>38.333333333333336</v>
      </c>
      <c r="D478" s="11">
        <f t="shared" si="30"/>
        <v>878.38775397565598</v>
      </c>
      <c r="E478" s="11">
        <f t="shared" si="31"/>
        <v>160.5502791754962</v>
      </c>
      <c r="F478" s="11">
        <f>L478</f>
        <v>160.5502791754962</v>
      </c>
      <c r="G478" s="11">
        <f>P478</f>
        <v>160.5502791754962</v>
      </c>
      <c r="H478" s="24">
        <f>H477+IF(Limit=Oui,MAX(0,K477),K477)</f>
        <v>160.5502791754962</v>
      </c>
      <c r="I478" s="12">
        <f>Cp*RhoP/(J478*RhoA)*dP/1000*MassivSS</f>
        <v>0.55029212329791677</v>
      </c>
      <c r="J478" s="24">
        <f>IF(H478&lt;600,425+0.773*H478-1.69/1000*H478^2+2.22/1000^2*H478^3,IF(H478&lt;735,666+13002/(738-H478),IF(H478&lt;900,545+17820/(H478-731),650)))</f>
        <v>514.73052651997318</v>
      </c>
      <c r="K478" s="12">
        <f>LambdaP*MassivSS/(dP/1000)/(J478*RhoA)/(1+I478/3)*(D478-H478)*DeltaT-(EXP(I478/10)-1)*(D478-D477)</f>
        <v>0.36794737801746885</v>
      </c>
      <c r="L478" s="24">
        <f>L477+IF(Limit=Oui,MAX(0,O477),O477)</f>
        <v>160.5502791754962</v>
      </c>
      <c r="M478" s="12">
        <f>Cp*RhoP/(N478*RhoA)*dP/1000*MassivW</f>
        <v>0.55029212329791677</v>
      </c>
      <c r="N478" s="24">
        <f>IF(L478&lt;600,425+0.773*L478-1.69/1000*L478^2+2.22/1000^2*L478^3,IF(L478&lt;735,666+13002/(738-L478),IF(L478&lt;900,545+17820/(L478-731),650)))</f>
        <v>514.73052651997318</v>
      </c>
      <c r="O478" s="12">
        <f>LambdaP*MassivW/(dP/1000)/(N478*RhoA)/(1+M478/3)*(D478-L478)*DeltaT-(EXP(M478/10)-1)*(D478-D477)</f>
        <v>0.36794737801746885</v>
      </c>
      <c r="P478" s="24">
        <f>P477+IF(Limit=Oui,MAX(0,S477),S477)</f>
        <v>160.5502791754962</v>
      </c>
      <c r="Q478" s="12">
        <f>Cp*RhoP/(R478*RhoA)*dP/1000*MassivSI</f>
        <v>0.55029212329791677</v>
      </c>
      <c r="R478" s="24">
        <f>IF(P478&lt;600,425+0.773*P478-1.69/1000*P478^2+2.22/1000^2*P478^3,IF(P478&lt;735,666+13002/(738-P478),IF(P478&lt;900,545+17820/(P478-731),650)))</f>
        <v>514.73052651997318</v>
      </c>
      <c r="S478" s="12">
        <f>LambdaP*MassivSI/(dP/1000)/(R478*RhoA)/(1+Q478/3)*(D478-P478)*DeltaT-(EXP(Q478/10)-1)*(D478-D477)</f>
        <v>0.36794737801746885</v>
      </c>
    </row>
    <row r="479" spans="2:19" x14ac:dyDescent="0.25">
      <c r="B479" s="3">
        <f t="shared" si="28"/>
        <v>2305</v>
      </c>
      <c r="C479" s="14">
        <f t="shared" si="29"/>
        <v>38.416666666666664</v>
      </c>
      <c r="D479" s="11">
        <f t="shared" si="30"/>
        <v>878.71206491668261</v>
      </c>
      <c r="E479" s="11">
        <f t="shared" si="31"/>
        <v>160.91822655351368</v>
      </c>
      <c r="F479" s="11">
        <f>L479</f>
        <v>160.91822655351368</v>
      </c>
      <c r="G479" s="11">
        <f>P479</f>
        <v>160.91822655351368</v>
      </c>
      <c r="H479" s="24">
        <f>H478+IF(Limit=Oui,MAX(0,K478),K478)</f>
        <v>160.91822655351368</v>
      </c>
      <c r="I479" s="12">
        <f>Cp*RhoP/(J479*RhoA)*dP/1000*MassivSS</f>
        <v>0.55013412018808305</v>
      </c>
      <c r="J479" s="24">
        <f>IF(H479&lt;600,425+0.773*H479-1.69/1000*H479^2+2.22/1000^2*H479^3,IF(H479&lt;735,666+13002/(738-H479),IF(H479&lt;900,545+17820/(H479-731),650)))</f>
        <v>514.87836142228514</v>
      </c>
      <c r="K479" s="12">
        <f>LambdaP*MassivSS/(dP/1000)/(J479*RhoA)/(1+I479/3)*(D479-H479)*DeltaT-(EXP(I479/10)-1)*(D479-D478)</f>
        <v>0.36787537363454675</v>
      </c>
      <c r="L479" s="24">
        <f>L478+IF(Limit=Oui,MAX(0,O478),O478)</f>
        <v>160.91822655351368</v>
      </c>
      <c r="M479" s="12">
        <f>Cp*RhoP/(N479*RhoA)*dP/1000*MassivW</f>
        <v>0.55013412018808305</v>
      </c>
      <c r="N479" s="24">
        <f>IF(L479&lt;600,425+0.773*L479-1.69/1000*L479^2+2.22/1000^2*L479^3,IF(L479&lt;735,666+13002/(738-L479),IF(L479&lt;900,545+17820/(L479-731),650)))</f>
        <v>514.87836142228514</v>
      </c>
      <c r="O479" s="12">
        <f>LambdaP*MassivW/(dP/1000)/(N479*RhoA)/(1+M479/3)*(D479-L479)*DeltaT-(EXP(M479/10)-1)*(D479-D478)</f>
        <v>0.36787537363454675</v>
      </c>
      <c r="P479" s="24">
        <f>P478+IF(Limit=Oui,MAX(0,S478),S478)</f>
        <v>160.91822655351368</v>
      </c>
      <c r="Q479" s="12">
        <f>Cp*RhoP/(R479*RhoA)*dP/1000*MassivSI</f>
        <v>0.55013412018808305</v>
      </c>
      <c r="R479" s="24">
        <f>IF(P479&lt;600,425+0.773*P479-1.69/1000*P479^2+2.22/1000^2*P479^3,IF(P479&lt;735,666+13002/(738-P479),IF(P479&lt;900,545+17820/(P479-731),650)))</f>
        <v>514.87836142228514</v>
      </c>
      <c r="S479" s="12">
        <f>LambdaP*MassivSI/(dP/1000)/(R479*RhoA)/(1+Q479/3)*(D479-P479)*DeltaT-(EXP(Q479/10)-1)*(D479-D478)</f>
        <v>0.36787537363454675</v>
      </c>
    </row>
    <row r="480" spans="2:19" x14ac:dyDescent="0.25">
      <c r="B480" s="3">
        <f t="shared" si="28"/>
        <v>2310</v>
      </c>
      <c r="C480" s="14">
        <f t="shared" si="29"/>
        <v>38.5</v>
      </c>
      <c r="D480" s="11">
        <f t="shared" si="30"/>
        <v>879.03567540156791</v>
      </c>
      <c r="E480" s="11">
        <f t="shared" si="31"/>
        <v>161.28610192714822</v>
      </c>
      <c r="F480" s="11">
        <f>L480</f>
        <v>161.28610192714822</v>
      </c>
      <c r="G480" s="11">
        <f>P480</f>
        <v>161.28610192714822</v>
      </c>
      <c r="H480" s="24">
        <f>H479+IF(Limit=Oui,MAX(0,K479),K479)</f>
        <v>161.28610192714822</v>
      </c>
      <c r="I480" s="12">
        <f>Cp*RhoP/(J480*RhoA)*dP/1000*MassivSS</f>
        <v>0.5499764174007894</v>
      </c>
      <c r="J480" s="24">
        <f>IF(H480&lt;600,425+0.773*H480-1.69/1000*H480^2+2.22/1000^2*H480^3,IF(H480&lt;735,666+13002/(738-H480),IF(H480&lt;900,545+17820/(H480-731),650)))</f>
        <v>515.02600003031353</v>
      </c>
      <c r="K480" s="12">
        <f>LambdaP*MassivSS/(dP/1000)/(J480*RhoA)/(1+I480/3)*(D480-H480)*DeltaT-(EXP(I480/10)-1)*(D480-D479)</f>
        <v>0.3678030067601607</v>
      </c>
      <c r="L480" s="24">
        <f>L479+IF(Limit=Oui,MAX(0,O479),O479)</f>
        <v>161.28610192714822</v>
      </c>
      <c r="M480" s="12">
        <f>Cp*RhoP/(N480*RhoA)*dP/1000*MassivW</f>
        <v>0.5499764174007894</v>
      </c>
      <c r="N480" s="24">
        <f>IF(L480&lt;600,425+0.773*L480-1.69/1000*L480^2+2.22/1000^2*L480^3,IF(L480&lt;735,666+13002/(738-L480),IF(L480&lt;900,545+17820/(L480-731),650)))</f>
        <v>515.02600003031353</v>
      </c>
      <c r="O480" s="12">
        <f>LambdaP*MassivW/(dP/1000)/(N480*RhoA)/(1+M480/3)*(D480-L480)*DeltaT-(EXP(M480/10)-1)*(D480-D479)</f>
        <v>0.3678030067601607</v>
      </c>
      <c r="P480" s="24">
        <f>P479+IF(Limit=Oui,MAX(0,S479),S479)</f>
        <v>161.28610192714822</v>
      </c>
      <c r="Q480" s="12">
        <f>Cp*RhoP/(R480*RhoA)*dP/1000*MassivSI</f>
        <v>0.5499764174007894</v>
      </c>
      <c r="R480" s="24">
        <f>IF(P480&lt;600,425+0.773*P480-1.69/1000*P480^2+2.22/1000^2*P480^3,IF(P480&lt;735,666+13002/(738-P480),IF(P480&lt;900,545+17820/(P480-731),650)))</f>
        <v>515.02600003031353</v>
      </c>
      <c r="S480" s="12">
        <f>LambdaP*MassivSI/(dP/1000)/(R480*RhoA)/(1+Q480/3)*(D480-P480)*DeltaT-(EXP(Q480/10)-1)*(D480-D479)</f>
        <v>0.3678030067601607</v>
      </c>
    </row>
    <row r="481" spans="2:19" x14ac:dyDescent="0.25">
      <c r="B481" s="3">
        <f t="shared" si="28"/>
        <v>2315</v>
      </c>
      <c r="C481" s="14">
        <f t="shared" si="29"/>
        <v>38.583333333333336</v>
      </c>
      <c r="D481" s="11">
        <f t="shared" si="30"/>
        <v>879.35858844952281</v>
      </c>
      <c r="E481" s="11">
        <f t="shared" si="31"/>
        <v>161.65390493390839</v>
      </c>
      <c r="F481" s="11">
        <f>L481</f>
        <v>161.65390493390839</v>
      </c>
      <c r="G481" s="11">
        <f>P481</f>
        <v>161.65390493390839</v>
      </c>
      <c r="H481" s="24">
        <f>H480+IF(Limit=Oui,MAX(0,K480),K480)</f>
        <v>161.65390493390839</v>
      </c>
      <c r="I481" s="12">
        <f>Cp*RhoP/(J481*RhoA)*dP/1000*MassivSS</f>
        <v>0.54981901384016485</v>
      </c>
      <c r="J481" s="24">
        <f>IF(H481&lt;600,425+0.773*H481-1.69/1000*H481^2+2.22/1000^2*H481^3,IF(H481&lt;735,666+13002/(738-H481),IF(H481&lt;900,545+17820/(H481-731),650)))</f>
        <v>515.17344296003841</v>
      </c>
      <c r="K481" s="12">
        <f>LambdaP*MassivSS/(dP/1000)/(J481*RhoA)/(1+I481/3)*(D481-H481)*DeltaT-(EXP(I481/10)-1)*(D481-D480)</f>
        <v>0.36773028019106896</v>
      </c>
      <c r="L481" s="24">
        <f>L480+IF(Limit=Oui,MAX(0,O480),O480)</f>
        <v>161.65390493390839</v>
      </c>
      <c r="M481" s="12">
        <f>Cp*RhoP/(N481*RhoA)*dP/1000*MassivW</f>
        <v>0.54981901384016485</v>
      </c>
      <c r="N481" s="24">
        <f>IF(L481&lt;600,425+0.773*L481-1.69/1000*L481^2+2.22/1000^2*L481^3,IF(L481&lt;735,666+13002/(738-L481),IF(L481&lt;900,545+17820/(L481-731),650)))</f>
        <v>515.17344296003841</v>
      </c>
      <c r="O481" s="12">
        <f>LambdaP*MassivW/(dP/1000)/(N481*RhoA)/(1+M481/3)*(D481-L481)*DeltaT-(EXP(M481/10)-1)*(D481-D480)</f>
        <v>0.36773028019106896</v>
      </c>
      <c r="P481" s="24">
        <f>P480+IF(Limit=Oui,MAX(0,S480),S480)</f>
        <v>161.65390493390839</v>
      </c>
      <c r="Q481" s="12">
        <f>Cp*RhoP/(R481*RhoA)*dP/1000*MassivSI</f>
        <v>0.54981901384016485</v>
      </c>
      <c r="R481" s="24">
        <f>IF(P481&lt;600,425+0.773*P481-1.69/1000*P481^2+2.22/1000^2*P481^3,IF(P481&lt;735,666+13002/(738-P481),IF(P481&lt;900,545+17820/(P481-731),650)))</f>
        <v>515.17344296003841</v>
      </c>
      <c r="S481" s="12">
        <f>LambdaP*MassivSI/(dP/1000)/(R481*RhoA)/(1+Q481/3)*(D481-P481)*DeltaT-(EXP(Q481/10)-1)*(D481-D480)</f>
        <v>0.36773028019106896</v>
      </c>
    </row>
    <row r="482" spans="2:19" x14ac:dyDescent="0.25">
      <c r="B482" s="3">
        <f t="shared" si="28"/>
        <v>2320</v>
      </c>
      <c r="C482" s="14">
        <f t="shared" si="29"/>
        <v>38.666666666666664</v>
      </c>
      <c r="D482" s="11">
        <f t="shared" si="30"/>
        <v>879.68080706027945</v>
      </c>
      <c r="E482" s="11">
        <f t="shared" si="31"/>
        <v>162.02163521409946</v>
      </c>
      <c r="F482" s="11">
        <f>L482</f>
        <v>162.02163521409946</v>
      </c>
      <c r="G482" s="11">
        <f>P482</f>
        <v>162.02163521409946</v>
      </c>
      <c r="H482" s="24">
        <f>H481+IF(Limit=Oui,MAX(0,K481),K481)</f>
        <v>162.02163521409946</v>
      </c>
      <c r="I482" s="12">
        <f>Cp*RhoP/(J482*RhoA)*dP/1000*MassivSS</f>
        <v>0.54966190841198814</v>
      </c>
      <c r="J482" s="24">
        <f>IF(H482&lt;600,425+0.773*H482-1.69/1000*H482^2+2.22/1000^2*H482^3,IF(H482&lt;735,666+13002/(738-H482),IF(H482&lt;900,545+17820/(H482-731),650)))</f>
        <v>515.32069082841497</v>
      </c>
      <c r="K482" s="12">
        <f>LambdaP*MassivSS/(dP/1000)/(J482*RhoA)/(1+I482/3)*(D482-H482)*DeltaT-(EXP(I482/10)-1)*(D482-D481)</f>
        <v>0.36765719669839608</v>
      </c>
      <c r="L482" s="24">
        <f>L481+IF(Limit=Oui,MAX(0,O481),O481)</f>
        <v>162.02163521409946</v>
      </c>
      <c r="M482" s="12">
        <f>Cp*RhoP/(N482*RhoA)*dP/1000*MassivW</f>
        <v>0.54966190841198814</v>
      </c>
      <c r="N482" s="24">
        <f>IF(L482&lt;600,425+0.773*L482-1.69/1000*L482^2+2.22/1000^2*L482^3,IF(L482&lt;735,666+13002/(738-L482),IF(L482&lt;900,545+17820/(L482-731),650)))</f>
        <v>515.32069082841497</v>
      </c>
      <c r="O482" s="12">
        <f>LambdaP*MassivW/(dP/1000)/(N482*RhoA)/(1+M482/3)*(D482-L482)*DeltaT-(EXP(M482/10)-1)*(D482-D481)</f>
        <v>0.36765719669839608</v>
      </c>
      <c r="P482" s="24">
        <f>P481+IF(Limit=Oui,MAX(0,S481),S481)</f>
        <v>162.02163521409946</v>
      </c>
      <c r="Q482" s="12">
        <f>Cp*RhoP/(R482*RhoA)*dP/1000*MassivSI</f>
        <v>0.54966190841198814</v>
      </c>
      <c r="R482" s="24">
        <f>IF(P482&lt;600,425+0.773*P482-1.69/1000*P482^2+2.22/1000^2*P482^3,IF(P482&lt;735,666+13002/(738-P482),IF(P482&lt;900,545+17820/(P482-731),650)))</f>
        <v>515.32069082841497</v>
      </c>
      <c r="S482" s="12">
        <f>LambdaP*MassivSI/(dP/1000)/(R482*RhoA)/(1+Q482/3)*(D482-P482)*DeltaT-(EXP(Q482/10)-1)*(D482-D481)</f>
        <v>0.36765719669839608</v>
      </c>
    </row>
    <row r="483" spans="2:19" x14ac:dyDescent="0.25">
      <c r="B483" s="3">
        <f t="shared" si="28"/>
        <v>2325</v>
      </c>
      <c r="C483" s="14">
        <f t="shared" si="29"/>
        <v>38.75</v>
      </c>
      <c r="D483" s="11">
        <f t="shared" si="30"/>
        <v>880.00233421425878</v>
      </c>
      <c r="E483" s="11">
        <f t="shared" si="31"/>
        <v>162.38929241079785</v>
      </c>
      <c r="F483" s="11">
        <f>L483</f>
        <v>162.38929241079785</v>
      </c>
      <c r="G483" s="11">
        <f>P483</f>
        <v>162.38929241079785</v>
      </c>
      <c r="H483" s="24">
        <f>H482+IF(Limit=Oui,MAX(0,K482),K482)</f>
        <v>162.38929241079785</v>
      </c>
      <c r="I483" s="12">
        <f>Cp*RhoP/(J483*RhoA)*dP/1000*MassivSS</f>
        <v>0.54950510002370601</v>
      </c>
      <c r="J483" s="24">
        <f>IF(H483&lt;600,425+0.773*H483-1.69/1000*H483^2+2.22/1000^2*H483^3,IF(H483&lt;735,666+13002/(738-H483),IF(H483&lt;900,545+17820/(H483-731),650)))</f>
        <v>515.467744253349</v>
      </c>
      <c r="K483" s="12">
        <f>LambdaP*MassivSS/(dP/1000)/(J483*RhoA)/(1+I483/3)*(D483-H483)*DeltaT-(EXP(I483/10)-1)*(D483-D482)</f>
        <v>0.36758375902788948</v>
      </c>
      <c r="L483" s="24">
        <f>L482+IF(Limit=Oui,MAX(0,O482),O482)</f>
        <v>162.38929241079785</v>
      </c>
      <c r="M483" s="12">
        <f>Cp*RhoP/(N483*RhoA)*dP/1000*MassivW</f>
        <v>0.54950510002370601</v>
      </c>
      <c r="N483" s="24">
        <f>IF(L483&lt;600,425+0.773*L483-1.69/1000*L483^2+2.22/1000^2*L483^3,IF(L483&lt;735,666+13002/(738-L483),IF(L483&lt;900,545+17820/(L483-731),650)))</f>
        <v>515.467744253349</v>
      </c>
      <c r="O483" s="12">
        <f>LambdaP*MassivW/(dP/1000)/(N483*RhoA)/(1+M483/3)*(D483-L483)*DeltaT-(EXP(M483/10)-1)*(D483-D482)</f>
        <v>0.36758375902788948</v>
      </c>
      <c r="P483" s="24">
        <f>P482+IF(Limit=Oui,MAX(0,S482),S482)</f>
        <v>162.38929241079785</v>
      </c>
      <c r="Q483" s="12">
        <f>Cp*RhoP/(R483*RhoA)*dP/1000*MassivSI</f>
        <v>0.54950510002370601</v>
      </c>
      <c r="R483" s="24">
        <f>IF(P483&lt;600,425+0.773*P483-1.69/1000*P483^2+2.22/1000^2*P483^3,IF(P483&lt;735,666+13002/(738-P483),IF(P483&lt;900,545+17820/(P483-731),650)))</f>
        <v>515.467744253349</v>
      </c>
      <c r="S483" s="12">
        <f>LambdaP*MassivSI/(dP/1000)/(R483*RhoA)/(1+Q483/3)*(D483-P483)*DeltaT-(EXP(Q483/10)-1)*(D483-D482)</f>
        <v>0.36758375902788948</v>
      </c>
    </row>
    <row r="484" spans="2:19" x14ac:dyDescent="0.25">
      <c r="B484" s="3">
        <f t="shared" si="28"/>
        <v>2330</v>
      </c>
      <c r="C484" s="14">
        <f t="shared" si="29"/>
        <v>38.833333333333336</v>
      </c>
      <c r="D484" s="11">
        <f t="shared" si="30"/>
        <v>880.32317287273509</v>
      </c>
      <c r="E484" s="11">
        <f t="shared" si="31"/>
        <v>162.75687616982574</v>
      </c>
      <c r="F484" s="11">
        <f>L484</f>
        <v>162.75687616982574</v>
      </c>
      <c r="G484" s="11">
        <f>P484</f>
        <v>162.75687616982574</v>
      </c>
      <c r="H484" s="24">
        <f>H483+IF(Limit=Oui,MAX(0,K483),K483)</f>
        <v>162.75687616982574</v>
      </c>
      <c r="I484" s="12">
        <f>Cp*RhoP/(J484*RhoA)*dP/1000*MassivSS</f>
        <v>0.54934858758444727</v>
      </c>
      <c r="J484" s="24">
        <f>IF(H484&lt;600,425+0.773*H484-1.69/1000*H484^2+2.22/1000^2*H484^3,IF(H484&lt;735,666+13002/(738-H484),IF(H484&lt;900,545+17820/(H484-731),650)))</f>
        <v>515.61460385367513</v>
      </c>
      <c r="K484" s="12">
        <f>LambdaP*MassivSS/(dP/1000)/(J484*RhoA)/(1+I484/3)*(D484-H484)*DeltaT-(EXP(I484/10)-1)*(D484-D483)</f>
        <v>0.36750996990025631</v>
      </c>
      <c r="L484" s="24">
        <f>L483+IF(Limit=Oui,MAX(0,O483),O483)</f>
        <v>162.75687616982574</v>
      </c>
      <c r="M484" s="12">
        <f>Cp*RhoP/(N484*RhoA)*dP/1000*MassivW</f>
        <v>0.54934858758444727</v>
      </c>
      <c r="N484" s="24">
        <f>IF(L484&lt;600,425+0.773*L484-1.69/1000*L484^2+2.22/1000^2*L484^3,IF(L484&lt;735,666+13002/(738-L484),IF(L484&lt;900,545+17820/(L484-731),650)))</f>
        <v>515.61460385367513</v>
      </c>
      <c r="O484" s="12">
        <f>LambdaP*MassivW/(dP/1000)/(N484*RhoA)/(1+M484/3)*(D484-L484)*DeltaT-(EXP(M484/10)-1)*(D484-D483)</f>
        <v>0.36750996990025631</v>
      </c>
      <c r="P484" s="24">
        <f>P483+IF(Limit=Oui,MAX(0,S483),S483)</f>
        <v>162.75687616982574</v>
      </c>
      <c r="Q484" s="12">
        <f>Cp*RhoP/(R484*RhoA)*dP/1000*MassivSI</f>
        <v>0.54934858758444727</v>
      </c>
      <c r="R484" s="24">
        <f>IF(P484&lt;600,425+0.773*P484-1.69/1000*P484^2+2.22/1000^2*P484^3,IF(P484&lt;735,666+13002/(738-P484),IF(P484&lt;900,545+17820/(P484-731),650)))</f>
        <v>515.61460385367513</v>
      </c>
      <c r="S484" s="12">
        <f>LambdaP*MassivSI/(dP/1000)/(R484*RhoA)/(1+Q484/3)*(D484-P484)*DeltaT-(EXP(Q484/10)-1)*(D484-D483)</f>
        <v>0.36750996990025631</v>
      </c>
    </row>
    <row r="485" spans="2:19" x14ac:dyDescent="0.25">
      <c r="B485" s="3">
        <f t="shared" si="28"/>
        <v>2335</v>
      </c>
      <c r="C485" s="14">
        <f t="shared" si="29"/>
        <v>38.916666666666664</v>
      </c>
      <c r="D485" s="11">
        <f t="shared" si="30"/>
        <v>880.64332597799989</v>
      </c>
      <c r="E485" s="11">
        <f t="shared" si="31"/>
        <v>163.124386139726</v>
      </c>
      <c r="F485" s="11">
        <f>L485</f>
        <v>163.124386139726</v>
      </c>
      <c r="G485" s="11">
        <f>P485</f>
        <v>163.124386139726</v>
      </c>
      <c r="H485" s="24">
        <f>H484+IF(Limit=Oui,MAX(0,K484),K484)</f>
        <v>163.124386139726</v>
      </c>
      <c r="I485" s="12">
        <f>Cp*RhoP/(J485*RhoA)*dP/1000*MassivSS</f>
        <v>0.54919237000503796</v>
      </c>
      <c r="J485" s="24">
        <f>IF(H485&lt;600,425+0.773*H485-1.69/1000*H485^2+2.22/1000^2*H485^3,IF(H485&lt;735,666+13002/(738-H485),IF(H485&lt;900,545+17820/(H485-731),650)))</f>
        <v>515.76127024913387</v>
      </c>
      <c r="K485" s="12">
        <f>LambdaP*MassivSS/(dP/1000)/(J485*RhoA)/(1+I485/3)*(D485-H485)*DeltaT-(EXP(I485/10)-1)*(D485-D484)</f>
        <v>0.36743583201135738</v>
      </c>
      <c r="L485" s="24">
        <f>L484+IF(Limit=Oui,MAX(0,O484),O484)</f>
        <v>163.124386139726</v>
      </c>
      <c r="M485" s="12">
        <f>Cp*RhoP/(N485*RhoA)*dP/1000*MassivW</f>
        <v>0.54919237000503796</v>
      </c>
      <c r="N485" s="24">
        <f>IF(L485&lt;600,425+0.773*L485-1.69/1000*L485^2+2.22/1000^2*L485^3,IF(L485&lt;735,666+13002/(738-L485),IF(L485&lt;900,545+17820/(L485-731),650)))</f>
        <v>515.76127024913387</v>
      </c>
      <c r="O485" s="12">
        <f>LambdaP*MassivW/(dP/1000)/(N485*RhoA)/(1+M485/3)*(D485-L485)*DeltaT-(EXP(M485/10)-1)*(D485-D484)</f>
        <v>0.36743583201135738</v>
      </c>
      <c r="P485" s="24">
        <f>P484+IF(Limit=Oui,MAX(0,S484),S484)</f>
        <v>163.124386139726</v>
      </c>
      <c r="Q485" s="12">
        <f>Cp*RhoP/(R485*RhoA)*dP/1000*MassivSI</f>
        <v>0.54919237000503796</v>
      </c>
      <c r="R485" s="24">
        <f>IF(P485&lt;600,425+0.773*P485-1.69/1000*P485^2+2.22/1000^2*P485^3,IF(P485&lt;735,666+13002/(738-P485),IF(P485&lt;900,545+17820/(P485-731),650)))</f>
        <v>515.76127024913387</v>
      </c>
      <c r="S485" s="12">
        <f>LambdaP*MassivSI/(dP/1000)/(R485*RhoA)/(1+Q485/3)*(D485-P485)*DeltaT-(EXP(Q485/10)-1)*(D485-D484)</f>
        <v>0.36743583201135738</v>
      </c>
    </row>
    <row r="486" spans="2:19" x14ac:dyDescent="0.25">
      <c r="B486" s="3">
        <f t="shared" si="28"/>
        <v>2340</v>
      </c>
      <c r="C486" s="14">
        <f t="shared" si="29"/>
        <v>39</v>
      </c>
      <c r="D486" s="11">
        <f t="shared" si="30"/>
        <v>880.96279645352467</v>
      </c>
      <c r="E486" s="11">
        <f t="shared" si="31"/>
        <v>163.49182197173735</v>
      </c>
      <c r="F486" s="11">
        <f>L486</f>
        <v>163.49182197173735</v>
      </c>
      <c r="G486" s="11">
        <f>P486</f>
        <v>163.49182197173735</v>
      </c>
      <c r="H486" s="24">
        <f>H485+IF(Limit=Oui,MAX(0,K485),K485)</f>
        <v>163.49182197173735</v>
      </c>
      <c r="I486" s="12">
        <f>Cp*RhoP/(J486*RhoA)*dP/1000*MassivSS</f>
        <v>0.54903644619801695</v>
      </c>
      <c r="J486" s="24">
        <f>IF(H486&lt;600,425+0.773*H486-1.69/1000*H486^2+2.22/1000^2*H486^3,IF(H486&lt;735,666+13002/(738-H486),IF(H486&lt;900,545+17820/(H486-731),650)))</f>
        <v>515.90774406035007</v>
      </c>
      <c r="K486" s="12">
        <f>LambdaP*MassivSS/(dP/1000)/(J486*RhoA)/(1+I486/3)*(D486-H486)*DeltaT-(EXP(I486/10)-1)*(D486-D485)</f>
        <v>0.36736134803243847</v>
      </c>
      <c r="L486" s="24">
        <f>L485+IF(Limit=Oui,MAX(0,O485),O485)</f>
        <v>163.49182197173735</v>
      </c>
      <c r="M486" s="12">
        <f>Cp*RhoP/(N486*RhoA)*dP/1000*MassivW</f>
        <v>0.54903644619801695</v>
      </c>
      <c r="N486" s="24">
        <f>IF(L486&lt;600,425+0.773*L486-1.69/1000*L486^2+2.22/1000^2*L486^3,IF(L486&lt;735,666+13002/(738-L486),IF(L486&lt;900,545+17820/(L486-731),650)))</f>
        <v>515.90774406035007</v>
      </c>
      <c r="O486" s="12">
        <f>LambdaP*MassivW/(dP/1000)/(N486*RhoA)/(1+M486/3)*(D486-L486)*DeltaT-(EXP(M486/10)-1)*(D486-D485)</f>
        <v>0.36736134803243847</v>
      </c>
      <c r="P486" s="24">
        <f>P485+IF(Limit=Oui,MAX(0,S485),S485)</f>
        <v>163.49182197173735</v>
      </c>
      <c r="Q486" s="12">
        <f>Cp*RhoP/(R486*RhoA)*dP/1000*MassivSI</f>
        <v>0.54903644619801695</v>
      </c>
      <c r="R486" s="24">
        <f>IF(P486&lt;600,425+0.773*P486-1.69/1000*P486^2+2.22/1000^2*P486^3,IF(P486&lt;735,666+13002/(738-P486),IF(P486&lt;900,545+17820/(P486-731),650)))</f>
        <v>515.90774406035007</v>
      </c>
      <c r="S486" s="12">
        <f>LambdaP*MassivSI/(dP/1000)/(R486*RhoA)/(1+Q486/3)*(D486-P486)*DeltaT-(EXP(Q486/10)-1)*(D486-D485)</f>
        <v>0.36736134803243847</v>
      </c>
    </row>
    <row r="487" spans="2:19" x14ac:dyDescent="0.25">
      <c r="B487" s="3">
        <f t="shared" si="28"/>
        <v>2345</v>
      </c>
      <c r="C487" s="14">
        <f t="shared" si="29"/>
        <v>39.083333333333336</v>
      </c>
      <c r="D487" s="11">
        <f t="shared" si="30"/>
        <v>881.28158720412</v>
      </c>
      <c r="E487" s="11">
        <f t="shared" si="31"/>
        <v>163.85918331976978</v>
      </c>
      <c r="F487" s="11">
        <f>L487</f>
        <v>163.85918331976978</v>
      </c>
      <c r="G487" s="11">
        <f>P487</f>
        <v>163.85918331976978</v>
      </c>
      <c r="H487" s="24">
        <f>H486+IF(Limit=Oui,MAX(0,K486),K486)</f>
        <v>163.85918331976978</v>
      </c>
      <c r="I487" s="12">
        <f>Cp*RhoP/(J487*RhoA)*dP/1000*MassivSS</f>
        <v>0.54888081507765063</v>
      </c>
      <c r="J487" s="24">
        <f>IF(H487&lt;600,425+0.773*H487-1.69/1000*H487^2+2.22/1000^2*H487^3,IF(H487&lt;735,666+13002/(738-H487),IF(H487&lt;900,545+17820/(H487-731),650)))</f>
        <v>516.05402590880999</v>
      </c>
      <c r="K487" s="12">
        <f>LambdaP*MassivSS/(dP/1000)/(J487*RhoA)/(1+I487/3)*(D487-H487)*DeltaT-(EXP(I487/10)-1)*(D487-D486)</f>
        <v>0.36728652061048778</v>
      </c>
      <c r="L487" s="24">
        <f>L486+IF(Limit=Oui,MAX(0,O486),O486)</f>
        <v>163.85918331976978</v>
      </c>
      <c r="M487" s="12">
        <f>Cp*RhoP/(N487*RhoA)*dP/1000*MassivW</f>
        <v>0.54888081507765063</v>
      </c>
      <c r="N487" s="24">
        <f>IF(L487&lt;600,425+0.773*L487-1.69/1000*L487^2+2.22/1000^2*L487^3,IF(L487&lt;735,666+13002/(738-L487),IF(L487&lt;900,545+17820/(L487-731),650)))</f>
        <v>516.05402590880999</v>
      </c>
      <c r="O487" s="12">
        <f>LambdaP*MassivW/(dP/1000)/(N487*RhoA)/(1+M487/3)*(D487-L487)*DeltaT-(EXP(M487/10)-1)*(D487-D486)</f>
        <v>0.36728652061048778</v>
      </c>
      <c r="P487" s="24">
        <f>P486+IF(Limit=Oui,MAX(0,S486),S486)</f>
        <v>163.85918331976978</v>
      </c>
      <c r="Q487" s="12">
        <f>Cp*RhoP/(R487*RhoA)*dP/1000*MassivSI</f>
        <v>0.54888081507765063</v>
      </c>
      <c r="R487" s="24">
        <f>IF(P487&lt;600,425+0.773*P487-1.69/1000*P487^2+2.22/1000^2*P487^3,IF(P487&lt;735,666+13002/(738-P487),IF(P487&lt;900,545+17820/(P487-731),650)))</f>
        <v>516.05402590880999</v>
      </c>
      <c r="S487" s="12">
        <f>LambdaP*MassivSI/(dP/1000)/(R487*RhoA)/(1+Q487/3)*(D487-P487)*DeltaT-(EXP(Q487/10)-1)*(D487-D486)</f>
        <v>0.36728652061048778</v>
      </c>
    </row>
    <row r="488" spans="2:19" x14ac:dyDescent="0.25">
      <c r="B488" s="3">
        <f t="shared" si="28"/>
        <v>2350</v>
      </c>
      <c r="C488" s="14">
        <f t="shared" si="29"/>
        <v>39.166666666666664</v>
      </c>
      <c r="D488" s="11">
        <f t="shared" si="30"/>
        <v>881.59970111609459</v>
      </c>
      <c r="E488" s="11">
        <f t="shared" si="31"/>
        <v>164.22646984038028</v>
      </c>
      <c r="F488" s="11">
        <f>L488</f>
        <v>164.22646984038028</v>
      </c>
      <c r="G488" s="11">
        <f>P488</f>
        <v>164.22646984038028</v>
      </c>
      <c r="H488" s="24">
        <f>H487+IF(Limit=Oui,MAX(0,K487),K487)</f>
        <v>164.22646984038028</v>
      </c>
      <c r="I488" s="12">
        <f>Cp*RhoP/(J488*RhoA)*dP/1000*MassivSS</f>
        <v>0.54872547555994666</v>
      </c>
      <c r="J488" s="24">
        <f>IF(H488&lt;600,425+0.773*H488-1.69/1000*H488^2+2.22/1000^2*H488^3,IF(H488&lt;735,666+13002/(738-H488),IF(H488&lt;900,545+17820/(H488-731),650)))</f>
        <v>516.20011641684061</v>
      </c>
      <c r="K488" s="12">
        <f>LambdaP*MassivSS/(dP/1000)/(J488*RhoA)/(1+I488/3)*(D488-H488)*DeltaT-(EXP(I488/10)-1)*(D488-D487)</f>
        <v>0.36721135236839841</v>
      </c>
      <c r="L488" s="24">
        <f>L487+IF(Limit=Oui,MAX(0,O487),O487)</f>
        <v>164.22646984038028</v>
      </c>
      <c r="M488" s="12">
        <f>Cp*RhoP/(N488*RhoA)*dP/1000*MassivW</f>
        <v>0.54872547555994666</v>
      </c>
      <c r="N488" s="24">
        <f>IF(L488&lt;600,425+0.773*L488-1.69/1000*L488^2+2.22/1000^2*L488^3,IF(L488&lt;735,666+13002/(738-L488),IF(L488&lt;900,545+17820/(L488-731),650)))</f>
        <v>516.20011641684061</v>
      </c>
      <c r="O488" s="12">
        <f>LambdaP*MassivW/(dP/1000)/(N488*RhoA)/(1+M488/3)*(D488-L488)*DeltaT-(EXP(M488/10)-1)*(D488-D487)</f>
        <v>0.36721135236839841</v>
      </c>
      <c r="P488" s="24">
        <f>P487+IF(Limit=Oui,MAX(0,S487),S487)</f>
        <v>164.22646984038028</v>
      </c>
      <c r="Q488" s="12">
        <f>Cp*RhoP/(R488*RhoA)*dP/1000*MassivSI</f>
        <v>0.54872547555994666</v>
      </c>
      <c r="R488" s="24">
        <f>IF(P488&lt;600,425+0.773*P488-1.69/1000*P488^2+2.22/1000^2*P488^3,IF(P488&lt;735,666+13002/(738-P488),IF(P488&lt;900,545+17820/(P488-731),650)))</f>
        <v>516.20011641684061</v>
      </c>
      <c r="S488" s="12">
        <f>LambdaP*MassivSI/(dP/1000)/(R488*RhoA)/(1+Q488/3)*(D488-P488)*DeltaT-(EXP(Q488/10)-1)*(D488-D487)</f>
        <v>0.36721135236839841</v>
      </c>
    </row>
    <row r="489" spans="2:19" x14ac:dyDescent="0.25">
      <c r="B489" s="3">
        <f t="shared" si="28"/>
        <v>2355</v>
      </c>
      <c r="C489" s="14">
        <f t="shared" si="29"/>
        <v>39.25</v>
      </c>
      <c r="D489" s="11">
        <f t="shared" si="30"/>
        <v>881.9171410574121</v>
      </c>
      <c r="E489" s="11">
        <f t="shared" si="31"/>
        <v>164.59368119274868</v>
      </c>
      <c r="F489" s="11">
        <f>L489</f>
        <v>164.59368119274868</v>
      </c>
      <c r="G489" s="11">
        <f>P489</f>
        <v>164.59368119274868</v>
      </c>
      <c r="H489" s="24">
        <f>H488+IF(Limit=Oui,MAX(0,K488),K488)</f>
        <v>164.59368119274868</v>
      </c>
      <c r="I489" s="12">
        <f>Cp*RhoP/(J489*RhoA)*dP/1000*MassivSS</f>
        <v>0.54857042656266841</v>
      </c>
      <c r="J489" s="24">
        <f>IF(H489&lt;600,425+0.773*H489-1.69/1000*H489^2+2.22/1000^2*H489^3,IF(H489&lt;735,666+13002/(738-H489),IF(H489&lt;900,545+17820/(H489-731),650)))</f>
        <v>516.34601620758735</v>
      </c>
      <c r="K489" s="12">
        <f>LambdaP*MassivSS/(dP/1000)/(J489*RhoA)/(1+I489/3)*(D489-H489)*DeltaT-(EXP(I489/10)-1)*(D489-D488)</f>
        <v>0.36713584590525239</v>
      </c>
      <c r="L489" s="24">
        <f>L488+IF(Limit=Oui,MAX(0,O488),O488)</f>
        <v>164.59368119274868</v>
      </c>
      <c r="M489" s="12">
        <f>Cp*RhoP/(N489*RhoA)*dP/1000*MassivW</f>
        <v>0.54857042656266841</v>
      </c>
      <c r="N489" s="24">
        <f>IF(L489&lt;600,425+0.773*L489-1.69/1000*L489^2+2.22/1000^2*L489^3,IF(L489&lt;735,666+13002/(738-L489),IF(L489&lt;900,545+17820/(L489-731),650)))</f>
        <v>516.34601620758735</v>
      </c>
      <c r="O489" s="12">
        <f>LambdaP*MassivW/(dP/1000)/(N489*RhoA)/(1+M489/3)*(D489-L489)*DeltaT-(EXP(M489/10)-1)*(D489-D488)</f>
        <v>0.36713584590525239</v>
      </c>
      <c r="P489" s="24">
        <f>P488+IF(Limit=Oui,MAX(0,S488),S488)</f>
        <v>164.59368119274868</v>
      </c>
      <c r="Q489" s="12">
        <f>Cp*RhoP/(R489*RhoA)*dP/1000*MassivSI</f>
        <v>0.54857042656266841</v>
      </c>
      <c r="R489" s="24">
        <f>IF(P489&lt;600,425+0.773*P489-1.69/1000*P489^2+2.22/1000^2*P489^3,IF(P489&lt;735,666+13002/(738-P489),IF(P489&lt;900,545+17820/(P489-731),650)))</f>
        <v>516.34601620758735</v>
      </c>
      <c r="S489" s="12">
        <f>LambdaP*MassivSI/(dP/1000)/(R489*RhoA)/(1+Q489/3)*(D489-P489)*DeltaT-(EXP(Q489/10)-1)*(D489-D488)</f>
        <v>0.36713584590525239</v>
      </c>
    </row>
    <row r="490" spans="2:19" x14ac:dyDescent="0.25">
      <c r="B490" s="3">
        <f t="shared" si="28"/>
        <v>2360</v>
      </c>
      <c r="C490" s="14">
        <f t="shared" si="29"/>
        <v>39.333333333333336</v>
      </c>
      <c r="D490" s="11">
        <f t="shared" si="30"/>
        <v>882.23390987784558</v>
      </c>
      <c r="E490" s="11">
        <f t="shared" si="31"/>
        <v>164.96081703865391</v>
      </c>
      <c r="F490" s="11">
        <f>L490</f>
        <v>164.96081703865391</v>
      </c>
      <c r="G490" s="11">
        <f>P490</f>
        <v>164.96081703865391</v>
      </c>
      <c r="H490" s="24">
        <f>H489+IF(Limit=Oui,MAX(0,K489),K489)</f>
        <v>164.96081703865391</v>
      </c>
      <c r="I490" s="12">
        <f>Cp*RhoP/(J490*RhoA)*dP/1000*MassivSS</f>
        <v>0.54841566700534883</v>
      </c>
      <c r="J490" s="24">
        <f>IF(H490&lt;600,425+0.773*H490-1.69/1000*H490^2+2.22/1000^2*H490^3,IF(H490&lt;735,666+13002/(738-H490),IF(H490&lt;900,545+17820/(H490-731),650)))</f>
        <v>516.49172590499336</v>
      </c>
      <c r="K490" s="12">
        <f>LambdaP*MassivSS/(dP/1000)/(J490*RhoA)/(1+I490/3)*(D490-H490)*DeltaT-(EXP(I490/10)-1)*(D490-D489)</f>
        <v>0.36706000379660153</v>
      </c>
      <c r="L490" s="24">
        <f>L489+IF(Limit=Oui,MAX(0,O489),O489)</f>
        <v>164.96081703865391</v>
      </c>
      <c r="M490" s="12">
        <f>Cp*RhoP/(N490*RhoA)*dP/1000*MassivW</f>
        <v>0.54841566700534883</v>
      </c>
      <c r="N490" s="24">
        <f>IF(L490&lt;600,425+0.773*L490-1.69/1000*L490^2+2.22/1000^2*L490^3,IF(L490&lt;735,666+13002/(738-L490),IF(L490&lt;900,545+17820/(L490-731),650)))</f>
        <v>516.49172590499336</v>
      </c>
      <c r="O490" s="12">
        <f>LambdaP*MassivW/(dP/1000)/(N490*RhoA)/(1+M490/3)*(D490-L490)*DeltaT-(EXP(M490/10)-1)*(D490-D489)</f>
        <v>0.36706000379660153</v>
      </c>
      <c r="P490" s="24">
        <f>P489+IF(Limit=Oui,MAX(0,S489),S489)</f>
        <v>164.96081703865391</v>
      </c>
      <c r="Q490" s="12">
        <f>Cp*RhoP/(R490*RhoA)*dP/1000*MassivSI</f>
        <v>0.54841566700534883</v>
      </c>
      <c r="R490" s="24">
        <f>IF(P490&lt;600,425+0.773*P490-1.69/1000*P490^2+2.22/1000^2*P490^3,IF(P490&lt;735,666+13002/(738-P490),IF(P490&lt;900,545+17820/(P490-731),650)))</f>
        <v>516.49172590499336</v>
      </c>
      <c r="S490" s="12">
        <f>LambdaP*MassivSI/(dP/1000)/(R490*RhoA)/(1+Q490/3)*(D490-P490)*DeltaT-(EXP(Q490/10)-1)*(D490-D489)</f>
        <v>0.36706000379660153</v>
      </c>
    </row>
    <row r="491" spans="2:19" x14ac:dyDescent="0.25">
      <c r="B491" s="3">
        <f t="shared" si="28"/>
        <v>2365</v>
      </c>
      <c r="C491" s="14">
        <f t="shared" si="29"/>
        <v>39.416666666666664</v>
      </c>
      <c r="D491" s="11">
        <f t="shared" si="30"/>
        <v>882.55001040913226</v>
      </c>
      <c r="E491" s="11">
        <f t="shared" si="31"/>
        <v>165.32787704245052</v>
      </c>
      <c r="F491" s="11">
        <f>L491</f>
        <v>165.32787704245052</v>
      </c>
      <c r="G491" s="11">
        <f>P491</f>
        <v>165.32787704245052</v>
      </c>
      <c r="H491" s="24">
        <f>H490+IF(Limit=Oui,MAX(0,K490),K490)</f>
        <v>165.32787704245052</v>
      </c>
      <c r="I491" s="12">
        <f>Cp*RhoP/(J491*RhoA)*dP/1000*MassivSS</f>
        <v>0.54826119580930321</v>
      </c>
      <c r="J491" s="24">
        <f>IF(H491&lt;600,425+0.773*H491-1.69/1000*H491^2+2.22/1000^2*H491^3,IF(H491&lt;735,666+13002/(738-H491),IF(H491&lt;900,545+17820/(H491-731),650)))</f>
        <v>516.63724613377838</v>
      </c>
      <c r="K491" s="12">
        <f>LambdaP*MassivSS/(dP/1000)/(J491*RhoA)/(1+I491/3)*(D491-H491)*DeltaT-(EXP(I491/10)-1)*(D491-D490)</f>
        <v>0.36698382859460615</v>
      </c>
      <c r="L491" s="24">
        <f>L490+IF(Limit=Oui,MAX(0,O490),O490)</f>
        <v>165.32787704245052</v>
      </c>
      <c r="M491" s="12">
        <f>Cp*RhoP/(N491*RhoA)*dP/1000*MassivW</f>
        <v>0.54826119580930321</v>
      </c>
      <c r="N491" s="24">
        <f>IF(L491&lt;600,425+0.773*L491-1.69/1000*L491^2+2.22/1000^2*L491^3,IF(L491&lt;735,666+13002/(738-L491),IF(L491&lt;900,545+17820/(L491-731),650)))</f>
        <v>516.63724613377838</v>
      </c>
      <c r="O491" s="12">
        <f>LambdaP*MassivW/(dP/1000)/(N491*RhoA)/(1+M491/3)*(D491-L491)*DeltaT-(EXP(M491/10)-1)*(D491-D490)</f>
        <v>0.36698382859460615</v>
      </c>
      <c r="P491" s="24">
        <f>P490+IF(Limit=Oui,MAX(0,S490),S490)</f>
        <v>165.32787704245052</v>
      </c>
      <c r="Q491" s="12">
        <f>Cp*RhoP/(R491*RhoA)*dP/1000*MassivSI</f>
        <v>0.54826119580930321</v>
      </c>
      <c r="R491" s="24">
        <f>IF(P491&lt;600,425+0.773*P491-1.69/1000*P491^2+2.22/1000^2*P491^3,IF(P491&lt;735,666+13002/(738-P491),IF(P491&lt;900,545+17820/(P491-731),650)))</f>
        <v>516.63724613377838</v>
      </c>
      <c r="S491" s="12">
        <f>LambdaP*MassivSI/(dP/1000)/(R491*RhoA)/(1+Q491/3)*(D491-P491)*DeltaT-(EXP(Q491/10)-1)*(D491-D490)</f>
        <v>0.36698382859460615</v>
      </c>
    </row>
    <row r="492" spans="2:19" x14ac:dyDescent="0.25">
      <c r="B492" s="3">
        <f t="shared" si="28"/>
        <v>2370</v>
      </c>
      <c r="C492" s="14">
        <f t="shared" si="29"/>
        <v>39.5</v>
      </c>
      <c r="D492" s="11">
        <f t="shared" si="30"/>
        <v>882.86544546512414</v>
      </c>
      <c r="E492" s="11">
        <f t="shared" si="31"/>
        <v>165.69486087104514</v>
      </c>
      <c r="F492" s="11">
        <f>L492</f>
        <v>165.69486087104514</v>
      </c>
      <c r="G492" s="11">
        <f>P492</f>
        <v>165.69486087104514</v>
      </c>
      <c r="H492" s="24">
        <f>H491+IF(Limit=Oui,MAX(0,K491),K491)</f>
        <v>165.69486087104514</v>
      </c>
      <c r="I492" s="12">
        <f>Cp*RhoP/(J492*RhoA)*dP/1000*MassivSS</f>
        <v>0.54810701189764399</v>
      </c>
      <c r="J492" s="24">
        <f>IF(H492&lt;600,425+0.773*H492-1.69/1000*H492^2+2.22/1000^2*H492^3,IF(H492&lt;735,666+13002/(738-H492),IF(H492&lt;900,545+17820/(H492-731),650)))</f>
        <v>516.78257751941783</v>
      </c>
      <c r="K492" s="12">
        <f>LambdaP*MassivSS/(dP/1000)/(J492*RhoA)/(1+I492/3)*(D492-H492)*DeltaT-(EXP(I492/10)-1)*(D492-D491)</f>
        <v>0.36690732282841637</v>
      </c>
      <c r="L492" s="24">
        <f>L491+IF(Limit=Oui,MAX(0,O491),O491)</f>
        <v>165.69486087104514</v>
      </c>
      <c r="M492" s="12">
        <f>Cp*RhoP/(N492*RhoA)*dP/1000*MassivW</f>
        <v>0.54810701189764399</v>
      </c>
      <c r="N492" s="24">
        <f>IF(L492&lt;600,425+0.773*L492-1.69/1000*L492^2+2.22/1000^2*L492^3,IF(L492&lt;735,666+13002/(738-L492),IF(L492&lt;900,545+17820/(L492-731),650)))</f>
        <v>516.78257751941783</v>
      </c>
      <c r="O492" s="12">
        <f>LambdaP*MassivW/(dP/1000)/(N492*RhoA)/(1+M492/3)*(D492-L492)*DeltaT-(EXP(M492/10)-1)*(D492-D491)</f>
        <v>0.36690732282841637</v>
      </c>
      <c r="P492" s="24">
        <f>P491+IF(Limit=Oui,MAX(0,S491),S491)</f>
        <v>165.69486087104514</v>
      </c>
      <c r="Q492" s="12">
        <f>Cp*RhoP/(R492*RhoA)*dP/1000*MassivSI</f>
        <v>0.54810701189764399</v>
      </c>
      <c r="R492" s="24">
        <f>IF(P492&lt;600,425+0.773*P492-1.69/1000*P492^2+2.22/1000^2*P492^3,IF(P492&lt;735,666+13002/(738-P492),IF(P492&lt;900,545+17820/(P492-731),650)))</f>
        <v>516.78257751941783</v>
      </c>
      <c r="S492" s="12">
        <f>LambdaP*MassivSI/(dP/1000)/(R492*RhoA)/(1+Q492/3)*(D492-P492)*DeltaT-(EXP(Q492/10)-1)*(D492-D491)</f>
        <v>0.36690732282841637</v>
      </c>
    </row>
    <row r="493" spans="2:19" x14ac:dyDescent="0.25">
      <c r="B493" s="3">
        <f t="shared" si="28"/>
        <v>2375</v>
      </c>
      <c r="C493" s="14">
        <f t="shared" si="29"/>
        <v>39.583333333333336</v>
      </c>
      <c r="D493" s="11">
        <f t="shared" si="30"/>
        <v>883.18021784193911</v>
      </c>
      <c r="E493" s="11">
        <f t="shared" si="31"/>
        <v>166.06176819387355</v>
      </c>
      <c r="F493" s="11">
        <f>L493</f>
        <v>166.06176819387355</v>
      </c>
      <c r="G493" s="11">
        <f>P493</f>
        <v>166.06176819387355</v>
      </c>
      <c r="H493" s="24">
        <f>H492+IF(Limit=Oui,MAX(0,K492),K492)</f>
        <v>166.06176819387355</v>
      </c>
      <c r="I493" s="12">
        <f>Cp*RhoP/(J493*RhoA)*dP/1000*MassivSS</f>
        <v>0.54795311419529147</v>
      </c>
      <c r="J493" s="24">
        <f>IF(H493&lt;600,425+0.773*H493-1.69/1000*H493^2+2.22/1000^2*H493^3,IF(H493&lt;735,666+13002/(738-H493),IF(H493&lt;900,545+17820/(H493-731),650)))</f>
        <v>516.92772068812269</v>
      </c>
      <c r="K493" s="12">
        <f>LambdaP*MassivSS/(dP/1000)/(J493*RhoA)/(1+I493/3)*(D493-H493)*DeltaT-(EXP(I493/10)-1)*(D493-D492)</f>
        <v>0.36683048900429355</v>
      </c>
      <c r="L493" s="24">
        <f>L492+IF(Limit=Oui,MAX(0,O492),O492)</f>
        <v>166.06176819387355</v>
      </c>
      <c r="M493" s="12">
        <f>Cp*RhoP/(N493*RhoA)*dP/1000*MassivW</f>
        <v>0.54795311419529147</v>
      </c>
      <c r="N493" s="24">
        <f>IF(L493&lt;600,425+0.773*L493-1.69/1000*L493^2+2.22/1000^2*L493^3,IF(L493&lt;735,666+13002/(738-L493),IF(L493&lt;900,545+17820/(L493-731),650)))</f>
        <v>516.92772068812269</v>
      </c>
      <c r="O493" s="12">
        <f>LambdaP*MassivW/(dP/1000)/(N493*RhoA)/(1+M493/3)*(D493-L493)*DeltaT-(EXP(M493/10)-1)*(D493-D492)</f>
        <v>0.36683048900429355</v>
      </c>
      <c r="P493" s="24">
        <f>P492+IF(Limit=Oui,MAX(0,S492),S492)</f>
        <v>166.06176819387355</v>
      </c>
      <c r="Q493" s="12">
        <f>Cp*RhoP/(R493*RhoA)*dP/1000*MassivSI</f>
        <v>0.54795311419529147</v>
      </c>
      <c r="R493" s="24">
        <f>IF(P493&lt;600,425+0.773*P493-1.69/1000*P493^2+2.22/1000^2*P493^3,IF(P493&lt;735,666+13002/(738-P493),IF(P493&lt;900,545+17820/(P493-731),650)))</f>
        <v>516.92772068812269</v>
      </c>
      <c r="S493" s="12">
        <f>LambdaP*MassivSI/(dP/1000)/(R493*RhoA)/(1+Q493/3)*(D493-P493)*DeltaT-(EXP(Q493/10)-1)*(D493-D492)</f>
        <v>0.36683048900429355</v>
      </c>
    </row>
    <row r="494" spans="2:19" x14ac:dyDescent="0.25">
      <c r="B494" s="3">
        <f t="shared" si="28"/>
        <v>2380</v>
      </c>
      <c r="C494" s="14">
        <f t="shared" si="29"/>
        <v>39.666666666666664</v>
      </c>
      <c r="D494" s="11">
        <f t="shared" si="30"/>
        <v>883.49433031810895</v>
      </c>
      <c r="E494" s="11">
        <f t="shared" si="31"/>
        <v>166.42859868287783</v>
      </c>
      <c r="F494" s="11">
        <f>L494</f>
        <v>166.42859868287783</v>
      </c>
      <c r="G494" s="11">
        <f>P494</f>
        <v>166.42859868287783</v>
      </c>
      <c r="H494" s="24">
        <f>H493+IF(Limit=Oui,MAX(0,K493),K493)</f>
        <v>166.42859868287783</v>
      </c>
      <c r="I494" s="12">
        <f>Cp*RhoP/(J494*RhoA)*dP/1000*MassivSS</f>
        <v>0.54779950162898849</v>
      </c>
      <c r="J494" s="24">
        <f>IF(H494&lt;600,425+0.773*H494-1.69/1000*H494^2+2.22/1000^2*H494^3,IF(H494&lt;735,666+13002/(738-H494),IF(H494&lt;900,545+17820/(H494-731),650)))</f>
        <v>517.07267626681892</v>
      </c>
      <c r="K494" s="12">
        <f>LambdaP*MassivSS/(dP/1000)/(J494*RhoA)/(1+I494/3)*(D494-H494)*DeltaT-(EXP(I494/10)-1)*(D494-D493)</f>
        <v>0.36675332960593049</v>
      </c>
      <c r="L494" s="24">
        <f>L493+IF(Limit=Oui,MAX(0,O493),O493)</f>
        <v>166.42859868287783</v>
      </c>
      <c r="M494" s="12">
        <f>Cp*RhoP/(N494*RhoA)*dP/1000*MassivW</f>
        <v>0.54779950162898849</v>
      </c>
      <c r="N494" s="24">
        <f>IF(L494&lt;600,425+0.773*L494-1.69/1000*L494^2+2.22/1000^2*L494^3,IF(L494&lt;735,666+13002/(738-L494),IF(L494&lt;900,545+17820/(L494-731),650)))</f>
        <v>517.07267626681892</v>
      </c>
      <c r="O494" s="12">
        <f>LambdaP*MassivW/(dP/1000)/(N494*RhoA)/(1+M494/3)*(D494-L494)*DeltaT-(EXP(M494/10)-1)*(D494-D493)</f>
        <v>0.36675332960593049</v>
      </c>
      <c r="P494" s="24">
        <f>P493+IF(Limit=Oui,MAX(0,S493),S493)</f>
        <v>166.42859868287783</v>
      </c>
      <c r="Q494" s="12">
        <f>Cp*RhoP/(R494*RhoA)*dP/1000*MassivSI</f>
        <v>0.54779950162898849</v>
      </c>
      <c r="R494" s="24">
        <f>IF(P494&lt;600,425+0.773*P494-1.69/1000*P494^2+2.22/1000^2*P494^3,IF(P494&lt;735,666+13002/(738-P494),IF(P494&lt;900,545+17820/(P494-731),650)))</f>
        <v>517.07267626681892</v>
      </c>
      <c r="S494" s="12">
        <f>LambdaP*MassivSI/(dP/1000)/(R494*RhoA)/(1+Q494/3)*(D494-P494)*DeltaT-(EXP(Q494/10)-1)*(D494-D493)</f>
        <v>0.36675332960593049</v>
      </c>
    </row>
    <row r="495" spans="2:19" x14ac:dyDescent="0.25">
      <c r="B495" s="3">
        <f t="shared" si="28"/>
        <v>2385</v>
      </c>
      <c r="C495" s="14">
        <f t="shared" si="29"/>
        <v>39.75</v>
      </c>
      <c r="D495" s="11">
        <f t="shared" si="30"/>
        <v>883.80778565472747</v>
      </c>
      <c r="E495" s="11">
        <f t="shared" si="31"/>
        <v>166.79535201248376</v>
      </c>
      <c r="F495" s="11">
        <f>L495</f>
        <v>166.79535201248376</v>
      </c>
      <c r="G495" s="11">
        <f>P495</f>
        <v>166.79535201248376</v>
      </c>
      <c r="H495" s="24">
        <f>H494+IF(Limit=Oui,MAX(0,K494),K494)</f>
        <v>166.79535201248376</v>
      </c>
      <c r="I495" s="12">
        <f>Cp*RhoP/(J495*RhoA)*dP/1000*MassivSS</f>
        <v>0.5476461731273109</v>
      </c>
      <c r="J495" s="24">
        <f>IF(H495&lt;600,425+0.773*H495-1.69/1000*H495^2+2.22/1000^2*H495^3,IF(H495&lt;735,666+13002/(738-H495),IF(H495&lt;900,545+17820/(H495-731),650)))</f>
        <v>517.21744488312754</v>
      </c>
      <c r="K495" s="12">
        <f>LambdaP*MassivSS/(dP/1000)/(J495*RhoA)/(1+I495/3)*(D495-H495)*DeltaT-(EXP(I495/10)-1)*(D495-D494)</f>
        <v>0.36667584709458961</v>
      </c>
      <c r="L495" s="24">
        <f>L494+IF(Limit=Oui,MAX(0,O494),O494)</f>
        <v>166.79535201248376</v>
      </c>
      <c r="M495" s="12">
        <f>Cp*RhoP/(N495*RhoA)*dP/1000*MassivW</f>
        <v>0.5476461731273109</v>
      </c>
      <c r="N495" s="24">
        <f>IF(L495&lt;600,425+0.773*L495-1.69/1000*L495^2+2.22/1000^2*L495^3,IF(L495&lt;735,666+13002/(738-L495),IF(L495&lt;900,545+17820/(L495-731),650)))</f>
        <v>517.21744488312754</v>
      </c>
      <c r="O495" s="12">
        <f>LambdaP*MassivW/(dP/1000)/(N495*RhoA)/(1+M495/3)*(D495-L495)*DeltaT-(EXP(M495/10)-1)*(D495-D494)</f>
        <v>0.36667584709458961</v>
      </c>
      <c r="P495" s="24">
        <f>P494+IF(Limit=Oui,MAX(0,S494),S494)</f>
        <v>166.79535201248376</v>
      </c>
      <c r="Q495" s="12">
        <f>Cp*RhoP/(R495*RhoA)*dP/1000*MassivSI</f>
        <v>0.5476461731273109</v>
      </c>
      <c r="R495" s="24">
        <f>IF(P495&lt;600,425+0.773*P495-1.69/1000*P495^2+2.22/1000^2*P495^3,IF(P495&lt;735,666+13002/(738-P495),IF(P495&lt;900,545+17820/(P495-731),650)))</f>
        <v>517.21744488312754</v>
      </c>
      <c r="S495" s="12">
        <f>LambdaP*MassivSI/(dP/1000)/(R495*RhoA)/(1+Q495/3)*(D495-P495)*DeltaT-(EXP(Q495/10)-1)*(D495-D494)</f>
        <v>0.36667584709458961</v>
      </c>
    </row>
    <row r="496" spans="2:19" x14ac:dyDescent="0.25">
      <c r="B496" s="3">
        <f t="shared" si="28"/>
        <v>2390</v>
      </c>
      <c r="C496" s="14">
        <f t="shared" si="29"/>
        <v>39.833333333333336</v>
      </c>
      <c r="D496" s="11">
        <f t="shared" si="30"/>
        <v>884.12058659559534</v>
      </c>
      <c r="E496" s="11">
        <f t="shared" si="31"/>
        <v>167.16202785957836</v>
      </c>
      <c r="F496" s="11">
        <f>L496</f>
        <v>167.16202785957836</v>
      </c>
      <c r="G496" s="11">
        <f>P496</f>
        <v>167.16202785957836</v>
      </c>
      <c r="H496" s="24">
        <f>H495+IF(Limit=Oui,MAX(0,K495),K495)</f>
        <v>167.16202785957836</v>
      </c>
      <c r="I496" s="12">
        <f>Cp*RhoP/(J496*RhoA)*dP/1000*MassivSS</f>
        <v>0.54749312762068203</v>
      </c>
      <c r="J496" s="24">
        <f>IF(H496&lt;600,425+0.773*H496-1.69/1000*H496^2+2.22/1000^2*H496^3,IF(H496&lt;735,666+13002/(738-H496),IF(H496&lt;900,545+17820/(H496-731),650)))</f>
        <v>517.36202716534433</v>
      </c>
      <c r="K496" s="12">
        <f>LambdaP*MassivSS/(dP/1000)/(J496*RhoA)/(1+I496/3)*(D496-H496)*DeltaT-(EXP(I496/10)-1)*(D496-D495)</f>
        <v>0.36659804390943246</v>
      </c>
      <c r="L496" s="24">
        <f>L495+IF(Limit=Oui,MAX(0,O495),O495)</f>
        <v>167.16202785957836</v>
      </c>
      <c r="M496" s="12">
        <f>Cp*RhoP/(N496*RhoA)*dP/1000*MassivW</f>
        <v>0.54749312762068203</v>
      </c>
      <c r="N496" s="24">
        <f>IF(L496&lt;600,425+0.773*L496-1.69/1000*L496^2+2.22/1000^2*L496^3,IF(L496&lt;735,666+13002/(738-L496),IF(L496&lt;900,545+17820/(L496-731),650)))</f>
        <v>517.36202716534433</v>
      </c>
      <c r="O496" s="12">
        <f>LambdaP*MassivW/(dP/1000)/(N496*RhoA)/(1+M496/3)*(D496-L496)*DeltaT-(EXP(M496/10)-1)*(D496-D495)</f>
        <v>0.36659804390943246</v>
      </c>
      <c r="P496" s="24">
        <f>P495+IF(Limit=Oui,MAX(0,S495),S495)</f>
        <v>167.16202785957836</v>
      </c>
      <c r="Q496" s="12">
        <f>Cp*RhoP/(R496*RhoA)*dP/1000*MassivSI</f>
        <v>0.54749312762068203</v>
      </c>
      <c r="R496" s="24">
        <f>IF(P496&lt;600,425+0.773*P496-1.69/1000*P496^2+2.22/1000^2*P496^3,IF(P496&lt;735,666+13002/(738-P496),IF(P496&lt;900,545+17820/(P496-731),650)))</f>
        <v>517.36202716534433</v>
      </c>
      <c r="S496" s="12">
        <f>LambdaP*MassivSI/(dP/1000)/(R496*RhoA)/(1+Q496/3)*(D496-P496)*DeltaT-(EXP(Q496/10)-1)*(D496-D495)</f>
        <v>0.36659804390943246</v>
      </c>
    </row>
    <row r="497" spans="2:19" x14ac:dyDescent="0.25">
      <c r="B497" s="3">
        <f t="shared" si="28"/>
        <v>2395</v>
      </c>
      <c r="C497" s="14">
        <f t="shared" si="29"/>
        <v>39.916666666666664</v>
      </c>
      <c r="D497" s="11">
        <f t="shared" si="30"/>
        <v>884.4327358673645</v>
      </c>
      <c r="E497" s="11">
        <f t="shared" si="31"/>
        <v>167.52862590348778</v>
      </c>
      <c r="F497" s="11">
        <f>L497</f>
        <v>167.52862590348778</v>
      </c>
      <c r="G497" s="11">
        <f>P497</f>
        <v>167.52862590348778</v>
      </c>
      <c r="H497" s="24">
        <f>H496+IF(Limit=Oui,MAX(0,K496),K496)</f>
        <v>167.52862590348778</v>
      </c>
      <c r="I497" s="12">
        <f>Cp*RhoP/(J497*RhoA)*dP/1000*MassivSS</f>
        <v>0.5473403640413822</v>
      </c>
      <c r="J497" s="24">
        <f>IF(H497&lt;600,425+0.773*H497-1.69/1000*H497^2+2.22/1000^2*H497^3,IF(H497&lt;735,666+13002/(738-H497),IF(H497&lt;900,545+17820/(H497-731),650)))</f>
        <v>517.50642374242136</v>
      </c>
      <c r="K497" s="12">
        <f>LambdaP*MassivSS/(dP/1000)/(J497*RhoA)/(1+I497/3)*(D497-H497)*DeltaT-(EXP(I497/10)-1)*(D497-D496)</f>
        <v>0.36651992246768633</v>
      </c>
      <c r="L497" s="24">
        <f>L496+IF(Limit=Oui,MAX(0,O496),O496)</f>
        <v>167.52862590348778</v>
      </c>
      <c r="M497" s="12">
        <f>Cp*RhoP/(N497*RhoA)*dP/1000*MassivW</f>
        <v>0.5473403640413822</v>
      </c>
      <c r="N497" s="24">
        <f>IF(L497&lt;600,425+0.773*L497-1.69/1000*L497^2+2.22/1000^2*L497^3,IF(L497&lt;735,666+13002/(738-L497),IF(L497&lt;900,545+17820/(L497-731),650)))</f>
        <v>517.50642374242136</v>
      </c>
      <c r="O497" s="12">
        <f>LambdaP*MassivW/(dP/1000)/(N497*RhoA)/(1+M497/3)*(D497-L497)*DeltaT-(EXP(M497/10)-1)*(D497-D496)</f>
        <v>0.36651992246768633</v>
      </c>
      <c r="P497" s="24">
        <f>P496+IF(Limit=Oui,MAX(0,S496),S496)</f>
        <v>167.52862590348778</v>
      </c>
      <c r="Q497" s="12">
        <f>Cp*RhoP/(R497*RhoA)*dP/1000*MassivSI</f>
        <v>0.5473403640413822</v>
      </c>
      <c r="R497" s="24">
        <f>IF(P497&lt;600,425+0.773*P497-1.69/1000*P497^2+2.22/1000^2*P497^3,IF(P497&lt;735,666+13002/(738-P497),IF(P497&lt;900,545+17820/(P497-731),650)))</f>
        <v>517.50642374242136</v>
      </c>
      <c r="S497" s="12">
        <f>LambdaP*MassivSI/(dP/1000)/(R497*RhoA)/(1+Q497/3)*(D497-P497)*DeltaT-(EXP(Q497/10)-1)*(D497-D496)</f>
        <v>0.36651992246768633</v>
      </c>
    </row>
    <row r="498" spans="2:19" x14ac:dyDescent="0.25">
      <c r="B498" s="3">
        <f t="shared" si="28"/>
        <v>2400</v>
      </c>
      <c r="C498" s="14">
        <f t="shared" si="29"/>
        <v>40</v>
      </c>
      <c r="D498" s="11">
        <f t="shared" si="30"/>
        <v>884.7442361796808</v>
      </c>
      <c r="E498" s="11">
        <f t="shared" si="31"/>
        <v>167.89514582595547</v>
      </c>
      <c r="F498" s="11">
        <f>L498</f>
        <v>167.89514582595547</v>
      </c>
      <c r="G498" s="11">
        <f>P498</f>
        <v>167.89514582595547</v>
      </c>
      <c r="H498" s="24">
        <f>H497+IF(Limit=Oui,MAX(0,K497),K497)</f>
        <v>167.89514582595547</v>
      </c>
      <c r="I498" s="12">
        <f>Cp*RhoP/(J498*RhoA)*dP/1000*MassivSS</f>
        <v>0.54718788132356122</v>
      </c>
      <c r="J498" s="24">
        <f>IF(H498&lt;600,425+0.773*H498-1.69/1000*H498^2+2.22/1000^2*H498^3,IF(H498&lt;735,666+13002/(738-H498),IF(H498&lt;900,545+17820/(H498-731),650)))</f>
        <v>517.65063524394645</v>
      </c>
      <c r="K498" s="12">
        <f>LambdaP*MassivSS/(dP/1000)/(J498*RhoA)/(1+I498/3)*(D498-H498)*DeltaT-(EXP(I498/10)-1)*(D498-D497)</f>
        <v>0.36644148516488123</v>
      </c>
      <c r="L498" s="24">
        <f>L497+IF(Limit=Oui,MAX(0,O497),O497)</f>
        <v>167.89514582595547</v>
      </c>
      <c r="M498" s="12">
        <f>Cp*RhoP/(N498*RhoA)*dP/1000*MassivW</f>
        <v>0.54718788132356122</v>
      </c>
      <c r="N498" s="24">
        <f>IF(L498&lt;600,425+0.773*L498-1.69/1000*L498^2+2.22/1000^2*L498^3,IF(L498&lt;735,666+13002/(738-L498),IF(L498&lt;900,545+17820/(L498-731),650)))</f>
        <v>517.65063524394645</v>
      </c>
      <c r="O498" s="12">
        <f>LambdaP*MassivW/(dP/1000)/(N498*RhoA)/(1+M498/3)*(D498-L498)*DeltaT-(EXP(M498/10)-1)*(D498-D497)</f>
        <v>0.36644148516488123</v>
      </c>
      <c r="P498" s="24">
        <f>P497+IF(Limit=Oui,MAX(0,S497),S497)</f>
        <v>167.89514582595547</v>
      </c>
      <c r="Q498" s="12">
        <f>Cp*RhoP/(R498*RhoA)*dP/1000*MassivSI</f>
        <v>0.54718788132356122</v>
      </c>
      <c r="R498" s="24">
        <f>IF(P498&lt;600,425+0.773*P498-1.69/1000*P498^2+2.22/1000^2*P498^3,IF(P498&lt;735,666+13002/(738-P498),IF(P498&lt;900,545+17820/(P498-731),650)))</f>
        <v>517.65063524394645</v>
      </c>
      <c r="S498" s="12">
        <f>LambdaP*MassivSI/(dP/1000)/(R498*RhoA)/(1+Q498/3)*(D498-P498)*DeltaT-(EXP(Q498/10)-1)*(D498-D497)</f>
        <v>0.36644148516488123</v>
      </c>
    </row>
    <row r="499" spans="2:19" x14ac:dyDescent="0.25">
      <c r="B499" s="3">
        <f t="shared" si="28"/>
        <v>2405</v>
      </c>
      <c r="C499" s="14">
        <f t="shared" si="29"/>
        <v>40.083333333333336</v>
      </c>
      <c r="D499" s="11">
        <f t="shared" si="30"/>
        <v>885.05509022532488</v>
      </c>
      <c r="E499" s="11">
        <f t="shared" si="31"/>
        <v>168.26158731112034</v>
      </c>
      <c r="F499" s="11">
        <f>L499</f>
        <v>168.26158731112034</v>
      </c>
      <c r="G499" s="11">
        <f>P499</f>
        <v>168.26158731112034</v>
      </c>
      <c r="H499" s="24">
        <f>H498+IF(Limit=Oui,MAX(0,K498),K498)</f>
        <v>168.26158731112034</v>
      </c>
      <c r="I499" s="12">
        <f>Cp*RhoP/(J499*RhoA)*dP/1000*MassivSS</f>
        <v>0.54703567840325029</v>
      </c>
      <c r="J499" s="24">
        <f>IF(H499&lt;600,425+0.773*H499-1.69/1000*H499^2+2.22/1000^2*H499^3,IF(H499&lt;735,666+13002/(738-H499),IF(H499&lt;900,545+17820/(H499-731),650)))</f>
        <v>517.79466230012474</v>
      </c>
      <c r="K499" s="12">
        <f>LambdaP*MassivSS/(dP/1000)/(J499*RhoA)/(1+I499/3)*(D499-H499)*DeltaT-(EXP(I499/10)-1)*(D499-D498)</f>
        <v>0.36636273437508954</v>
      </c>
      <c r="L499" s="24">
        <f>L498+IF(Limit=Oui,MAX(0,O498),O498)</f>
        <v>168.26158731112034</v>
      </c>
      <c r="M499" s="12">
        <f>Cp*RhoP/(N499*RhoA)*dP/1000*MassivW</f>
        <v>0.54703567840325029</v>
      </c>
      <c r="N499" s="24">
        <f>IF(L499&lt;600,425+0.773*L499-1.69/1000*L499^2+2.22/1000^2*L499^3,IF(L499&lt;735,666+13002/(738-L499),IF(L499&lt;900,545+17820/(L499-731),650)))</f>
        <v>517.79466230012474</v>
      </c>
      <c r="O499" s="12">
        <f>LambdaP*MassivW/(dP/1000)/(N499*RhoA)/(1+M499/3)*(D499-L499)*DeltaT-(EXP(M499/10)-1)*(D499-D498)</f>
        <v>0.36636273437508954</v>
      </c>
      <c r="P499" s="24">
        <f>P498+IF(Limit=Oui,MAX(0,S498),S498)</f>
        <v>168.26158731112034</v>
      </c>
      <c r="Q499" s="12">
        <f>Cp*RhoP/(R499*RhoA)*dP/1000*MassivSI</f>
        <v>0.54703567840325029</v>
      </c>
      <c r="R499" s="24">
        <f>IF(P499&lt;600,425+0.773*P499-1.69/1000*P499^2+2.22/1000^2*P499^3,IF(P499&lt;735,666+13002/(738-P499),IF(P499&lt;900,545+17820/(P499-731),650)))</f>
        <v>517.79466230012474</v>
      </c>
      <c r="S499" s="12">
        <f>LambdaP*MassivSI/(dP/1000)/(R499*RhoA)/(1+Q499/3)*(D499-P499)*DeltaT-(EXP(Q499/10)-1)*(D499-D498)</f>
        <v>0.36636273437508954</v>
      </c>
    </row>
    <row r="500" spans="2:19" x14ac:dyDescent="0.25">
      <c r="B500" s="3">
        <f t="shared" si="28"/>
        <v>2410</v>
      </c>
      <c r="C500" s="14">
        <f t="shared" si="29"/>
        <v>40.166666666666664</v>
      </c>
      <c r="D500" s="11">
        <f t="shared" si="30"/>
        <v>885.36530068035177</v>
      </c>
      <c r="E500" s="11">
        <f t="shared" si="31"/>
        <v>168.62795004549542</v>
      </c>
      <c r="F500" s="11">
        <f>L500</f>
        <v>168.62795004549542</v>
      </c>
      <c r="G500" s="11">
        <f>P500</f>
        <v>168.62795004549542</v>
      </c>
      <c r="H500" s="24">
        <f>H499+IF(Limit=Oui,MAX(0,K499),K499)</f>
        <v>168.62795004549542</v>
      </c>
      <c r="I500" s="12">
        <f>Cp*RhoP/(J500*RhoA)*dP/1000*MassivSS</f>
        <v>0.54688375421837265</v>
      </c>
      <c r="J500" s="24">
        <f>IF(H500&lt;600,425+0.773*H500-1.69/1000*H500^2+2.22/1000^2*H500^3,IF(H500&lt;735,666+13002/(738-H500),IF(H500&lt;900,545+17820/(H500-731),650)))</f>
        <v>517.93850554175913</v>
      </c>
      <c r="K500" s="12">
        <f>LambdaP*MassivSS/(dP/1000)/(J500*RhoA)/(1+I500/3)*(D500-H500)*DeltaT-(EXP(I500/10)-1)*(D500-D499)</f>
        <v>0.36628367245113519</v>
      </c>
      <c r="L500" s="24">
        <f>L499+IF(Limit=Oui,MAX(0,O499),O499)</f>
        <v>168.62795004549542</v>
      </c>
      <c r="M500" s="12">
        <f>Cp*RhoP/(N500*RhoA)*dP/1000*MassivW</f>
        <v>0.54688375421837265</v>
      </c>
      <c r="N500" s="24">
        <f>IF(L500&lt;600,425+0.773*L500-1.69/1000*L500^2+2.22/1000^2*L500^3,IF(L500&lt;735,666+13002/(738-L500),IF(L500&lt;900,545+17820/(L500-731),650)))</f>
        <v>517.93850554175913</v>
      </c>
      <c r="O500" s="12">
        <f>LambdaP*MassivW/(dP/1000)/(N500*RhoA)/(1+M500/3)*(D500-L500)*DeltaT-(EXP(M500/10)-1)*(D500-D499)</f>
        <v>0.36628367245113519</v>
      </c>
      <c r="P500" s="24">
        <f>P499+IF(Limit=Oui,MAX(0,S499),S499)</f>
        <v>168.62795004549542</v>
      </c>
      <c r="Q500" s="12">
        <f>Cp*RhoP/(R500*RhoA)*dP/1000*MassivSI</f>
        <v>0.54688375421837265</v>
      </c>
      <c r="R500" s="24">
        <f>IF(P500&lt;600,425+0.773*P500-1.69/1000*P500^2+2.22/1000^2*P500^3,IF(P500&lt;735,666+13002/(738-P500),IF(P500&lt;900,545+17820/(P500-731),650)))</f>
        <v>517.93850554175913</v>
      </c>
      <c r="S500" s="12">
        <f>LambdaP*MassivSI/(dP/1000)/(R500*RhoA)/(1+Q500/3)*(D500-P500)*DeltaT-(EXP(Q500/10)-1)*(D500-D499)</f>
        <v>0.36628367245113519</v>
      </c>
    </row>
    <row r="501" spans="2:19" x14ac:dyDescent="0.25">
      <c r="B501" s="3">
        <f t="shared" si="28"/>
        <v>2415</v>
      </c>
      <c r="C501" s="14">
        <f t="shared" si="29"/>
        <v>40.25</v>
      </c>
      <c r="D501" s="11">
        <f t="shared" si="30"/>
        <v>885.67487020423039</v>
      </c>
      <c r="E501" s="11">
        <f t="shared" si="31"/>
        <v>168.99423371794657</v>
      </c>
      <c r="F501" s="11">
        <f>L501</f>
        <v>168.99423371794657</v>
      </c>
      <c r="G501" s="11">
        <f>P501</f>
        <v>168.99423371794657</v>
      </c>
      <c r="H501" s="24">
        <f>H500+IF(Limit=Oui,MAX(0,K500),K500)</f>
        <v>168.99423371794657</v>
      </c>
      <c r="I501" s="12">
        <f>Cp*RhoP/(J501*RhoA)*dP/1000*MassivSS</f>
        <v>0.54673210770875391</v>
      </c>
      <c r="J501" s="24">
        <f>IF(H501&lt;600,425+0.773*H501-1.69/1000*H501^2+2.22/1000^2*H501^3,IF(H501&lt;735,666+13002/(738-H501),IF(H501&lt;900,545+17820/(H501-731),650)))</f>
        <v>518.0821656002322</v>
      </c>
      <c r="K501" s="12">
        <f>LambdaP*MassivSS/(dP/1000)/(J501*RhoA)/(1+I501/3)*(D501-H501)*DeltaT-(EXP(I501/10)-1)*(D501-D500)</f>
        <v>0.36620430172473467</v>
      </c>
      <c r="L501" s="24">
        <f>L500+IF(Limit=Oui,MAX(0,O500),O500)</f>
        <v>168.99423371794657</v>
      </c>
      <c r="M501" s="12">
        <f>Cp*RhoP/(N501*RhoA)*dP/1000*MassivW</f>
        <v>0.54673210770875391</v>
      </c>
      <c r="N501" s="24">
        <f>IF(L501&lt;600,425+0.773*L501-1.69/1000*L501^2+2.22/1000^2*L501^3,IF(L501&lt;735,666+13002/(738-L501),IF(L501&lt;900,545+17820/(L501-731),650)))</f>
        <v>518.0821656002322</v>
      </c>
      <c r="O501" s="12">
        <f>LambdaP*MassivW/(dP/1000)/(N501*RhoA)/(1+M501/3)*(D501-L501)*DeltaT-(EXP(M501/10)-1)*(D501-D500)</f>
        <v>0.36620430172473467</v>
      </c>
      <c r="P501" s="24">
        <f>P500+IF(Limit=Oui,MAX(0,S500),S500)</f>
        <v>168.99423371794657</v>
      </c>
      <c r="Q501" s="12">
        <f>Cp*RhoP/(R501*RhoA)*dP/1000*MassivSI</f>
        <v>0.54673210770875391</v>
      </c>
      <c r="R501" s="24">
        <f>IF(P501&lt;600,425+0.773*P501-1.69/1000*P501^2+2.22/1000^2*P501^3,IF(P501&lt;735,666+13002/(738-P501),IF(P501&lt;900,545+17820/(P501-731),650)))</f>
        <v>518.0821656002322</v>
      </c>
      <c r="S501" s="12">
        <f>LambdaP*MassivSI/(dP/1000)/(R501*RhoA)/(1+Q501/3)*(D501-P501)*DeltaT-(EXP(Q501/10)-1)*(D501-D500)</f>
        <v>0.36620430172473467</v>
      </c>
    </row>
    <row r="502" spans="2:19" x14ac:dyDescent="0.25">
      <c r="B502" s="3">
        <f t="shared" si="28"/>
        <v>2420</v>
      </c>
      <c r="C502" s="14">
        <f t="shared" si="29"/>
        <v>40.333333333333336</v>
      </c>
      <c r="D502" s="11">
        <f t="shared" si="30"/>
        <v>885.98380143997804</v>
      </c>
      <c r="E502" s="11">
        <f t="shared" si="31"/>
        <v>169.36043801967131</v>
      </c>
      <c r="F502" s="11">
        <f>L502</f>
        <v>169.36043801967131</v>
      </c>
      <c r="G502" s="11">
        <f>P502</f>
        <v>169.36043801967131</v>
      </c>
      <c r="H502" s="24">
        <f>H501+IF(Limit=Oui,MAX(0,K501),K501)</f>
        <v>169.36043801967131</v>
      </c>
      <c r="I502" s="12">
        <f>Cp*RhoP/(J502*RhoA)*dP/1000*MassivSS</f>
        <v>0.54658073781613337</v>
      </c>
      <c r="J502" s="24">
        <f>IF(H502&lt;600,425+0.773*H502-1.69/1000*H502^2+2.22/1000^2*H502^3,IF(H502&lt;735,666+13002/(738-H502),IF(H502&lt;900,545+17820/(H502-731),650)))</f>
        <v>518.22564310748737</v>
      </c>
      <c r="K502" s="12">
        <f>LambdaP*MassivSS/(dP/1000)/(J502*RhoA)/(1+I502/3)*(D502-H502)*DeltaT-(EXP(I502/10)-1)*(D502-D501)</f>
        <v>0.36612462450691258</v>
      </c>
      <c r="L502" s="24">
        <f>L501+IF(Limit=Oui,MAX(0,O501),O501)</f>
        <v>169.36043801967131</v>
      </c>
      <c r="M502" s="12">
        <f>Cp*RhoP/(N502*RhoA)*dP/1000*MassivW</f>
        <v>0.54658073781613337</v>
      </c>
      <c r="N502" s="24">
        <f>IF(L502&lt;600,425+0.773*L502-1.69/1000*L502^2+2.22/1000^2*L502^3,IF(L502&lt;735,666+13002/(738-L502),IF(L502&lt;900,545+17820/(L502-731),650)))</f>
        <v>518.22564310748737</v>
      </c>
      <c r="O502" s="12">
        <f>LambdaP*MassivW/(dP/1000)/(N502*RhoA)/(1+M502/3)*(D502-L502)*DeltaT-(EXP(M502/10)-1)*(D502-D501)</f>
        <v>0.36612462450691258</v>
      </c>
      <c r="P502" s="24">
        <f>P501+IF(Limit=Oui,MAX(0,S501),S501)</f>
        <v>169.36043801967131</v>
      </c>
      <c r="Q502" s="12">
        <f>Cp*RhoP/(R502*RhoA)*dP/1000*MassivSI</f>
        <v>0.54658073781613337</v>
      </c>
      <c r="R502" s="24">
        <f>IF(P502&lt;600,425+0.773*P502-1.69/1000*P502^2+2.22/1000^2*P502^3,IF(P502&lt;735,666+13002/(738-P502),IF(P502&lt;900,545+17820/(P502-731),650)))</f>
        <v>518.22564310748737</v>
      </c>
      <c r="S502" s="12">
        <f>LambdaP*MassivSI/(dP/1000)/(R502*RhoA)/(1+Q502/3)*(D502-P502)*DeltaT-(EXP(Q502/10)-1)*(D502-D501)</f>
        <v>0.36612462450691258</v>
      </c>
    </row>
    <row r="503" spans="2:19" x14ac:dyDescent="0.25">
      <c r="B503" s="3">
        <f t="shared" si="28"/>
        <v>2425</v>
      </c>
      <c r="C503" s="14">
        <f t="shared" si="29"/>
        <v>40.416666666666664</v>
      </c>
      <c r="D503" s="11">
        <f t="shared" si="30"/>
        <v>886.29209701429761</v>
      </c>
      <c r="E503" s="11">
        <f t="shared" si="31"/>
        <v>169.72656264417822</v>
      </c>
      <c r="F503" s="11">
        <f>L503</f>
        <v>169.72656264417822</v>
      </c>
      <c r="G503" s="11">
        <f>P503</f>
        <v>169.72656264417822</v>
      </c>
      <c r="H503" s="24">
        <f>H502+IF(Limit=Oui,MAX(0,K502),K502)</f>
        <v>169.72656264417822</v>
      </c>
      <c r="I503" s="12">
        <f>Cp*RhoP/(J503*RhoA)*dP/1000*MassivSS</f>
        <v>0.546429643484174</v>
      </c>
      <c r="J503" s="24">
        <f>IF(H503&lt;600,425+0.773*H503-1.69/1000*H503^2+2.22/1000^2*H503^3,IF(H503&lt;735,666+13002/(738-H503),IF(H503&lt;900,545+17820/(H503-731),650)))</f>
        <v>518.36893869601056</v>
      </c>
      <c r="K503" s="12">
        <f>LambdaP*MassivSS/(dP/1000)/(J503*RhoA)/(1+I503/3)*(D503-H503)*DeltaT-(EXP(I503/10)-1)*(D503-D502)</f>
        <v>0.36604464308798024</v>
      </c>
      <c r="L503" s="24">
        <f>L502+IF(Limit=Oui,MAX(0,O502),O502)</f>
        <v>169.72656264417822</v>
      </c>
      <c r="M503" s="12">
        <f>Cp*RhoP/(N503*RhoA)*dP/1000*MassivW</f>
        <v>0.546429643484174</v>
      </c>
      <c r="N503" s="24">
        <f>IF(L503&lt;600,425+0.773*L503-1.69/1000*L503^2+2.22/1000^2*L503^3,IF(L503&lt;735,666+13002/(738-L503),IF(L503&lt;900,545+17820/(L503-731),650)))</f>
        <v>518.36893869601056</v>
      </c>
      <c r="O503" s="12">
        <f>LambdaP*MassivW/(dP/1000)/(N503*RhoA)/(1+M503/3)*(D503-L503)*DeltaT-(EXP(M503/10)-1)*(D503-D502)</f>
        <v>0.36604464308798024</v>
      </c>
      <c r="P503" s="24">
        <f>P502+IF(Limit=Oui,MAX(0,S502),S502)</f>
        <v>169.72656264417822</v>
      </c>
      <c r="Q503" s="12">
        <f>Cp*RhoP/(R503*RhoA)*dP/1000*MassivSI</f>
        <v>0.546429643484174</v>
      </c>
      <c r="R503" s="24">
        <f>IF(P503&lt;600,425+0.773*P503-1.69/1000*P503^2+2.22/1000^2*P503^3,IF(P503&lt;735,666+13002/(738-P503),IF(P503&lt;900,545+17820/(P503-731),650)))</f>
        <v>518.36893869601056</v>
      </c>
      <c r="S503" s="12">
        <f>LambdaP*MassivSI/(dP/1000)/(R503*RhoA)/(1+Q503/3)*(D503-P503)*DeltaT-(EXP(Q503/10)-1)*(D503-D502)</f>
        <v>0.36604464308798024</v>
      </c>
    </row>
    <row r="504" spans="2:19" x14ac:dyDescent="0.25">
      <c r="B504" s="3">
        <f t="shared" si="28"/>
        <v>2430</v>
      </c>
      <c r="C504" s="14">
        <f t="shared" si="29"/>
        <v>40.5</v>
      </c>
      <c r="D504" s="11">
        <f t="shared" si="30"/>
        <v>886.59975953771152</v>
      </c>
      <c r="E504" s="11">
        <f t="shared" si="31"/>
        <v>170.09260728726619</v>
      </c>
      <c r="F504" s="11">
        <f>L504</f>
        <v>170.09260728726619</v>
      </c>
      <c r="G504" s="11">
        <f>P504</f>
        <v>170.09260728726619</v>
      </c>
      <c r="H504" s="24">
        <f>H503+IF(Limit=Oui,MAX(0,K503),K503)</f>
        <v>170.09260728726619</v>
      </c>
      <c r="I504" s="12">
        <f>Cp*RhoP/(J504*RhoA)*dP/1000*MassivSS</f>
        <v>0.54627882365847258</v>
      </c>
      <c r="J504" s="24">
        <f>IF(H504&lt;600,425+0.773*H504-1.69/1000*H504^2+2.22/1000^2*H504^3,IF(H504&lt;735,666+13002/(738-H504),IF(H504&lt;900,545+17820/(H504-731),650)))</f>
        <v>518.51205299881212</v>
      </c>
      <c r="K504" s="12">
        <f>LambdaP*MassivSS/(dP/1000)/(J504*RhoA)/(1+I504/3)*(D504-H504)*DeltaT-(EXP(I504/10)-1)*(D504-D503)</f>
        <v>0.36596435973785407</v>
      </c>
      <c r="L504" s="24">
        <f>L503+IF(Limit=Oui,MAX(0,O503),O503)</f>
        <v>170.09260728726619</v>
      </c>
      <c r="M504" s="12">
        <f>Cp*RhoP/(N504*RhoA)*dP/1000*MassivW</f>
        <v>0.54627882365847258</v>
      </c>
      <c r="N504" s="24">
        <f>IF(L504&lt;600,425+0.773*L504-1.69/1000*L504^2+2.22/1000^2*L504^3,IF(L504&lt;735,666+13002/(738-L504),IF(L504&lt;900,545+17820/(L504-731),650)))</f>
        <v>518.51205299881212</v>
      </c>
      <c r="O504" s="12">
        <f>LambdaP*MassivW/(dP/1000)/(N504*RhoA)/(1+M504/3)*(D504-L504)*DeltaT-(EXP(M504/10)-1)*(D504-D503)</f>
        <v>0.36596435973785407</v>
      </c>
      <c r="P504" s="24">
        <f>P503+IF(Limit=Oui,MAX(0,S503),S503)</f>
        <v>170.09260728726619</v>
      </c>
      <c r="Q504" s="12">
        <f>Cp*RhoP/(R504*RhoA)*dP/1000*MassivSI</f>
        <v>0.54627882365847258</v>
      </c>
      <c r="R504" s="24">
        <f>IF(P504&lt;600,425+0.773*P504-1.69/1000*P504^2+2.22/1000^2*P504^3,IF(P504&lt;735,666+13002/(738-P504),IF(P504&lt;900,545+17820/(P504-731),650)))</f>
        <v>518.51205299881212</v>
      </c>
      <c r="S504" s="12">
        <f>LambdaP*MassivSI/(dP/1000)/(R504*RhoA)/(1+Q504/3)*(D504-P504)*DeltaT-(EXP(Q504/10)-1)*(D504-D503)</f>
        <v>0.36596435973785407</v>
      </c>
    </row>
    <row r="505" spans="2:19" x14ac:dyDescent="0.25">
      <c r="B505" s="3">
        <f t="shared" si="28"/>
        <v>2435</v>
      </c>
      <c r="C505" s="14">
        <f t="shared" si="29"/>
        <v>40.583333333333336</v>
      </c>
      <c r="D505" s="11">
        <f t="shared" si="30"/>
        <v>886.90679160469313</v>
      </c>
      <c r="E505" s="11">
        <f t="shared" si="31"/>
        <v>170.45857164700405</v>
      </c>
      <c r="F505" s="11">
        <f>L505</f>
        <v>170.45857164700405</v>
      </c>
      <c r="G505" s="11">
        <f>P505</f>
        <v>170.45857164700405</v>
      </c>
      <c r="H505" s="24">
        <f>H504+IF(Limit=Oui,MAX(0,K504),K504)</f>
        <v>170.45857164700405</v>
      </c>
      <c r="I505" s="12">
        <f>Cp*RhoP/(J505*RhoA)*dP/1000*MassivSS</f>
        <v>0.54612827728657021</v>
      </c>
      <c r="J505" s="24">
        <f>IF(H505&lt;600,425+0.773*H505-1.69/1000*H505^2+2.22/1000^2*H505^3,IF(H505&lt;735,666+13002/(738-H505),IF(H505&lt;900,545+17820/(H505-731),650)))</f>
        <v>518.65498664940878</v>
      </c>
      <c r="K505" s="12">
        <f>LambdaP*MassivSS/(dP/1000)/(J505*RhoA)/(1+I505/3)*(D505-H505)*DeltaT-(EXP(I505/10)-1)*(D505-D504)</f>
        <v>0.36588377670632399</v>
      </c>
      <c r="L505" s="24">
        <f>L504+IF(Limit=Oui,MAX(0,O504),O504)</f>
        <v>170.45857164700405</v>
      </c>
      <c r="M505" s="12">
        <f>Cp*RhoP/(N505*RhoA)*dP/1000*MassivW</f>
        <v>0.54612827728657021</v>
      </c>
      <c r="N505" s="24">
        <f>IF(L505&lt;600,425+0.773*L505-1.69/1000*L505^2+2.22/1000^2*L505^3,IF(L505&lt;735,666+13002/(738-L505),IF(L505&lt;900,545+17820/(L505-731),650)))</f>
        <v>518.65498664940878</v>
      </c>
      <c r="O505" s="12">
        <f>LambdaP*MassivW/(dP/1000)/(N505*RhoA)/(1+M505/3)*(D505-L505)*DeltaT-(EXP(M505/10)-1)*(D505-D504)</f>
        <v>0.36588377670632399</v>
      </c>
      <c r="P505" s="24">
        <f>P504+IF(Limit=Oui,MAX(0,S504),S504)</f>
        <v>170.45857164700405</v>
      </c>
      <c r="Q505" s="12">
        <f>Cp*RhoP/(R505*RhoA)*dP/1000*MassivSI</f>
        <v>0.54612827728657021</v>
      </c>
      <c r="R505" s="24">
        <f>IF(P505&lt;600,425+0.773*P505-1.69/1000*P505^2+2.22/1000^2*P505^3,IF(P505&lt;735,666+13002/(738-P505),IF(P505&lt;900,545+17820/(P505-731),650)))</f>
        <v>518.65498664940878</v>
      </c>
      <c r="S505" s="12">
        <f>LambdaP*MassivSI/(dP/1000)/(R505*RhoA)/(1+Q505/3)*(D505-P505)*DeltaT-(EXP(Q505/10)-1)*(D505-D504)</f>
        <v>0.36588377670632399</v>
      </c>
    </row>
    <row r="506" spans="2:19" x14ac:dyDescent="0.25">
      <c r="B506" s="3">
        <f t="shared" si="28"/>
        <v>2440</v>
      </c>
      <c r="C506" s="14">
        <f t="shared" si="29"/>
        <v>40.666666666666664</v>
      </c>
      <c r="D506" s="11">
        <f t="shared" si="30"/>
        <v>887.21319579379895</v>
      </c>
      <c r="E506" s="11">
        <f t="shared" si="31"/>
        <v>170.82445542371036</v>
      </c>
      <c r="F506" s="11">
        <f>L506</f>
        <v>170.82445542371036</v>
      </c>
      <c r="G506" s="11">
        <f>P506</f>
        <v>170.82445542371036</v>
      </c>
      <c r="H506" s="24">
        <f>H505+IF(Limit=Oui,MAX(0,K505),K505)</f>
        <v>170.82445542371036</v>
      </c>
      <c r="I506" s="12">
        <f>Cp*RhoP/(J506*RhoA)*dP/1000*MassivSS</f>
        <v>0.54597800331796076</v>
      </c>
      <c r="J506" s="24">
        <f>IF(H506&lt;600,425+0.773*H506-1.69/1000*H506^2+2.22/1000^2*H506^3,IF(H506&lt;735,666+13002/(738-H506),IF(H506&lt;900,545+17820/(H506-731),650)))</f>
        <v>518.79774028180645</v>
      </c>
      <c r="K506" s="12">
        <f>LambdaP*MassivSS/(dP/1000)/(J506*RhoA)/(1+I506/3)*(D506-H506)*DeltaT-(EXP(I506/10)-1)*(D506-D505)</f>
        <v>0.36580289622313805</v>
      </c>
      <c r="L506" s="24">
        <f>L505+IF(Limit=Oui,MAX(0,O505),O505)</f>
        <v>170.82445542371036</v>
      </c>
      <c r="M506" s="12">
        <f>Cp*RhoP/(N506*RhoA)*dP/1000*MassivW</f>
        <v>0.54597800331796076</v>
      </c>
      <c r="N506" s="24">
        <f>IF(L506&lt;600,425+0.773*L506-1.69/1000*L506^2+2.22/1000^2*L506^3,IF(L506&lt;735,666+13002/(738-L506),IF(L506&lt;900,545+17820/(L506-731),650)))</f>
        <v>518.79774028180645</v>
      </c>
      <c r="O506" s="12">
        <f>LambdaP*MassivW/(dP/1000)/(N506*RhoA)/(1+M506/3)*(D506-L506)*DeltaT-(EXP(M506/10)-1)*(D506-D505)</f>
        <v>0.36580289622313805</v>
      </c>
      <c r="P506" s="24">
        <f>P505+IF(Limit=Oui,MAX(0,S505),S505)</f>
        <v>170.82445542371036</v>
      </c>
      <c r="Q506" s="12">
        <f>Cp*RhoP/(R506*RhoA)*dP/1000*MassivSI</f>
        <v>0.54597800331796076</v>
      </c>
      <c r="R506" s="24">
        <f>IF(P506&lt;600,425+0.773*P506-1.69/1000*P506^2+2.22/1000^2*P506^3,IF(P506&lt;735,666+13002/(738-P506),IF(P506&lt;900,545+17820/(P506-731),650)))</f>
        <v>518.79774028180645</v>
      </c>
      <c r="S506" s="12">
        <f>LambdaP*MassivSI/(dP/1000)/(R506*RhoA)/(1+Q506/3)*(D506-P506)*DeltaT-(EXP(Q506/10)-1)*(D506-D505)</f>
        <v>0.36580289622313805</v>
      </c>
    </row>
    <row r="507" spans="2:19" x14ac:dyDescent="0.25">
      <c r="B507" s="3">
        <f t="shared" si="28"/>
        <v>2445</v>
      </c>
      <c r="C507" s="14">
        <f t="shared" si="29"/>
        <v>40.75</v>
      </c>
      <c r="D507" s="11">
        <f t="shared" si="30"/>
        <v>887.5189746677986</v>
      </c>
      <c r="E507" s="11">
        <f t="shared" si="31"/>
        <v>171.19025831993349</v>
      </c>
      <c r="F507" s="11">
        <f>L507</f>
        <v>171.19025831993349</v>
      </c>
      <c r="G507" s="11">
        <f>P507</f>
        <v>171.19025831993349</v>
      </c>
      <c r="H507" s="24">
        <f>H506+IF(Limit=Oui,MAX(0,K506),K506)</f>
        <v>171.19025831993349</v>
      </c>
      <c r="I507" s="12">
        <f>Cp*RhoP/(J507*RhoA)*dP/1000*MassivSS</f>
        <v>0.54582800070410165</v>
      </c>
      <c r="J507" s="24">
        <f>IF(H507&lt;600,425+0.773*H507-1.69/1000*H507^2+2.22/1000^2*H507^3,IF(H507&lt;735,666+13002/(738-H507),IF(H507&lt;900,545+17820/(H507-731),650)))</f>
        <v>518.94031453048206</v>
      </c>
      <c r="K507" s="12">
        <f>LambdaP*MassivSS/(dP/1000)/(J507*RhoA)/(1+I507/3)*(D507-H507)*DeltaT-(EXP(I507/10)-1)*(D507-D506)</f>
        <v>0.36572172049825658</v>
      </c>
      <c r="L507" s="24">
        <f>L506+IF(Limit=Oui,MAX(0,O506),O506)</f>
        <v>171.19025831993349</v>
      </c>
      <c r="M507" s="12">
        <f>Cp*RhoP/(N507*RhoA)*dP/1000*MassivW</f>
        <v>0.54582800070410165</v>
      </c>
      <c r="N507" s="24">
        <f>IF(L507&lt;600,425+0.773*L507-1.69/1000*L507^2+2.22/1000^2*L507^3,IF(L507&lt;735,666+13002/(738-L507),IF(L507&lt;900,545+17820/(L507-731),650)))</f>
        <v>518.94031453048206</v>
      </c>
      <c r="O507" s="12">
        <f>LambdaP*MassivW/(dP/1000)/(N507*RhoA)/(1+M507/3)*(D507-L507)*DeltaT-(EXP(M507/10)-1)*(D507-D506)</f>
        <v>0.36572172049825658</v>
      </c>
      <c r="P507" s="24">
        <f>P506+IF(Limit=Oui,MAX(0,S506),S506)</f>
        <v>171.19025831993349</v>
      </c>
      <c r="Q507" s="12">
        <f>Cp*RhoP/(R507*RhoA)*dP/1000*MassivSI</f>
        <v>0.54582800070410165</v>
      </c>
      <c r="R507" s="24">
        <f>IF(P507&lt;600,425+0.773*P507-1.69/1000*P507^2+2.22/1000^2*P507^3,IF(P507&lt;735,666+13002/(738-P507),IF(P507&lt;900,545+17820/(P507-731),650)))</f>
        <v>518.94031453048206</v>
      </c>
      <c r="S507" s="12">
        <f>LambdaP*MassivSI/(dP/1000)/(R507*RhoA)/(1+Q507/3)*(D507-P507)*DeltaT-(EXP(Q507/10)-1)*(D507-D506)</f>
        <v>0.36572172049825658</v>
      </c>
    </row>
    <row r="508" spans="2:19" x14ac:dyDescent="0.25">
      <c r="B508" s="3">
        <f t="shared" si="28"/>
        <v>2450</v>
      </c>
      <c r="C508" s="14">
        <f t="shared" si="29"/>
        <v>40.833333333333336</v>
      </c>
      <c r="D508" s="11">
        <f t="shared" si="30"/>
        <v>887.82413077380329</v>
      </c>
      <c r="E508" s="11">
        <f t="shared" si="31"/>
        <v>171.55598004043173</v>
      </c>
      <c r="F508" s="11">
        <f>L508</f>
        <v>171.55598004043173</v>
      </c>
      <c r="G508" s="11">
        <f>P508</f>
        <v>171.55598004043173</v>
      </c>
      <c r="H508" s="24">
        <f>H507+IF(Limit=Oui,MAX(0,K507),K507)</f>
        <v>171.55598004043173</v>
      </c>
      <c r="I508" s="12">
        <f>Cp*RhoP/(J508*RhoA)*dP/1000*MassivSS</f>
        <v>0.54567826839842193</v>
      </c>
      <c r="J508" s="24">
        <f>IF(H508&lt;600,425+0.773*H508-1.69/1000*H508^2+2.22/1000^2*H508^3,IF(H508&lt;735,666+13002/(738-H508),IF(H508&lt;900,545+17820/(H508-731),650)))</f>
        <v>519.08271003036668</v>
      </c>
      <c r="K508" s="12">
        <f>LambdaP*MassivSS/(dP/1000)/(J508*RhoA)/(1+I508/3)*(D508-H508)*DeltaT-(EXP(I508/10)-1)*(D508-D507)</f>
        <v>0.36564025172206194</v>
      </c>
      <c r="L508" s="24">
        <f>L507+IF(Limit=Oui,MAX(0,O507),O507)</f>
        <v>171.55598004043173</v>
      </c>
      <c r="M508" s="12">
        <f>Cp*RhoP/(N508*RhoA)*dP/1000*MassivW</f>
        <v>0.54567826839842193</v>
      </c>
      <c r="N508" s="24">
        <f>IF(L508&lt;600,425+0.773*L508-1.69/1000*L508^2+2.22/1000^2*L508^3,IF(L508&lt;735,666+13002/(738-L508),IF(L508&lt;900,545+17820/(L508-731),650)))</f>
        <v>519.08271003036668</v>
      </c>
      <c r="O508" s="12">
        <f>LambdaP*MassivW/(dP/1000)/(N508*RhoA)/(1+M508/3)*(D508-L508)*DeltaT-(EXP(M508/10)-1)*(D508-D507)</f>
        <v>0.36564025172206194</v>
      </c>
      <c r="P508" s="24">
        <f>P507+IF(Limit=Oui,MAX(0,S507),S507)</f>
        <v>171.55598004043173</v>
      </c>
      <c r="Q508" s="12">
        <f>Cp*RhoP/(R508*RhoA)*dP/1000*MassivSI</f>
        <v>0.54567826839842193</v>
      </c>
      <c r="R508" s="24">
        <f>IF(P508&lt;600,425+0.773*P508-1.69/1000*P508^2+2.22/1000^2*P508^3,IF(P508&lt;735,666+13002/(738-P508),IF(P508&lt;900,545+17820/(P508-731),650)))</f>
        <v>519.08271003036668</v>
      </c>
      <c r="S508" s="12">
        <f>LambdaP*MassivSI/(dP/1000)/(R508*RhoA)/(1+Q508/3)*(D508-P508)*DeltaT-(EXP(Q508/10)-1)*(D508-D507)</f>
        <v>0.36564025172206194</v>
      </c>
    </row>
    <row r="509" spans="2:19" x14ac:dyDescent="0.25">
      <c r="B509" s="3">
        <f t="shared" si="28"/>
        <v>2455</v>
      </c>
      <c r="C509" s="14">
        <f t="shared" si="29"/>
        <v>40.916666666666664</v>
      </c>
      <c r="D509" s="11">
        <f t="shared" si="30"/>
        <v>888.12866664339242</v>
      </c>
      <c r="E509" s="11">
        <f t="shared" si="31"/>
        <v>171.92162029215379</v>
      </c>
      <c r="F509" s="11">
        <f>L509</f>
        <v>171.92162029215379</v>
      </c>
      <c r="G509" s="11">
        <f>P509</f>
        <v>171.92162029215379</v>
      </c>
      <c r="H509" s="24">
        <f>H508+IF(Limit=Oui,MAX(0,K508),K508)</f>
        <v>171.92162029215379</v>
      </c>
      <c r="I509" s="12">
        <f>Cp*RhoP/(J509*RhoA)*dP/1000*MassivSS</f>
        <v>0.5455288053563323</v>
      </c>
      <c r="J509" s="24">
        <f>IF(H509&lt;600,425+0.773*H509-1.69/1000*H509^2+2.22/1000^2*H509^3,IF(H509&lt;735,666+13002/(738-H509),IF(H509&lt;900,545+17820/(H509-731),650)))</f>
        <v>519.22492741682834</v>
      </c>
      <c r="K509" s="12">
        <f>LambdaP*MassivSS/(dP/1000)/(J509*RhoA)/(1+I509/3)*(D509-H509)*DeltaT-(EXP(I509/10)-1)*(D509-D508)</f>
        <v>0.36555849206558294</v>
      </c>
      <c r="L509" s="24">
        <f>L508+IF(Limit=Oui,MAX(0,O508),O508)</f>
        <v>171.92162029215379</v>
      </c>
      <c r="M509" s="12">
        <f>Cp*RhoP/(N509*RhoA)*dP/1000*MassivW</f>
        <v>0.5455288053563323</v>
      </c>
      <c r="N509" s="24">
        <f>IF(L509&lt;600,425+0.773*L509-1.69/1000*L509^2+2.22/1000^2*L509^3,IF(L509&lt;735,666+13002/(738-L509),IF(L509&lt;900,545+17820/(L509-731),650)))</f>
        <v>519.22492741682834</v>
      </c>
      <c r="O509" s="12">
        <f>LambdaP*MassivW/(dP/1000)/(N509*RhoA)/(1+M509/3)*(D509-L509)*DeltaT-(EXP(M509/10)-1)*(D509-D508)</f>
        <v>0.36555849206558294</v>
      </c>
      <c r="P509" s="24">
        <f>P508+IF(Limit=Oui,MAX(0,S508),S508)</f>
        <v>171.92162029215379</v>
      </c>
      <c r="Q509" s="12">
        <f>Cp*RhoP/(R509*RhoA)*dP/1000*MassivSI</f>
        <v>0.5455288053563323</v>
      </c>
      <c r="R509" s="24">
        <f>IF(P509&lt;600,425+0.773*P509-1.69/1000*P509^2+2.22/1000^2*P509^3,IF(P509&lt;735,666+13002/(738-P509),IF(P509&lt;900,545+17820/(P509-731),650)))</f>
        <v>519.22492741682834</v>
      </c>
      <c r="S509" s="12">
        <f>LambdaP*MassivSI/(dP/1000)/(R509*RhoA)/(1+Q509/3)*(D509-P509)*DeltaT-(EXP(Q509/10)-1)*(D509-D508)</f>
        <v>0.36555849206558294</v>
      </c>
    </row>
    <row r="510" spans="2:19" x14ac:dyDescent="0.25">
      <c r="B510" s="3">
        <f t="shared" si="28"/>
        <v>2460</v>
      </c>
      <c r="C510" s="14">
        <f t="shared" si="29"/>
        <v>41</v>
      </c>
      <c r="D510" s="11">
        <f t="shared" si="30"/>
        <v>888.43258479274107</v>
      </c>
      <c r="E510" s="11">
        <f t="shared" si="31"/>
        <v>172.28717878421938</v>
      </c>
      <c r="F510" s="11">
        <f>L510</f>
        <v>172.28717878421938</v>
      </c>
      <c r="G510" s="11">
        <f>P510</f>
        <v>172.28717878421938</v>
      </c>
      <c r="H510" s="24">
        <f>H509+IF(Limit=Oui,MAX(0,K509),K509)</f>
        <v>172.28717878421938</v>
      </c>
      <c r="I510" s="12">
        <f>Cp*RhoP/(J510*RhoA)*dP/1000*MassivSS</f>
        <v>0.54537961053523276</v>
      </c>
      <c r="J510" s="24">
        <f>IF(H510&lt;600,425+0.773*H510-1.69/1000*H510^2+2.22/1000^2*H510^3,IF(H510&lt;735,666+13002/(738-H510),IF(H510&lt;900,545+17820/(H510-731),650)))</f>
        <v>519.36696732565497</v>
      </c>
      <c r="K510" s="12">
        <f>LambdaP*MassivSS/(dP/1000)/(J510*RhoA)/(1+I510/3)*(D510-H510)*DeltaT-(EXP(I510/10)-1)*(D510-D509)</f>
        <v>0.36547644368057497</v>
      </c>
      <c r="L510" s="24">
        <f>L509+IF(Limit=Oui,MAX(0,O509),O509)</f>
        <v>172.28717878421938</v>
      </c>
      <c r="M510" s="12">
        <f>Cp*RhoP/(N510*RhoA)*dP/1000*MassivW</f>
        <v>0.54537961053523276</v>
      </c>
      <c r="N510" s="24">
        <f>IF(L510&lt;600,425+0.773*L510-1.69/1000*L510^2+2.22/1000^2*L510^3,IF(L510&lt;735,666+13002/(738-L510),IF(L510&lt;900,545+17820/(L510-731),650)))</f>
        <v>519.36696732565497</v>
      </c>
      <c r="O510" s="12">
        <f>LambdaP*MassivW/(dP/1000)/(N510*RhoA)/(1+M510/3)*(D510-L510)*DeltaT-(EXP(M510/10)-1)*(D510-D509)</f>
        <v>0.36547644368057497</v>
      </c>
      <c r="P510" s="24">
        <f>P509+IF(Limit=Oui,MAX(0,S509),S509)</f>
        <v>172.28717878421938</v>
      </c>
      <c r="Q510" s="12">
        <f>Cp*RhoP/(R510*RhoA)*dP/1000*MassivSI</f>
        <v>0.54537961053523276</v>
      </c>
      <c r="R510" s="24">
        <f>IF(P510&lt;600,425+0.773*P510-1.69/1000*P510^2+2.22/1000^2*P510^3,IF(P510&lt;735,666+13002/(738-P510),IF(P510&lt;900,545+17820/(P510-731),650)))</f>
        <v>519.36696732565497</v>
      </c>
      <c r="S510" s="12">
        <f>LambdaP*MassivSI/(dP/1000)/(R510*RhoA)/(1+Q510/3)*(D510-P510)*DeltaT-(EXP(Q510/10)-1)*(D510-D509)</f>
        <v>0.36547644368057497</v>
      </c>
    </row>
    <row r="511" spans="2:19" x14ac:dyDescent="0.25">
      <c r="B511" s="3">
        <f t="shared" si="28"/>
        <v>2465</v>
      </c>
      <c r="C511" s="14">
        <f t="shared" si="29"/>
        <v>41.083333333333336</v>
      </c>
      <c r="D511" s="11">
        <f t="shared" si="30"/>
        <v>888.7358877227432</v>
      </c>
      <c r="E511" s="11">
        <f t="shared" si="31"/>
        <v>172.65265522789994</v>
      </c>
      <c r="F511" s="11">
        <f>L511</f>
        <v>172.65265522789994</v>
      </c>
      <c r="G511" s="11">
        <f>P511</f>
        <v>172.65265522789994</v>
      </c>
      <c r="H511" s="24">
        <f>H510+IF(Limit=Oui,MAX(0,K510),K510)</f>
        <v>172.65265522789994</v>
      </c>
      <c r="I511" s="12">
        <f>Cp*RhoP/(J511*RhoA)*dP/1000*MassivSS</f>
        <v>0.5452306828945227</v>
      </c>
      <c r="J511" s="24">
        <f>IF(H511&lt;600,425+0.773*H511-1.69/1000*H511^2+2.22/1000^2*H511^3,IF(H511&lt;735,666+13002/(738-H511),IF(H511&lt;900,545+17820/(H511-731),650)))</f>
        <v>519.50883039303767</v>
      </c>
      <c r="K511" s="12">
        <f>LambdaP*MassivSS/(dP/1000)/(J511*RhoA)/(1+I511/3)*(D511-H511)*DeltaT-(EXP(I511/10)-1)*(D511-D510)</f>
        <v>0.36539410869987671</v>
      </c>
      <c r="L511" s="24">
        <f>L510+IF(Limit=Oui,MAX(0,O510),O510)</f>
        <v>172.65265522789994</v>
      </c>
      <c r="M511" s="12">
        <f>Cp*RhoP/(N511*RhoA)*dP/1000*MassivW</f>
        <v>0.5452306828945227</v>
      </c>
      <c r="N511" s="24">
        <f>IF(L511&lt;600,425+0.773*L511-1.69/1000*L511^2+2.22/1000^2*L511^3,IF(L511&lt;735,666+13002/(738-L511),IF(L511&lt;900,545+17820/(L511-731),650)))</f>
        <v>519.50883039303767</v>
      </c>
      <c r="O511" s="12">
        <f>LambdaP*MassivW/(dP/1000)/(N511*RhoA)/(1+M511/3)*(D511-L511)*DeltaT-(EXP(M511/10)-1)*(D511-D510)</f>
        <v>0.36539410869987671</v>
      </c>
      <c r="P511" s="24">
        <f>P510+IF(Limit=Oui,MAX(0,S510),S510)</f>
        <v>172.65265522789994</v>
      </c>
      <c r="Q511" s="12">
        <f>Cp*RhoP/(R511*RhoA)*dP/1000*MassivSI</f>
        <v>0.5452306828945227</v>
      </c>
      <c r="R511" s="24">
        <f>IF(P511&lt;600,425+0.773*P511-1.69/1000*P511^2+2.22/1000^2*P511^3,IF(P511&lt;735,666+13002/(738-P511),IF(P511&lt;900,545+17820/(P511-731),650)))</f>
        <v>519.50883039303767</v>
      </c>
      <c r="S511" s="12">
        <f>LambdaP*MassivSI/(dP/1000)/(R511*RhoA)/(1+Q511/3)*(D511-P511)*DeltaT-(EXP(Q511/10)-1)*(D511-D510)</f>
        <v>0.36539410869987671</v>
      </c>
    </row>
    <row r="512" spans="2:19" x14ac:dyDescent="0.25">
      <c r="B512" s="3">
        <f t="shared" si="28"/>
        <v>2470</v>
      </c>
      <c r="C512" s="14">
        <f t="shared" si="29"/>
        <v>41.166666666666664</v>
      </c>
      <c r="D512" s="11">
        <f t="shared" si="30"/>
        <v>889.0385779191364</v>
      </c>
      <c r="E512" s="11">
        <f t="shared" si="31"/>
        <v>173.01804933659983</v>
      </c>
      <c r="F512" s="11">
        <f>L512</f>
        <v>173.01804933659983</v>
      </c>
      <c r="G512" s="11">
        <f>P512</f>
        <v>173.01804933659983</v>
      </c>
      <c r="H512" s="24">
        <f>H511+IF(Limit=Oui,MAX(0,K511),K511)</f>
        <v>173.01804933659983</v>
      </c>
      <c r="I512" s="12">
        <f>Cp*RhoP/(J512*RhoA)*dP/1000*MassivSS</f>
        <v>0.54508202139560769</v>
      </c>
      <c r="J512" s="24">
        <f>IF(H512&lt;600,425+0.773*H512-1.69/1000*H512^2+2.22/1000^2*H512^3,IF(H512&lt;735,666+13002/(738-H512),IF(H512&lt;900,545+17820/(H512-731),650)))</f>
        <v>519.6505172555544</v>
      </c>
      <c r="K512" s="12">
        <f>LambdaP*MassivSS/(dP/1000)/(J512*RhoA)/(1+I512/3)*(D512-H512)*DeltaT-(EXP(I512/10)-1)*(D512-D511)</f>
        <v>0.36531148923744727</v>
      </c>
      <c r="L512" s="24">
        <f>L511+IF(Limit=Oui,MAX(0,O511),O511)</f>
        <v>173.01804933659983</v>
      </c>
      <c r="M512" s="12">
        <f>Cp*RhoP/(N512*RhoA)*dP/1000*MassivW</f>
        <v>0.54508202139560769</v>
      </c>
      <c r="N512" s="24">
        <f>IF(L512&lt;600,425+0.773*L512-1.69/1000*L512^2+2.22/1000^2*L512^3,IF(L512&lt;735,666+13002/(738-L512),IF(L512&lt;900,545+17820/(L512-731),650)))</f>
        <v>519.6505172555544</v>
      </c>
      <c r="O512" s="12">
        <f>LambdaP*MassivW/(dP/1000)/(N512*RhoA)/(1+M512/3)*(D512-L512)*DeltaT-(EXP(M512/10)-1)*(D512-D511)</f>
        <v>0.36531148923744727</v>
      </c>
      <c r="P512" s="24">
        <f>P511+IF(Limit=Oui,MAX(0,S511),S511)</f>
        <v>173.01804933659983</v>
      </c>
      <c r="Q512" s="12">
        <f>Cp*RhoP/(R512*RhoA)*dP/1000*MassivSI</f>
        <v>0.54508202139560769</v>
      </c>
      <c r="R512" s="24">
        <f>IF(P512&lt;600,425+0.773*P512-1.69/1000*P512^2+2.22/1000^2*P512^3,IF(P512&lt;735,666+13002/(738-P512),IF(P512&lt;900,545+17820/(P512-731),650)))</f>
        <v>519.6505172555544</v>
      </c>
      <c r="S512" s="12">
        <f>LambdaP*MassivSI/(dP/1000)/(R512*RhoA)/(1+Q512/3)*(D512-P512)*DeltaT-(EXP(Q512/10)-1)*(D512-D511)</f>
        <v>0.36531148923744727</v>
      </c>
    </row>
    <row r="513" spans="2:19" x14ac:dyDescent="0.25">
      <c r="B513" s="3">
        <f t="shared" si="28"/>
        <v>2475</v>
      </c>
      <c r="C513" s="14">
        <f t="shared" si="29"/>
        <v>41.25</v>
      </c>
      <c r="D513" s="11">
        <f t="shared" si="30"/>
        <v>889.34065785262283</v>
      </c>
      <c r="E513" s="11">
        <f t="shared" si="31"/>
        <v>173.38336082583729</v>
      </c>
      <c r="F513" s="11">
        <f>L513</f>
        <v>173.38336082583729</v>
      </c>
      <c r="G513" s="11">
        <f>P513</f>
        <v>173.38336082583729</v>
      </c>
      <c r="H513" s="24">
        <f>H512+IF(Limit=Oui,MAX(0,K512),K512)</f>
        <v>173.38336082583729</v>
      </c>
      <c r="I513" s="12">
        <f>Cp*RhoP/(J513*RhoA)*dP/1000*MassivSS</f>
        <v>0.54493362500190856</v>
      </c>
      <c r="J513" s="24">
        <f>IF(H513&lt;600,425+0.773*H513-1.69/1000*H513^2+2.22/1000^2*H513^3,IF(H513&lt;735,666+13002/(738-H513),IF(H513&lt;900,545+17820/(H513-731),650)))</f>
        <v>519.79202855015342</v>
      </c>
      <c r="K513" s="12">
        <f>LambdaP*MassivSS/(dP/1000)/(J513*RhoA)/(1+I513/3)*(D513-H513)*DeltaT-(EXP(I513/10)-1)*(D513-D512)</f>
        <v>0.36522858738869601</v>
      </c>
      <c r="L513" s="24">
        <f>L512+IF(Limit=Oui,MAX(0,O512),O512)</f>
        <v>173.38336082583729</v>
      </c>
      <c r="M513" s="12">
        <f>Cp*RhoP/(N513*RhoA)*dP/1000*MassivW</f>
        <v>0.54493362500190856</v>
      </c>
      <c r="N513" s="24">
        <f>IF(L513&lt;600,425+0.773*L513-1.69/1000*L513^2+2.22/1000^2*L513^3,IF(L513&lt;735,666+13002/(738-L513),IF(L513&lt;900,545+17820/(L513-731),650)))</f>
        <v>519.79202855015342</v>
      </c>
      <c r="O513" s="12">
        <f>LambdaP*MassivW/(dP/1000)/(N513*RhoA)/(1+M513/3)*(D513-L513)*DeltaT-(EXP(M513/10)-1)*(D513-D512)</f>
        <v>0.36522858738869601</v>
      </c>
      <c r="P513" s="24">
        <f>P512+IF(Limit=Oui,MAX(0,S512),S512)</f>
        <v>173.38336082583729</v>
      </c>
      <c r="Q513" s="12">
        <f>Cp*RhoP/(R513*RhoA)*dP/1000*MassivSI</f>
        <v>0.54493362500190856</v>
      </c>
      <c r="R513" s="24">
        <f>IF(P513&lt;600,425+0.773*P513-1.69/1000*P513^2+2.22/1000^2*P513^3,IF(P513&lt;735,666+13002/(738-P513),IF(P513&lt;900,545+17820/(P513-731),650)))</f>
        <v>519.79202855015342</v>
      </c>
      <c r="S513" s="12">
        <f>LambdaP*MassivSI/(dP/1000)/(R513*RhoA)/(1+Q513/3)*(D513-P513)*DeltaT-(EXP(Q513/10)-1)*(D513-D512)</f>
        <v>0.36522858738869601</v>
      </c>
    </row>
    <row r="514" spans="2:19" x14ac:dyDescent="0.25">
      <c r="B514" s="3">
        <f t="shared" si="28"/>
        <v>2480</v>
      </c>
      <c r="C514" s="14">
        <f t="shared" si="29"/>
        <v>41.333333333333336</v>
      </c>
      <c r="D514" s="11">
        <f t="shared" si="30"/>
        <v>889.64212997899153</v>
      </c>
      <c r="E514" s="11">
        <f t="shared" si="31"/>
        <v>173.74858941322597</v>
      </c>
      <c r="F514" s="11">
        <f>L514</f>
        <v>173.74858941322597</v>
      </c>
      <c r="G514" s="11">
        <f>P514</f>
        <v>173.74858941322597</v>
      </c>
      <c r="H514" s="24">
        <f>H513+IF(Limit=Oui,MAX(0,K513),K513)</f>
        <v>173.74858941322597</v>
      </c>
      <c r="I514" s="12">
        <f>Cp*RhoP/(J514*RhoA)*dP/1000*MassivSS</f>
        <v>0.54478549267886944</v>
      </c>
      <c r="J514" s="24">
        <f>IF(H514&lt;600,425+0.773*H514-1.69/1000*H514^2+2.22/1000^2*H514^3,IF(H514&lt;735,666+13002/(738-H514),IF(H514&lt;900,545+17820/(H514-731),650)))</f>
        <v>519.9333649141372</v>
      </c>
      <c r="K514" s="12">
        <f>LambdaP*MassivSS/(dP/1000)/(J514*RhoA)/(1+I514/3)*(D514-H514)*DeltaT-(EXP(I514/10)-1)*(D514-D513)</f>
        <v>0.36514540523052352</v>
      </c>
      <c r="L514" s="24">
        <f>L513+IF(Limit=Oui,MAX(0,O513),O513)</f>
        <v>173.74858941322597</v>
      </c>
      <c r="M514" s="12">
        <f>Cp*RhoP/(N514*RhoA)*dP/1000*MassivW</f>
        <v>0.54478549267886944</v>
      </c>
      <c r="N514" s="24">
        <f>IF(L514&lt;600,425+0.773*L514-1.69/1000*L514^2+2.22/1000^2*L514^3,IF(L514&lt;735,666+13002/(738-L514),IF(L514&lt;900,545+17820/(L514-731),650)))</f>
        <v>519.9333649141372</v>
      </c>
      <c r="O514" s="12">
        <f>LambdaP*MassivW/(dP/1000)/(N514*RhoA)/(1+M514/3)*(D514-L514)*DeltaT-(EXP(M514/10)-1)*(D514-D513)</f>
        <v>0.36514540523052352</v>
      </c>
      <c r="P514" s="24">
        <f>P513+IF(Limit=Oui,MAX(0,S513),S513)</f>
        <v>173.74858941322597</v>
      </c>
      <c r="Q514" s="12">
        <f>Cp*RhoP/(R514*RhoA)*dP/1000*MassivSI</f>
        <v>0.54478549267886944</v>
      </c>
      <c r="R514" s="24">
        <f>IF(P514&lt;600,425+0.773*P514-1.69/1000*P514^2+2.22/1000^2*P514^3,IF(P514&lt;735,666+13002/(738-P514),IF(P514&lt;900,545+17820/(P514-731),650)))</f>
        <v>519.9333649141372</v>
      </c>
      <c r="S514" s="12">
        <f>LambdaP*MassivSI/(dP/1000)/(R514*RhoA)/(1+Q514/3)*(D514-P514)*DeltaT-(EXP(Q514/10)-1)*(D514-D513)</f>
        <v>0.36514540523052352</v>
      </c>
    </row>
    <row r="515" spans="2:19" x14ac:dyDescent="0.25">
      <c r="B515" s="3">
        <f t="shared" si="28"/>
        <v>2485</v>
      </c>
      <c r="C515" s="14">
        <f t="shared" si="29"/>
        <v>41.416666666666664</v>
      </c>
      <c r="D515" s="11">
        <f t="shared" si="30"/>
        <v>889.94299673923751</v>
      </c>
      <c r="E515" s="11">
        <f t="shared" si="31"/>
        <v>174.11373481845649</v>
      </c>
      <c r="F515" s="11">
        <f>L515</f>
        <v>174.11373481845649</v>
      </c>
      <c r="G515" s="11">
        <f>P515</f>
        <v>174.11373481845649</v>
      </c>
      <c r="H515" s="24">
        <f>H514+IF(Limit=Oui,MAX(0,K514),K514)</f>
        <v>174.11373481845649</v>
      </c>
      <c r="I515" s="12">
        <f>Cp*RhoP/(J515*RhoA)*dP/1000*MassivSS</f>
        <v>0.54463762339396571</v>
      </c>
      <c r="J515" s="24">
        <f>IF(H515&lt;600,425+0.773*H515-1.69/1000*H515^2+2.22/1000^2*H515^3,IF(H515&lt;735,666+13002/(738-H515),IF(H515&lt;900,545+17820/(H515-731),650)))</f>
        <v>520.07452698514578</v>
      </c>
      <c r="K515" s="12">
        <f>LambdaP*MassivSS/(dP/1000)/(J515*RhoA)/(1+I515/3)*(D515-H515)*DeltaT-(EXP(I515/10)-1)*(D515-D514)</f>
        <v>0.36506194482162369</v>
      </c>
      <c r="L515" s="24">
        <f>L514+IF(Limit=Oui,MAX(0,O514),O514)</f>
        <v>174.11373481845649</v>
      </c>
      <c r="M515" s="12">
        <f>Cp*RhoP/(N515*RhoA)*dP/1000*MassivW</f>
        <v>0.54463762339396571</v>
      </c>
      <c r="N515" s="24">
        <f>IF(L515&lt;600,425+0.773*L515-1.69/1000*L515^2+2.22/1000^2*L515^3,IF(L515&lt;735,666+13002/(738-L515),IF(L515&lt;900,545+17820/(L515-731),650)))</f>
        <v>520.07452698514578</v>
      </c>
      <c r="O515" s="12">
        <f>LambdaP*MassivW/(dP/1000)/(N515*RhoA)/(1+M515/3)*(D515-L515)*DeltaT-(EXP(M515/10)-1)*(D515-D514)</f>
        <v>0.36506194482162369</v>
      </c>
      <c r="P515" s="24">
        <f>P514+IF(Limit=Oui,MAX(0,S514),S514)</f>
        <v>174.11373481845649</v>
      </c>
      <c r="Q515" s="12">
        <f>Cp*RhoP/(R515*RhoA)*dP/1000*MassivSI</f>
        <v>0.54463762339396571</v>
      </c>
      <c r="R515" s="24">
        <f>IF(P515&lt;600,425+0.773*P515-1.69/1000*P515^2+2.22/1000^2*P515^3,IF(P515&lt;735,666+13002/(738-P515),IF(P515&lt;900,545+17820/(P515-731),650)))</f>
        <v>520.07452698514578</v>
      </c>
      <c r="S515" s="12">
        <f>LambdaP*MassivSI/(dP/1000)/(R515*RhoA)/(1+Q515/3)*(D515-P515)*DeltaT-(EXP(Q515/10)-1)*(D515-D514)</f>
        <v>0.36506194482162369</v>
      </c>
    </row>
    <row r="516" spans="2:19" x14ac:dyDescent="0.25">
      <c r="B516" s="3">
        <f t="shared" si="28"/>
        <v>2490</v>
      </c>
      <c r="C516" s="14">
        <f t="shared" si="29"/>
        <v>41.5</v>
      </c>
      <c r="D516" s="11">
        <f t="shared" si="30"/>
        <v>890.24326055968027</v>
      </c>
      <c r="E516" s="11">
        <f t="shared" si="31"/>
        <v>174.47879676327813</v>
      </c>
      <c r="F516" s="11">
        <f>L516</f>
        <v>174.47879676327813</v>
      </c>
      <c r="G516" s="11">
        <f>P516</f>
        <v>174.47879676327813</v>
      </c>
      <c r="H516" s="24">
        <f>H515+IF(Limit=Oui,MAX(0,K515),K515)</f>
        <v>174.47879676327813</v>
      </c>
      <c r="I516" s="12">
        <f>Cp*RhoP/(J516*RhoA)*dP/1000*MassivSS</f>
        <v>0.54449001611670989</v>
      </c>
      <c r="J516" s="24">
        <f>IF(H516&lt;600,425+0.773*H516-1.69/1000*H516^2+2.22/1000^2*H516^3,IF(H516&lt;735,666+13002/(738-H516),IF(H516&lt;900,545+17820/(H516-731),650)))</f>
        <v>520.21551540114262</v>
      </c>
      <c r="K516" s="12">
        <f>LambdaP*MassivSS/(dP/1000)/(J516*RhoA)/(1+I516/3)*(D516-H516)*DeltaT-(EXP(I516/10)-1)*(D516-D515)</f>
        <v>0.36497820820262211</v>
      </c>
      <c r="L516" s="24">
        <f>L515+IF(Limit=Oui,MAX(0,O515),O515)</f>
        <v>174.47879676327813</v>
      </c>
      <c r="M516" s="12">
        <f>Cp*RhoP/(N516*RhoA)*dP/1000*MassivW</f>
        <v>0.54449001611670989</v>
      </c>
      <c r="N516" s="24">
        <f>IF(L516&lt;600,425+0.773*L516-1.69/1000*L516^2+2.22/1000^2*L516^3,IF(L516&lt;735,666+13002/(738-L516),IF(L516&lt;900,545+17820/(L516-731),650)))</f>
        <v>520.21551540114262</v>
      </c>
      <c r="O516" s="12">
        <f>LambdaP*MassivW/(dP/1000)/(N516*RhoA)/(1+M516/3)*(D516-L516)*DeltaT-(EXP(M516/10)-1)*(D516-D515)</f>
        <v>0.36497820820262211</v>
      </c>
      <c r="P516" s="24">
        <f>P515+IF(Limit=Oui,MAX(0,S515),S515)</f>
        <v>174.47879676327813</v>
      </c>
      <c r="Q516" s="12">
        <f>Cp*RhoP/(R516*RhoA)*dP/1000*MassivSI</f>
        <v>0.54449001611670989</v>
      </c>
      <c r="R516" s="24">
        <f>IF(P516&lt;600,425+0.773*P516-1.69/1000*P516^2+2.22/1000^2*P516^3,IF(P516&lt;735,666+13002/(738-P516),IF(P516&lt;900,545+17820/(P516-731),650)))</f>
        <v>520.21551540114262</v>
      </c>
      <c r="S516" s="12">
        <f>LambdaP*MassivSI/(dP/1000)/(R516*RhoA)/(1+Q516/3)*(D516-P516)*DeltaT-(EXP(Q516/10)-1)*(D516-D515)</f>
        <v>0.36497820820262211</v>
      </c>
    </row>
    <row r="517" spans="2:19" x14ac:dyDescent="0.25">
      <c r="B517" s="3">
        <f t="shared" si="28"/>
        <v>2495</v>
      </c>
      <c r="C517" s="14">
        <f t="shared" si="29"/>
        <v>41.583333333333336</v>
      </c>
      <c r="D517" s="11">
        <f t="shared" si="30"/>
        <v>890.54292385208134</v>
      </c>
      <c r="E517" s="11">
        <f t="shared" si="31"/>
        <v>174.84377497148074</v>
      </c>
      <c r="F517" s="11">
        <f>L517</f>
        <v>174.84377497148074</v>
      </c>
      <c r="G517" s="11">
        <f>P517</f>
        <v>174.84377497148074</v>
      </c>
      <c r="H517" s="24">
        <f>H516+IF(Limit=Oui,MAX(0,K516),K516)</f>
        <v>174.84377497148074</v>
      </c>
      <c r="I517" s="12">
        <f>Cp*RhoP/(J517*RhoA)*dP/1000*MassivSS</f>
        <v>0.54434266981866164</v>
      </c>
      <c r="J517" s="24">
        <f>IF(H517&lt;600,425+0.773*H517-1.69/1000*H517^2+2.22/1000^2*H517^3,IF(H517&lt;735,666+13002/(738-H517),IF(H517&lt;900,545+17820/(H517-731),650)))</f>
        <v>520.35633080039679</v>
      </c>
      <c r="K517" s="12">
        <f>LambdaP*MassivSS/(dP/1000)/(J517*RhoA)/(1+I517/3)*(D517-H517)*DeltaT-(EXP(I517/10)-1)*(D517-D516)</f>
        <v>0.36489419739625034</v>
      </c>
      <c r="L517" s="24">
        <f>L516+IF(Limit=Oui,MAX(0,O516),O516)</f>
        <v>174.84377497148074</v>
      </c>
      <c r="M517" s="12">
        <f>Cp*RhoP/(N517*RhoA)*dP/1000*MassivW</f>
        <v>0.54434266981866164</v>
      </c>
      <c r="N517" s="24">
        <f>IF(L517&lt;600,425+0.773*L517-1.69/1000*L517^2+2.22/1000^2*L517^3,IF(L517&lt;735,666+13002/(738-L517),IF(L517&lt;900,545+17820/(L517-731),650)))</f>
        <v>520.35633080039679</v>
      </c>
      <c r="O517" s="12">
        <f>LambdaP*MassivW/(dP/1000)/(N517*RhoA)/(1+M517/3)*(D517-L517)*DeltaT-(EXP(M517/10)-1)*(D517-D516)</f>
        <v>0.36489419739625034</v>
      </c>
      <c r="P517" s="24">
        <f>P516+IF(Limit=Oui,MAX(0,S516),S516)</f>
        <v>174.84377497148074</v>
      </c>
      <c r="Q517" s="12">
        <f>Cp*RhoP/(R517*RhoA)*dP/1000*MassivSI</f>
        <v>0.54434266981866164</v>
      </c>
      <c r="R517" s="24">
        <f>IF(P517&lt;600,425+0.773*P517-1.69/1000*P517^2+2.22/1000^2*P517^3,IF(P517&lt;735,666+13002/(738-P517),IF(P517&lt;900,545+17820/(P517-731),650)))</f>
        <v>520.35633080039679</v>
      </c>
      <c r="S517" s="12">
        <f>LambdaP*MassivSI/(dP/1000)/(R517*RhoA)/(1+Q517/3)*(D517-P517)*DeltaT-(EXP(Q517/10)-1)*(D517-D516)</f>
        <v>0.36489419739625034</v>
      </c>
    </row>
    <row r="518" spans="2:19" x14ac:dyDescent="0.25">
      <c r="B518" s="3">
        <f t="shared" si="28"/>
        <v>2500</v>
      </c>
      <c r="C518" s="14">
        <f t="shared" si="29"/>
        <v>41.666666666666664</v>
      </c>
      <c r="D518" s="11">
        <f t="shared" si="30"/>
        <v>890.84198901376055</v>
      </c>
      <c r="E518" s="11">
        <f t="shared" si="31"/>
        <v>175.20866916887698</v>
      </c>
      <c r="F518" s="11">
        <f>L518</f>
        <v>175.20866916887698</v>
      </c>
      <c r="G518" s="11">
        <f>P518</f>
        <v>175.20866916887698</v>
      </c>
      <c r="H518" s="24">
        <f>H517+IF(Limit=Oui,MAX(0,K517),K517)</f>
        <v>175.20866916887698</v>
      </c>
      <c r="I518" s="12">
        <f>Cp*RhoP/(J518*RhoA)*dP/1000*MassivSS</f>
        <v>0.54419558347343311</v>
      </c>
      <c r="J518" s="24">
        <f>IF(H518&lt;600,425+0.773*H518-1.69/1000*H518^2+2.22/1000^2*H518^3,IF(H518&lt;735,666+13002/(738-H518),IF(H518&lt;900,545+17820/(H518-731),650)))</f>
        <v>520.49697382146917</v>
      </c>
      <c r="K518" s="12">
        <f>LambdaP*MassivSS/(dP/1000)/(J518*RhoA)/(1+I518/3)*(D518-H518)*DeltaT-(EXP(I518/10)-1)*(D518-D517)</f>
        <v>0.36480991440753258</v>
      </c>
      <c r="L518" s="24">
        <f>L517+IF(Limit=Oui,MAX(0,O517),O517)</f>
        <v>175.20866916887698</v>
      </c>
      <c r="M518" s="12">
        <f>Cp*RhoP/(N518*RhoA)*dP/1000*MassivW</f>
        <v>0.54419558347343311</v>
      </c>
      <c r="N518" s="24">
        <f>IF(L518&lt;600,425+0.773*L518-1.69/1000*L518^2+2.22/1000^2*L518^3,IF(L518&lt;735,666+13002/(738-L518),IF(L518&lt;900,545+17820/(L518-731),650)))</f>
        <v>520.49697382146917</v>
      </c>
      <c r="O518" s="12">
        <f>LambdaP*MassivW/(dP/1000)/(N518*RhoA)/(1+M518/3)*(D518-L518)*DeltaT-(EXP(M518/10)-1)*(D518-D517)</f>
        <v>0.36480991440753258</v>
      </c>
      <c r="P518" s="24">
        <f>P517+IF(Limit=Oui,MAX(0,S517),S517)</f>
        <v>175.20866916887698</v>
      </c>
      <c r="Q518" s="12">
        <f>Cp*RhoP/(R518*RhoA)*dP/1000*MassivSI</f>
        <v>0.54419558347343311</v>
      </c>
      <c r="R518" s="24">
        <f>IF(P518&lt;600,425+0.773*P518-1.69/1000*P518^2+2.22/1000^2*P518^3,IF(P518&lt;735,666+13002/(738-P518),IF(P518&lt;900,545+17820/(P518-731),650)))</f>
        <v>520.49697382146917</v>
      </c>
      <c r="S518" s="12">
        <f>LambdaP*MassivSI/(dP/1000)/(R518*RhoA)/(1+Q518/3)*(D518-P518)*DeltaT-(EXP(Q518/10)-1)*(D518-D517)</f>
        <v>0.36480991440753258</v>
      </c>
    </row>
    <row r="519" spans="2:19" x14ac:dyDescent="0.25">
      <c r="B519" s="3">
        <f t="shared" si="28"/>
        <v>2505</v>
      </c>
      <c r="C519" s="14">
        <f t="shared" si="29"/>
        <v>41.75</v>
      </c>
      <c r="D519" s="11">
        <f t="shared" si="30"/>
        <v>891.14045842771145</v>
      </c>
      <c r="E519" s="11">
        <f t="shared" si="31"/>
        <v>175.57347908328452</v>
      </c>
      <c r="F519" s="11">
        <f>L519</f>
        <v>175.57347908328452</v>
      </c>
      <c r="G519" s="11">
        <f>P519</f>
        <v>175.57347908328452</v>
      </c>
      <c r="H519" s="24">
        <f>H518+IF(Limit=Oui,MAX(0,K518),K518)</f>
        <v>175.57347908328452</v>
      </c>
      <c r="I519" s="12">
        <f>Cp*RhoP/(J519*RhoA)*dP/1000*MassivSS</f>
        <v>0.54404875605669656</v>
      </c>
      <c r="J519" s="24">
        <f>IF(H519&lt;600,425+0.773*H519-1.69/1000*H519^2+2.22/1000^2*H519^3,IF(H519&lt;735,666+13002/(738-H519),IF(H519&lt;900,545+17820/(H519-731),650)))</f>
        <v>520.63744510319646</v>
      </c>
      <c r="K519" s="12">
        <f>LambdaP*MassivSS/(dP/1000)/(J519*RhoA)/(1+I519/3)*(D519-H519)*DeltaT-(EXP(I519/10)-1)*(D519-D518)</f>
        <v>0.36472536122393695</v>
      </c>
      <c r="L519" s="24">
        <f>L518+IF(Limit=Oui,MAX(0,O518),O518)</f>
        <v>175.57347908328452</v>
      </c>
      <c r="M519" s="12">
        <f>Cp*RhoP/(N519*RhoA)*dP/1000*MassivW</f>
        <v>0.54404875605669656</v>
      </c>
      <c r="N519" s="24">
        <f>IF(L519&lt;600,425+0.773*L519-1.69/1000*L519^2+2.22/1000^2*L519^3,IF(L519&lt;735,666+13002/(738-L519),IF(L519&lt;900,545+17820/(L519-731),650)))</f>
        <v>520.63744510319646</v>
      </c>
      <c r="O519" s="12">
        <f>LambdaP*MassivW/(dP/1000)/(N519*RhoA)/(1+M519/3)*(D519-L519)*DeltaT-(EXP(M519/10)-1)*(D519-D518)</f>
        <v>0.36472536122393695</v>
      </c>
      <c r="P519" s="24">
        <f>P518+IF(Limit=Oui,MAX(0,S518),S518)</f>
        <v>175.57347908328452</v>
      </c>
      <c r="Q519" s="12">
        <f>Cp*RhoP/(R519*RhoA)*dP/1000*MassivSI</f>
        <v>0.54404875605669656</v>
      </c>
      <c r="R519" s="24">
        <f>IF(P519&lt;600,425+0.773*P519-1.69/1000*P519^2+2.22/1000^2*P519^3,IF(P519&lt;735,666+13002/(738-P519),IF(P519&lt;900,545+17820/(P519-731),650)))</f>
        <v>520.63744510319646</v>
      </c>
      <c r="S519" s="12">
        <f>LambdaP*MassivSI/(dP/1000)/(R519*RhoA)/(1+Q519/3)*(D519-P519)*DeltaT-(EXP(Q519/10)-1)*(D519-D518)</f>
        <v>0.36472536122393695</v>
      </c>
    </row>
    <row r="520" spans="2:19" x14ac:dyDescent="0.25">
      <c r="B520" s="3">
        <f t="shared" si="28"/>
        <v>2510</v>
      </c>
      <c r="C520" s="14">
        <f t="shared" si="29"/>
        <v>41.833333333333336</v>
      </c>
      <c r="D520" s="11">
        <f t="shared" si="30"/>
        <v>891.43833446271458</v>
      </c>
      <c r="E520" s="11">
        <f t="shared" si="31"/>
        <v>175.93820444450847</v>
      </c>
      <c r="F520" s="11">
        <f>L520</f>
        <v>175.93820444450847</v>
      </c>
      <c r="G520" s="11">
        <f>P520</f>
        <v>175.93820444450847</v>
      </c>
      <c r="H520" s="24">
        <f>H519+IF(Limit=Oui,MAX(0,K519),K519)</f>
        <v>175.93820444450847</v>
      </c>
      <c r="I520" s="12">
        <f>Cp*RhoP/(J520*RhoA)*dP/1000*MassivSS</f>
        <v>0.54390218654619127</v>
      </c>
      <c r="J520" s="24">
        <f>IF(H520&lt;600,425+0.773*H520-1.69/1000*H520^2+2.22/1000^2*H520^3,IF(H520&lt;735,666+13002/(738-H520),IF(H520&lt;900,545+17820/(H520-731),650)))</f>
        <v>520.77774528467592</v>
      </c>
      <c r="K520" s="12">
        <f>LambdaP*MassivSS/(dP/1000)/(J520*RhoA)/(1+I520/3)*(D520-H520)*DeltaT-(EXP(I520/10)-1)*(D520-D519)</f>
        <v>0.36464053981561245</v>
      </c>
      <c r="L520" s="24">
        <f>L519+IF(Limit=Oui,MAX(0,O519),O519)</f>
        <v>175.93820444450847</v>
      </c>
      <c r="M520" s="12">
        <f>Cp*RhoP/(N520*RhoA)*dP/1000*MassivW</f>
        <v>0.54390218654619127</v>
      </c>
      <c r="N520" s="24">
        <f>IF(L520&lt;600,425+0.773*L520-1.69/1000*L520^2+2.22/1000^2*L520^3,IF(L520&lt;735,666+13002/(738-L520),IF(L520&lt;900,545+17820/(L520-731),650)))</f>
        <v>520.77774528467592</v>
      </c>
      <c r="O520" s="12">
        <f>LambdaP*MassivW/(dP/1000)/(N520*RhoA)/(1+M520/3)*(D520-L520)*DeltaT-(EXP(M520/10)-1)*(D520-D519)</f>
        <v>0.36464053981561245</v>
      </c>
      <c r="P520" s="24">
        <f>P519+IF(Limit=Oui,MAX(0,S519),S519)</f>
        <v>175.93820444450847</v>
      </c>
      <c r="Q520" s="12">
        <f>Cp*RhoP/(R520*RhoA)*dP/1000*MassivSI</f>
        <v>0.54390218654619127</v>
      </c>
      <c r="R520" s="24">
        <f>IF(P520&lt;600,425+0.773*P520-1.69/1000*P520^2+2.22/1000^2*P520^3,IF(P520&lt;735,666+13002/(738-P520),IF(P520&lt;900,545+17820/(P520-731),650)))</f>
        <v>520.77774528467592</v>
      </c>
      <c r="S520" s="12">
        <f>LambdaP*MassivSI/(dP/1000)/(R520*RhoA)/(1+Q520/3)*(D520-P520)*DeltaT-(EXP(Q520/10)-1)*(D520-D519)</f>
        <v>0.36464053981561245</v>
      </c>
    </row>
    <row r="521" spans="2:19" x14ac:dyDescent="0.25">
      <c r="B521" s="3">
        <f t="shared" si="28"/>
        <v>2515</v>
      </c>
      <c r="C521" s="14">
        <f t="shared" si="29"/>
        <v>41.916666666666664</v>
      </c>
      <c r="D521" s="11">
        <f t="shared" si="30"/>
        <v>891.73561947345047</v>
      </c>
      <c r="E521" s="11">
        <f t="shared" si="31"/>
        <v>176.30284498432408</v>
      </c>
      <c r="F521" s="11">
        <f>L521</f>
        <v>176.30284498432408</v>
      </c>
      <c r="G521" s="11">
        <f>P521</f>
        <v>176.30284498432408</v>
      </c>
      <c r="H521" s="24">
        <f>H520+IF(Limit=Oui,MAX(0,K520),K520)</f>
        <v>176.30284498432408</v>
      </c>
      <c r="I521" s="12">
        <f>Cp*RhoP/(J521*RhoA)*dP/1000*MassivSS</f>
        <v>0.54375587392172964</v>
      </c>
      <c r="J521" s="24">
        <f>IF(H521&lt;600,425+0.773*H521-1.69/1000*H521^2+2.22/1000^2*H521^3,IF(H521&lt;735,666+13002/(738-H521),IF(H521&lt;900,545+17820/(H521-731),650)))</f>
        <v>520.91787500525118</v>
      </c>
      <c r="K521" s="12">
        <f>LambdaP*MassivSS/(dP/1000)/(J521*RhoA)/(1+I521/3)*(D521-H521)*DeltaT-(EXP(I521/10)-1)*(D521-D520)</f>
        <v>0.36455545213551066</v>
      </c>
      <c r="L521" s="24">
        <f>L520+IF(Limit=Oui,MAX(0,O520),O520)</f>
        <v>176.30284498432408</v>
      </c>
      <c r="M521" s="12">
        <f>Cp*RhoP/(N521*RhoA)*dP/1000*MassivW</f>
        <v>0.54375587392172964</v>
      </c>
      <c r="N521" s="24">
        <f>IF(L521&lt;600,425+0.773*L521-1.69/1000*L521^2+2.22/1000^2*L521^3,IF(L521&lt;735,666+13002/(738-L521),IF(L521&lt;900,545+17820/(L521-731),650)))</f>
        <v>520.91787500525118</v>
      </c>
      <c r="O521" s="12">
        <f>LambdaP*MassivW/(dP/1000)/(N521*RhoA)/(1+M521/3)*(D521-L521)*DeltaT-(EXP(M521/10)-1)*(D521-D520)</f>
        <v>0.36455545213551066</v>
      </c>
      <c r="P521" s="24">
        <f>P520+IF(Limit=Oui,MAX(0,S520),S520)</f>
        <v>176.30284498432408</v>
      </c>
      <c r="Q521" s="12">
        <f>Cp*RhoP/(R521*RhoA)*dP/1000*MassivSI</f>
        <v>0.54375587392172964</v>
      </c>
      <c r="R521" s="24">
        <f>IF(P521&lt;600,425+0.773*P521-1.69/1000*P521^2+2.22/1000^2*P521^3,IF(P521&lt;735,666+13002/(738-P521),IF(P521&lt;900,545+17820/(P521-731),650)))</f>
        <v>520.91787500525118</v>
      </c>
      <c r="S521" s="12">
        <f>LambdaP*MassivSI/(dP/1000)/(R521*RhoA)/(1+Q521/3)*(D521-P521)*DeltaT-(EXP(Q521/10)-1)*(D521-D520)</f>
        <v>0.36455545213551066</v>
      </c>
    </row>
    <row r="522" spans="2:19" x14ac:dyDescent="0.25">
      <c r="B522" s="3">
        <f t="shared" si="28"/>
        <v>2520</v>
      </c>
      <c r="C522" s="14">
        <f t="shared" si="29"/>
        <v>42</v>
      </c>
      <c r="D522" s="11">
        <f t="shared" si="30"/>
        <v>892.03231580061174</v>
      </c>
      <c r="E522" s="11">
        <f t="shared" si="31"/>
        <v>176.66740043645959</v>
      </c>
      <c r="F522" s="11">
        <f>L522</f>
        <v>176.66740043645959</v>
      </c>
      <c r="G522" s="11">
        <f>P522</f>
        <v>176.66740043645959</v>
      </c>
      <c r="H522" s="24">
        <f>H521+IF(Limit=Oui,MAX(0,K521),K521)</f>
        <v>176.66740043645959</v>
      </c>
      <c r="I522" s="12">
        <f>Cp*RhoP/(J522*RhoA)*dP/1000*MassivSS</f>
        <v>0.54360981716520496</v>
      </c>
      <c r="J522" s="24">
        <f>IF(H522&lt;600,425+0.773*H522-1.69/1000*H522^2+2.22/1000^2*H522^3,IF(H522&lt;735,666+13002/(738-H522),IF(H522&lt;900,545+17820/(H522-731),650)))</f>
        <v>521.05783490449619</v>
      </c>
      <c r="K522" s="12">
        <f>LambdaP*MassivSS/(dP/1000)/(J522*RhoA)/(1+I522/3)*(D522-H522)*DeltaT-(EXP(I522/10)-1)*(D522-D521)</f>
        <v>0.36447010011954523</v>
      </c>
      <c r="L522" s="24">
        <f>L521+IF(Limit=Oui,MAX(0,O521),O521)</f>
        <v>176.66740043645959</v>
      </c>
      <c r="M522" s="12">
        <f>Cp*RhoP/(N522*RhoA)*dP/1000*MassivW</f>
        <v>0.54360981716520496</v>
      </c>
      <c r="N522" s="24">
        <f>IF(L522&lt;600,425+0.773*L522-1.69/1000*L522^2+2.22/1000^2*L522^3,IF(L522&lt;735,666+13002/(738-L522),IF(L522&lt;900,545+17820/(L522-731),650)))</f>
        <v>521.05783490449619</v>
      </c>
      <c r="O522" s="12">
        <f>LambdaP*MassivW/(dP/1000)/(N522*RhoA)/(1+M522/3)*(D522-L522)*DeltaT-(EXP(M522/10)-1)*(D522-D521)</f>
        <v>0.36447010011954523</v>
      </c>
      <c r="P522" s="24">
        <f>P521+IF(Limit=Oui,MAX(0,S521),S521)</f>
        <v>176.66740043645959</v>
      </c>
      <c r="Q522" s="12">
        <f>Cp*RhoP/(R522*RhoA)*dP/1000*MassivSI</f>
        <v>0.54360981716520496</v>
      </c>
      <c r="R522" s="24">
        <f>IF(P522&lt;600,425+0.773*P522-1.69/1000*P522^2+2.22/1000^2*P522^3,IF(P522&lt;735,666+13002/(738-P522),IF(P522&lt;900,545+17820/(P522-731),650)))</f>
        <v>521.05783490449619</v>
      </c>
      <c r="S522" s="12">
        <f>LambdaP*MassivSI/(dP/1000)/(R522*RhoA)/(1+Q522/3)*(D522-P522)*DeltaT-(EXP(Q522/10)-1)*(D522-D521)</f>
        <v>0.36447010011954523</v>
      </c>
    </row>
    <row r="523" spans="2:19" x14ac:dyDescent="0.25">
      <c r="B523" s="3">
        <f t="shared" si="28"/>
        <v>2525</v>
      </c>
      <c r="C523" s="14">
        <f t="shared" si="29"/>
        <v>42.083333333333336</v>
      </c>
      <c r="D523" s="11">
        <f t="shared" si="30"/>
        <v>892.32842577101314</v>
      </c>
      <c r="E523" s="11">
        <f t="shared" si="31"/>
        <v>177.03187053657913</v>
      </c>
      <c r="F523" s="11">
        <f>L523</f>
        <v>177.03187053657913</v>
      </c>
      <c r="G523" s="11">
        <f>P523</f>
        <v>177.03187053657913</v>
      </c>
      <c r="H523" s="24">
        <f>H522+IF(Limit=Oui,MAX(0,K522),K522)</f>
        <v>177.03187053657913</v>
      </c>
      <c r="I523" s="12">
        <f>Cp*RhoP/(J523*RhoA)*dP/1000*MassivSS</f>
        <v>0.54346401526059585</v>
      </c>
      <c r="J523" s="24">
        <f>IF(H523&lt;600,425+0.773*H523-1.69/1000*H523^2+2.22/1000^2*H523^3,IF(H523&lt;735,666+13002/(738-H523),IF(H523&lt;900,545+17820/(H523-731),650)))</f>
        <v>521.19762562220194</v>
      </c>
      <c r="K523" s="12">
        <f>LambdaP*MassivSS/(dP/1000)/(J523*RhoA)/(1+I523/3)*(D523-H523)*DeltaT-(EXP(I523/10)-1)*(D523-D522)</f>
        <v>0.36438448568681298</v>
      </c>
      <c r="L523" s="24">
        <f>L522+IF(Limit=Oui,MAX(0,O522),O522)</f>
        <v>177.03187053657913</v>
      </c>
      <c r="M523" s="12">
        <f>Cp*RhoP/(N523*RhoA)*dP/1000*MassivW</f>
        <v>0.54346401526059585</v>
      </c>
      <c r="N523" s="24">
        <f>IF(L523&lt;600,425+0.773*L523-1.69/1000*L523^2+2.22/1000^2*L523^3,IF(L523&lt;735,666+13002/(738-L523),IF(L523&lt;900,545+17820/(L523-731),650)))</f>
        <v>521.19762562220194</v>
      </c>
      <c r="O523" s="12">
        <f>LambdaP*MassivW/(dP/1000)/(N523*RhoA)/(1+M523/3)*(D523-L523)*DeltaT-(EXP(M523/10)-1)*(D523-D522)</f>
        <v>0.36438448568681298</v>
      </c>
      <c r="P523" s="24">
        <f>P522+IF(Limit=Oui,MAX(0,S522),S522)</f>
        <v>177.03187053657913</v>
      </c>
      <c r="Q523" s="12">
        <f>Cp*RhoP/(R523*RhoA)*dP/1000*MassivSI</f>
        <v>0.54346401526059585</v>
      </c>
      <c r="R523" s="24">
        <f>IF(P523&lt;600,425+0.773*P523-1.69/1000*P523^2+2.22/1000^2*P523^3,IF(P523&lt;735,666+13002/(738-P523),IF(P523&lt;900,545+17820/(P523-731),650)))</f>
        <v>521.19762562220194</v>
      </c>
      <c r="S523" s="12">
        <f>LambdaP*MassivSI/(dP/1000)/(R523*RhoA)/(1+Q523/3)*(D523-P523)*DeltaT-(EXP(Q523/10)-1)*(D523-D522)</f>
        <v>0.36438448568681298</v>
      </c>
    </row>
    <row r="524" spans="2:19" x14ac:dyDescent="0.25">
      <c r="B524" s="3">
        <f t="shared" si="28"/>
        <v>2530</v>
      </c>
      <c r="C524" s="14">
        <f t="shared" si="29"/>
        <v>42.166666666666664</v>
      </c>
      <c r="D524" s="11">
        <f t="shared" si="30"/>
        <v>892.62395169770116</v>
      </c>
      <c r="E524" s="11">
        <f t="shared" si="31"/>
        <v>177.39625502226596</v>
      </c>
      <c r="F524" s="11">
        <f>L524</f>
        <v>177.39625502226596</v>
      </c>
      <c r="G524" s="11">
        <f>P524</f>
        <v>177.39625502226596</v>
      </c>
      <c r="H524" s="24">
        <f>H523+IF(Limit=Oui,MAX(0,K523),K523)</f>
        <v>177.39625502226596</v>
      </c>
      <c r="I524" s="12">
        <f>Cp*RhoP/(J524*RhoA)*dP/1000*MassivSS</f>
        <v>0.54331846719397459</v>
      </c>
      <c r="J524" s="24">
        <f>IF(H524&lt;600,425+0.773*H524-1.69/1000*H524^2+2.22/1000^2*H524^3,IF(H524&lt;735,666+13002/(738-H524),IF(H524&lt;900,545+17820/(H524-731),650)))</f>
        <v>521.33724779836086</v>
      </c>
      <c r="K524" s="12">
        <f>LambdaP*MassivSS/(dP/1000)/(J524*RhoA)/(1+I524/3)*(D524-H524)*DeltaT-(EXP(I524/10)-1)*(D524-D523)</f>
        <v>0.36429861073972475</v>
      </c>
      <c r="L524" s="24">
        <f>L523+IF(Limit=Oui,MAX(0,O523),O523)</f>
        <v>177.39625502226596</v>
      </c>
      <c r="M524" s="12">
        <f>Cp*RhoP/(N524*RhoA)*dP/1000*MassivW</f>
        <v>0.54331846719397459</v>
      </c>
      <c r="N524" s="24">
        <f>IF(L524&lt;600,425+0.773*L524-1.69/1000*L524^2+2.22/1000^2*L524^3,IF(L524&lt;735,666+13002/(738-L524),IF(L524&lt;900,545+17820/(L524-731),650)))</f>
        <v>521.33724779836086</v>
      </c>
      <c r="O524" s="12">
        <f>LambdaP*MassivW/(dP/1000)/(N524*RhoA)/(1+M524/3)*(D524-L524)*DeltaT-(EXP(M524/10)-1)*(D524-D523)</f>
        <v>0.36429861073972475</v>
      </c>
      <c r="P524" s="24">
        <f>P523+IF(Limit=Oui,MAX(0,S523),S523)</f>
        <v>177.39625502226596</v>
      </c>
      <c r="Q524" s="12">
        <f>Cp*RhoP/(R524*RhoA)*dP/1000*MassivSI</f>
        <v>0.54331846719397459</v>
      </c>
      <c r="R524" s="24">
        <f>IF(P524&lt;600,425+0.773*P524-1.69/1000*P524^2+2.22/1000^2*P524^3,IF(P524&lt;735,666+13002/(738-P524),IF(P524&lt;900,545+17820/(P524-731),650)))</f>
        <v>521.33724779836086</v>
      </c>
      <c r="S524" s="12">
        <f>LambdaP*MassivSI/(dP/1000)/(R524*RhoA)/(1+Q524/3)*(D524-P524)*DeltaT-(EXP(Q524/10)-1)*(D524-D523)</f>
        <v>0.36429861073972475</v>
      </c>
    </row>
    <row r="525" spans="2:19" x14ac:dyDescent="0.25">
      <c r="B525" s="3">
        <f t="shared" si="28"/>
        <v>2535</v>
      </c>
      <c r="C525" s="14">
        <f t="shared" si="29"/>
        <v>42.25</v>
      </c>
      <c r="D525" s="11">
        <f t="shared" si="30"/>
        <v>892.91889588006313</v>
      </c>
      <c r="E525" s="11">
        <f t="shared" si="31"/>
        <v>177.76055363300569</v>
      </c>
      <c r="F525" s="11">
        <f>L525</f>
        <v>177.76055363300569</v>
      </c>
      <c r="G525" s="11">
        <f>P525</f>
        <v>177.76055363300569</v>
      </c>
      <c r="H525" s="24">
        <f>H524+IF(Limit=Oui,MAX(0,K524),K524)</f>
        <v>177.76055363300569</v>
      </c>
      <c r="I525" s="12">
        <f>Cp*RhoP/(J525*RhoA)*dP/1000*MassivSS</f>
        <v>0.543173171953511</v>
      </c>
      <c r="J525" s="24">
        <f>IF(H525&lt;600,425+0.773*H525-1.69/1000*H525^2+2.22/1000^2*H525^3,IF(H525&lt;735,666+13002/(738-H525),IF(H525&lt;900,545+17820/(H525-731),650)))</f>
        <v>521.47670207315321</v>
      </c>
      <c r="K525" s="12">
        <f>LambdaP*MassivSS/(dP/1000)/(J525*RhoA)/(1+I525/3)*(D525-H525)*DeltaT-(EXP(I525/10)-1)*(D525-D524)</f>
        <v>0.36421247716413607</v>
      </c>
      <c r="L525" s="24">
        <f>L524+IF(Limit=Oui,MAX(0,O524),O524)</f>
        <v>177.76055363300569</v>
      </c>
      <c r="M525" s="12">
        <f>Cp*RhoP/(N525*RhoA)*dP/1000*MassivW</f>
        <v>0.543173171953511</v>
      </c>
      <c r="N525" s="24">
        <f>IF(L525&lt;600,425+0.773*L525-1.69/1000*L525^2+2.22/1000^2*L525^3,IF(L525&lt;735,666+13002/(738-L525),IF(L525&lt;900,545+17820/(L525-731),650)))</f>
        <v>521.47670207315321</v>
      </c>
      <c r="O525" s="12">
        <f>LambdaP*MassivW/(dP/1000)/(N525*RhoA)/(1+M525/3)*(D525-L525)*DeltaT-(EXP(M525/10)-1)*(D525-D524)</f>
        <v>0.36421247716413607</v>
      </c>
      <c r="P525" s="24">
        <f>P524+IF(Limit=Oui,MAX(0,S524),S524)</f>
        <v>177.76055363300569</v>
      </c>
      <c r="Q525" s="12">
        <f>Cp*RhoP/(R525*RhoA)*dP/1000*MassivSI</f>
        <v>0.543173171953511</v>
      </c>
      <c r="R525" s="24">
        <f>IF(P525&lt;600,425+0.773*P525-1.69/1000*P525^2+2.22/1000^2*P525^3,IF(P525&lt;735,666+13002/(738-P525),IF(P525&lt;900,545+17820/(P525-731),650)))</f>
        <v>521.47670207315321</v>
      </c>
      <c r="S525" s="12">
        <f>LambdaP*MassivSI/(dP/1000)/(R525*RhoA)/(1+Q525/3)*(D525-P525)*DeltaT-(EXP(Q525/10)-1)*(D525-D524)</f>
        <v>0.36421247716413607</v>
      </c>
    </row>
    <row r="526" spans="2:19" x14ac:dyDescent="0.25">
      <c r="B526" s="3">
        <f t="shared" si="28"/>
        <v>2540</v>
      </c>
      <c r="C526" s="14">
        <f t="shared" si="29"/>
        <v>42.333333333333336</v>
      </c>
      <c r="D526" s="11">
        <f t="shared" si="30"/>
        <v>893.21326060393358</v>
      </c>
      <c r="E526" s="11">
        <f t="shared" si="31"/>
        <v>178.12476611016982</v>
      </c>
      <c r="F526" s="11">
        <f>L526</f>
        <v>178.12476611016982</v>
      </c>
      <c r="G526" s="11">
        <f>P526</f>
        <v>178.12476611016982</v>
      </c>
      <c r="H526" s="24">
        <f>H525+IF(Limit=Oui,MAX(0,K525),K525)</f>
        <v>178.12476611016982</v>
      </c>
      <c r="I526" s="12">
        <f>Cp*RhoP/(J526*RhoA)*dP/1000*MassivSS</f>
        <v>0.5430281285294799</v>
      </c>
      <c r="J526" s="24">
        <f>IF(H526&lt;600,425+0.773*H526-1.69/1000*H526^2+2.22/1000^2*H526^3,IF(H526&lt;735,666+13002/(738-H526),IF(H526&lt;900,545+17820/(H526-731),650)))</f>
        <v>521.61598908693281</v>
      </c>
      <c r="K526" s="12">
        <f>LambdaP*MassivSS/(dP/1000)/(J526*RhoA)/(1+I526/3)*(D526-H526)*DeltaT-(EXP(I526/10)-1)*(D526-D525)</f>
        <v>0.36412608682960906</v>
      </c>
      <c r="L526" s="24">
        <f>L525+IF(Limit=Oui,MAX(0,O525),O525)</f>
        <v>178.12476611016982</v>
      </c>
      <c r="M526" s="12">
        <f>Cp*RhoP/(N526*RhoA)*dP/1000*MassivW</f>
        <v>0.5430281285294799</v>
      </c>
      <c r="N526" s="24">
        <f>IF(L526&lt;600,425+0.773*L526-1.69/1000*L526^2+2.22/1000^2*L526^3,IF(L526&lt;735,666+13002/(738-L526),IF(L526&lt;900,545+17820/(L526-731),650)))</f>
        <v>521.61598908693281</v>
      </c>
      <c r="O526" s="12">
        <f>LambdaP*MassivW/(dP/1000)/(N526*RhoA)/(1+M526/3)*(D526-L526)*DeltaT-(EXP(M526/10)-1)*(D526-D525)</f>
        <v>0.36412608682960906</v>
      </c>
      <c r="P526" s="24">
        <f>P525+IF(Limit=Oui,MAX(0,S525),S525)</f>
        <v>178.12476611016982</v>
      </c>
      <c r="Q526" s="12">
        <f>Cp*RhoP/(R526*RhoA)*dP/1000*MassivSI</f>
        <v>0.5430281285294799</v>
      </c>
      <c r="R526" s="24">
        <f>IF(P526&lt;600,425+0.773*P526-1.69/1000*P526^2+2.22/1000^2*P526^3,IF(P526&lt;735,666+13002/(738-P526),IF(P526&lt;900,545+17820/(P526-731),650)))</f>
        <v>521.61598908693281</v>
      </c>
      <c r="S526" s="12">
        <f>LambdaP*MassivSI/(dP/1000)/(R526*RhoA)/(1+Q526/3)*(D526-P526)*DeltaT-(EXP(Q526/10)-1)*(D526-D525)</f>
        <v>0.36412608682960906</v>
      </c>
    </row>
    <row r="527" spans="2:19" x14ac:dyDescent="0.25">
      <c r="B527" s="3">
        <f t="shared" si="28"/>
        <v>2545</v>
      </c>
      <c r="C527" s="14">
        <f t="shared" si="29"/>
        <v>42.416666666666664</v>
      </c>
      <c r="D527" s="11">
        <f t="shared" si="30"/>
        <v>893.50704814170047</v>
      </c>
      <c r="E527" s="11">
        <f t="shared" si="31"/>
        <v>178.48889219699942</v>
      </c>
      <c r="F527" s="11">
        <f>L527</f>
        <v>178.48889219699942</v>
      </c>
      <c r="G527" s="11">
        <f>P527</f>
        <v>178.48889219699942</v>
      </c>
      <c r="H527" s="24">
        <f>H526+IF(Limit=Oui,MAX(0,K526),K526)</f>
        <v>178.48889219699942</v>
      </c>
      <c r="I527" s="12">
        <f>Cp*RhoP/(J527*RhoA)*dP/1000*MassivSS</f>
        <v>0.5428833359142653</v>
      </c>
      <c r="J527" s="24">
        <f>IF(H527&lt;600,425+0.773*H527-1.69/1000*H527^2+2.22/1000^2*H527^3,IF(H527&lt;735,666+13002/(738-H527),IF(H527&lt;900,545+17820/(H527-731),650)))</f>
        <v>521.75510948021292</v>
      </c>
      <c r="K527" s="12">
        <f>LambdaP*MassivSS/(dP/1000)/(J527*RhoA)/(1+I527/3)*(D527-H527)*DeltaT-(EXP(I527/10)-1)*(D527-D526)</f>
        <v>0.36403944158951462</v>
      </c>
      <c r="L527" s="24">
        <f>L526+IF(Limit=Oui,MAX(0,O526),O526)</f>
        <v>178.48889219699942</v>
      </c>
      <c r="M527" s="12">
        <f>Cp*RhoP/(N527*RhoA)*dP/1000*MassivW</f>
        <v>0.5428833359142653</v>
      </c>
      <c r="N527" s="24">
        <f>IF(L527&lt;600,425+0.773*L527-1.69/1000*L527^2+2.22/1000^2*L527^3,IF(L527&lt;735,666+13002/(738-L527),IF(L527&lt;900,545+17820/(L527-731),650)))</f>
        <v>521.75510948021292</v>
      </c>
      <c r="O527" s="12">
        <f>LambdaP*MassivW/(dP/1000)/(N527*RhoA)/(1+M527/3)*(D527-L527)*DeltaT-(EXP(M527/10)-1)*(D527-D526)</f>
        <v>0.36403944158951462</v>
      </c>
      <c r="P527" s="24">
        <f>P526+IF(Limit=Oui,MAX(0,S526),S526)</f>
        <v>178.48889219699942</v>
      </c>
      <c r="Q527" s="12">
        <f>Cp*RhoP/(R527*RhoA)*dP/1000*MassivSI</f>
        <v>0.5428833359142653</v>
      </c>
      <c r="R527" s="24">
        <f>IF(P527&lt;600,425+0.773*P527-1.69/1000*P527^2+2.22/1000^2*P527^3,IF(P527&lt;735,666+13002/(738-P527),IF(P527&lt;900,545+17820/(P527-731),650)))</f>
        <v>521.75510948021292</v>
      </c>
      <c r="S527" s="12">
        <f>LambdaP*MassivSI/(dP/1000)/(R527*RhoA)/(1+Q527/3)*(D527-P527)*DeltaT-(EXP(Q527/10)-1)*(D527-D526)</f>
        <v>0.36403944158951462</v>
      </c>
    </row>
    <row r="528" spans="2:19" x14ac:dyDescent="0.25">
      <c r="B528" s="3">
        <f t="shared" si="28"/>
        <v>2550</v>
      </c>
      <c r="C528" s="14">
        <f t="shared" si="29"/>
        <v>42.5</v>
      </c>
      <c r="D528" s="11">
        <f t="shared" si="30"/>
        <v>893.80026075241165</v>
      </c>
      <c r="E528" s="11">
        <f t="shared" si="31"/>
        <v>178.85293163858893</v>
      </c>
      <c r="F528" s="11">
        <f>L528</f>
        <v>178.85293163858893</v>
      </c>
      <c r="G528" s="11">
        <f>P528</f>
        <v>178.85293163858893</v>
      </c>
      <c r="H528" s="24">
        <f>H527+IF(Limit=Oui,MAX(0,K527),K527)</f>
        <v>178.85293163858893</v>
      </c>
      <c r="I528" s="12">
        <f>Cp*RhoP/(J528*RhoA)*dP/1000*MassivSS</f>
        <v>0.54273879310236706</v>
      </c>
      <c r="J528" s="24">
        <f>IF(H528&lt;600,425+0.773*H528-1.69/1000*H528^2+2.22/1000^2*H528^3,IF(H528&lt;735,666+13002/(738-H528),IF(H528&lt;900,545+17820/(H528-731),650)))</f>
        <v>521.89406389365263</v>
      </c>
      <c r="K528" s="12">
        <f>LambdaP*MassivSS/(dP/1000)/(J528*RhoA)/(1+I528/3)*(D528-H528)*DeltaT-(EXP(I528/10)-1)*(D528-D527)</f>
        <v>0.36395254328112797</v>
      </c>
      <c r="L528" s="24">
        <f>L527+IF(Limit=Oui,MAX(0,O527),O527)</f>
        <v>178.85293163858893</v>
      </c>
      <c r="M528" s="12">
        <f>Cp*RhoP/(N528*RhoA)*dP/1000*MassivW</f>
        <v>0.54273879310236706</v>
      </c>
      <c r="N528" s="24">
        <f>IF(L528&lt;600,425+0.773*L528-1.69/1000*L528^2+2.22/1000^2*L528^3,IF(L528&lt;735,666+13002/(738-L528),IF(L528&lt;900,545+17820/(L528-731),650)))</f>
        <v>521.89406389365263</v>
      </c>
      <c r="O528" s="12">
        <f>LambdaP*MassivW/(dP/1000)/(N528*RhoA)/(1+M528/3)*(D528-L528)*DeltaT-(EXP(M528/10)-1)*(D528-D527)</f>
        <v>0.36395254328112797</v>
      </c>
      <c r="P528" s="24">
        <f>P527+IF(Limit=Oui,MAX(0,S527),S527)</f>
        <v>178.85293163858893</v>
      </c>
      <c r="Q528" s="12">
        <f>Cp*RhoP/(R528*RhoA)*dP/1000*MassivSI</f>
        <v>0.54273879310236706</v>
      </c>
      <c r="R528" s="24">
        <f>IF(P528&lt;600,425+0.773*P528-1.69/1000*P528^2+2.22/1000^2*P528^3,IF(P528&lt;735,666+13002/(738-P528),IF(P528&lt;900,545+17820/(P528-731),650)))</f>
        <v>521.89406389365263</v>
      </c>
      <c r="S528" s="12">
        <f>LambdaP*MassivSI/(dP/1000)/(R528*RhoA)/(1+Q528/3)*(D528-P528)*DeltaT-(EXP(Q528/10)-1)*(D528-D527)</f>
        <v>0.36395254328112797</v>
      </c>
    </row>
    <row r="529" spans="2:19" x14ac:dyDescent="0.25">
      <c r="B529" s="3">
        <f t="shared" si="28"/>
        <v>2555</v>
      </c>
      <c r="C529" s="14">
        <f t="shared" si="29"/>
        <v>42.583333333333336</v>
      </c>
      <c r="D529" s="11">
        <f t="shared" si="30"/>
        <v>894.09290068187806</v>
      </c>
      <c r="E529" s="11">
        <f t="shared" si="31"/>
        <v>179.21688418187006</v>
      </c>
      <c r="F529" s="11">
        <f>L529</f>
        <v>179.21688418187006</v>
      </c>
      <c r="G529" s="11">
        <f>P529</f>
        <v>179.21688418187006</v>
      </c>
      <c r="H529" s="24">
        <f>H528+IF(Limit=Oui,MAX(0,K528),K528)</f>
        <v>179.21688418187006</v>
      </c>
      <c r="I529" s="12">
        <f>Cp*RhoP/(J529*RhoA)*dP/1000*MassivSS</f>
        <v>0.54259449909040625</v>
      </c>
      <c r="J529" s="24">
        <f>IF(H529&lt;600,425+0.773*H529-1.69/1000*H529^2+2.22/1000^2*H529^3,IF(H529&lt;735,666+13002/(738-H529),IF(H529&lt;900,545+17820/(H529-731),650)))</f>
        <v>522.03285296804245</v>
      </c>
      <c r="K529" s="12">
        <f>LambdaP*MassivSS/(dP/1000)/(J529*RhoA)/(1+I529/3)*(D529-H529)*DeltaT-(EXP(I529/10)-1)*(D529-D528)</f>
        <v>0.36386539372590704</v>
      </c>
      <c r="L529" s="24">
        <f>L528+IF(Limit=Oui,MAX(0,O528),O528)</f>
        <v>179.21688418187006</v>
      </c>
      <c r="M529" s="12">
        <f>Cp*RhoP/(N529*RhoA)*dP/1000*MassivW</f>
        <v>0.54259449909040625</v>
      </c>
      <c r="N529" s="24">
        <f>IF(L529&lt;600,425+0.773*L529-1.69/1000*L529^2+2.22/1000^2*L529^3,IF(L529&lt;735,666+13002/(738-L529),IF(L529&lt;900,545+17820/(L529-731),650)))</f>
        <v>522.03285296804245</v>
      </c>
      <c r="O529" s="12">
        <f>LambdaP*MassivW/(dP/1000)/(N529*RhoA)/(1+M529/3)*(D529-L529)*DeltaT-(EXP(M529/10)-1)*(D529-D528)</f>
        <v>0.36386539372590704</v>
      </c>
      <c r="P529" s="24">
        <f>P528+IF(Limit=Oui,MAX(0,S528),S528)</f>
        <v>179.21688418187006</v>
      </c>
      <c r="Q529" s="12">
        <f>Cp*RhoP/(R529*RhoA)*dP/1000*MassivSI</f>
        <v>0.54259449909040625</v>
      </c>
      <c r="R529" s="24">
        <f>IF(P529&lt;600,425+0.773*P529-1.69/1000*P529^2+2.22/1000^2*P529^3,IF(P529&lt;735,666+13002/(738-P529),IF(P529&lt;900,545+17820/(P529-731),650)))</f>
        <v>522.03285296804245</v>
      </c>
      <c r="S529" s="12">
        <f>LambdaP*MassivSI/(dP/1000)/(R529*RhoA)/(1+Q529/3)*(D529-P529)*DeltaT-(EXP(Q529/10)-1)*(D529-D528)</f>
        <v>0.36386539372590704</v>
      </c>
    </row>
    <row r="530" spans="2:19" x14ac:dyDescent="0.25">
      <c r="B530" s="3">
        <f t="shared" si="28"/>
        <v>2560</v>
      </c>
      <c r="C530" s="14">
        <f t="shared" si="29"/>
        <v>42.666666666666664</v>
      </c>
      <c r="D530" s="11">
        <f t="shared" si="30"/>
        <v>894.38497016277745</v>
      </c>
      <c r="E530" s="11">
        <f t="shared" si="31"/>
        <v>179.58074957559597</v>
      </c>
      <c r="F530" s="11">
        <f>L530</f>
        <v>179.58074957559597</v>
      </c>
      <c r="G530" s="11">
        <f>P530</f>
        <v>179.58074957559597</v>
      </c>
      <c r="H530" s="24">
        <f>H529+IF(Limit=Oui,MAX(0,K529),K529)</f>
        <v>179.58074957559597</v>
      </c>
      <c r="I530" s="12">
        <f>Cp*RhoP/(J530*RhoA)*dP/1000*MassivSS</f>
        <v>0.54245045287712879</v>
      </c>
      <c r="J530" s="24">
        <f>IF(H530&lt;600,425+0.773*H530-1.69/1000*H530^2+2.22/1000^2*H530^3,IF(H530&lt;735,666+13002/(738-H530),IF(H530&lt;900,545+17820/(H530-731),650)))</f>
        <v>522.17147734429204</v>
      </c>
      <c r="K530" s="12">
        <f>LambdaP*MassivSS/(dP/1000)/(J530*RhoA)/(1+I530/3)*(D530-H530)*DeltaT-(EXP(I530/10)-1)*(D530-D529)</f>
        <v>0.3637779947295649</v>
      </c>
      <c r="L530" s="24">
        <f>L529+IF(Limit=Oui,MAX(0,O529),O529)</f>
        <v>179.58074957559597</v>
      </c>
      <c r="M530" s="12">
        <f>Cp*RhoP/(N530*RhoA)*dP/1000*MassivW</f>
        <v>0.54245045287712879</v>
      </c>
      <c r="N530" s="24">
        <f>IF(L530&lt;600,425+0.773*L530-1.69/1000*L530^2+2.22/1000^2*L530^3,IF(L530&lt;735,666+13002/(738-L530),IF(L530&lt;900,545+17820/(L530-731),650)))</f>
        <v>522.17147734429204</v>
      </c>
      <c r="O530" s="12">
        <f>LambdaP*MassivW/(dP/1000)/(N530*RhoA)/(1+M530/3)*(D530-L530)*DeltaT-(EXP(M530/10)-1)*(D530-D529)</f>
        <v>0.3637779947295649</v>
      </c>
      <c r="P530" s="24">
        <f>P529+IF(Limit=Oui,MAX(0,S529),S529)</f>
        <v>179.58074957559597</v>
      </c>
      <c r="Q530" s="12">
        <f>Cp*RhoP/(R530*RhoA)*dP/1000*MassivSI</f>
        <v>0.54245045287712879</v>
      </c>
      <c r="R530" s="24">
        <f>IF(P530&lt;600,425+0.773*P530-1.69/1000*P530^2+2.22/1000^2*P530^3,IF(P530&lt;735,666+13002/(738-P530),IF(P530&lt;900,545+17820/(P530-731),650)))</f>
        <v>522.17147734429204</v>
      </c>
      <c r="S530" s="12">
        <f>LambdaP*MassivSI/(dP/1000)/(R530*RhoA)/(1+Q530/3)*(D530-P530)*DeltaT-(EXP(Q530/10)-1)*(D530-D529)</f>
        <v>0.3637779947295649</v>
      </c>
    </row>
    <row r="531" spans="2:19" x14ac:dyDescent="0.25">
      <c r="B531" s="3">
        <f t="shared" ref="B531:B594" si="32">B530+DeltaT</f>
        <v>2565</v>
      </c>
      <c r="C531" s="14">
        <f t="shared" ref="C531:C594" si="33">B531/60</f>
        <v>42.75</v>
      </c>
      <c r="D531" s="11">
        <f t="shared" ref="D531:D594" si="34">20+345*LOG(8*C531+1,10)</f>
        <v>894.67647141475561</v>
      </c>
      <c r="E531" s="11">
        <f t="shared" ref="E531:E594" si="35">H531</f>
        <v>179.94452757032553</v>
      </c>
      <c r="F531" s="11">
        <f>L531</f>
        <v>179.94452757032553</v>
      </c>
      <c r="G531" s="11">
        <f>P531</f>
        <v>179.94452757032553</v>
      </c>
      <c r="H531" s="24">
        <f>H530+IF(Limit=Oui,MAX(0,K530),K530)</f>
        <v>179.94452757032553</v>
      </c>
      <c r="I531" s="12">
        <f>Cp*RhoP/(J531*RhoA)*dP/1000*MassivSS</f>
        <v>0.54230665346341256</v>
      </c>
      <c r="J531" s="24">
        <f>IF(H531&lt;600,425+0.773*H531-1.69/1000*H531^2+2.22/1000^2*H531^3,IF(H531&lt;735,666+13002/(738-H531),IF(H531&lt;900,545+17820/(H531-731),650)))</f>
        <v>522.30993766341578</v>
      </c>
      <c r="K531" s="12">
        <f>LambdaP*MassivSS/(dP/1000)/(J531*RhoA)/(1+I531/3)*(D531-H531)*DeltaT-(EXP(I531/10)-1)*(D531-D530)</f>
        <v>0.36369034808230272</v>
      </c>
      <c r="L531" s="24">
        <f>L530+IF(Limit=Oui,MAX(0,O530),O530)</f>
        <v>179.94452757032553</v>
      </c>
      <c r="M531" s="12">
        <f>Cp*RhoP/(N531*RhoA)*dP/1000*MassivW</f>
        <v>0.54230665346341256</v>
      </c>
      <c r="N531" s="24">
        <f>IF(L531&lt;600,425+0.773*L531-1.69/1000*L531^2+2.22/1000^2*L531^3,IF(L531&lt;735,666+13002/(738-L531),IF(L531&lt;900,545+17820/(L531-731),650)))</f>
        <v>522.30993766341578</v>
      </c>
      <c r="O531" s="12">
        <f>LambdaP*MassivW/(dP/1000)/(N531*RhoA)/(1+M531/3)*(D531-L531)*DeltaT-(EXP(M531/10)-1)*(D531-D530)</f>
        <v>0.36369034808230272</v>
      </c>
      <c r="P531" s="24">
        <f>P530+IF(Limit=Oui,MAX(0,S530),S530)</f>
        <v>179.94452757032553</v>
      </c>
      <c r="Q531" s="12">
        <f>Cp*RhoP/(R531*RhoA)*dP/1000*MassivSI</f>
        <v>0.54230665346341256</v>
      </c>
      <c r="R531" s="24">
        <f>IF(P531&lt;600,425+0.773*P531-1.69/1000*P531^2+2.22/1000^2*P531^3,IF(P531&lt;735,666+13002/(738-P531),IF(P531&lt;900,545+17820/(P531-731),650)))</f>
        <v>522.30993766341578</v>
      </c>
      <c r="S531" s="12">
        <f>LambdaP*MassivSI/(dP/1000)/(R531*RhoA)/(1+Q531/3)*(D531-P531)*DeltaT-(EXP(Q531/10)-1)*(D531-D530)</f>
        <v>0.36369034808230272</v>
      </c>
    </row>
    <row r="532" spans="2:19" x14ac:dyDescent="0.25">
      <c r="B532" s="3">
        <f t="shared" si="32"/>
        <v>2570</v>
      </c>
      <c r="C532" s="14">
        <f t="shared" si="33"/>
        <v>42.833333333333336</v>
      </c>
      <c r="D532" s="11">
        <f t="shared" si="34"/>
        <v>894.96740664452955</v>
      </c>
      <c r="E532" s="11">
        <f t="shared" si="35"/>
        <v>180.30821791840785</v>
      </c>
      <c r="F532" s="11">
        <f>L532</f>
        <v>180.30821791840785</v>
      </c>
      <c r="G532" s="11">
        <f>P532</f>
        <v>180.30821791840785</v>
      </c>
      <c r="H532" s="24">
        <f>H531+IF(Limit=Oui,MAX(0,K531),K531)</f>
        <v>180.30821791840785</v>
      </c>
      <c r="I532" s="12">
        <f>Cp*RhoP/(J532*RhoA)*dP/1000*MassivSS</f>
        <v>0.54216309985227062</v>
      </c>
      <c r="J532" s="24">
        <f>IF(H532&lt;600,425+0.773*H532-1.69/1000*H532^2+2.22/1000^2*H532^3,IF(H532&lt;735,666+13002/(738-H532),IF(H532&lt;900,545+17820/(H532-731),650)))</f>
        <v>522.44823456652</v>
      </c>
      <c r="K532" s="12">
        <f>LambdaP*MassivSS/(dP/1000)/(J532*RhoA)/(1+I532/3)*(D532-H532)*DeltaT-(EXP(I532/10)-1)*(D532-D531)</f>
        <v>0.36360245555880449</v>
      </c>
      <c r="L532" s="24">
        <f>L531+IF(Limit=Oui,MAX(0,O531),O531)</f>
        <v>180.30821791840785</v>
      </c>
      <c r="M532" s="12">
        <f>Cp*RhoP/(N532*RhoA)*dP/1000*MassivW</f>
        <v>0.54216309985227062</v>
      </c>
      <c r="N532" s="24">
        <f>IF(L532&lt;600,425+0.773*L532-1.69/1000*L532^2+2.22/1000^2*L532^3,IF(L532&lt;735,666+13002/(738-L532),IF(L532&lt;900,545+17820/(L532-731),650)))</f>
        <v>522.44823456652</v>
      </c>
      <c r="O532" s="12">
        <f>LambdaP*MassivW/(dP/1000)/(N532*RhoA)/(1+M532/3)*(D532-L532)*DeltaT-(EXP(M532/10)-1)*(D532-D531)</f>
        <v>0.36360245555880449</v>
      </c>
      <c r="P532" s="24">
        <f>P531+IF(Limit=Oui,MAX(0,S531),S531)</f>
        <v>180.30821791840785</v>
      </c>
      <c r="Q532" s="12">
        <f>Cp*RhoP/(R532*RhoA)*dP/1000*MassivSI</f>
        <v>0.54216309985227062</v>
      </c>
      <c r="R532" s="24">
        <f>IF(P532&lt;600,425+0.773*P532-1.69/1000*P532^2+2.22/1000^2*P532^3,IF(P532&lt;735,666+13002/(738-P532),IF(P532&lt;900,545+17820/(P532-731),650)))</f>
        <v>522.44823456652</v>
      </c>
      <c r="S532" s="12">
        <f>LambdaP*MassivSI/(dP/1000)/(R532*RhoA)/(1+Q532/3)*(D532-P532)*DeltaT-(EXP(Q532/10)-1)*(D532-D531)</f>
        <v>0.36360245555880449</v>
      </c>
    </row>
    <row r="533" spans="2:19" x14ac:dyDescent="0.25">
      <c r="B533" s="3">
        <f t="shared" si="32"/>
        <v>2575</v>
      </c>
      <c r="C533" s="14">
        <f t="shared" si="33"/>
        <v>42.916666666666664</v>
      </c>
      <c r="D533" s="11">
        <f t="shared" si="34"/>
        <v>895.25777804598545</v>
      </c>
      <c r="E533" s="11">
        <f t="shared" si="35"/>
        <v>180.67182037396665</v>
      </c>
      <c r="F533" s="11">
        <f>L533</f>
        <v>180.67182037396665</v>
      </c>
      <c r="G533" s="11">
        <f>P533</f>
        <v>180.67182037396665</v>
      </c>
      <c r="H533" s="24">
        <f>H532+IF(Limit=Oui,MAX(0,K532),K532)</f>
        <v>180.67182037396665</v>
      </c>
      <c r="I533" s="12">
        <f>Cp*RhoP/(J533*RhoA)*dP/1000*MassivSS</f>
        <v>0.54201979104885689</v>
      </c>
      <c r="J533" s="24">
        <f>IF(H533&lt;600,425+0.773*H533-1.69/1000*H533^2+2.22/1000^2*H533^3,IF(H533&lt;735,666+13002/(738-H533),IF(H533&lt;900,545+17820/(H533-731),650)))</f>
        <v>522.5863686947896</v>
      </c>
      <c r="K533" s="12">
        <f>LambdaP*MassivSS/(dP/1000)/(J533*RhoA)/(1+I533/3)*(D533-H533)*DeltaT-(EXP(I533/10)-1)*(D533-D532)</f>
        <v>0.36351431891861924</v>
      </c>
      <c r="L533" s="24">
        <f>L532+IF(Limit=Oui,MAX(0,O532),O532)</f>
        <v>180.67182037396665</v>
      </c>
      <c r="M533" s="12">
        <f>Cp*RhoP/(N533*RhoA)*dP/1000*MassivW</f>
        <v>0.54201979104885689</v>
      </c>
      <c r="N533" s="24">
        <f>IF(L533&lt;600,425+0.773*L533-1.69/1000*L533^2+2.22/1000^2*L533^3,IF(L533&lt;735,666+13002/(738-L533),IF(L533&lt;900,545+17820/(L533-731),650)))</f>
        <v>522.5863686947896</v>
      </c>
      <c r="O533" s="12">
        <f>LambdaP*MassivW/(dP/1000)/(N533*RhoA)/(1+M533/3)*(D533-L533)*DeltaT-(EXP(M533/10)-1)*(D533-D532)</f>
        <v>0.36351431891861924</v>
      </c>
      <c r="P533" s="24">
        <f>P532+IF(Limit=Oui,MAX(0,S532),S532)</f>
        <v>180.67182037396665</v>
      </c>
      <c r="Q533" s="12">
        <f>Cp*RhoP/(R533*RhoA)*dP/1000*MassivSI</f>
        <v>0.54201979104885689</v>
      </c>
      <c r="R533" s="24">
        <f>IF(P533&lt;600,425+0.773*P533-1.69/1000*P533^2+2.22/1000^2*P533^3,IF(P533&lt;735,666+13002/(738-P533),IF(P533&lt;900,545+17820/(P533-731),650)))</f>
        <v>522.5863686947896</v>
      </c>
      <c r="S533" s="12">
        <f>LambdaP*MassivSI/(dP/1000)/(R533*RhoA)/(1+Q533/3)*(D533-P533)*DeltaT-(EXP(Q533/10)-1)*(D533-D532)</f>
        <v>0.36351431891861924</v>
      </c>
    </row>
    <row r="534" spans="2:19" x14ac:dyDescent="0.25">
      <c r="B534" s="3">
        <f t="shared" si="32"/>
        <v>2580</v>
      </c>
      <c r="C534" s="14">
        <f t="shared" si="33"/>
        <v>43</v>
      </c>
      <c r="D534" s="11">
        <f t="shared" si="34"/>
        <v>895.54758780027953</v>
      </c>
      <c r="E534" s="11">
        <f t="shared" si="35"/>
        <v>181.03533469288527</v>
      </c>
      <c r="F534" s="11">
        <f>L534</f>
        <v>181.03533469288527</v>
      </c>
      <c r="G534" s="11">
        <f>P534</f>
        <v>181.03533469288527</v>
      </c>
      <c r="H534" s="24">
        <f>H533+IF(Limit=Oui,MAX(0,K533),K533)</f>
        <v>181.03533469288527</v>
      </c>
      <c r="I534" s="12">
        <f>Cp*RhoP/(J534*RhoA)*dP/1000*MassivSS</f>
        <v>0.54187672606046999</v>
      </c>
      <c r="J534" s="24">
        <f>IF(H534&lt;600,425+0.773*H534-1.69/1000*H534^2+2.22/1000^2*H534^3,IF(H534&lt;735,666+13002/(738-H534),IF(H534&lt;900,545+17820/(H534-731),650)))</f>
        <v>522.72434068947541</v>
      </c>
      <c r="K534" s="12">
        <f>LambdaP*MassivSS/(dP/1000)/(J534*RhoA)/(1+I534/3)*(D534-H534)*DeltaT-(EXP(I534/10)-1)*(D534-D533)</f>
        <v>0.36342593990609684</v>
      </c>
      <c r="L534" s="24">
        <f>L533+IF(Limit=Oui,MAX(0,O533),O533)</f>
        <v>181.03533469288527</v>
      </c>
      <c r="M534" s="12">
        <f>Cp*RhoP/(N534*RhoA)*dP/1000*MassivW</f>
        <v>0.54187672606046999</v>
      </c>
      <c r="N534" s="24">
        <f>IF(L534&lt;600,425+0.773*L534-1.69/1000*L534^2+2.22/1000^2*L534^3,IF(L534&lt;735,666+13002/(738-L534),IF(L534&lt;900,545+17820/(L534-731),650)))</f>
        <v>522.72434068947541</v>
      </c>
      <c r="O534" s="12">
        <f>LambdaP*MassivW/(dP/1000)/(N534*RhoA)/(1+M534/3)*(D534-L534)*DeltaT-(EXP(M534/10)-1)*(D534-D533)</f>
        <v>0.36342593990609684</v>
      </c>
      <c r="P534" s="24">
        <f>P533+IF(Limit=Oui,MAX(0,S533),S533)</f>
        <v>181.03533469288527</v>
      </c>
      <c r="Q534" s="12">
        <f>Cp*RhoP/(R534*RhoA)*dP/1000*MassivSI</f>
        <v>0.54187672606046999</v>
      </c>
      <c r="R534" s="24">
        <f>IF(P534&lt;600,425+0.773*P534-1.69/1000*P534^2+2.22/1000^2*P534^3,IF(P534&lt;735,666+13002/(738-P534),IF(P534&lt;900,545+17820/(P534-731),650)))</f>
        <v>522.72434068947541</v>
      </c>
      <c r="S534" s="12">
        <f>LambdaP*MassivSI/(dP/1000)/(R534*RhoA)/(1+Q534/3)*(D534-P534)*DeltaT-(EXP(Q534/10)-1)*(D534-D533)</f>
        <v>0.36342593990609684</v>
      </c>
    </row>
    <row r="535" spans="2:19" x14ac:dyDescent="0.25">
      <c r="B535" s="3">
        <f t="shared" si="32"/>
        <v>2585</v>
      </c>
      <c r="C535" s="14">
        <f t="shared" si="33"/>
        <v>43.083333333333336</v>
      </c>
      <c r="D535" s="11">
        <f t="shared" si="34"/>
        <v>895.83683807593547</v>
      </c>
      <c r="E535" s="11">
        <f t="shared" si="35"/>
        <v>181.39876063279138</v>
      </c>
      <c r="F535" s="11">
        <f>L535</f>
        <v>181.39876063279138</v>
      </c>
      <c r="G535" s="11">
        <f>P535</f>
        <v>181.39876063279138</v>
      </c>
      <c r="H535" s="24">
        <f>H534+IF(Limit=Oui,MAX(0,K534),K534)</f>
        <v>181.39876063279138</v>
      </c>
      <c r="I535" s="12">
        <f>Cp*RhoP/(J535*RhoA)*dP/1000*MassivSS</f>
        <v>0.54173390389655873</v>
      </c>
      <c r="J535" s="24">
        <f>IF(H535&lt;600,425+0.773*H535-1.69/1000*H535^2+2.22/1000^2*H535^3,IF(H535&lt;735,666+13002/(738-H535),IF(H535&lt;900,545+17820/(H535-731),650)))</f>
        <v>522.86215119188148</v>
      </c>
      <c r="K535" s="12">
        <f>LambdaP*MassivSS/(dP/1000)/(J535*RhoA)/(1+I535/3)*(D535-H535)*DeltaT-(EXP(I535/10)-1)*(D535-D534)</f>
        <v>0.36333732025067311</v>
      </c>
      <c r="L535" s="24">
        <f>L534+IF(Limit=Oui,MAX(0,O534),O534)</f>
        <v>181.39876063279138</v>
      </c>
      <c r="M535" s="12">
        <f>Cp*RhoP/(N535*RhoA)*dP/1000*MassivW</f>
        <v>0.54173390389655873</v>
      </c>
      <c r="N535" s="24">
        <f>IF(L535&lt;600,425+0.773*L535-1.69/1000*L535^2+2.22/1000^2*L535^3,IF(L535&lt;735,666+13002/(738-L535),IF(L535&lt;900,545+17820/(L535-731),650)))</f>
        <v>522.86215119188148</v>
      </c>
      <c r="O535" s="12">
        <f>LambdaP*MassivW/(dP/1000)/(N535*RhoA)/(1+M535/3)*(D535-L535)*DeltaT-(EXP(M535/10)-1)*(D535-D534)</f>
        <v>0.36333732025067311</v>
      </c>
      <c r="P535" s="24">
        <f>P534+IF(Limit=Oui,MAX(0,S534),S534)</f>
        <v>181.39876063279138</v>
      </c>
      <c r="Q535" s="12">
        <f>Cp*RhoP/(R535*RhoA)*dP/1000*MassivSI</f>
        <v>0.54173390389655873</v>
      </c>
      <c r="R535" s="24">
        <f>IF(P535&lt;600,425+0.773*P535-1.69/1000*P535^2+2.22/1000^2*P535^3,IF(P535&lt;735,666+13002/(738-P535),IF(P535&lt;900,545+17820/(P535-731),650)))</f>
        <v>522.86215119188148</v>
      </c>
      <c r="S535" s="12">
        <f>LambdaP*MassivSI/(dP/1000)/(R535*RhoA)/(1+Q535/3)*(D535-P535)*DeltaT-(EXP(Q535/10)-1)*(D535-D534)</f>
        <v>0.36333732025067311</v>
      </c>
    </row>
    <row r="536" spans="2:19" x14ac:dyDescent="0.25">
      <c r="B536" s="3">
        <f t="shared" si="32"/>
        <v>2590</v>
      </c>
      <c r="C536" s="14">
        <f t="shared" si="33"/>
        <v>43.166666666666664</v>
      </c>
      <c r="D536" s="11">
        <f t="shared" si="34"/>
        <v>896.12553102894253</v>
      </c>
      <c r="E536" s="11">
        <f t="shared" si="35"/>
        <v>181.76209795304206</v>
      </c>
      <c r="F536" s="11">
        <f>L536</f>
        <v>181.76209795304206</v>
      </c>
      <c r="G536" s="11">
        <f>P536</f>
        <v>181.76209795304206</v>
      </c>
      <c r="H536" s="24">
        <f>H535+IF(Limit=Oui,MAX(0,K535),K535)</f>
        <v>181.76209795304206</v>
      </c>
      <c r="I536" s="12">
        <f>Cp*RhoP/(J536*RhoA)*dP/1000*MassivSS</f>
        <v>0.54159132356872519</v>
      </c>
      <c r="J536" s="24">
        <f>IF(H536&lt;600,425+0.773*H536-1.69/1000*H536^2+2.22/1000^2*H536^3,IF(H536&lt;735,666+13002/(738-H536),IF(H536&lt;900,545+17820/(H536-731),650)))</f>
        <v>522.99980084335198</v>
      </c>
      <c r="K536" s="12">
        <f>LambdaP*MassivSS/(dP/1000)/(J536*RhoA)/(1+I536/3)*(D536-H536)*DeltaT-(EXP(I536/10)-1)*(D536-D535)</f>
        <v>0.36324846166692448</v>
      </c>
      <c r="L536" s="24">
        <f>L535+IF(Limit=Oui,MAX(0,O535),O535)</f>
        <v>181.76209795304206</v>
      </c>
      <c r="M536" s="12">
        <f>Cp*RhoP/(N536*RhoA)*dP/1000*MassivW</f>
        <v>0.54159132356872519</v>
      </c>
      <c r="N536" s="24">
        <f>IF(L536&lt;600,425+0.773*L536-1.69/1000*L536^2+2.22/1000^2*L536^3,IF(L536&lt;735,666+13002/(738-L536),IF(L536&lt;900,545+17820/(L536-731),650)))</f>
        <v>522.99980084335198</v>
      </c>
      <c r="O536" s="12">
        <f>LambdaP*MassivW/(dP/1000)/(N536*RhoA)/(1+M536/3)*(D536-L536)*DeltaT-(EXP(M536/10)-1)*(D536-D535)</f>
        <v>0.36324846166692448</v>
      </c>
      <c r="P536" s="24">
        <f>P535+IF(Limit=Oui,MAX(0,S535),S535)</f>
        <v>181.76209795304206</v>
      </c>
      <c r="Q536" s="12">
        <f>Cp*RhoP/(R536*RhoA)*dP/1000*MassivSI</f>
        <v>0.54159132356872519</v>
      </c>
      <c r="R536" s="24">
        <f>IF(P536&lt;600,425+0.773*P536-1.69/1000*P536^2+2.22/1000^2*P536^3,IF(P536&lt;735,666+13002/(738-P536),IF(P536&lt;900,545+17820/(P536-731),650)))</f>
        <v>522.99980084335198</v>
      </c>
      <c r="S536" s="12">
        <f>LambdaP*MassivSI/(dP/1000)/(R536*RhoA)/(1+Q536/3)*(D536-P536)*DeltaT-(EXP(Q536/10)-1)*(D536-D535)</f>
        <v>0.36324846166692448</v>
      </c>
    </row>
    <row r="537" spans="2:19" x14ac:dyDescent="0.25">
      <c r="B537" s="3">
        <f t="shared" si="32"/>
        <v>2595</v>
      </c>
      <c r="C537" s="14">
        <f t="shared" si="33"/>
        <v>43.25</v>
      </c>
      <c r="D537" s="11">
        <f t="shared" si="34"/>
        <v>896.41366880285136</v>
      </c>
      <c r="E537" s="11">
        <f t="shared" si="35"/>
        <v>182.12534641470899</v>
      </c>
      <c r="F537" s="11">
        <f>L537</f>
        <v>182.12534641470899</v>
      </c>
      <c r="G537" s="11">
        <f>P537</f>
        <v>182.12534641470899</v>
      </c>
      <c r="H537" s="24">
        <f>H536+IF(Limit=Oui,MAX(0,K536),K536)</f>
        <v>182.12534641470899</v>
      </c>
      <c r="I537" s="12">
        <f>Cp*RhoP/(J537*RhoA)*dP/1000*MassivSS</f>
        <v>0.54144898409072961</v>
      </c>
      <c r="J537" s="24">
        <f>IF(H537&lt;600,425+0.773*H537-1.69/1000*H537^2+2.22/1000^2*H537^3,IF(H537&lt;735,666+13002/(738-H537),IF(H537&lt;900,545+17820/(H537-731),650)))</f>
        <v>523.13729028525916</v>
      </c>
      <c r="K537" s="12">
        <f>LambdaP*MassivSS/(dP/1000)/(J537*RhoA)/(1+I537/3)*(D537-H537)*DeltaT-(EXP(I537/10)-1)*(D537-D536)</f>
        <v>0.36315936585478725</v>
      </c>
      <c r="L537" s="24">
        <f>L536+IF(Limit=Oui,MAX(0,O536),O536)</f>
        <v>182.12534641470899</v>
      </c>
      <c r="M537" s="12">
        <f>Cp*RhoP/(N537*RhoA)*dP/1000*MassivW</f>
        <v>0.54144898409072961</v>
      </c>
      <c r="N537" s="24">
        <f>IF(L537&lt;600,425+0.773*L537-1.69/1000*L537^2+2.22/1000^2*L537^3,IF(L537&lt;735,666+13002/(738-L537),IF(L537&lt;900,545+17820/(L537-731),650)))</f>
        <v>523.13729028525916</v>
      </c>
      <c r="O537" s="12">
        <f>LambdaP*MassivW/(dP/1000)/(N537*RhoA)/(1+M537/3)*(D537-L537)*DeltaT-(EXP(M537/10)-1)*(D537-D536)</f>
        <v>0.36315936585478725</v>
      </c>
      <c r="P537" s="24">
        <f>P536+IF(Limit=Oui,MAX(0,S536),S536)</f>
        <v>182.12534641470899</v>
      </c>
      <c r="Q537" s="12">
        <f>Cp*RhoP/(R537*RhoA)*dP/1000*MassivSI</f>
        <v>0.54144898409072961</v>
      </c>
      <c r="R537" s="24">
        <f>IF(P537&lt;600,425+0.773*P537-1.69/1000*P537^2+2.22/1000^2*P537^3,IF(P537&lt;735,666+13002/(738-P537),IF(P537&lt;900,545+17820/(P537-731),650)))</f>
        <v>523.13729028525916</v>
      </c>
      <c r="S537" s="12">
        <f>LambdaP*MassivSI/(dP/1000)/(R537*RhoA)/(1+Q537/3)*(D537-P537)*DeltaT-(EXP(Q537/10)-1)*(D537-D536)</f>
        <v>0.36315936585478725</v>
      </c>
    </row>
    <row r="538" spans="2:19" x14ac:dyDescent="0.25">
      <c r="B538" s="3">
        <f t="shared" si="32"/>
        <v>2600</v>
      </c>
      <c r="C538" s="14">
        <f t="shared" si="33"/>
        <v>43.333333333333336</v>
      </c>
      <c r="D538" s="11">
        <f t="shared" si="34"/>
        <v>896.70125352886953</v>
      </c>
      <c r="E538" s="11">
        <f t="shared" si="35"/>
        <v>182.48850578056377</v>
      </c>
      <c r="F538" s="11">
        <f>L538</f>
        <v>182.48850578056377</v>
      </c>
      <c r="G538" s="11">
        <f>P538</f>
        <v>182.48850578056377</v>
      </c>
      <c r="H538" s="24">
        <f>H537+IF(Limit=Oui,MAX(0,K537),K537)</f>
        <v>182.48850578056377</v>
      </c>
      <c r="I538" s="12">
        <f>Cp*RhoP/(J538*RhoA)*dP/1000*MassivSS</f>
        <v>0.5413068844784944</v>
      </c>
      <c r="J538" s="24">
        <f>IF(H538&lt;600,425+0.773*H538-1.69/1000*H538^2+2.22/1000^2*H538^3,IF(H538&lt;735,666+13002/(738-H538),IF(H538&lt;900,545+17820/(H538-731),650)))</f>
        <v>523.27462015899039</v>
      </c>
      <c r="K538" s="12">
        <f>LambdaP*MassivSS/(dP/1000)/(J538*RhoA)/(1+I538/3)*(D538-H538)*DeltaT-(EXP(I538/10)-1)*(D538-D537)</f>
        <v>0.36307003449966757</v>
      </c>
      <c r="L538" s="24">
        <f>L537+IF(Limit=Oui,MAX(0,O537),O537)</f>
        <v>182.48850578056377</v>
      </c>
      <c r="M538" s="12">
        <f>Cp*RhoP/(N538*RhoA)*dP/1000*MassivW</f>
        <v>0.5413068844784944</v>
      </c>
      <c r="N538" s="24">
        <f>IF(L538&lt;600,425+0.773*L538-1.69/1000*L538^2+2.22/1000^2*L538^3,IF(L538&lt;735,666+13002/(738-L538),IF(L538&lt;900,545+17820/(L538-731),650)))</f>
        <v>523.27462015899039</v>
      </c>
      <c r="O538" s="12">
        <f>LambdaP*MassivW/(dP/1000)/(N538*RhoA)/(1+M538/3)*(D538-L538)*DeltaT-(EXP(M538/10)-1)*(D538-D537)</f>
        <v>0.36307003449966757</v>
      </c>
      <c r="P538" s="24">
        <f>P537+IF(Limit=Oui,MAX(0,S537),S537)</f>
        <v>182.48850578056377</v>
      </c>
      <c r="Q538" s="12">
        <f>Cp*RhoP/(R538*RhoA)*dP/1000*MassivSI</f>
        <v>0.5413068844784944</v>
      </c>
      <c r="R538" s="24">
        <f>IF(P538&lt;600,425+0.773*P538-1.69/1000*P538^2+2.22/1000^2*P538^3,IF(P538&lt;735,666+13002/(738-P538),IF(P538&lt;900,545+17820/(P538-731),650)))</f>
        <v>523.27462015899039</v>
      </c>
      <c r="S538" s="12">
        <f>LambdaP*MassivSI/(dP/1000)/(R538*RhoA)/(1+Q538/3)*(D538-P538)*DeltaT-(EXP(Q538/10)-1)*(D538-D537)</f>
        <v>0.36307003449966757</v>
      </c>
    </row>
    <row r="539" spans="2:19" x14ac:dyDescent="0.25">
      <c r="B539" s="3">
        <f t="shared" si="32"/>
        <v>2605</v>
      </c>
      <c r="C539" s="14">
        <f t="shared" si="33"/>
        <v>43.416666666666664</v>
      </c>
      <c r="D539" s="11">
        <f t="shared" si="34"/>
        <v>896.98828732595643</v>
      </c>
      <c r="E539" s="11">
        <f t="shared" si="35"/>
        <v>182.85157581506343</v>
      </c>
      <c r="F539" s="11">
        <f>L539</f>
        <v>182.85157581506343</v>
      </c>
      <c r="G539" s="11">
        <f>P539</f>
        <v>182.85157581506343</v>
      </c>
      <c r="H539" s="24">
        <f>H538+IF(Limit=Oui,MAX(0,K538),K538)</f>
        <v>182.85157581506343</v>
      </c>
      <c r="I539" s="12">
        <f>Cp*RhoP/(J539*RhoA)*dP/1000*MassivSS</f>
        <v>0.54116502375010767</v>
      </c>
      <c r="J539" s="24">
        <f>IF(H539&lt;600,425+0.773*H539-1.69/1000*H539^2+2.22/1000^2*H539^3,IF(H539&lt;735,666+13002/(738-H539),IF(H539&lt;900,545+17820/(H539-731),650)))</f>
        <v>523.41179110593691</v>
      </c>
      <c r="K539" s="12">
        <f>LambdaP*MassivSS/(dP/1000)/(J539*RhoA)/(1+I539/3)*(D539-H539)*DeltaT-(EXP(I539/10)-1)*(D539-D538)</f>
        <v>0.36298046927256306</v>
      </c>
      <c r="L539" s="24">
        <f>L538+IF(Limit=Oui,MAX(0,O538),O538)</f>
        <v>182.85157581506343</v>
      </c>
      <c r="M539" s="12">
        <f>Cp*RhoP/(N539*RhoA)*dP/1000*MassivW</f>
        <v>0.54116502375010767</v>
      </c>
      <c r="N539" s="24">
        <f>IF(L539&lt;600,425+0.773*L539-1.69/1000*L539^2+2.22/1000^2*L539^3,IF(L539&lt;735,666+13002/(738-L539),IF(L539&lt;900,545+17820/(L539-731),650)))</f>
        <v>523.41179110593691</v>
      </c>
      <c r="O539" s="12">
        <f>LambdaP*MassivW/(dP/1000)/(N539*RhoA)/(1+M539/3)*(D539-L539)*DeltaT-(EXP(M539/10)-1)*(D539-D538)</f>
        <v>0.36298046927256306</v>
      </c>
      <c r="P539" s="24">
        <f>P538+IF(Limit=Oui,MAX(0,S538),S538)</f>
        <v>182.85157581506343</v>
      </c>
      <c r="Q539" s="12">
        <f>Cp*RhoP/(R539*RhoA)*dP/1000*MassivSI</f>
        <v>0.54116502375010767</v>
      </c>
      <c r="R539" s="24">
        <f>IF(P539&lt;600,425+0.773*P539-1.69/1000*P539^2+2.22/1000^2*P539^3,IF(P539&lt;735,666+13002/(738-P539),IF(P539&lt;900,545+17820/(P539-731),650)))</f>
        <v>523.41179110593691</v>
      </c>
      <c r="S539" s="12">
        <f>LambdaP*MassivSI/(dP/1000)/(R539*RhoA)/(1+Q539/3)*(D539-P539)*DeltaT-(EXP(Q539/10)-1)*(D539-D538)</f>
        <v>0.36298046927256306</v>
      </c>
    </row>
    <row r="540" spans="2:19" x14ac:dyDescent="0.25">
      <c r="B540" s="3">
        <f t="shared" si="32"/>
        <v>2610</v>
      </c>
      <c r="C540" s="14">
        <f t="shared" si="33"/>
        <v>43.5</v>
      </c>
      <c r="D540" s="11">
        <f t="shared" si="34"/>
        <v>897.27477230091699</v>
      </c>
      <c r="E540" s="11">
        <f t="shared" si="35"/>
        <v>183.214556284336</v>
      </c>
      <c r="F540" s="11">
        <f>L540</f>
        <v>183.214556284336</v>
      </c>
      <c r="G540" s="11">
        <f>P540</f>
        <v>183.214556284336</v>
      </c>
      <c r="H540" s="24">
        <f>H539+IF(Limit=Oui,MAX(0,K539),K539)</f>
        <v>183.214556284336</v>
      </c>
      <c r="I540" s="12">
        <f>Cp*RhoP/(J540*RhoA)*dP/1000*MassivSS</f>
        <v>0.54102340092582668</v>
      </c>
      <c r="J540" s="24">
        <f>IF(H540&lt;600,425+0.773*H540-1.69/1000*H540^2+2.22/1000^2*H540^3,IF(H540&lt;735,666+13002/(738-H540),IF(H540&lt;900,545+17820/(H540-731),650)))</f>
        <v>523.54880376748076</v>
      </c>
      <c r="K540" s="12">
        <f>LambdaP*MassivSS/(dP/1000)/(J540*RhoA)/(1+I540/3)*(D540-H540)*DeltaT-(EXP(I540/10)-1)*(D540-D539)</f>
        <v>0.362890671830223</v>
      </c>
      <c r="L540" s="24">
        <f>L539+IF(Limit=Oui,MAX(0,O539),O539)</f>
        <v>183.214556284336</v>
      </c>
      <c r="M540" s="12">
        <f>Cp*RhoP/(N540*RhoA)*dP/1000*MassivW</f>
        <v>0.54102340092582668</v>
      </c>
      <c r="N540" s="24">
        <f>IF(L540&lt;600,425+0.773*L540-1.69/1000*L540^2+2.22/1000^2*L540^3,IF(L540&lt;735,666+13002/(738-L540),IF(L540&lt;900,545+17820/(L540-731),650)))</f>
        <v>523.54880376748076</v>
      </c>
      <c r="O540" s="12">
        <f>LambdaP*MassivW/(dP/1000)/(N540*RhoA)/(1+M540/3)*(D540-L540)*DeltaT-(EXP(M540/10)-1)*(D540-D539)</f>
        <v>0.362890671830223</v>
      </c>
      <c r="P540" s="24">
        <f>P539+IF(Limit=Oui,MAX(0,S539),S539)</f>
        <v>183.214556284336</v>
      </c>
      <c r="Q540" s="12">
        <f>Cp*RhoP/(R540*RhoA)*dP/1000*MassivSI</f>
        <v>0.54102340092582668</v>
      </c>
      <c r="R540" s="24">
        <f>IF(P540&lt;600,425+0.773*P540-1.69/1000*P540^2+2.22/1000^2*P540^3,IF(P540&lt;735,666+13002/(738-P540),IF(P540&lt;900,545+17820/(P540-731),650)))</f>
        <v>523.54880376748076</v>
      </c>
      <c r="S540" s="12">
        <f>LambdaP*MassivSI/(dP/1000)/(R540*RhoA)/(1+Q540/3)*(D540-P540)*DeltaT-(EXP(Q540/10)-1)*(D540-D539)</f>
        <v>0.362890671830223</v>
      </c>
    </row>
    <row r="541" spans="2:19" x14ac:dyDescent="0.25">
      <c r="B541" s="3">
        <f t="shared" si="32"/>
        <v>2615</v>
      </c>
      <c r="C541" s="14">
        <f t="shared" si="33"/>
        <v>43.583333333333336</v>
      </c>
      <c r="D541" s="11">
        <f t="shared" si="34"/>
        <v>897.56071054849372</v>
      </c>
      <c r="E541" s="11">
        <f t="shared" si="35"/>
        <v>183.57744695616623</v>
      </c>
      <c r="F541" s="11">
        <f>L541</f>
        <v>183.57744695616623</v>
      </c>
      <c r="G541" s="11">
        <f>P541</f>
        <v>183.57744695616623</v>
      </c>
      <c r="H541" s="24">
        <f>H540+IF(Limit=Oui,MAX(0,K540),K540)</f>
        <v>183.57744695616623</v>
      </c>
      <c r="I541" s="12">
        <f>Cp*RhoP/(J541*RhoA)*dP/1000*MassivSS</f>
        <v>0.54088201502808331</v>
      </c>
      <c r="J541" s="24">
        <f>IF(H541&lt;600,425+0.773*H541-1.69/1000*H541^2+2.22/1000^2*H541^3,IF(H541&lt;735,666+13002/(738-H541),IF(H541&lt;900,545+17820/(H541-731),650)))</f>
        <v>523.68565878498259</v>
      </c>
      <c r="K541" s="12">
        <f>LambdaP*MassivSS/(dP/1000)/(J541*RhoA)/(1+I541/3)*(D541-H541)*DeltaT-(EXP(I541/10)-1)*(D541-D540)</f>
        <v>0.36280064381532418</v>
      </c>
      <c r="L541" s="24">
        <f>L540+IF(Limit=Oui,MAX(0,O540),O540)</f>
        <v>183.57744695616623</v>
      </c>
      <c r="M541" s="12">
        <f>Cp*RhoP/(N541*RhoA)*dP/1000*MassivW</f>
        <v>0.54088201502808331</v>
      </c>
      <c r="N541" s="24">
        <f>IF(L541&lt;600,425+0.773*L541-1.69/1000*L541^2+2.22/1000^2*L541^3,IF(L541&lt;735,666+13002/(738-L541),IF(L541&lt;900,545+17820/(L541-731),650)))</f>
        <v>523.68565878498259</v>
      </c>
      <c r="O541" s="12">
        <f>LambdaP*MassivW/(dP/1000)/(N541*RhoA)/(1+M541/3)*(D541-L541)*DeltaT-(EXP(M541/10)-1)*(D541-D540)</f>
        <v>0.36280064381532418</v>
      </c>
      <c r="P541" s="24">
        <f>P540+IF(Limit=Oui,MAX(0,S540),S540)</f>
        <v>183.57744695616623</v>
      </c>
      <c r="Q541" s="12">
        <f>Cp*RhoP/(R541*RhoA)*dP/1000*MassivSI</f>
        <v>0.54088201502808331</v>
      </c>
      <c r="R541" s="24">
        <f>IF(P541&lt;600,425+0.773*P541-1.69/1000*P541^2+2.22/1000^2*P541^3,IF(P541&lt;735,666+13002/(738-P541),IF(P541&lt;900,545+17820/(P541-731),650)))</f>
        <v>523.68565878498259</v>
      </c>
      <c r="S541" s="12">
        <f>LambdaP*MassivSI/(dP/1000)/(R541*RhoA)/(1+Q541/3)*(D541-P541)*DeltaT-(EXP(Q541/10)-1)*(D541-D540)</f>
        <v>0.36280064381532418</v>
      </c>
    </row>
    <row r="542" spans="2:19" x14ac:dyDescent="0.25">
      <c r="B542" s="3">
        <f t="shared" si="32"/>
        <v>2620</v>
      </c>
      <c r="C542" s="14">
        <f t="shared" si="33"/>
        <v>43.666666666666664</v>
      </c>
      <c r="D542" s="11">
        <f t="shared" si="34"/>
        <v>897.84610415145994</v>
      </c>
      <c r="E542" s="11">
        <f t="shared" si="35"/>
        <v>183.94024759998155</v>
      </c>
      <c r="F542" s="11">
        <f>L542</f>
        <v>183.94024759998155</v>
      </c>
      <c r="G542" s="11">
        <f>P542</f>
        <v>183.94024759998155</v>
      </c>
      <c r="H542" s="24">
        <f>H541+IF(Limit=Oui,MAX(0,K541),K541)</f>
        <v>183.94024759998155</v>
      </c>
      <c r="I542" s="12">
        <f>Cp*RhoP/(J542*RhoA)*dP/1000*MassivSS</f>
        <v>0.54074086508148467</v>
      </c>
      <c r="J542" s="24">
        <f>IF(H542&lt;600,425+0.773*H542-1.69/1000*H542^2+2.22/1000^2*H542^3,IF(H542&lt;735,666+13002/(738-H542),IF(H542&lt;900,545+17820/(H542-731),650)))</f>
        <v>523.82235679977168</v>
      </c>
      <c r="K542" s="12">
        <f>LambdaP*MassivSS/(dP/1000)/(J542*RhoA)/(1+I542/3)*(D542-H542)*DeltaT-(EXP(I542/10)-1)*(D542-D541)</f>
        <v>0.36271038685649559</v>
      </c>
      <c r="L542" s="24">
        <f>L541+IF(Limit=Oui,MAX(0,O541),O541)</f>
        <v>183.94024759998155</v>
      </c>
      <c r="M542" s="12">
        <f>Cp*RhoP/(N542*RhoA)*dP/1000*MassivW</f>
        <v>0.54074086508148467</v>
      </c>
      <c r="N542" s="24">
        <f>IF(L542&lt;600,425+0.773*L542-1.69/1000*L542^2+2.22/1000^2*L542^3,IF(L542&lt;735,666+13002/(738-L542),IF(L542&lt;900,545+17820/(L542-731),650)))</f>
        <v>523.82235679977168</v>
      </c>
      <c r="O542" s="12">
        <f>LambdaP*MassivW/(dP/1000)/(N542*RhoA)/(1+M542/3)*(D542-L542)*DeltaT-(EXP(M542/10)-1)*(D542-D541)</f>
        <v>0.36271038685649559</v>
      </c>
      <c r="P542" s="24">
        <f>P541+IF(Limit=Oui,MAX(0,S541),S541)</f>
        <v>183.94024759998155</v>
      </c>
      <c r="Q542" s="12">
        <f>Cp*RhoP/(R542*RhoA)*dP/1000*MassivSI</f>
        <v>0.54074086508148467</v>
      </c>
      <c r="R542" s="24">
        <f>IF(P542&lt;600,425+0.773*P542-1.69/1000*P542^2+2.22/1000^2*P542^3,IF(P542&lt;735,666+13002/(738-P542),IF(P542&lt;900,545+17820/(P542-731),650)))</f>
        <v>523.82235679977168</v>
      </c>
      <c r="S542" s="12">
        <f>LambdaP*MassivSI/(dP/1000)/(R542*RhoA)/(1+Q542/3)*(D542-P542)*DeltaT-(EXP(Q542/10)-1)*(D542-D541)</f>
        <v>0.36271038685649559</v>
      </c>
    </row>
    <row r="543" spans="2:19" x14ac:dyDescent="0.25">
      <c r="B543" s="3">
        <f t="shared" si="32"/>
        <v>2625</v>
      </c>
      <c r="C543" s="14">
        <f t="shared" si="33"/>
        <v>43.75</v>
      </c>
      <c r="D543" s="11">
        <f t="shared" si="34"/>
        <v>898.13095518070918</v>
      </c>
      <c r="E543" s="11">
        <f t="shared" si="35"/>
        <v>184.30295798683804</v>
      </c>
      <c r="F543" s="11">
        <f>L543</f>
        <v>184.30295798683804</v>
      </c>
      <c r="G543" s="11">
        <f>P543</f>
        <v>184.30295798683804</v>
      </c>
      <c r="H543" s="24">
        <f>H542+IF(Limit=Oui,MAX(0,K542),K542)</f>
        <v>184.30295798683804</v>
      </c>
      <c r="I543" s="12">
        <f>Cp*RhoP/(J543*RhoA)*dP/1000*MassivSS</f>
        <v>0.54059995011281903</v>
      </c>
      <c r="J543" s="24">
        <f>IF(H543&lt;600,425+0.773*H543-1.69/1000*H543^2+2.22/1000^2*H543^3,IF(H543&lt;735,666+13002/(738-H543),IF(H543&lt;900,545+17820/(H543-731),650)))</f>
        <v>523.95889845313184</v>
      </c>
      <c r="K543" s="12">
        <f>LambdaP*MassivSS/(dP/1000)/(J543*RhoA)/(1+I543/3)*(D543-H543)*DeltaT-(EXP(I543/10)-1)*(D543-D542)</f>
        <v>0.36261990256862031</v>
      </c>
      <c r="L543" s="24">
        <f>L542+IF(Limit=Oui,MAX(0,O542),O542)</f>
        <v>184.30295798683804</v>
      </c>
      <c r="M543" s="12">
        <f>Cp*RhoP/(N543*RhoA)*dP/1000*MassivW</f>
        <v>0.54059995011281903</v>
      </c>
      <c r="N543" s="24">
        <f>IF(L543&lt;600,425+0.773*L543-1.69/1000*L543^2+2.22/1000^2*L543^3,IF(L543&lt;735,666+13002/(738-L543),IF(L543&lt;900,545+17820/(L543-731),650)))</f>
        <v>523.95889845313184</v>
      </c>
      <c r="O543" s="12">
        <f>LambdaP*MassivW/(dP/1000)/(N543*RhoA)/(1+M543/3)*(D543-L543)*DeltaT-(EXP(M543/10)-1)*(D543-D542)</f>
        <v>0.36261990256862031</v>
      </c>
      <c r="P543" s="24">
        <f>P542+IF(Limit=Oui,MAX(0,S542),S542)</f>
        <v>184.30295798683804</v>
      </c>
      <c r="Q543" s="12">
        <f>Cp*RhoP/(R543*RhoA)*dP/1000*MassivSI</f>
        <v>0.54059995011281903</v>
      </c>
      <c r="R543" s="24">
        <f>IF(P543&lt;600,425+0.773*P543-1.69/1000*P543^2+2.22/1000^2*P543^3,IF(P543&lt;735,666+13002/(738-P543),IF(P543&lt;900,545+17820/(P543-731),650)))</f>
        <v>523.95889845313184</v>
      </c>
      <c r="S543" s="12">
        <f>LambdaP*MassivSI/(dP/1000)/(R543*RhoA)/(1+Q543/3)*(D543-P543)*DeltaT-(EXP(Q543/10)-1)*(D543-D542)</f>
        <v>0.36261990256862031</v>
      </c>
    </row>
    <row r="544" spans="2:19" x14ac:dyDescent="0.25">
      <c r="B544" s="3">
        <f t="shared" si="32"/>
        <v>2630</v>
      </c>
      <c r="C544" s="14">
        <f t="shared" si="33"/>
        <v>43.833333333333336</v>
      </c>
      <c r="D544" s="11">
        <f t="shared" si="34"/>
        <v>898.41526569534687</v>
      </c>
      <c r="E544" s="11">
        <f t="shared" si="35"/>
        <v>184.66557788940665</v>
      </c>
      <c r="F544" s="11">
        <f>L544</f>
        <v>184.66557788940665</v>
      </c>
      <c r="G544" s="11">
        <f>P544</f>
        <v>184.66557788940665</v>
      </c>
      <c r="H544" s="24">
        <f>H543+IF(Limit=Oui,MAX(0,K543),K543)</f>
        <v>184.66557788940665</v>
      </c>
      <c r="I544" s="12">
        <f>Cp*RhoP/(J544*RhoA)*dP/1000*MassivSS</f>
        <v>0.54045926915105758</v>
      </c>
      <c r="J544" s="24">
        <f>IF(H544&lt;600,425+0.773*H544-1.69/1000*H544^2+2.22/1000^2*H544^3,IF(H544&lt;735,666+13002/(738-H544),IF(H544&lt;900,545+17820/(H544-731),650)))</f>
        <v>524.09528438629138</v>
      </c>
      <c r="K544" s="12">
        <f>LambdaP*MassivSS/(dP/1000)/(J544*RhoA)/(1+I544/3)*(D544-H544)*DeltaT-(EXP(I544/10)-1)*(D544-D543)</f>
        <v>0.36252919255278809</v>
      </c>
      <c r="L544" s="24">
        <f>L543+IF(Limit=Oui,MAX(0,O543),O543)</f>
        <v>184.66557788940665</v>
      </c>
      <c r="M544" s="12">
        <f>Cp*RhoP/(N544*RhoA)*dP/1000*MassivW</f>
        <v>0.54045926915105758</v>
      </c>
      <c r="N544" s="24">
        <f>IF(L544&lt;600,425+0.773*L544-1.69/1000*L544^2+2.22/1000^2*L544^3,IF(L544&lt;735,666+13002/(738-L544),IF(L544&lt;900,545+17820/(L544-731),650)))</f>
        <v>524.09528438629138</v>
      </c>
      <c r="O544" s="12">
        <f>LambdaP*MassivW/(dP/1000)/(N544*RhoA)/(1+M544/3)*(D544-L544)*DeltaT-(EXP(M544/10)-1)*(D544-D543)</f>
        <v>0.36252919255278809</v>
      </c>
      <c r="P544" s="24">
        <f>P543+IF(Limit=Oui,MAX(0,S543),S543)</f>
        <v>184.66557788940665</v>
      </c>
      <c r="Q544" s="12">
        <f>Cp*RhoP/(R544*RhoA)*dP/1000*MassivSI</f>
        <v>0.54045926915105758</v>
      </c>
      <c r="R544" s="24">
        <f>IF(P544&lt;600,425+0.773*P544-1.69/1000*P544^2+2.22/1000^2*P544^3,IF(P544&lt;735,666+13002/(738-P544),IF(P544&lt;900,545+17820/(P544-731),650)))</f>
        <v>524.09528438629138</v>
      </c>
      <c r="S544" s="12">
        <f>LambdaP*MassivSI/(dP/1000)/(R544*RhoA)/(1+Q544/3)*(D544-P544)*DeltaT-(EXP(Q544/10)-1)*(D544-D543)</f>
        <v>0.36252919255278809</v>
      </c>
    </row>
    <row r="545" spans="2:19" x14ac:dyDescent="0.25">
      <c r="B545" s="3">
        <f t="shared" si="32"/>
        <v>2635</v>
      </c>
      <c r="C545" s="14">
        <f t="shared" si="33"/>
        <v>43.916666666666664</v>
      </c>
      <c r="D545" s="11">
        <f t="shared" si="34"/>
        <v>898.69903774277839</v>
      </c>
      <c r="E545" s="11">
        <f t="shared" si="35"/>
        <v>185.02810708195943</v>
      </c>
      <c r="F545" s="11">
        <f>L545</f>
        <v>185.02810708195943</v>
      </c>
      <c r="G545" s="11">
        <f>P545</f>
        <v>185.02810708195943</v>
      </c>
      <c r="H545" s="24">
        <f>H544+IF(Limit=Oui,MAX(0,K544),K544)</f>
        <v>185.02810708195943</v>
      </c>
      <c r="I545" s="12">
        <f>Cp*RhoP/(J545*RhoA)*dP/1000*MassivSS</f>
        <v>0.54031882122735786</v>
      </c>
      <c r="J545" s="24">
        <f>IF(H545&lt;600,425+0.773*H545-1.69/1000*H545^2+2.22/1000^2*H545^3,IF(H545&lt;735,666+13002/(738-H545),IF(H545&lt;900,545+17820/(H545-731),650)))</f>
        <v>524.23151524041123</v>
      </c>
      <c r="K545" s="12">
        <f>LambdaP*MassivSS/(dP/1000)/(J545*RhoA)/(1+I545/3)*(D545-H545)*DeltaT-(EXP(I545/10)-1)*(D545-D544)</f>
        <v>0.36243825839658872</v>
      </c>
      <c r="L545" s="24">
        <f>L544+IF(Limit=Oui,MAX(0,O544),O544)</f>
        <v>185.02810708195943</v>
      </c>
      <c r="M545" s="12">
        <f>Cp*RhoP/(N545*RhoA)*dP/1000*MassivW</f>
        <v>0.54031882122735786</v>
      </c>
      <c r="N545" s="24">
        <f>IF(L545&lt;600,425+0.773*L545-1.69/1000*L545^2+2.22/1000^2*L545^3,IF(L545&lt;735,666+13002/(738-L545),IF(L545&lt;900,545+17820/(L545-731),650)))</f>
        <v>524.23151524041123</v>
      </c>
      <c r="O545" s="12">
        <f>LambdaP*MassivW/(dP/1000)/(N545*RhoA)/(1+M545/3)*(D545-L545)*DeltaT-(EXP(M545/10)-1)*(D545-D544)</f>
        <v>0.36243825839658872</v>
      </c>
      <c r="P545" s="24">
        <f>P544+IF(Limit=Oui,MAX(0,S544),S544)</f>
        <v>185.02810708195943</v>
      </c>
      <c r="Q545" s="12">
        <f>Cp*RhoP/(R545*RhoA)*dP/1000*MassivSI</f>
        <v>0.54031882122735786</v>
      </c>
      <c r="R545" s="24">
        <f>IF(P545&lt;600,425+0.773*P545-1.69/1000*P545^2+2.22/1000^2*P545^3,IF(P545&lt;735,666+13002/(738-P545),IF(P545&lt;900,545+17820/(P545-731),650)))</f>
        <v>524.23151524041123</v>
      </c>
      <c r="S545" s="12">
        <f>LambdaP*MassivSI/(dP/1000)/(R545*RhoA)/(1+Q545/3)*(D545-P545)*DeltaT-(EXP(Q545/10)-1)*(D545-D544)</f>
        <v>0.36243825839658872</v>
      </c>
    </row>
    <row r="546" spans="2:19" x14ac:dyDescent="0.25">
      <c r="B546" s="3">
        <f t="shared" si="32"/>
        <v>2640</v>
      </c>
      <c r="C546" s="14">
        <f t="shared" si="33"/>
        <v>44</v>
      </c>
      <c r="D546" s="11">
        <f t="shared" si="34"/>
        <v>898.98227335879869</v>
      </c>
      <c r="E546" s="11">
        <f t="shared" si="35"/>
        <v>185.39054534035603</v>
      </c>
      <c r="F546" s="11">
        <f>L546</f>
        <v>185.39054534035603</v>
      </c>
      <c r="G546" s="11">
        <f>P546</f>
        <v>185.39054534035603</v>
      </c>
      <c r="H546" s="24">
        <f>H545+IF(Limit=Oui,MAX(0,K545),K545)</f>
        <v>185.39054534035603</v>
      </c>
      <c r="I546" s="12">
        <f>Cp*RhoP/(J546*RhoA)*dP/1000*MassivSS</f>
        <v>0.54017860537506712</v>
      </c>
      <c r="J546" s="24">
        <f>IF(H546&lt;600,425+0.773*H546-1.69/1000*H546^2+2.22/1000^2*H546^3,IF(H546&lt;735,666+13002/(738-H546),IF(H546&lt;900,545+17820/(H546-731),650)))</f>
        <v>524.36759165657372</v>
      </c>
      <c r="K546" s="12">
        <f>LambdaP*MassivSS/(dP/1000)/(J546*RhoA)/(1+I546/3)*(D546-H546)*DeltaT-(EXP(I546/10)-1)*(D546-D545)</f>
        <v>0.36234710167410178</v>
      </c>
      <c r="L546" s="24">
        <f>L545+IF(Limit=Oui,MAX(0,O545),O545)</f>
        <v>185.39054534035603</v>
      </c>
      <c r="M546" s="12">
        <f>Cp*RhoP/(N546*RhoA)*dP/1000*MassivW</f>
        <v>0.54017860537506712</v>
      </c>
      <c r="N546" s="24">
        <f>IF(L546&lt;600,425+0.773*L546-1.69/1000*L546^2+2.22/1000^2*L546^3,IF(L546&lt;735,666+13002/(738-L546),IF(L546&lt;900,545+17820/(L546-731),650)))</f>
        <v>524.36759165657372</v>
      </c>
      <c r="O546" s="12">
        <f>LambdaP*MassivW/(dP/1000)/(N546*RhoA)/(1+M546/3)*(D546-L546)*DeltaT-(EXP(M546/10)-1)*(D546-D545)</f>
        <v>0.36234710167410178</v>
      </c>
      <c r="P546" s="24">
        <f>P545+IF(Limit=Oui,MAX(0,S545),S545)</f>
        <v>185.39054534035603</v>
      </c>
      <c r="Q546" s="12">
        <f>Cp*RhoP/(R546*RhoA)*dP/1000*MassivSI</f>
        <v>0.54017860537506712</v>
      </c>
      <c r="R546" s="24">
        <f>IF(P546&lt;600,425+0.773*P546-1.69/1000*P546^2+2.22/1000^2*P546^3,IF(P546&lt;735,666+13002/(738-P546),IF(P546&lt;900,545+17820/(P546-731),650)))</f>
        <v>524.36759165657372</v>
      </c>
      <c r="S546" s="12">
        <f>LambdaP*MassivSI/(dP/1000)/(R546*RhoA)/(1+Q546/3)*(D546-P546)*DeltaT-(EXP(Q546/10)-1)*(D546-D545)</f>
        <v>0.36234710167410178</v>
      </c>
    </row>
    <row r="547" spans="2:19" x14ac:dyDescent="0.25">
      <c r="B547" s="3">
        <f t="shared" si="32"/>
        <v>2645</v>
      </c>
      <c r="C547" s="14">
        <f t="shared" si="33"/>
        <v>44.083333333333336</v>
      </c>
      <c r="D547" s="11">
        <f t="shared" si="34"/>
        <v>899.26497456767902</v>
      </c>
      <c r="E547" s="11">
        <f t="shared" si="35"/>
        <v>185.75289244203012</v>
      </c>
      <c r="F547" s="11">
        <f>L547</f>
        <v>185.75289244203012</v>
      </c>
      <c r="G547" s="11">
        <f>P547</f>
        <v>185.75289244203012</v>
      </c>
      <c r="H547" s="24">
        <f>H546+IF(Limit=Oui,MAX(0,K546),K546)</f>
        <v>185.75289244203012</v>
      </c>
      <c r="I547" s="12">
        <f>Cp*RhoP/(J547*RhoA)*dP/1000*MassivSS</f>
        <v>0.54003862062972496</v>
      </c>
      <c r="J547" s="24">
        <f>IF(H547&lt;600,425+0.773*H547-1.69/1000*H547^2+2.22/1000^2*H547^3,IF(H547&lt;735,666+13002/(738-H547),IF(H547&lt;900,545+17820/(H547-731),650)))</f>
        <v>524.50351427577107</v>
      </c>
      <c r="K547" s="12">
        <f>LambdaP*MassivSS/(dP/1000)/(J547*RhoA)/(1+I547/3)*(D547-H547)*DeltaT-(EXP(I547/10)-1)*(D547-D546)</f>
        <v>0.36225572394615052</v>
      </c>
      <c r="L547" s="24">
        <f>L546+IF(Limit=Oui,MAX(0,O546),O546)</f>
        <v>185.75289244203012</v>
      </c>
      <c r="M547" s="12">
        <f>Cp*RhoP/(N547*RhoA)*dP/1000*MassivW</f>
        <v>0.54003862062972496</v>
      </c>
      <c r="N547" s="24">
        <f>IF(L547&lt;600,425+0.773*L547-1.69/1000*L547^2+2.22/1000^2*L547^3,IF(L547&lt;735,666+13002/(738-L547),IF(L547&lt;900,545+17820/(L547-731),650)))</f>
        <v>524.50351427577107</v>
      </c>
      <c r="O547" s="12">
        <f>LambdaP*MassivW/(dP/1000)/(N547*RhoA)/(1+M547/3)*(D547-L547)*DeltaT-(EXP(M547/10)-1)*(D547-D546)</f>
        <v>0.36225572394615052</v>
      </c>
      <c r="P547" s="24">
        <f>P546+IF(Limit=Oui,MAX(0,S546),S546)</f>
        <v>185.75289244203012</v>
      </c>
      <c r="Q547" s="12">
        <f>Cp*RhoP/(R547*RhoA)*dP/1000*MassivSI</f>
        <v>0.54003862062972496</v>
      </c>
      <c r="R547" s="24">
        <f>IF(P547&lt;600,425+0.773*P547-1.69/1000*P547^2+2.22/1000^2*P547^3,IF(P547&lt;735,666+13002/(738-P547),IF(P547&lt;900,545+17820/(P547-731),650)))</f>
        <v>524.50351427577107</v>
      </c>
      <c r="S547" s="12">
        <f>LambdaP*MassivSI/(dP/1000)/(R547*RhoA)/(1+Q547/3)*(D547-P547)*DeltaT-(EXP(Q547/10)-1)*(D547-D546)</f>
        <v>0.36225572394615052</v>
      </c>
    </row>
    <row r="548" spans="2:19" x14ac:dyDescent="0.25">
      <c r="B548" s="3">
        <f t="shared" si="32"/>
        <v>2650</v>
      </c>
      <c r="C548" s="14">
        <f t="shared" si="33"/>
        <v>44.166666666666664</v>
      </c>
      <c r="D548" s="11">
        <f t="shared" si="34"/>
        <v>899.54714338225358</v>
      </c>
      <c r="E548" s="11">
        <f t="shared" si="35"/>
        <v>186.11514816597628</v>
      </c>
      <c r="F548" s="11">
        <f>L548</f>
        <v>186.11514816597628</v>
      </c>
      <c r="G548" s="11">
        <f>P548</f>
        <v>186.11514816597628</v>
      </c>
      <c r="H548" s="24">
        <f>H547+IF(Limit=Oui,MAX(0,K547),K547)</f>
        <v>186.11514816597628</v>
      </c>
      <c r="I548" s="12">
        <f>Cp*RhoP/(J548*RhoA)*dP/1000*MassivSS</f>
        <v>0.53989886602906612</v>
      </c>
      <c r="J548" s="24">
        <f>IF(H548&lt;600,425+0.773*H548-1.69/1000*H548^2+2.22/1000^2*H548^3,IF(H548&lt;735,666+13002/(738-H548),IF(H548&lt;900,545+17820/(H548-731),650)))</f>
        <v>524.63928373889462</v>
      </c>
      <c r="K548" s="12">
        <f>LambdaP*MassivSS/(dP/1000)/(J548*RhoA)/(1+I548/3)*(D548-H548)*DeltaT-(EXP(I548/10)-1)*(D548-D547)</f>
        <v>0.36216412676037563</v>
      </c>
      <c r="L548" s="24">
        <f>L547+IF(Limit=Oui,MAX(0,O547),O547)</f>
        <v>186.11514816597628</v>
      </c>
      <c r="M548" s="12">
        <f>Cp*RhoP/(N548*RhoA)*dP/1000*MassivW</f>
        <v>0.53989886602906612</v>
      </c>
      <c r="N548" s="24">
        <f>IF(L548&lt;600,425+0.773*L548-1.69/1000*L548^2+2.22/1000^2*L548^3,IF(L548&lt;735,666+13002/(738-L548),IF(L548&lt;900,545+17820/(L548-731),650)))</f>
        <v>524.63928373889462</v>
      </c>
      <c r="O548" s="12">
        <f>LambdaP*MassivW/(dP/1000)/(N548*RhoA)/(1+M548/3)*(D548-L548)*DeltaT-(EXP(M548/10)-1)*(D548-D547)</f>
        <v>0.36216412676037563</v>
      </c>
      <c r="P548" s="24">
        <f>P547+IF(Limit=Oui,MAX(0,S547),S547)</f>
        <v>186.11514816597628</v>
      </c>
      <c r="Q548" s="12">
        <f>Cp*RhoP/(R548*RhoA)*dP/1000*MassivSI</f>
        <v>0.53989886602906612</v>
      </c>
      <c r="R548" s="24">
        <f>IF(P548&lt;600,425+0.773*P548-1.69/1000*P548^2+2.22/1000^2*P548^3,IF(P548&lt;735,666+13002/(738-P548),IF(P548&lt;900,545+17820/(P548-731),650)))</f>
        <v>524.63928373889462</v>
      </c>
      <c r="S548" s="12">
        <f>LambdaP*MassivSI/(dP/1000)/(R548*RhoA)/(1+Q548/3)*(D548-P548)*DeltaT-(EXP(Q548/10)-1)*(D548-D547)</f>
        <v>0.36216412676037563</v>
      </c>
    </row>
    <row r="549" spans="2:19" x14ac:dyDescent="0.25">
      <c r="B549" s="3">
        <f t="shared" si="32"/>
        <v>2655</v>
      </c>
      <c r="C549" s="14">
        <f t="shared" si="33"/>
        <v>44.25</v>
      </c>
      <c r="D549" s="11">
        <f t="shared" si="34"/>
        <v>899.82878180400735</v>
      </c>
      <c r="E549" s="11">
        <f t="shared" si="35"/>
        <v>186.47731229273666</v>
      </c>
      <c r="F549" s="11">
        <f>L549</f>
        <v>186.47731229273666</v>
      </c>
      <c r="G549" s="11">
        <f>P549</f>
        <v>186.47731229273666</v>
      </c>
      <c r="H549" s="24">
        <f>H548+IF(Limit=Oui,MAX(0,K548),K548)</f>
        <v>186.47731229273666</v>
      </c>
      <c r="I549" s="12">
        <f>Cp*RhoP/(J549*RhoA)*dP/1000*MassivSS</f>
        <v>0.539759340613023</v>
      </c>
      <c r="J549" s="24">
        <f>IF(H549&lt;600,425+0.773*H549-1.69/1000*H549^2+2.22/1000^2*H549^3,IF(H549&lt;735,666+13002/(738-H549),IF(H549&lt;900,545+17820/(H549-731),650)))</f>
        <v>524.77490068672375</v>
      </c>
      <c r="K549" s="12">
        <f>LambdaP*MassivSS/(dP/1000)/(J549*RhoA)/(1+I549/3)*(D549-H549)*DeltaT-(EXP(I549/10)-1)*(D549-D548)</f>
        <v>0.36207231165126391</v>
      </c>
      <c r="L549" s="24">
        <f>L548+IF(Limit=Oui,MAX(0,O548),O548)</f>
        <v>186.47731229273666</v>
      </c>
      <c r="M549" s="12">
        <f>Cp*RhoP/(N549*RhoA)*dP/1000*MassivW</f>
        <v>0.539759340613023</v>
      </c>
      <c r="N549" s="24">
        <f>IF(L549&lt;600,425+0.773*L549-1.69/1000*L549^2+2.22/1000^2*L549^3,IF(L549&lt;735,666+13002/(738-L549),IF(L549&lt;900,545+17820/(L549-731),650)))</f>
        <v>524.77490068672375</v>
      </c>
      <c r="O549" s="12">
        <f>LambdaP*MassivW/(dP/1000)/(N549*RhoA)/(1+M549/3)*(D549-L549)*DeltaT-(EXP(M549/10)-1)*(D549-D548)</f>
        <v>0.36207231165126391</v>
      </c>
      <c r="P549" s="24">
        <f>P548+IF(Limit=Oui,MAX(0,S548),S548)</f>
        <v>186.47731229273666</v>
      </c>
      <c r="Q549" s="12">
        <f>Cp*RhoP/(R549*RhoA)*dP/1000*MassivSI</f>
        <v>0.539759340613023</v>
      </c>
      <c r="R549" s="24">
        <f>IF(P549&lt;600,425+0.773*P549-1.69/1000*P549^2+2.22/1000^2*P549^3,IF(P549&lt;735,666+13002/(738-P549),IF(P549&lt;900,545+17820/(P549-731),650)))</f>
        <v>524.77490068672375</v>
      </c>
      <c r="S549" s="12">
        <f>LambdaP*MassivSI/(dP/1000)/(R549*RhoA)/(1+Q549/3)*(D549-P549)*DeltaT-(EXP(Q549/10)-1)*(D549-D548)</f>
        <v>0.36207231165126391</v>
      </c>
    </row>
    <row r="550" spans="2:19" x14ac:dyDescent="0.25">
      <c r="B550" s="3">
        <f t="shared" si="32"/>
        <v>2660</v>
      </c>
      <c r="C550" s="14">
        <f t="shared" si="33"/>
        <v>44.333333333333336</v>
      </c>
      <c r="D550" s="11">
        <f t="shared" si="34"/>
        <v>900.10989182315848</v>
      </c>
      <c r="E550" s="11">
        <f t="shared" si="35"/>
        <v>186.83938460438793</v>
      </c>
      <c r="F550" s="11">
        <f>L550</f>
        <v>186.83938460438793</v>
      </c>
      <c r="G550" s="11">
        <f>P550</f>
        <v>186.83938460438793</v>
      </c>
      <c r="H550" s="24">
        <f>H549+IF(Limit=Oui,MAX(0,K549),K549)</f>
        <v>186.83938460438793</v>
      </c>
      <c r="I550" s="12">
        <f>Cp*RhoP/(J550*RhoA)*dP/1000*MassivSS</f>
        <v>0.53962004342372838</v>
      </c>
      <c r="J550" s="24">
        <f>IF(H550&lt;600,425+0.773*H550-1.69/1000*H550^2+2.22/1000^2*H550^3,IF(H550&lt;735,666+13002/(738-H550),IF(H550&lt;900,545+17820/(H550-731),650)))</f>
        <v>524.91036575991541</v>
      </c>
      <c r="K550" s="12">
        <f>LambdaP*MassivSS/(dP/1000)/(J550*RhoA)/(1+I550/3)*(D550-H550)*DeltaT-(EXP(I550/10)-1)*(D550-D549)</f>
        <v>0.36198028014052119</v>
      </c>
      <c r="L550" s="24">
        <f>L549+IF(Limit=Oui,MAX(0,O549),O549)</f>
        <v>186.83938460438793</v>
      </c>
      <c r="M550" s="12">
        <f>Cp*RhoP/(N550*RhoA)*dP/1000*MassivW</f>
        <v>0.53962004342372838</v>
      </c>
      <c r="N550" s="24">
        <f>IF(L550&lt;600,425+0.773*L550-1.69/1000*L550^2+2.22/1000^2*L550^3,IF(L550&lt;735,666+13002/(738-L550),IF(L550&lt;900,545+17820/(L550-731),650)))</f>
        <v>524.91036575991541</v>
      </c>
      <c r="O550" s="12">
        <f>LambdaP*MassivW/(dP/1000)/(N550*RhoA)/(1+M550/3)*(D550-L550)*DeltaT-(EXP(M550/10)-1)*(D550-D549)</f>
        <v>0.36198028014052119</v>
      </c>
      <c r="P550" s="24">
        <f>P549+IF(Limit=Oui,MAX(0,S549),S549)</f>
        <v>186.83938460438793</v>
      </c>
      <c r="Q550" s="12">
        <f>Cp*RhoP/(R550*RhoA)*dP/1000*MassivSI</f>
        <v>0.53962004342372838</v>
      </c>
      <c r="R550" s="24">
        <f>IF(P550&lt;600,425+0.773*P550-1.69/1000*P550^2+2.22/1000^2*P550^3,IF(P550&lt;735,666+13002/(738-P550),IF(P550&lt;900,545+17820/(P550-731),650)))</f>
        <v>524.91036575991541</v>
      </c>
      <c r="S550" s="12">
        <f>LambdaP*MassivSI/(dP/1000)/(R550*RhoA)/(1+Q550/3)*(D550-P550)*DeltaT-(EXP(Q550/10)-1)*(D550-D549)</f>
        <v>0.36198028014052119</v>
      </c>
    </row>
    <row r="551" spans="2:19" x14ac:dyDescent="0.25">
      <c r="B551" s="3">
        <f t="shared" si="32"/>
        <v>2665</v>
      </c>
      <c r="C551" s="14">
        <f t="shared" si="33"/>
        <v>44.416666666666664</v>
      </c>
      <c r="D551" s="11">
        <f t="shared" si="34"/>
        <v>900.39047541874481</v>
      </c>
      <c r="E551" s="11">
        <f t="shared" si="35"/>
        <v>187.20136488452846</v>
      </c>
      <c r="F551" s="11">
        <f>L551</f>
        <v>187.20136488452846</v>
      </c>
      <c r="G551" s="11">
        <f>P551</f>
        <v>187.20136488452846</v>
      </c>
      <c r="H551" s="24">
        <f>H550+IF(Limit=Oui,MAX(0,K550),K550)</f>
        <v>187.20136488452846</v>
      </c>
      <c r="I551" s="12">
        <f>Cp*RhoP/(J551*RhoA)*dP/1000*MassivSS</f>
        <v>0.5394809735055176</v>
      </c>
      <c r="J551" s="24">
        <f>IF(H551&lt;600,425+0.773*H551-1.69/1000*H551^2+2.22/1000^2*H551^3,IF(H551&lt;735,666+13002/(738-H551),IF(H551&lt;900,545+17820/(H551-731),650)))</f>
        <v>525.04567959899271</v>
      </c>
      <c r="K551" s="12">
        <f>LambdaP*MassivSS/(dP/1000)/(J551*RhoA)/(1+I551/3)*(D551-H551)*DeltaT-(EXP(I551/10)-1)*(D551-D550)</f>
        <v>0.36188803373692807</v>
      </c>
      <c r="L551" s="24">
        <f>L550+IF(Limit=Oui,MAX(0,O550),O550)</f>
        <v>187.20136488452846</v>
      </c>
      <c r="M551" s="12">
        <f>Cp*RhoP/(N551*RhoA)*dP/1000*MassivW</f>
        <v>0.5394809735055176</v>
      </c>
      <c r="N551" s="24">
        <f>IF(L551&lt;600,425+0.773*L551-1.69/1000*L551^2+2.22/1000^2*L551^3,IF(L551&lt;735,666+13002/(738-L551),IF(L551&lt;900,545+17820/(L551-731),650)))</f>
        <v>525.04567959899271</v>
      </c>
      <c r="O551" s="12">
        <f>LambdaP*MassivW/(dP/1000)/(N551*RhoA)/(1+M551/3)*(D551-L551)*DeltaT-(EXP(M551/10)-1)*(D551-D550)</f>
        <v>0.36188803373692807</v>
      </c>
      <c r="P551" s="24">
        <f>P550+IF(Limit=Oui,MAX(0,S550),S550)</f>
        <v>187.20136488452846</v>
      </c>
      <c r="Q551" s="12">
        <f>Cp*RhoP/(R551*RhoA)*dP/1000*MassivSI</f>
        <v>0.5394809735055176</v>
      </c>
      <c r="R551" s="24">
        <f>IF(P551&lt;600,425+0.773*P551-1.69/1000*P551^2+2.22/1000^2*P551^3,IF(P551&lt;735,666+13002/(738-P551),IF(P551&lt;900,545+17820/(P551-731),650)))</f>
        <v>525.04567959899271</v>
      </c>
      <c r="S551" s="12">
        <f>LambdaP*MassivSI/(dP/1000)/(R551*RhoA)/(1+Q551/3)*(D551-P551)*DeltaT-(EXP(Q551/10)-1)*(D551-D550)</f>
        <v>0.36188803373692807</v>
      </c>
    </row>
    <row r="552" spans="2:19" x14ac:dyDescent="0.25">
      <c r="B552" s="3">
        <f t="shared" si="32"/>
        <v>2670</v>
      </c>
      <c r="C552" s="14">
        <f t="shared" si="33"/>
        <v>44.5</v>
      </c>
      <c r="D552" s="11">
        <f t="shared" si="34"/>
        <v>900.67053455870655</v>
      </c>
      <c r="E552" s="11">
        <f t="shared" si="35"/>
        <v>187.56325291826539</v>
      </c>
      <c r="F552" s="11">
        <f>L552</f>
        <v>187.56325291826539</v>
      </c>
      <c r="G552" s="11">
        <f>P552</f>
        <v>187.56325291826539</v>
      </c>
      <c r="H552" s="24">
        <f>H551+IF(Limit=Oui,MAX(0,K551),K551)</f>
        <v>187.56325291826539</v>
      </c>
      <c r="I552" s="12">
        <f>Cp*RhoP/(J552*RhoA)*dP/1000*MassivSS</f>
        <v>0.53934212990493158</v>
      </c>
      <c r="J552" s="24">
        <f>IF(H552&lt;600,425+0.773*H552-1.69/1000*H552^2+2.22/1000^2*H552^3,IF(H552&lt;735,666+13002/(738-H552),IF(H552&lt;900,545+17820/(H552-731),650)))</f>
        <v>525.18084284433485</v>
      </c>
      <c r="K552" s="12">
        <f>LambdaP*MassivSS/(dP/1000)/(J552*RhoA)/(1+I552/3)*(D552-H552)*DeltaT-(EXP(I552/10)-1)*(D552-D551)</f>
        <v>0.36179557393663175</v>
      </c>
      <c r="L552" s="24">
        <f>L551+IF(Limit=Oui,MAX(0,O551),O551)</f>
        <v>187.56325291826539</v>
      </c>
      <c r="M552" s="12">
        <f>Cp*RhoP/(N552*RhoA)*dP/1000*MassivW</f>
        <v>0.53934212990493158</v>
      </c>
      <c r="N552" s="24">
        <f>IF(L552&lt;600,425+0.773*L552-1.69/1000*L552^2+2.22/1000^2*L552^3,IF(L552&lt;735,666+13002/(738-L552),IF(L552&lt;900,545+17820/(L552-731),650)))</f>
        <v>525.18084284433485</v>
      </c>
      <c r="O552" s="12">
        <f>LambdaP*MassivW/(dP/1000)/(N552*RhoA)/(1+M552/3)*(D552-L552)*DeltaT-(EXP(M552/10)-1)*(D552-D551)</f>
        <v>0.36179557393663175</v>
      </c>
      <c r="P552" s="24">
        <f>P551+IF(Limit=Oui,MAX(0,S551),S551)</f>
        <v>187.56325291826539</v>
      </c>
      <c r="Q552" s="12">
        <f>Cp*RhoP/(R552*RhoA)*dP/1000*MassivSI</f>
        <v>0.53934212990493158</v>
      </c>
      <c r="R552" s="24">
        <f>IF(P552&lt;600,425+0.773*P552-1.69/1000*P552^2+2.22/1000^2*P552^3,IF(P552&lt;735,666+13002/(738-P552),IF(P552&lt;900,545+17820/(P552-731),650)))</f>
        <v>525.18084284433485</v>
      </c>
      <c r="S552" s="12">
        <f>LambdaP*MassivSI/(dP/1000)/(R552*RhoA)/(1+Q552/3)*(D552-P552)*DeltaT-(EXP(Q552/10)-1)*(D552-D551)</f>
        <v>0.36179557393663175</v>
      </c>
    </row>
    <row r="553" spans="2:19" x14ac:dyDescent="0.25">
      <c r="B553" s="3">
        <f t="shared" si="32"/>
        <v>2675</v>
      </c>
      <c r="C553" s="14">
        <f t="shared" si="33"/>
        <v>44.583333333333336</v>
      </c>
      <c r="D553" s="11">
        <f t="shared" si="34"/>
        <v>900.95007119996956</v>
      </c>
      <c r="E553" s="11">
        <f t="shared" si="35"/>
        <v>187.92504849220202</v>
      </c>
      <c r="F553" s="11">
        <f>L553</f>
        <v>187.92504849220202</v>
      </c>
      <c r="G553" s="11">
        <f>P553</f>
        <v>187.92504849220202</v>
      </c>
      <c r="H553" s="24">
        <f>H552+IF(Limit=Oui,MAX(0,K552),K552)</f>
        <v>187.92504849220202</v>
      </c>
      <c r="I553" s="12">
        <f>Cp*RhoP/(J553*RhoA)*dP/1000*MassivSS</f>
        <v>0.53920351167071778</v>
      </c>
      <c r="J553" s="24">
        <f>IF(H553&lt;600,425+0.773*H553-1.69/1000*H553^2+2.22/1000^2*H553^3,IF(H553&lt;735,666+13002/(738-H553),IF(H553&lt;900,545+17820/(H553-731),650)))</f>
        <v>525.31585613616676</v>
      </c>
      <c r="K553" s="12">
        <f>LambdaP*MassivSS/(dP/1000)/(J553*RhoA)/(1+I553/3)*(D553-H553)*DeltaT-(EXP(I553/10)-1)*(D553-D552)</f>
        <v>0.3617029022231868</v>
      </c>
      <c r="L553" s="24">
        <f>L552+IF(Limit=Oui,MAX(0,O552),O552)</f>
        <v>187.92504849220202</v>
      </c>
      <c r="M553" s="12">
        <f>Cp*RhoP/(N553*RhoA)*dP/1000*MassivW</f>
        <v>0.53920351167071778</v>
      </c>
      <c r="N553" s="24">
        <f>IF(L553&lt;600,425+0.773*L553-1.69/1000*L553^2+2.22/1000^2*L553^3,IF(L553&lt;735,666+13002/(738-L553),IF(L553&lt;900,545+17820/(L553-731),650)))</f>
        <v>525.31585613616676</v>
      </c>
      <c r="O553" s="12">
        <f>LambdaP*MassivW/(dP/1000)/(N553*RhoA)/(1+M553/3)*(D553-L553)*DeltaT-(EXP(M553/10)-1)*(D553-D552)</f>
        <v>0.3617029022231868</v>
      </c>
      <c r="P553" s="24">
        <f>P552+IF(Limit=Oui,MAX(0,S552),S552)</f>
        <v>187.92504849220202</v>
      </c>
      <c r="Q553" s="12">
        <f>Cp*RhoP/(R553*RhoA)*dP/1000*MassivSI</f>
        <v>0.53920351167071778</v>
      </c>
      <c r="R553" s="24">
        <f>IF(P553&lt;600,425+0.773*P553-1.69/1000*P553^2+2.22/1000^2*P553^3,IF(P553&lt;735,666+13002/(738-P553),IF(P553&lt;900,545+17820/(P553-731),650)))</f>
        <v>525.31585613616676</v>
      </c>
      <c r="S553" s="12">
        <f>LambdaP*MassivSI/(dP/1000)/(R553*RhoA)/(1+Q553/3)*(D553-P553)*DeltaT-(EXP(Q553/10)-1)*(D553-D552)</f>
        <v>0.3617029022231868</v>
      </c>
    </row>
    <row r="554" spans="2:19" x14ac:dyDescent="0.25">
      <c r="B554" s="3">
        <f t="shared" si="32"/>
        <v>2680</v>
      </c>
      <c r="C554" s="14">
        <f t="shared" si="33"/>
        <v>44.666666666666664</v>
      </c>
      <c r="D554" s="11">
        <f t="shared" si="34"/>
        <v>901.22908728852678</v>
      </c>
      <c r="E554" s="11">
        <f t="shared" si="35"/>
        <v>188.28675139442521</v>
      </c>
      <c r="F554" s="11">
        <f>L554</f>
        <v>188.28675139442521</v>
      </c>
      <c r="G554" s="11">
        <f>P554</f>
        <v>188.28675139442521</v>
      </c>
      <c r="H554" s="24">
        <f>H553+IF(Limit=Oui,MAX(0,K553),K553)</f>
        <v>188.28675139442521</v>
      </c>
      <c r="I554" s="12">
        <f>Cp*RhoP/(J554*RhoA)*dP/1000*MassivSS</f>
        <v>0.5390651178538336</v>
      </c>
      <c r="J554" s="24">
        <f>IF(H554&lt;600,425+0.773*H554-1.69/1000*H554^2+2.22/1000^2*H554^3,IF(H554&lt;735,666+13002/(738-H554),IF(H554&lt;900,545+17820/(H554-731),650)))</f>
        <v>525.45072011454818</v>
      </c>
      <c r="K554" s="12">
        <f>LambdaP*MassivSS/(dP/1000)/(J554*RhoA)/(1+I554/3)*(D554-H554)*DeltaT-(EXP(I554/10)-1)*(D554-D553)</f>
        <v>0.36161002006773985</v>
      </c>
      <c r="L554" s="24">
        <f>L553+IF(Limit=Oui,MAX(0,O553),O553)</f>
        <v>188.28675139442521</v>
      </c>
      <c r="M554" s="12">
        <f>Cp*RhoP/(N554*RhoA)*dP/1000*MassivW</f>
        <v>0.5390651178538336</v>
      </c>
      <c r="N554" s="24">
        <f>IF(L554&lt;600,425+0.773*L554-1.69/1000*L554^2+2.22/1000^2*L554^3,IF(L554&lt;735,666+13002/(738-L554),IF(L554&lt;900,545+17820/(L554-731),650)))</f>
        <v>525.45072011454818</v>
      </c>
      <c r="O554" s="12">
        <f>LambdaP*MassivW/(dP/1000)/(N554*RhoA)/(1+M554/3)*(D554-L554)*DeltaT-(EXP(M554/10)-1)*(D554-D553)</f>
        <v>0.36161002006773985</v>
      </c>
      <c r="P554" s="24">
        <f>P553+IF(Limit=Oui,MAX(0,S553),S553)</f>
        <v>188.28675139442521</v>
      </c>
      <c r="Q554" s="12">
        <f>Cp*RhoP/(R554*RhoA)*dP/1000*MassivSI</f>
        <v>0.5390651178538336</v>
      </c>
      <c r="R554" s="24">
        <f>IF(P554&lt;600,425+0.773*P554-1.69/1000*P554^2+2.22/1000^2*P554^3,IF(P554&lt;735,666+13002/(738-P554),IF(P554&lt;900,545+17820/(P554-731),650)))</f>
        <v>525.45072011454818</v>
      </c>
      <c r="S554" s="12">
        <f>LambdaP*MassivSI/(dP/1000)/(R554*RhoA)/(1+Q554/3)*(D554-P554)*DeltaT-(EXP(Q554/10)-1)*(D554-D553)</f>
        <v>0.36161002006773985</v>
      </c>
    </row>
    <row r="555" spans="2:19" x14ac:dyDescent="0.25">
      <c r="B555" s="3">
        <f t="shared" si="32"/>
        <v>2685</v>
      </c>
      <c r="C555" s="14">
        <f t="shared" si="33"/>
        <v>44.75</v>
      </c>
      <c r="D555" s="11">
        <f t="shared" si="34"/>
        <v>901.50758475952</v>
      </c>
      <c r="E555" s="11">
        <f t="shared" si="35"/>
        <v>188.64836141449294</v>
      </c>
      <c r="F555" s="11">
        <f>L555</f>
        <v>188.64836141449294</v>
      </c>
      <c r="G555" s="11">
        <f>P555</f>
        <v>188.64836141449294</v>
      </c>
      <c r="H555" s="24">
        <f>H554+IF(Limit=Oui,MAX(0,K554),K554)</f>
        <v>188.64836141449294</v>
      </c>
      <c r="I555" s="12">
        <f>Cp*RhoP/(J555*RhoA)*dP/1000*MassivSS</f>
        <v>0.53892694750744818</v>
      </c>
      <c r="J555" s="24">
        <f>IF(H555&lt;600,425+0.773*H555-1.69/1000*H555^2+2.22/1000^2*H555^3,IF(H555&lt;735,666+13002/(738-H555),IF(H555&lt;900,545+17820/(H555-731),650)))</f>
        <v>525.58543541936365</v>
      </c>
      <c r="K555" s="12">
        <f>LambdaP*MassivSS/(dP/1000)/(J555*RhoA)/(1+I555/3)*(D555-H555)*DeltaT-(EXP(I555/10)-1)*(D555-D554)</f>
        <v>0.36151692892908743</v>
      </c>
      <c r="L555" s="24">
        <f>L554+IF(Limit=Oui,MAX(0,O554),O554)</f>
        <v>188.64836141449294</v>
      </c>
      <c r="M555" s="12">
        <f>Cp*RhoP/(N555*RhoA)*dP/1000*MassivW</f>
        <v>0.53892694750744818</v>
      </c>
      <c r="N555" s="24">
        <f>IF(L555&lt;600,425+0.773*L555-1.69/1000*L555^2+2.22/1000^2*L555^3,IF(L555&lt;735,666+13002/(738-L555),IF(L555&lt;900,545+17820/(L555-731),650)))</f>
        <v>525.58543541936365</v>
      </c>
      <c r="O555" s="12">
        <f>LambdaP*MassivW/(dP/1000)/(N555*RhoA)/(1+M555/3)*(D555-L555)*DeltaT-(EXP(M555/10)-1)*(D555-D554)</f>
        <v>0.36151692892908743</v>
      </c>
      <c r="P555" s="24">
        <f>P554+IF(Limit=Oui,MAX(0,S554),S554)</f>
        <v>188.64836141449294</v>
      </c>
      <c r="Q555" s="12">
        <f>Cp*RhoP/(R555*RhoA)*dP/1000*MassivSI</f>
        <v>0.53892694750744818</v>
      </c>
      <c r="R555" s="24">
        <f>IF(P555&lt;600,425+0.773*P555-1.69/1000*P555^2+2.22/1000^2*P555^3,IF(P555&lt;735,666+13002/(738-P555),IF(P555&lt;900,545+17820/(P555-731),650)))</f>
        <v>525.58543541936365</v>
      </c>
      <c r="S555" s="12">
        <f>LambdaP*MassivSI/(dP/1000)/(R555*RhoA)/(1+Q555/3)*(D555-P555)*DeltaT-(EXP(Q555/10)-1)*(D555-D554)</f>
        <v>0.36151692892908743</v>
      </c>
    </row>
    <row r="556" spans="2:19" x14ac:dyDescent="0.25">
      <c r="B556" s="3">
        <f t="shared" si="32"/>
        <v>2690</v>
      </c>
      <c r="C556" s="14">
        <f t="shared" si="33"/>
        <v>44.833333333333336</v>
      </c>
      <c r="D556" s="11">
        <f t="shared" si="34"/>
        <v>901.78556553732062</v>
      </c>
      <c r="E556" s="11">
        <f t="shared" si="35"/>
        <v>189.00987834342203</v>
      </c>
      <c r="F556" s="11">
        <f>L556</f>
        <v>189.00987834342203</v>
      </c>
      <c r="G556" s="11">
        <f>P556</f>
        <v>189.00987834342203</v>
      </c>
      <c r="H556" s="24">
        <f>H555+IF(Limit=Oui,MAX(0,K555),K555)</f>
        <v>189.00987834342203</v>
      </c>
      <c r="I556" s="12">
        <f>Cp*RhoP/(J556*RhoA)*dP/1000*MassivSS</f>
        <v>0.5387889996869426</v>
      </c>
      <c r="J556" s="24">
        <f>IF(H556&lt;600,425+0.773*H556-1.69/1000*H556^2+2.22/1000^2*H556^3,IF(H556&lt;735,666+13002/(738-H556),IF(H556&lt;900,545+17820/(H556-731),650)))</f>
        <v>525.72000269031332</v>
      </c>
      <c r="K556" s="12">
        <f>LambdaP*MassivSS/(dP/1000)/(J556*RhoA)/(1+I556/3)*(D556-H556)*DeltaT-(EXP(I556/10)-1)*(D556-D555)</f>
        <v>0.36142363025380164</v>
      </c>
      <c r="L556" s="24">
        <f>L555+IF(Limit=Oui,MAX(0,O555),O555)</f>
        <v>189.00987834342203</v>
      </c>
      <c r="M556" s="12">
        <f>Cp*RhoP/(N556*RhoA)*dP/1000*MassivW</f>
        <v>0.5387889996869426</v>
      </c>
      <c r="N556" s="24">
        <f>IF(L556&lt;600,425+0.773*L556-1.69/1000*L556^2+2.22/1000^2*L556^3,IF(L556&lt;735,666+13002/(738-L556),IF(L556&lt;900,545+17820/(L556-731),650)))</f>
        <v>525.72000269031332</v>
      </c>
      <c r="O556" s="12">
        <f>LambdaP*MassivW/(dP/1000)/(N556*RhoA)/(1+M556/3)*(D556-L556)*DeltaT-(EXP(M556/10)-1)*(D556-D555)</f>
        <v>0.36142363025380164</v>
      </c>
      <c r="P556" s="24">
        <f>P555+IF(Limit=Oui,MAX(0,S555),S555)</f>
        <v>189.00987834342203</v>
      </c>
      <c r="Q556" s="12">
        <f>Cp*RhoP/(R556*RhoA)*dP/1000*MassivSI</f>
        <v>0.5387889996869426</v>
      </c>
      <c r="R556" s="24">
        <f>IF(P556&lt;600,425+0.773*P556-1.69/1000*P556^2+2.22/1000^2*P556^3,IF(P556&lt;735,666+13002/(738-P556),IF(P556&lt;900,545+17820/(P556-731),650)))</f>
        <v>525.72000269031332</v>
      </c>
      <c r="S556" s="12">
        <f>LambdaP*MassivSI/(dP/1000)/(R556*RhoA)/(1+Q556/3)*(D556-P556)*DeltaT-(EXP(Q556/10)-1)*(D556-D555)</f>
        <v>0.36142363025380164</v>
      </c>
    </row>
    <row r="557" spans="2:19" x14ac:dyDescent="0.25">
      <c r="B557" s="3">
        <f t="shared" si="32"/>
        <v>2695</v>
      </c>
      <c r="C557" s="14">
        <f t="shared" si="33"/>
        <v>44.916666666666664</v>
      </c>
      <c r="D557" s="11">
        <f t="shared" si="34"/>
        <v>902.06303153560839</v>
      </c>
      <c r="E557" s="11">
        <f t="shared" si="35"/>
        <v>189.37130197367583</v>
      </c>
      <c r="F557" s="11">
        <f>L557</f>
        <v>189.37130197367583</v>
      </c>
      <c r="G557" s="11">
        <f>P557</f>
        <v>189.37130197367583</v>
      </c>
      <c r="H557" s="24">
        <f>H556+IF(Limit=Oui,MAX(0,K556),K556)</f>
        <v>189.37130197367583</v>
      </c>
      <c r="I557" s="12">
        <f>Cp*RhoP/(J557*RhoA)*dP/1000*MassivSS</f>
        <v>0.53865127344991459</v>
      </c>
      <c r="J557" s="24">
        <f>IF(H557&lt;600,425+0.773*H557-1.69/1000*H557^2+2.22/1000^2*H557^3,IF(H557&lt;735,666+13002/(738-H557),IF(H557&lt;900,545+17820/(H557-731),650)))</f>
        <v>525.85442256690089</v>
      </c>
      <c r="K557" s="12">
        <f>LambdaP*MassivSS/(dP/1000)/(J557*RhoA)/(1+I557/3)*(D557-H557)*DeltaT-(EXP(I557/10)-1)*(D557-D556)</f>
        <v>0.36133012547642512</v>
      </c>
      <c r="L557" s="24">
        <f>L556+IF(Limit=Oui,MAX(0,O556),O556)</f>
        <v>189.37130197367583</v>
      </c>
      <c r="M557" s="12">
        <f>Cp*RhoP/(N557*RhoA)*dP/1000*MassivW</f>
        <v>0.53865127344991459</v>
      </c>
      <c r="N557" s="24">
        <f>IF(L557&lt;600,425+0.773*L557-1.69/1000*L557^2+2.22/1000^2*L557^3,IF(L557&lt;735,666+13002/(738-L557),IF(L557&lt;900,545+17820/(L557-731),650)))</f>
        <v>525.85442256690089</v>
      </c>
      <c r="O557" s="12">
        <f>LambdaP*MassivW/(dP/1000)/(N557*RhoA)/(1+M557/3)*(D557-L557)*DeltaT-(EXP(M557/10)-1)*(D557-D556)</f>
        <v>0.36133012547642512</v>
      </c>
      <c r="P557" s="24">
        <f>P556+IF(Limit=Oui,MAX(0,S556),S556)</f>
        <v>189.37130197367583</v>
      </c>
      <c r="Q557" s="12">
        <f>Cp*RhoP/(R557*RhoA)*dP/1000*MassivSI</f>
        <v>0.53865127344991459</v>
      </c>
      <c r="R557" s="24">
        <f>IF(P557&lt;600,425+0.773*P557-1.69/1000*P557^2+2.22/1000^2*P557^3,IF(P557&lt;735,666+13002/(738-P557),IF(P557&lt;900,545+17820/(P557-731),650)))</f>
        <v>525.85442256690089</v>
      </c>
      <c r="S557" s="12">
        <f>LambdaP*MassivSI/(dP/1000)/(R557*RhoA)/(1+Q557/3)*(D557-P557)*DeltaT-(EXP(Q557/10)-1)*(D557-D556)</f>
        <v>0.36133012547642512</v>
      </c>
    </row>
    <row r="558" spans="2:19" x14ac:dyDescent="0.25">
      <c r="B558" s="3">
        <f t="shared" si="32"/>
        <v>2700</v>
      </c>
      <c r="C558" s="14">
        <f t="shared" si="33"/>
        <v>45</v>
      </c>
      <c r="D558" s="11">
        <f t="shared" si="34"/>
        <v>902.33998465745196</v>
      </c>
      <c r="E558" s="11">
        <f t="shared" si="35"/>
        <v>189.73263209915226</v>
      </c>
      <c r="F558" s="11">
        <f>L558</f>
        <v>189.73263209915226</v>
      </c>
      <c r="G558" s="11">
        <f>P558</f>
        <v>189.73263209915226</v>
      </c>
      <c r="H558" s="24">
        <f>H557+IF(Limit=Oui,MAX(0,K557),K557)</f>
        <v>189.73263209915226</v>
      </c>
      <c r="I558" s="12">
        <f>Cp*RhoP/(J558*RhoA)*dP/1000*MassivSS</f>
        <v>0.53851376785617788</v>
      </c>
      <c r="J558" s="24">
        <f>IF(H558&lt;600,425+0.773*H558-1.69/1000*H558^2+2.22/1000^2*H558^3,IF(H558&lt;735,666+13002/(738-H558),IF(H558&lt;900,545+17820/(H558-731),650)))</f>
        <v>525.98869568842576</v>
      </c>
      <c r="K558" s="12">
        <f>LambdaP*MassivSS/(dP/1000)/(J558*RhoA)/(1+I558/3)*(D558-H558)*DeltaT-(EXP(I558/10)-1)*(D558-D557)</f>
        <v>0.36123641601943851</v>
      </c>
      <c r="L558" s="24">
        <f>L557+IF(Limit=Oui,MAX(0,O557),O557)</f>
        <v>189.73263209915226</v>
      </c>
      <c r="M558" s="12">
        <f>Cp*RhoP/(N558*RhoA)*dP/1000*MassivW</f>
        <v>0.53851376785617788</v>
      </c>
      <c r="N558" s="24">
        <f>IF(L558&lt;600,425+0.773*L558-1.69/1000*L558^2+2.22/1000^2*L558^3,IF(L558&lt;735,666+13002/(738-L558),IF(L558&lt;900,545+17820/(L558-731),650)))</f>
        <v>525.98869568842576</v>
      </c>
      <c r="O558" s="12">
        <f>LambdaP*MassivW/(dP/1000)/(N558*RhoA)/(1+M558/3)*(D558-L558)*DeltaT-(EXP(M558/10)-1)*(D558-D557)</f>
        <v>0.36123641601943851</v>
      </c>
      <c r="P558" s="24">
        <f>P557+IF(Limit=Oui,MAX(0,S557),S557)</f>
        <v>189.73263209915226</v>
      </c>
      <c r="Q558" s="12">
        <f>Cp*RhoP/(R558*RhoA)*dP/1000*MassivSI</f>
        <v>0.53851376785617788</v>
      </c>
      <c r="R558" s="24">
        <f>IF(P558&lt;600,425+0.773*P558-1.69/1000*P558^2+2.22/1000^2*P558^3,IF(P558&lt;735,666+13002/(738-P558),IF(P558&lt;900,545+17820/(P558-731),650)))</f>
        <v>525.98869568842576</v>
      </c>
      <c r="S558" s="12">
        <f>LambdaP*MassivSI/(dP/1000)/(R558*RhoA)/(1+Q558/3)*(D558-P558)*DeltaT-(EXP(Q558/10)-1)*(D558-D557)</f>
        <v>0.36123641601943851</v>
      </c>
    </row>
    <row r="559" spans="2:19" x14ac:dyDescent="0.25">
      <c r="B559" s="3">
        <f t="shared" si="32"/>
        <v>2705</v>
      </c>
      <c r="C559" s="14">
        <f t="shared" si="33"/>
        <v>45.083333333333336</v>
      </c>
      <c r="D559" s="11">
        <f t="shared" si="34"/>
        <v>902.61642679538556</v>
      </c>
      <c r="E559" s="11">
        <f t="shared" si="35"/>
        <v>190.09386851517169</v>
      </c>
      <c r="F559" s="11">
        <f>L559</f>
        <v>190.09386851517169</v>
      </c>
      <c r="G559" s="11">
        <f>P559</f>
        <v>190.09386851517169</v>
      </c>
      <c r="H559" s="24">
        <f>H558+IF(Limit=Oui,MAX(0,K558),K558)</f>
        <v>190.09386851517169</v>
      </c>
      <c r="I559" s="12">
        <f>Cp*RhoP/(J559*RhoA)*dP/1000*MassivSS</f>
        <v>0.53837648196776466</v>
      </c>
      <c r="J559" s="24">
        <f>IF(H559&lt;600,425+0.773*H559-1.69/1000*H559^2+2.22/1000^2*H559^3,IF(H559&lt;735,666+13002/(738-H559),IF(H559&lt;900,545+17820/(H559-731),650)))</f>
        <v>526.12282269397213</v>
      </c>
      <c r="K559" s="12">
        <f>LambdaP*MassivSS/(dP/1000)/(J559*RhoA)/(1+I559/3)*(D559-H559)*DeltaT-(EXP(I559/10)-1)*(D559-D558)</f>
        <v>0.36114250329355413</v>
      </c>
      <c r="L559" s="24">
        <f>L558+IF(Limit=Oui,MAX(0,O558),O558)</f>
        <v>190.09386851517169</v>
      </c>
      <c r="M559" s="12">
        <f>Cp*RhoP/(N559*RhoA)*dP/1000*MassivW</f>
        <v>0.53837648196776466</v>
      </c>
      <c r="N559" s="24">
        <f>IF(L559&lt;600,425+0.773*L559-1.69/1000*L559^2+2.22/1000^2*L559^3,IF(L559&lt;735,666+13002/(738-L559),IF(L559&lt;900,545+17820/(L559-731),650)))</f>
        <v>526.12282269397213</v>
      </c>
      <c r="O559" s="12">
        <f>LambdaP*MassivW/(dP/1000)/(N559*RhoA)/(1+M559/3)*(D559-L559)*DeltaT-(EXP(M559/10)-1)*(D559-D558)</f>
        <v>0.36114250329355413</v>
      </c>
      <c r="P559" s="24">
        <f>P558+IF(Limit=Oui,MAX(0,S558),S558)</f>
        <v>190.09386851517169</v>
      </c>
      <c r="Q559" s="12">
        <f>Cp*RhoP/(R559*RhoA)*dP/1000*MassivSI</f>
        <v>0.53837648196776466</v>
      </c>
      <c r="R559" s="24">
        <f>IF(P559&lt;600,425+0.773*P559-1.69/1000*P559^2+2.22/1000^2*P559^3,IF(P559&lt;735,666+13002/(738-P559),IF(P559&lt;900,545+17820/(P559-731),650)))</f>
        <v>526.12282269397213</v>
      </c>
      <c r="S559" s="12">
        <f>LambdaP*MassivSI/(dP/1000)/(R559*RhoA)/(1+Q559/3)*(D559-P559)*DeltaT-(EXP(Q559/10)-1)*(D559-D558)</f>
        <v>0.36114250329355413</v>
      </c>
    </row>
    <row r="560" spans="2:19" x14ac:dyDescent="0.25">
      <c r="B560" s="3">
        <f t="shared" si="32"/>
        <v>2710</v>
      </c>
      <c r="C560" s="14">
        <f t="shared" si="33"/>
        <v>45.166666666666664</v>
      </c>
      <c r="D560" s="11">
        <f t="shared" si="34"/>
        <v>902.89235983148797</v>
      </c>
      <c r="E560" s="11">
        <f t="shared" si="35"/>
        <v>190.45501101846526</v>
      </c>
      <c r="F560" s="11">
        <f>L560</f>
        <v>190.45501101846526</v>
      </c>
      <c r="G560" s="11">
        <f>P560</f>
        <v>190.45501101846526</v>
      </c>
      <c r="H560" s="24">
        <f>H559+IF(Limit=Oui,MAX(0,K559),K559)</f>
        <v>190.45501101846526</v>
      </c>
      <c r="I560" s="12">
        <f>Cp*RhoP/(J560*RhoA)*dP/1000*MassivSS</f>
        <v>0.53823941484892701</v>
      </c>
      <c r="J560" s="24">
        <f>IF(H560&lt;600,425+0.773*H560-1.69/1000*H560^2+2.22/1000^2*H560^3,IF(H560&lt;735,666+13002/(738-H560),IF(H560&lt;900,545+17820/(H560-731),650)))</f>
        <v>526.25680422239952</v>
      </c>
      <c r="K560" s="12">
        <f>LambdaP*MassivSS/(dP/1000)/(J560*RhoA)/(1+I560/3)*(D560-H560)*DeltaT-(EXP(I560/10)-1)*(D560-D559)</f>
        <v>0.36104838869765621</v>
      </c>
      <c r="L560" s="24">
        <f>L559+IF(Limit=Oui,MAX(0,O559),O559)</f>
        <v>190.45501101846526</v>
      </c>
      <c r="M560" s="12">
        <f>Cp*RhoP/(N560*RhoA)*dP/1000*MassivW</f>
        <v>0.53823941484892701</v>
      </c>
      <c r="N560" s="24">
        <f>IF(L560&lt;600,425+0.773*L560-1.69/1000*L560^2+2.22/1000^2*L560^3,IF(L560&lt;735,666+13002/(738-L560),IF(L560&lt;900,545+17820/(L560-731),650)))</f>
        <v>526.25680422239952</v>
      </c>
      <c r="O560" s="12">
        <f>LambdaP*MassivW/(dP/1000)/(N560*RhoA)/(1+M560/3)*(D560-L560)*DeltaT-(EXP(M560/10)-1)*(D560-D559)</f>
        <v>0.36104838869765621</v>
      </c>
      <c r="P560" s="24">
        <f>P559+IF(Limit=Oui,MAX(0,S559),S559)</f>
        <v>190.45501101846526</v>
      </c>
      <c r="Q560" s="12">
        <f>Cp*RhoP/(R560*RhoA)*dP/1000*MassivSI</f>
        <v>0.53823941484892701</v>
      </c>
      <c r="R560" s="24">
        <f>IF(P560&lt;600,425+0.773*P560-1.69/1000*P560^2+2.22/1000^2*P560^3,IF(P560&lt;735,666+13002/(738-P560),IF(P560&lt;900,545+17820/(P560-731),650)))</f>
        <v>526.25680422239952</v>
      </c>
      <c r="S560" s="12">
        <f>LambdaP*MassivSI/(dP/1000)/(R560*RhoA)/(1+Q560/3)*(D560-P560)*DeltaT-(EXP(Q560/10)-1)*(D560-D559)</f>
        <v>0.36104838869765621</v>
      </c>
    </row>
    <row r="561" spans="2:19" x14ac:dyDescent="0.25">
      <c r="B561" s="3">
        <f t="shared" si="32"/>
        <v>2715</v>
      </c>
      <c r="C561" s="14">
        <f t="shared" si="33"/>
        <v>45.25</v>
      </c>
      <c r="D561" s="11">
        <f t="shared" si="34"/>
        <v>903.16778563745868</v>
      </c>
      <c r="E561" s="11">
        <f t="shared" si="35"/>
        <v>190.81605940716292</v>
      </c>
      <c r="F561" s="11">
        <f>L561</f>
        <v>190.81605940716292</v>
      </c>
      <c r="G561" s="11">
        <f>P561</f>
        <v>190.81605940716292</v>
      </c>
      <c r="H561" s="24">
        <f>H560+IF(Limit=Oui,MAX(0,K560),K560)</f>
        <v>190.81605940716292</v>
      </c>
      <c r="I561" s="12">
        <f>Cp*RhoP/(J561*RhoA)*dP/1000*MassivSS</f>
        <v>0.53810256556613889</v>
      </c>
      <c r="J561" s="24">
        <f>IF(H561&lt;600,425+0.773*H561-1.69/1000*H561^2+2.22/1000^2*H561^3,IF(H561&lt;735,666+13002/(738-H561),IF(H561&lt;900,545+17820/(H561-731),650)))</f>
        <v>526.39064091233331</v>
      </c>
      <c r="K561" s="12">
        <f>LambdaP*MassivSS/(dP/1000)/(J561*RhoA)/(1+I561/3)*(D561-H561)*DeltaT-(EXP(I561/10)-1)*(D561-D560)</f>
        <v>0.36095407361903131</v>
      </c>
      <c r="L561" s="24">
        <f>L560+IF(Limit=Oui,MAX(0,O560),O560)</f>
        <v>190.81605940716292</v>
      </c>
      <c r="M561" s="12">
        <f>Cp*RhoP/(N561*RhoA)*dP/1000*MassivW</f>
        <v>0.53810256556613889</v>
      </c>
      <c r="N561" s="24">
        <f>IF(L561&lt;600,425+0.773*L561-1.69/1000*L561^2+2.22/1000^2*L561^3,IF(L561&lt;735,666+13002/(738-L561),IF(L561&lt;900,545+17820/(L561-731),650)))</f>
        <v>526.39064091233331</v>
      </c>
      <c r="O561" s="12">
        <f>LambdaP*MassivW/(dP/1000)/(N561*RhoA)/(1+M561/3)*(D561-L561)*DeltaT-(EXP(M561/10)-1)*(D561-D560)</f>
        <v>0.36095407361903131</v>
      </c>
      <c r="P561" s="24">
        <f>P560+IF(Limit=Oui,MAX(0,S560),S560)</f>
        <v>190.81605940716292</v>
      </c>
      <c r="Q561" s="12">
        <f>Cp*RhoP/(R561*RhoA)*dP/1000*MassivSI</f>
        <v>0.53810256556613889</v>
      </c>
      <c r="R561" s="24">
        <f>IF(P561&lt;600,425+0.773*P561-1.69/1000*P561^2+2.22/1000^2*P561^3,IF(P561&lt;735,666+13002/(738-P561),IF(P561&lt;900,545+17820/(P561-731),650)))</f>
        <v>526.39064091233331</v>
      </c>
      <c r="S561" s="12">
        <f>LambdaP*MassivSI/(dP/1000)/(R561*RhoA)/(1+Q561/3)*(D561-P561)*DeltaT-(EXP(Q561/10)-1)*(D561-D560)</f>
        <v>0.36095407361903131</v>
      </c>
    </row>
    <row r="562" spans="2:19" x14ac:dyDescent="0.25">
      <c r="B562" s="3">
        <f t="shared" si="32"/>
        <v>2720</v>
      </c>
      <c r="C562" s="14">
        <f t="shared" si="33"/>
        <v>45.333333333333336</v>
      </c>
      <c r="D562" s="11">
        <f t="shared" si="34"/>
        <v>903.44270607469434</v>
      </c>
      <c r="E562" s="11">
        <f t="shared" si="35"/>
        <v>191.17701348078197</v>
      </c>
      <c r="F562" s="11">
        <f>L562</f>
        <v>191.17701348078197</v>
      </c>
      <c r="G562" s="11">
        <f>P562</f>
        <v>191.17701348078197</v>
      </c>
      <c r="H562" s="24">
        <f>H561+IF(Limit=Oui,MAX(0,K561),K561)</f>
        <v>191.17701348078197</v>
      </c>
      <c r="I562" s="12">
        <f>Cp*RhoP/(J562*RhoA)*dP/1000*MassivSS</f>
        <v>0.53796593318809627</v>
      </c>
      <c r="J562" s="24">
        <f>IF(H562&lt;600,425+0.773*H562-1.69/1000*H562^2+2.22/1000^2*H562^3,IF(H562&lt;735,666+13002/(738-H562),IF(H562&lt;900,545+17820/(H562-731),650)))</f>
        <v>526.52433340215509</v>
      </c>
      <c r="K562" s="12">
        <f>LambdaP*MassivSS/(dP/1000)/(J562*RhoA)/(1+I562/3)*(D562-H562)*DeltaT-(EXP(I562/10)-1)*(D562-D561)</f>
        <v>0.36085955943342624</v>
      </c>
      <c r="L562" s="24">
        <f>L561+IF(Limit=Oui,MAX(0,O561),O561)</f>
        <v>191.17701348078197</v>
      </c>
      <c r="M562" s="12">
        <f>Cp*RhoP/(N562*RhoA)*dP/1000*MassivW</f>
        <v>0.53796593318809627</v>
      </c>
      <c r="N562" s="24">
        <f>IF(L562&lt;600,425+0.773*L562-1.69/1000*L562^2+2.22/1000^2*L562^3,IF(L562&lt;735,666+13002/(738-L562),IF(L562&lt;900,545+17820/(L562-731),650)))</f>
        <v>526.52433340215509</v>
      </c>
      <c r="O562" s="12">
        <f>LambdaP*MassivW/(dP/1000)/(N562*RhoA)/(1+M562/3)*(D562-L562)*DeltaT-(EXP(M562/10)-1)*(D562-D561)</f>
        <v>0.36085955943342624</v>
      </c>
      <c r="P562" s="24">
        <f>P561+IF(Limit=Oui,MAX(0,S561),S561)</f>
        <v>191.17701348078197</v>
      </c>
      <c r="Q562" s="12">
        <f>Cp*RhoP/(R562*RhoA)*dP/1000*MassivSI</f>
        <v>0.53796593318809627</v>
      </c>
      <c r="R562" s="24">
        <f>IF(P562&lt;600,425+0.773*P562-1.69/1000*P562^2+2.22/1000^2*P562^3,IF(P562&lt;735,666+13002/(738-P562),IF(P562&lt;900,545+17820/(P562-731),650)))</f>
        <v>526.52433340215509</v>
      </c>
      <c r="S562" s="12">
        <f>LambdaP*MassivSI/(dP/1000)/(R562*RhoA)/(1+Q562/3)*(D562-P562)*DeltaT-(EXP(Q562/10)-1)*(D562-D561)</f>
        <v>0.36085955943342624</v>
      </c>
    </row>
    <row r="563" spans="2:19" x14ac:dyDescent="0.25">
      <c r="B563" s="3">
        <f t="shared" si="32"/>
        <v>2725</v>
      </c>
      <c r="C563" s="14">
        <f t="shared" si="33"/>
        <v>45.416666666666664</v>
      </c>
      <c r="D563" s="11">
        <f t="shared" si="34"/>
        <v>903.71712299436388</v>
      </c>
      <c r="E563" s="11">
        <f t="shared" si="35"/>
        <v>191.5378730402154</v>
      </c>
      <c r="F563" s="11">
        <f>L563</f>
        <v>191.5378730402154</v>
      </c>
      <c r="G563" s="11">
        <f>P563</f>
        <v>191.5378730402154</v>
      </c>
      <c r="H563" s="24">
        <f>H562+IF(Limit=Oui,MAX(0,K562),K562)</f>
        <v>191.5378730402154</v>
      </c>
      <c r="I563" s="12">
        <f>Cp*RhoP/(J563*RhoA)*dP/1000*MassivSS</f>
        <v>0.53782951678571933</v>
      </c>
      <c r="J563" s="24">
        <f>IF(H563&lt;600,425+0.773*H563-1.69/1000*H563^2+2.22/1000^2*H563^3,IF(H563&lt;735,666+13002/(738-H563),IF(H563&lt;900,545+17820/(H563-731),650)))</f>
        <v>526.65788232999353</v>
      </c>
      <c r="K563" s="12">
        <f>LambdaP*MassivSS/(dP/1000)/(J563*RhoA)/(1+I563/3)*(D563-H563)*DeltaT-(EXP(I563/10)-1)*(D563-D562)</f>
        <v>0.36076484750518761</v>
      </c>
      <c r="L563" s="24">
        <f>L562+IF(Limit=Oui,MAX(0,O562),O562)</f>
        <v>191.5378730402154</v>
      </c>
      <c r="M563" s="12">
        <f>Cp*RhoP/(N563*RhoA)*dP/1000*MassivW</f>
        <v>0.53782951678571933</v>
      </c>
      <c r="N563" s="24">
        <f>IF(L563&lt;600,425+0.773*L563-1.69/1000*L563^2+2.22/1000^2*L563^3,IF(L563&lt;735,666+13002/(738-L563),IF(L563&lt;900,545+17820/(L563-731),650)))</f>
        <v>526.65788232999353</v>
      </c>
      <c r="O563" s="12">
        <f>LambdaP*MassivW/(dP/1000)/(N563*RhoA)/(1+M563/3)*(D563-L563)*DeltaT-(EXP(M563/10)-1)*(D563-D562)</f>
        <v>0.36076484750518761</v>
      </c>
      <c r="P563" s="24">
        <f>P562+IF(Limit=Oui,MAX(0,S562),S562)</f>
        <v>191.5378730402154</v>
      </c>
      <c r="Q563" s="12">
        <f>Cp*RhoP/(R563*RhoA)*dP/1000*MassivSI</f>
        <v>0.53782951678571933</v>
      </c>
      <c r="R563" s="24">
        <f>IF(P563&lt;600,425+0.773*P563-1.69/1000*P563^2+2.22/1000^2*P563^3,IF(P563&lt;735,666+13002/(738-P563),IF(P563&lt;900,545+17820/(P563-731),650)))</f>
        <v>526.65788232999353</v>
      </c>
      <c r="S563" s="12">
        <f>LambdaP*MassivSI/(dP/1000)/(R563*RhoA)/(1+Q563/3)*(D563-P563)*DeltaT-(EXP(Q563/10)-1)*(D563-D562)</f>
        <v>0.36076484750518761</v>
      </c>
    </row>
    <row r="564" spans="2:19" x14ac:dyDescent="0.25">
      <c r="B564" s="3">
        <f t="shared" si="32"/>
        <v>2730</v>
      </c>
      <c r="C564" s="14">
        <f t="shared" si="33"/>
        <v>45.5</v>
      </c>
      <c r="D564" s="11">
        <f t="shared" si="34"/>
        <v>903.99103823748374</v>
      </c>
      <c r="E564" s="11">
        <f t="shared" si="35"/>
        <v>191.89863788772058</v>
      </c>
      <c r="F564" s="11">
        <f>L564</f>
        <v>191.89863788772058</v>
      </c>
      <c r="G564" s="11">
        <f>P564</f>
        <v>191.89863788772058</v>
      </c>
      <c r="H564" s="24">
        <f>H563+IF(Limit=Oui,MAX(0,K563),K563)</f>
        <v>191.89863788772058</v>
      </c>
      <c r="I564" s="12">
        <f>Cp*RhoP/(J564*RhoA)*dP/1000*MassivSS</f>
        <v>0.53769331543215348</v>
      </c>
      <c r="J564" s="24">
        <f>IF(H564&lt;600,425+0.773*H564-1.69/1000*H564^2+2.22/1000^2*H564^3,IF(H564&lt;735,666+13002/(738-H564),IF(H564&lt;900,545+17820/(H564-731),650)))</f>
        <v>526.79128833371487</v>
      </c>
      <c r="K564" s="12">
        <f>LambdaP*MassivSS/(dP/1000)/(J564*RhoA)/(1+I564/3)*(D564-H564)*DeltaT-(EXP(I564/10)-1)*(D564-D563)</f>
        <v>0.36066993918732632</v>
      </c>
      <c r="L564" s="24">
        <f>L563+IF(Limit=Oui,MAX(0,O563),O563)</f>
        <v>191.89863788772058</v>
      </c>
      <c r="M564" s="12">
        <f>Cp*RhoP/(N564*RhoA)*dP/1000*MassivW</f>
        <v>0.53769331543215348</v>
      </c>
      <c r="N564" s="24">
        <f>IF(L564&lt;600,425+0.773*L564-1.69/1000*L564^2+2.22/1000^2*L564^3,IF(L564&lt;735,666+13002/(738-L564),IF(L564&lt;900,545+17820/(L564-731),650)))</f>
        <v>526.79128833371487</v>
      </c>
      <c r="O564" s="12">
        <f>LambdaP*MassivW/(dP/1000)/(N564*RhoA)/(1+M564/3)*(D564-L564)*DeltaT-(EXP(M564/10)-1)*(D564-D563)</f>
        <v>0.36066993918732632</v>
      </c>
      <c r="P564" s="24">
        <f>P563+IF(Limit=Oui,MAX(0,S563),S563)</f>
        <v>191.89863788772058</v>
      </c>
      <c r="Q564" s="12">
        <f>Cp*RhoP/(R564*RhoA)*dP/1000*MassivSI</f>
        <v>0.53769331543215348</v>
      </c>
      <c r="R564" s="24">
        <f>IF(P564&lt;600,425+0.773*P564-1.69/1000*P564^2+2.22/1000^2*P564^3,IF(P564&lt;735,666+13002/(738-P564),IF(P564&lt;900,545+17820/(P564-731),650)))</f>
        <v>526.79128833371487</v>
      </c>
      <c r="S564" s="12">
        <f>LambdaP*MassivSI/(dP/1000)/(R564*RhoA)/(1+Q564/3)*(D564-P564)*DeltaT-(EXP(Q564/10)-1)*(D564-D563)</f>
        <v>0.36066993918732632</v>
      </c>
    </row>
    <row r="565" spans="2:19" x14ac:dyDescent="0.25">
      <c r="B565" s="3">
        <f t="shared" si="32"/>
        <v>2735</v>
      </c>
      <c r="C565" s="14">
        <f t="shared" si="33"/>
        <v>45.583333333333336</v>
      </c>
      <c r="D565" s="11">
        <f t="shared" si="34"/>
        <v>904.26445363499181</v>
      </c>
      <c r="E565" s="11">
        <f t="shared" si="35"/>
        <v>192.2593078269079</v>
      </c>
      <c r="F565" s="11">
        <f>L565</f>
        <v>192.2593078269079</v>
      </c>
      <c r="G565" s="11">
        <f>P565</f>
        <v>192.2593078269079</v>
      </c>
      <c r="H565" s="24">
        <f>H564+IF(Limit=Oui,MAX(0,K564),K564)</f>
        <v>192.2593078269079</v>
      </c>
      <c r="I565" s="12">
        <f>Cp*RhoP/(J565*RhoA)*dP/1000*MassivSS</f>
        <v>0.53755732820276991</v>
      </c>
      <c r="J565" s="24">
        <f>IF(H565&lt;600,425+0.773*H565-1.69/1000*H565^2+2.22/1000^2*H565^3,IF(H565&lt;735,666+13002/(738-H565),IF(H565&lt;900,545+17820/(H565-731),650)))</f>
        <v>526.92455205091392</v>
      </c>
      <c r="K565" s="12">
        <f>LambdaP*MassivSS/(dP/1000)/(J565*RhoA)/(1+I565/3)*(D565-H565)*DeltaT-(EXP(I565/10)-1)*(D565-D564)</f>
        <v>0.36057483582166155</v>
      </c>
      <c r="L565" s="24">
        <f>L564+IF(Limit=Oui,MAX(0,O564),O564)</f>
        <v>192.2593078269079</v>
      </c>
      <c r="M565" s="12">
        <f>Cp*RhoP/(N565*RhoA)*dP/1000*MassivW</f>
        <v>0.53755732820276991</v>
      </c>
      <c r="N565" s="24">
        <f>IF(L565&lt;600,425+0.773*L565-1.69/1000*L565^2+2.22/1000^2*L565^3,IF(L565&lt;735,666+13002/(738-L565),IF(L565&lt;900,545+17820/(L565-731),650)))</f>
        <v>526.92455205091392</v>
      </c>
      <c r="O565" s="12">
        <f>LambdaP*MassivW/(dP/1000)/(N565*RhoA)/(1+M565/3)*(D565-L565)*DeltaT-(EXP(M565/10)-1)*(D565-D564)</f>
        <v>0.36057483582166155</v>
      </c>
      <c r="P565" s="24">
        <f>P564+IF(Limit=Oui,MAX(0,S564),S564)</f>
        <v>192.2593078269079</v>
      </c>
      <c r="Q565" s="12">
        <f>Cp*RhoP/(R565*RhoA)*dP/1000*MassivSI</f>
        <v>0.53755732820276991</v>
      </c>
      <c r="R565" s="24">
        <f>IF(P565&lt;600,425+0.773*P565-1.69/1000*P565^2+2.22/1000^2*P565^3,IF(P565&lt;735,666+13002/(738-P565),IF(P565&lt;900,545+17820/(P565-731),650)))</f>
        <v>526.92455205091392</v>
      </c>
      <c r="S565" s="12">
        <f>LambdaP*MassivSI/(dP/1000)/(R565*RhoA)/(1+Q565/3)*(D565-P565)*DeltaT-(EXP(Q565/10)-1)*(D565-D564)</f>
        <v>0.36057483582166155</v>
      </c>
    </row>
    <row r="566" spans="2:19" x14ac:dyDescent="0.25">
      <c r="B566" s="3">
        <f t="shared" si="32"/>
        <v>2740</v>
      </c>
      <c r="C566" s="14">
        <f t="shared" si="33"/>
        <v>45.666666666666664</v>
      </c>
      <c r="D566" s="11">
        <f t="shared" si="34"/>
        <v>904.53737100782064</v>
      </c>
      <c r="E566" s="11">
        <f t="shared" si="35"/>
        <v>192.61988266272957</v>
      </c>
      <c r="F566" s="11">
        <f>L566</f>
        <v>192.61988266272957</v>
      </c>
      <c r="G566" s="11">
        <f>P566</f>
        <v>192.61988266272957</v>
      </c>
      <c r="H566" s="24">
        <f>H565+IF(Limit=Oui,MAX(0,K565),K565)</f>
        <v>192.61988266272957</v>
      </c>
      <c r="I566" s="12">
        <f>Cp*RhoP/(J566*RhoA)*dP/1000*MassivSS</f>
        <v>0.53742155417516724</v>
      </c>
      <c r="J566" s="24">
        <f>IF(H566&lt;600,425+0.773*H566-1.69/1000*H566^2+2.22/1000^2*H566^3,IF(H566&lt;735,666+13002/(738-H566),IF(H566&lt;900,545+17820/(H566-731),650)))</f>
        <v>527.05767411890486</v>
      </c>
      <c r="K566" s="12">
        <f>LambdaP*MassivSS/(dP/1000)/(J566*RhoA)/(1+I566/3)*(D566-H566)*DeltaT-(EXP(I566/10)-1)*(D566-D565)</f>
        <v>0.3604795387389273</v>
      </c>
      <c r="L566" s="24">
        <f>L565+IF(Limit=Oui,MAX(0,O565),O565)</f>
        <v>192.61988266272957</v>
      </c>
      <c r="M566" s="12">
        <f>Cp*RhoP/(N566*RhoA)*dP/1000*MassivW</f>
        <v>0.53742155417516724</v>
      </c>
      <c r="N566" s="24">
        <f>IF(L566&lt;600,425+0.773*L566-1.69/1000*L566^2+2.22/1000^2*L566^3,IF(L566&lt;735,666+13002/(738-L566),IF(L566&lt;900,545+17820/(L566-731),650)))</f>
        <v>527.05767411890486</v>
      </c>
      <c r="O566" s="12">
        <f>LambdaP*MassivW/(dP/1000)/(N566*RhoA)/(1+M566/3)*(D566-L566)*DeltaT-(EXP(M566/10)-1)*(D566-D565)</f>
        <v>0.3604795387389273</v>
      </c>
      <c r="P566" s="24">
        <f>P565+IF(Limit=Oui,MAX(0,S565),S565)</f>
        <v>192.61988266272957</v>
      </c>
      <c r="Q566" s="12">
        <f>Cp*RhoP/(R566*RhoA)*dP/1000*MassivSI</f>
        <v>0.53742155417516724</v>
      </c>
      <c r="R566" s="24">
        <f>IF(P566&lt;600,425+0.773*P566-1.69/1000*P566^2+2.22/1000^2*P566^3,IF(P566&lt;735,666+13002/(738-P566),IF(P566&lt;900,545+17820/(P566-731),650)))</f>
        <v>527.05767411890486</v>
      </c>
      <c r="S566" s="12">
        <f>LambdaP*MassivSI/(dP/1000)/(R566*RhoA)/(1+Q566/3)*(D566-P566)*DeltaT-(EXP(Q566/10)-1)*(D566-D565)</f>
        <v>0.3604795387389273</v>
      </c>
    </row>
    <row r="567" spans="2:19" x14ac:dyDescent="0.25">
      <c r="B567" s="3">
        <f t="shared" si="32"/>
        <v>2745</v>
      </c>
      <c r="C567" s="14">
        <f t="shared" si="33"/>
        <v>45.75</v>
      </c>
      <c r="D567" s="11">
        <f t="shared" si="34"/>
        <v>904.80979216697085</v>
      </c>
      <c r="E567" s="11">
        <f t="shared" si="35"/>
        <v>192.98036220146849</v>
      </c>
      <c r="F567" s="11">
        <f>L567</f>
        <v>192.98036220146849</v>
      </c>
      <c r="G567" s="11">
        <f>P567</f>
        <v>192.98036220146849</v>
      </c>
      <c r="H567" s="24">
        <f>H566+IF(Limit=Oui,MAX(0,K566),K566)</f>
        <v>192.98036220146849</v>
      </c>
      <c r="I567" s="12">
        <f>Cp*RhoP/(J567*RhoA)*dP/1000*MassivSS</f>
        <v>0.53728599242917163</v>
      </c>
      <c r="J567" s="24">
        <f>IF(H567&lt;600,425+0.773*H567-1.69/1000*H567^2+2.22/1000^2*H567^3,IF(H567&lt;735,666+13002/(738-H567),IF(H567&lt;900,545+17820/(H567-731),650)))</f>
        <v>527.19065517471256</v>
      </c>
      <c r="K567" s="12">
        <f>LambdaP*MassivSS/(dP/1000)/(J567*RhoA)/(1+I567/3)*(D567-H567)*DeltaT-(EXP(I567/10)-1)*(D567-D566)</f>
        <v>0.36038404925882744</v>
      </c>
      <c r="L567" s="24">
        <f>L566+IF(Limit=Oui,MAX(0,O566),O566)</f>
        <v>192.98036220146849</v>
      </c>
      <c r="M567" s="12">
        <f>Cp*RhoP/(N567*RhoA)*dP/1000*MassivW</f>
        <v>0.53728599242917163</v>
      </c>
      <c r="N567" s="24">
        <f>IF(L567&lt;600,425+0.773*L567-1.69/1000*L567^2+2.22/1000^2*L567^3,IF(L567&lt;735,666+13002/(738-L567),IF(L567&lt;900,545+17820/(L567-731),650)))</f>
        <v>527.19065517471256</v>
      </c>
      <c r="O567" s="12">
        <f>LambdaP*MassivW/(dP/1000)/(N567*RhoA)/(1+M567/3)*(D567-L567)*DeltaT-(EXP(M567/10)-1)*(D567-D566)</f>
        <v>0.36038404925882744</v>
      </c>
      <c r="P567" s="24">
        <f>P566+IF(Limit=Oui,MAX(0,S566),S566)</f>
        <v>192.98036220146849</v>
      </c>
      <c r="Q567" s="12">
        <f>Cp*RhoP/(R567*RhoA)*dP/1000*MassivSI</f>
        <v>0.53728599242917163</v>
      </c>
      <c r="R567" s="24">
        <f>IF(P567&lt;600,425+0.773*P567-1.69/1000*P567^2+2.22/1000^2*P567^3,IF(P567&lt;735,666+13002/(738-P567),IF(P567&lt;900,545+17820/(P567-731),650)))</f>
        <v>527.19065517471256</v>
      </c>
      <c r="S567" s="12">
        <f>LambdaP*MassivSI/(dP/1000)/(R567*RhoA)/(1+Q567/3)*(D567-P567)*DeltaT-(EXP(Q567/10)-1)*(D567-D566)</f>
        <v>0.36038404925882744</v>
      </c>
    </row>
    <row r="568" spans="2:19" x14ac:dyDescent="0.25">
      <c r="B568" s="3">
        <f t="shared" si="32"/>
        <v>2750</v>
      </c>
      <c r="C568" s="14">
        <f t="shared" si="33"/>
        <v>45.833333333333336</v>
      </c>
      <c r="D568" s="11">
        <f t="shared" si="34"/>
        <v>905.08171891358211</v>
      </c>
      <c r="E568" s="11">
        <f t="shared" si="35"/>
        <v>193.34074625072734</v>
      </c>
      <c r="F568" s="11">
        <f>L568</f>
        <v>193.34074625072734</v>
      </c>
      <c r="G568" s="11">
        <f>P568</f>
        <v>193.34074625072734</v>
      </c>
      <c r="H568" s="24">
        <f>H567+IF(Limit=Oui,MAX(0,K567),K567)</f>
        <v>193.34074625072734</v>
      </c>
      <c r="I568" s="12">
        <f>Cp*RhoP/(J568*RhoA)*dP/1000*MassivSS</f>
        <v>0.53715064204683871</v>
      </c>
      <c r="J568" s="24">
        <f>IF(H568&lt;600,425+0.773*H568-1.69/1000*H568^2+2.22/1000^2*H568^3,IF(H568&lt;735,666+13002/(738-H568),IF(H568&lt;900,545+17820/(H568-731),650)))</f>
        <v>527.32349585506313</v>
      </c>
      <c r="K568" s="12">
        <f>LambdaP*MassivSS/(dP/1000)/(J568*RhoA)/(1+I568/3)*(D568-H568)*DeltaT-(EXP(I568/10)-1)*(D568-D567)</f>
        <v>0.36028836869024117</v>
      </c>
      <c r="L568" s="24">
        <f>L567+IF(Limit=Oui,MAX(0,O567),O567)</f>
        <v>193.34074625072734</v>
      </c>
      <c r="M568" s="12">
        <f>Cp*RhoP/(N568*RhoA)*dP/1000*MassivW</f>
        <v>0.53715064204683871</v>
      </c>
      <c r="N568" s="24">
        <f>IF(L568&lt;600,425+0.773*L568-1.69/1000*L568^2+2.22/1000^2*L568^3,IF(L568&lt;735,666+13002/(738-L568),IF(L568&lt;900,545+17820/(L568-731),650)))</f>
        <v>527.32349585506313</v>
      </c>
      <c r="O568" s="12">
        <f>LambdaP*MassivW/(dP/1000)/(N568*RhoA)/(1+M568/3)*(D568-L568)*DeltaT-(EXP(M568/10)-1)*(D568-D567)</f>
        <v>0.36028836869024117</v>
      </c>
      <c r="P568" s="24">
        <f>P567+IF(Limit=Oui,MAX(0,S567),S567)</f>
        <v>193.34074625072734</v>
      </c>
      <c r="Q568" s="12">
        <f>Cp*RhoP/(R568*RhoA)*dP/1000*MassivSI</f>
        <v>0.53715064204683871</v>
      </c>
      <c r="R568" s="24">
        <f>IF(P568&lt;600,425+0.773*P568-1.69/1000*P568^2+2.22/1000^2*P568^3,IF(P568&lt;735,666+13002/(738-P568),IF(P568&lt;900,545+17820/(P568-731),650)))</f>
        <v>527.32349585506313</v>
      </c>
      <c r="S568" s="12">
        <f>LambdaP*MassivSI/(dP/1000)/(R568*RhoA)/(1+Q568/3)*(D568-P568)*DeltaT-(EXP(Q568/10)-1)*(D568-D567)</f>
        <v>0.36028836869024117</v>
      </c>
    </row>
    <row r="569" spans="2:19" x14ac:dyDescent="0.25">
      <c r="B569" s="3">
        <f t="shared" si="32"/>
        <v>2755</v>
      </c>
      <c r="C569" s="14">
        <f t="shared" si="33"/>
        <v>45.916666666666664</v>
      </c>
      <c r="D569" s="11">
        <f t="shared" si="34"/>
        <v>905.3531530390062</v>
      </c>
      <c r="E569" s="11">
        <f t="shared" si="35"/>
        <v>193.70103461941758</v>
      </c>
      <c r="F569" s="11">
        <f>L569</f>
        <v>193.70103461941758</v>
      </c>
      <c r="G569" s="11">
        <f>P569</f>
        <v>193.70103461941758</v>
      </c>
      <c r="H569" s="24">
        <f>H568+IF(Limit=Oui,MAX(0,K568),K568)</f>
        <v>193.70103461941758</v>
      </c>
      <c r="I569" s="12">
        <f>Cp*RhoP/(J569*RhoA)*dP/1000*MassivSS</f>
        <v>0.53701550211245308</v>
      </c>
      <c r="J569" s="24">
        <f>IF(H569&lt;600,425+0.773*H569-1.69/1000*H569^2+2.22/1000^2*H569^3,IF(H569&lt;735,666+13002/(738-H569),IF(H569&lt;900,545+17820/(H569-731),650)))</f>
        <v>527.45619679637593</v>
      </c>
      <c r="K569" s="12">
        <f>LambdaP*MassivSS/(dP/1000)/(J569*RhoA)/(1+I569/3)*(D569-H569)*DeltaT-(EXP(I569/10)-1)*(D569-D568)</f>
        <v>0.36019249833117023</v>
      </c>
      <c r="L569" s="24">
        <f>L568+IF(Limit=Oui,MAX(0,O568),O568)</f>
        <v>193.70103461941758</v>
      </c>
      <c r="M569" s="12">
        <f>Cp*RhoP/(N569*RhoA)*dP/1000*MassivW</f>
        <v>0.53701550211245308</v>
      </c>
      <c r="N569" s="24">
        <f>IF(L569&lt;600,425+0.773*L569-1.69/1000*L569^2+2.22/1000^2*L569^3,IF(L569&lt;735,666+13002/(738-L569),IF(L569&lt;900,545+17820/(L569-731),650)))</f>
        <v>527.45619679637593</v>
      </c>
      <c r="O569" s="12">
        <f>LambdaP*MassivW/(dP/1000)/(N569*RhoA)/(1+M569/3)*(D569-L569)*DeltaT-(EXP(M569/10)-1)*(D569-D568)</f>
        <v>0.36019249833117023</v>
      </c>
      <c r="P569" s="24">
        <f>P568+IF(Limit=Oui,MAX(0,S568),S568)</f>
        <v>193.70103461941758</v>
      </c>
      <c r="Q569" s="12">
        <f>Cp*RhoP/(R569*RhoA)*dP/1000*MassivSI</f>
        <v>0.53701550211245308</v>
      </c>
      <c r="R569" s="24">
        <f>IF(P569&lt;600,425+0.773*P569-1.69/1000*P569^2+2.22/1000^2*P569^3,IF(P569&lt;735,666+13002/(738-P569),IF(P569&lt;900,545+17820/(P569-731),650)))</f>
        <v>527.45619679637593</v>
      </c>
      <c r="S569" s="12">
        <f>LambdaP*MassivSI/(dP/1000)/(R569*RhoA)/(1+Q569/3)*(D569-P569)*DeltaT-(EXP(Q569/10)-1)*(D569-D568)</f>
        <v>0.36019249833117023</v>
      </c>
    </row>
    <row r="570" spans="2:19" x14ac:dyDescent="0.25">
      <c r="B570" s="3">
        <f t="shared" si="32"/>
        <v>2760</v>
      </c>
      <c r="C570" s="14">
        <f t="shared" si="33"/>
        <v>46</v>
      </c>
      <c r="D570" s="11">
        <f t="shared" si="34"/>
        <v>905.62409632487572</v>
      </c>
      <c r="E570" s="11">
        <f t="shared" si="35"/>
        <v>194.06122711774876</v>
      </c>
      <c r="F570" s="11">
        <f>L570</f>
        <v>194.06122711774876</v>
      </c>
      <c r="G570" s="11">
        <f>P570</f>
        <v>194.06122711774876</v>
      </c>
      <c r="H570" s="24">
        <f>H569+IF(Limit=Oui,MAX(0,K569),K569)</f>
        <v>194.06122711774876</v>
      </c>
      <c r="I570" s="12">
        <f>Cp*RhoP/(J570*RhoA)*dP/1000*MassivSS</f>
        <v>0.53688057171252923</v>
      </c>
      <c r="J570" s="24">
        <f>IF(H570&lt;600,425+0.773*H570-1.69/1000*H570^2+2.22/1000^2*H570^3,IF(H570&lt;735,666+13002/(738-H570),IF(H570&lt;900,545+17820/(H570-731),650)))</f>
        <v>527.58875863475464</v>
      </c>
      <c r="K570" s="12">
        <f>LambdaP*MassivSS/(dP/1000)/(J570*RhoA)/(1+I570/3)*(D570-H570)*DeltaT-(EXP(I570/10)-1)*(D570-D569)</f>
        <v>0.36009643946904879</v>
      </c>
      <c r="L570" s="24">
        <f>L569+IF(Limit=Oui,MAX(0,O569),O569)</f>
        <v>194.06122711774876</v>
      </c>
      <c r="M570" s="12">
        <f>Cp*RhoP/(N570*RhoA)*dP/1000*MassivW</f>
        <v>0.53688057171252923</v>
      </c>
      <c r="N570" s="24">
        <f>IF(L570&lt;600,425+0.773*L570-1.69/1000*L570^2+2.22/1000^2*L570^3,IF(L570&lt;735,666+13002/(738-L570),IF(L570&lt;900,545+17820/(L570-731),650)))</f>
        <v>527.58875863475464</v>
      </c>
      <c r="O570" s="12">
        <f>LambdaP*MassivW/(dP/1000)/(N570*RhoA)/(1+M570/3)*(D570-L570)*DeltaT-(EXP(M570/10)-1)*(D570-D569)</f>
        <v>0.36009643946904879</v>
      </c>
      <c r="P570" s="24">
        <f>P569+IF(Limit=Oui,MAX(0,S569),S569)</f>
        <v>194.06122711774876</v>
      </c>
      <c r="Q570" s="12">
        <f>Cp*RhoP/(R570*RhoA)*dP/1000*MassivSI</f>
        <v>0.53688057171252923</v>
      </c>
      <c r="R570" s="24">
        <f>IF(P570&lt;600,425+0.773*P570-1.69/1000*P570^2+2.22/1000^2*P570^3,IF(P570&lt;735,666+13002/(738-P570),IF(P570&lt;900,545+17820/(P570-731),650)))</f>
        <v>527.58875863475464</v>
      </c>
      <c r="S570" s="12">
        <f>LambdaP*MassivSI/(dP/1000)/(R570*RhoA)/(1+Q570/3)*(D570-P570)*DeltaT-(EXP(Q570/10)-1)*(D570-D569)</f>
        <v>0.36009643946904879</v>
      </c>
    </row>
    <row r="571" spans="2:19" x14ac:dyDescent="0.25">
      <c r="B571" s="3">
        <f t="shared" si="32"/>
        <v>2765</v>
      </c>
      <c r="C571" s="14">
        <f t="shared" si="33"/>
        <v>46.083333333333336</v>
      </c>
      <c r="D571" s="11">
        <f t="shared" si="34"/>
        <v>905.89455054317671</v>
      </c>
      <c r="E571" s="11">
        <f t="shared" si="35"/>
        <v>194.42132355721782</v>
      </c>
      <c r="F571" s="11">
        <f>L571</f>
        <v>194.42132355721782</v>
      </c>
      <c r="G571" s="11">
        <f>P571</f>
        <v>194.42132355721782</v>
      </c>
      <c r="H571" s="24">
        <f>H570+IF(Limit=Oui,MAX(0,K570),K570)</f>
        <v>194.42132355721782</v>
      </c>
      <c r="I571" s="12">
        <f>Cp*RhoP/(J571*RhoA)*dP/1000*MassivSS</f>
        <v>0.53674584993581342</v>
      </c>
      <c r="J571" s="24">
        <f>IF(H571&lt;600,425+0.773*H571-1.69/1000*H571^2+2.22/1000^2*H571^3,IF(H571&lt;735,666+13002/(738-H571),IF(H571&lt;900,545+17820/(H571-731),650)))</f>
        <v>527.72118200597777</v>
      </c>
      <c r="K571" s="12">
        <f>LambdaP*MassivSS/(dP/1000)/(J571*RhoA)/(1+I571/3)*(D571-H571)*DeltaT-(EXP(I571/10)-1)*(D571-D570)</f>
        <v>0.36000019338059119</v>
      </c>
      <c r="L571" s="24">
        <f>L570+IF(Limit=Oui,MAX(0,O570),O570)</f>
        <v>194.42132355721782</v>
      </c>
      <c r="M571" s="12">
        <f>Cp*RhoP/(N571*RhoA)*dP/1000*MassivW</f>
        <v>0.53674584993581342</v>
      </c>
      <c r="N571" s="24">
        <f>IF(L571&lt;600,425+0.773*L571-1.69/1000*L571^2+2.22/1000^2*L571^3,IF(L571&lt;735,666+13002/(738-L571),IF(L571&lt;900,545+17820/(L571-731),650)))</f>
        <v>527.72118200597777</v>
      </c>
      <c r="O571" s="12">
        <f>LambdaP*MassivW/(dP/1000)/(N571*RhoA)/(1+M571/3)*(D571-L571)*DeltaT-(EXP(M571/10)-1)*(D571-D570)</f>
        <v>0.36000019338059119</v>
      </c>
      <c r="P571" s="24">
        <f>P570+IF(Limit=Oui,MAX(0,S570),S570)</f>
        <v>194.42132355721782</v>
      </c>
      <c r="Q571" s="12">
        <f>Cp*RhoP/(R571*RhoA)*dP/1000*MassivSI</f>
        <v>0.53674584993581342</v>
      </c>
      <c r="R571" s="24">
        <f>IF(P571&lt;600,425+0.773*P571-1.69/1000*P571^2+2.22/1000^2*P571^3,IF(P571&lt;735,666+13002/(738-P571),IF(P571&lt;900,545+17820/(P571-731),650)))</f>
        <v>527.72118200597777</v>
      </c>
      <c r="S571" s="12">
        <f>LambdaP*MassivSI/(dP/1000)/(R571*RhoA)/(1+Q571/3)*(D571-P571)*DeltaT-(EXP(Q571/10)-1)*(D571-D570)</f>
        <v>0.36000019338059119</v>
      </c>
    </row>
    <row r="572" spans="2:19" x14ac:dyDescent="0.25">
      <c r="B572" s="3">
        <f t="shared" si="32"/>
        <v>2770</v>
      </c>
      <c r="C572" s="14">
        <f t="shared" si="33"/>
        <v>46.166666666666664</v>
      </c>
      <c r="D572" s="11">
        <f t="shared" si="34"/>
        <v>906.16451745631571</v>
      </c>
      <c r="E572" s="11">
        <f t="shared" si="35"/>
        <v>194.7813237505984</v>
      </c>
      <c r="F572" s="11">
        <f>L572</f>
        <v>194.7813237505984</v>
      </c>
      <c r="G572" s="11">
        <f>P572</f>
        <v>194.7813237505984</v>
      </c>
      <c r="H572" s="24">
        <f>H571+IF(Limit=Oui,MAX(0,K571),K571)</f>
        <v>194.7813237505984</v>
      </c>
      <c r="I572" s="12">
        <f>Cp*RhoP/(J572*RhoA)*dP/1000*MassivSS</f>
        <v>0.53661133587328247</v>
      </c>
      <c r="J572" s="24">
        <f>IF(H572&lt;600,425+0.773*H572-1.69/1000*H572^2+2.22/1000^2*H572^3,IF(H572&lt;735,666+13002/(738-H572),IF(H572&lt;900,545+17820/(H572-731),650)))</f>
        <v>527.85346754549187</v>
      </c>
      <c r="K572" s="12">
        <f>LambdaP*MassivSS/(dP/1000)/(J572*RhoA)/(1+I572/3)*(D572-H572)*DeltaT-(EXP(I572/10)-1)*(D572-D571)</f>
        <v>0.3599037613321604</v>
      </c>
      <c r="L572" s="24">
        <f>L571+IF(Limit=Oui,MAX(0,O571),O571)</f>
        <v>194.7813237505984</v>
      </c>
      <c r="M572" s="12">
        <f>Cp*RhoP/(N572*RhoA)*dP/1000*MassivW</f>
        <v>0.53661133587328247</v>
      </c>
      <c r="N572" s="24">
        <f>IF(L572&lt;600,425+0.773*L572-1.69/1000*L572^2+2.22/1000^2*L572^3,IF(L572&lt;735,666+13002/(738-L572),IF(L572&lt;900,545+17820/(L572-731),650)))</f>
        <v>527.85346754549187</v>
      </c>
      <c r="O572" s="12">
        <f>LambdaP*MassivW/(dP/1000)/(N572*RhoA)/(1+M572/3)*(D572-L572)*DeltaT-(EXP(M572/10)-1)*(D572-D571)</f>
        <v>0.3599037613321604</v>
      </c>
      <c r="P572" s="24">
        <f>P571+IF(Limit=Oui,MAX(0,S571),S571)</f>
        <v>194.7813237505984</v>
      </c>
      <c r="Q572" s="12">
        <f>Cp*RhoP/(R572*RhoA)*dP/1000*MassivSI</f>
        <v>0.53661133587328247</v>
      </c>
      <c r="R572" s="24">
        <f>IF(P572&lt;600,425+0.773*P572-1.69/1000*P572^2+2.22/1000^2*P572^3,IF(P572&lt;735,666+13002/(738-P572),IF(P572&lt;900,545+17820/(P572-731),650)))</f>
        <v>527.85346754549187</v>
      </c>
      <c r="S572" s="12">
        <f>LambdaP*MassivSI/(dP/1000)/(R572*RhoA)/(1+Q572/3)*(D572-P572)*DeltaT-(EXP(Q572/10)-1)*(D572-D571)</f>
        <v>0.3599037613321604</v>
      </c>
    </row>
    <row r="573" spans="2:19" x14ac:dyDescent="0.25">
      <c r="B573" s="3">
        <f t="shared" si="32"/>
        <v>2775</v>
      </c>
      <c r="C573" s="14">
        <f t="shared" si="33"/>
        <v>46.25</v>
      </c>
      <c r="D573" s="11">
        <f t="shared" si="34"/>
        <v>906.43399881719074</v>
      </c>
      <c r="E573" s="11">
        <f t="shared" si="35"/>
        <v>195.14122751193057</v>
      </c>
      <c r="F573" s="11">
        <f>L573</f>
        <v>195.14122751193057</v>
      </c>
      <c r="G573" s="11">
        <f>P573</f>
        <v>195.14122751193057</v>
      </c>
      <c r="H573" s="24">
        <f>H572+IF(Limit=Oui,MAX(0,K572),K572)</f>
        <v>195.14122751193057</v>
      </c>
      <c r="I573" s="12">
        <f>Cp*RhoP/(J573*RhoA)*dP/1000*MassivSS</f>
        <v>0.5364770286181445</v>
      </c>
      <c r="J573" s="24">
        <f>IF(H573&lt;600,425+0.773*H573-1.69/1000*H573^2+2.22/1000^2*H573^3,IF(H573&lt;735,666+13002/(738-H573),IF(H573&lt;900,545+17820/(H573-731),650)))</f>
        <v>527.98561588840164</v>
      </c>
      <c r="K573" s="12">
        <f>LambdaP*MassivSS/(dP/1000)/(J573*RhoA)/(1+I573/3)*(D573-H573)*DeltaT-(EXP(I573/10)-1)*(D573-D572)</f>
        <v>0.35980714457962187</v>
      </c>
      <c r="L573" s="24">
        <f>L572+IF(Limit=Oui,MAX(0,O572),O572)</f>
        <v>195.14122751193057</v>
      </c>
      <c r="M573" s="12">
        <f>Cp*RhoP/(N573*RhoA)*dP/1000*MassivW</f>
        <v>0.5364770286181445</v>
      </c>
      <c r="N573" s="24">
        <f>IF(L573&lt;600,425+0.773*L573-1.69/1000*L573^2+2.22/1000^2*L573^3,IF(L573&lt;735,666+13002/(738-L573),IF(L573&lt;900,545+17820/(L573-731),650)))</f>
        <v>527.98561588840164</v>
      </c>
      <c r="O573" s="12">
        <f>LambdaP*MassivW/(dP/1000)/(N573*RhoA)/(1+M573/3)*(D573-L573)*DeltaT-(EXP(M573/10)-1)*(D573-D572)</f>
        <v>0.35980714457962187</v>
      </c>
      <c r="P573" s="24">
        <f>P572+IF(Limit=Oui,MAX(0,S572),S572)</f>
        <v>195.14122751193057</v>
      </c>
      <c r="Q573" s="12">
        <f>Cp*RhoP/(R573*RhoA)*dP/1000*MassivSI</f>
        <v>0.5364770286181445</v>
      </c>
      <c r="R573" s="24">
        <f>IF(P573&lt;600,425+0.773*P573-1.69/1000*P573^2+2.22/1000^2*P573^3,IF(P573&lt;735,666+13002/(738-P573),IF(P573&lt;900,545+17820/(P573-731),650)))</f>
        <v>527.98561588840164</v>
      </c>
      <c r="S573" s="12">
        <f>LambdaP*MassivSI/(dP/1000)/(R573*RhoA)/(1+Q573/3)*(D573-P573)*DeltaT-(EXP(Q573/10)-1)*(D573-D572)</f>
        <v>0.35980714457962187</v>
      </c>
    </row>
    <row r="574" spans="2:19" x14ac:dyDescent="0.25">
      <c r="B574" s="3">
        <f t="shared" si="32"/>
        <v>2780</v>
      </c>
      <c r="C574" s="14">
        <f t="shared" si="33"/>
        <v>46.333333333333336</v>
      </c>
      <c r="D574" s="11">
        <f t="shared" si="34"/>
        <v>906.70299636925824</v>
      </c>
      <c r="E574" s="11">
        <f t="shared" si="35"/>
        <v>195.5010346565102</v>
      </c>
      <c r="F574" s="11">
        <f>L574</f>
        <v>195.5010346565102</v>
      </c>
      <c r="G574" s="11">
        <f>P574</f>
        <v>195.5010346565102</v>
      </c>
      <c r="H574" s="24">
        <f>H573+IF(Limit=Oui,MAX(0,K573),K573)</f>
        <v>195.5010346565102</v>
      </c>
      <c r="I574" s="12">
        <f>Cp*RhoP/(J574*RhoA)*dP/1000*MassivSS</f>
        <v>0.5363429272658401</v>
      </c>
      <c r="J574" s="24">
        <f>IF(H574&lt;600,425+0.773*H574-1.69/1000*H574^2+2.22/1000^2*H574^3,IF(H574&lt;735,666+13002/(738-H574),IF(H574&lt;900,545+17820/(H574-731),650)))</f>
        <v>528.11762766946276</v>
      </c>
      <c r="K574" s="12">
        <f>LambdaP*MassivSS/(dP/1000)/(J574*RhoA)/(1+I574/3)*(D574-H574)*DeltaT-(EXP(I574/10)-1)*(D574-D573)</f>
        <v>0.35971034436862437</v>
      </c>
      <c r="L574" s="24">
        <f>L573+IF(Limit=Oui,MAX(0,O573),O573)</f>
        <v>195.5010346565102</v>
      </c>
      <c r="M574" s="12">
        <f>Cp*RhoP/(N574*RhoA)*dP/1000*MassivW</f>
        <v>0.5363429272658401</v>
      </c>
      <c r="N574" s="24">
        <f>IF(L574&lt;600,425+0.773*L574-1.69/1000*L574^2+2.22/1000^2*L574^3,IF(L574&lt;735,666+13002/(738-L574),IF(L574&lt;900,545+17820/(L574-731),650)))</f>
        <v>528.11762766946276</v>
      </c>
      <c r="O574" s="12">
        <f>LambdaP*MassivW/(dP/1000)/(N574*RhoA)/(1+M574/3)*(D574-L574)*DeltaT-(EXP(M574/10)-1)*(D574-D573)</f>
        <v>0.35971034436862437</v>
      </c>
      <c r="P574" s="24">
        <f>P573+IF(Limit=Oui,MAX(0,S573),S573)</f>
        <v>195.5010346565102</v>
      </c>
      <c r="Q574" s="12">
        <f>Cp*RhoP/(R574*RhoA)*dP/1000*MassivSI</f>
        <v>0.5363429272658401</v>
      </c>
      <c r="R574" s="24">
        <f>IF(P574&lt;600,425+0.773*P574-1.69/1000*P574^2+2.22/1000^2*P574^3,IF(P574&lt;735,666+13002/(738-P574),IF(P574&lt;900,545+17820/(P574-731),650)))</f>
        <v>528.11762766946276</v>
      </c>
      <c r="S574" s="12">
        <f>LambdaP*MassivSI/(dP/1000)/(R574*RhoA)/(1+Q574/3)*(D574-P574)*DeltaT-(EXP(Q574/10)-1)*(D574-D573)</f>
        <v>0.35971034436862437</v>
      </c>
    </row>
    <row r="575" spans="2:19" x14ac:dyDescent="0.25">
      <c r="B575" s="3">
        <f t="shared" si="32"/>
        <v>2785</v>
      </c>
      <c r="C575" s="14">
        <f t="shared" si="33"/>
        <v>46.416666666666664</v>
      </c>
      <c r="D575" s="11">
        <f t="shared" si="34"/>
        <v>906.97151184660152</v>
      </c>
      <c r="E575" s="11">
        <f t="shared" si="35"/>
        <v>195.86074500087884</v>
      </c>
      <c r="F575" s="11">
        <f>L575</f>
        <v>195.86074500087884</v>
      </c>
      <c r="G575" s="11">
        <f>P575</f>
        <v>195.86074500087884</v>
      </c>
      <c r="H575" s="24">
        <f>H574+IF(Limit=Oui,MAX(0,K574),K574)</f>
        <v>195.86074500087884</v>
      </c>
      <c r="I575" s="12">
        <f>Cp*RhoP/(J575*RhoA)*dP/1000*MassivSS</f>
        <v>0.53620903091404193</v>
      </c>
      <c r="J575" s="24">
        <f>IF(H575&lt;600,425+0.773*H575-1.69/1000*H575^2+2.22/1000^2*H575^3,IF(H575&lt;735,666+13002/(738-H575),IF(H575&lt;900,545+17820/(H575-731),650)))</f>
        <v>528.2495035230728</v>
      </c>
      <c r="K575" s="12">
        <f>LambdaP*MassivSS/(dP/1000)/(J575*RhoA)/(1+I575/3)*(D575-H575)*DeltaT-(EXP(I575/10)-1)*(D575-D574)</f>
        <v>0.35961336193458182</v>
      </c>
      <c r="L575" s="24">
        <f>L574+IF(Limit=Oui,MAX(0,O574),O574)</f>
        <v>195.86074500087884</v>
      </c>
      <c r="M575" s="12">
        <f>Cp*RhoP/(N575*RhoA)*dP/1000*MassivW</f>
        <v>0.53620903091404193</v>
      </c>
      <c r="N575" s="24">
        <f>IF(L575&lt;600,425+0.773*L575-1.69/1000*L575^2+2.22/1000^2*L575^3,IF(L575&lt;735,666+13002/(738-L575),IF(L575&lt;900,545+17820/(L575-731),650)))</f>
        <v>528.2495035230728</v>
      </c>
      <c r="O575" s="12">
        <f>LambdaP*MassivW/(dP/1000)/(N575*RhoA)/(1+M575/3)*(D575-L575)*DeltaT-(EXP(M575/10)-1)*(D575-D574)</f>
        <v>0.35961336193458182</v>
      </c>
      <c r="P575" s="24">
        <f>P574+IF(Limit=Oui,MAX(0,S574),S574)</f>
        <v>195.86074500087884</v>
      </c>
      <c r="Q575" s="12">
        <f>Cp*RhoP/(R575*RhoA)*dP/1000*MassivSI</f>
        <v>0.53620903091404193</v>
      </c>
      <c r="R575" s="24">
        <f>IF(P575&lt;600,425+0.773*P575-1.69/1000*P575^2+2.22/1000^2*P575^3,IF(P575&lt;735,666+13002/(738-P575),IF(P575&lt;900,545+17820/(P575-731),650)))</f>
        <v>528.2495035230728</v>
      </c>
      <c r="S575" s="12">
        <f>LambdaP*MassivSI/(dP/1000)/(R575*RhoA)/(1+Q575/3)*(D575-P575)*DeltaT-(EXP(Q575/10)-1)*(D575-D574)</f>
        <v>0.35961336193458182</v>
      </c>
    </row>
    <row r="576" spans="2:19" x14ac:dyDescent="0.25">
      <c r="B576" s="3">
        <f t="shared" si="32"/>
        <v>2790</v>
      </c>
      <c r="C576" s="14">
        <f t="shared" si="33"/>
        <v>46.5</v>
      </c>
      <c r="D576" s="11">
        <f t="shared" si="34"/>
        <v>907.23954697399711</v>
      </c>
      <c r="E576" s="11">
        <f t="shared" si="35"/>
        <v>196.22035836281341</v>
      </c>
      <c r="F576" s="11">
        <f>L576</f>
        <v>196.22035836281341</v>
      </c>
      <c r="G576" s="11">
        <f>P576</f>
        <v>196.22035836281341</v>
      </c>
      <c r="H576" s="24">
        <f>H575+IF(Limit=Oui,MAX(0,K575),K575)</f>
        <v>196.22035836281341</v>
      </c>
      <c r="I576" s="12">
        <f>Cp*RhoP/(J576*RhoA)*dP/1000*MassivSS</f>
        <v>0.53607533866265533</v>
      </c>
      <c r="J576" s="24">
        <f>IF(H576&lt;600,425+0.773*H576-1.69/1000*H576^2+2.22/1000^2*H576^3,IF(H576&lt;735,666+13002/(738-H576),IF(H576&lt;900,545+17820/(H576-731),650)))</f>
        <v>528.3812440832636</v>
      </c>
      <c r="K576" s="12">
        <f>LambdaP*MassivSS/(dP/1000)/(J576*RhoA)/(1+I576/3)*(D576-H576)*DeltaT-(EXP(I576/10)-1)*(D576-D575)</f>
        <v>0.35951619850284766</v>
      </c>
      <c r="L576" s="24">
        <f>L575+IF(Limit=Oui,MAX(0,O575),O575)</f>
        <v>196.22035836281341</v>
      </c>
      <c r="M576" s="12">
        <f>Cp*RhoP/(N576*RhoA)*dP/1000*MassivW</f>
        <v>0.53607533866265533</v>
      </c>
      <c r="N576" s="24">
        <f>IF(L576&lt;600,425+0.773*L576-1.69/1000*L576^2+2.22/1000^2*L576^3,IF(L576&lt;735,666+13002/(738-L576),IF(L576&lt;900,545+17820/(L576-731),650)))</f>
        <v>528.3812440832636</v>
      </c>
      <c r="O576" s="12">
        <f>LambdaP*MassivW/(dP/1000)/(N576*RhoA)/(1+M576/3)*(D576-L576)*DeltaT-(EXP(M576/10)-1)*(D576-D575)</f>
        <v>0.35951619850284766</v>
      </c>
      <c r="P576" s="24">
        <f>P575+IF(Limit=Oui,MAX(0,S575),S575)</f>
        <v>196.22035836281341</v>
      </c>
      <c r="Q576" s="12">
        <f>Cp*RhoP/(R576*RhoA)*dP/1000*MassivSI</f>
        <v>0.53607533866265533</v>
      </c>
      <c r="R576" s="24">
        <f>IF(P576&lt;600,425+0.773*P576-1.69/1000*P576^2+2.22/1000^2*P576^3,IF(P576&lt;735,666+13002/(738-P576),IF(P576&lt;900,545+17820/(P576-731),650)))</f>
        <v>528.3812440832636</v>
      </c>
      <c r="S576" s="12">
        <f>LambdaP*MassivSI/(dP/1000)/(R576*RhoA)/(1+Q576/3)*(D576-P576)*DeltaT-(EXP(Q576/10)-1)*(D576-D575)</f>
        <v>0.35951619850284766</v>
      </c>
    </row>
    <row r="577" spans="2:19" x14ac:dyDescent="0.25">
      <c r="B577" s="3">
        <f t="shared" si="32"/>
        <v>2795</v>
      </c>
      <c r="C577" s="14">
        <f t="shared" si="33"/>
        <v>46.583333333333336</v>
      </c>
      <c r="D577" s="11">
        <f t="shared" si="34"/>
        <v>907.50710346698213</v>
      </c>
      <c r="E577" s="11">
        <f t="shared" si="35"/>
        <v>196.57987456131627</v>
      </c>
      <c r="F577" s="11">
        <f>L577</f>
        <v>196.57987456131627</v>
      </c>
      <c r="G577" s="11">
        <f>P577</f>
        <v>196.57987456131627</v>
      </c>
      <c r="H577" s="24">
        <f>H576+IF(Limit=Oui,MAX(0,K576),K576)</f>
        <v>196.57987456131627</v>
      </c>
      <c r="I577" s="12">
        <f>Cp*RhoP/(J577*RhoA)*dP/1000*MassivSS</f>
        <v>0.53594184961381752</v>
      </c>
      <c r="J577" s="24">
        <f>IF(H577&lt;600,425+0.773*H577-1.69/1000*H577^2+2.22/1000^2*H577^3,IF(H577&lt;735,666+13002/(738-H577),IF(H577&lt;900,545+17820/(H577-731),650)))</f>
        <v>528.5128499836934</v>
      </c>
      <c r="K577" s="12">
        <f>LambdaP*MassivSS/(dP/1000)/(J577*RhoA)/(1+I577/3)*(D577-H577)*DeltaT-(EXP(I577/10)-1)*(D577-D576)</f>
        <v>0.35941885528872675</v>
      </c>
      <c r="L577" s="24">
        <f>L576+IF(Limit=Oui,MAX(0,O576),O576)</f>
        <v>196.57987456131627</v>
      </c>
      <c r="M577" s="12">
        <f>Cp*RhoP/(N577*RhoA)*dP/1000*MassivW</f>
        <v>0.53594184961381752</v>
      </c>
      <c r="N577" s="24">
        <f>IF(L577&lt;600,425+0.773*L577-1.69/1000*L577^2+2.22/1000^2*L577^3,IF(L577&lt;735,666+13002/(738-L577),IF(L577&lt;900,545+17820/(L577-731),650)))</f>
        <v>528.5128499836934</v>
      </c>
      <c r="O577" s="12">
        <f>LambdaP*MassivW/(dP/1000)/(N577*RhoA)/(1+M577/3)*(D577-L577)*DeltaT-(EXP(M577/10)-1)*(D577-D576)</f>
        <v>0.35941885528872675</v>
      </c>
      <c r="P577" s="24">
        <f>P576+IF(Limit=Oui,MAX(0,S576),S576)</f>
        <v>196.57987456131627</v>
      </c>
      <c r="Q577" s="12">
        <f>Cp*RhoP/(R577*RhoA)*dP/1000*MassivSI</f>
        <v>0.53594184961381752</v>
      </c>
      <c r="R577" s="24">
        <f>IF(P577&lt;600,425+0.773*P577-1.69/1000*P577^2+2.22/1000^2*P577^3,IF(P577&lt;735,666+13002/(738-P577),IF(P577&lt;900,545+17820/(P577-731),650)))</f>
        <v>528.5128499836934</v>
      </c>
      <c r="S577" s="12">
        <f>LambdaP*MassivSI/(dP/1000)/(R577*RhoA)/(1+Q577/3)*(D577-P577)*DeltaT-(EXP(Q577/10)-1)*(D577-D576)</f>
        <v>0.35941885528872675</v>
      </c>
    </row>
    <row r="578" spans="2:19" x14ac:dyDescent="0.25">
      <c r="B578" s="3">
        <f t="shared" si="32"/>
        <v>2800</v>
      </c>
      <c r="C578" s="14">
        <f t="shared" si="33"/>
        <v>46.666666666666664</v>
      </c>
      <c r="D578" s="11">
        <f t="shared" si="34"/>
        <v>907.77418303191939</v>
      </c>
      <c r="E578" s="11">
        <f t="shared" si="35"/>
        <v>196.93929341660501</v>
      </c>
      <c r="F578" s="11">
        <f>L578</f>
        <v>196.93929341660501</v>
      </c>
      <c r="G578" s="11">
        <f>P578</f>
        <v>196.93929341660501</v>
      </c>
      <c r="H578" s="24">
        <f>H577+IF(Limit=Oui,MAX(0,K577),K577)</f>
        <v>196.93929341660501</v>
      </c>
      <c r="I578" s="12">
        <f>Cp*RhoP/(J578*RhoA)*dP/1000*MassivSS</f>
        <v>0.53580856287189893</v>
      </c>
      <c r="J578" s="24">
        <f>IF(H578&lt;600,425+0.773*H578-1.69/1000*H578^2+2.22/1000^2*H578^3,IF(H578&lt;735,666+13002/(738-H578),IF(H578&lt;900,545+17820/(H578-731),650)))</f>
        <v>528.64432185763815</v>
      </c>
      <c r="K578" s="12">
        <f>LambdaP*MassivSS/(dP/1000)/(J578*RhoA)/(1+I578/3)*(D578-H578)*DeltaT-(EXP(I578/10)-1)*(D578-D577)</f>
        <v>0.35932133349765438</v>
      </c>
      <c r="L578" s="24">
        <f>L577+IF(Limit=Oui,MAX(0,O577),O577)</f>
        <v>196.93929341660501</v>
      </c>
      <c r="M578" s="12">
        <f>Cp*RhoP/(N578*RhoA)*dP/1000*MassivW</f>
        <v>0.53580856287189893</v>
      </c>
      <c r="N578" s="24">
        <f>IF(L578&lt;600,425+0.773*L578-1.69/1000*L578^2+2.22/1000^2*L578^3,IF(L578&lt;735,666+13002/(738-L578),IF(L578&lt;900,545+17820/(L578-731),650)))</f>
        <v>528.64432185763815</v>
      </c>
      <c r="O578" s="12">
        <f>LambdaP*MassivW/(dP/1000)/(N578*RhoA)/(1+M578/3)*(D578-L578)*DeltaT-(EXP(M578/10)-1)*(D578-D577)</f>
        <v>0.35932133349765438</v>
      </c>
      <c r="P578" s="24">
        <f>P577+IF(Limit=Oui,MAX(0,S577),S577)</f>
        <v>196.93929341660501</v>
      </c>
      <c r="Q578" s="12">
        <f>Cp*RhoP/(R578*RhoA)*dP/1000*MassivSI</f>
        <v>0.53580856287189893</v>
      </c>
      <c r="R578" s="24">
        <f>IF(P578&lt;600,425+0.773*P578-1.69/1000*P578^2+2.22/1000^2*P578^3,IF(P578&lt;735,666+13002/(738-P578),IF(P578&lt;900,545+17820/(P578-731),650)))</f>
        <v>528.64432185763815</v>
      </c>
      <c r="S578" s="12">
        <f>LambdaP*MassivSI/(dP/1000)/(R578*RhoA)/(1+Q578/3)*(D578-P578)*DeltaT-(EXP(Q578/10)-1)*(D578-D577)</f>
        <v>0.35932133349765438</v>
      </c>
    </row>
    <row r="579" spans="2:19" x14ac:dyDescent="0.25">
      <c r="B579" s="3">
        <f t="shared" si="32"/>
        <v>2805</v>
      </c>
      <c r="C579" s="14">
        <f t="shared" si="33"/>
        <v>46.75</v>
      </c>
      <c r="D579" s="11">
        <f t="shared" si="34"/>
        <v>908.04078736606289</v>
      </c>
      <c r="E579" s="11">
        <f t="shared" si="35"/>
        <v>197.29861475010267</v>
      </c>
      <c r="F579" s="11">
        <f>L579</f>
        <v>197.29861475010267</v>
      </c>
      <c r="G579" s="11">
        <f>P579</f>
        <v>197.29861475010267</v>
      </c>
      <c r="H579" s="24">
        <f>H578+IF(Limit=Oui,MAX(0,K578),K578)</f>
        <v>197.29861475010267</v>
      </c>
      <c r="I579" s="12">
        <f>Cp*RhoP/(J579*RhoA)*dP/1000*MassivSS</f>
        <v>0.53567547754350209</v>
      </c>
      <c r="J579" s="24">
        <f>IF(H579&lt;600,425+0.773*H579-1.69/1000*H579^2+2.22/1000^2*H579^3,IF(H579&lt;735,666+13002/(738-H579),IF(H579&lt;900,545+17820/(H579-731),650)))</f>
        <v>528.77566033798496</v>
      </c>
      <c r="K579" s="12">
        <f>LambdaP*MassivSS/(dP/1000)/(J579*RhoA)/(1+I579/3)*(D579-H579)*DeltaT-(EXP(I579/10)-1)*(D579-D578)</f>
        <v>0.35922363432523802</v>
      </c>
      <c r="L579" s="24">
        <f>L578+IF(Limit=Oui,MAX(0,O578),O578)</f>
        <v>197.29861475010267</v>
      </c>
      <c r="M579" s="12">
        <f>Cp*RhoP/(N579*RhoA)*dP/1000*MassivW</f>
        <v>0.53567547754350209</v>
      </c>
      <c r="N579" s="24">
        <f>IF(L579&lt;600,425+0.773*L579-1.69/1000*L579^2+2.22/1000^2*L579^3,IF(L579&lt;735,666+13002/(738-L579),IF(L579&lt;900,545+17820/(L579-731),650)))</f>
        <v>528.77566033798496</v>
      </c>
      <c r="O579" s="12">
        <f>LambdaP*MassivW/(dP/1000)/(N579*RhoA)/(1+M579/3)*(D579-L579)*DeltaT-(EXP(M579/10)-1)*(D579-D578)</f>
        <v>0.35922363432523802</v>
      </c>
      <c r="P579" s="24">
        <f>P578+IF(Limit=Oui,MAX(0,S578),S578)</f>
        <v>197.29861475010267</v>
      </c>
      <c r="Q579" s="12">
        <f>Cp*RhoP/(R579*RhoA)*dP/1000*MassivSI</f>
        <v>0.53567547754350209</v>
      </c>
      <c r="R579" s="24">
        <f>IF(P579&lt;600,425+0.773*P579-1.69/1000*P579^2+2.22/1000^2*P579^3,IF(P579&lt;735,666+13002/(738-P579),IF(P579&lt;900,545+17820/(P579-731),650)))</f>
        <v>528.77566033798496</v>
      </c>
      <c r="S579" s="12">
        <f>LambdaP*MassivSI/(dP/1000)/(R579*RhoA)/(1+Q579/3)*(D579-P579)*DeltaT-(EXP(Q579/10)-1)*(D579-D578)</f>
        <v>0.35922363432523802</v>
      </c>
    </row>
    <row r="580" spans="2:19" x14ac:dyDescent="0.25">
      <c r="B580" s="3">
        <f t="shared" si="32"/>
        <v>2810</v>
      </c>
      <c r="C580" s="14">
        <f t="shared" si="33"/>
        <v>46.833333333333336</v>
      </c>
      <c r="D580" s="11">
        <f t="shared" si="34"/>
        <v>908.30691815762316</v>
      </c>
      <c r="E580" s="11">
        <f t="shared" si="35"/>
        <v>197.65783838442792</v>
      </c>
      <c r="F580" s="11">
        <f>L580</f>
        <v>197.65783838442792</v>
      </c>
      <c r="G580" s="11">
        <f>P580</f>
        <v>197.65783838442792</v>
      </c>
      <c r="H580" s="24">
        <f>H579+IF(Limit=Oui,MAX(0,K579),K579)</f>
        <v>197.65783838442792</v>
      </c>
      <c r="I580" s="12">
        <f>Cp*RhoP/(J580*RhoA)*dP/1000*MassivSS</f>
        <v>0.5355425927374623</v>
      </c>
      <c r="J580" s="24">
        <f>IF(H580&lt;600,425+0.773*H580-1.69/1000*H580^2+2.22/1000^2*H580^3,IF(H580&lt;735,666+13002/(738-H580),IF(H580&lt;900,545+17820/(H580-731),650)))</f>
        <v>528.90686605722271</v>
      </c>
      <c r="K580" s="12">
        <f>LambdaP*MassivSS/(dP/1000)/(J580*RhoA)/(1+I580/3)*(D580-H580)*DeltaT-(EXP(I580/10)-1)*(D580-D579)</f>
        <v>0.35912575895732357</v>
      </c>
      <c r="L580" s="24">
        <f>L579+IF(Limit=Oui,MAX(0,O579),O579)</f>
        <v>197.65783838442792</v>
      </c>
      <c r="M580" s="12">
        <f>Cp*RhoP/(N580*RhoA)*dP/1000*MassivW</f>
        <v>0.5355425927374623</v>
      </c>
      <c r="N580" s="24">
        <f>IF(L580&lt;600,425+0.773*L580-1.69/1000*L580^2+2.22/1000^2*L580^3,IF(L580&lt;735,666+13002/(738-L580),IF(L580&lt;900,545+17820/(L580-731),650)))</f>
        <v>528.90686605722271</v>
      </c>
      <c r="O580" s="12">
        <f>LambdaP*MassivW/(dP/1000)/(N580*RhoA)/(1+M580/3)*(D580-L580)*DeltaT-(EXP(M580/10)-1)*(D580-D579)</f>
        <v>0.35912575895732357</v>
      </c>
      <c r="P580" s="24">
        <f>P579+IF(Limit=Oui,MAX(0,S579),S579)</f>
        <v>197.65783838442792</v>
      </c>
      <c r="Q580" s="12">
        <f>Cp*RhoP/(R580*RhoA)*dP/1000*MassivSI</f>
        <v>0.5355425927374623</v>
      </c>
      <c r="R580" s="24">
        <f>IF(P580&lt;600,425+0.773*P580-1.69/1000*P580^2+2.22/1000^2*P580^3,IF(P580&lt;735,666+13002/(738-P580),IF(P580&lt;900,545+17820/(P580-731),650)))</f>
        <v>528.90686605722271</v>
      </c>
      <c r="S580" s="12">
        <f>LambdaP*MassivSI/(dP/1000)/(R580*RhoA)/(1+Q580/3)*(D580-P580)*DeltaT-(EXP(Q580/10)-1)*(D580-D579)</f>
        <v>0.35912575895732357</v>
      </c>
    </row>
    <row r="581" spans="2:19" x14ac:dyDescent="0.25">
      <c r="B581" s="3">
        <f t="shared" si="32"/>
        <v>2815</v>
      </c>
      <c r="C581" s="14">
        <f t="shared" si="33"/>
        <v>46.916666666666664</v>
      </c>
      <c r="D581" s="11">
        <f t="shared" si="34"/>
        <v>908.57257708583029</v>
      </c>
      <c r="E581" s="11">
        <f t="shared" si="35"/>
        <v>198.01696414338525</v>
      </c>
      <c r="F581" s="11">
        <f>L581</f>
        <v>198.01696414338525</v>
      </c>
      <c r="G581" s="11">
        <f>P581</f>
        <v>198.01696414338525</v>
      </c>
      <c r="H581" s="24">
        <f>H580+IF(Limit=Oui,MAX(0,K580),K580)</f>
        <v>198.01696414338525</v>
      </c>
      <c r="I581" s="12">
        <f>Cp*RhoP/(J581*RhoA)*dP/1000*MassivSS</f>
        <v>0.53540990756484697</v>
      </c>
      <c r="J581" s="24">
        <f>IF(H581&lt;600,425+0.773*H581-1.69/1000*H581^2+2.22/1000^2*H581^3,IF(H581&lt;735,666+13002/(738-H581),IF(H581&lt;900,545+17820/(H581-731),650)))</f>
        <v>529.03793964743579</v>
      </c>
      <c r="K581" s="12">
        <f>LambdaP*MassivSS/(dP/1000)/(J581*RhoA)/(1+I581/3)*(D581-H581)*DeltaT-(EXP(I581/10)-1)*(D581-D580)</f>
        <v>0.35902770857018523</v>
      </c>
      <c r="L581" s="24">
        <f>L580+IF(Limit=Oui,MAX(0,O580),O580)</f>
        <v>198.01696414338525</v>
      </c>
      <c r="M581" s="12">
        <f>Cp*RhoP/(N581*RhoA)*dP/1000*MassivW</f>
        <v>0.53540990756484697</v>
      </c>
      <c r="N581" s="24">
        <f>IF(L581&lt;600,425+0.773*L581-1.69/1000*L581^2+2.22/1000^2*L581^3,IF(L581&lt;735,666+13002/(738-L581),IF(L581&lt;900,545+17820/(L581-731),650)))</f>
        <v>529.03793964743579</v>
      </c>
      <c r="O581" s="12">
        <f>LambdaP*MassivW/(dP/1000)/(N581*RhoA)/(1+M581/3)*(D581-L581)*DeltaT-(EXP(M581/10)-1)*(D581-D580)</f>
        <v>0.35902770857018523</v>
      </c>
      <c r="P581" s="24">
        <f>P580+IF(Limit=Oui,MAX(0,S580),S580)</f>
        <v>198.01696414338525</v>
      </c>
      <c r="Q581" s="12">
        <f>Cp*RhoP/(R581*RhoA)*dP/1000*MassivSI</f>
        <v>0.53540990756484697</v>
      </c>
      <c r="R581" s="24">
        <f>IF(P581&lt;600,425+0.773*P581-1.69/1000*P581^2+2.22/1000^2*P581^3,IF(P581&lt;735,666+13002/(738-P581),IF(P581&lt;900,545+17820/(P581-731),650)))</f>
        <v>529.03793964743579</v>
      </c>
      <c r="S581" s="12">
        <f>LambdaP*MassivSI/(dP/1000)/(R581*RhoA)/(1+Q581/3)*(D581-P581)*DeltaT-(EXP(Q581/10)-1)*(D581-D580)</f>
        <v>0.35902770857018523</v>
      </c>
    </row>
    <row r="582" spans="2:19" x14ac:dyDescent="0.25">
      <c r="B582" s="3">
        <f t="shared" si="32"/>
        <v>2820</v>
      </c>
      <c r="C582" s="14">
        <f t="shared" si="33"/>
        <v>47</v>
      </c>
      <c r="D582" s="11">
        <f t="shared" si="34"/>
        <v>908.83776582099847</v>
      </c>
      <c r="E582" s="11">
        <f t="shared" si="35"/>
        <v>198.37599185195543</v>
      </c>
      <c r="F582" s="11">
        <f>L582</f>
        <v>198.37599185195543</v>
      </c>
      <c r="G582" s="11">
        <f>P582</f>
        <v>198.37599185195543</v>
      </c>
      <c r="H582" s="24">
        <f>H581+IF(Limit=Oui,MAX(0,K581),K581)</f>
        <v>198.37599185195543</v>
      </c>
      <c r="I582" s="12">
        <f>Cp*RhoP/(J582*RhoA)*dP/1000*MassivSS</f>
        <v>0.5352774211389556</v>
      </c>
      <c r="J582" s="24">
        <f>IF(H582&lt;600,425+0.773*H582-1.69/1000*H582^2+2.22/1000^2*H582^3,IF(H582&lt;735,666+13002/(738-H582),IF(H582&lt;900,545+17820/(H582-731),650)))</f>
        <v>529.16888174029611</v>
      </c>
      <c r="K582" s="12">
        <f>LambdaP*MassivSS/(dP/1000)/(J582*RhoA)/(1+I582/3)*(D582-H582)*DeltaT-(EXP(I582/10)-1)*(D582-D581)</f>
        <v>0.35892948433049604</v>
      </c>
      <c r="L582" s="24">
        <f>L581+IF(Limit=Oui,MAX(0,O581),O581)</f>
        <v>198.37599185195543</v>
      </c>
      <c r="M582" s="12">
        <f>Cp*RhoP/(N582*RhoA)*dP/1000*MassivW</f>
        <v>0.5352774211389556</v>
      </c>
      <c r="N582" s="24">
        <f>IF(L582&lt;600,425+0.773*L582-1.69/1000*L582^2+2.22/1000^2*L582^3,IF(L582&lt;735,666+13002/(738-L582),IF(L582&lt;900,545+17820/(L582-731),650)))</f>
        <v>529.16888174029611</v>
      </c>
      <c r="O582" s="12">
        <f>LambdaP*MassivW/(dP/1000)/(N582*RhoA)/(1+M582/3)*(D582-L582)*DeltaT-(EXP(M582/10)-1)*(D582-D581)</f>
        <v>0.35892948433049604</v>
      </c>
      <c r="P582" s="24">
        <f>P581+IF(Limit=Oui,MAX(0,S581),S581)</f>
        <v>198.37599185195543</v>
      </c>
      <c r="Q582" s="12">
        <f>Cp*RhoP/(R582*RhoA)*dP/1000*MassivSI</f>
        <v>0.5352774211389556</v>
      </c>
      <c r="R582" s="24">
        <f>IF(P582&lt;600,425+0.773*P582-1.69/1000*P582^2+2.22/1000^2*P582^3,IF(P582&lt;735,666+13002/(738-P582),IF(P582&lt;900,545+17820/(P582-731),650)))</f>
        <v>529.16888174029611</v>
      </c>
      <c r="S582" s="12">
        <f>LambdaP*MassivSI/(dP/1000)/(R582*RhoA)/(1+Q582/3)*(D582-P582)*DeltaT-(EXP(Q582/10)-1)*(D582-D581)</f>
        <v>0.35892948433049604</v>
      </c>
    </row>
    <row r="583" spans="2:19" x14ac:dyDescent="0.25">
      <c r="B583" s="3">
        <f t="shared" si="32"/>
        <v>2825</v>
      </c>
      <c r="C583" s="14">
        <f t="shared" si="33"/>
        <v>47.083333333333336</v>
      </c>
      <c r="D583" s="11">
        <f t="shared" si="34"/>
        <v>909.1024860245883</v>
      </c>
      <c r="E583" s="11">
        <f t="shared" si="35"/>
        <v>198.73492133628594</v>
      </c>
      <c r="F583" s="11">
        <f>L583</f>
        <v>198.73492133628594</v>
      </c>
      <c r="G583" s="11">
        <f>P583</f>
        <v>198.73492133628594</v>
      </c>
      <c r="H583" s="24">
        <f>H582+IF(Limit=Oui,MAX(0,K582),K582)</f>
        <v>198.73492133628594</v>
      </c>
      <c r="I583" s="12">
        <f>Cp*RhoP/(J583*RhoA)*dP/1000*MassivSS</f>
        <v>0.53514513257531982</v>
      </c>
      <c r="J583" s="24">
        <f>IF(H583&lt;600,425+0.773*H583-1.69/1000*H583^2+2.22/1000^2*H583^3,IF(H583&lt;735,666+13002/(738-H583),IF(H583&lt;900,545+17820/(H583-731),650)))</f>
        <v>529.29969296705497</v>
      </c>
      <c r="K583" s="12">
        <f>LambdaP*MassivSS/(dP/1000)/(J583*RhoA)/(1+I583/3)*(D583-H583)*DeltaT-(EXP(I583/10)-1)*(D583-D582)</f>
        <v>0.35883108739551167</v>
      </c>
      <c r="L583" s="24">
        <f>L582+IF(Limit=Oui,MAX(0,O582),O582)</f>
        <v>198.73492133628594</v>
      </c>
      <c r="M583" s="12">
        <f>Cp*RhoP/(N583*RhoA)*dP/1000*MassivW</f>
        <v>0.53514513257531982</v>
      </c>
      <c r="N583" s="24">
        <f>IF(L583&lt;600,425+0.773*L583-1.69/1000*L583^2+2.22/1000^2*L583^3,IF(L583&lt;735,666+13002/(738-L583),IF(L583&lt;900,545+17820/(L583-731),650)))</f>
        <v>529.29969296705497</v>
      </c>
      <c r="O583" s="12">
        <f>LambdaP*MassivW/(dP/1000)/(N583*RhoA)/(1+M583/3)*(D583-L583)*DeltaT-(EXP(M583/10)-1)*(D583-D582)</f>
        <v>0.35883108739551167</v>
      </c>
      <c r="P583" s="24">
        <f>P582+IF(Limit=Oui,MAX(0,S582),S582)</f>
        <v>198.73492133628594</v>
      </c>
      <c r="Q583" s="12">
        <f>Cp*RhoP/(R583*RhoA)*dP/1000*MassivSI</f>
        <v>0.53514513257531982</v>
      </c>
      <c r="R583" s="24">
        <f>IF(P583&lt;600,425+0.773*P583-1.69/1000*P583^2+2.22/1000^2*P583^3,IF(P583&lt;735,666+13002/(738-P583),IF(P583&lt;900,545+17820/(P583-731),650)))</f>
        <v>529.29969296705497</v>
      </c>
      <c r="S583" s="12">
        <f>LambdaP*MassivSI/(dP/1000)/(R583*RhoA)/(1+Q583/3)*(D583-P583)*DeltaT-(EXP(Q583/10)-1)*(D583-D582)</f>
        <v>0.35883108739551167</v>
      </c>
    </row>
    <row r="584" spans="2:19" x14ac:dyDescent="0.25">
      <c r="B584" s="3">
        <f t="shared" si="32"/>
        <v>2830</v>
      </c>
      <c r="C584" s="14">
        <f t="shared" si="33"/>
        <v>47.166666666666664</v>
      </c>
      <c r="D584" s="11">
        <f t="shared" si="34"/>
        <v>909.36673934927012</v>
      </c>
      <c r="E584" s="11">
        <f t="shared" si="35"/>
        <v>199.09375242368145</v>
      </c>
      <c r="F584" s="11">
        <f>L584</f>
        <v>199.09375242368145</v>
      </c>
      <c r="G584" s="11">
        <f>P584</f>
        <v>199.09375242368145</v>
      </c>
      <c r="H584" s="24">
        <f>H583+IF(Limit=Oui,MAX(0,K583),K583)</f>
        <v>199.09375242368145</v>
      </c>
      <c r="I584" s="12">
        <f>Cp*RhoP/(J584*RhoA)*dP/1000*MassivSS</f>
        <v>0.53501304099170222</v>
      </c>
      <c r="J584" s="24">
        <f>IF(H584&lt;600,425+0.773*H584-1.69/1000*H584^2+2.22/1000^2*H584^3,IF(H584&lt;735,666+13002/(738-H584),IF(H584&lt;900,545+17820/(H584-731),650)))</f>
        <v>529.43037395853639</v>
      </c>
      <c r="K584" s="12">
        <f>LambdaP*MassivSS/(dP/1000)/(J584*RhoA)/(1+I584/3)*(D584-H584)*DeltaT-(EXP(I584/10)-1)*(D584-D583)</f>
        <v>0.35873251891307117</v>
      </c>
      <c r="L584" s="24">
        <f>L583+IF(Limit=Oui,MAX(0,O583),O583)</f>
        <v>199.09375242368145</v>
      </c>
      <c r="M584" s="12">
        <f>Cp*RhoP/(N584*RhoA)*dP/1000*MassivW</f>
        <v>0.53501304099170222</v>
      </c>
      <c r="N584" s="24">
        <f>IF(L584&lt;600,425+0.773*L584-1.69/1000*L584^2+2.22/1000^2*L584^3,IF(L584&lt;735,666+13002/(738-L584),IF(L584&lt;900,545+17820/(L584-731),650)))</f>
        <v>529.43037395853639</v>
      </c>
      <c r="O584" s="12">
        <f>LambdaP*MassivW/(dP/1000)/(N584*RhoA)/(1+M584/3)*(D584-L584)*DeltaT-(EXP(M584/10)-1)*(D584-D583)</f>
        <v>0.35873251891307117</v>
      </c>
      <c r="P584" s="24">
        <f>P583+IF(Limit=Oui,MAX(0,S583),S583)</f>
        <v>199.09375242368145</v>
      </c>
      <c r="Q584" s="12">
        <f>Cp*RhoP/(R584*RhoA)*dP/1000*MassivSI</f>
        <v>0.53501304099170222</v>
      </c>
      <c r="R584" s="24">
        <f>IF(P584&lt;600,425+0.773*P584-1.69/1000*P584^2+2.22/1000^2*P584^3,IF(P584&lt;735,666+13002/(738-P584),IF(P584&lt;900,545+17820/(P584-731),650)))</f>
        <v>529.43037395853639</v>
      </c>
      <c r="S584" s="12">
        <f>LambdaP*MassivSI/(dP/1000)/(R584*RhoA)/(1+Q584/3)*(D584-P584)*DeltaT-(EXP(Q584/10)-1)*(D584-D583)</f>
        <v>0.35873251891307117</v>
      </c>
    </row>
    <row r="585" spans="2:19" x14ac:dyDescent="0.25">
      <c r="B585" s="3">
        <f t="shared" si="32"/>
        <v>2835</v>
      </c>
      <c r="C585" s="14">
        <f t="shared" si="33"/>
        <v>47.25</v>
      </c>
      <c r="D585" s="11">
        <f t="shared" si="34"/>
        <v>909.63052743898493</v>
      </c>
      <c r="E585" s="11">
        <f t="shared" si="35"/>
        <v>199.45248494259451</v>
      </c>
      <c r="F585" s="11">
        <f>L585</f>
        <v>199.45248494259451</v>
      </c>
      <c r="G585" s="11">
        <f>P585</f>
        <v>199.45248494259451</v>
      </c>
      <c r="H585" s="24">
        <f>H584+IF(Limit=Oui,MAX(0,K584),K584)</f>
        <v>199.45248494259451</v>
      </c>
      <c r="I585" s="12">
        <f>Cp*RhoP/(J585*RhoA)*dP/1000*MassivSS</f>
        <v>0.53488114550809662</v>
      </c>
      <c r="J585" s="24">
        <f>IF(H585&lt;600,425+0.773*H585-1.69/1000*H585^2+2.22/1000^2*H585^3,IF(H585&lt;735,666+13002/(738-H585),IF(H585&lt;900,545+17820/(H585-731),650)))</f>
        <v>529.56092534512982</v>
      </c>
      <c r="K585" s="12">
        <f>LambdaP*MassivSS/(dP/1000)/(J585*RhoA)/(1+I585/3)*(D585-H585)*DeltaT-(EXP(I585/10)-1)*(D585-D584)</f>
        <v>0.35863378002178442</v>
      </c>
      <c r="L585" s="24">
        <f>L584+IF(Limit=Oui,MAX(0,O584),O584)</f>
        <v>199.45248494259451</v>
      </c>
      <c r="M585" s="12">
        <f>Cp*RhoP/(N585*RhoA)*dP/1000*MassivW</f>
        <v>0.53488114550809662</v>
      </c>
      <c r="N585" s="24">
        <f>IF(L585&lt;600,425+0.773*L585-1.69/1000*L585^2+2.22/1000^2*L585^3,IF(L585&lt;735,666+13002/(738-L585),IF(L585&lt;900,545+17820/(L585-731),650)))</f>
        <v>529.56092534512982</v>
      </c>
      <c r="O585" s="12">
        <f>LambdaP*MassivW/(dP/1000)/(N585*RhoA)/(1+M585/3)*(D585-L585)*DeltaT-(EXP(M585/10)-1)*(D585-D584)</f>
        <v>0.35863378002178442</v>
      </c>
      <c r="P585" s="24">
        <f>P584+IF(Limit=Oui,MAX(0,S584),S584)</f>
        <v>199.45248494259451</v>
      </c>
      <c r="Q585" s="12">
        <f>Cp*RhoP/(R585*RhoA)*dP/1000*MassivSI</f>
        <v>0.53488114550809662</v>
      </c>
      <c r="R585" s="24">
        <f>IF(P585&lt;600,425+0.773*P585-1.69/1000*P585^2+2.22/1000^2*P585^3,IF(P585&lt;735,666+13002/(738-P585),IF(P585&lt;900,545+17820/(P585-731),650)))</f>
        <v>529.56092534512982</v>
      </c>
      <c r="S585" s="12">
        <f>LambdaP*MassivSI/(dP/1000)/(R585*RhoA)/(1+Q585/3)*(D585-P585)*DeltaT-(EXP(Q585/10)-1)*(D585-D584)</f>
        <v>0.35863378002178442</v>
      </c>
    </row>
    <row r="586" spans="2:19" x14ac:dyDescent="0.25">
      <c r="B586" s="3">
        <f t="shared" si="32"/>
        <v>2840</v>
      </c>
      <c r="C586" s="14">
        <f t="shared" si="33"/>
        <v>47.333333333333336</v>
      </c>
      <c r="D586" s="11">
        <f t="shared" si="34"/>
        <v>909.89385192900613</v>
      </c>
      <c r="E586" s="11">
        <f t="shared" si="35"/>
        <v>199.8111187226163</v>
      </c>
      <c r="F586" s="11">
        <f>L586</f>
        <v>199.8111187226163</v>
      </c>
      <c r="G586" s="11">
        <f>P586</f>
        <v>199.8111187226163</v>
      </c>
      <c r="H586" s="24">
        <f>H585+IF(Limit=Oui,MAX(0,K585),K585)</f>
        <v>199.8111187226163</v>
      </c>
      <c r="I586" s="12">
        <f>Cp*RhoP/(J586*RhoA)*dP/1000*MassivSS</f>
        <v>0.53474944524672752</v>
      </c>
      <c r="J586" s="24">
        <f>IF(H586&lt;600,425+0.773*H586-1.69/1000*H586^2+2.22/1000^2*H586^3,IF(H586&lt;735,666+13002/(738-H586),IF(H586&lt;900,545+17820/(H586-731),650)))</f>
        <v>529.69134775678219</v>
      </c>
      <c r="K586" s="12">
        <f>LambdaP*MassivSS/(dP/1000)/(J586*RhoA)/(1+I586/3)*(D586-H586)*DeltaT-(EXP(I586/10)-1)*(D586-D585)</f>
        <v>0.35853487185104488</v>
      </c>
      <c r="L586" s="24">
        <f>L585+IF(Limit=Oui,MAX(0,O585),O585)</f>
        <v>199.8111187226163</v>
      </c>
      <c r="M586" s="12">
        <f>Cp*RhoP/(N586*RhoA)*dP/1000*MassivW</f>
        <v>0.53474944524672752</v>
      </c>
      <c r="N586" s="24">
        <f>IF(L586&lt;600,425+0.773*L586-1.69/1000*L586^2+2.22/1000^2*L586^3,IF(L586&lt;735,666+13002/(738-L586),IF(L586&lt;900,545+17820/(L586-731),650)))</f>
        <v>529.69134775678219</v>
      </c>
      <c r="O586" s="12">
        <f>LambdaP*MassivW/(dP/1000)/(N586*RhoA)/(1+M586/3)*(D586-L586)*DeltaT-(EXP(M586/10)-1)*(D586-D585)</f>
        <v>0.35853487185104488</v>
      </c>
      <c r="P586" s="24">
        <f>P585+IF(Limit=Oui,MAX(0,S585),S585)</f>
        <v>199.8111187226163</v>
      </c>
      <c r="Q586" s="12">
        <f>Cp*RhoP/(R586*RhoA)*dP/1000*MassivSI</f>
        <v>0.53474944524672752</v>
      </c>
      <c r="R586" s="24">
        <f>IF(P586&lt;600,425+0.773*P586-1.69/1000*P586^2+2.22/1000^2*P586^3,IF(P586&lt;735,666+13002/(738-P586),IF(P586&lt;900,545+17820/(P586-731),650)))</f>
        <v>529.69134775678219</v>
      </c>
      <c r="S586" s="12">
        <f>LambdaP*MassivSI/(dP/1000)/(R586*RhoA)/(1+Q586/3)*(D586-P586)*DeltaT-(EXP(Q586/10)-1)*(D586-D585)</f>
        <v>0.35853487185104488</v>
      </c>
    </row>
    <row r="587" spans="2:19" x14ac:dyDescent="0.25">
      <c r="B587" s="3">
        <f t="shared" si="32"/>
        <v>2845</v>
      </c>
      <c r="C587" s="14">
        <f t="shared" si="33"/>
        <v>47.416666666666664</v>
      </c>
      <c r="D587" s="11">
        <f t="shared" si="34"/>
        <v>910.15671444600048</v>
      </c>
      <c r="E587" s="11">
        <f t="shared" si="35"/>
        <v>200.16965359446735</v>
      </c>
      <c r="F587" s="11">
        <f>L587</f>
        <v>200.16965359446735</v>
      </c>
      <c r="G587" s="11">
        <f>P587</f>
        <v>200.16965359446735</v>
      </c>
      <c r="H587" s="24">
        <f>H586+IF(Limit=Oui,MAX(0,K586),K586)</f>
        <v>200.16965359446735</v>
      </c>
      <c r="I587" s="12">
        <f>Cp*RhoP/(J587*RhoA)*dP/1000*MassivSS</f>
        <v>0.53461793933204926</v>
      </c>
      <c r="J587" s="24">
        <f>IF(H587&lt;600,425+0.773*H587-1.69/1000*H587^2+2.22/1000^2*H587^3,IF(H587&lt;735,666+13002/(738-H587),IF(H587&lt;900,545+17820/(H587-731),650)))</f>
        <v>529.8216418229913</v>
      </c>
      <c r="K587" s="12">
        <f>LambdaP*MassivSS/(dP/1000)/(J587*RhoA)/(1+I587/3)*(D587-H587)*DeltaT-(EXP(I587/10)-1)*(D587-D586)</f>
        <v>0.35843579552112914</v>
      </c>
      <c r="L587" s="24">
        <f>L586+IF(Limit=Oui,MAX(0,O586),O586)</f>
        <v>200.16965359446735</v>
      </c>
      <c r="M587" s="12">
        <f>Cp*RhoP/(N587*RhoA)*dP/1000*MassivW</f>
        <v>0.53461793933204926</v>
      </c>
      <c r="N587" s="24">
        <f>IF(L587&lt;600,425+0.773*L587-1.69/1000*L587^2+2.22/1000^2*L587^3,IF(L587&lt;735,666+13002/(738-L587),IF(L587&lt;900,545+17820/(L587-731),650)))</f>
        <v>529.8216418229913</v>
      </c>
      <c r="O587" s="12">
        <f>LambdaP*MassivW/(dP/1000)/(N587*RhoA)/(1+M587/3)*(D587-L587)*DeltaT-(EXP(M587/10)-1)*(D587-D586)</f>
        <v>0.35843579552112914</v>
      </c>
      <c r="P587" s="24">
        <f>P586+IF(Limit=Oui,MAX(0,S586),S586)</f>
        <v>200.16965359446735</v>
      </c>
      <c r="Q587" s="12">
        <f>Cp*RhoP/(R587*RhoA)*dP/1000*MassivSI</f>
        <v>0.53461793933204926</v>
      </c>
      <c r="R587" s="24">
        <f>IF(P587&lt;600,425+0.773*P587-1.69/1000*P587^2+2.22/1000^2*P587^3,IF(P587&lt;735,666+13002/(738-P587),IF(P587&lt;900,545+17820/(P587-731),650)))</f>
        <v>529.8216418229913</v>
      </c>
      <c r="S587" s="12">
        <f>LambdaP*MassivSI/(dP/1000)/(R587*RhoA)/(1+Q587/3)*(D587-P587)*DeltaT-(EXP(Q587/10)-1)*(D587-D586)</f>
        <v>0.35843579552112914</v>
      </c>
    </row>
    <row r="588" spans="2:19" x14ac:dyDescent="0.25">
      <c r="B588" s="3">
        <f t="shared" si="32"/>
        <v>2850</v>
      </c>
      <c r="C588" s="14">
        <f t="shared" si="33"/>
        <v>47.5</v>
      </c>
      <c r="D588" s="11">
        <f t="shared" si="34"/>
        <v>910.41911660808853</v>
      </c>
      <c r="E588" s="11">
        <f t="shared" si="35"/>
        <v>200.52808938998848</v>
      </c>
      <c r="F588" s="11">
        <f>L588</f>
        <v>200.52808938998848</v>
      </c>
      <c r="G588" s="11">
        <f>P588</f>
        <v>200.52808938998848</v>
      </c>
      <c r="H588" s="24">
        <f>H587+IF(Limit=Oui,MAX(0,K587),K587)</f>
        <v>200.52808938998848</v>
      </c>
      <c r="I588" s="12">
        <f>Cp*RhoP/(J588*RhoA)*dP/1000*MassivSS</f>
        <v>0.53448662689074566</v>
      </c>
      <c r="J588" s="24">
        <f>IF(H588&lt;600,425+0.773*H588-1.69/1000*H588^2+2.22/1000^2*H588^3,IF(H588&lt;735,666+13002/(738-H588),IF(H588&lt;900,545+17820/(H588-731),650)))</f>
        <v>529.95180817279868</v>
      </c>
      <c r="K588" s="12">
        <f>LambdaP*MassivSS/(dP/1000)/(J588*RhoA)/(1+I588/3)*(D588-H588)*DeltaT-(EXP(I588/10)-1)*(D588-D587)</f>
        <v>0.35833655214327664</v>
      </c>
      <c r="L588" s="24">
        <f>L587+IF(Limit=Oui,MAX(0,O587),O587)</f>
        <v>200.52808938998848</v>
      </c>
      <c r="M588" s="12">
        <f>Cp*RhoP/(N588*RhoA)*dP/1000*MassivW</f>
        <v>0.53448662689074566</v>
      </c>
      <c r="N588" s="24">
        <f>IF(L588&lt;600,425+0.773*L588-1.69/1000*L588^2+2.22/1000^2*L588^3,IF(L588&lt;735,666+13002/(738-L588),IF(L588&lt;900,545+17820/(L588-731),650)))</f>
        <v>529.95180817279868</v>
      </c>
      <c r="O588" s="12">
        <f>LambdaP*MassivW/(dP/1000)/(N588*RhoA)/(1+M588/3)*(D588-L588)*DeltaT-(EXP(M588/10)-1)*(D588-D587)</f>
        <v>0.35833655214327664</v>
      </c>
      <c r="P588" s="24">
        <f>P587+IF(Limit=Oui,MAX(0,S587),S587)</f>
        <v>200.52808938998848</v>
      </c>
      <c r="Q588" s="12">
        <f>Cp*RhoP/(R588*RhoA)*dP/1000*MassivSI</f>
        <v>0.53448662689074566</v>
      </c>
      <c r="R588" s="24">
        <f>IF(P588&lt;600,425+0.773*P588-1.69/1000*P588^2+2.22/1000^2*P588^3,IF(P588&lt;735,666+13002/(738-P588),IF(P588&lt;900,545+17820/(P588-731),650)))</f>
        <v>529.95180817279868</v>
      </c>
      <c r="S588" s="12">
        <f>LambdaP*MassivSI/(dP/1000)/(R588*RhoA)/(1+Q588/3)*(D588-P588)*DeltaT-(EXP(Q588/10)-1)*(D588-D587)</f>
        <v>0.35833655214327664</v>
      </c>
    </row>
    <row r="589" spans="2:19" x14ac:dyDescent="0.25">
      <c r="B589" s="3">
        <f t="shared" si="32"/>
        <v>2855</v>
      </c>
      <c r="C589" s="14">
        <f t="shared" si="33"/>
        <v>47.583333333333336</v>
      </c>
      <c r="D589" s="11">
        <f t="shared" si="34"/>
        <v>910.68106002490424</v>
      </c>
      <c r="E589" s="11">
        <f t="shared" si="35"/>
        <v>200.88642594213175</v>
      </c>
      <c r="F589" s="11">
        <f>L589</f>
        <v>200.88642594213175</v>
      </c>
      <c r="G589" s="11">
        <f>P589</f>
        <v>200.88642594213175</v>
      </c>
      <c r="H589" s="24">
        <f>H588+IF(Limit=Oui,MAX(0,K588),K588)</f>
        <v>200.88642594213175</v>
      </c>
      <c r="I589" s="12">
        <f>Cp*RhoP/(J589*RhoA)*dP/1000*MassivSS</f>
        <v>0.53435550705172941</v>
      </c>
      <c r="J589" s="24">
        <f>IF(H589&lt;600,425+0.773*H589-1.69/1000*H589^2+2.22/1000^2*H589^3,IF(H589&lt;735,666+13002/(738-H589),IF(H589&lt;900,545+17820/(H589-731),650)))</f>
        <v>530.0818474347825</v>
      </c>
      <c r="K589" s="12">
        <f>LambdaP*MassivSS/(dP/1000)/(J589*RhoA)/(1+I589/3)*(D589-H589)*DeltaT-(EXP(I589/10)-1)*(D589-D588)</f>
        <v>0.3582371428197948</v>
      </c>
      <c r="L589" s="24">
        <f>L588+IF(Limit=Oui,MAX(0,O588),O588)</f>
        <v>200.88642594213175</v>
      </c>
      <c r="M589" s="12">
        <f>Cp*RhoP/(N589*RhoA)*dP/1000*MassivW</f>
        <v>0.53435550705172941</v>
      </c>
      <c r="N589" s="24">
        <f>IF(L589&lt;600,425+0.773*L589-1.69/1000*L589^2+2.22/1000^2*L589^3,IF(L589&lt;735,666+13002/(738-L589),IF(L589&lt;900,545+17820/(L589-731),650)))</f>
        <v>530.0818474347825</v>
      </c>
      <c r="O589" s="12">
        <f>LambdaP*MassivW/(dP/1000)/(N589*RhoA)/(1+M589/3)*(D589-L589)*DeltaT-(EXP(M589/10)-1)*(D589-D588)</f>
        <v>0.3582371428197948</v>
      </c>
      <c r="P589" s="24">
        <f>P588+IF(Limit=Oui,MAX(0,S588),S588)</f>
        <v>200.88642594213175</v>
      </c>
      <c r="Q589" s="12">
        <f>Cp*RhoP/(R589*RhoA)*dP/1000*MassivSI</f>
        <v>0.53435550705172941</v>
      </c>
      <c r="R589" s="24">
        <f>IF(P589&lt;600,425+0.773*P589-1.69/1000*P589^2+2.22/1000^2*P589^3,IF(P589&lt;735,666+13002/(738-P589),IF(P589&lt;900,545+17820/(P589-731),650)))</f>
        <v>530.0818474347825</v>
      </c>
      <c r="S589" s="12">
        <f>LambdaP*MassivSI/(dP/1000)/(R589*RhoA)/(1+Q589/3)*(D589-P589)*DeltaT-(EXP(Q589/10)-1)*(D589-D588)</f>
        <v>0.3582371428197948</v>
      </c>
    </row>
    <row r="590" spans="2:19" x14ac:dyDescent="0.25">
      <c r="B590" s="3">
        <f t="shared" si="32"/>
        <v>2860</v>
      </c>
      <c r="C590" s="14">
        <f t="shared" si="33"/>
        <v>47.666666666666664</v>
      </c>
      <c r="D590" s="11">
        <f t="shared" si="34"/>
        <v>910.94254629765373</v>
      </c>
      <c r="E590" s="11">
        <f t="shared" si="35"/>
        <v>201.24466308495155</v>
      </c>
      <c r="F590" s="11">
        <f>L590</f>
        <v>201.24466308495155</v>
      </c>
      <c r="G590" s="11">
        <f>P590</f>
        <v>201.24466308495155</v>
      </c>
      <c r="H590" s="24">
        <f>H589+IF(Limit=Oui,MAX(0,K589),K589)</f>
        <v>201.24466308495155</v>
      </c>
      <c r="I590" s="12">
        <f>Cp*RhoP/(J590*RhoA)*dP/1000*MassivSS</f>
        <v>0.53422457894614106</v>
      </c>
      <c r="J590" s="24">
        <f>IF(H590&lt;600,425+0.773*H590-1.69/1000*H590^2+2.22/1000^2*H590^3,IF(H590&lt;735,666+13002/(738-H590),IF(H590&lt;900,545+17820/(H590-731),650)))</f>
        <v>530.21176023705061</v>
      </c>
      <c r="K590" s="12">
        <f>LambdaP*MassivSS/(dP/1000)/(J590*RhoA)/(1+I590/3)*(D590-H590)*DeltaT-(EXP(I590/10)-1)*(D590-D589)</f>
        <v>0.35813756864415525</v>
      </c>
      <c r="L590" s="24">
        <f>L589+IF(Limit=Oui,MAX(0,O589),O589)</f>
        <v>201.24466308495155</v>
      </c>
      <c r="M590" s="12">
        <f>Cp*RhoP/(N590*RhoA)*dP/1000*MassivW</f>
        <v>0.53422457894614106</v>
      </c>
      <c r="N590" s="24">
        <f>IF(L590&lt;600,425+0.773*L590-1.69/1000*L590^2+2.22/1000^2*L590^3,IF(L590&lt;735,666+13002/(738-L590),IF(L590&lt;900,545+17820/(L590-731),650)))</f>
        <v>530.21176023705061</v>
      </c>
      <c r="O590" s="12">
        <f>LambdaP*MassivW/(dP/1000)/(N590*RhoA)/(1+M590/3)*(D590-L590)*DeltaT-(EXP(M590/10)-1)*(D590-D589)</f>
        <v>0.35813756864415525</v>
      </c>
      <c r="P590" s="24">
        <f>P589+IF(Limit=Oui,MAX(0,S589),S589)</f>
        <v>201.24466308495155</v>
      </c>
      <c r="Q590" s="12">
        <f>Cp*RhoP/(R590*RhoA)*dP/1000*MassivSI</f>
        <v>0.53422457894614106</v>
      </c>
      <c r="R590" s="24">
        <f>IF(P590&lt;600,425+0.773*P590-1.69/1000*P590^2+2.22/1000^2*P590^3,IF(P590&lt;735,666+13002/(738-P590),IF(P590&lt;900,545+17820/(P590-731),650)))</f>
        <v>530.21176023705061</v>
      </c>
      <c r="S590" s="12">
        <f>LambdaP*MassivSI/(dP/1000)/(R590*RhoA)/(1+Q590/3)*(D590-P590)*DeltaT-(EXP(Q590/10)-1)*(D590-D589)</f>
        <v>0.35813756864415525</v>
      </c>
    </row>
    <row r="591" spans="2:19" x14ac:dyDescent="0.25">
      <c r="B591" s="3">
        <f t="shared" si="32"/>
        <v>2865</v>
      </c>
      <c r="C591" s="14">
        <f t="shared" si="33"/>
        <v>47.75</v>
      </c>
      <c r="D591" s="11">
        <f t="shared" si="34"/>
        <v>911.20357701917476</v>
      </c>
      <c r="E591" s="11">
        <f t="shared" si="35"/>
        <v>201.60280065359572</v>
      </c>
      <c r="F591" s="11">
        <f>L591</f>
        <v>201.60280065359572</v>
      </c>
      <c r="G591" s="11">
        <f>P591</f>
        <v>201.60280065359572</v>
      </c>
      <c r="H591" s="24">
        <f>H590+IF(Limit=Oui,MAX(0,K590),K590)</f>
        <v>201.60280065359572</v>
      </c>
      <c r="I591" s="12">
        <f>Cp*RhoP/(J591*RhoA)*dP/1000*MassivSS</f>
        <v>0.53409384170734897</v>
      </c>
      <c r="J591" s="24">
        <f>IF(H591&lt;600,425+0.773*H591-1.69/1000*H591^2+2.22/1000^2*H591^3,IF(H591&lt;735,666+13002/(738-H591),IF(H591&lt;900,545+17820/(H591-731),650)))</f>
        <v>530.34154720723348</v>
      </c>
      <c r="K591" s="12">
        <f>LambdaP*MassivSS/(dP/1000)/(J591*RhoA)/(1+I591/3)*(D591-H591)*DeltaT-(EXP(I591/10)-1)*(D591-D590)</f>
        <v>0.35803783070101186</v>
      </c>
      <c r="L591" s="24">
        <f>L590+IF(Limit=Oui,MAX(0,O590),O590)</f>
        <v>201.60280065359572</v>
      </c>
      <c r="M591" s="12">
        <f>Cp*RhoP/(N591*RhoA)*dP/1000*MassivW</f>
        <v>0.53409384170734897</v>
      </c>
      <c r="N591" s="24">
        <f>IF(L591&lt;600,425+0.773*L591-1.69/1000*L591^2+2.22/1000^2*L591^3,IF(L591&lt;735,666+13002/(738-L591),IF(L591&lt;900,545+17820/(L591-731),650)))</f>
        <v>530.34154720723348</v>
      </c>
      <c r="O591" s="12">
        <f>LambdaP*MassivW/(dP/1000)/(N591*RhoA)/(1+M591/3)*(D591-L591)*DeltaT-(EXP(M591/10)-1)*(D591-D590)</f>
        <v>0.35803783070101186</v>
      </c>
      <c r="P591" s="24">
        <f>P590+IF(Limit=Oui,MAX(0,S590),S590)</f>
        <v>201.60280065359572</v>
      </c>
      <c r="Q591" s="12">
        <f>Cp*RhoP/(R591*RhoA)*dP/1000*MassivSI</f>
        <v>0.53409384170734897</v>
      </c>
      <c r="R591" s="24">
        <f>IF(P591&lt;600,425+0.773*P591-1.69/1000*P591^2+2.22/1000^2*P591^3,IF(P591&lt;735,666+13002/(738-P591),IF(P591&lt;900,545+17820/(P591-731),650)))</f>
        <v>530.34154720723348</v>
      </c>
      <c r="S591" s="12">
        <f>LambdaP*MassivSI/(dP/1000)/(R591*RhoA)/(1+Q591/3)*(D591-P591)*DeltaT-(EXP(Q591/10)-1)*(D591-D590)</f>
        <v>0.35803783070101186</v>
      </c>
    </row>
    <row r="592" spans="2:19" x14ac:dyDescent="0.25">
      <c r="B592" s="3">
        <f t="shared" si="32"/>
        <v>2870</v>
      </c>
      <c r="C592" s="14">
        <f t="shared" si="33"/>
        <v>47.833333333333336</v>
      </c>
      <c r="D592" s="11">
        <f t="shared" si="34"/>
        <v>911.46415377399455</v>
      </c>
      <c r="E592" s="11">
        <f t="shared" si="35"/>
        <v>201.96083848429674</v>
      </c>
      <c r="F592" s="11">
        <f>L592</f>
        <v>201.96083848429674</v>
      </c>
      <c r="G592" s="11">
        <f>P592</f>
        <v>201.96083848429674</v>
      </c>
      <c r="H592" s="24">
        <f>H591+IF(Limit=Oui,MAX(0,K591),K591)</f>
        <v>201.96083848429674</v>
      </c>
      <c r="I592" s="12">
        <f>Cp*RhoP/(J592*RhoA)*dP/1000*MassivSS</f>
        <v>0.53396329447094704</v>
      </c>
      <c r="J592" s="24">
        <f>IF(H592&lt;600,425+0.773*H592-1.69/1000*H592^2+2.22/1000^2*H592^3,IF(H592&lt;735,666+13002/(738-H592),IF(H592&lt;900,545+17820/(H592-731),650)))</f>
        <v>530.47120897247817</v>
      </c>
      <c r="K592" s="12">
        <f>LambdaP*MassivSS/(dP/1000)/(J592*RhoA)/(1+I592/3)*(D592-H592)*DeltaT-(EXP(I592/10)-1)*(D592-D591)</f>
        <v>0.35793793006633928</v>
      </c>
      <c r="L592" s="24">
        <f>L591+IF(Limit=Oui,MAX(0,O591),O591)</f>
        <v>201.96083848429674</v>
      </c>
      <c r="M592" s="12">
        <f>Cp*RhoP/(N592*RhoA)*dP/1000*MassivW</f>
        <v>0.53396329447094704</v>
      </c>
      <c r="N592" s="24">
        <f>IF(L592&lt;600,425+0.773*L592-1.69/1000*L592^2+2.22/1000^2*L592^3,IF(L592&lt;735,666+13002/(738-L592),IF(L592&lt;900,545+17820/(L592-731),650)))</f>
        <v>530.47120897247817</v>
      </c>
      <c r="O592" s="12">
        <f>LambdaP*MassivW/(dP/1000)/(N592*RhoA)/(1+M592/3)*(D592-L592)*DeltaT-(EXP(M592/10)-1)*(D592-D591)</f>
        <v>0.35793793006633928</v>
      </c>
      <c r="P592" s="24">
        <f>P591+IF(Limit=Oui,MAX(0,S591),S591)</f>
        <v>201.96083848429674</v>
      </c>
      <c r="Q592" s="12">
        <f>Cp*RhoP/(R592*RhoA)*dP/1000*MassivSI</f>
        <v>0.53396329447094704</v>
      </c>
      <c r="R592" s="24">
        <f>IF(P592&lt;600,425+0.773*P592-1.69/1000*P592^2+2.22/1000^2*P592^3,IF(P592&lt;735,666+13002/(738-P592),IF(P592&lt;900,545+17820/(P592-731),650)))</f>
        <v>530.47120897247817</v>
      </c>
      <c r="S592" s="12">
        <f>LambdaP*MassivSI/(dP/1000)/(R592*RhoA)/(1+Q592/3)*(D592-P592)*DeltaT-(EXP(Q592/10)-1)*(D592-D591)</f>
        <v>0.35793793006633928</v>
      </c>
    </row>
    <row r="593" spans="2:19" x14ac:dyDescent="0.25">
      <c r="B593" s="3">
        <f t="shared" si="32"/>
        <v>2875</v>
      </c>
      <c r="C593" s="14">
        <f t="shared" si="33"/>
        <v>47.916666666666664</v>
      </c>
      <c r="D593" s="11">
        <f t="shared" si="34"/>
        <v>911.72427813838749</v>
      </c>
      <c r="E593" s="11">
        <f t="shared" si="35"/>
        <v>202.31877641436307</v>
      </c>
      <c r="F593" s="11">
        <f>L593</f>
        <v>202.31877641436307</v>
      </c>
      <c r="G593" s="11">
        <f>P593</f>
        <v>202.31877641436307</v>
      </c>
      <c r="H593" s="24">
        <f>H592+IF(Limit=Oui,MAX(0,K592),K592)</f>
        <v>202.31877641436307</v>
      </c>
      <c r="I593" s="12">
        <f>Cp*RhoP/(J593*RhoA)*dP/1000*MassivSS</f>
        <v>0.53383293637475582</v>
      </c>
      <c r="J593" s="24">
        <f>IF(H593&lt;600,425+0.773*H593-1.69/1000*H593^2+2.22/1000^2*H593^3,IF(H593&lt;735,666+13002/(738-H593),IF(H593&lt;900,545+17820/(H593-731),650)))</f>
        <v>530.60074615944063</v>
      </c>
      <c r="K593" s="12">
        <f>LambdaP*MassivSS/(dP/1000)/(J593*RhoA)/(1+I593/3)*(D593-H593)*DeltaT-(EXP(I593/10)-1)*(D593-D592)</f>
        <v>0.35783786780749888</v>
      </c>
      <c r="L593" s="24">
        <f>L592+IF(Limit=Oui,MAX(0,O592),O592)</f>
        <v>202.31877641436307</v>
      </c>
      <c r="M593" s="12">
        <f>Cp*RhoP/(N593*RhoA)*dP/1000*MassivW</f>
        <v>0.53383293637475582</v>
      </c>
      <c r="N593" s="24">
        <f>IF(L593&lt;600,425+0.773*L593-1.69/1000*L593^2+2.22/1000^2*L593^3,IF(L593&lt;735,666+13002/(738-L593),IF(L593&lt;900,545+17820/(L593-731),650)))</f>
        <v>530.60074615944063</v>
      </c>
      <c r="O593" s="12">
        <f>LambdaP*MassivW/(dP/1000)/(N593*RhoA)/(1+M593/3)*(D593-L593)*DeltaT-(EXP(M593/10)-1)*(D593-D592)</f>
        <v>0.35783786780749888</v>
      </c>
      <c r="P593" s="24">
        <f>P592+IF(Limit=Oui,MAX(0,S592),S592)</f>
        <v>202.31877641436307</v>
      </c>
      <c r="Q593" s="12">
        <f>Cp*RhoP/(R593*RhoA)*dP/1000*MassivSI</f>
        <v>0.53383293637475582</v>
      </c>
      <c r="R593" s="24">
        <f>IF(P593&lt;600,425+0.773*P593-1.69/1000*P593^2+2.22/1000^2*P593^3,IF(P593&lt;735,666+13002/(738-P593),IF(P593&lt;900,545+17820/(P593-731),650)))</f>
        <v>530.60074615944063</v>
      </c>
      <c r="S593" s="12">
        <f>LambdaP*MassivSI/(dP/1000)/(R593*RhoA)/(1+Q593/3)*(D593-P593)*DeltaT-(EXP(Q593/10)-1)*(D593-D592)</f>
        <v>0.35783786780749888</v>
      </c>
    </row>
    <row r="594" spans="2:19" x14ac:dyDescent="0.25">
      <c r="B594" s="3">
        <f t="shared" si="32"/>
        <v>2880</v>
      </c>
      <c r="C594" s="14">
        <f t="shared" si="33"/>
        <v>48</v>
      </c>
      <c r="D594" s="11">
        <f t="shared" si="34"/>
        <v>911.98395168043271</v>
      </c>
      <c r="E594" s="11">
        <f t="shared" si="35"/>
        <v>202.67661428217056</v>
      </c>
      <c r="F594" s="11">
        <f>L594</f>
        <v>202.67661428217056</v>
      </c>
      <c r="G594" s="11">
        <f>P594</f>
        <v>202.67661428217056</v>
      </c>
      <c r="H594" s="24">
        <f>H593+IF(Limit=Oui,MAX(0,K593),K593)</f>
        <v>202.67661428217056</v>
      </c>
      <c r="I594" s="12">
        <f>Cp*RhoP/(J594*RhoA)*dP/1000*MassivSS</f>
        <v>0.5337027665588201</v>
      </c>
      <c r="J594" s="24">
        <f>IF(H594&lt;600,425+0.773*H594-1.69/1000*H594^2+2.22/1000^2*H594^3,IF(H594&lt;735,666+13002/(738-H594),IF(H594&lt;900,545+17820/(H594-731),650)))</f>
        <v>530.73015939427967</v>
      </c>
      <c r="K594" s="12">
        <f>LambdaP*MassivSS/(dP/1000)/(J594*RhoA)/(1+I594/3)*(D594-H594)*DeltaT-(EXP(I594/10)-1)*(D594-D593)</f>
        <v>0.35773764498329075</v>
      </c>
      <c r="L594" s="24">
        <f>L593+IF(Limit=Oui,MAX(0,O593),O593)</f>
        <v>202.67661428217056</v>
      </c>
      <c r="M594" s="12">
        <f>Cp*RhoP/(N594*RhoA)*dP/1000*MassivW</f>
        <v>0.5337027665588201</v>
      </c>
      <c r="N594" s="24">
        <f>IF(L594&lt;600,425+0.773*L594-1.69/1000*L594^2+2.22/1000^2*L594^3,IF(L594&lt;735,666+13002/(738-L594),IF(L594&lt;900,545+17820/(L594-731),650)))</f>
        <v>530.73015939427967</v>
      </c>
      <c r="O594" s="12">
        <f>LambdaP*MassivW/(dP/1000)/(N594*RhoA)/(1+M594/3)*(D594-L594)*DeltaT-(EXP(M594/10)-1)*(D594-D593)</f>
        <v>0.35773764498329075</v>
      </c>
      <c r="P594" s="24">
        <f>P593+IF(Limit=Oui,MAX(0,S593),S593)</f>
        <v>202.67661428217056</v>
      </c>
      <c r="Q594" s="12">
        <f>Cp*RhoP/(R594*RhoA)*dP/1000*MassivSI</f>
        <v>0.5337027665588201</v>
      </c>
      <c r="R594" s="24">
        <f>IF(P594&lt;600,425+0.773*P594-1.69/1000*P594^2+2.22/1000^2*P594^3,IF(P594&lt;735,666+13002/(738-P594),IF(P594&lt;900,545+17820/(P594-731),650)))</f>
        <v>530.73015939427967</v>
      </c>
      <c r="S594" s="12">
        <f>LambdaP*MassivSI/(dP/1000)/(R594*RhoA)/(1+Q594/3)*(D594-P594)*DeltaT-(EXP(Q594/10)-1)*(D594-D593)</f>
        <v>0.35773764498329075</v>
      </c>
    </row>
    <row r="595" spans="2:19" x14ac:dyDescent="0.25">
      <c r="B595" s="3">
        <f t="shared" ref="B595:B658" si="36">B594+DeltaT</f>
        <v>2885</v>
      </c>
      <c r="C595" s="14">
        <f t="shared" ref="C595:C658" si="37">B595/60</f>
        <v>48.083333333333336</v>
      </c>
      <c r="D595" s="11">
        <f t="shared" ref="D595:D658" si="38">20+345*LOG(8*C595+1,10)</f>
        <v>912.24317596006995</v>
      </c>
      <c r="E595" s="11">
        <f t="shared" ref="E595:E658" si="39">H595</f>
        <v>203.03435192715386</v>
      </c>
      <c r="F595" s="11">
        <f>L595</f>
        <v>203.03435192715386</v>
      </c>
      <c r="G595" s="11">
        <f>P595</f>
        <v>203.03435192715386</v>
      </c>
      <c r="H595" s="24">
        <f>H594+IF(Limit=Oui,MAX(0,K594),K594)</f>
        <v>203.03435192715386</v>
      </c>
      <c r="I595" s="12">
        <f>Cp*RhoP/(J595*RhoA)*dP/1000*MassivSS</f>
        <v>0.53357278416540854</v>
      </c>
      <c r="J595" s="24">
        <f>IF(H595&lt;600,425+0.773*H595-1.69/1000*H595^2+2.22/1000^2*H595^3,IF(H595&lt;735,666+13002/(738-H595),IF(H595&lt;900,545+17820/(H595-731),650)))</f>
        <v>530.85944930265043</v>
      </c>
      <c r="K595" s="12">
        <f>LambdaP*MassivSS/(dP/1000)/(J595*RhoA)/(1+I595/3)*(D595-H595)*DeltaT-(EXP(I595/10)-1)*(D595-D594)</f>
        <v>0.3576372626441035</v>
      </c>
      <c r="L595" s="24">
        <f>L594+IF(Limit=Oui,MAX(0,O594),O594)</f>
        <v>203.03435192715386</v>
      </c>
      <c r="M595" s="12">
        <f>Cp*RhoP/(N595*RhoA)*dP/1000*MassivW</f>
        <v>0.53357278416540854</v>
      </c>
      <c r="N595" s="24">
        <f>IF(L595&lt;600,425+0.773*L595-1.69/1000*L595^2+2.22/1000^2*L595^3,IF(L595&lt;735,666+13002/(738-L595),IF(L595&lt;900,545+17820/(L595-731),650)))</f>
        <v>530.85944930265043</v>
      </c>
      <c r="O595" s="12">
        <f>LambdaP*MassivW/(dP/1000)/(N595*RhoA)/(1+M595/3)*(D595-L595)*DeltaT-(EXP(M595/10)-1)*(D595-D594)</f>
        <v>0.3576372626441035</v>
      </c>
      <c r="P595" s="24">
        <f>P594+IF(Limit=Oui,MAX(0,S594),S594)</f>
        <v>203.03435192715386</v>
      </c>
      <c r="Q595" s="12">
        <f>Cp*RhoP/(R595*RhoA)*dP/1000*MassivSI</f>
        <v>0.53357278416540854</v>
      </c>
      <c r="R595" s="24">
        <f>IF(P595&lt;600,425+0.773*P595-1.69/1000*P595^2+2.22/1000^2*P595^3,IF(P595&lt;735,666+13002/(738-P595),IF(P595&lt;900,545+17820/(P595-731),650)))</f>
        <v>530.85944930265043</v>
      </c>
      <c r="S595" s="12">
        <f>LambdaP*MassivSI/(dP/1000)/(R595*RhoA)/(1+Q595/3)*(D595-P595)*DeltaT-(EXP(Q595/10)-1)*(D595-D594)</f>
        <v>0.3576372626441035</v>
      </c>
    </row>
    <row r="596" spans="2:19" x14ac:dyDescent="0.25">
      <c r="B596" s="3">
        <f t="shared" si="36"/>
        <v>2890</v>
      </c>
      <c r="C596" s="14">
        <f t="shared" si="37"/>
        <v>48.166666666666664</v>
      </c>
      <c r="D596" s="11">
        <f t="shared" si="38"/>
        <v>912.50195252915682</v>
      </c>
      <c r="E596" s="11">
        <f t="shared" si="39"/>
        <v>203.39198918979795</v>
      </c>
      <c r="F596" s="11">
        <f>L596</f>
        <v>203.39198918979795</v>
      </c>
      <c r="G596" s="11">
        <f>P596</f>
        <v>203.39198918979795</v>
      </c>
      <c r="H596" s="24">
        <f>H595+IF(Limit=Oui,MAX(0,K595),K595)</f>
        <v>203.39198918979795</v>
      </c>
      <c r="I596" s="12">
        <f>Cp*RhoP/(J596*RhoA)*dP/1000*MassivSS</f>
        <v>0.5334429883390116</v>
      </c>
      <c r="J596" s="24">
        <f>IF(H596&lt;600,425+0.773*H596-1.69/1000*H596^2+2.22/1000^2*H596^3,IF(H596&lt;735,666+13002/(738-H596),IF(H596&lt;900,545+17820/(H596-731),650)))</f>
        <v>530.98861650969786</v>
      </c>
      <c r="K596" s="12">
        <f>LambdaP*MassivSS/(dP/1000)/(J596*RhoA)/(1+I596/3)*(D596-H596)*DeltaT-(EXP(I596/10)-1)*(D596-D595)</f>
        <v>0.35753672183188617</v>
      </c>
      <c r="L596" s="24">
        <f>L595+IF(Limit=Oui,MAX(0,O595),O595)</f>
        <v>203.39198918979795</v>
      </c>
      <c r="M596" s="12">
        <f>Cp*RhoP/(N596*RhoA)*dP/1000*MassivW</f>
        <v>0.5334429883390116</v>
      </c>
      <c r="N596" s="24">
        <f>IF(L596&lt;600,425+0.773*L596-1.69/1000*L596^2+2.22/1000^2*L596^3,IF(L596&lt;735,666+13002/(738-L596),IF(L596&lt;900,545+17820/(L596-731),650)))</f>
        <v>530.98861650969786</v>
      </c>
      <c r="O596" s="12">
        <f>LambdaP*MassivW/(dP/1000)/(N596*RhoA)/(1+M596/3)*(D596-L596)*DeltaT-(EXP(M596/10)-1)*(D596-D595)</f>
        <v>0.35753672183188617</v>
      </c>
      <c r="P596" s="24">
        <f>P595+IF(Limit=Oui,MAX(0,S595),S595)</f>
        <v>203.39198918979795</v>
      </c>
      <c r="Q596" s="12">
        <f>Cp*RhoP/(R596*RhoA)*dP/1000*MassivSI</f>
        <v>0.5334429883390116</v>
      </c>
      <c r="R596" s="24">
        <f>IF(P596&lt;600,425+0.773*P596-1.69/1000*P596^2+2.22/1000^2*P596^3,IF(P596&lt;735,666+13002/(738-P596),IF(P596&lt;900,545+17820/(P596-731),650)))</f>
        <v>530.98861650969786</v>
      </c>
      <c r="S596" s="12">
        <f>LambdaP*MassivSI/(dP/1000)/(R596*RhoA)/(1+Q596/3)*(D596-P596)*DeltaT-(EXP(Q596/10)-1)*(D596-D595)</f>
        <v>0.35753672183188617</v>
      </c>
    </row>
    <row r="597" spans="2:19" x14ac:dyDescent="0.25">
      <c r="B597" s="3">
        <f t="shared" si="36"/>
        <v>2895</v>
      </c>
      <c r="C597" s="14">
        <f t="shared" si="37"/>
        <v>48.25</v>
      </c>
      <c r="D597" s="11">
        <f t="shared" si="38"/>
        <v>912.76028293152444</v>
      </c>
      <c r="E597" s="11">
        <f t="shared" si="39"/>
        <v>203.74952591162983</v>
      </c>
      <c r="F597" s="11">
        <f>L597</f>
        <v>203.74952591162983</v>
      </c>
      <c r="G597" s="11">
        <f>P597</f>
        <v>203.74952591162983</v>
      </c>
      <c r="H597" s="24">
        <f>H596+IF(Limit=Oui,MAX(0,K596),K596)</f>
        <v>203.74952591162983</v>
      </c>
      <c r="I597" s="12">
        <f>Cp*RhoP/(J597*RhoA)*dP/1000*MassivSS</f>
        <v>0.53331337822634284</v>
      </c>
      <c r="J597" s="24">
        <f>IF(H597&lt;600,425+0.773*H597-1.69/1000*H597^2+2.22/1000^2*H597^3,IF(H597&lt;735,666+13002/(738-H597),IF(H597&lt;900,545+17820/(H597-731),650)))</f>
        <v>531.11766164004985</v>
      </c>
      <c r="K597" s="12">
        <f>LambdaP*MassivSS/(dP/1000)/(J597*RhoA)/(1+I597/3)*(D597-H597)*DeltaT-(EXP(I597/10)-1)*(D597-D596)</f>
        <v>0.35743602358029092</v>
      </c>
      <c r="L597" s="24">
        <f>L596+IF(Limit=Oui,MAX(0,O596),O596)</f>
        <v>203.74952591162983</v>
      </c>
      <c r="M597" s="12">
        <f>Cp*RhoP/(N597*RhoA)*dP/1000*MassivW</f>
        <v>0.53331337822634284</v>
      </c>
      <c r="N597" s="24">
        <f>IF(L597&lt;600,425+0.773*L597-1.69/1000*L597^2+2.22/1000^2*L597^3,IF(L597&lt;735,666+13002/(738-L597),IF(L597&lt;900,545+17820/(L597-731),650)))</f>
        <v>531.11766164004985</v>
      </c>
      <c r="O597" s="12">
        <f>LambdaP*MassivW/(dP/1000)/(N597*RhoA)/(1+M597/3)*(D597-L597)*DeltaT-(EXP(M597/10)-1)*(D597-D596)</f>
        <v>0.35743602358029092</v>
      </c>
      <c r="P597" s="24">
        <f>P596+IF(Limit=Oui,MAX(0,S596),S596)</f>
        <v>203.74952591162983</v>
      </c>
      <c r="Q597" s="12">
        <f>Cp*RhoP/(R597*RhoA)*dP/1000*MassivSI</f>
        <v>0.53331337822634284</v>
      </c>
      <c r="R597" s="24">
        <f>IF(P597&lt;600,425+0.773*P597-1.69/1000*P597^2+2.22/1000^2*P597^3,IF(P597&lt;735,666+13002/(738-P597),IF(P597&lt;900,545+17820/(P597-731),650)))</f>
        <v>531.11766164004985</v>
      </c>
      <c r="S597" s="12">
        <f>LambdaP*MassivSI/(dP/1000)/(R597*RhoA)/(1+Q597/3)*(D597-P597)*DeltaT-(EXP(Q597/10)-1)*(D597-D596)</f>
        <v>0.35743602358029092</v>
      </c>
    </row>
    <row r="598" spans="2:19" x14ac:dyDescent="0.25">
      <c r="B598" s="3">
        <f t="shared" si="36"/>
        <v>2900</v>
      </c>
      <c r="C598" s="14">
        <f t="shared" si="37"/>
        <v>48.333333333333336</v>
      </c>
      <c r="D598" s="11">
        <f t="shared" si="38"/>
        <v>913.01816870303094</v>
      </c>
      <c r="E598" s="11">
        <f t="shared" si="39"/>
        <v>204.10696193521011</v>
      </c>
      <c r="F598" s="11">
        <f>L598</f>
        <v>204.10696193521011</v>
      </c>
      <c r="G598" s="11">
        <f>P598</f>
        <v>204.10696193521011</v>
      </c>
      <c r="H598" s="24">
        <f>H597+IF(Limit=Oui,MAX(0,K597),K597)</f>
        <v>204.10696193521011</v>
      </c>
      <c r="I598" s="12">
        <f>Cp*RhoP/(J598*RhoA)*dP/1000*MassivSS</f>
        <v>0.53318395297633525</v>
      </c>
      <c r="J598" s="24">
        <f>IF(H598&lt;600,425+0.773*H598-1.69/1000*H598^2+2.22/1000^2*H598^3,IF(H598&lt;735,666+13002/(738-H598),IF(H598&lt;900,545+17820/(H598-731),650)))</f>
        <v>531.24658531781154</v>
      </c>
      <c r="K598" s="12">
        <f>LambdaP*MassivSS/(dP/1000)/(J598*RhoA)/(1+I598/3)*(D598-H598)*DeltaT-(EXP(I598/10)-1)*(D598-D597)</f>
        <v>0.35733516891483447</v>
      </c>
      <c r="L598" s="24">
        <f>L597+IF(Limit=Oui,MAX(0,O597),O597)</f>
        <v>204.10696193521011</v>
      </c>
      <c r="M598" s="12">
        <f>Cp*RhoP/(N598*RhoA)*dP/1000*MassivW</f>
        <v>0.53318395297633525</v>
      </c>
      <c r="N598" s="24">
        <f>IF(L598&lt;600,425+0.773*L598-1.69/1000*L598^2+2.22/1000^2*L598^3,IF(L598&lt;735,666+13002/(738-L598),IF(L598&lt;900,545+17820/(L598-731),650)))</f>
        <v>531.24658531781154</v>
      </c>
      <c r="O598" s="12">
        <f>LambdaP*MassivW/(dP/1000)/(N598*RhoA)/(1+M598/3)*(D598-L598)*DeltaT-(EXP(M598/10)-1)*(D598-D597)</f>
        <v>0.35733516891483447</v>
      </c>
      <c r="P598" s="24">
        <f>P597+IF(Limit=Oui,MAX(0,S597),S597)</f>
        <v>204.10696193521011</v>
      </c>
      <c r="Q598" s="12">
        <f>Cp*RhoP/(R598*RhoA)*dP/1000*MassivSI</f>
        <v>0.53318395297633525</v>
      </c>
      <c r="R598" s="24">
        <f>IF(P598&lt;600,425+0.773*P598-1.69/1000*P598^2+2.22/1000^2*P598^3,IF(P598&lt;735,666+13002/(738-P598),IF(P598&lt;900,545+17820/(P598-731),650)))</f>
        <v>531.24658531781154</v>
      </c>
      <c r="S598" s="12">
        <f>LambdaP*MassivSI/(dP/1000)/(R598*RhoA)/(1+Q598/3)*(D598-P598)*DeltaT-(EXP(Q598/10)-1)*(D598-D597)</f>
        <v>0.35733516891483447</v>
      </c>
    </row>
    <row r="599" spans="2:19" x14ac:dyDescent="0.25">
      <c r="B599" s="3">
        <f t="shared" si="36"/>
        <v>2905</v>
      </c>
      <c r="C599" s="14">
        <f t="shared" si="37"/>
        <v>48.416666666666664</v>
      </c>
      <c r="D599" s="11">
        <f t="shared" si="38"/>
        <v>913.27561137161933</v>
      </c>
      <c r="E599" s="11">
        <f t="shared" si="39"/>
        <v>204.46429710412494</v>
      </c>
      <c r="F599" s="11">
        <f>L599</f>
        <v>204.46429710412494</v>
      </c>
      <c r="G599" s="11">
        <f>P599</f>
        <v>204.46429710412494</v>
      </c>
      <c r="H599" s="24">
        <f>H598+IF(Limit=Oui,MAX(0,K598),K598)</f>
        <v>204.46429710412494</v>
      </c>
      <c r="I599" s="12">
        <f>Cp*RhoP/(J599*RhoA)*dP/1000*MassivSS</f>
        <v>0.53305471174014141</v>
      </c>
      <c r="J599" s="24">
        <f>IF(H599&lt;600,425+0.773*H599-1.69/1000*H599^2+2.22/1000^2*H599^3,IF(H599&lt;735,666+13002/(738-H599),IF(H599&lt;900,545+17820/(H599-731),650)))</f>
        <v>531.37538816655865</v>
      </c>
      <c r="K599" s="12">
        <f>LambdaP*MassivSS/(dP/1000)/(J599*RhoA)/(1+I599/3)*(D599-H599)*DeltaT-(EXP(I599/10)-1)*(D599-D598)</f>
        <v>0.35723415885271315</v>
      </c>
      <c r="L599" s="24">
        <f>L598+IF(Limit=Oui,MAX(0,O598),O598)</f>
        <v>204.46429710412494</v>
      </c>
      <c r="M599" s="12">
        <f>Cp*RhoP/(N599*RhoA)*dP/1000*MassivW</f>
        <v>0.53305471174014141</v>
      </c>
      <c r="N599" s="24">
        <f>IF(L599&lt;600,425+0.773*L599-1.69/1000*L599^2+2.22/1000^2*L599^3,IF(L599&lt;735,666+13002/(738-L599),IF(L599&lt;900,545+17820/(L599-731),650)))</f>
        <v>531.37538816655865</v>
      </c>
      <c r="O599" s="12">
        <f>LambdaP*MassivW/(dP/1000)/(N599*RhoA)/(1+M599/3)*(D599-L599)*DeltaT-(EXP(M599/10)-1)*(D599-D598)</f>
        <v>0.35723415885271315</v>
      </c>
      <c r="P599" s="24">
        <f>P598+IF(Limit=Oui,MAX(0,S598),S598)</f>
        <v>204.46429710412494</v>
      </c>
      <c r="Q599" s="12">
        <f>Cp*RhoP/(R599*RhoA)*dP/1000*MassivSI</f>
        <v>0.53305471174014141</v>
      </c>
      <c r="R599" s="24">
        <f>IF(P599&lt;600,425+0.773*P599-1.69/1000*P599^2+2.22/1000^2*P599^3,IF(P599&lt;735,666+13002/(738-P599),IF(P599&lt;900,545+17820/(P599-731),650)))</f>
        <v>531.37538816655865</v>
      </c>
      <c r="S599" s="12">
        <f>LambdaP*MassivSI/(dP/1000)/(R599*RhoA)/(1+Q599/3)*(D599-P599)*DeltaT-(EXP(Q599/10)-1)*(D599-D598)</f>
        <v>0.35723415885271315</v>
      </c>
    </row>
    <row r="600" spans="2:19" x14ac:dyDescent="0.25">
      <c r="B600" s="3">
        <f t="shared" si="36"/>
        <v>2910</v>
      </c>
      <c r="C600" s="14">
        <f t="shared" si="37"/>
        <v>48.5</v>
      </c>
      <c r="D600" s="11">
        <f t="shared" si="38"/>
        <v>913.53261245736905</v>
      </c>
      <c r="E600" s="11">
        <f t="shared" si="39"/>
        <v>204.82153126297766</v>
      </c>
      <c r="F600" s="11">
        <f>L600</f>
        <v>204.82153126297766</v>
      </c>
      <c r="G600" s="11">
        <f>P600</f>
        <v>204.82153126297766</v>
      </c>
      <c r="H600" s="24">
        <f>H599+IF(Limit=Oui,MAX(0,K599),K599)</f>
        <v>204.82153126297766</v>
      </c>
      <c r="I600" s="12">
        <f>Cp*RhoP/(J600*RhoA)*dP/1000*MassivSS</f>
        <v>0.53292565367113209</v>
      </c>
      <c r="J600" s="24">
        <f>IF(H600&lt;600,425+0.773*H600-1.69/1000*H600^2+2.22/1000^2*H600^3,IF(H600&lt;735,666+13002/(738-H600),IF(H600&lt;900,545+17820/(H600-731),650)))</f>
        <v>531.50407080933155</v>
      </c>
      <c r="K600" s="12">
        <f>LambdaP*MassivSS/(dP/1000)/(J600*RhoA)/(1+I600/3)*(D600-H600)*DeltaT-(EXP(I600/10)-1)*(D600-D599)</f>
        <v>0.35713299440319818</v>
      </c>
      <c r="L600" s="24">
        <f>L599+IF(Limit=Oui,MAX(0,O599),O599)</f>
        <v>204.82153126297766</v>
      </c>
      <c r="M600" s="12">
        <f>Cp*RhoP/(N600*RhoA)*dP/1000*MassivW</f>
        <v>0.53292565367113209</v>
      </c>
      <c r="N600" s="24">
        <f>IF(L600&lt;600,425+0.773*L600-1.69/1000*L600^2+2.22/1000^2*L600^3,IF(L600&lt;735,666+13002/(738-L600),IF(L600&lt;900,545+17820/(L600-731),650)))</f>
        <v>531.50407080933155</v>
      </c>
      <c r="O600" s="12">
        <f>LambdaP*MassivW/(dP/1000)/(N600*RhoA)/(1+M600/3)*(D600-L600)*DeltaT-(EXP(M600/10)-1)*(D600-D599)</f>
        <v>0.35713299440319818</v>
      </c>
      <c r="P600" s="24">
        <f>P599+IF(Limit=Oui,MAX(0,S599),S599)</f>
        <v>204.82153126297766</v>
      </c>
      <c r="Q600" s="12">
        <f>Cp*RhoP/(R600*RhoA)*dP/1000*MassivSI</f>
        <v>0.53292565367113209</v>
      </c>
      <c r="R600" s="24">
        <f>IF(P600&lt;600,425+0.773*P600-1.69/1000*P600^2+2.22/1000^2*P600^3,IF(P600&lt;735,666+13002/(738-P600),IF(P600&lt;900,545+17820/(P600-731),650)))</f>
        <v>531.50407080933155</v>
      </c>
      <c r="S600" s="12">
        <f>LambdaP*MassivSI/(dP/1000)/(R600*RhoA)/(1+Q600/3)*(D600-P600)*DeltaT-(EXP(Q600/10)-1)*(D600-D599)</f>
        <v>0.35713299440319818</v>
      </c>
    </row>
    <row r="601" spans="2:19" x14ac:dyDescent="0.25">
      <c r="B601" s="3">
        <f t="shared" si="36"/>
        <v>2915</v>
      </c>
      <c r="C601" s="14">
        <f t="shared" si="37"/>
        <v>48.583333333333336</v>
      </c>
      <c r="D601" s="11">
        <f t="shared" si="38"/>
        <v>913.78917347255128</v>
      </c>
      <c r="E601" s="11">
        <f t="shared" si="39"/>
        <v>205.17866425738086</v>
      </c>
      <c r="F601" s="11">
        <f>L601</f>
        <v>205.17866425738086</v>
      </c>
      <c r="G601" s="11">
        <f>P601</f>
        <v>205.17866425738086</v>
      </c>
      <c r="H601" s="24">
        <f>H600+IF(Limit=Oui,MAX(0,K600),K600)</f>
        <v>205.17866425738086</v>
      </c>
      <c r="I601" s="12">
        <f>Cp*RhoP/(J601*RhoA)*dP/1000*MassivSS</f>
        <v>0.53279677792489466</v>
      </c>
      <c r="J601" s="24">
        <f>IF(H601&lt;600,425+0.773*H601-1.69/1000*H601^2+2.22/1000^2*H601^3,IF(H601&lt;735,666+13002/(738-H601),IF(H601&lt;900,545+17820/(H601-731),650)))</f>
        <v>531.63263386862889</v>
      </c>
      <c r="K601" s="12">
        <f>LambdaP*MassivSS/(dP/1000)/(J601*RhoA)/(1+I601/3)*(D601-H601)*DeltaT-(EXP(I601/10)-1)*(D601-D600)</f>
        <v>0.35703167656747364</v>
      </c>
      <c r="L601" s="24">
        <f>L600+IF(Limit=Oui,MAX(0,O600),O600)</f>
        <v>205.17866425738086</v>
      </c>
      <c r="M601" s="12">
        <f>Cp*RhoP/(N601*RhoA)*dP/1000*MassivW</f>
        <v>0.53279677792489466</v>
      </c>
      <c r="N601" s="24">
        <f>IF(L601&lt;600,425+0.773*L601-1.69/1000*L601^2+2.22/1000^2*L601^3,IF(L601&lt;735,666+13002/(738-L601),IF(L601&lt;900,545+17820/(L601-731),650)))</f>
        <v>531.63263386862889</v>
      </c>
      <c r="O601" s="12">
        <f>LambdaP*MassivW/(dP/1000)/(N601*RhoA)/(1+M601/3)*(D601-L601)*DeltaT-(EXP(M601/10)-1)*(D601-D600)</f>
        <v>0.35703167656747364</v>
      </c>
      <c r="P601" s="24">
        <f>P600+IF(Limit=Oui,MAX(0,S600),S600)</f>
        <v>205.17866425738086</v>
      </c>
      <c r="Q601" s="12">
        <f>Cp*RhoP/(R601*RhoA)*dP/1000*MassivSI</f>
        <v>0.53279677792489466</v>
      </c>
      <c r="R601" s="24">
        <f>IF(P601&lt;600,425+0.773*P601-1.69/1000*P601^2+2.22/1000^2*P601^3,IF(P601&lt;735,666+13002/(738-P601),IF(P601&lt;900,545+17820/(P601-731),650)))</f>
        <v>531.63263386862889</v>
      </c>
      <c r="S601" s="12">
        <f>LambdaP*MassivSI/(dP/1000)/(R601*RhoA)/(1+Q601/3)*(D601-P601)*DeltaT-(EXP(Q601/10)-1)*(D601-D600)</f>
        <v>0.35703167656747364</v>
      </c>
    </row>
    <row r="602" spans="2:19" x14ac:dyDescent="0.25">
      <c r="B602" s="3">
        <f t="shared" si="36"/>
        <v>2920</v>
      </c>
      <c r="C602" s="14">
        <f t="shared" si="37"/>
        <v>48.666666666666664</v>
      </c>
      <c r="D602" s="11">
        <f t="shared" si="38"/>
        <v>914.0452959216816</v>
      </c>
      <c r="E602" s="11">
        <f t="shared" si="39"/>
        <v>205.53569593394835</v>
      </c>
      <c r="F602" s="11">
        <f>L602</f>
        <v>205.53569593394835</v>
      </c>
      <c r="G602" s="11">
        <f>P602</f>
        <v>205.53569593394835</v>
      </c>
      <c r="H602" s="24">
        <f>H601+IF(Limit=Oui,MAX(0,K601),K601)</f>
        <v>205.53569593394835</v>
      </c>
      <c r="I602" s="12">
        <f>Cp*RhoP/(J602*RhoA)*dP/1000*MassivSS</f>
        <v>0.53266808365923202</v>
      </c>
      <c r="J602" s="24">
        <f>IF(H602&lt;600,425+0.773*H602-1.69/1000*H602^2+2.22/1000^2*H602^3,IF(H602&lt;735,666+13002/(738-H602),IF(H602&lt;900,545+17820/(H602-731),650)))</f>
        <v>531.76107796640167</v>
      </c>
      <c r="K602" s="12">
        <f>LambdaP*MassivSS/(dP/1000)/(J602*RhoA)/(1+I602/3)*(D602-H602)*DeltaT-(EXP(I602/10)-1)*(D602-D601)</f>
        <v>0.35693020633883416</v>
      </c>
      <c r="L602" s="24">
        <f>L601+IF(Limit=Oui,MAX(0,O601),O601)</f>
        <v>205.53569593394835</v>
      </c>
      <c r="M602" s="12">
        <f>Cp*RhoP/(N602*RhoA)*dP/1000*MassivW</f>
        <v>0.53266808365923202</v>
      </c>
      <c r="N602" s="24">
        <f>IF(L602&lt;600,425+0.773*L602-1.69/1000*L602^2+2.22/1000^2*L602^3,IF(L602&lt;735,666+13002/(738-L602),IF(L602&lt;900,545+17820/(L602-731),650)))</f>
        <v>531.76107796640167</v>
      </c>
      <c r="O602" s="12">
        <f>LambdaP*MassivW/(dP/1000)/(N602*RhoA)/(1+M602/3)*(D602-L602)*DeltaT-(EXP(M602/10)-1)*(D602-D601)</f>
        <v>0.35693020633883416</v>
      </c>
      <c r="P602" s="24">
        <f>P601+IF(Limit=Oui,MAX(0,S601),S601)</f>
        <v>205.53569593394835</v>
      </c>
      <c r="Q602" s="12">
        <f>Cp*RhoP/(R602*RhoA)*dP/1000*MassivSI</f>
        <v>0.53266808365923202</v>
      </c>
      <c r="R602" s="24">
        <f>IF(P602&lt;600,425+0.773*P602-1.69/1000*P602^2+2.22/1000^2*P602^3,IF(P602&lt;735,666+13002/(738-P602),IF(P602&lt;900,545+17820/(P602-731),650)))</f>
        <v>531.76107796640167</v>
      </c>
      <c r="S602" s="12">
        <f>LambdaP*MassivSI/(dP/1000)/(R602*RhoA)/(1+Q602/3)*(D602-P602)*DeltaT-(EXP(Q602/10)-1)*(D602-D601)</f>
        <v>0.35693020633883416</v>
      </c>
    </row>
    <row r="603" spans="2:19" x14ac:dyDescent="0.25">
      <c r="B603" s="3">
        <f t="shared" si="36"/>
        <v>2925</v>
      </c>
      <c r="C603" s="14">
        <f t="shared" si="37"/>
        <v>48.75</v>
      </c>
      <c r="D603" s="11">
        <f t="shared" si="38"/>
        <v>914.30098130157398</v>
      </c>
      <c r="E603" s="11">
        <f t="shared" si="39"/>
        <v>205.89262614028718</v>
      </c>
      <c r="F603" s="11">
        <f>L603</f>
        <v>205.89262614028718</v>
      </c>
      <c r="G603" s="11">
        <f>P603</f>
        <v>205.89262614028718</v>
      </c>
      <c r="H603" s="24">
        <f>H602+IF(Limit=Oui,MAX(0,K602),K602)</f>
        <v>205.89262614028718</v>
      </c>
      <c r="I603" s="12">
        <f>Cp*RhoP/(J603*RhoA)*dP/1000*MassivSS</f>
        <v>0.53253957003416152</v>
      </c>
      <c r="J603" s="24">
        <f>IF(H603&lt;600,425+0.773*H603-1.69/1000*H603^2+2.22/1000^2*H603^3,IF(H603&lt;735,666+13002/(738-H603),IF(H603&lt;900,545+17820/(H603-731),650)))</f>
        <v>531.88940372404727</v>
      </c>
      <c r="K603" s="12">
        <f>LambdaP*MassivSS/(dP/1000)/(J603*RhoA)/(1+I603/3)*(D603-H603)*DeltaT-(EXP(I603/10)-1)*(D603-D602)</f>
        <v>0.3568285847026571</v>
      </c>
      <c r="L603" s="24">
        <f>L602+IF(Limit=Oui,MAX(0,O602),O602)</f>
        <v>205.89262614028718</v>
      </c>
      <c r="M603" s="12">
        <f>Cp*RhoP/(N603*RhoA)*dP/1000*MassivW</f>
        <v>0.53253957003416152</v>
      </c>
      <c r="N603" s="24">
        <f>IF(L603&lt;600,425+0.773*L603-1.69/1000*L603^2+2.22/1000^2*L603^3,IF(L603&lt;735,666+13002/(738-L603),IF(L603&lt;900,545+17820/(L603-731),650)))</f>
        <v>531.88940372404727</v>
      </c>
      <c r="O603" s="12">
        <f>LambdaP*MassivW/(dP/1000)/(N603*RhoA)/(1+M603/3)*(D603-L603)*DeltaT-(EXP(M603/10)-1)*(D603-D602)</f>
        <v>0.3568285847026571</v>
      </c>
      <c r="P603" s="24">
        <f>P602+IF(Limit=Oui,MAX(0,S602),S602)</f>
        <v>205.89262614028718</v>
      </c>
      <c r="Q603" s="12">
        <f>Cp*RhoP/(R603*RhoA)*dP/1000*MassivSI</f>
        <v>0.53253957003416152</v>
      </c>
      <c r="R603" s="24">
        <f>IF(P603&lt;600,425+0.773*P603-1.69/1000*P603^2+2.22/1000^2*P603^3,IF(P603&lt;735,666+13002/(738-P603),IF(P603&lt;900,545+17820/(P603-731),650)))</f>
        <v>531.88940372404727</v>
      </c>
      <c r="S603" s="12">
        <f>LambdaP*MassivSI/(dP/1000)/(R603*RhoA)/(1+Q603/3)*(D603-P603)*DeltaT-(EXP(Q603/10)-1)*(D603-D602)</f>
        <v>0.3568285847026571</v>
      </c>
    </row>
    <row r="604" spans="2:19" x14ac:dyDescent="0.25">
      <c r="B604" s="3">
        <f t="shared" si="36"/>
        <v>2930</v>
      </c>
      <c r="C604" s="14">
        <f t="shared" si="37"/>
        <v>48.833333333333336</v>
      </c>
      <c r="D604" s="11">
        <f t="shared" si="38"/>
        <v>914.55623110139186</v>
      </c>
      <c r="E604" s="11">
        <f t="shared" si="39"/>
        <v>206.24945472498985</v>
      </c>
      <c r="F604" s="11">
        <f>L604</f>
        <v>206.24945472498985</v>
      </c>
      <c r="G604" s="11">
        <f>P604</f>
        <v>206.24945472498985</v>
      </c>
      <c r="H604" s="24">
        <f>H603+IF(Limit=Oui,MAX(0,K603),K603)</f>
        <v>206.24945472498985</v>
      </c>
      <c r="I604" s="12">
        <f>Cp*RhoP/(J604*RhoA)*dP/1000*MassivSS</f>
        <v>0.53241123621191244</v>
      </c>
      <c r="J604" s="24">
        <f>IF(H604&lt;600,425+0.773*H604-1.69/1000*H604^2+2.22/1000^2*H604^3,IF(H604&lt;735,666+13002/(738-H604),IF(H604&lt;900,545+17820/(H604-731),650)))</f>
        <v>532.0176117624037</v>
      </c>
      <c r="K604" s="12">
        <f>LambdaP*MassivSS/(dP/1000)/(J604*RhoA)/(1+I604/3)*(D604-H604)*DeltaT-(EXP(I604/10)-1)*(D604-D603)</f>
        <v>0.35672681263661166</v>
      </c>
      <c r="L604" s="24">
        <f>L603+IF(Limit=Oui,MAX(0,O603),O603)</f>
        <v>206.24945472498985</v>
      </c>
      <c r="M604" s="12">
        <f>Cp*RhoP/(N604*RhoA)*dP/1000*MassivW</f>
        <v>0.53241123621191244</v>
      </c>
      <c r="N604" s="24">
        <f>IF(L604&lt;600,425+0.773*L604-1.69/1000*L604^2+2.22/1000^2*L604^3,IF(L604&lt;735,666+13002/(738-L604),IF(L604&lt;900,545+17820/(L604-731),650)))</f>
        <v>532.0176117624037</v>
      </c>
      <c r="O604" s="12">
        <f>LambdaP*MassivW/(dP/1000)/(N604*RhoA)/(1+M604/3)*(D604-L604)*DeltaT-(EXP(M604/10)-1)*(D604-D603)</f>
        <v>0.35672681263661166</v>
      </c>
      <c r="P604" s="24">
        <f>P603+IF(Limit=Oui,MAX(0,S603),S603)</f>
        <v>206.24945472498985</v>
      </c>
      <c r="Q604" s="12">
        <f>Cp*RhoP/(R604*RhoA)*dP/1000*MassivSI</f>
        <v>0.53241123621191244</v>
      </c>
      <c r="R604" s="24">
        <f>IF(P604&lt;600,425+0.773*P604-1.69/1000*P604^2+2.22/1000^2*P604^3,IF(P604&lt;735,666+13002/(738-P604),IF(P604&lt;900,545+17820/(P604-731),650)))</f>
        <v>532.0176117624037</v>
      </c>
      <c r="S604" s="12">
        <f>LambdaP*MassivSI/(dP/1000)/(R604*RhoA)/(1+Q604/3)*(D604-P604)*DeltaT-(EXP(Q604/10)-1)*(D604-D603)</f>
        <v>0.35672681263661166</v>
      </c>
    </row>
    <row r="605" spans="2:19" x14ac:dyDescent="0.25">
      <c r="B605" s="3">
        <f t="shared" si="36"/>
        <v>2935</v>
      </c>
      <c r="C605" s="14">
        <f t="shared" si="37"/>
        <v>48.916666666666664</v>
      </c>
      <c r="D605" s="11">
        <f t="shared" si="38"/>
        <v>914.8110468027013</v>
      </c>
      <c r="E605" s="11">
        <f t="shared" si="39"/>
        <v>206.60618153762647</v>
      </c>
      <c r="F605" s="11">
        <f>L605</f>
        <v>206.60618153762647</v>
      </c>
      <c r="G605" s="11">
        <f>P605</f>
        <v>206.60618153762647</v>
      </c>
      <c r="H605" s="24">
        <f>H604+IF(Limit=Oui,MAX(0,K604),K604)</f>
        <v>206.60618153762647</v>
      </c>
      <c r="I605" s="12">
        <f>Cp*RhoP/(J605*RhoA)*dP/1000*MassivSS</f>
        <v>0.53228308135692637</v>
      </c>
      <c r="J605" s="24">
        <f>IF(H605&lt;600,425+0.773*H605-1.69/1000*H605^2+2.22/1000^2*H605^3,IF(H605&lt;735,666+13002/(738-H605),IF(H605&lt;900,545+17820/(H605-731),650)))</f>
        <v>532.14570270174306</v>
      </c>
      <c r="K605" s="12">
        <f>LambdaP*MassivSS/(dP/1000)/(J605*RhoA)/(1+I605/3)*(D605-H605)*DeltaT-(EXP(I605/10)-1)*(D605-D604)</f>
        <v>0.35662489111058809</v>
      </c>
      <c r="L605" s="24">
        <f>L604+IF(Limit=Oui,MAX(0,O604),O604)</f>
        <v>206.60618153762647</v>
      </c>
      <c r="M605" s="12">
        <f>Cp*RhoP/(N605*RhoA)*dP/1000*MassivW</f>
        <v>0.53228308135692637</v>
      </c>
      <c r="N605" s="24">
        <f>IF(L605&lt;600,425+0.773*L605-1.69/1000*L605^2+2.22/1000^2*L605^3,IF(L605&lt;735,666+13002/(738-L605),IF(L605&lt;900,545+17820/(L605-731),650)))</f>
        <v>532.14570270174306</v>
      </c>
      <c r="O605" s="12">
        <f>LambdaP*MassivW/(dP/1000)/(N605*RhoA)/(1+M605/3)*(D605-L605)*DeltaT-(EXP(M605/10)-1)*(D605-D604)</f>
        <v>0.35662489111058809</v>
      </c>
      <c r="P605" s="24">
        <f>P604+IF(Limit=Oui,MAX(0,S604),S604)</f>
        <v>206.60618153762647</v>
      </c>
      <c r="Q605" s="12">
        <f>Cp*RhoP/(R605*RhoA)*dP/1000*MassivSI</f>
        <v>0.53228308135692637</v>
      </c>
      <c r="R605" s="24">
        <f>IF(P605&lt;600,425+0.773*P605-1.69/1000*P605^2+2.22/1000^2*P605^3,IF(P605&lt;735,666+13002/(738-P605),IF(P605&lt;900,545+17820/(P605-731),650)))</f>
        <v>532.14570270174306</v>
      </c>
      <c r="S605" s="12">
        <f>LambdaP*MassivSI/(dP/1000)/(R605*RhoA)/(1+Q605/3)*(D605-P605)*DeltaT-(EXP(Q605/10)-1)*(D605-D604)</f>
        <v>0.35662489111058809</v>
      </c>
    </row>
    <row r="606" spans="2:19" x14ac:dyDescent="0.25">
      <c r="B606" s="3">
        <f t="shared" si="36"/>
        <v>2940</v>
      </c>
      <c r="C606" s="14">
        <f t="shared" si="37"/>
        <v>49</v>
      </c>
      <c r="D606" s="11">
        <f t="shared" si="38"/>
        <v>915.06542987952218</v>
      </c>
      <c r="E606" s="11">
        <f t="shared" si="39"/>
        <v>206.96280642873705</v>
      </c>
      <c r="F606" s="11">
        <f>L606</f>
        <v>206.96280642873705</v>
      </c>
      <c r="G606" s="11">
        <f>P606</f>
        <v>206.96280642873705</v>
      </c>
      <c r="H606" s="24">
        <f>H605+IF(Limit=Oui,MAX(0,K605),K605)</f>
        <v>206.96280642873705</v>
      </c>
      <c r="I606" s="12">
        <f>Cp*RhoP/(J606*RhoA)*dP/1000*MassivSS</f>
        <v>0.53215510463585391</v>
      </c>
      <c r="J606" s="24">
        <f>IF(H606&lt;600,425+0.773*H606-1.69/1000*H606^2+2.22/1000^2*H606^3,IF(H606&lt;735,666+13002/(738-H606),IF(H606&lt;900,545+17820/(H606-731),650)))</f>
        <v>532.27367716176673</v>
      </c>
      <c r="K606" s="12">
        <f>LambdaP*MassivSS/(dP/1000)/(J606*RhoA)/(1+I606/3)*(D606-H606)*DeltaT-(EXP(I606/10)-1)*(D606-D605)</f>
        <v>0.35652282108685451</v>
      </c>
      <c r="L606" s="24">
        <f>L605+IF(Limit=Oui,MAX(0,O605),O605)</f>
        <v>206.96280642873705</v>
      </c>
      <c r="M606" s="12">
        <f>Cp*RhoP/(N606*RhoA)*dP/1000*MassivW</f>
        <v>0.53215510463585391</v>
      </c>
      <c r="N606" s="24">
        <f>IF(L606&lt;600,425+0.773*L606-1.69/1000*L606^2+2.22/1000^2*L606^3,IF(L606&lt;735,666+13002/(738-L606),IF(L606&lt;900,545+17820/(L606-731),650)))</f>
        <v>532.27367716176673</v>
      </c>
      <c r="O606" s="12">
        <f>LambdaP*MassivW/(dP/1000)/(N606*RhoA)/(1+M606/3)*(D606-L606)*DeltaT-(EXP(M606/10)-1)*(D606-D605)</f>
        <v>0.35652282108685451</v>
      </c>
      <c r="P606" s="24">
        <f>P605+IF(Limit=Oui,MAX(0,S605),S605)</f>
        <v>206.96280642873705</v>
      </c>
      <c r="Q606" s="12">
        <f>Cp*RhoP/(R606*RhoA)*dP/1000*MassivSI</f>
        <v>0.53215510463585391</v>
      </c>
      <c r="R606" s="24">
        <f>IF(P606&lt;600,425+0.773*P606-1.69/1000*P606^2+2.22/1000^2*P606^3,IF(P606&lt;735,666+13002/(738-P606),IF(P606&lt;900,545+17820/(P606-731),650)))</f>
        <v>532.27367716176673</v>
      </c>
      <c r="S606" s="12">
        <f>LambdaP*MassivSI/(dP/1000)/(R606*RhoA)/(1+Q606/3)*(D606-P606)*DeltaT-(EXP(Q606/10)-1)*(D606-D605)</f>
        <v>0.35652282108685451</v>
      </c>
    </row>
    <row r="607" spans="2:19" x14ac:dyDescent="0.25">
      <c r="B607" s="3">
        <f t="shared" si="36"/>
        <v>2945</v>
      </c>
      <c r="C607" s="14">
        <f t="shared" si="37"/>
        <v>49.083333333333336</v>
      </c>
      <c r="D607" s="11">
        <f t="shared" si="38"/>
        <v>915.31938179837903</v>
      </c>
      <c r="E607" s="11">
        <f t="shared" si="39"/>
        <v>207.31932924982391</v>
      </c>
      <c r="F607" s="11">
        <f>L607</f>
        <v>207.31932924982391</v>
      </c>
      <c r="G607" s="11">
        <f>P607</f>
        <v>207.31932924982391</v>
      </c>
      <c r="H607" s="24">
        <f>H606+IF(Limit=Oui,MAX(0,K606),K606)</f>
        <v>207.31932924982391</v>
      </c>
      <c r="I607" s="12">
        <f>Cp*RhoP/(J607*RhoA)*dP/1000*MassivSS</f>
        <v>0.53202730521755415</v>
      </c>
      <c r="J607" s="24">
        <f>IF(H607&lt;600,425+0.773*H607-1.69/1000*H607^2+2.22/1000^2*H607^3,IF(H607&lt;735,666+13002/(738-H607),IF(H607&lt;900,545+17820/(H607-731),650)))</f>
        <v>532.40153576159878</v>
      </c>
      <c r="K607" s="12">
        <f>LambdaP*MassivSS/(dP/1000)/(J607*RhoA)/(1+I607/3)*(D607-H607)*DeltaT-(EXP(I607/10)-1)*(D607-D606)</f>
        <v>0.35642060352012267</v>
      </c>
      <c r="L607" s="24">
        <f>L606+IF(Limit=Oui,MAX(0,O606),O606)</f>
        <v>207.31932924982391</v>
      </c>
      <c r="M607" s="12">
        <f>Cp*RhoP/(N607*RhoA)*dP/1000*MassivW</f>
        <v>0.53202730521755415</v>
      </c>
      <c r="N607" s="24">
        <f>IF(L607&lt;600,425+0.773*L607-1.69/1000*L607^2+2.22/1000^2*L607^3,IF(L607&lt;735,666+13002/(738-L607),IF(L607&lt;900,545+17820/(L607-731),650)))</f>
        <v>532.40153576159878</v>
      </c>
      <c r="O607" s="12">
        <f>LambdaP*MassivW/(dP/1000)/(N607*RhoA)/(1+M607/3)*(D607-L607)*DeltaT-(EXP(M607/10)-1)*(D607-D606)</f>
        <v>0.35642060352012267</v>
      </c>
      <c r="P607" s="24">
        <f>P606+IF(Limit=Oui,MAX(0,S606),S606)</f>
        <v>207.31932924982391</v>
      </c>
      <c r="Q607" s="12">
        <f>Cp*RhoP/(R607*RhoA)*dP/1000*MassivSI</f>
        <v>0.53202730521755415</v>
      </c>
      <c r="R607" s="24">
        <f>IF(P607&lt;600,425+0.773*P607-1.69/1000*P607^2+2.22/1000^2*P607^3,IF(P607&lt;735,666+13002/(738-P607),IF(P607&lt;900,545+17820/(P607-731),650)))</f>
        <v>532.40153576159878</v>
      </c>
      <c r="S607" s="12">
        <f>LambdaP*MassivSI/(dP/1000)/(R607*RhoA)/(1+Q607/3)*(D607-P607)*DeltaT-(EXP(Q607/10)-1)*(D607-D606)</f>
        <v>0.35642060352012267</v>
      </c>
    </row>
    <row r="608" spans="2:19" x14ac:dyDescent="0.25">
      <c r="B608" s="3">
        <f t="shared" si="36"/>
        <v>2950</v>
      </c>
      <c r="C608" s="14">
        <f t="shared" si="37"/>
        <v>49.166666666666664</v>
      </c>
      <c r="D608" s="11">
        <f t="shared" si="38"/>
        <v>915.57290401835235</v>
      </c>
      <c r="E608" s="11">
        <f t="shared" si="39"/>
        <v>207.67574985334403</v>
      </c>
      <c r="F608" s="11">
        <f>L608</f>
        <v>207.67574985334403</v>
      </c>
      <c r="G608" s="11">
        <f>P608</f>
        <v>207.67574985334403</v>
      </c>
      <c r="H608" s="24">
        <f>H607+IF(Limit=Oui,MAX(0,K607),K607)</f>
        <v>207.67574985334403</v>
      </c>
      <c r="I608" s="12">
        <f>Cp*RhoP/(J608*RhoA)*dP/1000*MassivSS</f>
        <v>0.53189968227309259</v>
      </c>
      <c r="J608" s="24">
        <f>IF(H608&lt;600,425+0.773*H608-1.69/1000*H608^2+2.22/1000^2*H608^3,IF(H608&lt;735,666+13002/(738-H608),IF(H608&lt;900,545+17820/(H608-731),650)))</f>
        <v>532.52927911978122</v>
      </c>
      <c r="K608" s="12">
        <f>LambdaP*MassivSS/(dP/1000)/(J608*RhoA)/(1+I608/3)*(D608-H608)*DeltaT-(EXP(I608/10)-1)*(D608-D607)</f>
        <v>0.35631823935756096</v>
      </c>
      <c r="L608" s="24">
        <f>L607+IF(Limit=Oui,MAX(0,O607),O607)</f>
        <v>207.67574985334403</v>
      </c>
      <c r="M608" s="12">
        <f>Cp*RhoP/(N608*RhoA)*dP/1000*MassivW</f>
        <v>0.53189968227309259</v>
      </c>
      <c r="N608" s="24">
        <f>IF(L608&lt;600,425+0.773*L608-1.69/1000*L608^2+2.22/1000^2*L608^3,IF(L608&lt;735,666+13002/(738-L608),IF(L608&lt;900,545+17820/(L608-731),650)))</f>
        <v>532.52927911978122</v>
      </c>
      <c r="O608" s="12">
        <f>LambdaP*MassivW/(dP/1000)/(N608*RhoA)/(1+M608/3)*(D608-L608)*DeltaT-(EXP(M608/10)-1)*(D608-D607)</f>
        <v>0.35631823935756096</v>
      </c>
      <c r="P608" s="24">
        <f>P607+IF(Limit=Oui,MAX(0,S607),S607)</f>
        <v>207.67574985334403</v>
      </c>
      <c r="Q608" s="12">
        <f>Cp*RhoP/(R608*RhoA)*dP/1000*MassivSI</f>
        <v>0.53189968227309259</v>
      </c>
      <c r="R608" s="24">
        <f>IF(P608&lt;600,425+0.773*P608-1.69/1000*P608^2+2.22/1000^2*P608^3,IF(P608&lt;735,666+13002/(738-P608),IF(P608&lt;900,545+17820/(P608-731),650)))</f>
        <v>532.52927911978122</v>
      </c>
      <c r="S608" s="12">
        <f>LambdaP*MassivSI/(dP/1000)/(R608*RhoA)/(1+Q608/3)*(D608-P608)*DeltaT-(EXP(Q608/10)-1)*(D608-D607)</f>
        <v>0.35631823935756096</v>
      </c>
    </row>
    <row r="609" spans="2:19" x14ac:dyDescent="0.25">
      <c r="B609" s="3">
        <f t="shared" si="36"/>
        <v>2955</v>
      </c>
      <c r="C609" s="14">
        <f t="shared" si="37"/>
        <v>49.25</v>
      </c>
      <c r="D609" s="11">
        <f t="shared" si="38"/>
        <v>915.8259979911287</v>
      </c>
      <c r="E609" s="11">
        <f t="shared" si="39"/>
        <v>208.03206809270159</v>
      </c>
      <c r="F609" s="11">
        <f>L609</f>
        <v>208.03206809270159</v>
      </c>
      <c r="G609" s="11">
        <f>P609</f>
        <v>208.03206809270159</v>
      </c>
      <c r="H609" s="24">
        <f>H608+IF(Limit=Oui,MAX(0,K608),K608)</f>
        <v>208.03206809270159</v>
      </c>
      <c r="I609" s="12">
        <f>Cp*RhoP/(J609*RhoA)*dP/1000*MassivSS</f>
        <v>0.53177223497574033</v>
      </c>
      <c r="J609" s="24">
        <f>IF(H609&lt;600,425+0.773*H609-1.69/1000*H609^2+2.22/1000^2*H609^3,IF(H609&lt;735,666+13002/(738-H609),IF(H609&lt;900,545+17820/(H609-731),650)))</f>
        <v>532.65690785426716</v>
      </c>
      <c r="K609" s="12">
        <f>LambdaP*MassivSS/(dP/1000)/(J609*RhoA)/(1+I609/3)*(D609-H609)*DeltaT-(EXP(I609/10)-1)*(D609-D608)</f>
        <v>0.35621572953891523</v>
      </c>
      <c r="L609" s="24">
        <f>L608+IF(Limit=Oui,MAX(0,O608),O608)</f>
        <v>208.03206809270159</v>
      </c>
      <c r="M609" s="12">
        <f>Cp*RhoP/(N609*RhoA)*dP/1000*MassivW</f>
        <v>0.53177223497574033</v>
      </c>
      <c r="N609" s="24">
        <f>IF(L609&lt;600,425+0.773*L609-1.69/1000*L609^2+2.22/1000^2*L609^3,IF(L609&lt;735,666+13002/(738-L609),IF(L609&lt;900,545+17820/(L609-731),650)))</f>
        <v>532.65690785426716</v>
      </c>
      <c r="O609" s="12">
        <f>LambdaP*MassivW/(dP/1000)/(N609*RhoA)/(1+M609/3)*(D609-L609)*DeltaT-(EXP(M609/10)-1)*(D609-D608)</f>
        <v>0.35621572953891523</v>
      </c>
      <c r="P609" s="24">
        <f>P608+IF(Limit=Oui,MAX(0,S608),S608)</f>
        <v>208.03206809270159</v>
      </c>
      <c r="Q609" s="12">
        <f>Cp*RhoP/(R609*RhoA)*dP/1000*MassivSI</f>
        <v>0.53177223497574033</v>
      </c>
      <c r="R609" s="24">
        <f>IF(P609&lt;600,425+0.773*P609-1.69/1000*P609^2+2.22/1000^2*P609^3,IF(P609&lt;735,666+13002/(738-P609),IF(P609&lt;900,545+17820/(P609-731),650)))</f>
        <v>532.65690785426716</v>
      </c>
      <c r="S609" s="12">
        <f>LambdaP*MassivSI/(dP/1000)/(R609*RhoA)/(1+Q609/3)*(D609-P609)*DeltaT-(EXP(Q609/10)-1)*(D609-D608)</f>
        <v>0.35621572953891523</v>
      </c>
    </row>
    <row r="610" spans="2:19" x14ac:dyDescent="0.25">
      <c r="B610" s="3">
        <f t="shared" si="36"/>
        <v>2960</v>
      </c>
      <c r="C610" s="14">
        <f t="shared" si="37"/>
        <v>49.333333333333336</v>
      </c>
      <c r="D610" s="11">
        <f t="shared" si="38"/>
        <v>916.07866516105037</v>
      </c>
      <c r="E610" s="11">
        <f t="shared" si="39"/>
        <v>208.38828382224051</v>
      </c>
      <c r="F610" s="11">
        <f>L610</f>
        <v>208.38828382224051</v>
      </c>
      <c r="G610" s="11">
        <f>P610</f>
        <v>208.38828382224051</v>
      </c>
      <c r="H610" s="24">
        <f>H609+IF(Limit=Oui,MAX(0,K609),K609)</f>
        <v>208.38828382224051</v>
      </c>
      <c r="I610" s="12">
        <f>Cp*RhoP/(J610*RhoA)*dP/1000*MassivSS</f>
        <v>0.5316449625009716</v>
      </c>
      <c r="J610" s="24">
        <f>IF(H610&lt;600,425+0.773*H610-1.69/1000*H610^2+2.22/1000^2*H610^3,IF(H610&lt;735,666+13002/(738-H610),IF(H610&lt;900,545+17820/(H610-731),650)))</f>
        <v>532.7844225824166</v>
      </c>
      <c r="K610" s="12">
        <f>LambdaP*MassivSS/(dP/1000)/(J610*RhoA)/(1+I610/3)*(D610-H610)*DeltaT-(EXP(I610/10)-1)*(D610-D609)</f>
        <v>0.35611307499657069</v>
      </c>
      <c r="L610" s="24">
        <f>L609+IF(Limit=Oui,MAX(0,O609),O609)</f>
        <v>208.38828382224051</v>
      </c>
      <c r="M610" s="12">
        <f>Cp*RhoP/(N610*RhoA)*dP/1000*MassivW</f>
        <v>0.5316449625009716</v>
      </c>
      <c r="N610" s="24">
        <f>IF(L610&lt;600,425+0.773*L610-1.69/1000*L610^2+2.22/1000^2*L610^3,IF(L610&lt;735,666+13002/(738-L610),IF(L610&lt;900,545+17820/(L610-731),650)))</f>
        <v>532.7844225824166</v>
      </c>
      <c r="O610" s="12">
        <f>LambdaP*MassivW/(dP/1000)/(N610*RhoA)/(1+M610/3)*(D610-L610)*DeltaT-(EXP(M610/10)-1)*(D610-D609)</f>
        <v>0.35611307499657069</v>
      </c>
      <c r="P610" s="24">
        <f>P609+IF(Limit=Oui,MAX(0,S609),S609)</f>
        <v>208.38828382224051</v>
      </c>
      <c r="Q610" s="12">
        <f>Cp*RhoP/(R610*RhoA)*dP/1000*MassivSI</f>
        <v>0.5316449625009716</v>
      </c>
      <c r="R610" s="24">
        <f>IF(P610&lt;600,425+0.773*P610-1.69/1000*P610^2+2.22/1000^2*P610^3,IF(P610&lt;735,666+13002/(738-P610),IF(P610&lt;900,545+17820/(P610-731),650)))</f>
        <v>532.7844225824166</v>
      </c>
      <c r="S610" s="12">
        <f>LambdaP*MassivSI/(dP/1000)/(R610*RhoA)/(1+Q610/3)*(D610-P610)*DeltaT-(EXP(Q610/10)-1)*(D610-D609)</f>
        <v>0.35611307499657069</v>
      </c>
    </row>
    <row r="611" spans="2:19" x14ac:dyDescent="0.25">
      <c r="B611" s="3">
        <f t="shared" si="36"/>
        <v>2965</v>
      </c>
      <c r="C611" s="14">
        <f t="shared" si="37"/>
        <v>49.416666666666664</v>
      </c>
      <c r="D611" s="11">
        <f t="shared" si="38"/>
        <v>916.33090696516501</v>
      </c>
      <c r="E611" s="11">
        <f t="shared" si="39"/>
        <v>208.74439689723707</v>
      </c>
      <c r="F611" s="11">
        <f>L611</f>
        <v>208.74439689723707</v>
      </c>
      <c r="G611" s="11">
        <f>P611</f>
        <v>208.74439689723707</v>
      </c>
      <c r="H611" s="24">
        <f>H610+IF(Limit=Oui,MAX(0,K610),K610)</f>
        <v>208.74439689723707</v>
      </c>
      <c r="I611" s="12">
        <f>Cp*RhoP/(J611*RhoA)*dP/1000*MassivSS</f>
        <v>0.53151786402646206</v>
      </c>
      <c r="J611" s="24">
        <f>IF(H611&lt;600,425+0.773*H611-1.69/1000*H611^2+2.22/1000^2*H611^3,IF(H611&lt;735,666+13002/(738-H611),IF(H611&lt;900,545+17820/(H611-731),650)))</f>
        <v>532.91182392099006</v>
      </c>
      <c r="K611" s="12">
        <f>LambdaP*MassivSS/(dP/1000)/(J611*RhoA)/(1+I611/3)*(D611-H611)*DeltaT-(EXP(I611/10)-1)*(D611-D610)</f>
        <v>0.35601027665559676</v>
      </c>
      <c r="L611" s="24">
        <f>L610+IF(Limit=Oui,MAX(0,O610),O610)</f>
        <v>208.74439689723707</v>
      </c>
      <c r="M611" s="12">
        <f>Cp*RhoP/(N611*RhoA)*dP/1000*MassivW</f>
        <v>0.53151786402646206</v>
      </c>
      <c r="N611" s="24">
        <f>IF(L611&lt;600,425+0.773*L611-1.69/1000*L611^2+2.22/1000^2*L611^3,IF(L611&lt;735,666+13002/(738-L611),IF(L611&lt;900,545+17820/(L611-731),650)))</f>
        <v>532.91182392099006</v>
      </c>
      <c r="O611" s="12">
        <f>LambdaP*MassivW/(dP/1000)/(N611*RhoA)/(1+M611/3)*(D611-L611)*DeltaT-(EXP(M611/10)-1)*(D611-D610)</f>
        <v>0.35601027665559676</v>
      </c>
      <c r="P611" s="24">
        <f>P610+IF(Limit=Oui,MAX(0,S610),S610)</f>
        <v>208.74439689723707</v>
      </c>
      <c r="Q611" s="12">
        <f>Cp*RhoP/(R611*RhoA)*dP/1000*MassivSI</f>
        <v>0.53151786402646206</v>
      </c>
      <c r="R611" s="24">
        <f>IF(P611&lt;600,425+0.773*P611-1.69/1000*P611^2+2.22/1000^2*P611^3,IF(P611&lt;735,666+13002/(738-P611),IF(P611&lt;900,545+17820/(P611-731),650)))</f>
        <v>532.91182392099006</v>
      </c>
      <c r="S611" s="12">
        <f>LambdaP*MassivSI/(dP/1000)/(R611*RhoA)/(1+Q611/3)*(D611-P611)*DeltaT-(EXP(Q611/10)-1)*(D611-D610)</f>
        <v>0.35601027665559676</v>
      </c>
    </row>
    <row r="612" spans="2:19" x14ac:dyDescent="0.25">
      <c r="B612" s="3">
        <f t="shared" si="36"/>
        <v>2970</v>
      </c>
      <c r="C612" s="14">
        <f t="shared" si="37"/>
        <v>49.5</v>
      </c>
      <c r="D612" s="11">
        <f t="shared" si="38"/>
        <v>916.58272483327471</v>
      </c>
      <c r="E612" s="11">
        <f t="shared" si="39"/>
        <v>209.10040717389268</v>
      </c>
      <c r="F612" s="11">
        <f>L612</f>
        <v>209.10040717389268</v>
      </c>
      <c r="G612" s="11">
        <f>P612</f>
        <v>209.10040717389268</v>
      </c>
      <c r="H612" s="24">
        <f>H611+IF(Limit=Oui,MAX(0,K611),K611)</f>
        <v>209.10040717389268</v>
      </c>
      <c r="I612" s="12">
        <f>Cp*RhoP/(J612*RhoA)*dP/1000*MassivSS</f>
        <v>0.53139093873208787</v>
      </c>
      <c r="J612" s="24">
        <f>IF(H612&lt;600,425+0.773*H612-1.69/1000*H612^2+2.22/1000^2*H612^3,IF(H612&lt;735,666+13002/(738-H612),IF(H612&lt;900,545+17820/(H612-731),650)))</f>
        <v>533.03911248614338</v>
      </c>
      <c r="K612" s="12">
        <f>LambdaP*MassivSS/(dP/1000)/(J612*RhoA)/(1+I612/3)*(D612-H612)*DeltaT-(EXP(I612/10)-1)*(D612-D611)</f>
        <v>0.35590733543382774</v>
      </c>
      <c r="L612" s="24">
        <f>L611+IF(Limit=Oui,MAX(0,O611),O611)</f>
        <v>209.10040717389268</v>
      </c>
      <c r="M612" s="12">
        <f>Cp*RhoP/(N612*RhoA)*dP/1000*MassivW</f>
        <v>0.53139093873208787</v>
      </c>
      <c r="N612" s="24">
        <f>IF(L612&lt;600,425+0.773*L612-1.69/1000*L612^2+2.22/1000^2*L612^3,IF(L612&lt;735,666+13002/(738-L612),IF(L612&lt;900,545+17820/(L612-731),650)))</f>
        <v>533.03911248614338</v>
      </c>
      <c r="O612" s="12">
        <f>LambdaP*MassivW/(dP/1000)/(N612*RhoA)/(1+M612/3)*(D612-L612)*DeltaT-(EXP(M612/10)-1)*(D612-D611)</f>
        <v>0.35590733543382774</v>
      </c>
      <c r="P612" s="24">
        <f>P611+IF(Limit=Oui,MAX(0,S611),S611)</f>
        <v>209.10040717389268</v>
      </c>
      <c r="Q612" s="12">
        <f>Cp*RhoP/(R612*RhoA)*dP/1000*MassivSI</f>
        <v>0.53139093873208787</v>
      </c>
      <c r="R612" s="24">
        <f>IF(P612&lt;600,425+0.773*P612-1.69/1000*P612^2+2.22/1000^2*P612^3,IF(P612&lt;735,666+13002/(738-P612),IF(P612&lt;900,545+17820/(P612-731),650)))</f>
        <v>533.03911248614338</v>
      </c>
      <c r="S612" s="12">
        <f>LambdaP*MassivSI/(dP/1000)/(R612*RhoA)/(1+Q612/3)*(D612-P612)*DeltaT-(EXP(Q612/10)-1)*(D612-D611)</f>
        <v>0.35590733543382774</v>
      </c>
    </row>
    <row r="613" spans="2:19" x14ac:dyDescent="0.25">
      <c r="B613" s="3">
        <f t="shared" si="36"/>
        <v>2975</v>
      </c>
      <c r="C613" s="14">
        <f t="shared" si="37"/>
        <v>49.583333333333336</v>
      </c>
      <c r="D613" s="11">
        <f t="shared" si="38"/>
        <v>916.83412018798447</v>
      </c>
      <c r="E613" s="11">
        <f t="shared" si="39"/>
        <v>209.45631450932652</v>
      </c>
      <c r="F613" s="11">
        <f>L613</f>
        <v>209.45631450932652</v>
      </c>
      <c r="G613" s="11">
        <f>P613</f>
        <v>209.45631450932652</v>
      </c>
      <c r="H613" s="24">
        <f>H612+IF(Limit=Oui,MAX(0,K612),K612)</f>
        <v>209.45631450932652</v>
      </c>
      <c r="I613" s="12">
        <f>Cp*RhoP/(J613*RhoA)*dP/1000*MassivSS</f>
        <v>0.53126418579992241</v>
      </c>
      <c r="J613" s="24">
        <f>IF(H613&lt;600,425+0.773*H613-1.69/1000*H613^2+2.22/1000^2*H613^3,IF(H613&lt;735,666+13002/(738-H613),IF(H613&lt;900,545+17820/(H613-731),650)))</f>
        <v>533.16628889342314</v>
      </c>
      <c r="K613" s="12">
        <f>LambdaP*MassivSS/(dP/1000)/(J613*RhoA)/(1+I613/3)*(D613-H613)*DeltaT-(EXP(I613/10)-1)*(D613-D612)</f>
        <v>0.35580425224193024</v>
      </c>
      <c r="L613" s="24">
        <f>L612+IF(Limit=Oui,MAX(0,O612),O612)</f>
        <v>209.45631450932652</v>
      </c>
      <c r="M613" s="12">
        <f>Cp*RhoP/(N613*RhoA)*dP/1000*MassivW</f>
        <v>0.53126418579992241</v>
      </c>
      <c r="N613" s="24">
        <f>IF(L613&lt;600,425+0.773*L613-1.69/1000*L613^2+2.22/1000^2*L613^3,IF(L613&lt;735,666+13002/(738-L613),IF(L613&lt;900,545+17820/(L613-731),650)))</f>
        <v>533.16628889342314</v>
      </c>
      <c r="O613" s="12">
        <f>LambdaP*MassivW/(dP/1000)/(N613*RhoA)/(1+M613/3)*(D613-L613)*DeltaT-(EXP(M613/10)-1)*(D613-D612)</f>
        <v>0.35580425224193024</v>
      </c>
      <c r="P613" s="24">
        <f>P612+IF(Limit=Oui,MAX(0,S612),S612)</f>
        <v>209.45631450932652</v>
      </c>
      <c r="Q613" s="12">
        <f>Cp*RhoP/(R613*RhoA)*dP/1000*MassivSI</f>
        <v>0.53126418579992241</v>
      </c>
      <c r="R613" s="24">
        <f>IF(P613&lt;600,425+0.773*P613-1.69/1000*P613^2+2.22/1000^2*P613^3,IF(P613&lt;735,666+13002/(738-P613),IF(P613&lt;900,545+17820/(P613-731),650)))</f>
        <v>533.16628889342314</v>
      </c>
      <c r="S613" s="12">
        <f>LambdaP*MassivSI/(dP/1000)/(R613*RhoA)/(1+Q613/3)*(D613-P613)*DeltaT-(EXP(Q613/10)-1)*(D613-D612)</f>
        <v>0.35580425224193024</v>
      </c>
    </row>
    <row r="614" spans="2:19" x14ac:dyDescent="0.25">
      <c r="B614" s="3">
        <f t="shared" si="36"/>
        <v>2980</v>
      </c>
      <c r="C614" s="14">
        <f t="shared" si="37"/>
        <v>49.666666666666664</v>
      </c>
      <c r="D614" s="11">
        <f t="shared" si="38"/>
        <v>917.08509444475033</v>
      </c>
      <c r="E614" s="11">
        <f t="shared" si="39"/>
        <v>209.81211876156846</v>
      </c>
      <c r="F614" s="11">
        <f>L614</f>
        <v>209.81211876156846</v>
      </c>
      <c r="G614" s="11">
        <f>P614</f>
        <v>209.81211876156846</v>
      </c>
      <c r="H614" s="24">
        <f>H613+IF(Limit=Oui,MAX(0,K613),K613)</f>
        <v>209.81211876156846</v>
      </c>
      <c r="I614" s="12">
        <f>Cp*RhoP/(J614*RhoA)*dP/1000*MassivSS</f>
        <v>0.53113760441423685</v>
      </c>
      <c r="J614" s="24">
        <f>IF(H614&lt;600,425+0.773*H614-1.69/1000*H614^2+2.22/1000^2*H614^3,IF(H614&lt;735,666+13002/(738-H614),IF(H614&lt;900,545+17820/(H614-731),650)))</f>
        <v>533.29335375775975</v>
      </c>
      <c r="K614" s="12">
        <f>LambdaP*MassivSS/(dP/1000)/(J614*RhoA)/(1+I614/3)*(D614-H614)*DeltaT-(EXP(I614/10)-1)*(D614-D613)</f>
        <v>0.35570102798347214</v>
      </c>
      <c r="L614" s="24">
        <f>L613+IF(Limit=Oui,MAX(0,O613),O613)</f>
        <v>209.81211876156846</v>
      </c>
      <c r="M614" s="12">
        <f>Cp*RhoP/(N614*RhoA)*dP/1000*MassivW</f>
        <v>0.53113760441423685</v>
      </c>
      <c r="N614" s="24">
        <f>IF(L614&lt;600,425+0.773*L614-1.69/1000*L614^2+2.22/1000^2*L614^3,IF(L614&lt;735,666+13002/(738-L614),IF(L614&lt;900,545+17820/(L614-731),650)))</f>
        <v>533.29335375775975</v>
      </c>
      <c r="O614" s="12">
        <f>LambdaP*MassivW/(dP/1000)/(N614*RhoA)/(1+M614/3)*(D614-L614)*DeltaT-(EXP(M614/10)-1)*(D614-D613)</f>
        <v>0.35570102798347214</v>
      </c>
      <c r="P614" s="24">
        <f>P613+IF(Limit=Oui,MAX(0,S613),S613)</f>
        <v>209.81211876156846</v>
      </c>
      <c r="Q614" s="12">
        <f>Cp*RhoP/(R614*RhoA)*dP/1000*MassivSI</f>
        <v>0.53113760441423685</v>
      </c>
      <c r="R614" s="24">
        <f>IF(P614&lt;600,425+0.773*P614-1.69/1000*P614^2+2.22/1000^2*P614^3,IF(P614&lt;735,666+13002/(738-P614),IF(P614&lt;900,545+17820/(P614-731),650)))</f>
        <v>533.29335375775975</v>
      </c>
      <c r="S614" s="12">
        <f>LambdaP*MassivSI/(dP/1000)/(R614*RhoA)/(1+Q614/3)*(D614-P614)*DeltaT-(EXP(Q614/10)-1)*(D614-D613)</f>
        <v>0.35570102798347214</v>
      </c>
    </row>
    <row r="615" spans="2:19" x14ac:dyDescent="0.25">
      <c r="B615" s="3">
        <f t="shared" si="36"/>
        <v>2985</v>
      </c>
      <c r="C615" s="14">
        <f t="shared" si="37"/>
        <v>49.75</v>
      </c>
      <c r="D615" s="11">
        <f t="shared" si="38"/>
        <v>917.33564901192801</v>
      </c>
      <c r="E615" s="11">
        <f t="shared" si="39"/>
        <v>210.16781978955194</v>
      </c>
      <c r="F615" s="11">
        <f>L615</f>
        <v>210.16781978955194</v>
      </c>
      <c r="G615" s="11">
        <f>P615</f>
        <v>210.16781978955194</v>
      </c>
      <c r="H615" s="24">
        <f>H614+IF(Limit=Oui,MAX(0,K614),K614)</f>
        <v>210.16781978955194</v>
      </c>
      <c r="I615" s="12">
        <f>Cp*RhoP/(J615*RhoA)*dP/1000*MassivSS</f>
        <v>0.53101119376149586</v>
      </c>
      <c r="J615" s="24">
        <f>IF(H615&lt;600,425+0.773*H615-1.69/1000*H615^2+2.22/1000^2*H615^3,IF(H615&lt;735,666+13002/(738-H615),IF(H615&lt;900,545+17820/(H615-731),650)))</f>
        <v>533.42030769346388</v>
      </c>
      <c r="K615" s="12">
        <f>LambdaP*MassivSS/(dP/1000)/(J615*RhoA)/(1+I615/3)*(D615-H615)*DeltaT-(EXP(I615/10)-1)*(D615-D614)</f>
        <v>0.35559766355493266</v>
      </c>
      <c r="L615" s="24">
        <f>L614+IF(Limit=Oui,MAX(0,O614),O614)</f>
        <v>210.16781978955194</v>
      </c>
      <c r="M615" s="12">
        <f>Cp*RhoP/(N615*RhoA)*dP/1000*MassivW</f>
        <v>0.53101119376149586</v>
      </c>
      <c r="N615" s="24">
        <f>IF(L615&lt;600,425+0.773*L615-1.69/1000*L615^2+2.22/1000^2*L615^3,IF(L615&lt;735,666+13002/(738-L615),IF(L615&lt;900,545+17820/(L615-731),650)))</f>
        <v>533.42030769346388</v>
      </c>
      <c r="O615" s="12">
        <f>LambdaP*MassivW/(dP/1000)/(N615*RhoA)/(1+M615/3)*(D615-L615)*DeltaT-(EXP(M615/10)-1)*(D615-D614)</f>
        <v>0.35559766355493266</v>
      </c>
      <c r="P615" s="24">
        <f>P614+IF(Limit=Oui,MAX(0,S614),S614)</f>
        <v>210.16781978955194</v>
      </c>
      <c r="Q615" s="12">
        <f>Cp*RhoP/(R615*RhoA)*dP/1000*MassivSI</f>
        <v>0.53101119376149586</v>
      </c>
      <c r="R615" s="24">
        <f>IF(P615&lt;600,425+0.773*P615-1.69/1000*P615^2+2.22/1000^2*P615^3,IF(P615&lt;735,666+13002/(738-P615),IF(P615&lt;900,545+17820/(P615-731),650)))</f>
        <v>533.42030769346388</v>
      </c>
      <c r="S615" s="12">
        <f>LambdaP*MassivSI/(dP/1000)/(R615*RhoA)/(1+Q615/3)*(D615-P615)*DeltaT-(EXP(Q615/10)-1)*(D615-D614)</f>
        <v>0.35559766355493266</v>
      </c>
    </row>
    <row r="616" spans="2:19" x14ac:dyDescent="0.25">
      <c r="B616" s="3">
        <f t="shared" si="36"/>
        <v>2990</v>
      </c>
      <c r="C616" s="14">
        <f t="shared" si="37"/>
        <v>49.833333333333336</v>
      </c>
      <c r="D616" s="11">
        <f t="shared" si="38"/>
        <v>917.58578529081922</v>
      </c>
      <c r="E616" s="11">
        <f t="shared" si="39"/>
        <v>210.52341745310687</v>
      </c>
      <c r="F616" s="11">
        <f>L616</f>
        <v>210.52341745310687</v>
      </c>
      <c r="G616" s="11">
        <f>P616</f>
        <v>210.52341745310687</v>
      </c>
      <c r="H616" s="24">
        <f>H615+IF(Limit=Oui,MAX(0,K615),K615)</f>
        <v>210.52341745310687</v>
      </c>
      <c r="I616" s="12">
        <f>Cp*RhoP/(J616*RhoA)*dP/1000*MassivSS</f>
        <v>0.53088495303035699</v>
      </c>
      <c r="J616" s="24">
        <f>IF(H616&lt;600,425+0.773*H616-1.69/1000*H616^2+2.22/1000^2*H616^3,IF(H616&lt;735,666+13002/(738-H616),IF(H616&lt;900,545+17820/(H616-731),650)))</f>
        <v>533.54715131422029</v>
      </c>
      <c r="K616" s="12">
        <f>LambdaP*MassivSS/(dP/1000)/(J616*RhoA)/(1+I616/3)*(D616-H616)*DeltaT-(EXP(I616/10)-1)*(D616-D615)</f>
        <v>0.35549415984587562</v>
      </c>
      <c r="L616" s="24">
        <f>L615+IF(Limit=Oui,MAX(0,O615),O615)</f>
        <v>210.52341745310687</v>
      </c>
      <c r="M616" s="12">
        <f>Cp*RhoP/(N616*RhoA)*dP/1000*MassivW</f>
        <v>0.53088495303035699</v>
      </c>
      <c r="N616" s="24">
        <f>IF(L616&lt;600,425+0.773*L616-1.69/1000*L616^2+2.22/1000^2*L616^3,IF(L616&lt;735,666+13002/(738-L616),IF(L616&lt;900,545+17820/(L616-731),650)))</f>
        <v>533.54715131422029</v>
      </c>
      <c r="O616" s="12">
        <f>LambdaP*MassivW/(dP/1000)/(N616*RhoA)/(1+M616/3)*(D616-L616)*DeltaT-(EXP(M616/10)-1)*(D616-D615)</f>
        <v>0.35549415984587562</v>
      </c>
      <c r="P616" s="24">
        <f>P615+IF(Limit=Oui,MAX(0,S615),S615)</f>
        <v>210.52341745310687</v>
      </c>
      <c r="Q616" s="12">
        <f>Cp*RhoP/(R616*RhoA)*dP/1000*MassivSI</f>
        <v>0.53088495303035699</v>
      </c>
      <c r="R616" s="24">
        <f>IF(P616&lt;600,425+0.773*P616-1.69/1000*P616^2+2.22/1000^2*P616^3,IF(P616&lt;735,666+13002/(738-P616),IF(P616&lt;900,545+17820/(P616-731),650)))</f>
        <v>533.54715131422029</v>
      </c>
      <c r="S616" s="12">
        <f>LambdaP*MassivSI/(dP/1000)/(R616*RhoA)/(1+Q616/3)*(D616-P616)*DeltaT-(EXP(Q616/10)-1)*(D616-D615)</f>
        <v>0.35549415984587562</v>
      </c>
    </row>
    <row r="617" spans="2:19" x14ac:dyDescent="0.25">
      <c r="B617" s="3">
        <f t="shared" si="36"/>
        <v>2995</v>
      </c>
      <c r="C617" s="14">
        <f t="shared" si="37"/>
        <v>49.916666666666664</v>
      </c>
      <c r="D617" s="11">
        <f t="shared" si="38"/>
        <v>917.83550467571899</v>
      </c>
      <c r="E617" s="11">
        <f t="shared" si="39"/>
        <v>210.87891161295275</v>
      </c>
      <c r="F617" s="11">
        <f>L617</f>
        <v>210.87891161295275</v>
      </c>
      <c r="G617" s="11">
        <f>P617</f>
        <v>210.87891161295275</v>
      </c>
      <c r="H617" s="24">
        <f>H616+IF(Limit=Oui,MAX(0,K616),K616)</f>
        <v>210.87891161295275</v>
      </c>
      <c r="I617" s="12">
        <f>Cp*RhoP/(J617*RhoA)*dP/1000*MassivSS</f>
        <v>0.53075888141166905</v>
      </c>
      <c r="J617" s="24">
        <f>IF(H617&lt;600,425+0.773*H617-1.69/1000*H617^2+2.22/1000^2*H617^3,IF(H617&lt;735,666+13002/(738-H617),IF(H617&lt;900,545+17820/(H617-731),650)))</f>
        <v>533.67388523308318</v>
      </c>
      <c r="K617" s="12">
        <f>LambdaP*MassivSS/(dP/1000)/(J617*RhoA)/(1+I617/3)*(D617-H617)*DeltaT-(EXP(I617/10)-1)*(D617-D616)</f>
        <v>0.35539051773892816</v>
      </c>
      <c r="L617" s="24">
        <f>L616+IF(Limit=Oui,MAX(0,O616),O616)</f>
        <v>210.87891161295275</v>
      </c>
      <c r="M617" s="12">
        <f>Cp*RhoP/(N617*RhoA)*dP/1000*MassivW</f>
        <v>0.53075888141166905</v>
      </c>
      <c r="N617" s="24">
        <f>IF(L617&lt;600,425+0.773*L617-1.69/1000*L617^2+2.22/1000^2*L617^3,IF(L617&lt;735,666+13002/(738-L617),IF(L617&lt;900,545+17820/(L617-731),650)))</f>
        <v>533.67388523308318</v>
      </c>
      <c r="O617" s="12">
        <f>LambdaP*MassivW/(dP/1000)/(N617*RhoA)/(1+M617/3)*(D617-L617)*DeltaT-(EXP(M617/10)-1)*(D617-D616)</f>
        <v>0.35539051773892816</v>
      </c>
      <c r="P617" s="24">
        <f>P616+IF(Limit=Oui,MAX(0,S616),S616)</f>
        <v>210.87891161295275</v>
      </c>
      <c r="Q617" s="12">
        <f>Cp*RhoP/(R617*RhoA)*dP/1000*MassivSI</f>
        <v>0.53075888141166905</v>
      </c>
      <c r="R617" s="24">
        <f>IF(P617&lt;600,425+0.773*P617-1.69/1000*P617^2+2.22/1000^2*P617^3,IF(P617&lt;735,666+13002/(738-P617),IF(P617&lt;900,545+17820/(P617-731),650)))</f>
        <v>533.67388523308318</v>
      </c>
      <c r="S617" s="12">
        <f>LambdaP*MassivSI/(dP/1000)/(R617*RhoA)/(1+Q617/3)*(D617-P617)*DeltaT-(EXP(Q617/10)-1)*(D617-D616)</f>
        <v>0.35539051773892816</v>
      </c>
    </row>
    <row r="618" spans="2:19" x14ac:dyDescent="0.25">
      <c r="B618" s="3">
        <f t="shared" si="36"/>
        <v>3000</v>
      </c>
      <c r="C618" s="14">
        <f t="shared" si="37"/>
        <v>50</v>
      </c>
      <c r="D618" s="11">
        <f t="shared" si="38"/>
        <v>918.08480855396283</v>
      </c>
      <c r="E618" s="11">
        <f t="shared" si="39"/>
        <v>211.23430213069167</v>
      </c>
      <c r="F618" s="11">
        <f>L618</f>
        <v>211.23430213069167</v>
      </c>
      <c r="G618" s="11">
        <f>P618</f>
        <v>211.23430213069167</v>
      </c>
      <c r="H618" s="24">
        <f>H617+IF(Limit=Oui,MAX(0,K617),K617)</f>
        <v>211.23430213069167</v>
      </c>
      <c r="I618" s="12">
        <f>Cp*RhoP/(J618*RhoA)*dP/1000*MassivSS</f>
        <v>0.53063297809846877</v>
      </c>
      <c r="J618" s="24">
        <f>IF(H618&lt;600,425+0.773*H618-1.69/1000*H618^2+2.22/1000^2*H618^3,IF(H618&lt;735,666+13002/(738-H618),IF(H618&lt;900,545+17820/(H618-731),650)))</f>
        <v>533.80051006247118</v>
      </c>
      <c r="K618" s="12">
        <f>LambdaP*MassivSS/(dP/1000)/(J618*RhoA)/(1+I618/3)*(D618-H618)*DeltaT-(EXP(I618/10)-1)*(D618-D617)</f>
        <v>0.3552867381098409</v>
      </c>
      <c r="L618" s="24">
        <f>L617+IF(Limit=Oui,MAX(0,O617),O617)</f>
        <v>211.23430213069167</v>
      </c>
      <c r="M618" s="12">
        <f>Cp*RhoP/(N618*RhoA)*dP/1000*MassivW</f>
        <v>0.53063297809846877</v>
      </c>
      <c r="N618" s="24">
        <f>IF(L618&lt;600,425+0.773*L618-1.69/1000*L618^2+2.22/1000^2*L618^3,IF(L618&lt;735,666+13002/(738-L618),IF(L618&lt;900,545+17820/(L618-731),650)))</f>
        <v>533.80051006247118</v>
      </c>
      <c r="O618" s="12">
        <f>LambdaP*MassivW/(dP/1000)/(N618*RhoA)/(1+M618/3)*(D618-L618)*DeltaT-(EXP(M618/10)-1)*(D618-D617)</f>
        <v>0.3552867381098409</v>
      </c>
      <c r="P618" s="24">
        <f>P617+IF(Limit=Oui,MAX(0,S617),S617)</f>
        <v>211.23430213069167</v>
      </c>
      <c r="Q618" s="12">
        <f>Cp*RhoP/(R618*RhoA)*dP/1000*MassivSI</f>
        <v>0.53063297809846877</v>
      </c>
      <c r="R618" s="24">
        <f>IF(P618&lt;600,425+0.773*P618-1.69/1000*P618^2+2.22/1000^2*P618^3,IF(P618&lt;735,666+13002/(738-P618),IF(P618&lt;900,545+17820/(P618-731),650)))</f>
        <v>533.80051006247118</v>
      </c>
      <c r="S618" s="12">
        <f>LambdaP*MassivSI/(dP/1000)/(R618*RhoA)/(1+Q618/3)*(D618-P618)*DeltaT-(EXP(Q618/10)-1)*(D618-D617)</f>
        <v>0.3552867381098409</v>
      </c>
    </row>
    <row r="619" spans="2:19" x14ac:dyDescent="0.25">
      <c r="B619" s="3">
        <f t="shared" si="36"/>
        <v>3005</v>
      </c>
      <c r="C619" s="14">
        <f t="shared" si="37"/>
        <v>50.083333333333336</v>
      </c>
      <c r="D619" s="11">
        <f t="shared" si="38"/>
        <v>918.33369830597258</v>
      </c>
      <c r="E619" s="11">
        <f t="shared" si="39"/>
        <v>211.58958886880151</v>
      </c>
      <c r="F619" s="11">
        <f>L619</f>
        <v>211.58958886880151</v>
      </c>
      <c r="G619" s="11">
        <f>P619</f>
        <v>211.58958886880151</v>
      </c>
      <c r="H619" s="24">
        <f>H618+IF(Limit=Oui,MAX(0,K618),K618)</f>
        <v>211.58958886880151</v>
      </c>
      <c r="I619" s="12">
        <f>Cp*RhoP/(J619*RhoA)*dP/1000*MassivSS</f>
        <v>0.53050724228598034</v>
      </c>
      <c r="J619" s="24">
        <f>IF(H619&lt;600,425+0.773*H619-1.69/1000*H619^2+2.22/1000^2*H619^3,IF(H619&lt;735,666+13002/(738-H619),IF(H619&lt;900,545+17820/(H619-731),650)))</f>
        <v>533.92702641416167</v>
      </c>
      <c r="K619" s="12">
        <f>LambdaP*MassivSS/(dP/1000)/(J619*RhoA)/(1+I619/3)*(D619-H619)*DeltaT-(EXP(I619/10)-1)*(D619-D618)</f>
        <v>0.35518282182759137</v>
      </c>
      <c r="L619" s="24">
        <f>L618+IF(Limit=Oui,MAX(0,O618),O618)</f>
        <v>211.58958886880151</v>
      </c>
      <c r="M619" s="12">
        <f>Cp*RhoP/(N619*RhoA)*dP/1000*MassivW</f>
        <v>0.53050724228598034</v>
      </c>
      <c r="N619" s="24">
        <f>IF(L619&lt;600,425+0.773*L619-1.69/1000*L619^2+2.22/1000^2*L619^3,IF(L619&lt;735,666+13002/(738-L619),IF(L619&lt;900,545+17820/(L619-731),650)))</f>
        <v>533.92702641416167</v>
      </c>
      <c r="O619" s="12">
        <f>LambdaP*MassivW/(dP/1000)/(N619*RhoA)/(1+M619/3)*(D619-L619)*DeltaT-(EXP(M619/10)-1)*(D619-D618)</f>
        <v>0.35518282182759137</v>
      </c>
      <c r="P619" s="24">
        <f>P618+IF(Limit=Oui,MAX(0,S618),S618)</f>
        <v>211.58958886880151</v>
      </c>
      <c r="Q619" s="12">
        <f>Cp*RhoP/(R619*RhoA)*dP/1000*MassivSI</f>
        <v>0.53050724228598034</v>
      </c>
      <c r="R619" s="24">
        <f>IF(P619&lt;600,425+0.773*P619-1.69/1000*P619^2+2.22/1000^2*P619^3,IF(P619&lt;735,666+13002/(738-P619),IF(P619&lt;900,545+17820/(P619-731),650)))</f>
        <v>533.92702641416167</v>
      </c>
      <c r="S619" s="12">
        <f>LambdaP*MassivSI/(dP/1000)/(R619*RhoA)/(1+Q619/3)*(D619-P619)*DeltaT-(EXP(Q619/10)-1)*(D619-D618)</f>
        <v>0.35518282182759137</v>
      </c>
    </row>
    <row r="620" spans="2:19" x14ac:dyDescent="0.25">
      <c r="B620" s="3">
        <f t="shared" si="36"/>
        <v>3010</v>
      </c>
      <c r="C620" s="14">
        <f t="shared" si="37"/>
        <v>50.166666666666664</v>
      </c>
      <c r="D620" s="11">
        <f t="shared" si="38"/>
        <v>918.5821753053018</v>
      </c>
      <c r="E620" s="11">
        <f t="shared" si="39"/>
        <v>211.9447716906291</v>
      </c>
      <c r="F620" s="11">
        <f>L620</f>
        <v>211.9447716906291</v>
      </c>
      <c r="G620" s="11">
        <f>P620</f>
        <v>211.9447716906291</v>
      </c>
      <c r="H620" s="24">
        <f>H619+IF(Limit=Oui,MAX(0,K619),K619)</f>
        <v>211.9447716906291</v>
      </c>
      <c r="I620" s="12">
        <f>Cp*RhoP/(J620*RhoA)*dP/1000*MassivSS</f>
        <v>0.53038167317161278</v>
      </c>
      <c r="J620" s="24">
        <f>IF(H620&lt;600,425+0.773*H620-1.69/1000*H620^2+2.22/1000^2*H620^3,IF(H620&lt;735,666+13002/(738-H620),IF(H620&lt;900,545+17820/(H620-731),650)))</f>
        <v>534.05343489928669</v>
      </c>
      <c r="K620" s="12">
        <f>LambdaP*MassivSS/(dP/1000)/(J620*RhoA)/(1+I620/3)*(D620-H620)*DeltaT-(EXP(I620/10)-1)*(D620-D619)</f>
        <v>0.35507876975445413</v>
      </c>
      <c r="L620" s="24">
        <f>L619+IF(Limit=Oui,MAX(0,O619),O619)</f>
        <v>211.9447716906291</v>
      </c>
      <c r="M620" s="12">
        <f>Cp*RhoP/(N620*RhoA)*dP/1000*MassivW</f>
        <v>0.53038167317161278</v>
      </c>
      <c r="N620" s="24">
        <f>IF(L620&lt;600,425+0.773*L620-1.69/1000*L620^2+2.22/1000^2*L620^3,IF(L620&lt;735,666+13002/(738-L620),IF(L620&lt;900,545+17820/(L620-731),650)))</f>
        <v>534.05343489928669</v>
      </c>
      <c r="O620" s="12">
        <f>LambdaP*MassivW/(dP/1000)/(N620*RhoA)/(1+M620/3)*(D620-L620)*DeltaT-(EXP(M620/10)-1)*(D620-D619)</f>
        <v>0.35507876975445413</v>
      </c>
      <c r="P620" s="24">
        <f>P619+IF(Limit=Oui,MAX(0,S619),S619)</f>
        <v>211.9447716906291</v>
      </c>
      <c r="Q620" s="12">
        <f>Cp*RhoP/(R620*RhoA)*dP/1000*MassivSI</f>
        <v>0.53038167317161278</v>
      </c>
      <c r="R620" s="24">
        <f>IF(P620&lt;600,425+0.773*P620-1.69/1000*P620^2+2.22/1000^2*P620^3,IF(P620&lt;735,666+13002/(738-P620),IF(P620&lt;900,545+17820/(P620-731),650)))</f>
        <v>534.05343489928669</v>
      </c>
      <c r="S620" s="12">
        <f>LambdaP*MassivSI/(dP/1000)/(R620*RhoA)/(1+Q620/3)*(D620-P620)*DeltaT-(EXP(Q620/10)-1)*(D620-D619)</f>
        <v>0.35507876975445413</v>
      </c>
    </row>
    <row r="621" spans="2:19" x14ac:dyDescent="0.25">
      <c r="B621" s="3">
        <f t="shared" si="36"/>
        <v>3015</v>
      </c>
      <c r="C621" s="14">
        <f t="shared" si="37"/>
        <v>50.25</v>
      </c>
      <c r="D621" s="11">
        <f t="shared" si="38"/>
        <v>918.83024091868265</v>
      </c>
      <c r="E621" s="11">
        <f t="shared" si="39"/>
        <v>212.29985046038354</v>
      </c>
      <c r="F621" s="11">
        <f>L621</f>
        <v>212.29985046038354</v>
      </c>
      <c r="G621" s="11">
        <f>P621</f>
        <v>212.29985046038354</v>
      </c>
      <c r="H621" s="24">
        <f>H620+IF(Limit=Oui,MAX(0,K620),K620)</f>
        <v>212.29985046038354</v>
      </c>
      <c r="I621" s="12">
        <f>Cp*RhoP/(J621*RhoA)*dP/1000*MassivSS</f>
        <v>0.53025626995495767</v>
      </c>
      <c r="J621" s="24">
        <f>IF(H621&lt;600,425+0.773*H621-1.69/1000*H621^2+2.22/1000^2*H621^3,IF(H621&lt;735,666+13002/(738-H621),IF(H621&lt;900,545+17820/(H621-731),650)))</f>
        <v>534.17973612832793</v>
      </c>
      <c r="K621" s="12">
        <f>LambdaP*MassivSS/(dP/1000)/(J621*RhoA)/(1+I621/3)*(D621-H621)*DeltaT-(EXP(I621/10)-1)*(D621-D620)</f>
        <v>0.35497458274596155</v>
      </c>
      <c r="L621" s="24">
        <f>L620+IF(Limit=Oui,MAX(0,O620),O620)</f>
        <v>212.29985046038354</v>
      </c>
      <c r="M621" s="12">
        <f>Cp*RhoP/(N621*RhoA)*dP/1000*MassivW</f>
        <v>0.53025626995495767</v>
      </c>
      <c r="N621" s="24">
        <f>IF(L621&lt;600,425+0.773*L621-1.69/1000*L621^2+2.22/1000^2*L621^3,IF(L621&lt;735,666+13002/(738-L621),IF(L621&lt;900,545+17820/(L621-731),650)))</f>
        <v>534.17973612832793</v>
      </c>
      <c r="O621" s="12">
        <f>LambdaP*MassivW/(dP/1000)/(N621*RhoA)/(1+M621/3)*(D621-L621)*DeltaT-(EXP(M621/10)-1)*(D621-D620)</f>
        <v>0.35497458274596155</v>
      </c>
      <c r="P621" s="24">
        <f>P620+IF(Limit=Oui,MAX(0,S620),S620)</f>
        <v>212.29985046038354</v>
      </c>
      <c r="Q621" s="12">
        <f>Cp*RhoP/(R621*RhoA)*dP/1000*MassivSI</f>
        <v>0.53025626995495767</v>
      </c>
      <c r="R621" s="24">
        <f>IF(P621&lt;600,425+0.773*P621-1.69/1000*P621^2+2.22/1000^2*P621^3,IF(P621&lt;735,666+13002/(738-P621),IF(P621&lt;900,545+17820/(P621-731),650)))</f>
        <v>534.17973612832793</v>
      </c>
      <c r="S621" s="12">
        <f>LambdaP*MassivSI/(dP/1000)/(R621*RhoA)/(1+Q621/3)*(D621-P621)*DeltaT-(EXP(Q621/10)-1)*(D621-D620)</f>
        <v>0.35497458274596155</v>
      </c>
    </row>
    <row r="622" spans="2:19" x14ac:dyDescent="0.25">
      <c r="B622" s="3">
        <f t="shared" si="36"/>
        <v>3020</v>
      </c>
      <c r="C622" s="14">
        <f t="shared" si="37"/>
        <v>50.333333333333336</v>
      </c>
      <c r="D622" s="11">
        <f t="shared" si="38"/>
        <v>919.07789650606946</v>
      </c>
      <c r="E622" s="11">
        <f t="shared" si="39"/>
        <v>212.65482504312951</v>
      </c>
      <c r="F622" s="11">
        <f>L622</f>
        <v>212.65482504312951</v>
      </c>
      <c r="G622" s="11">
        <f>P622</f>
        <v>212.65482504312951</v>
      </c>
      <c r="H622" s="24">
        <f>H621+IF(Limit=Oui,MAX(0,K621),K621)</f>
        <v>212.65482504312951</v>
      </c>
      <c r="I622" s="12">
        <f>Cp*RhoP/(J622*RhoA)*dP/1000*MassivSS</f>
        <v>0.53013103183778743</v>
      </c>
      <c r="J622" s="24">
        <f>IF(H622&lt;600,425+0.773*H622-1.69/1000*H622^2+2.22/1000^2*H622^3,IF(H622&lt;735,666+13002/(738-H622),IF(H622&lt;900,545+17820/(H622-731),650)))</f>
        <v>534.30593071111116</v>
      </c>
      <c r="K622" s="12">
        <f>LambdaP*MassivSS/(dP/1000)/(J622*RhoA)/(1+I622/3)*(D622-H622)*DeltaT-(EXP(I622/10)-1)*(D622-D621)</f>
        <v>0.35487026165111635</v>
      </c>
      <c r="L622" s="24">
        <f>L621+IF(Limit=Oui,MAX(0,O621),O621)</f>
        <v>212.65482504312951</v>
      </c>
      <c r="M622" s="12">
        <f>Cp*RhoP/(N622*RhoA)*dP/1000*MassivW</f>
        <v>0.53013103183778743</v>
      </c>
      <c r="N622" s="24">
        <f>IF(L622&lt;600,425+0.773*L622-1.69/1000*L622^2+2.22/1000^2*L622^3,IF(L622&lt;735,666+13002/(738-L622),IF(L622&lt;900,545+17820/(L622-731),650)))</f>
        <v>534.30593071111116</v>
      </c>
      <c r="O622" s="12">
        <f>LambdaP*MassivW/(dP/1000)/(N622*RhoA)/(1+M622/3)*(D622-L622)*DeltaT-(EXP(M622/10)-1)*(D622-D621)</f>
        <v>0.35487026165111635</v>
      </c>
      <c r="P622" s="24">
        <f>P621+IF(Limit=Oui,MAX(0,S621),S621)</f>
        <v>212.65482504312951</v>
      </c>
      <c r="Q622" s="12">
        <f>Cp*RhoP/(R622*RhoA)*dP/1000*MassivSI</f>
        <v>0.53013103183778743</v>
      </c>
      <c r="R622" s="24">
        <f>IF(P622&lt;600,425+0.773*P622-1.69/1000*P622^2+2.22/1000^2*P622^3,IF(P622&lt;735,666+13002/(738-P622),IF(P622&lt;900,545+17820/(P622-731),650)))</f>
        <v>534.30593071111116</v>
      </c>
      <c r="S622" s="12">
        <f>LambdaP*MassivSI/(dP/1000)/(R622*RhoA)/(1+Q622/3)*(D622-P622)*DeltaT-(EXP(Q622/10)-1)*(D622-D621)</f>
        <v>0.35487026165111635</v>
      </c>
    </row>
    <row r="623" spans="2:19" x14ac:dyDescent="0.25">
      <c r="B623" s="3">
        <f t="shared" si="36"/>
        <v>3025</v>
      </c>
      <c r="C623" s="14">
        <f t="shared" si="37"/>
        <v>50.416666666666664</v>
      </c>
      <c r="D623" s="11">
        <f t="shared" si="38"/>
        <v>919.32514342068396</v>
      </c>
      <c r="E623" s="11">
        <f t="shared" si="39"/>
        <v>213.00969530478062</v>
      </c>
      <c r="F623" s="11">
        <f>L623</f>
        <v>213.00969530478062</v>
      </c>
      <c r="G623" s="11">
        <f>P623</f>
        <v>213.00969530478062</v>
      </c>
      <c r="H623" s="24">
        <f>H622+IF(Limit=Oui,MAX(0,K622),K622)</f>
        <v>213.00969530478062</v>
      </c>
      <c r="I623" s="12">
        <f>Cp*RhoP/(J623*RhoA)*dP/1000*MassivSS</f>
        <v>0.53000595802405281</v>
      </c>
      <c r="J623" s="24">
        <f>IF(H623&lt;600,425+0.773*H623-1.69/1000*H623^2+2.22/1000^2*H623^3,IF(H623&lt;735,666+13002/(738-H623),IF(H623&lt;900,545+17820/(H623-731),650)))</f>
        <v>534.4320192568025</v>
      </c>
      <c r="K623" s="12">
        <f>LambdaP*MassivSS/(dP/1000)/(J623*RhoA)/(1+I623/3)*(D623-H623)*DeltaT-(EXP(I623/10)-1)*(D623-D622)</f>
        <v>0.35476580731234963</v>
      </c>
      <c r="L623" s="24">
        <f>L622+IF(Limit=Oui,MAX(0,O622),O622)</f>
        <v>213.00969530478062</v>
      </c>
      <c r="M623" s="12">
        <f>Cp*RhoP/(N623*RhoA)*dP/1000*MassivW</f>
        <v>0.53000595802405281</v>
      </c>
      <c r="N623" s="24">
        <f>IF(L623&lt;600,425+0.773*L623-1.69/1000*L623^2+2.22/1000^2*L623^3,IF(L623&lt;735,666+13002/(738-L623),IF(L623&lt;900,545+17820/(L623-731),650)))</f>
        <v>534.4320192568025</v>
      </c>
      <c r="O623" s="12">
        <f>LambdaP*MassivW/(dP/1000)/(N623*RhoA)/(1+M623/3)*(D623-L623)*DeltaT-(EXP(M623/10)-1)*(D623-D622)</f>
        <v>0.35476580731234963</v>
      </c>
      <c r="P623" s="24">
        <f>P622+IF(Limit=Oui,MAX(0,S622),S622)</f>
        <v>213.00969530478062</v>
      </c>
      <c r="Q623" s="12">
        <f>Cp*RhoP/(R623*RhoA)*dP/1000*MassivSI</f>
        <v>0.53000595802405281</v>
      </c>
      <c r="R623" s="24">
        <f>IF(P623&lt;600,425+0.773*P623-1.69/1000*P623^2+2.22/1000^2*P623^3,IF(P623&lt;735,666+13002/(738-P623),IF(P623&lt;900,545+17820/(P623-731),650)))</f>
        <v>534.4320192568025</v>
      </c>
      <c r="S623" s="12">
        <f>LambdaP*MassivSI/(dP/1000)/(R623*RhoA)/(1+Q623/3)*(D623-P623)*DeltaT-(EXP(Q623/10)-1)*(D623-D622)</f>
        <v>0.35476580731234963</v>
      </c>
    </row>
    <row r="624" spans="2:19" x14ac:dyDescent="0.25">
      <c r="B624" s="3">
        <f t="shared" si="36"/>
        <v>3030</v>
      </c>
      <c r="C624" s="14">
        <f t="shared" si="37"/>
        <v>50.5</v>
      </c>
      <c r="D624" s="11">
        <f t="shared" si="38"/>
        <v>919.57198300906055</v>
      </c>
      <c r="E624" s="11">
        <f t="shared" si="39"/>
        <v>213.36446111209298</v>
      </c>
      <c r="F624" s="11">
        <f>L624</f>
        <v>213.36446111209298</v>
      </c>
      <c r="G624" s="11">
        <f>P624</f>
        <v>213.36446111209298</v>
      </c>
      <c r="H624" s="24">
        <f>H623+IF(Limit=Oui,MAX(0,K623),K623)</f>
        <v>213.36446111209298</v>
      </c>
      <c r="I624" s="12">
        <f>Cp*RhoP/(J624*RhoA)*dP/1000*MassivSS</f>
        <v>0.52988104771988132</v>
      </c>
      <c r="J624" s="24">
        <f>IF(H624&lt;600,425+0.773*H624-1.69/1000*H624^2+2.22/1000^2*H624^3,IF(H624&lt;735,666+13002/(738-H624),IF(H624&lt;900,545+17820/(H624-731),650)))</f>
        <v>534.55800237390326</v>
      </c>
      <c r="K624" s="12">
        <f>LambdaP*MassivSS/(dP/1000)/(J624*RhoA)/(1+I624/3)*(D624-H624)*DeltaT-(EXP(I624/10)-1)*(D624-D623)</f>
        <v>0.35466122056554922</v>
      </c>
      <c r="L624" s="24">
        <f>L623+IF(Limit=Oui,MAX(0,O623),O623)</f>
        <v>213.36446111209298</v>
      </c>
      <c r="M624" s="12">
        <f>Cp*RhoP/(N624*RhoA)*dP/1000*MassivW</f>
        <v>0.52988104771988132</v>
      </c>
      <c r="N624" s="24">
        <f>IF(L624&lt;600,425+0.773*L624-1.69/1000*L624^2+2.22/1000^2*L624^3,IF(L624&lt;735,666+13002/(738-L624),IF(L624&lt;900,545+17820/(L624-731),650)))</f>
        <v>534.55800237390326</v>
      </c>
      <c r="O624" s="12">
        <f>LambdaP*MassivW/(dP/1000)/(N624*RhoA)/(1+M624/3)*(D624-L624)*DeltaT-(EXP(M624/10)-1)*(D624-D623)</f>
        <v>0.35466122056554922</v>
      </c>
      <c r="P624" s="24">
        <f>P623+IF(Limit=Oui,MAX(0,S623),S623)</f>
        <v>213.36446111209298</v>
      </c>
      <c r="Q624" s="12">
        <f>Cp*RhoP/(R624*RhoA)*dP/1000*MassivSI</f>
        <v>0.52988104771988132</v>
      </c>
      <c r="R624" s="24">
        <f>IF(P624&lt;600,425+0.773*P624-1.69/1000*P624^2+2.22/1000^2*P624^3,IF(P624&lt;735,666+13002/(738-P624),IF(P624&lt;900,545+17820/(P624-731),650)))</f>
        <v>534.55800237390326</v>
      </c>
      <c r="S624" s="12">
        <f>LambdaP*MassivSI/(dP/1000)/(R624*RhoA)/(1+Q624/3)*(D624-P624)*DeltaT-(EXP(Q624/10)-1)*(D624-D623)</f>
        <v>0.35466122056554922</v>
      </c>
    </row>
    <row r="625" spans="2:19" x14ac:dyDescent="0.25">
      <c r="B625" s="3">
        <f t="shared" si="36"/>
        <v>3035</v>
      </c>
      <c r="C625" s="14">
        <f t="shared" si="37"/>
        <v>50.583333333333336</v>
      </c>
      <c r="D625" s="11">
        <f t="shared" si="38"/>
        <v>919.81841661108876</v>
      </c>
      <c r="E625" s="11">
        <f t="shared" si="39"/>
        <v>213.71912233265854</v>
      </c>
      <c r="F625" s="11">
        <f>L625</f>
        <v>213.71912233265854</v>
      </c>
      <c r="G625" s="11">
        <f>P625</f>
        <v>213.71912233265854</v>
      </c>
      <c r="H625" s="24">
        <f>H624+IF(Limit=Oui,MAX(0,K624),K624)</f>
        <v>213.71912233265854</v>
      </c>
      <c r="I625" s="12">
        <f>Cp*RhoP/(J625*RhoA)*dP/1000*MassivSS</f>
        <v>0.52975630013357466</v>
      </c>
      <c r="J625" s="24">
        <f>IF(H625&lt;600,425+0.773*H625-1.69/1000*H625^2+2.22/1000^2*H625^3,IF(H625&lt;735,666+13002/(738-H625),IF(H625&lt;900,545+17820/(H625-731),650)))</f>
        <v>534.68388067024478</v>
      </c>
      <c r="K625" s="12">
        <f>LambdaP*MassivSS/(dP/1000)/(J625*RhoA)/(1+I625/3)*(D625-H625)*DeltaT-(EXP(I625/10)-1)*(D625-D624)</f>
        <v>0.35455650224025737</v>
      </c>
      <c r="L625" s="24">
        <f>L624+IF(Limit=Oui,MAX(0,O624),O624)</f>
        <v>213.71912233265854</v>
      </c>
      <c r="M625" s="12">
        <f>Cp*RhoP/(N625*RhoA)*dP/1000*MassivW</f>
        <v>0.52975630013357466</v>
      </c>
      <c r="N625" s="24">
        <f>IF(L625&lt;600,425+0.773*L625-1.69/1000*L625^2+2.22/1000^2*L625^3,IF(L625&lt;735,666+13002/(738-L625),IF(L625&lt;900,545+17820/(L625-731),650)))</f>
        <v>534.68388067024478</v>
      </c>
      <c r="O625" s="12">
        <f>LambdaP*MassivW/(dP/1000)/(N625*RhoA)/(1+M625/3)*(D625-L625)*DeltaT-(EXP(M625/10)-1)*(D625-D624)</f>
        <v>0.35455650224025737</v>
      </c>
      <c r="P625" s="24">
        <f>P624+IF(Limit=Oui,MAX(0,S624),S624)</f>
        <v>213.71912233265854</v>
      </c>
      <c r="Q625" s="12">
        <f>Cp*RhoP/(R625*RhoA)*dP/1000*MassivSI</f>
        <v>0.52975630013357466</v>
      </c>
      <c r="R625" s="24">
        <f>IF(P625&lt;600,425+0.773*P625-1.69/1000*P625^2+2.22/1000^2*P625^3,IF(P625&lt;735,666+13002/(738-P625),IF(P625&lt;900,545+17820/(P625-731),650)))</f>
        <v>534.68388067024478</v>
      </c>
      <c r="S625" s="12">
        <f>LambdaP*MassivSI/(dP/1000)/(R625*RhoA)/(1+Q625/3)*(D625-P625)*DeltaT-(EXP(Q625/10)-1)*(D625-D624)</f>
        <v>0.35455650224025737</v>
      </c>
    </row>
    <row r="626" spans="2:19" x14ac:dyDescent="0.25">
      <c r="B626" s="3">
        <f t="shared" si="36"/>
        <v>3040</v>
      </c>
      <c r="C626" s="14">
        <f t="shared" si="37"/>
        <v>50.666666666666664</v>
      </c>
      <c r="D626" s="11">
        <f t="shared" si="38"/>
        <v>920.06444556005806</v>
      </c>
      <c r="E626" s="11">
        <f t="shared" si="39"/>
        <v>214.0736788348988</v>
      </c>
      <c r="F626" s="11">
        <f>L626</f>
        <v>214.0736788348988</v>
      </c>
      <c r="G626" s="11">
        <f>P626</f>
        <v>214.0736788348988</v>
      </c>
      <c r="H626" s="24">
        <f>H625+IF(Limit=Oui,MAX(0,K625),K625)</f>
        <v>214.0736788348988</v>
      </c>
      <c r="I626" s="12">
        <f>Cp*RhoP/(J626*RhoA)*dP/1000*MassivSS</f>
        <v>0.52963171447560697</v>
      </c>
      <c r="J626" s="24">
        <f>IF(H626&lt;600,425+0.773*H626-1.69/1000*H626^2+2.22/1000^2*H626^3,IF(H626&lt;735,666+13002/(738-H626),IF(H626&lt;900,545+17820/(H626-731),650)))</f>
        <v>534.80965475298467</v>
      </c>
      <c r="K626" s="12">
        <f>LambdaP*MassivSS/(dP/1000)/(J626*RhoA)/(1+I626/3)*(D626-H626)*DeltaT-(EXP(I626/10)-1)*(D626-D625)</f>
        <v>0.35445165315958022</v>
      </c>
      <c r="L626" s="24">
        <f>L625+IF(Limit=Oui,MAX(0,O625),O625)</f>
        <v>214.0736788348988</v>
      </c>
      <c r="M626" s="12">
        <f>Cp*RhoP/(N626*RhoA)*dP/1000*MassivW</f>
        <v>0.52963171447560697</v>
      </c>
      <c r="N626" s="24">
        <f>IF(L626&lt;600,425+0.773*L626-1.69/1000*L626^2+2.22/1000^2*L626^3,IF(L626&lt;735,666+13002/(738-L626),IF(L626&lt;900,545+17820/(L626-731),650)))</f>
        <v>534.80965475298467</v>
      </c>
      <c r="O626" s="12">
        <f>LambdaP*MassivW/(dP/1000)/(N626*RhoA)/(1+M626/3)*(D626-L626)*DeltaT-(EXP(M626/10)-1)*(D626-D625)</f>
        <v>0.35445165315958022</v>
      </c>
      <c r="P626" s="24">
        <f>P625+IF(Limit=Oui,MAX(0,S625),S625)</f>
        <v>214.0736788348988</v>
      </c>
      <c r="Q626" s="12">
        <f>Cp*RhoP/(R626*RhoA)*dP/1000*MassivSI</f>
        <v>0.52963171447560697</v>
      </c>
      <c r="R626" s="24">
        <f>IF(P626&lt;600,425+0.773*P626-1.69/1000*P626^2+2.22/1000^2*P626^3,IF(P626&lt;735,666+13002/(738-P626),IF(P626&lt;900,545+17820/(P626-731),650)))</f>
        <v>534.80965475298467</v>
      </c>
      <c r="S626" s="12">
        <f>LambdaP*MassivSI/(dP/1000)/(R626*RhoA)/(1+Q626/3)*(D626-P626)*DeltaT-(EXP(Q626/10)-1)*(D626-D625)</f>
        <v>0.35445165315958022</v>
      </c>
    </row>
    <row r="627" spans="2:19" x14ac:dyDescent="0.25">
      <c r="B627" s="3">
        <f t="shared" si="36"/>
        <v>3045</v>
      </c>
      <c r="C627" s="14">
        <f t="shared" si="37"/>
        <v>50.75</v>
      </c>
      <c r="D627" s="11">
        <f t="shared" si="38"/>
        <v>920.31007118270077</v>
      </c>
      <c r="E627" s="11">
        <f t="shared" si="39"/>
        <v>214.42813048805837</v>
      </c>
      <c r="F627" s="11">
        <f>L627</f>
        <v>214.42813048805837</v>
      </c>
      <c r="G627" s="11">
        <f>P627</f>
        <v>214.42813048805837</v>
      </c>
      <c r="H627" s="24">
        <f>H626+IF(Limit=Oui,MAX(0,K626),K626)</f>
        <v>214.42813048805837</v>
      </c>
      <c r="I627" s="12">
        <f>Cp*RhoP/(J627*RhoA)*dP/1000*MassivSS</f>
        <v>0.52950728995862117</v>
      </c>
      <c r="J627" s="24">
        <f>IF(H627&lt;600,425+0.773*H627-1.69/1000*H627^2+2.22/1000^2*H627^3,IF(H627&lt;735,666+13002/(738-H627),IF(H627&lt;900,545+17820/(H627-731),650)))</f>
        <v>534.93532522860187</v>
      </c>
      <c r="K627" s="12">
        <f>LambdaP*MassivSS/(dP/1000)/(J627*RhoA)/(1+I627/3)*(D627-H627)*DeltaT-(EXP(I627/10)-1)*(D627-D626)</f>
        <v>0.35434667414032384</v>
      </c>
      <c r="L627" s="24">
        <f>L626+IF(Limit=Oui,MAX(0,O626),O626)</f>
        <v>214.42813048805837</v>
      </c>
      <c r="M627" s="12">
        <f>Cp*RhoP/(N627*RhoA)*dP/1000*MassivW</f>
        <v>0.52950728995862117</v>
      </c>
      <c r="N627" s="24">
        <f>IF(L627&lt;600,425+0.773*L627-1.69/1000*L627^2+2.22/1000^2*L627^3,IF(L627&lt;735,666+13002/(738-L627),IF(L627&lt;900,545+17820/(L627-731),650)))</f>
        <v>534.93532522860187</v>
      </c>
      <c r="O627" s="12">
        <f>LambdaP*MassivW/(dP/1000)/(N627*RhoA)/(1+M627/3)*(D627-L627)*DeltaT-(EXP(M627/10)-1)*(D627-D626)</f>
        <v>0.35434667414032384</v>
      </c>
      <c r="P627" s="24">
        <f>P626+IF(Limit=Oui,MAX(0,S626),S626)</f>
        <v>214.42813048805837</v>
      </c>
      <c r="Q627" s="12">
        <f>Cp*RhoP/(R627*RhoA)*dP/1000*MassivSI</f>
        <v>0.52950728995862117</v>
      </c>
      <c r="R627" s="24">
        <f>IF(P627&lt;600,425+0.773*P627-1.69/1000*P627^2+2.22/1000^2*P627^3,IF(P627&lt;735,666+13002/(738-P627),IF(P627&lt;900,545+17820/(P627-731),650)))</f>
        <v>534.93532522860187</v>
      </c>
      <c r="S627" s="12">
        <f>LambdaP*MassivSI/(dP/1000)/(R627*RhoA)/(1+Q627/3)*(D627-P627)*DeltaT-(EXP(Q627/10)-1)*(D627-D626)</f>
        <v>0.35434667414032384</v>
      </c>
    </row>
    <row r="628" spans="2:19" x14ac:dyDescent="0.25">
      <c r="B628" s="3">
        <f t="shared" si="36"/>
        <v>3050</v>
      </c>
      <c r="C628" s="14">
        <f t="shared" si="37"/>
        <v>50.833333333333336</v>
      </c>
      <c r="D628" s="11">
        <f t="shared" si="38"/>
        <v>920.55529479923473</v>
      </c>
      <c r="E628" s="11">
        <f t="shared" si="39"/>
        <v>214.78247716219869</v>
      </c>
      <c r="F628" s="11">
        <f>L628</f>
        <v>214.78247716219869</v>
      </c>
      <c r="G628" s="11">
        <f>P628</f>
        <v>214.78247716219869</v>
      </c>
      <c r="H628" s="24">
        <f>H627+IF(Limit=Oui,MAX(0,K627),K627)</f>
        <v>214.78247716219869</v>
      </c>
      <c r="I628" s="12">
        <f>Cp*RhoP/(J628*RhoA)*dP/1000*MassivSS</f>
        <v>0.52938302579742913</v>
      </c>
      <c r="J628" s="24">
        <f>IF(H628&lt;600,425+0.773*H628-1.69/1000*H628^2+2.22/1000^2*H628^3,IF(H628&lt;735,666+13002/(738-H628),IF(H628&lt;900,545+17820/(H628-731),650)))</f>
        <v>535.06089270289226</v>
      </c>
      <c r="K628" s="12">
        <f>LambdaP*MassivSS/(dP/1000)/(J628*RhoA)/(1+I628/3)*(D628-H628)*DeltaT-(EXP(I628/10)-1)*(D628-D627)</f>
        <v>0.35424156599305051</v>
      </c>
      <c r="L628" s="24">
        <f>L627+IF(Limit=Oui,MAX(0,O627),O627)</f>
        <v>214.78247716219869</v>
      </c>
      <c r="M628" s="12">
        <f>Cp*RhoP/(N628*RhoA)*dP/1000*MassivW</f>
        <v>0.52938302579742913</v>
      </c>
      <c r="N628" s="24">
        <f>IF(L628&lt;600,425+0.773*L628-1.69/1000*L628^2+2.22/1000^2*L628^3,IF(L628&lt;735,666+13002/(738-L628),IF(L628&lt;900,545+17820/(L628-731),650)))</f>
        <v>535.06089270289226</v>
      </c>
      <c r="O628" s="12">
        <f>LambdaP*MassivW/(dP/1000)/(N628*RhoA)/(1+M628/3)*(D628-L628)*DeltaT-(EXP(M628/10)-1)*(D628-D627)</f>
        <v>0.35424156599305051</v>
      </c>
      <c r="P628" s="24">
        <f>P627+IF(Limit=Oui,MAX(0,S627),S627)</f>
        <v>214.78247716219869</v>
      </c>
      <c r="Q628" s="12">
        <f>Cp*RhoP/(R628*RhoA)*dP/1000*MassivSI</f>
        <v>0.52938302579742913</v>
      </c>
      <c r="R628" s="24">
        <f>IF(P628&lt;600,425+0.773*P628-1.69/1000*P628^2+2.22/1000^2*P628^3,IF(P628&lt;735,666+13002/(738-P628),IF(P628&lt;900,545+17820/(P628-731),650)))</f>
        <v>535.06089270289226</v>
      </c>
      <c r="S628" s="12">
        <f>LambdaP*MassivSI/(dP/1000)/(R628*RhoA)/(1+Q628/3)*(D628-P628)*DeltaT-(EXP(Q628/10)-1)*(D628-D627)</f>
        <v>0.35424156599305051</v>
      </c>
    </row>
    <row r="629" spans="2:19" x14ac:dyDescent="0.25">
      <c r="B629" s="3">
        <f t="shared" si="36"/>
        <v>3055</v>
      </c>
      <c r="C629" s="14">
        <f t="shared" si="37"/>
        <v>50.916666666666664</v>
      </c>
      <c r="D629" s="11">
        <f t="shared" si="38"/>
        <v>920.80011772340663</v>
      </c>
      <c r="E629" s="11">
        <f t="shared" si="39"/>
        <v>215.13671872819174</v>
      </c>
      <c r="F629" s="11">
        <f>L629</f>
        <v>215.13671872819174</v>
      </c>
      <c r="G629" s="11">
        <f>P629</f>
        <v>215.13671872819174</v>
      </c>
      <c r="H629" s="24">
        <f>H628+IF(Limit=Oui,MAX(0,K628),K628)</f>
        <v>215.13671872819174</v>
      </c>
      <c r="I629" s="12">
        <f>Cp*RhoP/(J629*RhoA)*dP/1000*MassivSS</f>
        <v>0.5292589212090073</v>
      </c>
      <c r="J629" s="24">
        <f>IF(H629&lt;600,425+0.773*H629-1.69/1000*H629^2+2.22/1000^2*H629^3,IF(H629&lt;735,666+13002/(738-H629),IF(H629&lt;900,545+17820/(H629-731),650)))</f>
        <v>535.1863577809637</v>
      </c>
      <c r="K629" s="12">
        <f>LambdaP*MassivSS/(dP/1000)/(J629*RhoA)/(1+I629/3)*(D629-H629)*DeltaT-(EXP(I629/10)-1)*(D629-D628)</f>
        <v>0.35413632952207935</v>
      </c>
      <c r="L629" s="24">
        <f>L628+IF(Limit=Oui,MAX(0,O628),O628)</f>
        <v>215.13671872819174</v>
      </c>
      <c r="M629" s="12">
        <f>Cp*RhoP/(N629*RhoA)*dP/1000*MassivW</f>
        <v>0.5292589212090073</v>
      </c>
      <c r="N629" s="24">
        <f>IF(L629&lt;600,425+0.773*L629-1.69/1000*L629^2+2.22/1000^2*L629^3,IF(L629&lt;735,666+13002/(738-L629),IF(L629&lt;900,545+17820/(L629-731),650)))</f>
        <v>535.1863577809637</v>
      </c>
      <c r="O629" s="12">
        <f>LambdaP*MassivW/(dP/1000)/(N629*RhoA)/(1+M629/3)*(D629-L629)*DeltaT-(EXP(M629/10)-1)*(D629-D628)</f>
        <v>0.35413632952207935</v>
      </c>
      <c r="P629" s="24">
        <f>P628+IF(Limit=Oui,MAX(0,S628),S628)</f>
        <v>215.13671872819174</v>
      </c>
      <c r="Q629" s="12">
        <f>Cp*RhoP/(R629*RhoA)*dP/1000*MassivSI</f>
        <v>0.5292589212090073</v>
      </c>
      <c r="R629" s="24">
        <f>IF(P629&lt;600,425+0.773*P629-1.69/1000*P629^2+2.22/1000^2*P629^3,IF(P629&lt;735,666+13002/(738-P629),IF(P629&lt;900,545+17820/(P629-731),650)))</f>
        <v>535.1863577809637</v>
      </c>
      <c r="S629" s="12">
        <f>LambdaP*MassivSI/(dP/1000)/(R629*RhoA)/(1+Q629/3)*(D629-P629)*DeltaT-(EXP(Q629/10)-1)*(D629-D628)</f>
        <v>0.35413632952207935</v>
      </c>
    </row>
    <row r="630" spans="2:19" x14ac:dyDescent="0.25">
      <c r="B630" s="3">
        <f t="shared" si="36"/>
        <v>3060</v>
      </c>
      <c r="C630" s="14">
        <f t="shared" si="37"/>
        <v>51</v>
      </c>
      <c r="D630" s="11">
        <f t="shared" si="38"/>
        <v>921.0445412625329</v>
      </c>
      <c r="E630" s="11">
        <f t="shared" si="39"/>
        <v>215.49085505771382</v>
      </c>
      <c r="F630" s="11">
        <f>L630</f>
        <v>215.49085505771382</v>
      </c>
      <c r="G630" s="11">
        <f>P630</f>
        <v>215.49085505771382</v>
      </c>
      <c r="H630" s="24">
        <f>H629+IF(Limit=Oui,MAX(0,K629),K629)</f>
        <v>215.49085505771382</v>
      </c>
      <c r="I630" s="12">
        <f>Cp*RhoP/(J630*RhoA)*dP/1000*MassivSS</f>
        <v>0.52913497541249566</v>
      </c>
      <c r="J630" s="24">
        <f>IF(H630&lt;600,425+0.773*H630-1.69/1000*H630^2+2.22/1000^2*H630^3,IF(H630&lt;735,666+13002/(738-H630),IF(H630&lt;900,545+17820/(H630-731),650)))</f>
        <v>535.31172106723238</v>
      </c>
      <c r="K630" s="12">
        <f>LambdaP*MassivSS/(dP/1000)/(J630*RhoA)/(1+I630/3)*(D630-H630)*DeltaT-(EXP(I630/10)-1)*(D630-D629)</f>
        <v>0.35403096552565178</v>
      </c>
      <c r="L630" s="24">
        <f>L629+IF(Limit=Oui,MAX(0,O629),O629)</f>
        <v>215.49085505771382</v>
      </c>
      <c r="M630" s="12">
        <f>Cp*RhoP/(N630*RhoA)*dP/1000*MassivW</f>
        <v>0.52913497541249566</v>
      </c>
      <c r="N630" s="24">
        <f>IF(L630&lt;600,425+0.773*L630-1.69/1000*L630^2+2.22/1000^2*L630^3,IF(L630&lt;735,666+13002/(738-L630),IF(L630&lt;900,545+17820/(L630-731),650)))</f>
        <v>535.31172106723238</v>
      </c>
      <c r="O630" s="12">
        <f>LambdaP*MassivW/(dP/1000)/(N630*RhoA)/(1+M630/3)*(D630-L630)*DeltaT-(EXP(M630/10)-1)*(D630-D629)</f>
        <v>0.35403096552565178</v>
      </c>
      <c r="P630" s="24">
        <f>P629+IF(Limit=Oui,MAX(0,S629),S629)</f>
        <v>215.49085505771382</v>
      </c>
      <c r="Q630" s="12">
        <f>Cp*RhoP/(R630*RhoA)*dP/1000*MassivSI</f>
        <v>0.52913497541249566</v>
      </c>
      <c r="R630" s="24">
        <f>IF(P630&lt;600,425+0.773*P630-1.69/1000*P630^2+2.22/1000^2*P630^3,IF(P630&lt;735,666+13002/(738-P630),IF(P630&lt;900,545+17820/(P630-731),650)))</f>
        <v>535.31172106723238</v>
      </c>
      <c r="S630" s="12">
        <f>LambdaP*MassivSI/(dP/1000)/(R630*RhoA)/(1+Q630/3)*(D630-P630)*DeltaT-(EXP(Q630/10)-1)*(D630-D629)</f>
        <v>0.35403096552565178</v>
      </c>
    </row>
    <row r="631" spans="2:19" x14ac:dyDescent="0.25">
      <c r="B631" s="3">
        <f t="shared" si="36"/>
        <v>3065</v>
      </c>
      <c r="C631" s="14">
        <f t="shared" si="37"/>
        <v>51.083333333333336</v>
      </c>
      <c r="D631" s="11">
        <f t="shared" si="38"/>
        <v>921.28856671754295</v>
      </c>
      <c r="E631" s="11">
        <f t="shared" si="39"/>
        <v>215.84488602323947</v>
      </c>
      <c r="F631" s="11">
        <f>L631</f>
        <v>215.84488602323947</v>
      </c>
      <c r="G631" s="11">
        <f>P631</f>
        <v>215.84488602323947</v>
      </c>
      <c r="H631" s="24">
        <f>H630+IF(Limit=Oui,MAX(0,K630),K630)</f>
        <v>215.84488602323947</v>
      </c>
      <c r="I631" s="12">
        <f>Cp*RhoP/(J631*RhoA)*dP/1000*MassivSS</f>
        <v>0.52901118762919364</v>
      </c>
      <c r="J631" s="24">
        <f>IF(H631&lt;600,425+0.773*H631-1.69/1000*H631^2+2.22/1000^2*H631^3,IF(H631&lt;735,666+13002/(738-H631),IF(H631&lt;900,545+17820/(H631-731),650)))</f>
        <v>535.43698316541861</v>
      </c>
      <c r="K631" s="12">
        <f>LambdaP*MassivSS/(dP/1000)/(J631*RhoA)/(1+I631/3)*(D631-H631)*DeltaT-(EXP(I631/10)-1)*(D631-D630)</f>
        <v>0.35392547479584507</v>
      </c>
      <c r="L631" s="24">
        <f>L630+IF(Limit=Oui,MAX(0,O630),O630)</f>
        <v>215.84488602323947</v>
      </c>
      <c r="M631" s="12">
        <f>Cp*RhoP/(N631*RhoA)*dP/1000*MassivW</f>
        <v>0.52901118762919364</v>
      </c>
      <c r="N631" s="24">
        <f>IF(L631&lt;600,425+0.773*L631-1.69/1000*L631^2+2.22/1000^2*L631^3,IF(L631&lt;735,666+13002/(738-L631),IF(L631&lt;900,545+17820/(L631-731),650)))</f>
        <v>535.43698316541861</v>
      </c>
      <c r="O631" s="12">
        <f>LambdaP*MassivW/(dP/1000)/(N631*RhoA)/(1+M631/3)*(D631-L631)*DeltaT-(EXP(M631/10)-1)*(D631-D630)</f>
        <v>0.35392547479584507</v>
      </c>
      <c r="P631" s="24">
        <f>P630+IF(Limit=Oui,MAX(0,S630),S630)</f>
        <v>215.84488602323947</v>
      </c>
      <c r="Q631" s="12">
        <f>Cp*RhoP/(R631*RhoA)*dP/1000*MassivSI</f>
        <v>0.52901118762919364</v>
      </c>
      <c r="R631" s="24">
        <f>IF(P631&lt;600,425+0.773*P631-1.69/1000*P631^2+2.22/1000^2*P631^3,IF(P631&lt;735,666+13002/(738-P631),IF(P631&lt;900,545+17820/(P631-731),650)))</f>
        <v>535.43698316541861</v>
      </c>
      <c r="S631" s="12">
        <f>LambdaP*MassivSI/(dP/1000)/(R631*RhoA)/(1+Q631/3)*(D631-P631)*DeltaT-(EXP(Q631/10)-1)*(D631-D630)</f>
        <v>0.35392547479584507</v>
      </c>
    </row>
    <row r="632" spans="2:19" x14ac:dyDescent="0.25">
      <c r="B632" s="3">
        <f t="shared" si="36"/>
        <v>3070</v>
      </c>
      <c r="C632" s="14">
        <f t="shared" si="37"/>
        <v>51.166666666666664</v>
      </c>
      <c r="D632" s="11">
        <f t="shared" si="38"/>
        <v>921.53219538302051</v>
      </c>
      <c r="E632" s="11">
        <f t="shared" si="39"/>
        <v>216.19881149803533</v>
      </c>
      <c r="F632" s="11">
        <f>L632</f>
        <v>216.19881149803533</v>
      </c>
      <c r="G632" s="11">
        <f>P632</f>
        <v>216.19881149803533</v>
      </c>
      <c r="H632" s="24">
        <f>H631+IF(Limit=Oui,MAX(0,K631),K631)</f>
        <v>216.19881149803533</v>
      </c>
      <c r="I632" s="12">
        <f>Cp*RhoP/(J632*RhoA)*dP/1000*MassivSS</f>
        <v>0.52888755708256097</v>
      </c>
      <c r="J632" s="24">
        <f>IF(H632&lt;600,425+0.773*H632-1.69/1000*H632^2+2.22/1000^2*H632^3,IF(H632&lt;735,666+13002/(738-H632),IF(H632&lt;900,545+17820/(H632-731),650)))</f>
        <v>535.56214467854113</v>
      </c>
      <c r="K632" s="12">
        <f>LambdaP*MassivSS/(dP/1000)/(J632*RhoA)/(1+I632/3)*(D632-H632)*DeltaT-(EXP(I632/10)-1)*(D632-D631)</f>
        <v>0.35381985811870753</v>
      </c>
      <c r="L632" s="24">
        <f>L631+IF(Limit=Oui,MAX(0,O631),O631)</f>
        <v>216.19881149803533</v>
      </c>
      <c r="M632" s="12">
        <f>Cp*RhoP/(N632*RhoA)*dP/1000*MassivW</f>
        <v>0.52888755708256097</v>
      </c>
      <c r="N632" s="24">
        <f>IF(L632&lt;600,425+0.773*L632-1.69/1000*L632^2+2.22/1000^2*L632^3,IF(L632&lt;735,666+13002/(738-L632),IF(L632&lt;900,545+17820/(L632-731),650)))</f>
        <v>535.56214467854113</v>
      </c>
      <c r="O632" s="12">
        <f>LambdaP*MassivW/(dP/1000)/(N632*RhoA)/(1+M632/3)*(D632-L632)*DeltaT-(EXP(M632/10)-1)*(D632-D631)</f>
        <v>0.35381985811870753</v>
      </c>
      <c r="P632" s="24">
        <f>P631+IF(Limit=Oui,MAX(0,S631),S631)</f>
        <v>216.19881149803533</v>
      </c>
      <c r="Q632" s="12">
        <f>Cp*RhoP/(R632*RhoA)*dP/1000*MassivSI</f>
        <v>0.52888755708256097</v>
      </c>
      <c r="R632" s="24">
        <f>IF(P632&lt;600,425+0.773*P632-1.69/1000*P632^2+2.22/1000^2*P632^3,IF(P632&lt;735,666+13002/(738-P632),IF(P632&lt;900,545+17820/(P632-731),650)))</f>
        <v>535.56214467854113</v>
      </c>
      <c r="S632" s="12">
        <f>LambdaP*MassivSI/(dP/1000)/(R632*RhoA)/(1+Q632/3)*(D632-P632)*DeltaT-(EXP(Q632/10)-1)*(D632-D631)</f>
        <v>0.35381985811870753</v>
      </c>
    </row>
    <row r="633" spans="2:19" x14ac:dyDescent="0.25">
      <c r="B633" s="3">
        <f t="shared" si="36"/>
        <v>3075</v>
      </c>
      <c r="C633" s="14">
        <f t="shared" si="37"/>
        <v>51.25</v>
      </c>
      <c r="D633" s="11">
        <f t="shared" si="38"/>
        <v>921.77542854724379</v>
      </c>
      <c r="E633" s="11">
        <f t="shared" si="39"/>
        <v>216.55263135615402</v>
      </c>
      <c r="F633" s="11">
        <f>L633</f>
        <v>216.55263135615402</v>
      </c>
      <c r="G633" s="11">
        <f>P633</f>
        <v>216.55263135615402</v>
      </c>
      <c r="H633" s="24">
        <f>H632+IF(Limit=Oui,MAX(0,K632),K632)</f>
        <v>216.55263135615402</v>
      </c>
      <c r="I633" s="12">
        <f>Cp*RhoP/(J633*RhoA)*dP/1000*MassivSS</f>
        <v>0.52876408299821176</v>
      </c>
      <c r="J633" s="24">
        <f>IF(H633&lt;600,425+0.773*H633-1.69/1000*H633^2+2.22/1000^2*H633^3,IF(H633&lt;735,666+13002/(738-H633),IF(H633&lt;900,545+17820/(H633-731),650)))</f>
        <v>535.68720620891452</v>
      </c>
      <c r="K633" s="12">
        <f>LambdaP*MassivSS/(dP/1000)/(J633*RhoA)/(1+I633/3)*(D633-H633)*DeltaT-(EXP(I633/10)-1)*(D633-D632)</f>
        <v>0.35371411627436145</v>
      </c>
      <c r="L633" s="24">
        <f>L632+IF(Limit=Oui,MAX(0,O632),O632)</f>
        <v>216.55263135615402</v>
      </c>
      <c r="M633" s="12">
        <f>Cp*RhoP/(N633*RhoA)*dP/1000*MassivW</f>
        <v>0.52876408299821176</v>
      </c>
      <c r="N633" s="24">
        <f>IF(L633&lt;600,425+0.773*L633-1.69/1000*L633^2+2.22/1000^2*L633^3,IF(L633&lt;735,666+13002/(738-L633),IF(L633&lt;900,545+17820/(L633-731),650)))</f>
        <v>535.68720620891452</v>
      </c>
      <c r="O633" s="12">
        <f>LambdaP*MassivW/(dP/1000)/(N633*RhoA)/(1+M633/3)*(D633-L633)*DeltaT-(EXP(M633/10)-1)*(D633-D632)</f>
        <v>0.35371411627436145</v>
      </c>
      <c r="P633" s="24">
        <f>P632+IF(Limit=Oui,MAX(0,S632),S632)</f>
        <v>216.55263135615402</v>
      </c>
      <c r="Q633" s="12">
        <f>Cp*RhoP/(R633*RhoA)*dP/1000*MassivSI</f>
        <v>0.52876408299821176</v>
      </c>
      <c r="R633" s="24">
        <f>IF(P633&lt;600,425+0.773*P633-1.69/1000*P633^2+2.22/1000^2*P633^3,IF(P633&lt;735,666+13002/(738-P633),IF(P633&lt;900,545+17820/(P633-731),650)))</f>
        <v>535.68720620891452</v>
      </c>
      <c r="S633" s="12">
        <f>LambdaP*MassivSI/(dP/1000)/(R633*RhoA)/(1+Q633/3)*(D633-P633)*DeltaT-(EXP(Q633/10)-1)*(D633-D632)</f>
        <v>0.35371411627436145</v>
      </c>
    </row>
    <row r="634" spans="2:19" x14ac:dyDescent="0.25">
      <c r="B634" s="3">
        <f t="shared" si="36"/>
        <v>3080</v>
      </c>
      <c r="C634" s="14">
        <f t="shared" si="37"/>
        <v>51.333333333333336</v>
      </c>
      <c r="D634" s="11">
        <f t="shared" si="38"/>
        <v>922.01826749222755</v>
      </c>
      <c r="E634" s="11">
        <f t="shared" si="39"/>
        <v>216.9063454724284</v>
      </c>
      <c r="F634" s="11">
        <f>L634</f>
        <v>216.9063454724284</v>
      </c>
      <c r="G634" s="11">
        <f>P634</f>
        <v>216.9063454724284</v>
      </c>
      <c r="H634" s="24">
        <f>H633+IF(Limit=Oui,MAX(0,K633),K633)</f>
        <v>216.9063454724284</v>
      </c>
      <c r="I634" s="12">
        <f>Cp*RhoP/(J634*RhoA)*dP/1000*MassivSS</f>
        <v>0.52864076460391474</v>
      </c>
      <c r="J634" s="24">
        <f>IF(H634&lt;600,425+0.773*H634-1.69/1000*H634^2+2.22/1000^2*H634^3,IF(H634&lt;735,666+13002/(738-H634),IF(H634&lt;900,545+17820/(H634-731),650)))</f>
        <v>535.81216835814394</v>
      </c>
      <c r="K634" s="12">
        <f>LambdaP*MassivSS/(dP/1000)/(J634*RhoA)/(1+I634/3)*(D634-H634)*DeltaT-(EXP(I634/10)-1)*(D634-D633)</f>
        <v>0.3536082500369343</v>
      </c>
      <c r="L634" s="24">
        <f>L633+IF(Limit=Oui,MAX(0,O633),O633)</f>
        <v>216.9063454724284</v>
      </c>
      <c r="M634" s="12">
        <f>Cp*RhoP/(N634*RhoA)*dP/1000*MassivW</f>
        <v>0.52864076460391474</v>
      </c>
      <c r="N634" s="24">
        <f>IF(L634&lt;600,425+0.773*L634-1.69/1000*L634^2+2.22/1000^2*L634^3,IF(L634&lt;735,666+13002/(738-L634),IF(L634&lt;900,545+17820/(L634-731),650)))</f>
        <v>535.81216835814394</v>
      </c>
      <c r="O634" s="12">
        <f>LambdaP*MassivW/(dP/1000)/(N634*RhoA)/(1+M634/3)*(D634-L634)*DeltaT-(EXP(M634/10)-1)*(D634-D633)</f>
        <v>0.3536082500369343</v>
      </c>
      <c r="P634" s="24">
        <f>P633+IF(Limit=Oui,MAX(0,S633),S633)</f>
        <v>216.9063454724284</v>
      </c>
      <c r="Q634" s="12">
        <f>Cp*RhoP/(R634*RhoA)*dP/1000*MassivSI</f>
        <v>0.52864076460391474</v>
      </c>
      <c r="R634" s="24">
        <f>IF(P634&lt;600,425+0.773*P634-1.69/1000*P634^2+2.22/1000^2*P634^3,IF(P634&lt;735,666+13002/(738-P634),IF(P634&lt;900,545+17820/(P634-731),650)))</f>
        <v>535.81216835814394</v>
      </c>
      <c r="S634" s="12">
        <f>LambdaP*MassivSI/(dP/1000)/(R634*RhoA)/(1+Q634/3)*(D634-P634)*DeltaT-(EXP(Q634/10)-1)*(D634-D633)</f>
        <v>0.3536082500369343</v>
      </c>
    </row>
    <row r="635" spans="2:19" x14ac:dyDescent="0.25">
      <c r="B635" s="3">
        <f t="shared" si="36"/>
        <v>3085</v>
      </c>
      <c r="C635" s="14">
        <f t="shared" si="37"/>
        <v>51.416666666666664</v>
      </c>
      <c r="D635" s="11">
        <f t="shared" si="38"/>
        <v>922.26071349376298</v>
      </c>
      <c r="E635" s="11">
        <f t="shared" si="39"/>
        <v>217.25995372246533</v>
      </c>
      <c r="F635" s="11">
        <f>L635</f>
        <v>217.25995372246533</v>
      </c>
      <c r="G635" s="11">
        <f>P635</f>
        <v>217.25995372246533</v>
      </c>
      <c r="H635" s="24">
        <f>H634+IF(Limit=Oui,MAX(0,K634),K634)</f>
        <v>217.25995372246533</v>
      </c>
      <c r="I635" s="12">
        <f>Cp*RhoP/(J635*RhoA)*dP/1000*MassivSS</f>
        <v>0.52851760112958868</v>
      </c>
      <c r="J635" s="24">
        <f>IF(H635&lt;600,425+0.773*H635-1.69/1000*H635^2+2.22/1000^2*H635^3,IF(H635&lt;735,666+13002/(738-H635),IF(H635&lt;900,545+17820/(H635-731),650)))</f>
        <v>535.93703172712173</v>
      </c>
      <c r="K635" s="12">
        <f>LambdaP*MassivSS/(dP/1000)/(J635*RhoA)/(1+I635/3)*(D635-H635)*DeltaT-(EXP(I635/10)-1)*(D635-D634)</f>
        <v>0.35350226017471031</v>
      </c>
      <c r="L635" s="24">
        <f>L634+IF(Limit=Oui,MAX(0,O634),O634)</f>
        <v>217.25995372246533</v>
      </c>
      <c r="M635" s="12">
        <f>Cp*RhoP/(N635*RhoA)*dP/1000*MassivW</f>
        <v>0.52851760112958868</v>
      </c>
      <c r="N635" s="24">
        <f>IF(L635&lt;600,425+0.773*L635-1.69/1000*L635^2+2.22/1000^2*L635^3,IF(L635&lt;735,666+13002/(738-L635),IF(L635&lt;900,545+17820/(L635-731),650)))</f>
        <v>535.93703172712173</v>
      </c>
      <c r="O635" s="12">
        <f>LambdaP*MassivW/(dP/1000)/(N635*RhoA)/(1+M635/3)*(D635-L635)*DeltaT-(EXP(M635/10)-1)*(D635-D634)</f>
        <v>0.35350226017471031</v>
      </c>
      <c r="P635" s="24">
        <f>P634+IF(Limit=Oui,MAX(0,S634),S634)</f>
        <v>217.25995372246533</v>
      </c>
      <c r="Q635" s="12">
        <f>Cp*RhoP/(R635*RhoA)*dP/1000*MassivSI</f>
        <v>0.52851760112958868</v>
      </c>
      <c r="R635" s="24">
        <f>IF(P635&lt;600,425+0.773*P635-1.69/1000*P635^2+2.22/1000^2*P635^3,IF(P635&lt;735,666+13002/(738-P635),IF(P635&lt;900,545+17820/(P635-731),650)))</f>
        <v>535.93703172712173</v>
      </c>
      <c r="S635" s="12">
        <f>LambdaP*MassivSI/(dP/1000)/(R635*RhoA)/(1+Q635/3)*(D635-P635)*DeltaT-(EXP(Q635/10)-1)*(D635-D634)</f>
        <v>0.35350226017471031</v>
      </c>
    </row>
    <row r="636" spans="2:19" x14ac:dyDescent="0.25">
      <c r="B636" s="3">
        <f t="shared" si="36"/>
        <v>3090</v>
      </c>
      <c r="C636" s="14">
        <f t="shared" si="37"/>
        <v>51.5</v>
      </c>
      <c r="D636" s="11">
        <f t="shared" si="38"/>
        <v>922.50276782145841</v>
      </c>
      <c r="E636" s="11">
        <f t="shared" si="39"/>
        <v>217.61345598264003</v>
      </c>
      <c r="F636" s="11">
        <f>L636</f>
        <v>217.61345598264003</v>
      </c>
      <c r="G636" s="11">
        <f>P636</f>
        <v>217.61345598264003</v>
      </c>
      <c r="H636" s="24">
        <f>H635+IF(Limit=Oui,MAX(0,K635),K635)</f>
        <v>217.61345598264003</v>
      </c>
      <c r="I636" s="12">
        <f>Cp*RhoP/(J636*RhoA)*dP/1000*MassivSS</f>
        <v>0.52839459180730231</v>
      </c>
      <c r="J636" s="24">
        <f>IF(H636&lt;600,425+0.773*H636-1.69/1000*H636^2+2.22/1000^2*H636^3,IF(H636&lt;735,666+13002/(738-H636),IF(H636&lt;900,545+17820/(H636-731),650)))</f>
        <v>536.06179691602244</v>
      </c>
      <c r="K636" s="12">
        <f>LambdaP*MassivSS/(dP/1000)/(J636*RhoA)/(1+I636/3)*(D636-H636)*DeltaT-(EXP(I636/10)-1)*(D636-D635)</f>
        <v>0.35339614745012327</v>
      </c>
      <c r="L636" s="24">
        <f>L635+IF(Limit=Oui,MAX(0,O635),O635)</f>
        <v>217.61345598264003</v>
      </c>
      <c r="M636" s="12">
        <f>Cp*RhoP/(N636*RhoA)*dP/1000*MassivW</f>
        <v>0.52839459180730231</v>
      </c>
      <c r="N636" s="24">
        <f>IF(L636&lt;600,425+0.773*L636-1.69/1000*L636^2+2.22/1000^2*L636^3,IF(L636&lt;735,666+13002/(738-L636),IF(L636&lt;900,545+17820/(L636-731),650)))</f>
        <v>536.06179691602244</v>
      </c>
      <c r="O636" s="12">
        <f>LambdaP*MassivW/(dP/1000)/(N636*RhoA)/(1+M636/3)*(D636-L636)*DeltaT-(EXP(M636/10)-1)*(D636-D635)</f>
        <v>0.35339614745012327</v>
      </c>
      <c r="P636" s="24">
        <f>P635+IF(Limit=Oui,MAX(0,S635),S635)</f>
        <v>217.61345598264003</v>
      </c>
      <c r="Q636" s="12">
        <f>Cp*RhoP/(R636*RhoA)*dP/1000*MassivSI</f>
        <v>0.52839459180730231</v>
      </c>
      <c r="R636" s="24">
        <f>IF(P636&lt;600,425+0.773*P636-1.69/1000*P636^2+2.22/1000^2*P636^3,IF(P636&lt;735,666+13002/(738-P636),IF(P636&lt;900,545+17820/(P636-731),650)))</f>
        <v>536.06179691602244</v>
      </c>
      <c r="S636" s="12">
        <f>LambdaP*MassivSI/(dP/1000)/(R636*RhoA)/(1+Q636/3)*(D636-P636)*DeltaT-(EXP(Q636/10)-1)*(D636-D635)</f>
        <v>0.35339614745012327</v>
      </c>
    </row>
    <row r="637" spans="2:19" x14ac:dyDescent="0.25">
      <c r="B637" s="3">
        <f t="shared" si="36"/>
        <v>3095</v>
      </c>
      <c r="C637" s="14">
        <f t="shared" si="37"/>
        <v>51.583333333333336</v>
      </c>
      <c r="D637" s="11">
        <f t="shared" si="38"/>
        <v>922.7444317387783</v>
      </c>
      <c r="E637" s="11">
        <f t="shared" si="39"/>
        <v>217.96685213009016</v>
      </c>
      <c r="F637" s="11">
        <f>L637</f>
        <v>217.96685213009016</v>
      </c>
      <c r="G637" s="11">
        <f>P637</f>
        <v>217.96685213009016</v>
      </c>
      <c r="H637" s="24">
        <f>H636+IF(Limit=Oui,MAX(0,K636),K636)</f>
        <v>217.96685213009016</v>
      </c>
      <c r="I637" s="12">
        <f>Cp*RhoP/(J637*RhoA)*dP/1000*MassivSS</f>
        <v>0.52827173587126919</v>
      </c>
      <c r="J637" s="24">
        <f>IF(H637&lt;600,425+0.773*H637-1.69/1000*H637^2+2.22/1000^2*H637^3,IF(H637&lt;735,666+13002/(738-H637),IF(H637&lt;900,545+17820/(H637-731),650)))</f>
        <v>536.18646452429994</v>
      </c>
      <c r="K637" s="12">
        <f>LambdaP*MassivSS/(dP/1000)/(J637*RhoA)/(1+I637/3)*(D637-H637)*DeltaT-(EXP(I637/10)-1)*(D637-D636)</f>
        <v>0.3532899126198818</v>
      </c>
      <c r="L637" s="24">
        <f>L636+IF(Limit=Oui,MAX(0,O636),O636)</f>
        <v>217.96685213009016</v>
      </c>
      <c r="M637" s="12">
        <f>Cp*RhoP/(N637*RhoA)*dP/1000*MassivW</f>
        <v>0.52827173587126919</v>
      </c>
      <c r="N637" s="24">
        <f>IF(L637&lt;600,425+0.773*L637-1.69/1000*L637^2+2.22/1000^2*L637^3,IF(L637&lt;735,666+13002/(738-L637),IF(L637&lt;900,545+17820/(L637-731),650)))</f>
        <v>536.18646452429994</v>
      </c>
      <c r="O637" s="12">
        <f>LambdaP*MassivW/(dP/1000)/(N637*RhoA)/(1+M637/3)*(D637-L637)*DeltaT-(EXP(M637/10)-1)*(D637-D636)</f>
        <v>0.3532899126198818</v>
      </c>
      <c r="P637" s="24">
        <f>P636+IF(Limit=Oui,MAX(0,S636),S636)</f>
        <v>217.96685213009016</v>
      </c>
      <c r="Q637" s="12">
        <f>Cp*RhoP/(R637*RhoA)*dP/1000*MassivSI</f>
        <v>0.52827173587126919</v>
      </c>
      <c r="R637" s="24">
        <f>IF(P637&lt;600,425+0.773*P637-1.69/1000*P637^2+2.22/1000^2*P637^3,IF(P637&lt;735,666+13002/(738-P637),IF(P637&lt;900,545+17820/(P637-731),650)))</f>
        <v>536.18646452429994</v>
      </c>
      <c r="S637" s="12">
        <f>LambdaP*MassivSI/(dP/1000)/(R637*RhoA)/(1+Q637/3)*(D637-P637)*DeltaT-(EXP(Q637/10)-1)*(D637-D636)</f>
        <v>0.3532899126198818</v>
      </c>
    </row>
    <row r="638" spans="2:19" x14ac:dyDescent="0.25">
      <c r="B638" s="3">
        <f t="shared" si="36"/>
        <v>3100</v>
      </c>
      <c r="C638" s="14">
        <f t="shared" si="37"/>
        <v>51.666666666666664</v>
      </c>
      <c r="D638" s="11">
        <f t="shared" si="38"/>
        <v>922.98570650308386</v>
      </c>
      <c r="E638" s="11">
        <f t="shared" si="39"/>
        <v>218.32014204271005</v>
      </c>
      <c r="F638" s="11">
        <f>L638</f>
        <v>218.32014204271005</v>
      </c>
      <c r="G638" s="11">
        <f>P638</f>
        <v>218.32014204271005</v>
      </c>
      <c r="H638" s="24">
        <f>H637+IF(Limit=Oui,MAX(0,K637),K637)</f>
        <v>218.32014204271005</v>
      </c>
      <c r="I638" s="12">
        <f>Cp*RhoP/(J638*RhoA)*dP/1000*MassivSS</f>
        <v>0.52814903255784784</v>
      </c>
      <c r="J638" s="24">
        <f>IF(H638&lt;600,425+0.773*H638-1.69/1000*H638^2+2.22/1000^2*H638^3,IF(H638&lt;735,666+13002/(738-H638),IF(H638&lt;900,545+17820/(H638-731),650)))</f>
        <v>536.31103515068207</v>
      </c>
      <c r="K638" s="12">
        <f>LambdaP*MassivSS/(dP/1000)/(J638*RhoA)/(1+I638/3)*(D638-H638)*DeltaT-(EXP(I638/10)-1)*(D638-D637)</f>
        <v>0.35318355643491872</v>
      </c>
      <c r="L638" s="24">
        <f>L637+IF(Limit=Oui,MAX(0,O637),O637)</f>
        <v>218.32014204271005</v>
      </c>
      <c r="M638" s="12">
        <f>Cp*RhoP/(N638*RhoA)*dP/1000*MassivW</f>
        <v>0.52814903255784784</v>
      </c>
      <c r="N638" s="24">
        <f>IF(L638&lt;600,425+0.773*L638-1.69/1000*L638^2+2.22/1000^2*L638^3,IF(L638&lt;735,666+13002/(738-L638),IF(L638&lt;900,545+17820/(L638-731),650)))</f>
        <v>536.31103515068207</v>
      </c>
      <c r="O638" s="12">
        <f>LambdaP*MassivW/(dP/1000)/(N638*RhoA)/(1+M638/3)*(D638-L638)*DeltaT-(EXP(M638/10)-1)*(D638-D637)</f>
        <v>0.35318355643491872</v>
      </c>
      <c r="P638" s="24">
        <f>P637+IF(Limit=Oui,MAX(0,S637),S637)</f>
        <v>218.32014204271005</v>
      </c>
      <c r="Q638" s="12">
        <f>Cp*RhoP/(R638*RhoA)*dP/1000*MassivSI</f>
        <v>0.52814903255784784</v>
      </c>
      <c r="R638" s="24">
        <f>IF(P638&lt;600,425+0.773*P638-1.69/1000*P638^2+2.22/1000^2*P638^3,IF(P638&lt;735,666+13002/(738-P638),IF(P638&lt;900,545+17820/(P638-731),650)))</f>
        <v>536.31103515068207</v>
      </c>
      <c r="S638" s="12">
        <f>LambdaP*MassivSI/(dP/1000)/(R638*RhoA)/(1+Q638/3)*(D638-P638)*DeltaT-(EXP(Q638/10)-1)*(D638-D637)</f>
        <v>0.35318355643491872</v>
      </c>
    </row>
    <row r="639" spans="2:19" x14ac:dyDescent="0.25">
      <c r="B639" s="3">
        <f t="shared" si="36"/>
        <v>3105</v>
      </c>
      <c r="C639" s="14">
        <f t="shared" si="37"/>
        <v>51.75</v>
      </c>
      <c r="D639" s="11">
        <f t="shared" si="38"/>
        <v>923.22659336567187</v>
      </c>
      <c r="E639" s="11">
        <f t="shared" si="39"/>
        <v>218.67332559914496</v>
      </c>
      <c r="F639" s="11">
        <f>L639</f>
        <v>218.67332559914496</v>
      </c>
      <c r="G639" s="11">
        <f>P639</f>
        <v>218.67332559914496</v>
      </c>
      <c r="H639" s="24">
        <f>H638+IF(Limit=Oui,MAX(0,K638),K638)</f>
        <v>218.67332559914496</v>
      </c>
      <c r="I639" s="12">
        <f>Cp*RhoP/(J639*RhoA)*dP/1000*MassivSS</f>
        <v>0.52802648110553718</v>
      </c>
      <c r="J639" s="24">
        <f>IF(H639&lt;600,425+0.773*H639-1.69/1000*H639^2+2.22/1000^2*H639^3,IF(H639&lt;735,666+13002/(738-H639),IF(H639&lt;900,545+17820/(H639-731),650)))</f>
        <v>536.43550939316776</v>
      </c>
      <c r="K639" s="12">
        <f>LambdaP*MassivSS/(dP/1000)/(J639*RhoA)/(1+I639/3)*(D639-H639)*DeltaT-(EXP(I639/10)-1)*(D639-D638)</f>
        <v>0.35307707964051677</v>
      </c>
      <c r="L639" s="24">
        <f>L638+IF(Limit=Oui,MAX(0,O638),O638)</f>
        <v>218.67332559914496</v>
      </c>
      <c r="M639" s="12">
        <f>Cp*RhoP/(N639*RhoA)*dP/1000*MassivW</f>
        <v>0.52802648110553718</v>
      </c>
      <c r="N639" s="24">
        <f>IF(L639&lt;600,425+0.773*L639-1.69/1000*L639^2+2.22/1000^2*L639^3,IF(L639&lt;735,666+13002/(738-L639),IF(L639&lt;900,545+17820/(L639-731),650)))</f>
        <v>536.43550939316776</v>
      </c>
      <c r="O639" s="12">
        <f>LambdaP*MassivW/(dP/1000)/(N639*RhoA)/(1+M639/3)*(D639-L639)*DeltaT-(EXP(M639/10)-1)*(D639-D638)</f>
        <v>0.35307707964051677</v>
      </c>
      <c r="P639" s="24">
        <f>P638+IF(Limit=Oui,MAX(0,S638),S638)</f>
        <v>218.67332559914496</v>
      </c>
      <c r="Q639" s="12">
        <f>Cp*RhoP/(R639*RhoA)*dP/1000*MassivSI</f>
        <v>0.52802648110553718</v>
      </c>
      <c r="R639" s="24">
        <f>IF(P639&lt;600,425+0.773*P639-1.69/1000*P639^2+2.22/1000^2*P639^3,IF(P639&lt;735,666+13002/(738-P639),IF(P639&lt;900,545+17820/(P639-731),650)))</f>
        <v>536.43550939316776</v>
      </c>
      <c r="S639" s="12">
        <f>LambdaP*MassivSI/(dP/1000)/(R639*RhoA)/(1+Q639/3)*(D639-P639)*DeltaT-(EXP(Q639/10)-1)*(D639-D638)</f>
        <v>0.35307707964051677</v>
      </c>
    </row>
    <row r="640" spans="2:19" x14ac:dyDescent="0.25">
      <c r="B640" s="3">
        <f t="shared" si="36"/>
        <v>3110</v>
      </c>
      <c r="C640" s="14">
        <f t="shared" si="37"/>
        <v>51.833333333333336</v>
      </c>
      <c r="D640" s="11">
        <f t="shared" si="38"/>
        <v>923.46709357181351</v>
      </c>
      <c r="E640" s="11">
        <f t="shared" si="39"/>
        <v>219.02640267878547</v>
      </c>
      <c r="F640" s="11">
        <f>L640</f>
        <v>219.02640267878547</v>
      </c>
      <c r="G640" s="11">
        <f>P640</f>
        <v>219.02640267878547</v>
      </c>
      <c r="H640" s="24">
        <f>H639+IF(Limit=Oui,MAX(0,K639),K639)</f>
        <v>219.02640267878547</v>
      </c>
      <c r="I640" s="12">
        <f>Cp*RhoP/(J640*RhoA)*dP/1000*MassivSS</f>
        <v>0.52790408075497475</v>
      </c>
      <c r="J640" s="24">
        <f>IF(H640&lt;600,425+0.773*H640-1.69/1000*H640^2+2.22/1000^2*H640^3,IF(H640&lt;735,666+13002/(738-H640),IF(H640&lt;900,545+17820/(H640-731),650)))</f>
        <v>536.55988784902274</v>
      </c>
      <c r="K640" s="12">
        <f>LambdaP*MassivSS/(dP/1000)/(J640*RhoA)/(1+I640/3)*(D640-H640)*DeltaT-(EXP(I640/10)-1)*(D640-D639)</f>
        <v>0.35297048297634759</v>
      </c>
      <c r="L640" s="24">
        <f>L639+IF(Limit=Oui,MAX(0,O639),O639)</f>
        <v>219.02640267878547</v>
      </c>
      <c r="M640" s="12">
        <f>Cp*RhoP/(N640*RhoA)*dP/1000*MassivW</f>
        <v>0.52790408075497475</v>
      </c>
      <c r="N640" s="24">
        <f>IF(L640&lt;600,425+0.773*L640-1.69/1000*L640^2+2.22/1000^2*L640^3,IF(L640&lt;735,666+13002/(738-L640),IF(L640&lt;900,545+17820/(L640-731),650)))</f>
        <v>536.55988784902274</v>
      </c>
      <c r="O640" s="12">
        <f>LambdaP*MassivW/(dP/1000)/(N640*RhoA)/(1+M640/3)*(D640-L640)*DeltaT-(EXP(M640/10)-1)*(D640-D639)</f>
        <v>0.35297048297634759</v>
      </c>
      <c r="P640" s="24">
        <f>P639+IF(Limit=Oui,MAX(0,S639),S639)</f>
        <v>219.02640267878547</v>
      </c>
      <c r="Q640" s="12">
        <f>Cp*RhoP/(R640*RhoA)*dP/1000*MassivSI</f>
        <v>0.52790408075497475</v>
      </c>
      <c r="R640" s="24">
        <f>IF(P640&lt;600,425+0.773*P640-1.69/1000*P640^2+2.22/1000^2*P640^3,IF(P640&lt;735,666+13002/(738-P640),IF(P640&lt;900,545+17820/(P640-731),650)))</f>
        <v>536.55988784902274</v>
      </c>
      <c r="S640" s="12">
        <f>LambdaP*MassivSI/(dP/1000)/(R640*RhoA)/(1+Q640/3)*(D640-P640)*DeltaT-(EXP(Q640/10)-1)*(D640-D639)</f>
        <v>0.35297048297634759</v>
      </c>
    </row>
    <row r="641" spans="2:19" x14ac:dyDescent="0.25">
      <c r="B641" s="3">
        <f t="shared" si="36"/>
        <v>3115</v>
      </c>
      <c r="C641" s="14">
        <f t="shared" si="37"/>
        <v>51.916666666666664</v>
      </c>
      <c r="D641" s="11">
        <f t="shared" si="38"/>
        <v>923.70720836079306</v>
      </c>
      <c r="E641" s="11">
        <f t="shared" si="39"/>
        <v>219.37937316176183</v>
      </c>
      <c r="F641" s="11">
        <f>L641</f>
        <v>219.37937316176183</v>
      </c>
      <c r="G641" s="11">
        <f>P641</f>
        <v>219.37937316176183</v>
      </c>
      <c r="H641" s="24">
        <f>H640+IF(Limit=Oui,MAX(0,K640),K640)</f>
        <v>219.37937316176183</v>
      </c>
      <c r="I641" s="12">
        <f>Cp*RhoP/(J641*RhoA)*dP/1000*MassivSS</f>
        <v>0.52778183074893459</v>
      </c>
      <c r="J641" s="24">
        <f>IF(H641&lt;600,425+0.773*H641-1.69/1000*H641^2+2.22/1000^2*H641^3,IF(H641&lt;735,666+13002/(738-H641),IF(H641&lt;900,545+17820/(H641-731),650)))</f>
        <v>536.68417111477549</v>
      </c>
      <c r="K641" s="12">
        <f>LambdaP*MassivSS/(dP/1000)/(J641*RhoA)/(1+I641/3)*(D641-H641)*DeltaT-(EXP(I641/10)-1)*(D641-D640)</f>
        <v>0.35286376717650664</v>
      </c>
      <c r="L641" s="24">
        <f>L640+IF(Limit=Oui,MAX(0,O640),O640)</f>
        <v>219.37937316176183</v>
      </c>
      <c r="M641" s="12">
        <f>Cp*RhoP/(N641*RhoA)*dP/1000*MassivW</f>
        <v>0.52778183074893459</v>
      </c>
      <c r="N641" s="24">
        <f>IF(L641&lt;600,425+0.773*L641-1.69/1000*L641^2+2.22/1000^2*L641^3,IF(L641&lt;735,666+13002/(738-L641),IF(L641&lt;900,545+17820/(L641-731),650)))</f>
        <v>536.68417111477549</v>
      </c>
      <c r="O641" s="12">
        <f>LambdaP*MassivW/(dP/1000)/(N641*RhoA)/(1+M641/3)*(D641-L641)*DeltaT-(EXP(M641/10)-1)*(D641-D640)</f>
        <v>0.35286376717650664</v>
      </c>
      <c r="P641" s="24">
        <f>P640+IF(Limit=Oui,MAX(0,S640),S640)</f>
        <v>219.37937316176183</v>
      </c>
      <c r="Q641" s="12">
        <f>Cp*RhoP/(R641*RhoA)*dP/1000*MassivSI</f>
        <v>0.52778183074893459</v>
      </c>
      <c r="R641" s="24">
        <f>IF(P641&lt;600,425+0.773*P641-1.69/1000*P641^2+2.22/1000^2*P641^3,IF(P641&lt;735,666+13002/(738-P641),IF(P641&lt;900,545+17820/(P641-731),650)))</f>
        <v>536.68417111477549</v>
      </c>
      <c r="S641" s="12">
        <f>LambdaP*MassivSI/(dP/1000)/(R641*RhoA)/(1+Q641/3)*(D641-P641)*DeltaT-(EXP(Q641/10)-1)*(D641-D640)</f>
        <v>0.35286376717650664</v>
      </c>
    </row>
    <row r="642" spans="2:19" x14ac:dyDescent="0.25">
      <c r="B642" s="3">
        <f t="shared" si="36"/>
        <v>3120</v>
      </c>
      <c r="C642" s="14">
        <f t="shared" si="37"/>
        <v>52</v>
      </c>
      <c r="D642" s="11">
        <f t="shared" si="38"/>
        <v>923.94693896594617</v>
      </c>
      <c r="E642" s="11">
        <f t="shared" si="39"/>
        <v>219.73223692893833</v>
      </c>
      <c r="F642" s="11">
        <f>L642</f>
        <v>219.73223692893833</v>
      </c>
      <c r="G642" s="11">
        <f>P642</f>
        <v>219.73223692893833</v>
      </c>
      <c r="H642" s="24">
        <f>H641+IF(Limit=Oui,MAX(0,K641),K641)</f>
        <v>219.73223692893833</v>
      </c>
      <c r="I642" s="12">
        <f>Cp*RhoP/(J642*RhoA)*dP/1000*MassivSS</f>
        <v>0.52765973033232405</v>
      </c>
      <c r="J642" s="24">
        <f>IF(H642&lt;600,425+0.773*H642-1.69/1000*H642^2+2.22/1000^2*H642^3,IF(H642&lt;735,666+13002/(738-H642),IF(H642&lt;900,545+17820/(H642-731),650)))</f>
        <v>536.80835978621371</v>
      </c>
      <c r="K642" s="12">
        <f>LambdaP*MassivSS/(dP/1000)/(J642*RhoA)/(1+I642/3)*(D642-H642)*DeltaT-(EXP(I642/10)-1)*(D642-D641)</f>
        <v>0.35275693296957455</v>
      </c>
      <c r="L642" s="24">
        <f>L641+IF(Limit=Oui,MAX(0,O641),O641)</f>
        <v>219.73223692893833</v>
      </c>
      <c r="M642" s="12">
        <f>Cp*RhoP/(N642*RhoA)*dP/1000*MassivW</f>
        <v>0.52765973033232405</v>
      </c>
      <c r="N642" s="24">
        <f>IF(L642&lt;600,425+0.773*L642-1.69/1000*L642^2+2.22/1000^2*L642^3,IF(L642&lt;735,666+13002/(738-L642),IF(L642&lt;900,545+17820/(L642-731),650)))</f>
        <v>536.80835978621371</v>
      </c>
      <c r="O642" s="12">
        <f>LambdaP*MassivW/(dP/1000)/(N642*RhoA)/(1+M642/3)*(D642-L642)*DeltaT-(EXP(M642/10)-1)*(D642-D641)</f>
        <v>0.35275693296957455</v>
      </c>
      <c r="P642" s="24">
        <f>P641+IF(Limit=Oui,MAX(0,S641),S641)</f>
        <v>219.73223692893833</v>
      </c>
      <c r="Q642" s="12">
        <f>Cp*RhoP/(R642*RhoA)*dP/1000*MassivSI</f>
        <v>0.52765973033232405</v>
      </c>
      <c r="R642" s="24">
        <f>IF(P642&lt;600,425+0.773*P642-1.69/1000*P642^2+2.22/1000^2*P642^3,IF(P642&lt;735,666+13002/(738-P642),IF(P642&lt;900,545+17820/(P642-731),650)))</f>
        <v>536.80835978621371</v>
      </c>
      <c r="S642" s="12">
        <f>LambdaP*MassivSI/(dP/1000)/(R642*RhoA)/(1+Q642/3)*(D642-P642)*DeltaT-(EXP(Q642/10)-1)*(D642-D641)</f>
        <v>0.35275693296957455</v>
      </c>
    </row>
    <row r="643" spans="2:19" x14ac:dyDescent="0.25">
      <c r="B643" s="3">
        <f t="shared" si="36"/>
        <v>3125</v>
      </c>
      <c r="C643" s="14">
        <f t="shared" si="37"/>
        <v>52.083333333333336</v>
      </c>
      <c r="D643" s="11">
        <f t="shared" si="38"/>
        <v>924.18628661469813</v>
      </c>
      <c r="E643" s="11">
        <f t="shared" si="39"/>
        <v>220.08499386190792</v>
      </c>
      <c r="F643" s="11">
        <f>L643</f>
        <v>220.08499386190792</v>
      </c>
      <c r="G643" s="11">
        <f>P643</f>
        <v>220.08499386190792</v>
      </c>
      <c r="H643" s="24">
        <f>H642+IF(Limit=Oui,MAX(0,K642),K642)</f>
        <v>220.08499386190792</v>
      </c>
      <c r="I643" s="12">
        <f>Cp*RhoP/(J643*RhoA)*dP/1000*MassivSS</f>
        <v>0.527537778752181</v>
      </c>
      <c r="J643" s="24">
        <f>IF(H643&lt;600,425+0.773*H643-1.69/1000*H643^2+2.22/1000^2*H643^3,IF(H643&lt;735,666+13002/(738-H643),IF(H643&lt;900,545+17820/(H643-731),650)))</f>
        <v>536.93245445838056</v>
      </c>
      <c r="K643" s="12">
        <f>LambdaP*MassivSS/(dP/1000)/(J643*RhoA)/(1+I643/3)*(D643-H643)*DeltaT-(EXP(I643/10)-1)*(D643-D642)</f>
        <v>0.35264998107864576</v>
      </c>
      <c r="L643" s="24">
        <f>L642+IF(Limit=Oui,MAX(0,O642),O642)</f>
        <v>220.08499386190792</v>
      </c>
      <c r="M643" s="12">
        <f>Cp*RhoP/(N643*RhoA)*dP/1000*MassivW</f>
        <v>0.527537778752181</v>
      </c>
      <c r="N643" s="24">
        <f>IF(L643&lt;600,425+0.773*L643-1.69/1000*L643^2+2.22/1000^2*L643^3,IF(L643&lt;735,666+13002/(738-L643),IF(L643&lt;900,545+17820/(L643-731),650)))</f>
        <v>536.93245445838056</v>
      </c>
      <c r="O643" s="12">
        <f>LambdaP*MassivW/(dP/1000)/(N643*RhoA)/(1+M643/3)*(D643-L643)*DeltaT-(EXP(M643/10)-1)*(D643-D642)</f>
        <v>0.35264998107864576</v>
      </c>
      <c r="P643" s="24">
        <f>P642+IF(Limit=Oui,MAX(0,S642),S642)</f>
        <v>220.08499386190792</v>
      </c>
      <c r="Q643" s="12">
        <f>Cp*RhoP/(R643*RhoA)*dP/1000*MassivSI</f>
        <v>0.527537778752181</v>
      </c>
      <c r="R643" s="24">
        <f>IF(P643&lt;600,425+0.773*P643-1.69/1000*P643^2+2.22/1000^2*P643^3,IF(P643&lt;735,666+13002/(738-P643),IF(P643&lt;900,545+17820/(P643-731),650)))</f>
        <v>536.93245445838056</v>
      </c>
      <c r="S643" s="12">
        <f>LambdaP*MassivSI/(dP/1000)/(R643*RhoA)/(1+Q643/3)*(D643-P643)*DeltaT-(EXP(Q643/10)-1)*(D643-D642)</f>
        <v>0.35264998107864576</v>
      </c>
    </row>
    <row r="644" spans="2:19" x14ac:dyDescent="0.25">
      <c r="B644" s="3">
        <f t="shared" si="36"/>
        <v>3130</v>
      </c>
      <c r="C644" s="14">
        <f t="shared" si="37"/>
        <v>52.166666666666664</v>
      </c>
      <c r="D644" s="11">
        <f t="shared" si="38"/>
        <v>924.42525252860116</v>
      </c>
      <c r="E644" s="11">
        <f t="shared" si="39"/>
        <v>220.43764384298657</v>
      </c>
      <c r="F644" s="11">
        <f>L644</f>
        <v>220.43764384298657</v>
      </c>
      <c r="G644" s="11">
        <f>P644</f>
        <v>220.43764384298657</v>
      </c>
      <c r="H644" s="24">
        <f>H643+IF(Limit=Oui,MAX(0,K643),K643)</f>
        <v>220.43764384298657</v>
      </c>
      <c r="I644" s="12">
        <f>Cp*RhoP/(J644*RhoA)*dP/1000*MassivSS</f>
        <v>0.52741597525767214</v>
      </c>
      <c r="J644" s="24">
        <f>IF(H644&lt;600,425+0.773*H644-1.69/1000*H644^2+2.22/1000^2*H644^3,IF(H644&lt;735,666+13002/(738-H644),IF(H644&lt;900,545+17820/(H644-731),650)))</f>
        <v>537.05645572557057</v>
      </c>
      <c r="K644" s="12">
        <f>LambdaP*MassivSS/(dP/1000)/(J644*RhoA)/(1+I644/3)*(D644-H644)*DeltaT-(EXP(I644/10)-1)*(D644-D643)</f>
        <v>0.35254291222141471</v>
      </c>
      <c r="L644" s="24">
        <f>L643+IF(Limit=Oui,MAX(0,O643),O643)</f>
        <v>220.43764384298657</v>
      </c>
      <c r="M644" s="12">
        <f>Cp*RhoP/(N644*RhoA)*dP/1000*MassivW</f>
        <v>0.52741597525767214</v>
      </c>
      <c r="N644" s="24">
        <f>IF(L644&lt;600,425+0.773*L644-1.69/1000*L644^2+2.22/1000^2*L644^3,IF(L644&lt;735,666+13002/(738-L644),IF(L644&lt;900,545+17820/(L644-731),650)))</f>
        <v>537.05645572557057</v>
      </c>
      <c r="O644" s="12">
        <f>LambdaP*MassivW/(dP/1000)/(N644*RhoA)/(1+M644/3)*(D644-L644)*DeltaT-(EXP(M644/10)-1)*(D644-D643)</f>
        <v>0.35254291222141471</v>
      </c>
      <c r="P644" s="24">
        <f>P643+IF(Limit=Oui,MAX(0,S643),S643)</f>
        <v>220.43764384298657</v>
      </c>
      <c r="Q644" s="12">
        <f>Cp*RhoP/(R644*RhoA)*dP/1000*MassivSI</f>
        <v>0.52741597525767214</v>
      </c>
      <c r="R644" s="24">
        <f>IF(P644&lt;600,425+0.773*P644-1.69/1000*P644^2+2.22/1000^2*P644^3,IF(P644&lt;735,666+13002/(738-P644),IF(P644&lt;900,545+17820/(P644-731),650)))</f>
        <v>537.05645572557057</v>
      </c>
      <c r="S644" s="12">
        <f>LambdaP*MassivSI/(dP/1000)/(R644*RhoA)/(1+Q644/3)*(D644-P644)*DeltaT-(EXP(Q644/10)-1)*(D644-D643)</f>
        <v>0.35254291222141471</v>
      </c>
    </row>
    <row r="645" spans="2:19" x14ac:dyDescent="0.25">
      <c r="B645" s="3">
        <f t="shared" si="36"/>
        <v>3135</v>
      </c>
      <c r="C645" s="14">
        <f t="shared" si="37"/>
        <v>52.25</v>
      </c>
      <c r="D645" s="11">
        <f t="shared" si="38"/>
        <v>924.66383792337183</v>
      </c>
      <c r="E645" s="11">
        <f t="shared" si="39"/>
        <v>220.790186755208</v>
      </c>
      <c r="F645" s="11">
        <f>L645</f>
        <v>220.790186755208</v>
      </c>
      <c r="G645" s="11">
        <f>P645</f>
        <v>220.790186755208</v>
      </c>
      <c r="H645" s="24">
        <f>H644+IF(Limit=Oui,MAX(0,K644),K644)</f>
        <v>220.790186755208</v>
      </c>
      <c r="I645" s="12">
        <f>Cp*RhoP/(J645*RhoA)*dP/1000*MassivSS</f>
        <v>0.52729431910008939</v>
      </c>
      <c r="J645" s="24">
        <f>IF(H645&lt;600,425+0.773*H645-1.69/1000*H645^2+2.22/1000^2*H645^3,IF(H645&lt;735,666+13002/(738-H645),IF(H645&lt;900,545+17820/(H645-731),650)))</f>
        <v>537.18036418132658</v>
      </c>
      <c r="K645" s="12">
        <f>LambdaP*MassivSS/(dP/1000)/(J645*RhoA)/(1+I645/3)*(D645-H645)*DeltaT-(EXP(I645/10)-1)*(D645-D644)</f>
        <v>0.35243572711020177</v>
      </c>
      <c r="L645" s="24">
        <f>L644+IF(Limit=Oui,MAX(0,O644),O644)</f>
        <v>220.790186755208</v>
      </c>
      <c r="M645" s="12">
        <f>Cp*RhoP/(N645*RhoA)*dP/1000*MassivW</f>
        <v>0.52729431910008939</v>
      </c>
      <c r="N645" s="24">
        <f>IF(L645&lt;600,425+0.773*L645-1.69/1000*L645^2+2.22/1000^2*L645^3,IF(L645&lt;735,666+13002/(738-L645),IF(L645&lt;900,545+17820/(L645-731),650)))</f>
        <v>537.18036418132658</v>
      </c>
      <c r="O645" s="12">
        <f>LambdaP*MassivW/(dP/1000)/(N645*RhoA)/(1+M645/3)*(D645-L645)*DeltaT-(EXP(M645/10)-1)*(D645-D644)</f>
        <v>0.35243572711020177</v>
      </c>
      <c r="P645" s="24">
        <f>P644+IF(Limit=Oui,MAX(0,S644),S644)</f>
        <v>220.790186755208</v>
      </c>
      <c r="Q645" s="12">
        <f>Cp*RhoP/(R645*RhoA)*dP/1000*MassivSI</f>
        <v>0.52729431910008939</v>
      </c>
      <c r="R645" s="24">
        <f>IF(P645&lt;600,425+0.773*P645-1.69/1000*P645^2+2.22/1000^2*P645^3,IF(P645&lt;735,666+13002/(738-P645),IF(P645&lt;900,545+17820/(P645-731),650)))</f>
        <v>537.18036418132658</v>
      </c>
      <c r="S645" s="12">
        <f>LambdaP*MassivSI/(dP/1000)/(R645*RhoA)/(1+Q645/3)*(D645-P645)*DeltaT-(EXP(Q645/10)-1)*(D645-D644)</f>
        <v>0.35243572711020177</v>
      </c>
    </row>
    <row r="646" spans="2:19" x14ac:dyDescent="0.25">
      <c r="B646" s="3">
        <f t="shared" si="36"/>
        <v>3140</v>
      </c>
      <c r="C646" s="14">
        <f t="shared" si="37"/>
        <v>52.333333333333336</v>
      </c>
      <c r="D646" s="11">
        <f t="shared" si="38"/>
        <v>924.9020440089289</v>
      </c>
      <c r="E646" s="11">
        <f t="shared" si="39"/>
        <v>221.14262248231819</v>
      </c>
      <c r="F646" s="11">
        <f>L646</f>
        <v>221.14262248231819</v>
      </c>
      <c r="G646" s="11">
        <f>P646</f>
        <v>221.14262248231819</v>
      </c>
      <c r="H646" s="24">
        <f>H645+IF(Limit=Oui,MAX(0,K645),K645)</f>
        <v>221.14262248231819</v>
      </c>
      <c r="I646" s="12">
        <f>Cp*RhoP/(J646*RhoA)*dP/1000*MassivSS</f>
        <v>0.52717280953284784</v>
      </c>
      <c r="J646" s="24">
        <f>IF(H646&lt;600,425+0.773*H646-1.69/1000*H646^2+2.22/1000^2*H646^3,IF(H646&lt;735,666+13002/(738-H646),IF(H646&lt;900,545+17820/(H646-731),650)))</f>
        <v>537.30418041843529</v>
      </c>
      <c r="K646" s="12">
        <f>LambdaP*MassivSS/(dP/1000)/(J646*RhoA)/(1+I646/3)*(D646-H646)*DeltaT-(EXP(I646/10)-1)*(D646-D645)</f>
        <v>0.35232842645196172</v>
      </c>
      <c r="L646" s="24">
        <f>L645+IF(Limit=Oui,MAX(0,O645),O645)</f>
        <v>221.14262248231819</v>
      </c>
      <c r="M646" s="12">
        <f>Cp*RhoP/(N646*RhoA)*dP/1000*MassivW</f>
        <v>0.52717280953284784</v>
      </c>
      <c r="N646" s="24">
        <f>IF(L646&lt;600,425+0.773*L646-1.69/1000*L646^2+2.22/1000^2*L646^3,IF(L646&lt;735,666+13002/(738-L646),IF(L646&lt;900,545+17820/(L646-731),650)))</f>
        <v>537.30418041843529</v>
      </c>
      <c r="O646" s="12">
        <f>LambdaP*MassivW/(dP/1000)/(N646*RhoA)/(1+M646/3)*(D646-L646)*DeltaT-(EXP(M646/10)-1)*(D646-D645)</f>
        <v>0.35232842645196172</v>
      </c>
      <c r="P646" s="24">
        <f>P645+IF(Limit=Oui,MAX(0,S645),S645)</f>
        <v>221.14262248231819</v>
      </c>
      <c r="Q646" s="12">
        <f>Cp*RhoP/(R646*RhoA)*dP/1000*MassivSI</f>
        <v>0.52717280953284784</v>
      </c>
      <c r="R646" s="24">
        <f>IF(P646&lt;600,425+0.773*P646-1.69/1000*P646^2+2.22/1000^2*P646^3,IF(P646&lt;735,666+13002/(738-P646),IF(P646&lt;900,545+17820/(P646-731),650)))</f>
        <v>537.30418041843529</v>
      </c>
      <c r="S646" s="12">
        <f>LambdaP*MassivSI/(dP/1000)/(R646*RhoA)/(1+Q646/3)*(D646-P646)*DeltaT-(EXP(Q646/10)-1)*(D646-D645)</f>
        <v>0.35232842645196172</v>
      </c>
    </row>
    <row r="647" spans="2:19" x14ac:dyDescent="0.25">
      <c r="B647" s="3">
        <f t="shared" si="36"/>
        <v>3145</v>
      </c>
      <c r="C647" s="14">
        <f t="shared" si="37"/>
        <v>52.416666666666664</v>
      </c>
      <c r="D647" s="11">
        <f t="shared" si="38"/>
        <v>925.13987198942959</v>
      </c>
      <c r="E647" s="11">
        <f t="shared" si="39"/>
        <v>221.49495090877014</v>
      </c>
      <c r="F647" s="11">
        <f>L647</f>
        <v>221.49495090877014</v>
      </c>
      <c r="G647" s="11">
        <f>P647</f>
        <v>221.49495090877014</v>
      </c>
      <c r="H647" s="24">
        <f>H646+IF(Limit=Oui,MAX(0,K646),K646)</f>
        <v>221.49495090877014</v>
      </c>
      <c r="I647" s="12">
        <f>Cp*RhoP/(J647*RhoA)*dP/1000*MassivSS</f>
        <v>0.52705144581148256</v>
      </c>
      <c r="J647" s="24">
        <f>IF(H647&lt;600,425+0.773*H647-1.69/1000*H647^2+2.22/1000^2*H647^3,IF(H647&lt;735,666+13002/(738-H647),IF(H647&lt;900,545+17820/(H647-731),650)))</f>
        <v>537.42790502892444</v>
      </c>
      <c r="K647" s="12">
        <f>LambdaP*MassivSS/(dP/1000)/(J647*RhoA)/(1+I647/3)*(D647-H647)*DeltaT-(EXP(I647/10)-1)*(D647-D646)</f>
        <v>0.35222101094839975</v>
      </c>
      <c r="L647" s="24">
        <f>L646+IF(Limit=Oui,MAX(0,O646),O646)</f>
        <v>221.49495090877014</v>
      </c>
      <c r="M647" s="12">
        <f>Cp*RhoP/(N647*RhoA)*dP/1000*MassivW</f>
        <v>0.52705144581148256</v>
      </c>
      <c r="N647" s="24">
        <f>IF(L647&lt;600,425+0.773*L647-1.69/1000*L647^2+2.22/1000^2*L647^3,IF(L647&lt;735,666+13002/(738-L647),IF(L647&lt;900,545+17820/(L647-731),650)))</f>
        <v>537.42790502892444</v>
      </c>
      <c r="O647" s="12">
        <f>LambdaP*MassivW/(dP/1000)/(N647*RhoA)/(1+M647/3)*(D647-L647)*DeltaT-(EXP(M647/10)-1)*(D647-D646)</f>
        <v>0.35222101094839975</v>
      </c>
      <c r="P647" s="24">
        <f>P646+IF(Limit=Oui,MAX(0,S646),S646)</f>
        <v>221.49495090877014</v>
      </c>
      <c r="Q647" s="12">
        <f>Cp*RhoP/(R647*RhoA)*dP/1000*MassivSI</f>
        <v>0.52705144581148256</v>
      </c>
      <c r="R647" s="24">
        <f>IF(P647&lt;600,425+0.773*P647-1.69/1000*P647^2+2.22/1000^2*P647^3,IF(P647&lt;735,666+13002/(738-P647),IF(P647&lt;900,545+17820/(P647-731),650)))</f>
        <v>537.42790502892444</v>
      </c>
      <c r="S647" s="12">
        <f>LambdaP*MassivSI/(dP/1000)/(R647*RhoA)/(1+Q647/3)*(D647-P647)*DeltaT-(EXP(Q647/10)-1)*(D647-D646)</f>
        <v>0.35222101094839975</v>
      </c>
    </row>
    <row r="648" spans="2:19" x14ac:dyDescent="0.25">
      <c r="B648" s="3">
        <f t="shared" si="36"/>
        <v>3150</v>
      </c>
      <c r="C648" s="14">
        <f t="shared" si="37"/>
        <v>52.5</v>
      </c>
      <c r="D648" s="11">
        <f t="shared" si="38"/>
        <v>925.37732306330543</v>
      </c>
      <c r="E648" s="11">
        <f t="shared" si="39"/>
        <v>221.84717191971853</v>
      </c>
      <c r="F648" s="11">
        <f>L648</f>
        <v>221.84717191971853</v>
      </c>
      <c r="G648" s="11">
        <f>P648</f>
        <v>221.84717191971853</v>
      </c>
      <c r="H648" s="24">
        <f>H647+IF(Limit=Oui,MAX(0,K647),K647)</f>
        <v>221.84717191971853</v>
      </c>
      <c r="I648" s="12">
        <f>Cp*RhoP/(J648*RhoA)*dP/1000*MassivSS</f>
        <v>0.52693022719364602</v>
      </c>
      <c r="J648" s="24">
        <f>IF(H648&lt;600,425+0.773*H648-1.69/1000*H648^2+2.22/1000^2*H648^3,IF(H648&lt;735,666+13002/(738-H648),IF(H648&lt;900,545+17820/(H648-731),650)))</f>
        <v>537.55153860405869</v>
      </c>
      <c r="K648" s="12">
        <f>LambdaP*MassivSS/(dP/1000)/(J648*RhoA)/(1+I648/3)*(D648-H648)*DeltaT-(EXP(I648/10)-1)*(D648-D647)</f>
        <v>0.35211348129602738</v>
      </c>
      <c r="L648" s="24">
        <f>L647+IF(Limit=Oui,MAX(0,O647),O647)</f>
        <v>221.84717191971853</v>
      </c>
      <c r="M648" s="12">
        <f>Cp*RhoP/(N648*RhoA)*dP/1000*MassivW</f>
        <v>0.52693022719364602</v>
      </c>
      <c r="N648" s="24">
        <f>IF(L648&lt;600,425+0.773*L648-1.69/1000*L648^2+2.22/1000^2*L648^3,IF(L648&lt;735,666+13002/(738-L648),IF(L648&lt;900,545+17820/(L648-731),650)))</f>
        <v>537.55153860405869</v>
      </c>
      <c r="O648" s="12">
        <f>LambdaP*MassivW/(dP/1000)/(N648*RhoA)/(1+M648/3)*(D648-L648)*DeltaT-(EXP(M648/10)-1)*(D648-D647)</f>
        <v>0.35211348129602738</v>
      </c>
      <c r="P648" s="24">
        <f>P647+IF(Limit=Oui,MAX(0,S647),S647)</f>
        <v>221.84717191971853</v>
      </c>
      <c r="Q648" s="12">
        <f>Cp*RhoP/(R648*RhoA)*dP/1000*MassivSI</f>
        <v>0.52693022719364602</v>
      </c>
      <c r="R648" s="24">
        <f>IF(P648&lt;600,425+0.773*P648-1.69/1000*P648^2+2.22/1000^2*P648^3,IF(P648&lt;735,666+13002/(738-P648),IF(P648&lt;900,545+17820/(P648-731),650)))</f>
        <v>537.55153860405869</v>
      </c>
      <c r="S648" s="12">
        <f>LambdaP*MassivSI/(dP/1000)/(R648*RhoA)/(1+Q648/3)*(D648-P648)*DeltaT-(EXP(Q648/10)-1)*(D648-D647)</f>
        <v>0.35211348129602738</v>
      </c>
    </row>
    <row r="649" spans="2:19" x14ac:dyDescent="0.25">
      <c r="B649" s="3">
        <f t="shared" si="36"/>
        <v>3155</v>
      </c>
      <c r="C649" s="14">
        <f t="shared" si="37"/>
        <v>52.583333333333336</v>
      </c>
      <c r="D649" s="11">
        <f t="shared" si="38"/>
        <v>925.61439842330003</v>
      </c>
      <c r="E649" s="11">
        <f t="shared" si="39"/>
        <v>222.19928540101455</v>
      </c>
      <c r="F649" s="11">
        <f>L649</f>
        <v>222.19928540101455</v>
      </c>
      <c r="G649" s="11">
        <f>P649</f>
        <v>222.19928540101455</v>
      </c>
      <c r="H649" s="24">
        <f>H648+IF(Limit=Oui,MAX(0,K648),K648)</f>
        <v>222.19928540101455</v>
      </c>
      <c r="I649" s="12">
        <f>Cp*RhoP/(J649*RhoA)*dP/1000*MassivSS</f>
        <v>0.52680915293910635</v>
      </c>
      <c r="J649" s="24">
        <f>IF(H649&lt;600,425+0.773*H649-1.69/1000*H649^2+2.22/1000^2*H649^3,IF(H649&lt;735,666+13002/(738-H649),IF(H649&lt;900,545+17820/(H649-731),650)))</f>
        <v>537.67508173433669</v>
      </c>
      <c r="K649" s="12">
        <f>LambdaP*MassivSS/(dP/1000)/(J649*RhoA)/(1+I649/3)*(D649-H649)*DeltaT-(EXP(I649/10)-1)*(D649-D648)</f>
        <v>0.35200583818608316</v>
      </c>
      <c r="L649" s="24">
        <f>L648+IF(Limit=Oui,MAX(0,O648),O648)</f>
        <v>222.19928540101455</v>
      </c>
      <c r="M649" s="12">
        <f>Cp*RhoP/(N649*RhoA)*dP/1000*MassivW</f>
        <v>0.52680915293910635</v>
      </c>
      <c r="N649" s="24">
        <f>IF(L649&lt;600,425+0.773*L649-1.69/1000*L649^2+2.22/1000^2*L649^3,IF(L649&lt;735,666+13002/(738-L649),IF(L649&lt;900,545+17820/(L649-731),650)))</f>
        <v>537.67508173433669</v>
      </c>
      <c r="O649" s="12">
        <f>LambdaP*MassivW/(dP/1000)/(N649*RhoA)/(1+M649/3)*(D649-L649)*DeltaT-(EXP(M649/10)-1)*(D649-D648)</f>
        <v>0.35200583818608316</v>
      </c>
      <c r="P649" s="24">
        <f>P648+IF(Limit=Oui,MAX(0,S648),S648)</f>
        <v>222.19928540101455</v>
      </c>
      <c r="Q649" s="12">
        <f>Cp*RhoP/(R649*RhoA)*dP/1000*MassivSI</f>
        <v>0.52680915293910635</v>
      </c>
      <c r="R649" s="24">
        <f>IF(P649&lt;600,425+0.773*P649-1.69/1000*P649^2+2.22/1000^2*P649^3,IF(P649&lt;735,666+13002/(738-P649),IF(P649&lt;900,545+17820/(P649-731),650)))</f>
        <v>537.67508173433669</v>
      </c>
      <c r="S649" s="12">
        <f>LambdaP*MassivSI/(dP/1000)/(R649*RhoA)/(1+Q649/3)*(D649-P649)*DeltaT-(EXP(Q649/10)-1)*(D649-D648)</f>
        <v>0.35200583818608316</v>
      </c>
    </row>
    <row r="650" spans="2:19" x14ac:dyDescent="0.25">
      <c r="B650" s="3">
        <f t="shared" si="36"/>
        <v>3160</v>
      </c>
      <c r="C650" s="14">
        <f t="shared" si="37"/>
        <v>52.666666666666664</v>
      </c>
      <c r="D650" s="11">
        <f t="shared" si="38"/>
        <v>925.85109925650374</v>
      </c>
      <c r="E650" s="11">
        <f t="shared" si="39"/>
        <v>222.55129123920062</v>
      </c>
      <c r="F650" s="11">
        <f>L650</f>
        <v>222.55129123920062</v>
      </c>
      <c r="G650" s="11">
        <f>P650</f>
        <v>222.55129123920062</v>
      </c>
      <c r="H650" s="24">
        <f>H649+IF(Limit=Oui,MAX(0,K649),K649)</f>
        <v>222.55129123920062</v>
      </c>
      <c r="I650" s="12">
        <f>Cp*RhoP/(J650*RhoA)*dP/1000*MassivSS</f>
        <v>0.5266882223097431</v>
      </c>
      <c r="J650" s="24">
        <f>IF(H650&lt;600,425+0.773*H650-1.69/1000*H650^2+2.22/1000^2*H650^3,IF(H650&lt;735,666+13002/(738-H650),IF(H650&lt;900,545+17820/(H650-731),650)))</f>
        <v>537.79853500948673</v>
      </c>
      <c r="K650" s="12">
        <f>LambdaP*MassivSS/(dP/1000)/(J650*RhoA)/(1+I650/3)*(D650-H650)*DeltaT-(EXP(I650/10)-1)*(D650-D649)</f>
        <v>0.35189808230474168</v>
      </c>
      <c r="L650" s="24">
        <f>L649+IF(Limit=Oui,MAX(0,O649),O649)</f>
        <v>222.55129123920062</v>
      </c>
      <c r="M650" s="12">
        <f>Cp*RhoP/(N650*RhoA)*dP/1000*MassivW</f>
        <v>0.5266882223097431</v>
      </c>
      <c r="N650" s="24">
        <f>IF(L650&lt;600,425+0.773*L650-1.69/1000*L650^2+2.22/1000^2*L650^3,IF(L650&lt;735,666+13002/(738-L650),IF(L650&lt;900,545+17820/(L650-731),650)))</f>
        <v>537.79853500948673</v>
      </c>
      <c r="O650" s="12">
        <f>LambdaP*MassivW/(dP/1000)/(N650*RhoA)/(1+M650/3)*(D650-L650)*DeltaT-(EXP(M650/10)-1)*(D650-D649)</f>
        <v>0.35189808230474168</v>
      </c>
      <c r="P650" s="24">
        <f>P649+IF(Limit=Oui,MAX(0,S649),S649)</f>
        <v>222.55129123920062</v>
      </c>
      <c r="Q650" s="12">
        <f>Cp*RhoP/(R650*RhoA)*dP/1000*MassivSI</f>
        <v>0.5266882223097431</v>
      </c>
      <c r="R650" s="24">
        <f>IF(P650&lt;600,425+0.773*P650-1.69/1000*P650^2+2.22/1000^2*P650^3,IF(P650&lt;735,666+13002/(738-P650),IF(P650&lt;900,545+17820/(P650-731),650)))</f>
        <v>537.79853500948673</v>
      </c>
      <c r="S650" s="12">
        <f>LambdaP*MassivSI/(dP/1000)/(R650*RhoA)/(1+Q650/3)*(D650-P650)*DeltaT-(EXP(Q650/10)-1)*(D650-D649)</f>
        <v>0.35189808230474168</v>
      </c>
    </row>
    <row r="651" spans="2:19" x14ac:dyDescent="0.25">
      <c r="B651" s="3">
        <f t="shared" si="36"/>
        <v>3165</v>
      </c>
      <c r="C651" s="14">
        <f t="shared" si="37"/>
        <v>52.75</v>
      </c>
      <c r="D651" s="11">
        <f t="shared" si="38"/>
        <v>926.0874267443894</v>
      </c>
      <c r="E651" s="11">
        <f t="shared" si="39"/>
        <v>222.90318932150535</v>
      </c>
      <c r="F651" s="11">
        <f>L651</f>
        <v>222.90318932150535</v>
      </c>
      <c r="G651" s="11">
        <f>P651</f>
        <v>222.90318932150535</v>
      </c>
      <c r="H651" s="24">
        <f>H650+IF(Limit=Oui,MAX(0,K650),K650)</f>
        <v>222.90318932150535</v>
      </c>
      <c r="I651" s="12">
        <f>Cp*RhoP/(J651*RhoA)*dP/1000*MassivSS</f>
        <v>0.52656743456954502</v>
      </c>
      <c r="J651" s="24">
        <f>IF(H651&lt;600,425+0.773*H651-1.69/1000*H651^2+2.22/1000^2*H651^3,IF(H651&lt;735,666+13002/(738-H651),IF(H651&lt;900,545+17820/(H651-731),650)))</f>
        <v>537.92189901846439</v>
      </c>
      <c r="K651" s="12">
        <f>LambdaP*MassivSS/(dP/1000)/(J651*RhoA)/(1+I651/3)*(D651-H651)*DeltaT-(EXP(I651/10)-1)*(D651-D650)</f>
        <v>0.35179021433307445</v>
      </c>
      <c r="L651" s="24">
        <f>L650+IF(Limit=Oui,MAX(0,O650),O650)</f>
        <v>222.90318932150535</v>
      </c>
      <c r="M651" s="12">
        <f>Cp*RhoP/(N651*RhoA)*dP/1000*MassivW</f>
        <v>0.52656743456954502</v>
      </c>
      <c r="N651" s="24">
        <f>IF(L651&lt;600,425+0.773*L651-1.69/1000*L651^2+2.22/1000^2*L651^3,IF(L651&lt;735,666+13002/(738-L651),IF(L651&lt;900,545+17820/(L651-731),650)))</f>
        <v>537.92189901846439</v>
      </c>
      <c r="O651" s="12">
        <f>LambdaP*MassivW/(dP/1000)/(N651*RhoA)/(1+M651/3)*(D651-L651)*DeltaT-(EXP(M651/10)-1)*(D651-D650)</f>
        <v>0.35179021433307445</v>
      </c>
      <c r="P651" s="24">
        <f>P650+IF(Limit=Oui,MAX(0,S650),S650)</f>
        <v>222.90318932150535</v>
      </c>
      <c r="Q651" s="12">
        <f>Cp*RhoP/(R651*RhoA)*dP/1000*MassivSI</f>
        <v>0.52656743456954502</v>
      </c>
      <c r="R651" s="24">
        <f>IF(P651&lt;600,425+0.773*P651-1.69/1000*P651^2+2.22/1000^2*P651^3,IF(P651&lt;735,666+13002/(738-P651),IF(P651&lt;900,545+17820/(P651-731),650)))</f>
        <v>537.92189901846439</v>
      </c>
      <c r="S651" s="12">
        <f>LambdaP*MassivSI/(dP/1000)/(R651*RhoA)/(1+Q651/3)*(D651-P651)*DeltaT-(EXP(Q651/10)-1)*(D651-D650)</f>
        <v>0.35179021433307445</v>
      </c>
    </row>
    <row r="652" spans="2:19" x14ac:dyDescent="0.25">
      <c r="B652" s="3">
        <f t="shared" si="36"/>
        <v>3170</v>
      </c>
      <c r="C652" s="14">
        <f t="shared" si="37"/>
        <v>52.833333333333336</v>
      </c>
      <c r="D652" s="11">
        <f t="shared" si="38"/>
        <v>926.32338206284919</v>
      </c>
      <c r="E652" s="11">
        <f t="shared" si="39"/>
        <v>223.25497953583843</v>
      </c>
      <c r="F652" s="11">
        <f>L652</f>
        <v>223.25497953583843</v>
      </c>
      <c r="G652" s="11">
        <f>P652</f>
        <v>223.25497953583843</v>
      </c>
      <c r="H652" s="24">
        <f>H651+IF(Limit=Oui,MAX(0,K651),K651)</f>
        <v>223.25497953583843</v>
      </c>
      <c r="I652" s="12">
        <f>Cp*RhoP/(J652*RhoA)*dP/1000*MassivSS</f>
        <v>0.52644678898460817</v>
      </c>
      <c r="J652" s="24">
        <f>IF(H652&lt;600,425+0.773*H652-1.69/1000*H652^2+2.22/1000^2*H652^3,IF(H652&lt;735,666+13002/(738-H652),IF(H652&lt;900,545+17820/(H652-731),650)))</f>
        <v>538.04517434944819</v>
      </c>
      <c r="K652" s="12">
        <f>LambdaP*MassivSS/(dP/1000)/(J652*RhoA)/(1+I652/3)*(D652-H652)*DeltaT-(EXP(I652/10)-1)*(D652-D651)</f>
        <v>0.35168223494702755</v>
      </c>
      <c r="L652" s="24">
        <f>L651+IF(Limit=Oui,MAX(0,O651),O651)</f>
        <v>223.25497953583843</v>
      </c>
      <c r="M652" s="12">
        <f>Cp*RhoP/(N652*RhoA)*dP/1000*MassivW</f>
        <v>0.52644678898460817</v>
      </c>
      <c r="N652" s="24">
        <f>IF(L652&lt;600,425+0.773*L652-1.69/1000*L652^2+2.22/1000^2*L652^3,IF(L652&lt;735,666+13002/(738-L652),IF(L652&lt;900,545+17820/(L652-731),650)))</f>
        <v>538.04517434944819</v>
      </c>
      <c r="O652" s="12">
        <f>LambdaP*MassivW/(dP/1000)/(N652*RhoA)/(1+M652/3)*(D652-L652)*DeltaT-(EXP(M652/10)-1)*(D652-D651)</f>
        <v>0.35168223494702755</v>
      </c>
      <c r="P652" s="24">
        <f>P651+IF(Limit=Oui,MAX(0,S651),S651)</f>
        <v>223.25497953583843</v>
      </c>
      <c r="Q652" s="12">
        <f>Cp*RhoP/(R652*RhoA)*dP/1000*MassivSI</f>
        <v>0.52644678898460817</v>
      </c>
      <c r="R652" s="24">
        <f>IF(P652&lt;600,425+0.773*P652-1.69/1000*P652^2+2.22/1000^2*P652^3,IF(P652&lt;735,666+13002/(738-P652),IF(P652&lt;900,545+17820/(P652-731),650)))</f>
        <v>538.04517434944819</v>
      </c>
      <c r="S652" s="12">
        <f>LambdaP*MassivSI/(dP/1000)/(R652*RhoA)/(1+Q652/3)*(D652-P652)*DeltaT-(EXP(Q652/10)-1)*(D652-D651)</f>
        <v>0.35168223494702755</v>
      </c>
    </row>
    <row r="653" spans="2:19" x14ac:dyDescent="0.25">
      <c r="B653" s="3">
        <f t="shared" si="36"/>
        <v>3175</v>
      </c>
      <c r="C653" s="14">
        <f t="shared" si="37"/>
        <v>52.916666666666664</v>
      </c>
      <c r="D653" s="11">
        <f t="shared" si="38"/>
        <v>926.55896638222748</v>
      </c>
      <c r="E653" s="11">
        <f t="shared" si="39"/>
        <v>223.60666177078545</v>
      </c>
      <c r="F653" s="11">
        <f>L653</f>
        <v>223.60666177078545</v>
      </c>
      <c r="G653" s="11">
        <f>P653</f>
        <v>223.60666177078545</v>
      </c>
      <c r="H653" s="24">
        <f>H652+IF(Limit=Oui,MAX(0,K652),K652)</f>
        <v>223.60666177078545</v>
      </c>
      <c r="I653" s="12">
        <f>Cp*RhoP/(J653*RhoA)*dP/1000*MassivSS</f>
        <v>0.52632628482313171</v>
      </c>
      <c r="J653" s="24">
        <f>IF(H653&lt;600,425+0.773*H653-1.69/1000*H653^2+2.22/1000^2*H653^3,IF(H653&lt;735,666+13002/(738-H653),IF(H653&lt;900,545+17820/(H653-731),650)))</f>
        <v>538.1683615898371</v>
      </c>
      <c r="K653" s="12">
        <f>LambdaP*MassivSS/(dP/1000)/(J653*RhoA)/(1+I653/3)*(D653-H653)*DeltaT-(EXP(I653/10)-1)*(D653-D652)</f>
        <v>0.35157414481766303</v>
      </c>
      <c r="L653" s="24">
        <f>L652+IF(Limit=Oui,MAX(0,O652),O652)</f>
        <v>223.60666177078545</v>
      </c>
      <c r="M653" s="12">
        <f>Cp*RhoP/(N653*RhoA)*dP/1000*MassivW</f>
        <v>0.52632628482313171</v>
      </c>
      <c r="N653" s="24">
        <f>IF(L653&lt;600,425+0.773*L653-1.69/1000*L653^2+2.22/1000^2*L653^3,IF(L653&lt;735,666+13002/(738-L653),IF(L653&lt;900,545+17820/(L653-731),650)))</f>
        <v>538.1683615898371</v>
      </c>
      <c r="O653" s="12">
        <f>LambdaP*MassivW/(dP/1000)/(N653*RhoA)/(1+M653/3)*(D653-L653)*DeltaT-(EXP(M653/10)-1)*(D653-D652)</f>
        <v>0.35157414481766303</v>
      </c>
      <c r="P653" s="24">
        <f>P652+IF(Limit=Oui,MAX(0,S652),S652)</f>
        <v>223.60666177078545</v>
      </c>
      <c r="Q653" s="12">
        <f>Cp*RhoP/(R653*RhoA)*dP/1000*MassivSI</f>
        <v>0.52632628482313171</v>
      </c>
      <c r="R653" s="24">
        <f>IF(P653&lt;600,425+0.773*P653-1.69/1000*P653^2+2.22/1000^2*P653^3,IF(P653&lt;735,666+13002/(738-P653),IF(P653&lt;900,545+17820/(P653-731),650)))</f>
        <v>538.1683615898371</v>
      </c>
      <c r="S653" s="12">
        <f>LambdaP*MassivSI/(dP/1000)/(R653*RhoA)/(1+Q653/3)*(D653-P653)*DeltaT-(EXP(Q653/10)-1)*(D653-D652)</f>
        <v>0.35157414481766303</v>
      </c>
    </row>
    <row r="654" spans="2:19" x14ac:dyDescent="0.25">
      <c r="B654" s="3">
        <f t="shared" si="36"/>
        <v>3180</v>
      </c>
      <c r="C654" s="14">
        <f t="shared" si="37"/>
        <v>53</v>
      </c>
      <c r="D654" s="11">
        <f t="shared" si="38"/>
        <v>926.79418086735745</v>
      </c>
      <c r="E654" s="11">
        <f t="shared" si="39"/>
        <v>223.95823591560313</v>
      </c>
      <c r="F654" s="11">
        <f>L654</f>
        <v>223.95823591560313</v>
      </c>
      <c r="G654" s="11">
        <f>P654</f>
        <v>223.95823591560313</v>
      </c>
      <c r="H654" s="24">
        <f>H653+IF(Limit=Oui,MAX(0,K653),K653)</f>
        <v>223.95823591560313</v>
      </c>
      <c r="I654" s="12">
        <f>Cp*RhoP/(J654*RhoA)*dP/1000*MassivSS</f>
        <v>0.526205921355416</v>
      </c>
      <c r="J654" s="24">
        <f>IF(H654&lt;600,425+0.773*H654-1.69/1000*H654^2+2.22/1000^2*H654^3,IF(H654&lt;735,666+13002/(738-H654),IF(H654&lt;900,545+17820/(H654-731),650)))</f>
        <v>538.29146132624635</v>
      </c>
      <c r="K654" s="12">
        <f>LambdaP*MassivSS/(dP/1000)/(J654*RhoA)/(1+I654/3)*(D654-H654)*DeltaT-(EXP(I654/10)-1)*(D654-D653)</f>
        <v>0.35146594461098818</v>
      </c>
      <c r="L654" s="24">
        <f>L653+IF(Limit=Oui,MAX(0,O653),O653)</f>
        <v>223.95823591560313</v>
      </c>
      <c r="M654" s="12">
        <f>Cp*RhoP/(N654*RhoA)*dP/1000*MassivW</f>
        <v>0.526205921355416</v>
      </c>
      <c r="N654" s="24">
        <f>IF(L654&lt;600,425+0.773*L654-1.69/1000*L654^2+2.22/1000^2*L654^3,IF(L654&lt;735,666+13002/(738-L654),IF(L654&lt;900,545+17820/(L654-731),650)))</f>
        <v>538.29146132624635</v>
      </c>
      <c r="O654" s="12">
        <f>LambdaP*MassivW/(dP/1000)/(N654*RhoA)/(1+M654/3)*(D654-L654)*DeltaT-(EXP(M654/10)-1)*(D654-D653)</f>
        <v>0.35146594461098818</v>
      </c>
      <c r="P654" s="24">
        <f>P653+IF(Limit=Oui,MAX(0,S653),S653)</f>
        <v>223.95823591560313</v>
      </c>
      <c r="Q654" s="12">
        <f>Cp*RhoP/(R654*RhoA)*dP/1000*MassivSI</f>
        <v>0.526205921355416</v>
      </c>
      <c r="R654" s="24">
        <f>IF(P654&lt;600,425+0.773*P654-1.69/1000*P654^2+2.22/1000^2*P654^3,IF(P654&lt;735,666+13002/(738-P654),IF(P654&lt;900,545+17820/(P654-731),650)))</f>
        <v>538.29146132624635</v>
      </c>
      <c r="S654" s="12">
        <f>LambdaP*MassivSI/(dP/1000)/(R654*RhoA)/(1+Q654/3)*(D654-P654)*DeltaT-(EXP(Q654/10)-1)*(D654-D653)</f>
        <v>0.35146594461098818</v>
      </c>
    </row>
    <row r="655" spans="2:19" x14ac:dyDescent="0.25">
      <c r="B655" s="3">
        <f t="shared" si="36"/>
        <v>3185</v>
      </c>
      <c r="C655" s="14">
        <f t="shared" si="37"/>
        <v>53.083333333333336</v>
      </c>
      <c r="D655" s="11">
        <f t="shared" si="38"/>
        <v>927.02902667759452</v>
      </c>
      <c r="E655" s="11">
        <f t="shared" si="39"/>
        <v>224.30970186021412</v>
      </c>
      <c r="F655" s="11">
        <f>L655</f>
        <v>224.30970186021412</v>
      </c>
      <c r="G655" s="11">
        <f>P655</f>
        <v>224.30970186021412</v>
      </c>
      <c r="H655" s="24">
        <f>H654+IF(Limit=Oui,MAX(0,K654),K654)</f>
        <v>224.30970186021412</v>
      </c>
      <c r="I655" s="12">
        <f>Cp*RhoP/(J655*RhoA)*dP/1000*MassivSS</f>
        <v>0.52608569785385939</v>
      </c>
      <c r="J655" s="24">
        <f>IF(H655&lt;600,425+0.773*H655-1.69/1000*H655^2+2.22/1000^2*H655^3,IF(H655&lt;735,666+13002/(738-H655),IF(H655&lt;900,545+17820/(H655-731),650)))</f>
        <v>538.41447414450499</v>
      </c>
      <c r="K655" s="12">
        <f>LambdaP*MassivSS/(dP/1000)/(J655*RhoA)/(1+I655/3)*(D655-H655)*DeltaT-(EXP(I655/10)-1)*(D655-D654)</f>
        <v>0.35135763498815542</v>
      </c>
      <c r="L655" s="24">
        <f>L654+IF(Limit=Oui,MAX(0,O654),O654)</f>
        <v>224.30970186021412</v>
      </c>
      <c r="M655" s="12">
        <f>Cp*RhoP/(N655*RhoA)*dP/1000*MassivW</f>
        <v>0.52608569785385939</v>
      </c>
      <c r="N655" s="24">
        <f>IF(L655&lt;600,425+0.773*L655-1.69/1000*L655^2+2.22/1000^2*L655^3,IF(L655&lt;735,666+13002/(738-L655),IF(L655&lt;900,545+17820/(L655-731),650)))</f>
        <v>538.41447414450499</v>
      </c>
      <c r="O655" s="12">
        <f>LambdaP*MassivW/(dP/1000)/(N655*RhoA)/(1+M655/3)*(D655-L655)*DeltaT-(EXP(M655/10)-1)*(D655-D654)</f>
        <v>0.35135763498815542</v>
      </c>
      <c r="P655" s="24">
        <f>P654+IF(Limit=Oui,MAX(0,S654),S654)</f>
        <v>224.30970186021412</v>
      </c>
      <c r="Q655" s="12">
        <f>Cp*RhoP/(R655*RhoA)*dP/1000*MassivSI</f>
        <v>0.52608569785385939</v>
      </c>
      <c r="R655" s="24">
        <f>IF(P655&lt;600,425+0.773*P655-1.69/1000*P655^2+2.22/1000^2*P655^3,IF(P655&lt;735,666+13002/(738-P655),IF(P655&lt;900,545+17820/(P655-731),650)))</f>
        <v>538.41447414450499</v>
      </c>
      <c r="S655" s="12">
        <f>LambdaP*MassivSI/(dP/1000)/(R655*RhoA)/(1+Q655/3)*(D655-P655)*DeltaT-(EXP(Q655/10)-1)*(D655-D654)</f>
        <v>0.35135763498815542</v>
      </c>
    </row>
    <row r="656" spans="2:19" x14ac:dyDescent="0.25">
      <c r="B656" s="3">
        <f t="shared" si="36"/>
        <v>3190</v>
      </c>
      <c r="C656" s="14">
        <f t="shared" si="37"/>
        <v>53.166666666666664</v>
      </c>
      <c r="D656" s="11">
        <f t="shared" si="38"/>
        <v>927.263504966852</v>
      </c>
      <c r="E656" s="11">
        <f t="shared" si="39"/>
        <v>224.66105949520227</v>
      </c>
      <c r="F656" s="11">
        <f>L656</f>
        <v>224.66105949520227</v>
      </c>
      <c r="G656" s="11">
        <f>P656</f>
        <v>224.66105949520227</v>
      </c>
      <c r="H656" s="24">
        <f>H655+IF(Limit=Oui,MAX(0,K655),K655)</f>
        <v>224.66105949520227</v>
      </c>
      <c r="I656" s="12">
        <f>Cp*RhoP/(J656*RhoA)*dP/1000*MassivSS</f>
        <v>0.52596561359295635</v>
      </c>
      <c r="J656" s="24">
        <f>IF(H656&lt;600,425+0.773*H656-1.69/1000*H656^2+2.22/1000^2*H656^3,IF(H656&lt;735,666+13002/(738-H656),IF(H656&lt;900,545+17820/(H656-731),650)))</f>
        <v>538.53740062965198</v>
      </c>
      <c r="K656" s="12">
        <f>LambdaP*MassivSS/(dP/1000)/(J656*RhoA)/(1+I656/3)*(D656-H656)*DeltaT-(EXP(I656/10)-1)*(D656-D655)</f>
        <v>0.3512492166053689</v>
      </c>
      <c r="L656" s="24">
        <f>L655+IF(Limit=Oui,MAX(0,O655),O655)</f>
        <v>224.66105949520227</v>
      </c>
      <c r="M656" s="12">
        <f>Cp*RhoP/(N656*RhoA)*dP/1000*MassivW</f>
        <v>0.52596561359295635</v>
      </c>
      <c r="N656" s="24">
        <f>IF(L656&lt;600,425+0.773*L656-1.69/1000*L656^2+2.22/1000^2*L656^3,IF(L656&lt;735,666+13002/(738-L656),IF(L656&lt;900,545+17820/(L656-731),650)))</f>
        <v>538.53740062965198</v>
      </c>
      <c r="O656" s="12">
        <f>LambdaP*MassivW/(dP/1000)/(N656*RhoA)/(1+M656/3)*(D656-L656)*DeltaT-(EXP(M656/10)-1)*(D656-D655)</f>
        <v>0.3512492166053689</v>
      </c>
      <c r="P656" s="24">
        <f>P655+IF(Limit=Oui,MAX(0,S655),S655)</f>
        <v>224.66105949520227</v>
      </c>
      <c r="Q656" s="12">
        <f>Cp*RhoP/(R656*RhoA)*dP/1000*MassivSI</f>
        <v>0.52596561359295635</v>
      </c>
      <c r="R656" s="24">
        <f>IF(P656&lt;600,425+0.773*P656-1.69/1000*P656^2+2.22/1000^2*P656^3,IF(P656&lt;735,666+13002/(738-P656),IF(P656&lt;900,545+17820/(P656-731),650)))</f>
        <v>538.53740062965198</v>
      </c>
      <c r="S656" s="12">
        <f>LambdaP*MassivSI/(dP/1000)/(R656*RhoA)/(1+Q656/3)*(D656-P656)*DeltaT-(EXP(Q656/10)-1)*(D656-D655)</f>
        <v>0.3512492166053689</v>
      </c>
    </row>
    <row r="657" spans="2:19" x14ac:dyDescent="0.25">
      <c r="B657" s="3">
        <f t="shared" si="36"/>
        <v>3195</v>
      </c>
      <c r="C657" s="14">
        <f t="shared" si="37"/>
        <v>53.25</v>
      </c>
      <c r="D657" s="11">
        <f t="shared" si="38"/>
        <v>927.4976168836331</v>
      </c>
      <c r="E657" s="11">
        <f t="shared" si="39"/>
        <v>225.01230871180763</v>
      </c>
      <c r="F657" s="11">
        <f>L657</f>
        <v>225.01230871180763</v>
      </c>
      <c r="G657" s="11">
        <f>P657</f>
        <v>225.01230871180763</v>
      </c>
      <c r="H657" s="24">
        <f>H656+IF(Limit=Oui,MAX(0,K656),K656)</f>
        <v>225.01230871180763</v>
      </c>
      <c r="I657" s="12">
        <f>Cp*RhoP/(J657*RhoA)*dP/1000*MassivSS</f>
        <v>0.52584566784929299</v>
      </c>
      <c r="J657" s="24">
        <f>IF(H657&lt;600,425+0.773*H657-1.69/1000*H657^2+2.22/1000^2*H657^3,IF(H657&lt;735,666+13002/(738-H657),IF(H657&lt;900,545+17820/(H657-731),650)))</f>
        <v>538.66024136593353</v>
      </c>
      <c r="K657" s="12">
        <f>LambdaP*MassivSS/(dP/1000)/(J657*RhoA)/(1+I657/3)*(D657-H657)*DeltaT-(EXP(I657/10)-1)*(D657-D656)</f>
        <v>0.35114069011411519</v>
      </c>
      <c r="L657" s="24">
        <f>L656+IF(Limit=Oui,MAX(0,O656),O656)</f>
        <v>225.01230871180763</v>
      </c>
      <c r="M657" s="12">
        <f>Cp*RhoP/(N657*RhoA)*dP/1000*MassivW</f>
        <v>0.52584566784929299</v>
      </c>
      <c r="N657" s="24">
        <f>IF(L657&lt;600,425+0.773*L657-1.69/1000*L657^2+2.22/1000^2*L657^3,IF(L657&lt;735,666+13002/(738-L657),IF(L657&lt;900,545+17820/(L657-731),650)))</f>
        <v>538.66024136593353</v>
      </c>
      <c r="O657" s="12">
        <f>LambdaP*MassivW/(dP/1000)/(N657*RhoA)/(1+M657/3)*(D657-L657)*DeltaT-(EXP(M657/10)-1)*(D657-D656)</f>
        <v>0.35114069011411519</v>
      </c>
      <c r="P657" s="24">
        <f>P656+IF(Limit=Oui,MAX(0,S656),S656)</f>
        <v>225.01230871180763</v>
      </c>
      <c r="Q657" s="12">
        <f>Cp*RhoP/(R657*RhoA)*dP/1000*MassivSI</f>
        <v>0.52584566784929299</v>
      </c>
      <c r="R657" s="24">
        <f>IF(P657&lt;600,425+0.773*P657-1.69/1000*P657^2+2.22/1000^2*P657^3,IF(P657&lt;735,666+13002/(738-P657),IF(P657&lt;900,545+17820/(P657-731),650)))</f>
        <v>538.66024136593353</v>
      </c>
      <c r="S657" s="12">
        <f>LambdaP*MassivSI/(dP/1000)/(R657*RhoA)/(1+Q657/3)*(D657-P657)*DeltaT-(EXP(Q657/10)-1)*(D657-D656)</f>
        <v>0.35114069011411519</v>
      </c>
    </row>
    <row r="658" spans="2:19" x14ac:dyDescent="0.25">
      <c r="B658" s="3">
        <f t="shared" si="36"/>
        <v>3200</v>
      </c>
      <c r="C658" s="14">
        <f t="shared" si="37"/>
        <v>53.333333333333336</v>
      </c>
      <c r="D658" s="11">
        <f t="shared" si="38"/>
        <v>927.73136357106671</v>
      </c>
      <c r="E658" s="11">
        <f t="shared" si="39"/>
        <v>225.36344940192174</v>
      </c>
      <c r="F658" s="11">
        <f>L658</f>
        <v>225.36344940192174</v>
      </c>
      <c r="G658" s="11">
        <f>P658</f>
        <v>225.36344940192174</v>
      </c>
      <c r="H658" s="24">
        <f>H657+IF(Limit=Oui,MAX(0,K657),K657)</f>
        <v>225.36344940192174</v>
      </c>
      <c r="I658" s="12">
        <f>Cp*RhoP/(J658*RhoA)*dP/1000*MassivSS</f>
        <v>0.5257258599015453</v>
      </c>
      <c r="J658" s="24">
        <f>IF(H658&lt;600,425+0.773*H658-1.69/1000*H658^2+2.22/1000^2*H658^3,IF(H658&lt;735,666+13002/(738-H658),IF(H658&lt;900,545+17820/(H658-731),650)))</f>
        <v>538.78299693679969</v>
      </c>
      <c r="K658" s="12">
        <f>LambdaP*MassivSS/(dP/1000)/(J658*RhoA)/(1+I658/3)*(D658-H658)*DeltaT-(EXP(I658/10)-1)*(D658-D657)</f>
        <v>0.35103205616098326</v>
      </c>
      <c r="L658" s="24">
        <f>L657+IF(Limit=Oui,MAX(0,O657),O657)</f>
        <v>225.36344940192174</v>
      </c>
      <c r="M658" s="12">
        <f>Cp*RhoP/(N658*RhoA)*dP/1000*MassivW</f>
        <v>0.5257258599015453</v>
      </c>
      <c r="N658" s="24">
        <f>IF(L658&lt;600,425+0.773*L658-1.69/1000*L658^2+2.22/1000^2*L658^3,IF(L658&lt;735,666+13002/(738-L658),IF(L658&lt;900,545+17820/(L658-731),650)))</f>
        <v>538.78299693679969</v>
      </c>
      <c r="O658" s="12">
        <f>LambdaP*MassivW/(dP/1000)/(N658*RhoA)/(1+M658/3)*(D658-L658)*DeltaT-(EXP(M658/10)-1)*(D658-D657)</f>
        <v>0.35103205616098326</v>
      </c>
      <c r="P658" s="24">
        <f>P657+IF(Limit=Oui,MAX(0,S657),S657)</f>
        <v>225.36344940192174</v>
      </c>
      <c r="Q658" s="12">
        <f>Cp*RhoP/(R658*RhoA)*dP/1000*MassivSI</f>
        <v>0.5257258599015453</v>
      </c>
      <c r="R658" s="24">
        <f>IF(P658&lt;600,425+0.773*P658-1.69/1000*P658^2+2.22/1000^2*P658^3,IF(P658&lt;735,666+13002/(738-P658),IF(P658&lt;900,545+17820/(P658-731),650)))</f>
        <v>538.78299693679969</v>
      </c>
      <c r="S658" s="12">
        <f>LambdaP*MassivSI/(dP/1000)/(R658*RhoA)/(1+Q658/3)*(D658-P658)*DeltaT-(EXP(Q658/10)-1)*(D658-D657)</f>
        <v>0.35103205616098326</v>
      </c>
    </row>
    <row r="659" spans="2:19" x14ac:dyDescent="0.25">
      <c r="B659" s="3">
        <f t="shared" ref="B659:B722" si="40">B658+DeltaT</f>
        <v>3205</v>
      </c>
      <c r="C659" s="14">
        <f t="shared" ref="C659:C722" si="41">B659/60</f>
        <v>53.416666666666664</v>
      </c>
      <c r="D659" s="11">
        <f t="shared" ref="D659:D722" si="42">20+345*LOG(8*C659+1,10)</f>
        <v>927.96474616693956</v>
      </c>
      <c r="E659" s="11">
        <f t="shared" ref="E659:E722" si="43">H659</f>
        <v>225.71448145808273</v>
      </c>
      <c r="F659" s="11">
        <f>L659</f>
        <v>225.71448145808273</v>
      </c>
      <c r="G659" s="11">
        <f>P659</f>
        <v>225.71448145808273</v>
      </c>
      <c r="H659" s="24">
        <f>H658+IF(Limit=Oui,MAX(0,K658),K658)</f>
        <v>225.71448145808273</v>
      </c>
      <c r="I659" s="12">
        <f>Cp*RhoP/(J659*RhoA)*dP/1000*MassivSS</f>
        <v>0.52560618903047629</v>
      </c>
      <c r="J659" s="24">
        <f>IF(H659&lt;600,425+0.773*H659-1.69/1000*H659^2+2.22/1000^2*H659^3,IF(H659&lt;735,666+13002/(738-H659),IF(H659&lt;900,545+17820/(H659-731),650)))</f>
        <v>538.90566792490119</v>
      </c>
      <c r="K659" s="12">
        <f>LambdaP*MassivSS/(dP/1000)/(J659*RhoA)/(1+I659/3)*(D659-H659)*DeltaT-(EXP(I659/10)-1)*(D659-D658)</f>
        <v>0.35092331538788912</v>
      </c>
      <c r="L659" s="24">
        <f>L658+IF(Limit=Oui,MAX(0,O658),O658)</f>
        <v>225.71448145808273</v>
      </c>
      <c r="M659" s="12">
        <f>Cp*RhoP/(N659*RhoA)*dP/1000*MassivW</f>
        <v>0.52560618903047629</v>
      </c>
      <c r="N659" s="24">
        <f>IF(L659&lt;600,425+0.773*L659-1.69/1000*L659^2+2.22/1000^2*L659^3,IF(L659&lt;735,666+13002/(738-L659),IF(L659&lt;900,545+17820/(L659-731),650)))</f>
        <v>538.90566792490119</v>
      </c>
      <c r="O659" s="12">
        <f>LambdaP*MassivW/(dP/1000)/(N659*RhoA)/(1+M659/3)*(D659-L659)*DeltaT-(EXP(M659/10)-1)*(D659-D658)</f>
        <v>0.35092331538788912</v>
      </c>
      <c r="P659" s="24">
        <f>P658+IF(Limit=Oui,MAX(0,S658),S658)</f>
        <v>225.71448145808273</v>
      </c>
      <c r="Q659" s="12">
        <f>Cp*RhoP/(R659*RhoA)*dP/1000*MassivSI</f>
        <v>0.52560618903047629</v>
      </c>
      <c r="R659" s="24">
        <f>IF(P659&lt;600,425+0.773*P659-1.69/1000*P659^2+2.22/1000^2*P659^3,IF(P659&lt;735,666+13002/(738-P659),IF(P659&lt;900,545+17820/(P659-731),650)))</f>
        <v>538.90566792490119</v>
      </c>
      <c r="S659" s="12">
        <f>LambdaP*MassivSI/(dP/1000)/(R659*RhoA)/(1+Q659/3)*(D659-P659)*DeltaT-(EXP(Q659/10)-1)*(D659-D658)</f>
        <v>0.35092331538788912</v>
      </c>
    </row>
    <row r="660" spans="2:19" x14ac:dyDescent="0.25">
      <c r="B660" s="3">
        <f t="shared" si="40"/>
        <v>3210</v>
      </c>
      <c r="C660" s="14">
        <f t="shared" si="41"/>
        <v>53.5</v>
      </c>
      <c r="D660" s="11">
        <f t="shared" si="42"/>
        <v>928.19776580372979</v>
      </c>
      <c r="E660" s="11">
        <f t="shared" si="43"/>
        <v>226.06540477347062</v>
      </c>
      <c r="F660" s="11">
        <f>L660</f>
        <v>226.06540477347062</v>
      </c>
      <c r="G660" s="11">
        <f>P660</f>
        <v>226.06540477347062</v>
      </c>
      <c r="H660" s="24">
        <f>H659+IF(Limit=Oui,MAX(0,K659),K659)</f>
        <v>226.06540477347062</v>
      </c>
      <c r="I660" s="12">
        <f>Cp*RhoP/(J660*RhoA)*dP/1000*MassivSS</f>
        <v>0.52548665451893239</v>
      </c>
      <c r="J660" s="24">
        <f>IF(H660&lt;600,425+0.773*H660-1.69/1000*H660^2+2.22/1000^2*H660^3,IF(H660&lt;735,666+13002/(738-H660),IF(H660&lt;900,545+17820/(H660-731),650)))</f>
        <v>539.02825491208671</v>
      </c>
      <c r="K660" s="12">
        <f>LambdaP*MassivSS/(dP/1000)/(J660*RhoA)/(1+I660/3)*(D660-H660)*DeltaT-(EXP(I660/10)-1)*(D660-D659)</f>
        <v>0.35081446843202946</v>
      </c>
      <c r="L660" s="24">
        <f>L659+IF(Limit=Oui,MAX(0,O659),O659)</f>
        <v>226.06540477347062</v>
      </c>
      <c r="M660" s="12">
        <f>Cp*RhoP/(N660*RhoA)*dP/1000*MassivW</f>
        <v>0.52548665451893239</v>
      </c>
      <c r="N660" s="24">
        <f>IF(L660&lt;600,425+0.773*L660-1.69/1000*L660^2+2.22/1000^2*L660^3,IF(L660&lt;735,666+13002/(738-L660),IF(L660&lt;900,545+17820/(L660-731),650)))</f>
        <v>539.02825491208671</v>
      </c>
      <c r="O660" s="12">
        <f>LambdaP*MassivW/(dP/1000)/(N660*RhoA)/(1+M660/3)*(D660-L660)*DeltaT-(EXP(M660/10)-1)*(D660-D659)</f>
        <v>0.35081446843202946</v>
      </c>
      <c r="P660" s="24">
        <f>P659+IF(Limit=Oui,MAX(0,S659),S659)</f>
        <v>226.06540477347062</v>
      </c>
      <c r="Q660" s="12">
        <f>Cp*RhoP/(R660*RhoA)*dP/1000*MassivSI</f>
        <v>0.52548665451893239</v>
      </c>
      <c r="R660" s="24">
        <f>IF(P660&lt;600,425+0.773*P660-1.69/1000*P660^2+2.22/1000^2*P660^3,IF(P660&lt;735,666+13002/(738-P660),IF(P660&lt;900,545+17820/(P660-731),650)))</f>
        <v>539.02825491208671</v>
      </c>
      <c r="S660" s="12">
        <f>LambdaP*MassivSI/(dP/1000)/(R660*RhoA)/(1+Q660/3)*(D660-P660)*DeltaT-(EXP(Q660/10)-1)*(D660-D659)</f>
        <v>0.35081446843202946</v>
      </c>
    </row>
    <row r="661" spans="2:19" x14ac:dyDescent="0.25">
      <c r="B661" s="3">
        <f t="shared" si="40"/>
        <v>3215</v>
      </c>
      <c r="C661" s="14">
        <f t="shared" si="41"/>
        <v>53.583333333333336</v>
      </c>
      <c r="D661" s="11">
        <f t="shared" si="42"/>
        <v>928.43042360864047</v>
      </c>
      <c r="E661" s="11">
        <f t="shared" si="43"/>
        <v>226.41621924190264</v>
      </c>
      <c r="F661" s="11">
        <f>L661</f>
        <v>226.41621924190264</v>
      </c>
      <c r="G661" s="11">
        <f>P661</f>
        <v>226.41621924190264</v>
      </c>
      <c r="H661" s="24">
        <f>H660+IF(Limit=Oui,MAX(0,K660),K660)</f>
        <v>226.41621924190264</v>
      </c>
      <c r="I661" s="12">
        <f>Cp*RhoP/(J661*RhoA)*dP/1000*MassivSS</f>
        <v>0.52536725565184128</v>
      </c>
      <c r="J661" s="24">
        <f>IF(H661&lt;600,425+0.773*H661-1.69/1000*H661^2+2.22/1000^2*H661^3,IF(H661&lt;735,666+13002/(738-H661),IF(H661&lt;900,545+17820/(H661-731),650)))</f>
        <v>539.15075847939931</v>
      </c>
      <c r="K661" s="12">
        <f>LambdaP*MassivSS/(dP/1000)/(J661*RhoA)/(1+I661/3)*(D661-H661)*DeltaT-(EXP(I661/10)-1)*(D661-D660)</f>
        <v>0.35070551592590993</v>
      </c>
      <c r="L661" s="24">
        <f>L660+IF(Limit=Oui,MAX(0,O660),O660)</f>
        <v>226.41621924190264</v>
      </c>
      <c r="M661" s="12">
        <f>Cp*RhoP/(N661*RhoA)*dP/1000*MassivW</f>
        <v>0.52536725565184128</v>
      </c>
      <c r="N661" s="24">
        <f>IF(L661&lt;600,425+0.773*L661-1.69/1000*L661^2+2.22/1000^2*L661^3,IF(L661&lt;735,666+13002/(738-L661),IF(L661&lt;900,545+17820/(L661-731),650)))</f>
        <v>539.15075847939931</v>
      </c>
      <c r="O661" s="12">
        <f>LambdaP*MassivW/(dP/1000)/(N661*RhoA)/(1+M661/3)*(D661-L661)*DeltaT-(EXP(M661/10)-1)*(D661-D660)</f>
        <v>0.35070551592590993</v>
      </c>
      <c r="P661" s="24">
        <f>P660+IF(Limit=Oui,MAX(0,S660),S660)</f>
        <v>226.41621924190264</v>
      </c>
      <c r="Q661" s="12">
        <f>Cp*RhoP/(R661*RhoA)*dP/1000*MassivSI</f>
        <v>0.52536725565184128</v>
      </c>
      <c r="R661" s="24">
        <f>IF(P661&lt;600,425+0.773*P661-1.69/1000*P661^2+2.22/1000^2*P661^3,IF(P661&lt;735,666+13002/(738-P661),IF(P661&lt;900,545+17820/(P661-731),650)))</f>
        <v>539.15075847939931</v>
      </c>
      <c r="S661" s="12">
        <f>LambdaP*MassivSI/(dP/1000)/(R661*RhoA)/(1+Q661/3)*(D661-P661)*DeltaT-(EXP(Q661/10)-1)*(D661-D660)</f>
        <v>0.35070551592590993</v>
      </c>
    </row>
    <row r="662" spans="2:19" x14ac:dyDescent="0.25">
      <c r="B662" s="3">
        <f t="shared" si="40"/>
        <v>3220</v>
      </c>
      <c r="C662" s="14">
        <f t="shared" si="41"/>
        <v>53.666666666666664</v>
      </c>
      <c r="D662" s="11">
        <f t="shared" si="42"/>
        <v>928.66272070363129</v>
      </c>
      <c r="E662" s="11">
        <f t="shared" si="43"/>
        <v>226.76692475782855</v>
      </c>
      <c r="F662" s="11">
        <f>L662</f>
        <v>226.76692475782855</v>
      </c>
      <c r="G662" s="11">
        <f>P662</f>
        <v>226.76692475782855</v>
      </c>
      <c r="H662" s="24">
        <f>H661+IF(Limit=Oui,MAX(0,K661),K661)</f>
        <v>226.76692475782855</v>
      </c>
      <c r="I662" s="12">
        <f>Cp*RhoP/(J662*RhoA)*dP/1000*MassivSS</f>
        <v>0.52524799171620873</v>
      </c>
      <c r="J662" s="24">
        <f>IF(H662&lt;600,425+0.773*H662-1.69/1000*H662^2+2.22/1000^2*H662^3,IF(H662&lt;735,666+13002/(738-H662),IF(H662&lt;900,545+17820/(H662-731),650)))</f>
        <v>539.27317920707389</v>
      </c>
      <c r="K662" s="12">
        <f>LambdaP*MassivSS/(dP/1000)/(J662*RhoA)/(1+I662/3)*(D662-H662)*DeltaT-(EXP(I662/10)-1)*(D662-D661)</f>
        <v>0.35059645849746973</v>
      </c>
      <c r="L662" s="24">
        <f>L661+IF(Limit=Oui,MAX(0,O661),O661)</f>
        <v>226.76692475782855</v>
      </c>
      <c r="M662" s="12">
        <f>Cp*RhoP/(N662*RhoA)*dP/1000*MassivW</f>
        <v>0.52524799171620873</v>
      </c>
      <c r="N662" s="24">
        <f>IF(L662&lt;600,425+0.773*L662-1.69/1000*L662^2+2.22/1000^2*L662^3,IF(L662&lt;735,666+13002/(738-L662),IF(L662&lt;900,545+17820/(L662-731),650)))</f>
        <v>539.27317920707389</v>
      </c>
      <c r="O662" s="12">
        <f>LambdaP*MassivW/(dP/1000)/(N662*RhoA)/(1+M662/3)*(D662-L662)*DeltaT-(EXP(M662/10)-1)*(D662-D661)</f>
        <v>0.35059645849746973</v>
      </c>
      <c r="P662" s="24">
        <f>P661+IF(Limit=Oui,MAX(0,S661),S661)</f>
        <v>226.76692475782855</v>
      </c>
      <c r="Q662" s="12">
        <f>Cp*RhoP/(R662*RhoA)*dP/1000*MassivSI</f>
        <v>0.52524799171620873</v>
      </c>
      <c r="R662" s="24">
        <f>IF(P662&lt;600,425+0.773*P662-1.69/1000*P662^2+2.22/1000^2*P662^3,IF(P662&lt;735,666+13002/(738-P662),IF(P662&lt;900,545+17820/(P662-731),650)))</f>
        <v>539.27317920707389</v>
      </c>
      <c r="S662" s="12">
        <f>LambdaP*MassivSI/(dP/1000)/(R662*RhoA)/(1+Q662/3)*(D662-P662)*DeltaT-(EXP(Q662/10)-1)*(D662-D661)</f>
        <v>0.35059645849746973</v>
      </c>
    </row>
    <row r="663" spans="2:19" x14ac:dyDescent="0.25">
      <c r="B663" s="3">
        <f t="shared" si="40"/>
        <v>3225</v>
      </c>
      <c r="C663" s="14">
        <f t="shared" si="41"/>
        <v>53.75</v>
      </c>
      <c r="D663" s="11">
        <f t="shared" si="42"/>
        <v>928.89465820545217</v>
      </c>
      <c r="E663" s="11">
        <f t="shared" si="43"/>
        <v>227.11752121632603</v>
      </c>
      <c r="F663" s="11">
        <f>L663</f>
        <v>227.11752121632603</v>
      </c>
      <c r="G663" s="11">
        <f>P663</f>
        <v>227.11752121632603</v>
      </c>
      <c r="H663" s="24">
        <f>H662+IF(Limit=Oui,MAX(0,K662),K662)</f>
        <v>227.11752121632603</v>
      </c>
      <c r="I663" s="12">
        <f>Cp*RhoP/(J663*RhoA)*dP/1000*MassivSS</f>
        <v>0.52512886200111508</v>
      </c>
      <c r="J663" s="24">
        <f>IF(H663&lt;600,425+0.773*H663-1.69/1000*H663^2+2.22/1000^2*H663^3,IF(H663&lt;735,666+13002/(738-H663),IF(H663&lt;900,545+17820/(H663-731),650)))</f>
        <v>539.3955176745344</v>
      </c>
      <c r="K663" s="12">
        <f>LambdaP*MassivSS/(dP/1000)/(J663*RhoA)/(1+I663/3)*(D663-H663)*DeltaT-(EXP(I663/10)-1)*(D663-D662)</f>
        <v>0.35048729677001167</v>
      </c>
      <c r="L663" s="24">
        <f>L662+IF(Limit=Oui,MAX(0,O662),O662)</f>
        <v>227.11752121632603</v>
      </c>
      <c r="M663" s="12">
        <f>Cp*RhoP/(N663*RhoA)*dP/1000*MassivW</f>
        <v>0.52512886200111508</v>
      </c>
      <c r="N663" s="24">
        <f>IF(L663&lt;600,425+0.773*L663-1.69/1000*L663^2+2.22/1000^2*L663^3,IF(L663&lt;735,666+13002/(738-L663),IF(L663&lt;900,545+17820/(L663-731),650)))</f>
        <v>539.3955176745344</v>
      </c>
      <c r="O663" s="12">
        <f>LambdaP*MassivW/(dP/1000)/(N663*RhoA)/(1+M663/3)*(D663-L663)*DeltaT-(EXP(M663/10)-1)*(D663-D662)</f>
        <v>0.35048729677001167</v>
      </c>
      <c r="P663" s="24">
        <f>P662+IF(Limit=Oui,MAX(0,S662),S662)</f>
        <v>227.11752121632603</v>
      </c>
      <c r="Q663" s="12">
        <f>Cp*RhoP/(R663*RhoA)*dP/1000*MassivSI</f>
        <v>0.52512886200111508</v>
      </c>
      <c r="R663" s="24">
        <f>IF(P663&lt;600,425+0.773*P663-1.69/1000*P663^2+2.22/1000^2*P663^3,IF(P663&lt;735,666+13002/(738-P663),IF(P663&lt;900,545+17820/(P663-731),650)))</f>
        <v>539.3955176745344</v>
      </c>
      <c r="S663" s="12">
        <f>LambdaP*MassivSI/(dP/1000)/(R663*RhoA)/(1+Q663/3)*(D663-P663)*DeltaT-(EXP(Q663/10)-1)*(D663-D662)</f>
        <v>0.35048729677001167</v>
      </c>
    </row>
    <row r="664" spans="2:19" x14ac:dyDescent="0.25">
      <c r="B664" s="3">
        <f t="shared" si="40"/>
        <v>3230</v>
      </c>
      <c r="C664" s="14">
        <f t="shared" si="41"/>
        <v>53.833333333333336</v>
      </c>
      <c r="D664" s="11">
        <f t="shared" si="42"/>
        <v>929.1262372256748</v>
      </c>
      <c r="E664" s="11">
        <f t="shared" si="43"/>
        <v>227.46800851309604</v>
      </c>
      <c r="F664" s="11">
        <f>L664</f>
        <v>227.46800851309604</v>
      </c>
      <c r="G664" s="11">
        <f>P664</f>
        <v>227.46800851309604</v>
      </c>
      <c r="H664" s="24">
        <f>H663+IF(Limit=Oui,MAX(0,K663),K663)</f>
        <v>227.46800851309604</v>
      </c>
      <c r="I664" s="12">
        <f>Cp*RhoP/(J664*RhoA)*dP/1000*MassivSS</f>
        <v>0.52500986579771447</v>
      </c>
      <c r="J664" s="24">
        <f>IF(H664&lt;600,425+0.773*H664-1.69/1000*H664^2+2.22/1000^2*H664^3,IF(H664&lt;735,666+13002/(738-H664),IF(H664&lt;900,545+17820/(H664-731),650)))</f>
        <v>539.51777446038966</v>
      </c>
      <c r="K664" s="12">
        <f>LambdaP*MassivSS/(dP/1000)/(J664*RhoA)/(1+I664/3)*(D664-H664)*DeltaT-(EXP(I664/10)-1)*(D664-D663)</f>
        <v>0.3503780313623327</v>
      </c>
      <c r="L664" s="24">
        <f>L663+IF(Limit=Oui,MAX(0,O663),O663)</f>
        <v>227.46800851309604</v>
      </c>
      <c r="M664" s="12">
        <f>Cp*RhoP/(N664*RhoA)*dP/1000*MassivW</f>
        <v>0.52500986579771447</v>
      </c>
      <c r="N664" s="24">
        <f>IF(L664&lt;600,425+0.773*L664-1.69/1000*L664^2+2.22/1000^2*L664^3,IF(L664&lt;735,666+13002/(738-L664),IF(L664&lt;900,545+17820/(L664-731),650)))</f>
        <v>539.51777446038966</v>
      </c>
      <c r="O664" s="12">
        <f>LambdaP*MassivW/(dP/1000)/(N664*RhoA)/(1+M664/3)*(D664-L664)*DeltaT-(EXP(M664/10)-1)*(D664-D663)</f>
        <v>0.3503780313623327</v>
      </c>
      <c r="P664" s="24">
        <f>P663+IF(Limit=Oui,MAX(0,S663),S663)</f>
        <v>227.46800851309604</v>
      </c>
      <c r="Q664" s="12">
        <f>Cp*RhoP/(R664*RhoA)*dP/1000*MassivSI</f>
        <v>0.52500986579771447</v>
      </c>
      <c r="R664" s="24">
        <f>IF(P664&lt;600,425+0.773*P664-1.69/1000*P664^2+2.22/1000^2*P664^3,IF(P664&lt;735,666+13002/(738-P664),IF(P664&lt;900,545+17820/(P664-731),650)))</f>
        <v>539.51777446038966</v>
      </c>
      <c r="S664" s="12">
        <f>LambdaP*MassivSI/(dP/1000)/(R664*RhoA)/(1+Q664/3)*(D664-P664)*DeltaT-(EXP(Q664/10)-1)*(D664-D663)</f>
        <v>0.3503780313623327</v>
      </c>
    </row>
    <row r="665" spans="2:19" x14ac:dyDescent="0.25">
      <c r="B665" s="3">
        <f t="shared" si="40"/>
        <v>3235</v>
      </c>
      <c r="C665" s="14">
        <f t="shared" si="41"/>
        <v>53.916666666666664</v>
      </c>
      <c r="D665" s="11">
        <f t="shared" si="42"/>
        <v>929.35745887072392</v>
      </c>
      <c r="E665" s="11">
        <f t="shared" si="43"/>
        <v>227.81838654445838</v>
      </c>
      <c r="F665" s="11">
        <f>L665</f>
        <v>227.81838654445838</v>
      </c>
      <c r="G665" s="11">
        <f>P665</f>
        <v>227.81838654445838</v>
      </c>
      <c r="H665" s="24">
        <f>H664+IF(Limit=Oui,MAX(0,K664),K664)</f>
        <v>227.81838654445838</v>
      </c>
      <c r="I665" s="12">
        <f>Cp*RhoP/(J665*RhoA)*dP/1000*MassivSS</f>
        <v>0.52489100239922792</v>
      </c>
      <c r="J665" s="24">
        <f>IF(H665&lt;600,425+0.773*H665-1.69/1000*H665^2+2.22/1000^2*H665^3,IF(H665&lt;735,666+13002/(738-H665),IF(H665&lt;900,545+17820/(H665-731),650)))</f>
        <v>539.63995014243244</v>
      </c>
      <c r="K665" s="12">
        <f>LambdaP*MassivSS/(dP/1000)/(J665*RhoA)/(1+I665/3)*(D665-H665)*DeltaT-(EXP(I665/10)-1)*(D665-D664)</f>
        <v>0.35026866288876823</v>
      </c>
      <c r="L665" s="24">
        <f>L664+IF(Limit=Oui,MAX(0,O664),O664)</f>
        <v>227.81838654445838</v>
      </c>
      <c r="M665" s="12">
        <f>Cp*RhoP/(N665*RhoA)*dP/1000*MassivW</f>
        <v>0.52489100239922792</v>
      </c>
      <c r="N665" s="24">
        <f>IF(L665&lt;600,425+0.773*L665-1.69/1000*L665^2+2.22/1000^2*L665^3,IF(L665&lt;735,666+13002/(738-L665),IF(L665&lt;900,545+17820/(L665-731),650)))</f>
        <v>539.63995014243244</v>
      </c>
      <c r="O665" s="12">
        <f>LambdaP*MassivW/(dP/1000)/(N665*RhoA)/(1+M665/3)*(D665-L665)*DeltaT-(EXP(M665/10)-1)*(D665-D664)</f>
        <v>0.35026866288876823</v>
      </c>
      <c r="P665" s="24">
        <f>P664+IF(Limit=Oui,MAX(0,S664),S664)</f>
        <v>227.81838654445838</v>
      </c>
      <c r="Q665" s="12">
        <f>Cp*RhoP/(R665*RhoA)*dP/1000*MassivSI</f>
        <v>0.52489100239922792</v>
      </c>
      <c r="R665" s="24">
        <f>IF(P665&lt;600,425+0.773*P665-1.69/1000*P665^2+2.22/1000^2*P665^3,IF(P665&lt;735,666+13002/(738-P665),IF(P665&lt;900,545+17820/(P665-731),650)))</f>
        <v>539.63995014243244</v>
      </c>
      <c r="S665" s="12">
        <f>LambdaP*MassivSI/(dP/1000)/(R665*RhoA)/(1+Q665/3)*(D665-P665)*DeltaT-(EXP(Q665/10)-1)*(D665-D664)</f>
        <v>0.35026866288876823</v>
      </c>
    </row>
    <row r="666" spans="2:19" x14ac:dyDescent="0.25">
      <c r="B666" s="3">
        <f t="shared" si="40"/>
        <v>3240</v>
      </c>
      <c r="C666" s="14">
        <f t="shared" si="41"/>
        <v>54</v>
      </c>
      <c r="D666" s="11">
        <f t="shared" si="42"/>
        <v>929.58832424191098</v>
      </c>
      <c r="E666" s="11">
        <f t="shared" si="43"/>
        <v>228.16865520734714</v>
      </c>
      <c r="F666" s="11">
        <f>L666</f>
        <v>228.16865520734714</v>
      </c>
      <c r="G666" s="11">
        <f>P666</f>
        <v>228.16865520734714</v>
      </c>
      <c r="H666" s="24">
        <f>H665+IF(Limit=Oui,MAX(0,K665),K665)</f>
        <v>228.16865520734714</v>
      </c>
      <c r="I666" s="12">
        <f>Cp*RhoP/(J666*RhoA)*dP/1000*MassivSS</f>
        <v>0.52477227110094438</v>
      </c>
      <c r="J666" s="24">
        <f>IF(H666&lt;600,425+0.773*H666-1.69/1000*H666^2+2.22/1000^2*H666^3,IF(H666&lt;735,666+13002/(738-H666),IF(H666&lt;900,545+17820/(H666-731),650)))</f>
        <v>539.76204529763481</v>
      </c>
      <c r="K666" s="12">
        <f>LambdaP*MassivSS/(dP/1000)/(J666*RhoA)/(1+I666/3)*(D666-H666)*DeltaT-(EXP(I666/10)-1)*(D666-D665)</f>
        <v>0.35015919195909079</v>
      </c>
      <c r="L666" s="24">
        <f>L665+IF(Limit=Oui,MAX(0,O665),O665)</f>
        <v>228.16865520734714</v>
      </c>
      <c r="M666" s="12">
        <f>Cp*RhoP/(N666*RhoA)*dP/1000*MassivW</f>
        <v>0.52477227110094438</v>
      </c>
      <c r="N666" s="24">
        <f>IF(L666&lt;600,425+0.773*L666-1.69/1000*L666^2+2.22/1000^2*L666^3,IF(L666&lt;735,666+13002/(738-L666),IF(L666&lt;900,545+17820/(L666-731),650)))</f>
        <v>539.76204529763481</v>
      </c>
      <c r="O666" s="12">
        <f>LambdaP*MassivW/(dP/1000)/(N666*RhoA)/(1+M666/3)*(D666-L666)*DeltaT-(EXP(M666/10)-1)*(D666-D665)</f>
        <v>0.35015919195909079</v>
      </c>
      <c r="P666" s="24">
        <f>P665+IF(Limit=Oui,MAX(0,S665),S665)</f>
        <v>228.16865520734714</v>
      </c>
      <c r="Q666" s="12">
        <f>Cp*RhoP/(R666*RhoA)*dP/1000*MassivSI</f>
        <v>0.52477227110094438</v>
      </c>
      <c r="R666" s="24">
        <f>IF(P666&lt;600,425+0.773*P666-1.69/1000*P666^2+2.22/1000^2*P666^3,IF(P666&lt;735,666+13002/(738-P666),IF(P666&lt;900,545+17820/(P666-731),650)))</f>
        <v>539.76204529763481</v>
      </c>
      <c r="S666" s="12">
        <f>LambdaP*MassivSI/(dP/1000)/(R666*RhoA)/(1+Q666/3)*(D666-P666)*DeltaT-(EXP(Q666/10)-1)*(D666-D665)</f>
        <v>0.35015919195909079</v>
      </c>
    </row>
    <row r="667" spans="2:19" x14ac:dyDescent="0.25">
      <c r="B667" s="3">
        <f t="shared" si="40"/>
        <v>3245</v>
      </c>
      <c r="C667" s="14">
        <f t="shared" si="41"/>
        <v>54.083333333333336</v>
      </c>
      <c r="D667" s="11">
        <f t="shared" si="42"/>
        <v>929.81883443546371</v>
      </c>
      <c r="E667" s="11">
        <f t="shared" si="43"/>
        <v>228.51881439930622</v>
      </c>
      <c r="F667" s="11">
        <f>L667</f>
        <v>228.51881439930622</v>
      </c>
      <c r="G667" s="11">
        <f>P667</f>
        <v>228.51881439930622</v>
      </c>
      <c r="H667" s="24">
        <f>H666+IF(Limit=Oui,MAX(0,K666),K666)</f>
        <v>228.51881439930622</v>
      </c>
      <c r="I667" s="12">
        <f>Cp*RhoP/(J667*RhoA)*dP/1000*MassivSS</f>
        <v>0.524653671200216</v>
      </c>
      <c r="J667" s="24">
        <f>IF(H667&lt;600,425+0.773*H667-1.69/1000*H667^2+2.22/1000^2*H667^3,IF(H667&lt;735,666+13002/(738-H667),IF(H667&lt;900,545+17820/(H667-731),650)))</f>
        <v>539.88406050214655</v>
      </c>
      <c r="K667" s="12">
        <f>LambdaP*MassivSS/(dP/1000)/(J667*RhoA)/(1+I667/3)*(D667-H667)*DeltaT-(EXP(I667/10)-1)*(D667-D666)</f>
        <v>0.35004961917875643</v>
      </c>
      <c r="L667" s="24">
        <f>L666+IF(Limit=Oui,MAX(0,O666),O666)</f>
        <v>228.51881439930622</v>
      </c>
      <c r="M667" s="12">
        <f>Cp*RhoP/(N667*RhoA)*dP/1000*MassivW</f>
        <v>0.524653671200216</v>
      </c>
      <c r="N667" s="24">
        <f>IF(L667&lt;600,425+0.773*L667-1.69/1000*L667^2+2.22/1000^2*L667^3,IF(L667&lt;735,666+13002/(738-L667),IF(L667&lt;900,545+17820/(L667-731),650)))</f>
        <v>539.88406050214655</v>
      </c>
      <c r="O667" s="12">
        <f>LambdaP*MassivW/(dP/1000)/(N667*RhoA)/(1+M667/3)*(D667-L667)*DeltaT-(EXP(M667/10)-1)*(D667-D666)</f>
        <v>0.35004961917875643</v>
      </c>
      <c r="P667" s="24">
        <f>P666+IF(Limit=Oui,MAX(0,S666),S666)</f>
        <v>228.51881439930622</v>
      </c>
      <c r="Q667" s="12">
        <f>Cp*RhoP/(R667*RhoA)*dP/1000*MassivSI</f>
        <v>0.524653671200216</v>
      </c>
      <c r="R667" s="24">
        <f>IF(P667&lt;600,425+0.773*P667-1.69/1000*P667^2+2.22/1000^2*P667^3,IF(P667&lt;735,666+13002/(738-P667),IF(P667&lt;900,545+17820/(P667-731),650)))</f>
        <v>539.88406050214655</v>
      </c>
      <c r="S667" s="12">
        <f>LambdaP*MassivSI/(dP/1000)/(R667*RhoA)/(1+Q667/3)*(D667-P667)*DeltaT-(EXP(Q667/10)-1)*(D667-D666)</f>
        <v>0.35004961917875643</v>
      </c>
    </row>
    <row r="668" spans="2:19" x14ac:dyDescent="0.25">
      <c r="B668" s="3">
        <f t="shared" si="40"/>
        <v>3250</v>
      </c>
      <c r="C668" s="14">
        <f t="shared" si="41"/>
        <v>54.166666666666664</v>
      </c>
      <c r="D668" s="11">
        <f t="shared" si="42"/>
        <v>930.04899054255793</v>
      </c>
      <c r="E668" s="11">
        <f t="shared" si="43"/>
        <v>228.86886401848497</v>
      </c>
      <c r="F668" s="11">
        <f>L668</f>
        <v>228.86886401848497</v>
      </c>
      <c r="G668" s="11">
        <f>P668</f>
        <v>228.86886401848497</v>
      </c>
      <c r="H668" s="24">
        <f>H667+IF(Limit=Oui,MAX(0,K667),K667)</f>
        <v>228.86886401848497</v>
      </c>
      <c r="I668" s="12">
        <f>Cp*RhoP/(J668*RhoA)*dP/1000*MassivSS</f>
        <v>0.5245352019964542</v>
      </c>
      <c r="J668" s="24">
        <f>IF(H668&lt;600,425+0.773*H668-1.69/1000*H668^2+2.22/1000^2*H668^3,IF(H668&lt;735,666+13002/(738-H668),IF(H668&lt;900,545+17820/(H668-731),650)))</f>
        <v>540.00599633129173</v>
      </c>
      <c r="K668" s="12">
        <f>LambdaP*MassivSS/(dP/1000)/(J668*RhoA)/(1+I668/3)*(D668-H668)*DeltaT-(EXP(I668/10)-1)*(D668-D667)</f>
        <v>0.34993994514880727</v>
      </c>
      <c r="L668" s="24">
        <f>L667+IF(Limit=Oui,MAX(0,O667),O667)</f>
        <v>228.86886401848497</v>
      </c>
      <c r="M668" s="12">
        <f>Cp*RhoP/(N668*RhoA)*dP/1000*MassivW</f>
        <v>0.5245352019964542</v>
      </c>
      <c r="N668" s="24">
        <f>IF(L668&lt;600,425+0.773*L668-1.69/1000*L668^2+2.22/1000^2*L668^3,IF(L668&lt;735,666+13002/(738-L668),IF(L668&lt;900,545+17820/(L668-731),650)))</f>
        <v>540.00599633129173</v>
      </c>
      <c r="O668" s="12">
        <f>LambdaP*MassivW/(dP/1000)/(N668*RhoA)/(1+M668/3)*(D668-L668)*DeltaT-(EXP(M668/10)-1)*(D668-D667)</f>
        <v>0.34993994514880727</v>
      </c>
      <c r="P668" s="24">
        <f>P667+IF(Limit=Oui,MAX(0,S667),S667)</f>
        <v>228.86886401848497</v>
      </c>
      <c r="Q668" s="12">
        <f>Cp*RhoP/(R668*RhoA)*dP/1000*MassivSI</f>
        <v>0.5245352019964542</v>
      </c>
      <c r="R668" s="24">
        <f>IF(P668&lt;600,425+0.773*P668-1.69/1000*P668^2+2.22/1000^2*P668^3,IF(P668&lt;735,666+13002/(738-P668),IF(P668&lt;900,545+17820/(P668-731),650)))</f>
        <v>540.00599633129173</v>
      </c>
      <c r="S668" s="12">
        <f>LambdaP*MassivSI/(dP/1000)/(R668*RhoA)/(1+Q668/3)*(D668-P668)*DeltaT-(EXP(Q668/10)-1)*(D668-D667)</f>
        <v>0.34993994514880727</v>
      </c>
    </row>
    <row r="669" spans="2:19" x14ac:dyDescent="0.25">
      <c r="B669" s="3">
        <f t="shared" si="40"/>
        <v>3255</v>
      </c>
      <c r="C669" s="14">
        <f t="shared" si="41"/>
        <v>54.25</v>
      </c>
      <c r="D669" s="11">
        <f t="shared" si="42"/>
        <v>930.27879364934972</v>
      </c>
      <c r="E669" s="11">
        <f t="shared" si="43"/>
        <v>229.21880396363377</v>
      </c>
      <c r="F669" s="11">
        <f>L669</f>
        <v>229.21880396363377</v>
      </c>
      <c r="G669" s="11">
        <f>P669</f>
        <v>229.21880396363377</v>
      </c>
      <c r="H669" s="24">
        <f>H668+IF(Limit=Oui,MAX(0,K668),K668)</f>
        <v>229.21880396363377</v>
      </c>
      <c r="I669" s="12">
        <f>Cp*RhoP/(J669*RhoA)*dP/1000*MassivSS</f>
        <v>0.5244168627911292</v>
      </c>
      <c r="J669" s="24">
        <f>IF(H669&lt;600,425+0.773*H669-1.69/1000*H669^2+2.22/1000^2*H669^3,IF(H669&lt;735,666+13002/(738-H669),IF(H669&lt;900,545+17820/(H669-731),650)))</f>
        <v>540.12785335956607</v>
      </c>
      <c r="K669" s="12">
        <f>LambdaP*MassivSS/(dP/1000)/(J669*RhoA)/(1+I669/3)*(D669-H669)*DeltaT-(EXP(I669/10)-1)*(D669-D668)</f>
        <v>0.34983017046588027</v>
      </c>
      <c r="L669" s="24">
        <f>L668+IF(Limit=Oui,MAX(0,O668),O668)</f>
        <v>229.21880396363377</v>
      </c>
      <c r="M669" s="12">
        <f>Cp*RhoP/(N669*RhoA)*dP/1000*MassivW</f>
        <v>0.5244168627911292</v>
      </c>
      <c r="N669" s="24">
        <f>IF(L669&lt;600,425+0.773*L669-1.69/1000*L669^2+2.22/1000^2*L669^3,IF(L669&lt;735,666+13002/(738-L669),IF(L669&lt;900,545+17820/(L669-731),650)))</f>
        <v>540.12785335956607</v>
      </c>
      <c r="O669" s="12">
        <f>LambdaP*MassivW/(dP/1000)/(N669*RhoA)/(1+M669/3)*(D669-L669)*DeltaT-(EXP(M669/10)-1)*(D669-D668)</f>
        <v>0.34983017046588027</v>
      </c>
      <c r="P669" s="24">
        <f>P668+IF(Limit=Oui,MAX(0,S668),S668)</f>
        <v>229.21880396363377</v>
      </c>
      <c r="Q669" s="12">
        <f>Cp*RhoP/(R669*RhoA)*dP/1000*MassivSI</f>
        <v>0.5244168627911292</v>
      </c>
      <c r="R669" s="24">
        <f>IF(P669&lt;600,425+0.773*P669-1.69/1000*P669^2+2.22/1000^2*P669^3,IF(P669&lt;735,666+13002/(738-P669),IF(P669&lt;900,545+17820/(P669-731),650)))</f>
        <v>540.12785335956607</v>
      </c>
      <c r="S669" s="12">
        <f>LambdaP*MassivSI/(dP/1000)/(R669*RhoA)/(1+Q669/3)*(D669-P669)*DeltaT-(EXP(Q669/10)-1)*(D669-D668)</f>
        <v>0.34983017046588027</v>
      </c>
    </row>
    <row r="670" spans="2:19" x14ac:dyDescent="0.25">
      <c r="B670" s="3">
        <f t="shared" si="40"/>
        <v>3260</v>
      </c>
      <c r="C670" s="14">
        <f t="shared" si="41"/>
        <v>54.333333333333336</v>
      </c>
      <c r="D670" s="11">
        <f t="shared" si="42"/>
        <v>930.50824483700433</v>
      </c>
      <c r="E670" s="11">
        <f t="shared" si="43"/>
        <v>229.56863413409965</v>
      </c>
      <c r="F670" s="11">
        <f>L670</f>
        <v>229.56863413409965</v>
      </c>
      <c r="G670" s="11">
        <f>P670</f>
        <v>229.56863413409965</v>
      </c>
      <c r="H670" s="24">
        <f>H669+IF(Limit=Oui,MAX(0,K669),K669)</f>
        <v>229.56863413409965</v>
      </c>
      <c r="I670" s="12">
        <f>Cp*RhoP/(J670*RhoA)*dP/1000*MassivSS</f>
        <v>0.52429865288776412</v>
      </c>
      <c r="J670" s="24">
        <f>IF(H670&lt;600,425+0.773*H670-1.69/1000*H670^2+2.22/1000^2*H670^3,IF(H670&lt;735,666+13002/(738-H670),IF(H670&lt;900,545+17820/(H670-731),650)))</f>
        <v>540.24963216063429</v>
      </c>
      <c r="K670" s="12">
        <f>LambdaP*MassivSS/(dP/1000)/(J670*RhoA)/(1+I670/3)*(D670-H670)*DeltaT-(EXP(I670/10)-1)*(D670-D669)</f>
        <v>0.34972029572240915</v>
      </c>
      <c r="L670" s="24">
        <f>L669+IF(Limit=Oui,MAX(0,O669),O669)</f>
        <v>229.56863413409965</v>
      </c>
      <c r="M670" s="12">
        <f>Cp*RhoP/(N670*RhoA)*dP/1000*MassivW</f>
        <v>0.52429865288776412</v>
      </c>
      <c r="N670" s="24">
        <f>IF(L670&lt;600,425+0.773*L670-1.69/1000*L670^2+2.22/1000^2*L670^3,IF(L670&lt;735,666+13002/(738-L670),IF(L670&lt;900,545+17820/(L670-731),650)))</f>
        <v>540.24963216063429</v>
      </c>
      <c r="O670" s="12">
        <f>LambdaP*MassivW/(dP/1000)/(N670*RhoA)/(1+M670/3)*(D670-L670)*DeltaT-(EXP(M670/10)-1)*(D670-D669)</f>
        <v>0.34972029572240915</v>
      </c>
      <c r="P670" s="24">
        <f>P669+IF(Limit=Oui,MAX(0,S669),S669)</f>
        <v>229.56863413409965</v>
      </c>
      <c r="Q670" s="12">
        <f>Cp*RhoP/(R670*RhoA)*dP/1000*MassivSI</f>
        <v>0.52429865288776412</v>
      </c>
      <c r="R670" s="24">
        <f>IF(P670&lt;600,425+0.773*P670-1.69/1000*P670^2+2.22/1000^2*P670^3,IF(P670&lt;735,666+13002/(738-P670),IF(P670&lt;900,545+17820/(P670-731),650)))</f>
        <v>540.24963216063429</v>
      </c>
      <c r="S670" s="12">
        <f>LambdaP*MassivSI/(dP/1000)/(R670*RhoA)/(1+Q670/3)*(D670-P670)*DeltaT-(EXP(Q670/10)-1)*(D670-D669)</f>
        <v>0.34972029572240915</v>
      </c>
    </row>
    <row r="671" spans="2:19" x14ac:dyDescent="0.25">
      <c r="B671" s="3">
        <f t="shared" si="40"/>
        <v>3265</v>
      </c>
      <c r="C671" s="14">
        <f t="shared" si="41"/>
        <v>54.416666666666664</v>
      </c>
      <c r="D671" s="11">
        <f t="shared" si="42"/>
        <v>930.73734518172716</v>
      </c>
      <c r="E671" s="11">
        <f t="shared" si="43"/>
        <v>229.91835442982207</v>
      </c>
      <c r="F671" s="11">
        <f>L671</f>
        <v>229.91835442982207</v>
      </c>
      <c r="G671" s="11">
        <f>P671</f>
        <v>229.91835442982207</v>
      </c>
      <c r="H671" s="24">
        <f>H670+IF(Limit=Oui,MAX(0,K670),K670)</f>
        <v>229.91835442982207</v>
      </c>
      <c r="I671" s="12">
        <f>Cp*RhoP/(J671*RhoA)*dP/1000*MassivSS</f>
        <v>0.52418057159193421</v>
      </c>
      <c r="J671" s="24">
        <f>IF(H671&lt;600,425+0.773*H671-1.69/1000*H671^2+2.22/1000^2*H671^3,IF(H671&lt;735,666+13002/(738-H671),IF(H671&lt;900,545+17820/(H671-731),650)))</f>
        <v>540.37133330732786</v>
      </c>
      <c r="K671" s="12">
        <f>LambdaP*MassivSS/(dP/1000)/(J671*RhoA)/(1+I671/3)*(D671-H671)*DeltaT-(EXP(I671/10)-1)*(D671-D670)</f>
        <v>0.34961032150653243</v>
      </c>
      <c r="L671" s="24">
        <f>L670+IF(Limit=Oui,MAX(0,O670),O670)</f>
        <v>229.91835442982207</v>
      </c>
      <c r="M671" s="12">
        <f>Cp*RhoP/(N671*RhoA)*dP/1000*MassivW</f>
        <v>0.52418057159193421</v>
      </c>
      <c r="N671" s="24">
        <f>IF(L671&lt;600,425+0.773*L671-1.69/1000*L671^2+2.22/1000^2*L671^3,IF(L671&lt;735,666+13002/(738-L671),IF(L671&lt;900,545+17820/(L671-731),650)))</f>
        <v>540.37133330732786</v>
      </c>
      <c r="O671" s="12">
        <f>LambdaP*MassivW/(dP/1000)/(N671*RhoA)/(1+M671/3)*(D671-L671)*DeltaT-(EXP(M671/10)-1)*(D671-D670)</f>
        <v>0.34961032150653243</v>
      </c>
      <c r="P671" s="24">
        <f>P670+IF(Limit=Oui,MAX(0,S670),S670)</f>
        <v>229.91835442982207</v>
      </c>
      <c r="Q671" s="12">
        <f>Cp*RhoP/(R671*RhoA)*dP/1000*MassivSI</f>
        <v>0.52418057159193421</v>
      </c>
      <c r="R671" s="24">
        <f>IF(P671&lt;600,425+0.773*P671-1.69/1000*P671^2+2.22/1000^2*P671^3,IF(P671&lt;735,666+13002/(738-P671),IF(P671&lt;900,545+17820/(P671-731),650)))</f>
        <v>540.37133330732786</v>
      </c>
      <c r="S671" s="12">
        <f>LambdaP*MassivSI/(dP/1000)/(R671*RhoA)/(1+Q671/3)*(D671-P671)*DeltaT-(EXP(Q671/10)-1)*(D671-D670)</f>
        <v>0.34961032150653243</v>
      </c>
    </row>
    <row r="672" spans="2:19" x14ac:dyDescent="0.25">
      <c r="B672" s="3">
        <f t="shared" si="40"/>
        <v>3270</v>
      </c>
      <c r="C672" s="14">
        <f t="shared" si="41"/>
        <v>54.5</v>
      </c>
      <c r="D672" s="11">
        <f t="shared" si="42"/>
        <v>930.96609575479545</v>
      </c>
      <c r="E672" s="11">
        <f t="shared" si="43"/>
        <v>230.26796475132861</v>
      </c>
      <c r="F672" s="11">
        <f>L672</f>
        <v>230.26796475132861</v>
      </c>
      <c r="G672" s="11">
        <f>P672</f>
        <v>230.26796475132861</v>
      </c>
      <c r="H672" s="24">
        <f>H671+IF(Limit=Oui,MAX(0,K671),K671)</f>
        <v>230.26796475132861</v>
      </c>
      <c r="I672" s="12">
        <f>Cp*RhoP/(J672*RhoA)*dP/1000*MassivSS</f>
        <v>0.52406261821126265</v>
      </c>
      <c r="J672" s="24">
        <f>IF(H672&lt;600,425+0.773*H672-1.69/1000*H672^2+2.22/1000^2*H672^3,IF(H672&lt;735,666+13002/(738-H672),IF(H672&lt;900,545+17820/(H672-731),650)))</f>
        <v>540.49295737164118</v>
      </c>
      <c r="K672" s="12">
        <f>LambdaP*MassivSS/(dP/1000)/(J672*RhoA)/(1+I672/3)*(D672-H672)*DeltaT-(EXP(I672/10)-1)*(D672-D671)</f>
        <v>0.34950024840209043</v>
      </c>
      <c r="L672" s="24">
        <f>L671+IF(Limit=Oui,MAX(0,O671),O671)</f>
        <v>230.26796475132861</v>
      </c>
      <c r="M672" s="12">
        <f>Cp*RhoP/(N672*RhoA)*dP/1000*MassivW</f>
        <v>0.52406261821126265</v>
      </c>
      <c r="N672" s="24">
        <f>IF(L672&lt;600,425+0.773*L672-1.69/1000*L672^2+2.22/1000^2*L672^3,IF(L672&lt;735,666+13002/(738-L672),IF(L672&lt;900,545+17820/(L672-731),650)))</f>
        <v>540.49295737164118</v>
      </c>
      <c r="O672" s="12">
        <f>LambdaP*MassivW/(dP/1000)/(N672*RhoA)/(1+M672/3)*(D672-L672)*DeltaT-(EXP(M672/10)-1)*(D672-D671)</f>
        <v>0.34950024840209043</v>
      </c>
      <c r="P672" s="24">
        <f>P671+IF(Limit=Oui,MAX(0,S671),S671)</f>
        <v>230.26796475132861</v>
      </c>
      <c r="Q672" s="12">
        <f>Cp*RhoP/(R672*RhoA)*dP/1000*MassivSI</f>
        <v>0.52406261821126265</v>
      </c>
      <c r="R672" s="24">
        <f>IF(P672&lt;600,425+0.773*P672-1.69/1000*P672^2+2.22/1000^2*P672^3,IF(P672&lt;735,666+13002/(738-P672),IF(P672&lt;900,545+17820/(P672-731),650)))</f>
        <v>540.49295737164118</v>
      </c>
      <c r="S672" s="12">
        <f>LambdaP*MassivSI/(dP/1000)/(R672*RhoA)/(1+Q672/3)*(D672-P672)*DeltaT-(EXP(Q672/10)-1)*(D672-D671)</f>
        <v>0.34950024840209043</v>
      </c>
    </row>
    <row r="673" spans="2:19" x14ac:dyDescent="0.25">
      <c r="B673" s="3">
        <f t="shared" si="40"/>
        <v>3275</v>
      </c>
      <c r="C673" s="14">
        <f t="shared" si="41"/>
        <v>54.583333333333336</v>
      </c>
      <c r="D673" s="11">
        <f t="shared" si="42"/>
        <v>931.19449762258682</v>
      </c>
      <c r="E673" s="11">
        <f t="shared" si="43"/>
        <v>230.61746499973069</v>
      </c>
      <c r="F673" s="11">
        <f>L673</f>
        <v>230.61746499973069</v>
      </c>
      <c r="G673" s="11">
        <f>P673</f>
        <v>230.61746499973069</v>
      </c>
      <c r="H673" s="24">
        <f>H672+IF(Limit=Oui,MAX(0,K672),K672)</f>
        <v>230.61746499973069</v>
      </c>
      <c r="I673" s="12">
        <f>Cp*RhoP/(J673*RhoA)*dP/1000*MassivSS</f>
        <v>0.523944792055418</v>
      </c>
      <c r="J673" s="24">
        <f>IF(H673&lt;600,425+0.773*H673-1.69/1000*H673^2+2.22/1000^2*H673^3,IF(H673&lt;735,666+13002/(738-H673),IF(H673&lt;900,545+17820/(H673-731),650)))</f>
        <v>540.61450492473045</v>
      </c>
      <c r="K673" s="12">
        <f>LambdaP*MassivSS/(dP/1000)/(J673*RhoA)/(1+I673/3)*(D673-H673)*DeltaT-(EXP(I673/10)-1)*(D673-D672)</f>
        <v>0.34939007698880625</v>
      </c>
      <c r="L673" s="24">
        <f>L672+IF(Limit=Oui,MAX(0,O672),O672)</f>
        <v>230.61746499973069</v>
      </c>
      <c r="M673" s="12">
        <f>Cp*RhoP/(N673*RhoA)*dP/1000*MassivW</f>
        <v>0.523944792055418</v>
      </c>
      <c r="N673" s="24">
        <f>IF(L673&lt;600,425+0.773*L673-1.69/1000*L673^2+2.22/1000^2*L673^3,IF(L673&lt;735,666+13002/(738-L673),IF(L673&lt;900,545+17820/(L673-731),650)))</f>
        <v>540.61450492473045</v>
      </c>
      <c r="O673" s="12">
        <f>LambdaP*MassivW/(dP/1000)/(N673*RhoA)/(1+M673/3)*(D673-L673)*DeltaT-(EXP(M673/10)-1)*(D673-D672)</f>
        <v>0.34939007698880625</v>
      </c>
      <c r="P673" s="24">
        <f>P672+IF(Limit=Oui,MAX(0,S672),S672)</f>
        <v>230.61746499973069</v>
      </c>
      <c r="Q673" s="12">
        <f>Cp*RhoP/(R673*RhoA)*dP/1000*MassivSI</f>
        <v>0.523944792055418</v>
      </c>
      <c r="R673" s="24">
        <f>IF(P673&lt;600,425+0.773*P673-1.69/1000*P673^2+2.22/1000^2*P673^3,IF(P673&lt;735,666+13002/(738-P673),IF(P673&lt;900,545+17820/(P673-731),650)))</f>
        <v>540.61450492473045</v>
      </c>
      <c r="S673" s="12">
        <f>LambdaP*MassivSI/(dP/1000)/(R673*RhoA)/(1+Q673/3)*(D673-P673)*DeltaT-(EXP(Q673/10)-1)*(D673-D672)</f>
        <v>0.34939007698880625</v>
      </c>
    </row>
    <row r="674" spans="2:19" x14ac:dyDescent="0.25">
      <c r="B674" s="3">
        <f t="shared" si="40"/>
        <v>3280</v>
      </c>
      <c r="C674" s="14">
        <f t="shared" si="41"/>
        <v>54.666666666666664</v>
      </c>
      <c r="D674" s="11">
        <f t="shared" si="42"/>
        <v>931.42255184660939</v>
      </c>
      <c r="E674" s="11">
        <f t="shared" si="43"/>
        <v>230.9668550767195</v>
      </c>
      <c r="F674" s="11">
        <f>L674</f>
        <v>230.9668550767195</v>
      </c>
      <c r="G674" s="11">
        <f>P674</f>
        <v>230.9668550767195</v>
      </c>
      <c r="H674" s="24">
        <f>H673+IF(Limit=Oui,MAX(0,K673),K673)</f>
        <v>230.9668550767195</v>
      </c>
      <c r="I674" s="12">
        <f>Cp*RhoP/(J674*RhoA)*dP/1000*MassivSS</f>
        <v>0.52382709243611125</v>
      </c>
      <c r="J674" s="24">
        <f>IF(H674&lt;600,425+0.773*H674-1.69/1000*H674^2+2.22/1000^2*H674^3,IF(H674&lt;735,666+13002/(738-H674),IF(H674&lt;900,545+17820/(H674-731),650)))</f>
        <v>540.73597653690979</v>
      </c>
      <c r="K674" s="12">
        <f>LambdaP*MassivSS/(dP/1000)/(J674*RhoA)/(1+I674/3)*(D674-H674)*DeltaT-(EXP(I674/10)-1)*(D674-D673)</f>
        <v>0.34927980784223839</v>
      </c>
      <c r="L674" s="24">
        <f>L673+IF(Limit=Oui,MAX(0,O673),O673)</f>
        <v>230.9668550767195</v>
      </c>
      <c r="M674" s="12">
        <f>Cp*RhoP/(N674*RhoA)*dP/1000*MassivW</f>
        <v>0.52382709243611125</v>
      </c>
      <c r="N674" s="24">
        <f>IF(L674&lt;600,425+0.773*L674-1.69/1000*L674^2+2.22/1000^2*L674^3,IF(L674&lt;735,666+13002/(738-L674),IF(L674&lt;900,545+17820/(L674-731),650)))</f>
        <v>540.73597653690979</v>
      </c>
      <c r="O674" s="12">
        <f>LambdaP*MassivW/(dP/1000)/(N674*RhoA)/(1+M674/3)*(D674-L674)*DeltaT-(EXP(M674/10)-1)*(D674-D673)</f>
        <v>0.34927980784223839</v>
      </c>
      <c r="P674" s="24">
        <f>P673+IF(Limit=Oui,MAX(0,S673),S673)</f>
        <v>230.9668550767195</v>
      </c>
      <c r="Q674" s="12">
        <f>Cp*RhoP/(R674*RhoA)*dP/1000*MassivSI</f>
        <v>0.52382709243611125</v>
      </c>
      <c r="R674" s="24">
        <f>IF(P674&lt;600,425+0.773*P674-1.69/1000*P674^2+2.22/1000^2*P674^3,IF(P674&lt;735,666+13002/(738-P674),IF(P674&lt;900,545+17820/(P674-731),650)))</f>
        <v>540.73597653690979</v>
      </c>
      <c r="S674" s="12">
        <f>LambdaP*MassivSI/(dP/1000)/(R674*RhoA)/(1+Q674/3)*(D674-P674)*DeltaT-(EXP(Q674/10)-1)*(D674-D673)</f>
        <v>0.34927980784223839</v>
      </c>
    </row>
    <row r="675" spans="2:19" x14ac:dyDescent="0.25">
      <c r="B675" s="3">
        <f t="shared" si="40"/>
        <v>3285</v>
      </c>
      <c r="C675" s="14">
        <f t="shared" si="41"/>
        <v>54.75</v>
      </c>
      <c r="D675" s="11">
        <f t="shared" si="42"/>
        <v>931.65025948353184</v>
      </c>
      <c r="E675" s="11">
        <f t="shared" si="43"/>
        <v>231.31613488456173</v>
      </c>
      <c r="F675" s="11">
        <f>L675</f>
        <v>231.31613488456173</v>
      </c>
      <c r="G675" s="11">
        <f>P675</f>
        <v>231.31613488456173</v>
      </c>
      <c r="H675" s="24">
        <f>H674+IF(Limit=Oui,MAX(0,K674),K674)</f>
        <v>231.31613488456173</v>
      </c>
      <c r="I675" s="12">
        <f>Cp*RhoP/(J675*RhoA)*dP/1000*MassivSS</f>
        <v>0.5237095186670917</v>
      </c>
      <c r="J675" s="24">
        <f>IF(H675&lt;600,425+0.773*H675-1.69/1000*H675^2+2.22/1000^2*H675^3,IF(H675&lt;735,666+13002/(738-H675),IF(H675&lt;900,545+17820/(H675-731),650)))</f>
        <v>540.85737277764963</v>
      </c>
      <c r="K675" s="12">
        <f>LambdaP*MassivSS/(dP/1000)/(J675*RhoA)/(1+I675/3)*(D675-H675)*DeltaT-(EXP(I675/10)-1)*(D675-D674)</f>
        <v>0.34916944153379864</v>
      </c>
      <c r="L675" s="24">
        <f>L674+IF(Limit=Oui,MAX(0,O674),O674)</f>
        <v>231.31613488456173</v>
      </c>
      <c r="M675" s="12">
        <f>Cp*RhoP/(N675*RhoA)*dP/1000*MassivW</f>
        <v>0.5237095186670917</v>
      </c>
      <c r="N675" s="24">
        <f>IF(L675&lt;600,425+0.773*L675-1.69/1000*L675^2+2.22/1000^2*L675^3,IF(L675&lt;735,666+13002/(738-L675),IF(L675&lt;900,545+17820/(L675-731),650)))</f>
        <v>540.85737277764963</v>
      </c>
      <c r="O675" s="12">
        <f>LambdaP*MassivW/(dP/1000)/(N675*RhoA)/(1+M675/3)*(D675-L675)*DeltaT-(EXP(M675/10)-1)*(D675-D674)</f>
        <v>0.34916944153379864</v>
      </c>
      <c r="P675" s="24">
        <f>P674+IF(Limit=Oui,MAX(0,S674),S674)</f>
        <v>231.31613488456173</v>
      </c>
      <c r="Q675" s="12">
        <f>Cp*RhoP/(R675*RhoA)*dP/1000*MassivSI</f>
        <v>0.5237095186670917</v>
      </c>
      <c r="R675" s="24">
        <f>IF(P675&lt;600,425+0.773*P675-1.69/1000*P675^2+2.22/1000^2*P675^3,IF(P675&lt;735,666+13002/(738-P675),IF(P675&lt;900,545+17820/(P675-731),650)))</f>
        <v>540.85737277764963</v>
      </c>
      <c r="S675" s="12">
        <f>LambdaP*MassivSI/(dP/1000)/(R675*RhoA)/(1+Q675/3)*(D675-P675)*DeltaT-(EXP(Q675/10)-1)*(D675-D674)</f>
        <v>0.34916944153379864</v>
      </c>
    </row>
    <row r="676" spans="2:19" x14ac:dyDescent="0.25">
      <c r="B676" s="3">
        <f t="shared" si="40"/>
        <v>3290</v>
      </c>
      <c r="C676" s="14">
        <f t="shared" si="41"/>
        <v>54.833333333333336</v>
      </c>
      <c r="D676" s="11">
        <f t="shared" si="42"/>
        <v>931.87762158521241</v>
      </c>
      <c r="E676" s="11">
        <f t="shared" si="43"/>
        <v>231.66530432609554</v>
      </c>
      <c r="F676" s="11">
        <f>L676</f>
        <v>231.66530432609554</v>
      </c>
      <c r="G676" s="11">
        <f>P676</f>
        <v>231.66530432609554</v>
      </c>
      <c r="H676" s="24">
        <f>H675+IF(Limit=Oui,MAX(0,K675),K675)</f>
        <v>231.66530432609554</v>
      </c>
      <c r="I676" s="12">
        <f>Cp*RhoP/(J676*RhoA)*dP/1000*MassivSS</f>
        <v>0.52359207006414554</v>
      </c>
      <c r="J676" s="24">
        <f>IF(H676&lt;600,425+0.773*H676-1.69/1000*H676^2+2.22/1000^2*H676^3,IF(H676&lt;735,666+13002/(738-H676),IF(H676&lt;900,545+17820/(H676-731),650)))</f>
        <v>540.9786942155738</v>
      </c>
      <c r="K676" s="12">
        <f>LambdaP*MassivSS/(dP/1000)/(J676*RhoA)/(1+I676/3)*(D676-H676)*DeltaT-(EXP(I676/10)-1)*(D676-D675)</f>
        <v>0.34905897863083674</v>
      </c>
      <c r="L676" s="24">
        <f>L675+IF(Limit=Oui,MAX(0,O675),O675)</f>
        <v>231.66530432609554</v>
      </c>
      <c r="M676" s="12">
        <f>Cp*RhoP/(N676*RhoA)*dP/1000*MassivW</f>
        <v>0.52359207006414554</v>
      </c>
      <c r="N676" s="24">
        <f>IF(L676&lt;600,425+0.773*L676-1.69/1000*L676^2+2.22/1000^2*L676^3,IF(L676&lt;735,666+13002/(738-L676),IF(L676&lt;900,545+17820/(L676-731),650)))</f>
        <v>540.9786942155738</v>
      </c>
      <c r="O676" s="12">
        <f>LambdaP*MassivW/(dP/1000)/(N676*RhoA)/(1+M676/3)*(D676-L676)*DeltaT-(EXP(M676/10)-1)*(D676-D675)</f>
        <v>0.34905897863083674</v>
      </c>
      <c r="P676" s="24">
        <f>P675+IF(Limit=Oui,MAX(0,S675),S675)</f>
        <v>231.66530432609554</v>
      </c>
      <c r="Q676" s="12">
        <f>Cp*RhoP/(R676*RhoA)*dP/1000*MassivSI</f>
        <v>0.52359207006414554</v>
      </c>
      <c r="R676" s="24">
        <f>IF(P676&lt;600,425+0.773*P676-1.69/1000*P676^2+2.22/1000^2*P676^3,IF(P676&lt;735,666+13002/(738-P676),IF(P676&lt;900,545+17820/(P676-731),650)))</f>
        <v>540.9786942155738</v>
      </c>
      <c r="S676" s="12">
        <f>LambdaP*MassivSI/(dP/1000)/(R676*RhoA)/(1+Q676/3)*(D676-P676)*DeltaT-(EXP(Q676/10)-1)*(D676-D675)</f>
        <v>0.34905897863083674</v>
      </c>
    </row>
    <row r="677" spans="2:19" x14ac:dyDescent="0.25">
      <c r="B677" s="3">
        <f t="shared" si="40"/>
        <v>3295</v>
      </c>
      <c r="C677" s="14">
        <f t="shared" si="41"/>
        <v>54.916666666666664</v>
      </c>
      <c r="D677" s="11">
        <f t="shared" si="42"/>
        <v>932.10463919872814</v>
      </c>
      <c r="E677" s="11">
        <f t="shared" si="43"/>
        <v>232.01436330472637</v>
      </c>
      <c r="F677" s="11">
        <f>L677</f>
        <v>232.01436330472637</v>
      </c>
      <c r="G677" s="11">
        <f>P677</f>
        <v>232.01436330472637</v>
      </c>
      <c r="H677" s="24">
        <f>H676+IF(Limit=Oui,MAX(0,K676),K676)</f>
        <v>232.01436330472637</v>
      </c>
      <c r="I677" s="12">
        <f>Cp*RhoP/(J677*RhoA)*dP/1000*MassivSS</f>
        <v>0.52347474594509147</v>
      </c>
      <c r="J677" s="24">
        <f>IF(H677&lt;600,425+0.773*H677-1.69/1000*H677^2+2.22/1000^2*H677^3,IF(H677&lt;735,666+13002/(738-H677),IF(H677&lt;900,545+17820/(H677-731),650)))</f>
        <v>541.09994141845698</v>
      </c>
      <c r="K677" s="12">
        <f>LambdaP*MassivSS/(dP/1000)/(J677*RhoA)/(1+I677/3)*(D677-H677)*DeltaT-(EXP(I677/10)-1)*(D677-D676)</f>
        <v>0.34894841969665275</v>
      </c>
      <c r="L677" s="24">
        <f>L676+IF(Limit=Oui,MAX(0,O676),O676)</f>
        <v>232.01436330472637</v>
      </c>
      <c r="M677" s="12">
        <f>Cp*RhoP/(N677*RhoA)*dP/1000*MassivW</f>
        <v>0.52347474594509147</v>
      </c>
      <c r="N677" s="24">
        <f>IF(L677&lt;600,425+0.773*L677-1.69/1000*L677^2+2.22/1000^2*L677^3,IF(L677&lt;735,666+13002/(738-L677),IF(L677&lt;900,545+17820/(L677-731),650)))</f>
        <v>541.09994141845698</v>
      </c>
      <c r="O677" s="12">
        <f>LambdaP*MassivW/(dP/1000)/(N677*RhoA)/(1+M677/3)*(D677-L677)*DeltaT-(EXP(M677/10)-1)*(D677-D676)</f>
        <v>0.34894841969665275</v>
      </c>
      <c r="P677" s="24">
        <f>P676+IF(Limit=Oui,MAX(0,S676),S676)</f>
        <v>232.01436330472637</v>
      </c>
      <c r="Q677" s="12">
        <f>Cp*RhoP/(R677*RhoA)*dP/1000*MassivSI</f>
        <v>0.52347474594509147</v>
      </c>
      <c r="R677" s="24">
        <f>IF(P677&lt;600,425+0.773*P677-1.69/1000*P677^2+2.22/1000^2*P677^3,IF(P677&lt;735,666+13002/(738-P677),IF(P677&lt;900,545+17820/(P677-731),650)))</f>
        <v>541.09994141845698</v>
      </c>
      <c r="S677" s="12">
        <f>LambdaP*MassivSI/(dP/1000)/(R677*RhoA)/(1+Q677/3)*(D677-P677)*DeltaT-(EXP(Q677/10)-1)*(D677-D676)</f>
        <v>0.34894841969665275</v>
      </c>
    </row>
    <row r="678" spans="2:19" x14ac:dyDescent="0.25">
      <c r="B678" s="3">
        <f t="shared" si="40"/>
        <v>3300</v>
      </c>
      <c r="C678" s="14">
        <f t="shared" si="41"/>
        <v>55</v>
      </c>
      <c r="D678" s="11">
        <f t="shared" si="42"/>
        <v>932.33131336640417</v>
      </c>
      <c r="E678" s="11">
        <f t="shared" si="43"/>
        <v>232.36331172442303</v>
      </c>
      <c r="F678" s="11">
        <f>L678</f>
        <v>232.36331172442303</v>
      </c>
      <c r="G678" s="11">
        <f>P678</f>
        <v>232.36331172442303</v>
      </c>
      <c r="H678" s="24">
        <f>H677+IF(Limit=Oui,MAX(0,K677),K677)</f>
        <v>232.36331172442303</v>
      </c>
      <c r="I678" s="12">
        <f>Cp*RhoP/(J678*RhoA)*dP/1000*MassivSS</f>
        <v>0.52335754562977854</v>
      </c>
      <c r="J678" s="24">
        <f>IF(H678&lt;600,425+0.773*H678-1.69/1000*H678^2+2.22/1000^2*H678^3,IF(H678&lt;735,666+13002/(738-H678),IF(H678&lt;900,545+17820/(H678-731),650)))</f>
        <v>541.22111495322235</v>
      </c>
      <c r="K678" s="12">
        <f>LambdaP*MassivSS/(dP/1000)/(J678*RhoA)/(1+I678/3)*(D678-H678)*DeltaT-(EXP(I678/10)-1)*(D678-D677)</f>
        <v>0.34883776529051452</v>
      </c>
      <c r="L678" s="24">
        <f>L677+IF(Limit=Oui,MAX(0,O677),O677)</f>
        <v>232.36331172442303</v>
      </c>
      <c r="M678" s="12">
        <f>Cp*RhoP/(N678*RhoA)*dP/1000*MassivW</f>
        <v>0.52335754562977854</v>
      </c>
      <c r="N678" s="24">
        <f>IF(L678&lt;600,425+0.773*L678-1.69/1000*L678^2+2.22/1000^2*L678^3,IF(L678&lt;735,666+13002/(738-L678),IF(L678&lt;900,545+17820/(L678-731),650)))</f>
        <v>541.22111495322235</v>
      </c>
      <c r="O678" s="12">
        <f>LambdaP*MassivW/(dP/1000)/(N678*RhoA)/(1+M678/3)*(D678-L678)*DeltaT-(EXP(M678/10)-1)*(D678-D677)</f>
        <v>0.34883776529051452</v>
      </c>
      <c r="P678" s="24">
        <f>P677+IF(Limit=Oui,MAX(0,S677),S677)</f>
        <v>232.36331172442303</v>
      </c>
      <c r="Q678" s="12">
        <f>Cp*RhoP/(R678*RhoA)*dP/1000*MassivSI</f>
        <v>0.52335754562977854</v>
      </c>
      <c r="R678" s="24">
        <f>IF(P678&lt;600,425+0.773*P678-1.69/1000*P678^2+2.22/1000^2*P678^3,IF(P678&lt;735,666+13002/(738-P678),IF(P678&lt;900,545+17820/(P678-731),650)))</f>
        <v>541.22111495322235</v>
      </c>
      <c r="S678" s="12">
        <f>LambdaP*MassivSI/(dP/1000)/(R678*RhoA)/(1+Q678/3)*(D678-P678)*DeltaT-(EXP(Q678/10)-1)*(D678-D677)</f>
        <v>0.34883776529051452</v>
      </c>
    </row>
    <row r="679" spans="2:19" x14ac:dyDescent="0.25">
      <c r="B679" s="3">
        <f t="shared" si="40"/>
        <v>3305</v>
      </c>
      <c r="C679" s="14">
        <f t="shared" si="41"/>
        <v>55.083333333333336</v>
      </c>
      <c r="D679" s="11">
        <f t="shared" si="42"/>
        <v>932.55764512584142</v>
      </c>
      <c r="E679" s="11">
        <f t="shared" si="43"/>
        <v>232.71214948971354</v>
      </c>
      <c r="F679" s="11">
        <f>L679</f>
        <v>232.71214948971354</v>
      </c>
      <c r="G679" s="11">
        <f>P679</f>
        <v>232.71214948971354</v>
      </c>
      <c r="H679" s="24">
        <f>H678+IF(Limit=Oui,MAX(0,K678),K678)</f>
        <v>232.71214948971354</v>
      </c>
      <c r="I679" s="12">
        <f>Cp*RhoP/(J679*RhoA)*dP/1000*MassivSS</f>
        <v>0.52324046844008187</v>
      </c>
      <c r="J679" s="24">
        <f>IF(H679&lt;600,425+0.773*H679-1.69/1000*H679^2+2.22/1000^2*H679^3,IF(H679&lt;735,666+13002/(738-H679),IF(H679&lt;900,545+17820/(H679-731),650)))</f>
        <v>541.34221538593931</v>
      </c>
      <c r="K679" s="12">
        <f>LambdaP*MassivSS/(dP/1000)/(J679*RhoA)/(1+I679/3)*(D679-H679)*DeltaT-(EXP(I679/10)-1)*(D679-D678)</f>
        <v>0.34872701596777167</v>
      </c>
      <c r="L679" s="24">
        <f>L678+IF(Limit=Oui,MAX(0,O678),O678)</f>
        <v>232.71214948971354</v>
      </c>
      <c r="M679" s="12">
        <f>Cp*RhoP/(N679*RhoA)*dP/1000*MassivW</f>
        <v>0.52324046844008187</v>
      </c>
      <c r="N679" s="24">
        <f>IF(L679&lt;600,425+0.773*L679-1.69/1000*L679^2+2.22/1000^2*L679^3,IF(L679&lt;735,666+13002/(738-L679),IF(L679&lt;900,545+17820/(L679-731),650)))</f>
        <v>541.34221538593931</v>
      </c>
      <c r="O679" s="12">
        <f>LambdaP*MassivW/(dP/1000)/(N679*RhoA)/(1+M679/3)*(D679-L679)*DeltaT-(EXP(M679/10)-1)*(D679-D678)</f>
        <v>0.34872701596777167</v>
      </c>
      <c r="P679" s="24">
        <f>P678+IF(Limit=Oui,MAX(0,S678),S678)</f>
        <v>232.71214948971354</v>
      </c>
      <c r="Q679" s="12">
        <f>Cp*RhoP/(R679*RhoA)*dP/1000*MassivSI</f>
        <v>0.52324046844008187</v>
      </c>
      <c r="R679" s="24">
        <f>IF(P679&lt;600,425+0.773*P679-1.69/1000*P679^2+2.22/1000^2*P679^3,IF(P679&lt;735,666+13002/(738-P679),IF(P679&lt;900,545+17820/(P679-731),650)))</f>
        <v>541.34221538593931</v>
      </c>
      <c r="S679" s="12">
        <f>LambdaP*MassivSI/(dP/1000)/(R679*RhoA)/(1+Q679/3)*(D679-P679)*DeltaT-(EXP(Q679/10)-1)*(D679-D678)</f>
        <v>0.34872701596777167</v>
      </c>
    </row>
    <row r="680" spans="2:19" x14ac:dyDescent="0.25">
      <c r="B680" s="3">
        <f t="shared" si="40"/>
        <v>3310</v>
      </c>
      <c r="C680" s="14">
        <f t="shared" si="41"/>
        <v>55.166666666666664</v>
      </c>
      <c r="D680" s="11">
        <f t="shared" si="42"/>
        <v>932.78363550994663</v>
      </c>
      <c r="E680" s="11">
        <f t="shared" si="43"/>
        <v>233.06087650568131</v>
      </c>
      <c r="F680" s="11">
        <f>L680</f>
        <v>233.06087650568131</v>
      </c>
      <c r="G680" s="11">
        <f>P680</f>
        <v>233.06087650568131</v>
      </c>
      <c r="H680" s="24">
        <f>H679+IF(Limit=Oui,MAX(0,K679),K679)</f>
        <v>233.06087650568131</v>
      </c>
      <c r="I680" s="12">
        <f>Cp*RhoP/(J680*RhoA)*dP/1000*MassivSS</f>
        <v>0.52312351369990151</v>
      </c>
      <c r="J680" s="24">
        <f>IF(H680&lt;600,425+0.773*H680-1.69/1000*H680^2+2.22/1000^2*H680^3,IF(H680&lt;735,666+13002/(738-H680),IF(H680&lt;900,545+17820/(H680-731),650)))</f>
        <v>541.46324328182084</v>
      </c>
      <c r="K680" s="12">
        <f>LambdaP*MassivSS/(dP/1000)/(J680*RhoA)/(1+I680/3)*(D680-H680)*DeltaT-(EXP(I680/10)-1)*(D680-D679)</f>
        <v>0.34861617227974573</v>
      </c>
      <c r="L680" s="24">
        <f>L679+IF(Limit=Oui,MAX(0,O679),O679)</f>
        <v>233.06087650568131</v>
      </c>
      <c r="M680" s="12">
        <f>Cp*RhoP/(N680*RhoA)*dP/1000*MassivW</f>
        <v>0.52312351369990151</v>
      </c>
      <c r="N680" s="24">
        <f>IF(L680&lt;600,425+0.773*L680-1.69/1000*L680^2+2.22/1000^2*L680^3,IF(L680&lt;735,666+13002/(738-L680),IF(L680&lt;900,545+17820/(L680-731),650)))</f>
        <v>541.46324328182084</v>
      </c>
      <c r="O680" s="12">
        <f>LambdaP*MassivW/(dP/1000)/(N680*RhoA)/(1+M680/3)*(D680-L680)*DeltaT-(EXP(M680/10)-1)*(D680-D679)</f>
        <v>0.34861617227974573</v>
      </c>
      <c r="P680" s="24">
        <f>P679+IF(Limit=Oui,MAX(0,S679),S679)</f>
        <v>233.06087650568131</v>
      </c>
      <c r="Q680" s="12">
        <f>Cp*RhoP/(R680*RhoA)*dP/1000*MassivSI</f>
        <v>0.52312351369990151</v>
      </c>
      <c r="R680" s="24">
        <f>IF(P680&lt;600,425+0.773*P680-1.69/1000*P680^2+2.22/1000^2*P680^3,IF(P680&lt;735,666+13002/(738-P680),IF(P680&lt;900,545+17820/(P680-731),650)))</f>
        <v>541.46324328182084</v>
      </c>
      <c r="S680" s="12">
        <f>LambdaP*MassivSI/(dP/1000)/(R680*RhoA)/(1+Q680/3)*(D680-P680)*DeltaT-(EXP(Q680/10)-1)*(D680-D679)</f>
        <v>0.34861617227974573</v>
      </c>
    </row>
    <row r="681" spans="2:19" x14ac:dyDescent="0.25">
      <c r="B681" s="3">
        <f t="shared" si="40"/>
        <v>3315</v>
      </c>
      <c r="C681" s="14">
        <f t="shared" si="41"/>
        <v>55.25</v>
      </c>
      <c r="D681" s="11">
        <f t="shared" si="42"/>
        <v>933.00928554695895</v>
      </c>
      <c r="E681" s="11">
        <f t="shared" si="43"/>
        <v>233.40949267796105</v>
      </c>
      <c r="F681" s="11">
        <f>L681</f>
        <v>233.40949267796105</v>
      </c>
      <c r="G681" s="11">
        <f>P681</f>
        <v>233.40949267796105</v>
      </c>
      <c r="H681" s="24">
        <f>H680+IF(Limit=Oui,MAX(0,K680),K680)</f>
        <v>233.40949267796105</v>
      </c>
      <c r="I681" s="12">
        <f>Cp*RhoP/(J681*RhoA)*dP/1000*MassivSS</f>
        <v>0.52300668073515666</v>
      </c>
      <c r="J681" s="24">
        <f>IF(H681&lt;600,425+0.773*H681-1.69/1000*H681^2+2.22/1000^2*H681^3,IF(H681&lt;735,666+13002/(738-H681),IF(H681&lt;900,545+17820/(H681-731),650)))</f>
        <v>541.58419920522124</v>
      </c>
      <c r="K681" s="12">
        <f>LambdaP*MassivSS/(dP/1000)/(J681*RhoA)/(1+I681/3)*(D681-H681)*DeltaT-(EXP(I681/10)-1)*(D681-D680)</f>
        <v>0.34850523477394768</v>
      </c>
      <c r="L681" s="24">
        <f>L680+IF(Limit=Oui,MAX(0,O680),O680)</f>
        <v>233.40949267796105</v>
      </c>
      <c r="M681" s="12">
        <f>Cp*RhoP/(N681*RhoA)*dP/1000*MassivW</f>
        <v>0.52300668073515666</v>
      </c>
      <c r="N681" s="24">
        <f>IF(L681&lt;600,425+0.773*L681-1.69/1000*L681^2+2.22/1000^2*L681^3,IF(L681&lt;735,666+13002/(738-L681),IF(L681&lt;900,545+17820/(L681-731),650)))</f>
        <v>541.58419920522124</v>
      </c>
      <c r="O681" s="12">
        <f>LambdaP*MassivW/(dP/1000)/(N681*RhoA)/(1+M681/3)*(D681-L681)*DeltaT-(EXP(M681/10)-1)*(D681-D680)</f>
        <v>0.34850523477394768</v>
      </c>
      <c r="P681" s="24">
        <f>P680+IF(Limit=Oui,MAX(0,S680),S680)</f>
        <v>233.40949267796105</v>
      </c>
      <c r="Q681" s="12">
        <f>Cp*RhoP/(R681*RhoA)*dP/1000*MassivSI</f>
        <v>0.52300668073515666</v>
      </c>
      <c r="R681" s="24">
        <f>IF(P681&lt;600,425+0.773*P681-1.69/1000*P681^2+2.22/1000^2*P681^3,IF(P681&lt;735,666+13002/(738-P681),IF(P681&lt;900,545+17820/(P681-731),650)))</f>
        <v>541.58419920522124</v>
      </c>
      <c r="S681" s="12">
        <f>LambdaP*MassivSI/(dP/1000)/(R681*RhoA)/(1+Q681/3)*(D681-P681)*DeltaT-(EXP(Q681/10)-1)*(D681-D680)</f>
        <v>0.34850523477394768</v>
      </c>
    </row>
    <row r="682" spans="2:19" x14ac:dyDescent="0.25">
      <c r="B682" s="3">
        <f t="shared" si="40"/>
        <v>3320</v>
      </c>
      <c r="C682" s="14">
        <f t="shared" si="41"/>
        <v>55.333333333333336</v>
      </c>
      <c r="D682" s="11">
        <f t="shared" si="42"/>
        <v>933.23459626047929</v>
      </c>
      <c r="E682" s="11">
        <f t="shared" si="43"/>
        <v>233.75799791273499</v>
      </c>
      <c r="F682" s="11">
        <f>L682</f>
        <v>233.75799791273499</v>
      </c>
      <c r="G682" s="11">
        <f>P682</f>
        <v>233.75799791273499</v>
      </c>
      <c r="H682" s="24">
        <f>H681+IF(Limit=Oui,MAX(0,K681),K681)</f>
        <v>233.75799791273499</v>
      </c>
      <c r="I682" s="12">
        <f>Cp*RhoP/(J682*RhoA)*dP/1000*MassivSS</f>
        <v>0.52288996887378525</v>
      </c>
      <c r="J682" s="24">
        <f>IF(H682&lt;600,425+0.773*H682-1.69/1000*H682^2+2.22/1000^2*H682^3,IF(H682&lt;735,666+13002/(738-H682),IF(H682&lt;900,545+17820/(H682-731),650)))</f>
        <v>541.7050837196341</v>
      </c>
      <c r="K682" s="12">
        <f>LambdaP*MassivSS/(dP/1000)/(J682*RhoA)/(1+I682/3)*(D682-H682)*DeltaT-(EXP(I682/10)-1)*(D682-D681)</f>
        <v>0.34839420399394239</v>
      </c>
      <c r="L682" s="24">
        <f>L681+IF(Limit=Oui,MAX(0,O681),O681)</f>
        <v>233.75799791273499</v>
      </c>
      <c r="M682" s="12">
        <f>Cp*RhoP/(N682*RhoA)*dP/1000*MassivW</f>
        <v>0.52288996887378525</v>
      </c>
      <c r="N682" s="24">
        <f>IF(L682&lt;600,425+0.773*L682-1.69/1000*L682^2+2.22/1000^2*L682^3,IF(L682&lt;735,666+13002/(738-L682),IF(L682&lt;900,545+17820/(L682-731),650)))</f>
        <v>541.7050837196341</v>
      </c>
      <c r="O682" s="12">
        <f>LambdaP*MassivW/(dP/1000)/(N682*RhoA)/(1+M682/3)*(D682-L682)*DeltaT-(EXP(M682/10)-1)*(D682-D681)</f>
        <v>0.34839420399394239</v>
      </c>
      <c r="P682" s="24">
        <f>P681+IF(Limit=Oui,MAX(0,S681),S681)</f>
        <v>233.75799791273499</v>
      </c>
      <c r="Q682" s="12">
        <f>Cp*RhoP/(R682*RhoA)*dP/1000*MassivSI</f>
        <v>0.52288996887378525</v>
      </c>
      <c r="R682" s="24">
        <f>IF(P682&lt;600,425+0.773*P682-1.69/1000*P682^2+2.22/1000^2*P682^3,IF(P682&lt;735,666+13002/(738-P682),IF(P682&lt;900,545+17820/(P682-731),650)))</f>
        <v>541.7050837196341</v>
      </c>
      <c r="S682" s="12">
        <f>LambdaP*MassivSI/(dP/1000)/(R682*RhoA)/(1+Q682/3)*(D682-P682)*DeltaT-(EXP(Q682/10)-1)*(D682-D681)</f>
        <v>0.34839420399394239</v>
      </c>
    </row>
    <row r="683" spans="2:19" x14ac:dyDescent="0.25">
      <c r="B683" s="3">
        <f t="shared" si="40"/>
        <v>3325</v>
      </c>
      <c r="C683" s="14">
        <f t="shared" si="41"/>
        <v>55.416666666666664</v>
      </c>
      <c r="D683" s="11">
        <f t="shared" si="42"/>
        <v>933.4595686694978</v>
      </c>
      <c r="E683" s="11">
        <f t="shared" si="43"/>
        <v>234.10639211672893</v>
      </c>
      <c r="F683" s="11">
        <f>L683</f>
        <v>234.10639211672893</v>
      </c>
      <c r="G683" s="11">
        <f>P683</f>
        <v>234.10639211672893</v>
      </c>
      <c r="H683" s="24">
        <f>H682+IF(Limit=Oui,MAX(0,K682),K682)</f>
        <v>234.10639211672893</v>
      </c>
      <c r="I683" s="12">
        <f>Cp*RhoP/(J683*RhoA)*dP/1000*MassivSS</f>
        <v>0.5227733774457386</v>
      </c>
      <c r="J683" s="24">
        <f>IF(H683&lt;600,425+0.773*H683-1.69/1000*H683^2+2.22/1000^2*H683^3,IF(H683&lt;735,666+13002/(738-H683),IF(H683&lt;900,545+17820/(H683-731),650)))</f>
        <v>541.82589738768945</v>
      </c>
      <c r="K683" s="12">
        <f>LambdaP*MassivSS/(dP/1000)/(J683*RhoA)/(1+I683/3)*(D683-H683)*DeltaT-(EXP(I683/10)-1)*(D683-D682)</f>
        <v>0.34828308047948098</v>
      </c>
      <c r="L683" s="24">
        <f>L682+IF(Limit=Oui,MAX(0,O682),O682)</f>
        <v>234.10639211672893</v>
      </c>
      <c r="M683" s="12">
        <f>Cp*RhoP/(N683*RhoA)*dP/1000*MassivW</f>
        <v>0.5227733774457386</v>
      </c>
      <c r="N683" s="24">
        <f>IF(L683&lt;600,425+0.773*L683-1.69/1000*L683^2+2.22/1000^2*L683^3,IF(L683&lt;735,666+13002/(738-L683),IF(L683&lt;900,545+17820/(L683-731),650)))</f>
        <v>541.82589738768945</v>
      </c>
      <c r="O683" s="12">
        <f>LambdaP*MassivW/(dP/1000)/(N683*RhoA)/(1+M683/3)*(D683-L683)*DeltaT-(EXP(M683/10)-1)*(D683-D682)</f>
        <v>0.34828308047948098</v>
      </c>
      <c r="P683" s="24">
        <f>P682+IF(Limit=Oui,MAX(0,S682),S682)</f>
        <v>234.10639211672893</v>
      </c>
      <c r="Q683" s="12">
        <f>Cp*RhoP/(R683*RhoA)*dP/1000*MassivSI</f>
        <v>0.5227733774457386</v>
      </c>
      <c r="R683" s="24">
        <f>IF(P683&lt;600,425+0.773*P683-1.69/1000*P683^2+2.22/1000^2*P683^3,IF(P683&lt;735,666+13002/(738-P683),IF(P683&lt;900,545+17820/(P683-731),650)))</f>
        <v>541.82589738768945</v>
      </c>
      <c r="S683" s="12">
        <f>LambdaP*MassivSI/(dP/1000)/(R683*RhoA)/(1+Q683/3)*(D683-P683)*DeltaT-(EXP(Q683/10)-1)*(D683-D682)</f>
        <v>0.34828308047948098</v>
      </c>
    </row>
    <row r="684" spans="2:19" x14ac:dyDescent="0.25">
      <c r="B684" s="3">
        <f t="shared" si="40"/>
        <v>3330</v>
      </c>
      <c r="C684" s="14">
        <f t="shared" si="41"/>
        <v>55.5</v>
      </c>
      <c r="D684" s="11">
        <f t="shared" si="42"/>
        <v>933.6842037884212</v>
      </c>
      <c r="E684" s="11">
        <f t="shared" si="43"/>
        <v>234.45467519720842</v>
      </c>
      <c r="F684" s="11">
        <f>L684</f>
        <v>234.45467519720842</v>
      </c>
      <c r="G684" s="11">
        <f>P684</f>
        <v>234.45467519720842</v>
      </c>
      <c r="H684" s="24">
        <f>H683+IF(Limit=Oui,MAX(0,K683),K683)</f>
        <v>234.45467519720842</v>
      </c>
      <c r="I684" s="12">
        <f>Cp*RhoP/(J684*RhoA)*dP/1000*MassivSS</f>
        <v>0.52265690578298041</v>
      </c>
      <c r="J684" s="24">
        <f>IF(H684&lt;600,425+0.773*H684-1.69/1000*H684^2+2.22/1000^2*H684^3,IF(H684&lt;735,666+13002/(738-H684),IF(H684&lt;900,545+17820/(H684-731),650)))</f>
        <v>541.94664077115192</v>
      </c>
      <c r="K684" s="12">
        <f>LambdaP*MassivSS/(dP/1000)/(J684*RhoA)/(1+I684/3)*(D684-H684)*DeltaT-(EXP(I684/10)-1)*(D684-D683)</f>
        <v>0.34817186476652301</v>
      </c>
      <c r="L684" s="24">
        <f>L683+IF(Limit=Oui,MAX(0,O683),O683)</f>
        <v>234.45467519720842</v>
      </c>
      <c r="M684" s="12">
        <f>Cp*RhoP/(N684*RhoA)*dP/1000*MassivW</f>
        <v>0.52265690578298041</v>
      </c>
      <c r="N684" s="24">
        <f>IF(L684&lt;600,425+0.773*L684-1.69/1000*L684^2+2.22/1000^2*L684^3,IF(L684&lt;735,666+13002/(738-L684),IF(L684&lt;900,545+17820/(L684-731),650)))</f>
        <v>541.94664077115192</v>
      </c>
      <c r="O684" s="12">
        <f>LambdaP*MassivW/(dP/1000)/(N684*RhoA)/(1+M684/3)*(D684-L684)*DeltaT-(EXP(M684/10)-1)*(D684-D683)</f>
        <v>0.34817186476652301</v>
      </c>
      <c r="P684" s="24">
        <f>P683+IF(Limit=Oui,MAX(0,S683),S683)</f>
        <v>234.45467519720842</v>
      </c>
      <c r="Q684" s="12">
        <f>Cp*RhoP/(R684*RhoA)*dP/1000*MassivSI</f>
        <v>0.52265690578298041</v>
      </c>
      <c r="R684" s="24">
        <f>IF(P684&lt;600,425+0.773*P684-1.69/1000*P684^2+2.22/1000^2*P684^3,IF(P684&lt;735,666+13002/(738-P684),IF(P684&lt;900,545+17820/(P684-731),650)))</f>
        <v>541.94664077115192</v>
      </c>
      <c r="S684" s="12">
        <f>LambdaP*MassivSI/(dP/1000)/(R684*RhoA)/(1+Q684/3)*(D684-P684)*DeltaT-(EXP(Q684/10)-1)*(D684-D683)</f>
        <v>0.34817186476652301</v>
      </c>
    </row>
    <row r="685" spans="2:19" x14ac:dyDescent="0.25">
      <c r="B685" s="3">
        <f t="shared" si="40"/>
        <v>3335</v>
      </c>
      <c r="C685" s="14">
        <f t="shared" si="41"/>
        <v>55.583333333333336</v>
      </c>
      <c r="D685" s="11">
        <f t="shared" si="42"/>
        <v>933.90850262710092</v>
      </c>
      <c r="E685" s="11">
        <f t="shared" si="43"/>
        <v>234.80284706197494</v>
      </c>
      <c r="F685" s="11">
        <f>L685</f>
        <v>234.80284706197494</v>
      </c>
      <c r="G685" s="11">
        <f>P685</f>
        <v>234.80284706197494</v>
      </c>
      <c r="H685" s="24">
        <f>H684+IF(Limit=Oui,MAX(0,K684),K684)</f>
        <v>234.80284706197494</v>
      </c>
      <c r="I685" s="12">
        <f>Cp*RhoP/(J685*RhoA)*dP/1000*MassivSS</f>
        <v>0.52254055321948145</v>
      </c>
      <c r="J685" s="24">
        <f>IF(H685&lt;600,425+0.773*H685-1.69/1000*H685^2+2.22/1000^2*H685^3,IF(H685&lt;735,666+13002/(738-H685),IF(H685&lt;900,545+17820/(H685-731),650)))</f>
        <v>542.06731443091826</v>
      </c>
      <c r="K685" s="12">
        <f>LambdaP*MassivSS/(dP/1000)/(J685*RhoA)/(1+I685/3)*(D685-H685)*DeltaT-(EXP(I685/10)-1)*(D685-D684)</f>
        <v>0.34806055738722241</v>
      </c>
      <c r="L685" s="24">
        <f>L684+IF(Limit=Oui,MAX(0,O684),O684)</f>
        <v>234.80284706197494</v>
      </c>
      <c r="M685" s="12">
        <f>Cp*RhoP/(N685*RhoA)*dP/1000*MassivW</f>
        <v>0.52254055321948145</v>
      </c>
      <c r="N685" s="24">
        <f>IF(L685&lt;600,425+0.773*L685-1.69/1000*L685^2+2.22/1000^2*L685^3,IF(L685&lt;735,666+13002/(738-L685),IF(L685&lt;900,545+17820/(L685-731),650)))</f>
        <v>542.06731443091826</v>
      </c>
      <c r="O685" s="12">
        <f>LambdaP*MassivW/(dP/1000)/(N685*RhoA)/(1+M685/3)*(D685-L685)*DeltaT-(EXP(M685/10)-1)*(D685-D684)</f>
        <v>0.34806055738722241</v>
      </c>
      <c r="P685" s="24">
        <f>P684+IF(Limit=Oui,MAX(0,S684),S684)</f>
        <v>234.80284706197494</v>
      </c>
      <c r="Q685" s="12">
        <f>Cp*RhoP/(R685*RhoA)*dP/1000*MassivSI</f>
        <v>0.52254055321948145</v>
      </c>
      <c r="R685" s="24">
        <f>IF(P685&lt;600,425+0.773*P685-1.69/1000*P685^2+2.22/1000^2*P685^3,IF(P685&lt;735,666+13002/(738-P685),IF(P685&lt;900,545+17820/(P685-731),650)))</f>
        <v>542.06731443091826</v>
      </c>
      <c r="S685" s="12">
        <f>LambdaP*MassivSI/(dP/1000)/(R685*RhoA)/(1+Q685/3)*(D685-P685)*DeltaT-(EXP(Q685/10)-1)*(D685-D684)</f>
        <v>0.34806055738722241</v>
      </c>
    </row>
    <row r="686" spans="2:19" x14ac:dyDescent="0.25">
      <c r="B686" s="3">
        <f t="shared" si="40"/>
        <v>3340</v>
      </c>
      <c r="C686" s="14">
        <f t="shared" si="41"/>
        <v>55.666666666666664</v>
      </c>
      <c r="D686" s="11">
        <f t="shared" si="42"/>
        <v>934.13246619085953</v>
      </c>
      <c r="E686" s="11">
        <f t="shared" si="43"/>
        <v>235.15090761936216</v>
      </c>
      <c r="F686" s="11">
        <f>L686</f>
        <v>235.15090761936216</v>
      </c>
      <c r="G686" s="11">
        <f>P686</f>
        <v>235.15090761936216</v>
      </c>
      <c r="H686" s="24">
        <f>H685+IF(Limit=Oui,MAX(0,K685),K685)</f>
        <v>235.15090761936216</v>
      </c>
      <c r="I686" s="12">
        <f>Cp*RhoP/(J686*RhoA)*dP/1000*MassivSS</f>
        <v>0.52242431909121823</v>
      </c>
      <c r="J686" s="24">
        <f>IF(H686&lt;600,425+0.773*H686-1.69/1000*H686^2+2.22/1000^2*H686^3,IF(H686&lt;735,666+13002/(738-H686),IF(H686&lt;900,545+17820/(H686-731),650)))</f>
        <v>542.18791892701552</v>
      </c>
      <c r="K686" s="12">
        <f>LambdaP*MassivSS/(dP/1000)/(J686*RhoA)/(1+I686/3)*(D686-H686)*DeltaT-(EXP(I686/10)-1)*(D686-D685)</f>
        <v>0.34794915887003453</v>
      </c>
      <c r="L686" s="24">
        <f>L685+IF(Limit=Oui,MAX(0,O685),O685)</f>
        <v>235.15090761936216</v>
      </c>
      <c r="M686" s="12">
        <f>Cp*RhoP/(N686*RhoA)*dP/1000*MassivW</f>
        <v>0.52242431909121823</v>
      </c>
      <c r="N686" s="24">
        <f>IF(L686&lt;600,425+0.773*L686-1.69/1000*L686^2+2.22/1000^2*L686^3,IF(L686&lt;735,666+13002/(738-L686),IF(L686&lt;900,545+17820/(L686-731),650)))</f>
        <v>542.18791892701552</v>
      </c>
      <c r="O686" s="12">
        <f>LambdaP*MassivW/(dP/1000)/(N686*RhoA)/(1+M686/3)*(D686-L686)*DeltaT-(EXP(M686/10)-1)*(D686-D685)</f>
        <v>0.34794915887003453</v>
      </c>
      <c r="P686" s="24">
        <f>P685+IF(Limit=Oui,MAX(0,S685),S685)</f>
        <v>235.15090761936216</v>
      </c>
      <c r="Q686" s="12">
        <f>Cp*RhoP/(R686*RhoA)*dP/1000*MassivSI</f>
        <v>0.52242431909121823</v>
      </c>
      <c r="R686" s="24">
        <f>IF(P686&lt;600,425+0.773*P686-1.69/1000*P686^2+2.22/1000^2*P686^3,IF(P686&lt;735,666+13002/(738-P686),IF(P686&lt;900,545+17820/(P686-731),650)))</f>
        <v>542.18791892701552</v>
      </c>
      <c r="S686" s="12">
        <f>LambdaP*MassivSI/(dP/1000)/(R686*RhoA)/(1+Q686/3)*(D686-P686)*DeltaT-(EXP(Q686/10)-1)*(D686-D685)</f>
        <v>0.34794915887003453</v>
      </c>
    </row>
    <row r="687" spans="2:19" x14ac:dyDescent="0.25">
      <c r="B687" s="3">
        <f t="shared" si="40"/>
        <v>3345</v>
      </c>
      <c r="C687" s="14">
        <f t="shared" si="41"/>
        <v>55.75</v>
      </c>
      <c r="D687" s="11">
        <f t="shared" si="42"/>
        <v>934.35609548051798</v>
      </c>
      <c r="E687" s="11">
        <f t="shared" si="43"/>
        <v>235.49885677823218</v>
      </c>
      <c r="F687" s="11">
        <f>L687</f>
        <v>235.49885677823218</v>
      </c>
      <c r="G687" s="11">
        <f>P687</f>
        <v>235.49885677823218</v>
      </c>
      <c r="H687" s="24">
        <f>H686+IF(Limit=Oui,MAX(0,K686),K686)</f>
        <v>235.49885677823218</v>
      </c>
      <c r="I687" s="12">
        <f>Cp*RhoP/(J687*RhoA)*dP/1000*MassivSS</f>
        <v>0.52230820273616829</v>
      </c>
      <c r="J687" s="24">
        <f>IF(H687&lt;600,425+0.773*H687-1.69/1000*H687^2+2.22/1000^2*H687^3,IF(H687&lt;735,666+13002/(738-H687),IF(H687&lt;900,545+17820/(H687-731),650)))</f>
        <v>542.30845481859842</v>
      </c>
      <c r="K687" s="12">
        <f>LambdaP*MassivSS/(dP/1000)/(J687*RhoA)/(1+I687/3)*(D687-H687)*DeltaT-(EXP(I687/10)-1)*(D687-D686)</f>
        <v>0.34783766973970098</v>
      </c>
      <c r="L687" s="24">
        <f>L686+IF(Limit=Oui,MAX(0,O686),O686)</f>
        <v>235.49885677823218</v>
      </c>
      <c r="M687" s="12">
        <f>Cp*RhoP/(N687*RhoA)*dP/1000*MassivW</f>
        <v>0.52230820273616829</v>
      </c>
      <c r="N687" s="24">
        <f>IF(L687&lt;600,425+0.773*L687-1.69/1000*L687^2+2.22/1000^2*L687^3,IF(L687&lt;735,666+13002/(738-L687),IF(L687&lt;900,545+17820/(L687-731),650)))</f>
        <v>542.30845481859842</v>
      </c>
      <c r="O687" s="12">
        <f>LambdaP*MassivW/(dP/1000)/(N687*RhoA)/(1+M687/3)*(D687-L687)*DeltaT-(EXP(M687/10)-1)*(D687-D686)</f>
        <v>0.34783766973970098</v>
      </c>
      <c r="P687" s="24">
        <f>P686+IF(Limit=Oui,MAX(0,S686),S686)</f>
        <v>235.49885677823218</v>
      </c>
      <c r="Q687" s="12">
        <f>Cp*RhoP/(R687*RhoA)*dP/1000*MassivSI</f>
        <v>0.52230820273616829</v>
      </c>
      <c r="R687" s="24">
        <f>IF(P687&lt;600,425+0.773*P687-1.69/1000*P687^2+2.22/1000^2*P687^3,IF(P687&lt;735,666+13002/(738-P687),IF(P687&lt;900,545+17820/(P687-731),650)))</f>
        <v>542.30845481859842</v>
      </c>
      <c r="S687" s="12">
        <f>LambdaP*MassivSI/(dP/1000)/(R687*RhoA)/(1+Q687/3)*(D687-P687)*DeltaT-(EXP(Q687/10)-1)*(D687-D686)</f>
        <v>0.34783766973970098</v>
      </c>
    </row>
    <row r="688" spans="2:19" x14ac:dyDescent="0.25">
      <c r="B688" s="3">
        <f t="shared" si="40"/>
        <v>3350</v>
      </c>
      <c r="C688" s="14">
        <f t="shared" si="41"/>
        <v>55.833333333333336</v>
      </c>
      <c r="D688" s="11">
        <f t="shared" si="42"/>
        <v>934.57939149242304</v>
      </c>
      <c r="E688" s="11">
        <f t="shared" si="43"/>
        <v>235.84669444797188</v>
      </c>
      <c r="F688" s="11">
        <f>L688</f>
        <v>235.84669444797188</v>
      </c>
      <c r="G688" s="11">
        <f>P688</f>
        <v>235.84669444797188</v>
      </c>
      <c r="H688" s="24">
        <f>H687+IF(Limit=Oui,MAX(0,K687),K687)</f>
        <v>235.84669444797188</v>
      </c>
      <c r="I688" s="12">
        <f>Cp*RhoP/(J688*RhoA)*dP/1000*MassivSS</f>
        <v>0.52219220349430906</v>
      </c>
      <c r="J688" s="24">
        <f>IF(H688&lt;600,425+0.773*H688-1.69/1000*H688^2+2.22/1000^2*H688^3,IF(H688&lt;735,666+13002/(738-H688),IF(H688&lt;900,545+17820/(H688-731),650)))</f>
        <v>542.42892266394711</v>
      </c>
      <c r="K688" s="12">
        <f>LambdaP*MassivSS/(dP/1000)/(J688*RhoA)/(1+I688/3)*(D688-H688)*DeltaT-(EXP(I688/10)-1)*(D688-D687)</f>
        <v>0.34772609051725378</v>
      </c>
      <c r="L688" s="24">
        <f>L687+IF(Limit=Oui,MAX(0,O687),O687)</f>
        <v>235.84669444797188</v>
      </c>
      <c r="M688" s="12">
        <f>Cp*RhoP/(N688*RhoA)*dP/1000*MassivW</f>
        <v>0.52219220349430906</v>
      </c>
      <c r="N688" s="24">
        <f>IF(L688&lt;600,425+0.773*L688-1.69/1000*L688^2+2.22/1000^2*L688^3,IF(L688&lt;735,666+13002/(738-L688),IF(L688&lt;900,545+17820/(L688-731),650)))</f>
        <v>542.42892266394711</v>
      </c>
      <c r="O688" s="12">
        <f>LambdaP*MassivW/(dP/1000)/(N688*RhoA)/(1+M688/3)*(D688-L688)*DeltaT-(EXP(M688/10)-1)*(D688-D687)</f>
        <v>0.34772609051725378</v>
      </c>
      <c r="P688" s="24">
        <f>P687+IF(Limit=Oui,MAX(0,S687),S687)</f>
        <v>235.84669444797188</v>
      </c>
      <c r="Q688" s="12">
        <f>Cp*RhoP/(R688*RhoA)*dP/1000*MassivSI</f>
        <v>0.52219220349430906</v>
      </c>
      <c r="R688" s="24">
        <f>IF(P688&lt;600,425+0.773*P688-1.69/1000*P688^2+2.22/1000^2*P688^3,IF(P688&lt;735,666+13002/(738-P688),IF(P688&lt;900,545+17820/(P688-731),650)))</f>
        <v>542.42892266394711</v>
      </c>
      <c r="S688" s="12">
        <f>LambdaP*MassivSI/(dP/1000)/(R688*RhoA)/(1+Q688/3)*(D688-P688)*DeltaT-(EXP(Q688/10)-1)*(D688-D687)</f>
        <v>0.34772609051725378</v>
      </c>
    </row>
    <row r="689" spans="2:19" x14ac:dyDescent="0.25">
      <c r="B689" s="3">
        <f t="shared" si="40"/>
        <v>3355</v>
      </c>
      <c r="C689" s="14">
        <f t="shared" si="41"/>
        <v>55.916666666666664</v>
      </c>
      <c r="D689" s="11">
        <f t="shared" si="42"/>
        <v>934.80235521847362</v>
      </c>
      <c r="E689" s="11">
        <f t="shared" si="43"/>
        <v>236.19442053848914</v>
      </c>
      <c r="F689" s="11">
        <f>L689</f>
        <v>236.19442053848914</v>
      </c>
      <c r="G689" s="11">
        <f>P689</f>
        <v>236.19442053848914</v>
      </c>
      <c r="H689" s="24">
        <f>H688+IF(Limit=Oui,MAX(0,K688),K688)</f>
        <v>236.19442053848914</v>
      </c>
      <c r="I689" s="12">
        <f>Cp*RhoP/(J689*RhoA)*dP/1000*MassivSS</f>
        <v>0.52207632070761212</v>
      </c>
      <c r="J689" s="24">
        <f>IF(H689&lt;600,425+0.773*H689-1.69/1000*H689^2+2.22/1000^2*H689^3,IF(H689&lt;735,666+13002/(738-H689),IF(H689&lt;900,545+17820/(H689-731),650)))</f>
        <v>542.54932302046598</v>
      </c>
      <c r="K689" s="12">
        <f>LambdaP*MassivSS/(dP/1000)/(J689*RhoA)/(1+I689/3)*(D689-H689)*DeltaT-(EXP(I689/10)-1)*(D689-D688)</f>
        <v>0.34761442172010365</v>
      </c>
      <c r="L689" s="24">
        <f>L688+IF(Limit=Oui,MAX(0,O688),O688)</f>
        <v>236.19442053848914</v>
      </c>
      <c r="M689" s="12">
        <f>Cp*RhoP/(N689*RhoA)*dP/1000*MassivW</f>
        <v>0.52207632070761212</v>
      </c>
      <c r="N689" s="24">
        <f>IF(L689&lt;600,425+0.773*L689-1.69/1000*L689^2+2.22/1000^2*L689^3,IF(L689&lt;735,666+13002/(738-L689),IF(L689&lt;900,545+17820/(L689-731),650)))</f>
        <v>542.54932302046598</v>
      </c>
      <c r="O689" s="12">
        <f>LambdaP*MassivW/(dP/1000)/(N689*RhoA)/(1+M689/3)*(D689-L689)*DeltaT-(EXP(M689/10)-1)*(D689-D688)</f>
        <v>0.34761442172010365</v>
      </c>
      <c r="P689" s="24">
        <f>P688+IF(Limit=Oui,MAX(0,S688),S688)</f>
        <v>236.19442053848914</v>
      </c>
      <c r="Q689" s="12">
        <f>Cp*RhoP/(R689*RhoA)*dP/1000*MassivSI</f>
        <v>0.52207632070761212</v>
      </c>
      <c r="R689" s="24">
        <f>IF(P689&lt;600,425+0.773*P689-1.69/1000*P689^2+2.22/1000^2*P689^3,IF(P689&lt;735,666+13002/(738-P689),IF(P689&lt;900,545+17820/(P689-731),650)))</f>
        <v>542.54932302046598</v>
      </c>
      <c r="S689" s="12">
        <f>LambdaP*MassivSI/(dP/1000)/(R689*RhoA)/(1+Q689/3)*(D689-P689)*DeltaT-(EXP(Q689/10)-1)*(D689-D688)</f>
        <v>0.34761442172010365</v>
      </c>
    </row>
    <row r="690" spans="2:19" x14ac:dyDescent="0.25">
      <c r="B690" s="3">
        <f t="shared" si="40"/>
        <v>3360</v>
      </c>
      <c r="C690" s="14">
        <f t="shared" si="41"/>
        <v>56</v>
      </c>
      <c r="D690" s="11">
        <f t="shared" si="42"/>
        <v>935.02498764614654</v>
      </c>
      <c r="E690" s="11">
        <f t="shared" si="43"/>
        <v>236.54203496020924</v>
      </c>
      <c r="F690" s="11">
        <f>L690</f>
        <v>236.54203496020924</v>
      </c>
      <c r="G690" s="11">
        <f>P690</f>
        <v>236.54203496020924</v>
      </c>
      <c r="H690" s="24">
        <f>H689+IF(Limit=Oui,MAX(0,K689),K689)</f>
        <v>236.54203496020924</v>
      </c>
      <c r="I690" s="12">
        <f>Cp*RhoP/(J690*RhoA)*dP/1000*MassivSS</f>
        <v>0.52196055372004257</v>
      </c>
      <c r="J690" s="24">
        <f>IF(H690&lt;600,425+0.773*H690-1.69/1000*H690^2+2.22/1000^2*H690^3,IF(H690&lt;735,666+13002/(738-H690),IF(H690&lt;900,545+17820/(H690-731),650)))</f>
        <v>542.66965644468041</v>
      </c>
      <c r="K690" s="12">
        <f>LambdaP*MassivSS/(dP/1000)/(J690*RhoA)/(1+I690/3)*(D690-H690)*DeltaT-(EXP(I690/10)-1)*(D690-D689)</f>
        <v>0.34750266386208462</v>
      </c>
      <c r="L690" s="24">
        <f>L689+IF(Limit=Oui,MAX(0,O689),O689)</f>
        <v>236.54203496020924</v>
      </c>
      <c r="M690" s="12">
        <f>Cp*RhoP/(N690*RhoA)*dP/1000*MassivW</f>
        <v>0.52196055372004257</v>
      </c>
      <c r="N690" s="24">
        <f>IF(L690&lt;600,425+0.773*L690-1.69/1000*L690^2+2.22/1000^2*L690^3,IF(L690&lt;735,666+13002/(738-L690),IF(L690&lt;900,545+17820/(L690-731),650)))</f>
        <v>542.66965644468041</v>
      </c>
      <c r="O690" s="12">
        <f>LambdaP*MassivW/(dP/1000)/(N690*RhoA)/(1+M690/3)*(D690-L690)*DeltaT-(EXP(M690/10)-1)*(D690-D689)</f>
        <v>0.34750266386208462</v>
      </c>
      <c r="P690" s="24">
        <f>P689+IF(Limit=Oui,MAX(0,S689),S689)</f>
        <v>236.54203496020924</v>
      </c>
      <c r="Q690" s="12">
        <f>Cp*RhoP/(R690*RhoA)*dP/1000*MassivSI</f>
        <v>0.52196055372004257</v>
      </c>
      <c r="R690" s="24">
        <f>IF(P690&lt;600,425+0.773*P690-1.69/1000*P690^2+2.22/1000^2*P690^3,IF(P690&lt;735,666+13002/(738-P690),IF(P690&lt;900,545+17820/(P690-731),650)))</f>
        <v>542.66965644468041</v>
      </c>
      <c r="S690" s="12">
        <f>LambdaP*MassivSI/(dP/1000)/(R690*RhoA)/(1+Q690/3)*(D690-P690)*DeltaT-(EXP(Q690/10)-1)*(D690-D689)</f>
        <v>0.34750266386208462</v>
      </c>
    </row>
    <row r="691" spans="2:19" x14ac:dyDescent="0.25">
      <c r="B691" s="3">
        <f t="shared" si="40"/>
        <v>3365</v>
      </c>
      <c r="C691" s="14">
        <f t="shared" si="41"/>
        <v>56.083333333333336</v>
      </c>
      <c r="D691" s="11">
        <f t="shared" si="42"/>
        <v>935.24728975852338</v>
      </c>
      <c r="E691" s="11">
        <f t="shared" si="43"/>
        <v>236.88953762407132</v>
      </c>
      <c r="F691" s="11">
        <f>L691</f>
        <v>236.88953762407132</v>
      </c>
      <c r="G691" s="11">
        <f>P691</f>
        <v>236.88953762407132</v>
      </c>
      <c r="H691" s="24">
        <f>H690+IF(Limit=Oui,MAX(0,K690),K690)</f>
        <v>236.88953762407132</v>
      </c>
      <c r="I691" s="12">
        <f>Cp*RhoP/(J691*RhoA)*dP/1000*MassivSS</f>
        <v>0.52184490187755428</v>
      </c>
      <c r="J691" s="24">
        <f>IF(H691&lt;600,425+0.773*H691-1.69/1000*H691^2+2.22/1000^2*H691^3,IF(H691&lt;735,666+13002/(738-H691),IF(H691&lt;900,545+17820/(H691-731),650)))</f>
        <v>542.78992349223529</v>
      </c>
      <c r="K691" s="12">
        <f>LambdaP*MassivSS/(dP/1000)/(J691*RhoA)/(1+I691/3)*(D691-H691)*DeltaT-(EXP(I691/10)-1)*(D691-D690)</f>
        <v>0.34739081745342093</v>
      </c>
      <c r="L691" s="24">
        <f>L690+IF(Limit=Oui,MAX(0,O690),O690)</f>
        <v>236.88953762407132</v>
      </c>
      <c r="M691" s="12">
        <f>Cp*RhoP/(N691*RhoA)*dP/1000*MassivW</f>
        <v>0.52184490187755428</v>
      </c>
      <c r="N691" s="24">
        <f>IF(L691&lt;600,425+0.773*L691-1.69/1000*L691^2+2.22/1000^2*L691^3,IF(L691&lt;735,666+13002/(738-L691),IF(L691&lt;900,545+17820/(L691-731),650)))</f>
        <v>542.78992349223529</v>
      </c>
      <c r="O691" s="12">
        <f>LambdaP*MassivW/(dP/1000)/(N691*RhoA)/(1+M691/3)*(D691-L691)*DeltaT-(EXP(M691/10)-1)*(D691-D690)</f>
        <v>0.34739081745342093</v>
      </c>
      <c r="P691" s="24">
        <f>P690+IF(Limit=Oui,MAX(0,S690),S690)</f>
        <v>236.88953762407132</v>
      </c>
      <c r="Q691" s="12">
        <f>Cp*RhoP/(R691*RhoA)*dP/1000*MassivSI</f>
        <v>0.52184490187755428</v>
      </c>
      <c r="R691" s="24">
        <f>IF(P691&lt;600,425+0.773*P691-1.69/1000*P691^2+2.22/1000^2*P691^3,IF(P691&lt;735,666+13002/(738-P691),IF(P691&lt;900,545+17820/(P691-731),650)))</f>
        <v>542.78992349223529</v>
      </c>
      <c r="S691" s="12">
        <f>LambdaP*MassivSI/(dP/1000)/(R691*RhoA)/(1+Q691/3)*(D691-P691)*DeltaT-(EXP(Q691/10)-1)*(D691-D690)</f>
        <v>0.34739081745342093</v>
      </c>
    </row>
    <row r="692" spans="2:19" x14ac:dyDescent="0.25">
      <c r="B692" s="3">
        <f t="shared" si="40"/>
        <v>3370</v>
      </c>
      <c r="C692" s="14">
        <f t="shared" si="41"/>
        <v>56.166666666666664</v>
      </c>
      <c r="D692" s="11">
        <f t="shared" si="42"/>
        <v>935.46926253431684</v>
      </c>
      <c r="E692" s="11">
        <f t="shared" si="43"/>
        <v>237.23692844152475</v>
      </c>
      <c r="F692" s="11">
        <f>L692</f>
        <v>237.23692844152475</v>
      </c>
      <c r="G692" s="11">
        <f>P692</f>
        <v>237.23692844152475</v>
      </c>
      <c r="H692" s="24">
        <f>H691+IF(Limit=Oui,MAX(0,K691),K691)</f>
        <v>237.23692844152475</v>
      </c>
      <c r="I692" s="12">
        <f>Cp*RhoP/(J692*RhoA)*dP/1000*MassivSS</f>
        <v>0.52172936452808671</v>
      </c>
      <c r="J692" s="24">
        <f>IF(H692&lt;600,425+0.773*H692-1.69/1000*H692^2+2.22/1000^2*H692^3,IF(H692&lt;735,666+13002/(738-H692),IF(H692&lt;900,545+17820/(H692-731),650)))</f>
        <v>542.91012471789315</v>
      </c>
      <c r="K692" s="12">
        <f>LambdaP*MassivSS/(dP/1000)/(J692*RhoA)/(1+I692/3)*(D692-H692)*DeltaT-(EXP(I692/10)-1)*(D692-D691)</f>
        <v>0.34727888300077242</v>
      </c>
      <c r="L692" s="24">
        <f>L691+IF(Limit=Oui,MAX(0,O691),O691)</f>
        <v>237.23692844152475</v>
      </c>
      <c r="M692" s="12">
        <f>Cp*RhoP/(N692*RhoA)*dP/1000*MassivW</f>
        <v>0.52172936452808671</v>
      </c>
      <c r="N692" s="24">
        <f>IF(L692&lt;600,425+0.773*L692-1.69/1000*L692^2+2.22/1000^2*L692^3,IF(L692&lt;735,666+13002/(738-L692),IF(L692&lt;900,545+17820/(L692-731),650)))</f>
        <v>542.91012471789315</v>
      </c>
      <c r="O692" s="12">
        <f>LambdaP*MassivW/(dP/1000)/(N692*RhoA)/(1+M692/3)*(D692-L692)*DeltaT-(EXP(M692/10)-1)*(D692-D691)</f>
        <v>0.34727888300077242</v>
      </c>
      <c r="P692" s="24">
        <f>P691+IF(Limit=Oui,MAX(0,S691),S691)</f>
        <v>237.23692844152475</v>
      </c>
      <c r="Q692" s="12">
        <f>Cp*RhoP/(R692*RhoA)*dP/1000*MassivSI</f>
        <v>0.52172936452808671</v>
      </c>
      <c r="R692" s="24">
        <f>IF(P692&lt;600,425+0.773*P692-1.69/1000*P692^2+2.22/1000^2*P692^3,IF(P692&lt;735,666+13002/(738-P692),IF(P692&lt;900,545+17820/(P692-731),650)))</f>
        <v>542.91012471789315</v>
      </c>
      <c r="S692" s="12">
        <f>LambdaP*MassivSI/(dP/1000)/(R692*RhoA)/(1+Q692/3)*(D692-P692)*DeltaT-(EXP(Q692/10)-1)*(D692-D691)</f>
        <v>0.34727888300077242</v>
      </c>
    </row>
    <row r="693" spans="2:19" x14ac:dyDescent="0.25">
      <c r="B693" s="3">
        <f t="shared" si="40"/>
        <v>3375</v>
      </c>
      <c r="C693" s="14">
        <f t="shared" si="41"/>
        <v>56.25</v>
      </c>
      <c r="D693" s="11">
        <f t="shared" si="42"/>
        <v>935.69090694789634</v>
      </c>
      <c r="E693" s="11">
        <f t="shared" si="43"/>
        <v>237.58420732452552</v>
      </c>
      <c r="F693" s="11">
        <f>L693</f>
        <v>237.58420732452552</v>
      </c>
      <c r="G693" s="11">
        <f>P693</f>
        <v>237.58420732452552</v>
      </c>
      <c r="H693" s="24">
        <f>H692+IF(Limit=Oui,MAX(0,K692),K692)</f>
        <v>237.58420732452552</v>
      </c>
      <c r="I693" s="12">
        <f>Cp*RhoP/(J693*RhoA)*dP/1000*MassivSS</f>
        <v>0.52161394102156311</v>
      </c>
      <c r="J693" s="24">
        <f>IF(H693&lt;600,425+0.773*H693-1.69/1000*H693^2+2.22/1000^2*H693^3,IF(H693&lt;735,666+13002/(738-H693),IF(H693&lt;900,545+17820/(H693-731),650)))</f>
        <v>543.03026067553139</v>
      </c>
      <c r="K693" s="12">
        <f>LambdaP*MassivSS/(dP/1000)/(J693*RhoA)/(1+I693/3)*(D693-H693)*DeltaT-(EXP(I693/10)-1)*(D693-D692)</f>
        <v>0.34716686100729766</v>
      </c>
      <c r="L693" s="24">
        <f>L692+IF(Limit=Oui,MAX(0,O692),O692)</f>
        <v>237.58420732452552</v>
      </c>
      <c r="M693" s="12">
        <f>Cp*RhoP/(N693*RhoA)*dP/1000*MassivW</f>
        <v>0.52161394102156311</v>
      </c>
      <c r="N693" s="24">
        <f>IF(L693&lt;600,425+0.773*L693-1.69/1000*L693^2+2.22/1000^2*L693^3,IF(L693&lt;735,666+13002/(738-L693),IF(L693&lt;900,545+17820/(L693-731),650)))</f>
        <v>543.03026067553139</v>
      </c>
      <c r="O693" s="12">
        <f>LambdaP*MassivW/(dP/1000)/(N693*RhoA)/(1+M693/3)*(D693-L693)*DeltaT-(EXP(M693/10)-1)*(D693-D692)</f>
        <v>0.34716686100729766</v>
      </c>
      <c r="P693" s="24">
        <f>P692+IF(Limit=Oui,MAX(0,S692),S692)</f>
        <v>237.58420732452552</v>
      </c>
      <c r="Q693" s="12">
        <f>Cp*RhoP/(R693*RhoA)*dP/1000*MassivSI</f>
        <v>0.52161394102156311</v>
      </c>
      <c r="R693" s="24">
        <f>IF(P693&lt;600,425+0.773*P693-1.69/1000*P693^2+2.22/1000^2*P693^3,IF(P693&lt;735,666+13002/(738-P693),IF(P693&lt;900,545+17820/(P693-731),650)))</f>
        <v>543.03026067553139</v>
      </c>
      <c r="S693" s="12">
        <f>LambdaP*MassivSI/(dP/1000)/(R693*RhoA)/(1+Q693/3)*(D693-P693)*DeltaT-(EXP(Q693/10)-1)*(D693-D692)</f>
        <v>0.34716686100729766</v>
      </c>
    </row>
    <row r="694" spans="2:19" x14ac:dyDescent="0.25">
      <c r="B694" s="3">
        <f t="shared" si="40"/>
        <v>3380</v>
      </c>
      <c r="C694" s="14">
        <f t="shared" si="41"/>
        <v>56.333333333333336</v>
      </c>
      <c r="D694" s="11">
        <f t="shared" si="42"/>
        <v>935.91222396931289</v>
      </c>
      <c r="E694" s="11">
        <f t="shared" si="43"/>
        <v>237.93137418553283</v>
      </c>
      <c r="F694" s="11">
        <f>L694</f>
        <v>237.93137418553283</v>
      </c>
      <c r="G694" s="11">
        <f>P694</f>
        <v>237.93137418553283</v>
      </c>
      <c r="H694" s="24">
        <f>H693+IF(Limit=Oui,MAX(0,K693),K693)</f>
        <v>237.93137418553283</v>
      </c>
      <c r="I694" s="12">
        <f>Cp*RhoP/(J694*RhoA)*dP/1000*MassivSS</f>
        <v>0.52149863070988578</v>
      </c>
      <c r="J694" s="24">
        <f>IF(H694&lt;600,425+0.773*H694-1.69/1000*H694^2+2.22/1000^2*H694^3,IF(H694&lt;735,666+13002/(738-H694),IF(H694&lt;900,545+17820/(H694-731),650)))</f>
        <v>543.15033191814143</v>
      </c>
      <c r="K694" s="12">
        <f>LambdaP*MassivSS/(dP/1000)/(J694*RhoA)/(1+I694/3)*(D694-H694)*DeltaT-(EXP(I694/10)-1)*(D694-D693)</f>
        <v>0.34705475197271002</v>
      </c>
      <c r="L694" s="24">
        <f>L693+IF(Limit=Oui,MAX(0,O693),O693)</f>
        <v>237.93137418553283</v>
      </c>
      <c r="M694" s="12">
        <f>Cp*RhoP/(N694*RhoA)*dP/1000*MassivW</f>
        <v>0.52149863070988578</v>
      </c>
      <c r="N694" s="24">
        <f>IF(L694&lt;600,425+0.773*L694-1.69/1000*L694^2+2.22/1000^2*L694^3,IF(L694&lt;735,666+13002/(738-L694),IF(L694&lt;900,545+17820/(L694-731),650)))</f>
        <v>543.15033191814143</v>
      </c>
      <c r="O694" s="12">
        <f>LambdaP*MassivW/(dP/1000)/(N694*RhoA)/(1+M694/3)*(D694-L694)*DeltaT-(EXP(M694/10)-1)*(D694-D693)</f>
        <v>0.34705475197271002</v>
      </c>
      <c r="P694" s="24">
        <f>P693+IF(Limit=Oui,MAX(0,S693),S693)</f>
        <v>237.93137418553283</v>
      </c>
      <c r="Q694" s="12">
        <f>Cp*RhoP/(R694*RhoA)*dP/1000*MassivSI</f>
        <v>0.52149863070988578</v>
      </c>
      <c r="R694" s="24">
        <f>IF(P694&lt;600,425+0.773*P694-1.69/1000*P694^2+2.22/1000^2*P694^3,IF(P694&lt;735,666+13002/(738-P694),IF(P694&lt;900,545+17820/(P694-731),650)))</f>
        <v>543.15033191814143</v>
      </c>
      <c r="S694" s="12">
        <f>LambdaP*MassivSI/(dP/1000)/(R694*RhoA)/(1+Q694/3)*(D694-P694)*DeltaT-(EXP(Q694/10)-1)*(D694-D693)</f>
        <v>0.34705475197271002</v>
      </c>
    </row>
    <row r="695" spans="2:19" x14ac:dyDescent="0.25">
      <c r="B695" s="3">
        <f t="shared" si="40"/>
        <v>3385</v>
      </c>
      <c r="C695" s="14">
        <f t="shared" si="41"/>
        <v>56.416666666666664</v>
      </c>
      <c r="D695" s="11">
        <f t="shared" si="42"/>
        <v>936.13321456432561</v>
      </c>
      <c r="E695" s="11">
        <f t="shared" si="43"/>
        <v>238.27842893750554</v>
      </c>
      <c r="F695" s="11">
        <f>L695</f>
        <v>238.27842893750554</v>
      </c>
      <c r="G695" s="11">
        <f>P695</f>
        <v>238.27842893750554</v>
      </c>
      <c r="H695" s="24">
        <f>H694+IF(Limit=Oui,MAX(0,K694),K694)</f>
        <v>238.27842893750554</v>
      </c>
      <c r="I695" s="12">
        <f>Cp*RhoP/(J695*RhoA)*dP/1000*MassivSS</f>
        <v>0.52138343294693323</v>
      </c>
      <c r="J695" s="24">
        <f>IF(H695&lt;600,425+0.773*H695-1.69/1000*H695^2+2.22/1000^2*H695^3,IF(H695&lt;735,666+13002/(738-H695),IF(H695&lt;900,545+17820/(H695-731),650)))</f>
        <v>543.27033899782589</v>
      </c>
      <c r="K695" s="12">
        <f>LambdaP*MassivSS/(dP/1000)/(J695*RhoA)/(1+I695/3)*(D695-H695)*DeltaT-(EXP(I695/10)-1)*(D695-D694)</f>
        <v>0.34694255639321403</v>
      </c>
      <c r="L695" s="24">
        <f>L694+IF(Limit=Oui,MAX(0,O694),O694)</f>
        <v>238.27842893750554</v>
      </c>
      <c r="M695" s="12">
        <f>Cp*RhoP/(N695*RhoA)*dP/1000*MassivW</f>
        <v>0.52138343294693323</v>
      </c>
      <c r="N695" s="24">
        <f>IF(L695&lt;600,425+0.773*L695-1.69/1000*L695^2+2.22/1000^2*L695^3,IF(L695&lt;735,666+13002/(738-L695),IF(L695&lt;900,545+17820/(L695-731),650)))</f>
        <v>543.27033899782589</v>
      </c>
      <c r="O695" s="12">
        <f>LambdaP*MassivW/(dP/1000)/(N695*RhoA)/(1+M695/3)*(D695-L695)*DeltaT-(EXP(M695/10)-1)*(D695-D694)</f>
        <v>0.34694255639321403</v>
      </c>
      <c r="P695" s="24">
        <f>P694+IF(Limit=Oui,MAX(0,S694),S694)</f>
        <v>238.27842893750554</v>
      </c>
      <c r="Q695" s="12">
        <f>Cp*RhoP/(R695*RhoA)*dP/1000*MassivSI</f>
        <v>0.52138343294693323</v>
      </c>
      <c r="R695" s="24">
        <f>IF(P695&lt;600,425+0.773*P695-1.69/1000*P695^2+2.22/1000^2*P695^3,IF(P695&lt;735,666+13002/(738-P695),IF(P695&lt;900,545+17820/(P695-731),650)))</f>
        <v>543.27033899782589</v>
      </c>
      <c r="S695" s="12">
        <f>LambdaP*MassivSI/(dP/1000)/(R695*RhoA)/(1+Q695/3)*(D695-P695)*DeltaT-(EXP(Q695/10)-1)*(D695-D694)</f>
        <v>0.34694255639321403</v>
      </c>
    </row>
    <row r="696" spans="2:19" x14ac:dyDescent="0.25">
      <c r="B696" s="3">
        <f t="shared" si="40"/>
        <v>3390</v>
      </c>
      <c r="C696" s="14">
        <f t="shared" si="41"/>
        <v>56.5</v>
      </c>
      <c r="D696" s="11">
        <f t="shared" si="42"/>
        <v>936.35387969442695</v>
      </c>
      <c r="E696" s="11">
        <f t="shared" si="43"/>
        <v>238.62537149389874</v>
      </c>
      <c r="F696" s="11">
        <f>L696</f>
        <v>238.62537149389874</v>
      </c>
      <c r="G696" s="11">
        <f>P696</f>
        <v>238.62537149389874</v>
      </c>
      <c r="H696" s="24">
        <f>H695+IF(Limit=Oui,MAX(0,K695),K695)</f>
        <v>238.62537149389874</v>
      </c>
      <c r="I696" s="12">
        <f>Cp*RhoP/(J696*RhoA)*dP/1000*MassivSS</f>
        <v>0.52126834708855829</v>
      </c>
      <c r="J696" s="24">
        <f>IF(H696&lt;600,425+0.773*H696-1.69/1000*H696^2+2.22/1000^2*H696^3,IF(H696&lt;735,666+13002/(738-H696),IF(H696&lt;900,545+17820/(H696-731),650)))</f>
        <v>543.39028246579676</v>
      </c>
      <c r="K696" s="12">
        <f>LambdaP*MassivSS/(dP/1000)/(J696*RhoA)/(1+I696/3)*(D696-H696)*DeltaT-(EXP(I696/10)-1)*(D696-D695)</f>
        <v>0.34683027476159178</v>
      </c>
      <c r="L696" s="24">
        <f>L695+IF(Limit=Oui,MAX(0,O695),O695)</f>
        <v>238.62537149389874</v>
      </c>
      <c r="M696" s="12">
        <f>Cp*RhoP/(N696*RhoA)*dP/1000*MassivW</f>
        <v>0.52126834708855829</v>
      </c>
      <c r="N696" s="24">
        <f>IF(L696&lt;600,425+0.773*L696-1.69/1000*L696^2+2.22/1000^2*L696^3,IF(L696&lt;735,666+13002/(738-L696),IF(L696&lt;900,545+17820/(L696-731),650)))</f>
        <v>543.39028246579676</v>
      </c>
      <c r="O696" s="12">
        <f>LambdaP*MassivW/(dP/1000)/(N696*RhoA)/(1+M696/3)*(D696-L696)*DeltaT-(EXP(M696/10)-1)*(D696-D695)</f>
        <v>0.34683027476159178</v>
      </c>
      <c r="P696" s="24">
        <f>P695+IF(Limit=Oui,MAX(0,S695),S695)</f>
        <v>238.62537149389874</v>
      </c>
      <c r="Q696" s="12">
        <f>Cp*RhoP/(R696*RhoA)*dP/1000*MassivSI</f>
        <v>0.52126834708855829</v>
      </c>
      <c r="R696" s="24">
        <f>IF(P696&lt;600,425+0.773*P696-1.69/1000*P696^2+2.22/1000^2*P696^3,IF(P696&lt;735,666+13002/(738-P696),IF(P696&lt;900,545+17820/(P696-731),650)))</f>
        <v>543.39028246579676</v>
      </c>
      <c r="S696" s="12">
        <f>LambdaP*MassivSI/(dP/1000)/(R696*RhoA)/(1+Q696/3)*(D696-P696)*DeltaT-(EXP(Q696/10)-1)*(D696-D695)</f>
        <v>0.34683027476159178</v>
      </c>
    </row>
    <row r="697" spans="2:19" x14ac:dyDescent="0.25">
      <c r="B697" s="3">
        <f t="shared" si="40"/>
        <v>3395</v>
      </c>
      <c r="C697" s="14">
        <f t="shared" si="41"/>
        <v>56.583333333333336</v>
      </c>
      <c r="D697" s="11">
        <f t="shared" si="42"/>
        <v>936.5742203168669</v>
      </c>
      <c r="E697" s="11">
        <f t="shared" si="43"/>
        <v>238.97220176866034</v>
      </c>
      <c r="F697" s="11">
        <f>L697</f>
        <v>238.97220176866034</v>
      </c>
      <c r="G697" s="11">
        <f>P697</f>
        <v>238.97220176866034</v>
      </c>
      <c r="H697" s="24">
        <f>H696+IF(Limit=Oui,MAX(0,K696),K696)</f>
        <v>238.97220176866034</v>
      </c>
      <c r="I697" s="12">
        <f>Cp*RhoP/(J697*RhoA)*dP/1000*MassivSS</f>
        <v>0.52115337249258264</v>
      </c>
      <c r="J697" s="24">
        <f>IF(H697&lt;600,425+0.773*H697-1.69/1000*H697^2+2.22/1000^2*H697^3,IF(H697&lt;735,666+13002/(738-H697),IF(H697&lt;900,545+17820/(H697-731),650)))</f>
        <v>543.51016287237417</v>
      </c>
      <c r="K697" s="12">
        <f>LambdaP*MassivSS/(dP/1000)/(J697*RhoA)/(1+I697/3)*(D697-H697)*DeltaT-(EXP(I697/10)-1)*(D697-D696)</f>
        <v>0.34671790756727694</v>
      </c>
      <c r="L697" s="24">
        <f>L696+IF(Limit=Oui,MAX(0,O696),O696)</f>
        <v>238.97220176866034</v>
      </c>
      <c r="M697" s="12">
        <f>Cp*RhoP/(N697*RhoA)*dP/1000*MassivW</f>
        <v>0.52115337249258264</v>
      </c>
      <c r="N697" s="24">
        <f>IF(L697&lt;600,425+0.773*L697-1.69/1000*L697^2+2.22/1000^2*L697^3,IF(L697&lt;735,666+13002/(738-L697),IF(L697&lt;900,545+17820/(L697-731),650)))</f>
        <v>543.51016287237417</v>
      </c>
      <c r="O697" s="12">
        <f>LambdaP*MassivW/(dP/1000)/(N697*RhoA)/(1+M697/3)*(D697-L697)*DeltaT-(EXP(M697/10)-1)*(D697-D696)</f>
        <v>0.34671790756727694</v>
      </c>
      <c r="P697" s="24">
        <f>P696+IF(Limit=Oui,MAX(0,S696),S696)</f>
        <v>238.97220176866034</v>
      </c>
      <c r="Q697" s="12">
        <f>Cp*RhoP/(R697*RhoA)*dP/1000*MassivSI</f>
        <v>0.52115337249258264</v>
      </c>
      <c r="R697" s="24">
        <f>IF(P697&lt;600,425+0.773*P697-1.69/1000*P697^2+2.22/1000^2*P697^3,IF(P697&lt;735,666+13002/(738-P697),IF(P697&lt;900,545+17820/(P697-731),650)))</f>
        <v>543.51016287237417</v>
      </c>
      <c r="S697" s="12">
        <f>LambdaP*MassivSI/(dP/1000)/(R697*RhoA)/(1+Q697/3)*(D697-P697)*DeltaT-(EXP(Q697/10)-1)*(D697-D696)</f>
        <v>0.34671790756727694</v>
      </c>
    </row>
    <row r="698" spans="2:19" x14ac:dyDescent="0.25">
      <c r="B698" s="3">
        <f t="shared" si="40"/>
        <v>3400</v>
      </c>
      <c r="C698" s="14">
        <f t="shared" si="41"/>
        <v>56.666666666666664</v>
      </c>
      <c r="D698" s="11">
        <f t="shared" si="42"/>
        <v>936.79423738467881</v>
      </c>
      <c r="E698" s="11">
        <f t="shared" si="43"/>
        <v>239.31891967622761</v>
      </c>
      <c r="F698" s="11">
        <f>L698</f>
        <v>239.31891967622761</v>
      </c>
      <c r="G698" s="11">
        <f>P698</f>
        <v>239.31891967622761</v>
      </c>
      <c r="H698" s="24">
        <f>H697+IF(Limit=Oui,MAX(0,K697),K697)</f>
        <v>239.31891967622761</v>
      </c>
      <c r="I698" s="12">
        <f>Cp*RhoP/(J698*RhoA)*dP/1000*MassivSS</f>
        <v>0.52103850851879585</v>
      </c>
      <c r="J698" s="24">
        <f>IF(H698&lt;600,425+0.773*H698-1.69/1000*H698^2+2.22/1000^2*H698^3,IF(H698&lt;735,666+13002/(738-H698),IF(H698&lt;900,545+17820/(H698-731),650)))</f>
        <v>543.62998076698329</v>
      </c>
      <c r="K698" s="12">
        <f>LambdaP*MassivSS/(dP/1000)/(J698*RhoA)/(1+I698/3)*(D698-H698)*DeltaT-(EXP(I698/10)-1)*(D698-D697)</f>
        <v>0.34660545529629094</v>
      </c>
      <c r="L698" s="24">
        <f>L697+IF(Limit=Oui,MAX(0,O697),O697)</f>
        <v>239.31891967622761</v>
      </c>
      <c r="M698" s="12">
        <f>Cp*RhoP/(N698*RhoA)*dP/1000*MassivW</f>
        <v>0.52103850851879585</v>
      </c>
      <c r="N698" s="24">
        <f>IF(L698&lt;600,425+0.773*L698-1.69/1000*L698^2+2.22/1000^2*L698^3,IF(L698&lt;735,666+13002/(738-L698),IF(L698&lt;900,545+17820/(L698-731),650)))</f>
        <v>543.62998076698329</v>
      </c>
      <c r="O698" s="12">
        <f>LambdaP*MassivW/(dP/1000)/(N698*RhoA)/(1+M698/3)*(D698-L698)*DeltaT-(EXP(M698/10)-1)*(D698-D697)</f>
        <v>0.34660545529629094</v>
      </c>
      <c r="P698" s="24">
        <f>P697+IF(Limit=Oui,MAX(0,S697),S697)</f>
        <v>239.31891967622761</v>
      </c>
      <c r="Q698" s="12">
        <f>Cp*RhoP/(R698*RhoA)*dP/1000*MassivSI</f>
        <v>0.52103850851879585</v>
      </c>
      <c r="R698" s="24">
        <f>IF(P698&lt;600,425+0.773*P698-1.69/1000*P698^2+2.22/1000^2*P698^3,IF(P698&lt;735,666+13002/(738-P698),IF(P698&lt;900,545+17820/(P698-731),650)))</f>
        <v>543.62998076698329</v>
      </c>
      <c r="S698" s="12">
        <f>LambdaP*MassivSI/(dP/1000)/(R698*RhoA)/(1+Q698/3)*(D698-P698)*DeltaT-(EXP(Q698/10)-1)*(D698-D697)</f>
        <v>0.34660545529629094</v>
      </c>
    </row>
    <row r="699" spans="2:19" x14ac:dyDescent="0.25">
      <c r="B699" s="3">
        <f t="shared" si="40"/>
        <v>3405</v>
      </c>
      <c r="C699" s="14">
        <f t="shared" si="41"/>
        <v>56.75</v>
      </c>
      <c r="D699" s="11">
        <f t="shared" si="42"/>
        <v>937.01393184670371</v>
      </c>
      <c r="E699" s="11">
        <f t="shared" si="43"/>
        <v>239.66552513152391</v>
      </c>
      <c r="F699" s="11">
        <f>L699</f>
        <v>239.66552513152391</v>
      </c>
      <c r="G699" s="11">
        <f>P699</f>
        <v>239.66552513152391</v>
      </c>
      <c r="H699" s="24">
        <f>H698+IF(Limit=Oui,MAX(0,K698),K698)</f>
        <v>239.66552513152391</v>
      </c>
      <c r="I699" s="12">
        <f>Cp*RhoP/(J699*RhoA)*dP/1000*MassivSS</f>
        <v>0.5209237545289509</v>
      </c>
      <c r="J699" s="24">
        <f>IF(H699&lt;600,425+0.773*H699-1.69/1000*H699^2+2.22/1000^2*H699^3,IF(H699&lt;735,666+13002/(738-H699),IF(H699&lt;900,545+17820/(H699-731),650)))</f>
        <v>543.7497366981537</v>
      </c>
      <c r="K699" s="12">
        <f>LambdaP*MassivSS/(dP/1000)/(J699*RhoA)/(1+I699/3)*(D699-H699)*DeltaT-(EXP(I699/10)-1)*(D699-D698)</f>
        <v>0.34649291843133995</v>
      </c>
      <c r="L699" s="24">
        <f>L698+IF(Limit=Oui,MAX(0,O698),O698)</f>
        <v>239.66552513152391</v>
      </c>
      <c r="M699" s="12">
        <f>Cp*RhoP/(N699*RhoA)*dP/1000*MassivW</f>
        <v>0.5209237545289509</v>
      </c>
      <c r="N699" s="24">
        <f>IF(L699&lt;600,425+0.773*L699-1.69/1000*L699^2+2.22/1000^2*L699^3,IF(L699&lt;735,666+13002/(738-L699),IF(L699&lt;900,545+17820/(L699-731),650)))</f>
        <v>543.7497366981537</v>
      </c>
      <c r="O699" s="12">
        <f>LambdaP*MassivW/(dP/1000)/(N699*RhoA)/(1+M699/3)*(D699-L699)*DeltaT-(EXP(M699/10)-1)*(D699-D698)</f>
        <v>0.34649291843133995</v>
      </c>
      <c r="P699" s="24">
        <f>P698+IF(Limit=Oui,MAX(0,S698),S698)</f>
        <v>239.66552513152391</v>
      </c>
      <c r="Q699" s="12">
        <f>Cp*RhoP/(R699*RhoA)*dP/1000*MassivSI</f>
        <v>0.5209237545289509</v>
      </c>
      <c r="R699" s="24">
        <f>IF(P699&lt;600,425+0.773*P699-1.69/1000*P699^2+2.22/1000^2*P699^3,IF(P699&lt;735,666+13002/(738-P699),IF(P699&lt;900,545+17820/(P699-731),650)))</f>
        <v>543.7497366981537</v>
      </c>
      <c r="S699" s="12">
        <f>LambdaP*MassivSI/(dP/1000)/(R699*RhoA)/(1+Q699/3)*(D699-P699)*DeltaT-(EXP(Q699/10)-1)*(D699-D698)</f>
        <v>0.34649291843133995</v>
      </c>
    </row>
    <row r="700" spans="2:19" x14ac:dyDescent="0.25">
      <c r="B700" s="3">
        <f t="shared" si="40"/>
        <v>3410</v>
      </c>
      <c r="C700" s="14">
        <f t="shared" si="41"/>
        <v>56.833333333333336</v>
      </c>
      <c r="D700" s="11">
        <f t="shared" si="42"/>
        <v>937.23330464761511</v>
      </c>
      <c r="E700" s="11">
        <f t="shared" si="43"/>
        <v>240.01201804995526</v>
      </c>
      <c r="F700" s="11">
        <f>L700</f>
        <v>240.01201804995526</v>
      </c>
      <c r="G700" s="11">
        <f>P700</f>
        <v>240.01201804995526</v>
      </c>
      <c r="H700" s="24">
        <f>H699+IF(Limit=Oui,MAX(0,K699),K699)</f>
        <v>240.01201804995526</v>
      </c>
      <c r="I700" s="12">
        <f>Cp*RhoP/(J700*RhoA)*dP/1000*MassivSS</f>
        <v>0.52080910988676077</v>
      </c>
      <c r="J700" s="24">
        <f>IF(H700&lt;600,425+0.773*H700-1.69/1000*H700^2+2.22/1000^2*H700^3,IF(H700&lt;735,666+13002/(738-H700),IF(H700&lt;900,545+17820/(H700-731),650)))</f>
        <v>543.86943121351703</v>
      </c>
      <c r="K700" s="12">
        <f>LambdaP*MassivSS/(dP/1000)/(J700*RhoA)/(1+I700/3)*(D700-H700)*DeltaT-(EXP(I700/10)-1)*(D700-D699)</f>
        <v>0.34638029745181081</v>
      </c>
      <c r="L700" s="24">
        <f>L699+IF(Limit=Oui,MAX(0,O699),O699)</f>
        <v>240.01201804995526</v>
      </c>
      <c r="M700" s="12">
        <f>Cp*RhoP/(N700*RhoA)*dP/1000*MassivW</f>
        <v>0.52080910988676077</v>
      </c>
      <c r="N700" s="24">
        <f>IF(L700&lt;600,425+0.773*L700-1.69/1000*L700^2+2.22/1000^2*L700^3,IF(L700&lt;735,666+13002/(738-L700),IF(L700&lt;900,545+17820/(L700-731),650)))</f>
        <v>543.86943121351703</v>
      </c>
      <c r="O700" s="12">
        <f>LambdaP*MassivW/(dP/1000)/(N700*RhoA)/(1+M700/3)*(D700-L700)*DeltaT-(EXP(M700/10)-1)*(D700-D699)</f>
        <v>0.34638029745181081</v>
      </c>
      <c r="P700" s="24">
        <f>P699+IF(Limit=Oui,MAX(0,S699),S699)</f>
        <v>240.01201804995526</v>
      </c>
      <c r="Q700" s="12">
        <f>Cp*RhoP/(R700*RhoA)*dP/1000*MassivSI</f>
        <v>0.52080910988676077</v>
      </c>
      <c r="R700" s="24">
        <f>IF(P700&lt;600,425+0.773*P700-1.69/1000*P700^2+2.22/1000^2*P700^3,IF(P700&lt;735,666+13002/(738-P700),IF(P700&lt;900,545+17820/(P700-731),650)))</f>
        <v>543.86943121351703</v>
      </c>
      <c r="S700" s="12">
        <f>LambdaP*MassivSI/(dP/1000)/(R700*RhoA)/(1+Q700/3)*(D700-P700)*DeltaT-(EXP(Q700/10)-1)*(D700-D699)</f>
        <v>0.34638029745181081</v>
      </c>
    </row>
    <row r="701" spans="2:19" x14ac:dyDescent="0.25">
      <c r="B701" s="3">
        <f t="shared" si="40"/>
        <v>3415</v>
      </c>
      <c r="C701" s="14">
        <f t="shared" si="41"/>
        <v>56.916666666666664</v>
      </c>
      <c r="D701" s="11">
        <f t="shared" si="42"/>
        <v>937.45235672794297</v>
      </c>
      <c r="E701" s="11">
        <f t="shared" si="43"/>
        <v>240.35839834740707</v>
      </c>
      <c r="F701" s="11">
        <f>L701</f>
        <v>240.35839834740707</v>
      </c>
      <c r="G701" s="11">
        <f>P701</f>
        <v>240.35839834740707</v>
      </c>
      <c r="H701" s="24">
        <f>H700+IF(Limit=Oui,MAX(0,K700),K700)</f>
        <v>240.35839834740707</v>
      </c>
      <c r="I701" s="12">
        <f>Cp*RhoP/(J701*RhoA)*dP/1000*MassivSS</f>
        <v>0.5206945739578962</v>
      </c>
      <c r="J701" s="24">
        <f>IF(H701&lt;600,425+0.773*H701-1.69/1000*H701^2+2.22/1000^2*H701^3,IF(H701&lt;735,666+13002/(738-H701),IF(H701&lt;900,545+17820/(H701-731),650)))</f>
        <v>543.98906485980524</v>
      </c>
      <c r="K701" s="12">
        <f>LambdaP*MassivSS/(dP/1000)/(J701*RhoA)/(1+I701/3)*(D701-H701)*DeltaT-(EXP(I701/10)-1)*(D701-D700)</f>
        <v>0.34626759283383246</v>
      </c>
      <c r="L701" s="24">
        <f>L700+IF(Limit=Oui,MAX(0,O700),O700)</f>
        <v>240.35839834740707</v>
      </c>
      <c r="M701" s="12">
        <f>Cp*RhoP/(N701*RhoA)*dP/1000*MassivW</f>
        <v>0.5206945739578962</v>
      </c>
      <c r="N701" s="24">
        <f>IF(L701&lt;600,425+0.773*L701-1.69/1000*L701^2+2.22/1000^2*L701^3,IF(L701&lt;735,666+13002/(738-L701),IF(L701&lt;900,545+17820/(L701-731),650)))</f>
        <v>543.98906485980524</v>
      </c>
      <c r="O701" s="12">
        <f>LambdaP*MassivW/(dP/1000)/(N701*RhoA)/(1+M701/3)*(D701-L701)*DeltaT-(EXP(M701/10)-1)*(D701-D700)</f>
        <v>0.34626759283383246</v>
      </c>
      <c r="P701" s="24">
        <f>P700+IF(Limit=Oui,MAX(0,S700),S700)</f>
        <v>240.35839834740707</v>
      </c>
      <c r="Q701" s="12">
        <f>Cp*RhoP/(R701*RhoA)*dP/1000*MassivSI</f>
        <v>0.5206945739578962</v>
      </c>
      <c r="R701" s="24">
        <f>IF(P701&lt;600,425+0.773*P701-1.69/1000*P701^2+2.22/1000^2*P701^3,IF(P701&lt;735,666+13002/(738-P701),IF(P701&lt;900,545+17820/(P701-731),650)))</f>
        <v>543.98906485980524</v>
      </c>
      <c r="S701" s="12">
        <f>LambdaP*MassivSI/(dP/1000)/(R701*RhoA)/(1+Q701/3)*(D701-P701)*DeltaT-(EXP(Q701/10)-1)*(D701-D700)</f>
        <v>0.34626759283383246</v>
      </c>
    </row>
    <row r="702" spans="2:19" x14ac:dyDescent="0.25">
      <c r="B702" s="3">
        <f t="shared" si="40"/>
        <v>3420</v>
      </c>
      <c r="C702" s="14">
        <f t="shared" si="41"/>
        <v>57</v>
      </c>
      <c r="D702" s="11">
        <f t="shared" si="42"/>
        <v>937.67108902409825</v>
      </c>
      <c r="E702" s="11">
        <f t="shared" si="43"/>
        <v>240.70466594024091</v>
      </c>
      <c r="F702" s="11">
        <f>L702</f>
        <v>240.70466594024091</v>
      </c>
      <c r="G702" s="11">
        <f>P702</f>
        <v>240.70466594024091</v>
      </c>
      <c r="H702" s="24">
        <f>H701+IF(Limit=Oui,MAX(0,K701),K701)</f>
        <v>240.70466594024091</v>
      </c>
      <c r="I702" s="12">
        <f>Cp*RhoP/(J702*RhoA)*dP/1000*MassivSS</f>
        <v>0.52058014610998227</v>
      </c>
      <c r="J702" s="24">
        <f>IF(H702&lt;600,425+0.773*H702-1.69/1000*H702^2+2.22/1000^2*H702^3,IF(H702&lt;735,666+13002/(738-H702),IF(H702&lt;900,545+17820/(H702-731),650)))</f>
        <v>544.10863818284838</v>
      </c>
      <c r="K702" s="12">
        <f>LambdaP*MassivSS/(dP/1000)/(J702*RhoA)/(1+I702/3)*(D702-H702)*DeltaT-(EXP(I702/10)-1)*(D702-D701)</f>
        <v>0.34615480505026464</v>
      </c>
      <c r="L702" s="24">
        <f>L701+IF(Limit=Oui,MAX(0,O701),O701)</f>
        <v>240.70466594024091</v>
      </c>
      <c r="M702" s="12">
        <f>Cp*RhoP/(N702*RhoA)*dP/1000*MassivW</f>
        <v>0.52058014610998227</v>
      </c>
      <c r="N702" s="24">
        <f>IF(L702&lt;600,425+0.773*L702-1.69/1000*L702^2+2.22/1000^2*L702^3,IF(L702&lt;735,666+13002/(738-L702),IF(L702&lt;900,545+17820/(L702-731),650)))</f>
        <v>544.10863818284838</v>
      </c>
      <c r="O702" s="12">
        <f>LambdaP*MassivW/(dP/1000)/(N702*RhoA)/(1+M702/3)*(D702-L702)*DeltaT-(EXP(M702/10)-1)*(D702-D701)</f>
        <v>0.34615480505026464</v>
      </c>
      <c r="P702" s="24">
        <f>P701+IF(Limit=Oui,MAX(0,S701),S701)</f>
        <v>240.70466594024091</v>
      </c>
      <c r="Q702" s="12">
        <f>Cp*RhoP/(R702*RhoA)*dP/1000*MassivSI</f>
        <v>0.52058014610998227</v>
      </c>
      <c r="R702" s="24">
        <f>IF(P702&lt;600,425+0.773*P702-1.69/1000*P702^2+2.22/1000^2*P702^3,IF(P702&lt;735,666+13002/(738-P702),IF(P702&lt;900,545+17820/(P702-731),650)))</f>
        <v>544.10863818284838</v>
      </c>
      <c r="S702" s="12">
        <f>LambdaP*MassivSI/(dP/1000)/(R702*RhoA)/(1+Q702/3)*(D702-P702)*DeltaT-(EXP(Q702/10)-1)*(D702-D701)</f>
        <v>0.34615480505026464</v>
      </c>
    </row>
    <row r="703" spans="2:19" x14ac:dyDescent="0.25">
      <c r="B703" s="3">
        <f t="shared" si="40"/>
        <v>3425</v>
      </c>
      <c r="C703" s="14">
        <f t="shared" si="41"/>
        <v>57.083333333333336</v>
      </c>
      <c r="D703" s="11">
        <f t="shared" si="42"/>
        <v>937.88950246839693</v>
      </c>
      <c r="E703" s="11">
        <f t="shared" si="43"/>
        <v>241.05082074529119</v>
      </c>
      <c r="F703" s="11">
        <f>L703</f>
        <v>241.05082074529119</v>
      </c>
      <c r="G703" s="11">
        <f>P703</f>
        <v>241.05082074529119</v>
      </c>
      <c r="H703" s="24">
        <f>H702+IF(Limit=Oui,MAX(0,K702),K702)</f>
        <v>241.05082074529119</v>
      </c>
      <c r="I703" s="12">
        <f>Cp*RhoP/(J703*RhoA)*dP/1000*MassivSS</f>
        <v>0.52046582571259403</v>
      </c>
      <c r="J703" s="24">
        <f>IF(H703&lt;600,425+0.773*H703-1.69/1000*H703^2+2.22/1000^2*H703^3,IF(H703&lt;735,666+13002/(738-H703),IF(H703&lt;900,545+17820/(H703-731),650)))</f>
        <v>544.22815172757385</v>
      </c>
      <c r="K703" s="12">
        <f>LambdaP*MassivSS/(dP/1000)/(J703*RhoA)/(1+I703/3)*(D703-H703)*DeltaT-(EXP(I703/10)-1)*(D703-D702)</f>
        <v>0.3460419345707475</v>
      </c>
      <c r="L703" s="24">
        <f>L702+IF(Limit=Oui,MAX(0,O702),O702)</f>
        <v>241.05082074529119</v>
      </c>
      <c r="M703" s="12">
        <f>Cp*RhoP/(N703*RhoA)*dP/1000*MassivW</f>
        <v>0.52046582571259403</v>
      </c>
      <c r="N703" s="24">
        <f>IF(L703&lt;600,425+0.773*L703-1.69/1000*L703^2+2.22/1000^2*L703^3,IF(L703&lt;735,666+13002/(738-L703),IF(L703&lt;900,545+17820/(L703-731),650)))</f>
        <v>544.22815172757385</v>
      </c>
      <c r="O703" s="12">
        <f>LambdaP*MassivW/(dP/1000)/(N703*RhoA)/(1+M703/3)*(D703-L703)*DeltaT-(EXP(M703/10)-1)*(D703-D702)</f>
        <v>0.3460419345707475</v>
      </c>
      <c r="P703" s="24">
        <f>P702+IF(Limit=Oui,MAX(0,S702),S702)</f>
        <v>241.05082074529119</v>
      </c>
      <c r="Q703" s="12">
        <f>Cp*RhoP/(R703*RhoA)*dP/1000*MassivSI</f>
        <v>0.52046582571259403</v>
      </c>
      <c r="R703" s="24">
        <f>IF(P703&lt;600,425+0.773*P703-1.69/1000*P703^2+2.22/1000^2*P703^3,IF(P703&lt;735,666+13002/(738-P703),IF(P703&lt;900,545+17820/(P703-731),650)))</f>
        <v>544.22815172757385</v>
      </c>
      <c r="S703" s="12">
        <f>LambdaP*MassivSI/(dP/1000)/(R703*RhoA)/(1+Q703/3)*(D703-P703)*DeltaT-(EXP(Q703/10)-1)*(D703-D702)</f>
        <v>0.3460419345707475</v>
      </c>
    </row>
    <row r="704" spans="2:19" x14ac:dyDescent="0.25">
      <c r="B704" s="3">
        <f t="shared" si="40"/>
        <v>3430</v>
      </c>
      <c r="C704" s="14">
        <f t="shared" si="41"/>
        <v>57.166666666666664</v>
      </c>
      <c r="D704" s="11">
        <f t="shared" si="42"/>
        <v>938.1075979890835</v>
      </c>
      <c r="E704" s="11">
        <f t="shared" si="43"/>
        <v>241.39686267986193</v>
      </c>
      <c r="F704" s="11">
        <f>L704</f>
        <v>241.39686267986193</v>
      </c>
      <c r="G704" s="11">
        <f>P704</f>
        <v>241.39686267986193</v>
      </c>
      <c r="H704" s="24">
        <f>H703+IF(Limit=Oui,MAX(0,K703),K703)</f>
        <v>241.39686267986193</v>
      </c>
      <c r="I704" s="12">
        <f>Cp*RhoP/(J704*RhoA)*dP/1000*MassivSS</f>
        <v>0.52035161213725512</v>
      </c>
      <c r="J704" s="24">
        <f>IF(H704&lt;600,425+0.773*H704-1.69/1000*H704^2+2.22/1000^2*H704^3,IF(H704&lt;735,666+13002/(738-H704),IF(H704&lt;900,545+17820/(H704-731),650)))</f>
        <v>544.34760603800385</v>
      </c>
      <c r="K704" s="12">
        <f>LambdaP*MassivSS/(dP/1000)/(J704*RhoA)/(1+I704/3)*(D704-H704)*DeltaT-(EXP(I704/10)-1)*(D704-D703)</f>
        <v>0.34592898186174365</v>
      </c>
      <c r="L704" s="24">
        <f>L703+IF(Limit=Oui,MAX(0,O703),O703)</f>
        <v>241.39686267986193</v>
      </c>
      <c r="M704" s="12">
        <f>Cp*RhoP/(N704*RhoA)*dP/1000*MassivW</f>
        <v>0.52035161213725512</v>
      </c>
      <c r="N704" s="24">
        <f>IF(L704&lt;600,425+0.773*L704-1.69/1000*L704^2+2.22/1000^2*L704^3,IF(L704&lt;735,666+13002/(738-L704),IF(L704&lt;900,545+17820/(L704-731),650)))</f>
        <v>544.34760603800385</v>
      </c>
      <c r="O704" s="12">
        <f>LambdaP*MassivW/(dP/1000)/(N704*RhoA)/(1+M704/3)*(D704-L704)*DeltaT-(EXP(M704/10)-1)*(D704-D703)</f>
        <v>0.34592898186174365</v>
      </c>
      <c r="P704" s="24">
        <f>P703+IF(Limit=Oui,MAX(0,S703),S703)</f>
        <v>241.39686267986193</v>
      </c>
      <c r="Q704" s="12">
        <f>Cp*RhoP/(R704*RhoA)*dP/1000*MassivSI</f>
        <v>0.52035161213725512</v>
      </c>
      <c r="R704" s="24">
        <f>IF(P704&lt;600,425+0.773*P704-1.69/1000*P704^2+2.22/1000^2*P704^3,IF(P704&lt;735,666+13002/(738-P704),IF(P704&lt;900,545+17820/(P704-731),650)))</f>
        <v>544.34760603800385</v>
      </c>
      <c r="S704" s="12">
        <f>LambdaP*MassivSI/(dP/1000)/(R704*RhoA)/(1+Q704/3)*(D704-P704)*DeltaT-(EXP(Q704/10)-1)*(D704-D703)</f>
        <v>0.34592898186174365</v>
      </c>
    </row>
    <row r="705" spans="2:19" x14ac:dyDescent="0.25">
      <c r="B705" s="3">
        <f t="shared" si="40"/>
        <v>3435</v>
      </c>
      <c r="C705" s="14">
        <f t="shared" si="41"/>
        <v>57.25</v>
      </c>
      <c r="D705" s="11">
        <f t="shared" si="42"/>
        <v>938.325376510355</v>
      </c>
      <c r="E705" s="11">
        <f t="shared" si="43"/>
        <v>241.74279166172366</v>
      </c>
      <c r="F705" s="11">
        <f>L705</f>
        <v>241.74279166172366</v>
      </c>
      <c r="G705" s="11">
        <f>P705</f>
        <v>241.74279166172366</v>
      </c>
      <c r="H705" s="24">
        <f>H704+IF(Limit=Oui,MAX(0,K704),K704)</f>
        <v>241.74279166172366</v>
      </c>
      <c r="I705" s="12">
        <f>Cp*RhoP/(J705*RhoA)*dP/1000*MassivSS</f>
        <v>0.52023750475743269</v>
      </c>
      <c r="J705" s="24">
        <f>IF(H705&lt;600,425+0.773*H705-1.69/1000*H705^2+2.22/1000^2*H705^3,IF(H705&lt;735,666+13002/(738-H705),IF(H705&lt;900,545+17820/(H705-731),650)))</f>
        <v>544.46700165725383</v>
      </c>
      <c r="K705" s="12">
        <f>LambdaP*MassivSS/(dP/1000)/(J705*RhoA)/(1+I705/3)*(D705-H705)*DeltaT-(EXP(I705/10)-1)*(D705-D704)</f>
        <v>0.34581594738653332</v>
      </c>
      <c r="L705" s="24">
        <f>L704+IF(Limit=Oui,MAX(0,O704),O704)</f>
        <v>241.74279166172366</v>
      </c>
      <c r="M705" s="12">
        <f>Cp*RhoP/(N705*RhoA)*dP/1000*MassivW</f>
        <v>0.52023750475743269</v>
      </c>
      <c r="N705" s="24">
        <f>IF(L705&lt;600,425+0.773*L705-1.69/1000*L705^2+2.22/1000^2*L705^3,IF(L705&lt;735,666+13002/(738-L705),IF(L705&lt;900,545+17820/(L705-731),650)))</f>
        <v>544.46700165725383</v>
      </c>
      <c r="O705" s="12">
        <f>LambdaP*MassivW/(dP/1000)/(N705*RhoA)/(1+M705/3)*(D705-L705)*DeltaT-(EXP(M705/10)-1)*(D705-D704)</f>
        <v>0.34581594738653332</v>
      </c>
      <c r="P705" s="24">
        <f>P704+IF(Limit=Oui,MAX(0,S704),S704)</f>
        <v>241.74279166172366</v>
      </c>
      <c r="Q705" s="12">
        <f>Cp*RhoP/(R705*RhoA)*dP/1000*MassivSI</f>
        <v>0.52023750475743269</v>
      </c>
      <c r="R705" s="24">
        <f>IF(P705&lt;600,425+0.773*P705-1.69/1000*P705^2+2.22/1000^2*P705^3,IF(P705&lt;735,666+13002/(738-P705),IF(P705&lt;900,545+17820/(P705-731),650)))</f>
        <v>544.46700165725383</v>
      </c>
      <c r="S705" s="12">
        <f>LambdaP*MassivSI/(dP/1000)/(R705*RhoA)/(1+Q705/3)*(D705-P705)*DeltaT-(EXP(Q705/10)-1)*(D705-D704)</f>
        <v>0.34581594738653332</v>
      </c>
    </row>
    <row r="706" spans="2:19" x14ac:dyDescent="0.25">
      <c r="B706" s="3">
        <f t="shared" si="40"/>
        <v>3440</v>
      </c>
      <c r="C706" s="14">
        <f t="shared" si="41"/>
        <v>57.333333333333336</v>
      </c>
      <c r="D706" s="11">
        <f t="shared" si="42"/>
        <v>938.54283895238439</v>
      </c>
      <c r="E706" s="11">
        <f t="shared" si="43"/>
        <v>242.0886076091102</v>
      </c>
      <c r="F706" s="11">
        <f>L706</f>
        <v>242.0886076091102</v>
      </c>
      <c r="G706" s="11">
        <f>P706</f>
        <v>242.0886076091102</v>
      </c>
      <c r="H706" s="24">
        <f>H705+IF(Limit=Oui,MAX(0,K705),K705)</f>
        <v>242.0886076091102</v>
      </c>
      <c r="I706" s="12">
        <f>Cp*RhoP/(J706*RhoA)*dP/1000*MassivSS</f>
        <v>0.52012350294853549</v>
      </c>
      <c r="J706" s="24">
        <f>IF(H706&lt;600,425+0.773*H706-1.69/1000*H706^2+2.22/1000^2*H706^3,IF(H706&lt;735,666+13002/(738-H706),IF(H706&lt;900,545+17820/(H706-731),650)))</f>
        <v>544.58633912753123</v>
      </c>
      <c r="K706" s="12">
        <f>LambdaP*MassivSS/(dP/1000)/(J706*RhoA)/(1+I706/3)*(D706-H706)*DeltaT-(EXP(I706/10)-1)*(D706-D705)</f>
        <v>0.34570283160526272</v>
      </c>
      <c r="L706" s="24">
        <f>L705+IF(Limit=Oui,MAX(0,O705),O705)</f>
        <v>242.0886076091102</v>
      </c>
      <c r="M706" s="12">
        <f>Cp*RhoP/(N706*RhoA)*dP/1000*MassivW</f>
        <v>0.52012350294853549</v>
      </c>
      <c r="N706" s="24">
        <f>IF(L706&lt;600,425+0.773*L706-1.69/1000*L706^2+2.22/1000^2*L706^3,IF(L706&lt;735,666+13002/(738-L706),IF(L706&lt;900,545+17820/(L706-731),650)))</f>
        <v>544.58633912753123</v>
      </c>
      <c r="O706" s="12">
        <f>LambdaP*MassivW/(dP/1000)/(N706*RhoA)/(1+M706/3)*(D706-L706)*DeltaT-(EXP(M706/10)-1)*(D706-D705)</f>
        <v>0.34570283160526272</v>
      </c>
      <c r="P706" s="24">
        <f>P705+IF(Limit=Oui,MAX(0,S705),S705)</f>
        <v>242.0886076091102</v>
      </c>
      <c r="Q706" s="12">
        <f>Cp*RhoP/(R706*RhoA)*dP/1000*MassivSI</f>
        <v>0.52012350294853549</v>
      </c>
      <c r="R706" s="24">
        <f>IF(P706&lt;600,425+0.773*P706-1.69/1000*P706^2+2.22/1000^2*P706^3,IF(P706&lt;735,666+13002/(738-P706),IF(P706&lt;900,545+17820/(P706-731),650)))</f>
        <v>544.58633912753123</v>
      </c>
      <c r="S706" s="12">
        <f>LambdaP*MassivSI/(dP/1000)/(R706*RhoA)/(1+Q706/3)*(D706-P706)*DeltaT-(EXP(Q706/10)-1)*(D706-D705)</f>
        <v>0.34570283160526272</v>
      </c>
    </row>
    <row r="707" spans="2:19" x14ac:dyDescent="0.25">
      <c r="B707" s="3">
        <f t="shared" si="40"/>
        <v>3445</v>
      </c>
      <c r="C707" s="14">
        <f t="shared" si="41"/>
        <v>57.416666666666664</v>
      </c>
      <c r="D707" s="11">
        <f t="shared" si="42"/>
        <v>938.7599862313441</v>
      </c>
      <c r="E707" s="11">
        <f t="shared" si="43"/>
        <v>242.43431044071545</v>
      </c>
      <c r="F707" s="11">
        <f>L707</f>
        <v>242.43431044071545</v>
      </c>
      <c r="G707" s="11">
        <f>P707</f>
        <v>242.43431044071545</v>
      </c>
      <c r="H707" s="24">
        <f>H706+IF(Limit=Oui,MAX(0,K706),K706)</f>
        <v>242.43431044071545</v>
      </c>
      <c r="I707" s="12">
        <f>Cp*RhoP/(J707*RhoA)*dP/1000*MassivSS</f>
        <v>0.52000960608791069</v>
      </c>
      <c r="J707" s="24">
        <f>IF(H707&lt;600,425+0.773*H707-1.69/1000*H707^2+2.22/1000^2*H707^3,IF(H707&lt;735,666+13002/(738-H707),IF(H707&lt;900,545+17820/(H707-731),650)))</f>
        <v>544.70561899013308</v>
      </c>
      <c r="K707" s="12">
        <f>LambdaP*MassivSS/(dP/1000)/(J707*RhoA)/(1+I707/3)*(D707-H707)*DeltaT-(EXP(I707/10)-1)*(D707-D706)</f>
        <v>0.34558963497495648</v>
      </c>
      <c r="L707" s="24">
        <f>L706+IF(Limit=Oui,MAX(0,O706),O706)</f>
        <v>242.43431044071545</v>
      </c>
      <c r="M707" s="12">
        <f>Cp*RhoP/(N707*RhoA)*dP/1000*MassivW</f>
        <v>0.52000960608791069</v>
      </c>
      <c r="N707" s="24">
        <f>IF(L707&lt;600,425+0.773*L707-1.69/1000*L707^2+2.22/1000^2*L707^3,IF(L707&lt;735,666+13002/(738-L707),IF(L707&lt;900,545+17820/(L707-731),650)))</f>
        <v>544.70561899013308</v>
      </c>
      <c r="O707" s="12">
        <f>LambdaP*MassivW/(dP/1000)/(N707*RhoA)/(1+M707/3)*(D707-L707)*DeltaT-(EXP(M707/10)-1)*(D707-D706)</f>
        <v>0.34558963497495648</v>
      </c>
      <c r="P707" s="24">
        <f>P706+IF(Limit=Oui,MAX(0,S706),S706)</f>
        <v>242.43431044071545</v>
      </c>
      <c r="Q707" s="12">
        <f>Cp*RhoP/(R707*RhoA)*dP/1000*MassivSI</f>
        <v>0.52000960608791069</v>
      </c>
      <c r="R707" s="24">
        <f>IF(P707&lt;600,425+0.773*P707-1.69/1000*P707^2+2.22/1000^2*P707^3,IF(P707&lt;735,666+13002/(738-P707),IF(P707&lt;900,545+17820/(P707-731),650)))</f>
        <v>544.70561899013308</v>
      </c>
      <c r="S707" s="12">
        <f>LambdaP*MassivSI/(dP/1000)/(R707*RhoA)/(1+Q707/3)*(D707-P707)*DeltaT-(EXP(Q707/10)-1)*(D707-D706)</f>
        <v>0.34558963497495648</v>
      </c>
    </row>
    <row r="708" spans="2:19" x14ac:dyDescent="0.25">
      <c r="B708" s="3">
        <f t="shared" si="40"/>
        <v>3450</v>
      </c>
      <c r="C708" s="14">
        <f t="shared" si="41"/>
        <v>57.5</v>
      </c>
      <c r="D708" s="11">
        <f t="shared" si="42"/>
        <v>938.97681925942857</v>
      </c>
      <c r="E708" s="11">
        <f t="shared" si="43"/>
        <v>242.77990007569039</v>
      </c>
      <c r="F708" s="11">
        <f>L708</f>
        <v>242.77990007569039</v>
      </c>
      <c r="G708" s="11">
        <f>P708</f>
        <v>242.77990007569039</v>
      </c>
      <c r="H708" s="24">
        <f>H707+IF(Limit=Oui,MAX(0,K707),K707)</f>
        <v>242.77990007569039</v>
      </c>
      <c r="I708" s="12">
        <f>Cp*RhoP/(J708*RhoA)*dP/1000*MassivSS</f>
        <v>0.51989581355483927</v>
      </c>
      <c r="J708" s="24">
        <f>IF(H708&lt;600,425+0.773*H708-1.69/1000*H708^2+2.22/1000^2*H708^3,IF(H708&lt;735,666+13002/(738-H708),IF(H708&lt;900,545+17820/(H708-731),650)))</f>
        <v>544.8248417854453</v>
      </c>
      <c r="K708" s="12">
        <f>LambdaP*MassivSS/(dP/1000)/(J708*RhoA)/(1+I708/3)*(D708-H708)*DeltaT-(EXP(I708/10)-1)*(D708-D707)</f>
        <v>0.34547635794958931</v>
      </c>
      <c r="L708" s="24">
        <f>L707+IF(Limit=Oui,MAX(0,O707),O707)</f>
        <v>242.77990007569039</v>
      </c>
      <c r="M708" s="12">
        <f>Cp*RhoP/(N708*RhoA)*dP/1000*MassivW</f>
        <v>0.51989581355483927</v>
      </c>
      <c r="N708" s="24">
        <f>IF(L708&lt;600,425+0.773*L708-1.69/1000*L708^2+2.22/1000^2*L708^3,IF(L708&lt;735,666+13002/(738-L708),IF(L708&lt;900,545+17820/(L708-731),650)))</f>
        <v>544.8248417854453</v>
      </c>
      <c r="O708" s="12">
        <f>LambdaP*MassivW/(dP/1000)/(N708*RhoA)/(1+M708/3)*(D708-L708)*DeltaT-(EXP(M708/10)-1)*(D708-D707)</f>
        <v>0.34547635794958931</v>
      </c>
      <c r="P708" s="24">
        <f>P707+IF(Limit=Oui,MAX(0,S707),S707)</f>
        <v>242.77990007569039</v>
      </c>
      <c r="Q708" s="12">
        <f>Cp*RhoP/(R708*RhoA)*dP/1000*MassivSI</f>
        <v>0.51989581355483927</v>
      </c>
      <c r="R708" s="24">
        <f>IF(P708&lt;600,425+0.773*P708-1.69/1000*P708^2+2.22/1000^2*P708^3,IF(P708&lt;735,666+13002/(738-P708),IF(P708&lt;900,545+17820/(P708-731),650)))</f>
        <v>544.8248417854453</v>
      </c>
      <c r="S708" s="12">
        <f>LambdaP*MassivSI/(dP/1000)/(R708*RhoA)/(1+Q708/3)*(D708-P708)*DeltaT-(EXP(Q708/10)-1)*(D708-D707)</f>
        <v>0.34547635794958931</v>
      </c>
    </row>
    <row r="709" spans="2:19" x14ac:dyDescent="0.25">
      <c r="B709" s="3">
        <f t="shared" si="40"/>
        <v>3455</v>
      </c>
      <c r="C709" s="14">
        <f t="shared" si="41"/>
        <v>57.583333333333336</v>
      </c>
      <c r="D709" s="11">
        <f t="shared" si="42"/>
        <v>939.19333894487761</v>
      </c>
      <c r="E709" s="11">
        <f t="shared" si="43"/>
        <v>243.12537643363999</v>
      </c>
      <c r="F709" s="11">
        <f>L709</f>
        <v>243.12537643363999</v>
      </c>
      <c r="G709" s="11">
        <f>P709</f>
        <v>243.12537643363999</v>
      </c>
      <c r="H709" s="24">
        <f>H708+IF(Limit=Oui,MAX(0,K708),K708)</f>
        <v>243.12537643363999</v>
      </c>
      <c r="I709" s="12">
        <f>Cp*RhoP/(J709*RhoA)*dP/1000*MassivSS</f>
        <v>0.5197821247305342</v>
      </c>
      <c r="J709" s="24">
        <f>IF(H709&lt;600,425+0.773*H709-1.69/1000*H709^2+2.22/1000^2*H709^3,IF(H709&lt;735,666+13002/(738-H709),IF(H709&lt;900,545+17820/(H709-731),650)))</f>
        <v>544.94400805294026</v>
      </c>
      <c r="K709" s="12">
        <f>LambdaP*MassivSS/(dP/1000)/(J709*RhoA)/(1+I709/3)*(D709-H709)*DeltaT-(EXP(I709/10)-1)*(D709-D708)</f>
        <v>0.34536300098005646</v>
      </c>
      <c r="L709" s="24">
        <f>L708+IF(Limit=Oui,MAX(0,O708),O708)</f>
        <v>243.12537643363999</v>
      </c>
      <c r="M709" s="12">
        <f>Cp*RhoP/(N709*RhoA)*dP/1000*MassivW</f>
        <v>0.5197821247305342</v>
      </c>
      <c r="N709" s="24">
        <f>IF(L709&lt;600,425+0.773*L709-1.69/1000*L709^2+2.22/1000^2*L709^3,IF(L709&lt;735,666+13002/(738-L709),IF(L709&lt;900,545+17820/(L709-731),650)))</f>
        <v>544.94400805294026</v>
      </c>
      <c r="O709" s="12">
        <f>LambdaP*MassivW/(dP/1000)/(N709*RhoA)/(1+M709/3)*(D709-L709)*DeltaT-(EXP(M709/10)-1)*(D709-D708)</f>
        <v>0.34536300098005646</v>
      </c>
      <c r="P709" s="24">
        <f>P708+IF(Limit=Oui,MAX(0,S708),S708)</f>
        <v>243.12537643363999</v>
      </c>
      <c r="Q709" s="12">
        <f>Cp*RhoP/(R709*RhoA)*dP/1000*MassivSI</f>
        <v>0.5197821247305342</v>
      </c>
      <c r="R709" s="24">
        <f>IF(P709&lt;600,425+0.773*P709-1.69/1000*P709^2+2.22/1000^2*P709^3,IF(P709&lt;735,666+13002/(738-P709),IF(P709&lt;900,545+17820/(P709-731),650)))</f>
        <v>544.94400805294026</v>
      </c>
      <c r="S709" s="12">
        <f>LambdaP*MassivSI/(dP/1000)/(R709*RhoA)/(1+Q709/3)*(D709-P709)*DeltaT-(EXP(Q709/10)-1)*(D709-D708)</f>
        <v>0.34536300098005646</v>
      </c>
    </row>
    <row r="710" spans="2:19" x14ac:dyDescent="0.25">
      <c r="B710" s="3">
        <f t="shared" si="40"/>
        <v>3460</v>
      </c>
      <c r="C710" s="14">
        <f t="shared" si="41"/>
        <v>57.666666666666664</v>
      </c>
      <c r="D710" s="11">
        <f t="shared" si="42"/>
        <v>939.40954619199965</v>
      </c>
      <c r="E710" s="11">
        <f t="shared" si="43"/>
        <v>243.47073943462004</v>
      </c>
      <c r="F710" s="11">
        <f>L710</f>
        <v>243.47073943462004</v>
      </c>
      <c r="G710" s="11">
        <f>P710</f>
        <v>243.47073943462004</v>
      </c>
      <c r="H710" s="24">
        <f>H709+IF(Limit=Oui,MAX(0,K709),K709)</f>
        <v>243.47073943462004</v>
      </c>
      <c r="I710" s="12">
        <f>Cp*RhoP/(J710*RhoA)*dP/1000*MassivSS</f>
        <v>0.5196685389981367</v>
      </c>
      <c r="J710" s="24">
        <f>IF(H710&lt;600,425+0.773*H710-1.69/1000*H710^2+2.22/1000^2*H710^3,IF(H710&lt;735,666+13002/(738-H710),IF(H710&lt;900,545+17820/(H710-731),650)))</f>
        <v>545.06311833117582</v>
      </c>
      <c r="K710" s="12">
        <f>LambdaP*MassivSS/(dP/1000)/(J710*RhoA)/(1+I710/3)*(D710-H710)*DeltaT-(EXP(I710/10)-1)*(D710-D709)</f>
        <v>0.34524956451420302</v>
      </c>
      <c r="L710" s="24">
        <f>L709+IF(Limit=Oui,MAX(0,O709),O709)</f>
        <v>243.47073943462004</v>
      </c>
      <c r="M710" s="12">
        <f>Cp*RhoP/(N710*RhoA)*dP/1000*MassivW</f>
        <v>0.5196685389981367</v>
      </c>
      <c r="N710" s="24">
        <f>IF(L710&lt;600,425+0.773*L710-1.69/1000*L710^2+2.22/1000^2*L710^3,IF(L710&lt;735,666+13002/(738-L710),IF(L710&lt;900,545+17820/(L710-731),650)))</f>
        <v>545.06311833117582</v>
      </c>
      <c r="O710" s="12">
        <f>LambdaP*MassivW/(dP/1000)/(N710*RhoA)/(1+M710/3)*(D710-L710)*DeltaT-(EXP(M710/10)-1)*(D710-D709)</f>
        <v>0.34524956451420302</v>
      </c>
      <c r="P710" s="24">
        <f>P709+IF(Limit=Oui,MAX(0,S709),S709)</f>
        <v>243.47073943462004</v>
      </c>
      <c r="Q710" s="12">
        <f>Cp*RhoP/(R710*RhoA)*dP/1000*MassivSI</f>
        <v>0.5196685389981367</v>
      </c>
      <c r="R710" s="24">
        <f>IF(P710&lt;600,425+0.773*P710-1.69/1000*P710^2+2.22/1000^2*P710^3,IF(P710&lt;735,666+13002/(738-P710),IF(P710&lt;900,545+17820/(P710-731),650)))</f>
        <v>545.06311833117582</v>
      </c>
      <c r="S710" s="12">
        <f>LambdaP*MassivSI/(dP/1000)/(R710*RhoA)/(1+Q710/3)*(D710-P710)*DeltaT-(EXP(Q710/10)-1)*(D710-D709)</f>
        <v>0.34524956451420302</v>
      </c>
    </row>
    <row r="711" spans="2:19" x14ac:dyDescent="0.25">
      <c r="B711" s="3">
        <f t="shared" si="40"/>
        <v>3465</v>
      </c>
      <c r="C711" s="14">
        <f t="shared" si="41"/>
        <v>57.75</v>
      </c>
      <c r="D711" s="11">
        <f t="shared" si="42"/>
        <v>939.62544190119377</v>
      </c>
      <c r="E711" s="11">
        <f t="shared" si="43"/>
        <v>243.81598899913425</v>
      </c>
      <c r="F711" s="11">
        <f>L711</f>
        <v>243.81598899913425</v>
      </c>
      <c r="G711" s="11">
        <f>P711</f>
        <v>243.81598899913425</v>
      </c>
      <c r="H711" s="24">
        <f>H710+IF(Limit=Oui,MAX(0,K710),K710)</f>
        <v>243.81598899913425</v>
      </c>
      <c r="I711" s="12">
        <f>Cp*RhoP/(J711*RhoA)*dP/1000*MassivSS</f>
        <v>0.51955505574271288</v>
      </c>
      <c r="J711" s="24">
        <f>IF(H711&lt;600,425+0.773*H711-1.69/1000*H711^2+2.22/1000^2*H711^3,IF(H711&lt;735,666+13002/(738-H711),IF(H711&lt;900,545+17820/(H711-731),650)))</f>
        <v>545.18217315779339</v>
      </c>
      <c r="K711" s="12">
        <f>LambdaP*MassivSS/(dP/1000)/(J711*RhoA)/(1+I711/3)*(D711-H711)*DeltaT-(EXP(I711/10)-1)*(D711-D710)</f>
        <v>0.34513604899690248</v>
      </c>
      <c r="L711" s="24">
        <f>L710+IF(Limit=Oui,MAX(0,O710),O710)</f>
        <v>243.81598899913425</v>
      </c>
      <c r="M711" s="12">
        <f>Cp*RhoP/(N711*RhoA)*dP/1000*MassivW</f>
        <v>0.51955505574271288</v>
      </c>
      <c r="N711" s="24">
        <f>IF(L711&lt;600,425+0.773*L711-1.69/1000*L711^2+2.22/1000^2*L711^3,IF(L711&lt;735,666+13002/(738-L711),IF(L711&lt;900,545+17820/(L711-731),650)))</f>
        <v>545.18217315779339</v>
      </c>
      <c r="O711" s="12">
        <f>LambdaP*MassivW/(dP/1000)/(N711*RhoA)/(1+M711/3)*(D711-L711)*DeltaT-(EXP(M711/10)-1)*(D711-D710)</f>
        <v>0.34513604899690248</v>
      </c>
      <c r="P711" s="24">
        <f>P710+IF(Limit=Oui,MAX(0,S710),S710)</f>
        <v>243.81598899913425</v>
      </c>
      <c r="Q711" s="12">
        <f>Cp*RhoP/(R711*RhoA)*dP/1000*MassivSI</f>
        <v>0.51955505574271288</v>
      </c>
      <c r="R711" s="24">
        <f>IF(P711&lt;600,425+0.773*P711-1.69/1000*P711^2+2.22/1000^2*P711^3,IF(P711&lt;735,666+13002/(738-P711),IF(P711&lt;900,545+17820/(P711-731),650)))</f>
        <v>545.18217315779339</v>
      </c>
      <c r="S711" s="12">
        <f>LambdaP*MassivSI/(dP/1000)/(R711*RhoA)/(1+Q711/3)*(D711-P711)*DeltaT-(EXP(Q711/10)-1)*(D711-D710)</f>
        <v>0.34513604899690248</v>
      </c>
    </row>
    <row r="712" spans="2:19" x14ac:dyDescent="0.25">
      <c r="B712" s="3">
        <f t="shared" si="40"/>
        <v>3470</v>
      </c>
      <c r="C712" s="14">
        <f t="shared" si="41"/>
        <v>57.833333333333336</v>
      </c>
      <c r="D712" s="11">
        <f t="shared" si="42"/>
        <v>939.8410269689723</v>
      </c>
      <c r="E712" s="11">
        <f t="shared" si="43"/>
        <v>244.16112504813114</v>
      </c>
      <c r="F712" s="11">
        <f>L712</f>
        <v>244.16112504813114</v>
      </c>
      <c r="G712" s="11">
        <f>P712</f>
        <v>244.16112504813114</v>
      </c>
      <c r="H712" s="24">
        <f>H711+IF(Limit=Oui,MAX(0,K711),K711)</f>
        <v>244.16112504813114</v>
      </c>
      <c r="I712" s="12">
        <f>Cp*RhoP/(J712*RhoA)*dP/1000*MassivSS</f>
        <v>0.51944167435125044</v>
      </c>
      <c r="J712" s="24">
        <f>IF(H712&lt;600,425+0.773*H712-1.69/1000*H712^2+2.22/1000^2*H712^3,IF(H712&lt;735,666+13002/(738-H712),IF(H712&lt;900,545+17820/(H712-731),650)))</f>
        <v>545.30117306951661</v>
      </c>
      <c r="K712" s="12">
        <f>LambdaP*MassivSS/(dP/1000)/(J712*RhoA)/(1+I712/3)*(D712-H712)*DeltaT-(EXP(I712/10)-1)*(D712-D711)</f>
        <v>0.34502245487004279</v>
      </c>
      <c r="L712" s="24">
        <f>L711+IF(Limit=Oui,MAX(0,O711),O711)</f>
        <v>244.16112504813114</v>
      </c>
      <c r="M712" s="12">
        <f>Cp*RhoP/(N712*RhoA)*dP/1000*MassivW</f>
        <v>0.51944167435125044</v>
      </c>
      <c r="N712" s="24">
        <f>IF(L712&lt;600,425+0.773*L712-1.69/1000*L712^2+2.22/1000^2*L712^3,IF(L712&lt;735,666+13002/(738-L712),IF(L712&lt;900,545+17820/(L712-731),650)))</f>
        <v>545.30117306951661</v>
      </c>
      <c r="O712" s="12">
        <f>LambdaP*MassivW/(dP/1000)/(N712*RhoA)/(1+M712/3)*(D712-L712)*DeltaT-(EXP(M712/10)-1)*(D712-D711)</f>
        <v>0.34502245487004279</v>
      </c>
      <c r="P712" s="24">
        <f>P711+IF(Limit=Oui,MAX(0,S711),S711)</f>
        <v>244.16112504813114</v>
      </c>
      <c r="Q712" s="12">
        <f>Cp*RhoP/(R712*RhoA)*dP/1000*MassivSI</f>
        <v>0.51944167435125044</v>
      </c>
      <c r="R712" s="24">
        <f>IF(P712&lt;600,425+0.773*P712-1.69/1000*P712^2+2.22/1000^2*P712^3,IF(P712&lt;735,666+13002/(738-P712),IF(P712&lt;900,545+17820/(P712-731),650)))</f>
        <v>545.30117306951661</v>
      </c>
      <c r="S712" s="12">
        <f>LambdaP*MassivSI/(dP/1000)/(R712*RhoA)/(1+Q712/3)*(D712-P712)*DeltaT-(EXP(Q712/10)-1)*(D712-D711)</f>
        <v>0.34502245487004279</v>
      </c>
    </row>
    <row r="713" spans="2:19" x14ac:dyDescent="0.25">
      <c r="B713" s="3">
        <f t="shared" si="40"/>
        <v>3475</v>
      </c>
      <c r="C713" s="14">
        <f t="shared" si="41"/>
        <v>57.916666666666664</v>
      </c>
      <c r="D713" s="11">
        <f t="shared" si="42"/>
        <v>940.05630228798373</v>
      </c>
      <c r="E713" s="11">
        <f t="shared" si="43"/>
        <v>244.50614750300119</v>
      </c>
      <c r="F713" s="11">
        <f>L713</f>
        <v>244.50614750300119</v>
      </c>
      <c r="G713" s="11">
        <f>P713</f>
        <v>244.50614750300119</v>
      </c>
      <c r="H713" s="24">
        <f>H712+IF(Limit=Oui,MAX(0,K712),K712)</f>
        <v>244.50614750300119</v>
      </c>
      <c r="I713" s="12">
        <f>Cp*RhoP/(J713*RhoA)*dP/1000*MassivSS</f>
        <v>0.51932839421265597</v>
      </c>
      <c r="J713" s="24">
        <f>IF(H713&lt;600,425+0.773*H713-1.69/1000*H713^2+2.22/1000^2*H713^3,IF(H713&lt;735,666+13002/(738-H713),IF(H713&lt;900,545+17820/(H713-731),650)))</f>
        <v>545.42011860214961</v>
      </c>
      <c r="K713" s="12">
        <f>LambdaP*MassivSS/(dP/1000)/(J713*RhoA)/(1+I713/3)*(D713-H713)*DeltaT-(EXP(I713/10)-1)*(D713-D712)</f>
        <v>0.34490878257253343</v>
      </c>
      <c r="L713" s="24">
        <f>L712+IF(Limit=Oui,MAX(0,O712),O712)</f>
        <v>244.50614750300119</v>
      </c>
      <c r="M713" s="12">
        <f>Cp*RhoP/(N713*RhoA)*dP/1000*MassivW</f>
        <v>0.51932839421265597</v>
      </c>
      <c r="N713" s="24">
        <f>IF(L713&lt;600,425+0.773*L713-1.69/1000*L713^2+2.22/1000^2*L713^3,IF(L713&lt;735,666+13002/(738-L713),IF(L713&lt;900,545+17820/(L713-731),650)))</f>
        <v>545.42011860214961</v>
      </c>
      <c r="O713" s="12">
        <f>LambdaP*MassivW/(dP/1000)/(N713*RhoA)/(1+M713/3)*(D713-L713)*DeltaT-(EXP(M713/10)-1)*(D713-D712)</f>
        <v>0.34490878257253343</v>
      </c>
      <c r="P713" s="24">
        <f>P712+IF(Limit=Oui,MAX(0,S712),S712)</f>
        <v>244.50614750300119</v>
      </c>
      <c r="Q713" s="12">
        <f>Cp*RhoP/(R713*RhoA)*dP/1000*MassivSI</f>
        <v>0.51932839421265597</v>
      </c>
      <c r="R713" s="24">
        <f>IF(P713&lt;600,425+0.773*P713-1.69/1000*P713^2+2.22/1000^2*P713^3,IF(P713&lt;735,666+13002/(738-P713),IF(P713&lt;900,545+17820/(P713-731),650)))</f>
        <v>545.42011860214961</v>
      </c>
      <c r="S713" s="12">
        <f>LambdaP*MassivSI/(dP/1000)/(R713*RhoA)/(1+Q713/3)*(D713-P713)*DeltaT-(EXP(Q713/10)-1)*(D713-D712)</f>
        <v>0.34490878257253343</v>
      </c>
    </row>
    <row r="714" spans="2:19" x14ac:dyDescent="0.25">
      <c r="B714" s="3">
        <f t="shared" si="40"/>
        <v>3480</v>
      </c>
      <c r="C714" s="14">
        <f t="shared" si="41"/>
        <v>58</v>
      </c>
      <c r="D714" s="11">
        <f t="shared" si="42"/>
        <v>940.27126874703401</v>
      </c>
      <c r="E714" s="11">
        <f t="shared" si="43"/>
        <v>244.85105628557372</v>
      </c>
      <c r="F714" s="11">
        <f>L714</f>
        <v>244.85105628557372</v>
      </c>
      <c r="G714" s="11">
        <f>P714</f>
        <v>244.85105628557372</v>
      </c>
      <c r="H714" s="24">
        <f>H713+IF(Limit=Oui,MAX(0,K713),K713)</f>
        <v>244.85105628557372</v>
      </c>
      <c r="I714" s="12">
        <f>Cp*RhoP/(J714*RhoA)*dP/1000*MassivSS</f>
        <v>0.51921521471775112</v>
      </c>
      <c r="J714" s="24">
        <f>IF(H714&lt;600,425+0.773*H714-1.69/1000*H714^2+2.22/1000^2*H714^3,IF(H714&lt;735,666+13002/(738-H714),IF(H714&lt;900,545+17820/(H714-731),650)))</f>
        <v>545.53901029057579</v>
      </c>
      <c r="K714" s="12">
        <f>LambdaP*MassivSS/(dP/1000)/(J714*RhoA)/(1+I714/3)*(D714-H714)*DeltaT-(EXP(I714/10)-1)*(D714-D713)</f>
        <v>0.34479503254039917</v>
      </c>
      <c r="L714" s="24">
        <f>L713+IF(Limit=Oui,MAX(0,O713),O713)</f>
        <v>244.85105628557372</v>
      </c>
      <c r="M714" s="12">
        <f>Cp*RhoP/(N714*RhoA)*dP/1000*MassivW</f>
        <v>0.51921521471775112</v>
      </c>
      <c r="N714" s="24">
        <f>IF(L714&lt;600,425+0.773*L714-1.69/1000*L714^2+2.22/1000^2*L714^3,IF(L714&lt;735,666+13002/(738-L714),IF(L714&lt;900,545+17820/(L714-731),650)))</f>
        <v>545.53901029057579</v>
      </c>
      <c r="O714" s="12">
        <f>LambdaP*MassivW/(dP/1000)/(N714*RhoA)/(1+M714/3)*(D714-L714)*DeltaT-(EXP(M714/10)-1)*(D714-D713)</f>
        <v>0.34479503254039917</v>
      </c>
      <c r="P714" s="24">
        <f>P713+IF(Limit=Oui,MAX(0,S713),S713)</f>
        <v>244.85105628557372</v>
      </c>
      <c r="Q714" s="12">
        <f>Cp*RhoP/(R714*RhoA)*dP/1000*MassivSI</f>
        <v>0.51921521471775112</v>
      </c>
      <c r="R714" s="24">
        <f>IF(P714&lt;600,425+0.773*P714-1.69/1000*P714^2+2.22/1000^2*P714^3,IF(P714&lt;735,666+13002/(738-P714),IF(P714&lt;900,545+17820/(P714-731),650)))</f>
        <v>545.53901029057579</v>
      </c>
      <c r="S714" s="12">
        <f>LambdaP*MassivSI/(dP/1000)/(R714*RhoA)/(1+Q714/3)*(D714-P714)*DeltaT-(EXP(Q714/10)-1)*(D714-D713)</f>
        <v>0.34479503254039917</v>
      </c>
    </row>
    <row r="715" spans="2:19" x14ac:dyDescent="0.25">
      <c r="B715" s="3">
        <f t="shared" si="40"/>
        <v>3485</v>
      </c>
      <c r="C715" s="14">
        <f t="shared" si="41"/>
        <v>58.083333333333336</v>
      </c>
      <c r="D715" s="11">
        <f t="shared" si="42"/>
        <v>940.48592723110914</v>
      </c>
      <c r="E715" s="11">
        <f t="shared" si="43"/>
        <v>245.19585131811411</v>
      </c>
      <c r="F715" s="11">
        <f>L715</f>
        <v>245.19585131811411</v>
      </c>
      <c r="G715" s="11">
        <f>P715</f>
        <v>245.19585131811411</v>
      </c>
      <c r="H715" s="24">
        <f>H714+IF(Limit=Oui,MAX(0,K714),K714)</f>
        <v>245.19585131811411</v>
      </c>
      <c r="I715" s="12">
        <f>Cp*RhoP/(J715*RhoA)*dP/1000*MassivSS</f>
        <v>0.5191021352592694</v>
      </c>
      <c r="J715" s="24">
        <f>IF(H715&lt;600,425+0.773*H715-1.69/1000*H715^2+2.22/1000^2*H715^3,IF(H715&lt;735,666+13002/(738-H715),IF(H715&lt;900,545+17820/(H715-731),650)))</f>
        <v>545.65784866875629</v>
      </c>
      <c r="K715" s="12">
        <f>LambdaP*MassivSS/(dP/1000)/(J715*RhoA)/(1+I715/3)*(D715-H715)*DeltaT-(EXP(I715/10)-1)*(D715-D714)</f>
        <v>0.34468120520673751</v>
      </c>
      <c r="L715" s="24">
        <f>L714+IF(Limit=Oui,MAX(0,O714),O714)</f>
        <v>245.19585131811411</v>
      </c>
      <c r="M715" s="12">
        <f>Cp*RhoP/(N715*RhoA)*dP/1000*MassivW</f>
        <v>0.5191021352592694</v>
      </c>
      <c r="N715" s="24">
        <f>IF(L715&lt;600,425+0.773*L715-1.69/1000*L715^2+2.22/1000^2*L715^3,IF(L715&lt;735,666+13002/(738-L715),IF(L715&lt;900,545+17820/(L715-731),650)))</f>
        <v>545.65784866875629</v>
      </c>
      <c r="O715" s="12">
        <f>LambdaP*MassivW/(dP/1000)/(N715*RhoA)/(1+M715/3)*(D715-L715)*DeltaT-(EXP(M715/10)-1)*(D715-D714)</f>
        <v>0.34468120520673751</v>
      </c>
      <c r="P715" s="24">
        <f>P714+IF(Limit=Oui,MAX(0,S714),S714)</f>
        <v>245.19585131811411</v>
      </c>
      <c r="Q715" s="12">
        <f>Cp*RhoP/(R715*RhoA)*dP/1000*MassivSI</f>
        <v>0.5191021352592694</v>
      </c>
      <c r="R715" s="24">
        <f>IF(P715&lt;600,425+0.773*P715-1.69/1000*P715^2+2.22/1000^2*P715^3,IF(P715&lt;735,666+13002/(738-P715),IF(P715&lt;900,545+17820/(P715-731),650)))</f>
        <v>545.65784866875629</v>
      </c>
      <c r="S715" s="12">
        <f>LambdaP*MassivSI/(dP/1000)/(R715*RhoA)/(1+Q715/3)*(D715-P715)*DeltaT-(EXP(Q715/10)-1)*(D715-D714)</f>
        <v>0.34468120520673751</v>
      </c>
    </row>
    <row r="716" spans="2:19" x14ac:dyDescent="0.25">
      <c r="B716" s="3">
        <f t="shared" si="40"/>
        <v>3490</v>
      </c>
      <c r="C716" s="14">
        <f t="shared" si="41"/>
        <v>58.166666666666664</v>
      </c>
      <c r="D716" s="11">
        <f t="shared" si="42"/>
        <v>940.70027862139693</v>
      </c>
      <c r="E716" s="11">
        <f t="shared" si="43"/>
        <v>245.54053252332085</v>
      </c>
      <c r="F716" s="11">
        <f>L716</f>
        <v>245.54053252332085</v>
      </c>
      <c r="G716" s="11">
        <f>P716</f>
        <v>245.54053252332085</v>
      </c>
      <c r="H716" s="24">
        <f>H715+IF(Limit=Oui,MAX(0,K715),K715)</f>
        <v>245.54053252332085</v>
      </c>
      <c r="I716" s="12">
        <f>Cp*RhoP/(J716*RhoA)*dP/1000*MassivSS</f>
        <v>0.51898915523185385</v>
      </c>
      <c r="J716" s="24">
        <f>IF(H716&lt;600,425+0.773*H716-1.69/1000*H716^2+2.22/1000^2*H716^3,IF(H716&lt;735,666+13002/(738-H716),IF(H716&lt;900,545+17820/(H716-731),650)))</f>
        <v>545.77663426972822</v>
      </c>
      <c r="K716" s="12">
        <f>LambdaP*MassivSS/(dP/1000)/(J716*RhoA)/(1+I716/3)*(D716-H716)*DeltaT-(EXP(I716/10)-1)*(D716-D715)</f>
        <v>0.34456730100177219</v>
      </c>
      <c r="L716" s="24">
        <f>L715+IF(Limit=Oui,MAX(0,O715),O715)</f>
        <v>245.54053252332085</v>
      </c>
      <c r="M716" s="12">
        <f>Cp*RhoP/(N716*RhoA)*dP/1000*MassivW</f>
        <v>0.51898915523185385</v>
      </c>
      <c r="N716" s="24">
        <f>IF(L716&lt;600,425+0.773*L716-1.69/1000*L716^2+2.22/1000^2*L716^3,IF(L716&lt;735,666+13002/(738-L716),IF(L716&lt;900,545+17820/(L716-731),650)))</f>
        <v>545.77663426972822</v>
      </c>
      <c r="O716" s="12">
        <f>LambdaP*MassivW/(dP/1000)/(N716*RhoA)/(1+M716/3)*(D716-L716)*DeltaT-(EXP(M716/10)-1)*(D716-D715)</f>
        <v>0.34456730100177219</v>
      </c>
      <c r="P716" s="24">
        <f>P715+IF(Limit=Oui,MAX(0,S715),S715)</f>
        <v>245.54053252332085</v>
      </c>
      <c r="Q716" s="12">
        <f>Cp*RhoP/(R716*RhoA)*dP/1000*MassivSI</f>
        <v>0.51898915523185385</v>
      </c>
      <c r="R716" s="24">
        <f>IF(P716&lt;600,425+0.773*P716-1.69/1000*P716^2+2.22/1000^2*P716^3,IF(P716&lt;735,666+13002/(738-P716),IF(P716&lt;900,545+17820/(P716-731),650)))</f>
        <v>545.77663426972822</v>
      </c>
      <c r="S716" s="12">
        <f>LambdaP*MassivSI/(dP/1000)/(R716*RhoA)/(1+Q716/3)*(D716-P716)*DeltaT-(EXP(Q716/10)-1)*(D716-D715)</f>
        <v>0.34456730100177219</v>
      </c>
    </row>
    <row r="717" spans="2:19" x14ac:dyDescent="0.25">
      <c r="B717" s="3">
        <f t="shared" si="40"/>
        <v>3495</v>
      </c>
      <c r="C717" s="14">
        <f t="shared" si="41"/>
        <v>58.25</v>
      </c>
      <c r="D717" s="11">
        <f t="shared" si="42"/>
        <v>940.91432379530863</v>
      </c>
      <c r="E717" s="11">
        <f t="shared" si="43"/>
        <v>245.88509982432262</v>
      </c>
      <c r="F717" s="11">
        <f>L717</f>
        <v>245.88509982432262</v>
      </c>
      <c r="G717" s="11">
        <f>P717</f>
        <v>245.88509982432262</v>
      </c>
      <c r="H717" s="24">
        <f>H716+IF(Limit=Oui,MAX(0,K716),K716)</f>
        <v>245.88509982432262</v>
      </c>
      <c r="I717" s="12">
        <f>Cp*RhoP/(J717*RhoA)*dP/1000*MassivSS</f>
        <v>0.51887627403205216</v>
      </c>
      <c r="J717" s="24">
        <f>IF(H717&lt;600,425+0.773*H717-1.69/1000*H717^2+2.22/1000^2*H717^3,IF(H717&lt;735,666+13002/(738-H717),IF(H717&lt;900,545+17820/(H717-731),650)))</f>
        <v>545.89536762560374</v>
      </c>
      <c r="K717" s="12">
        <f>LambdaP*MassivSS/(dP/1000)/(J717*RhoA)/(1+I717/3)*(D717-H717)*DeltaT-(EXP(I717/10)-1)*(D717-D716)</f>
        <v>0.34445332035288079</v>
      </c>
      <c r="L717" s="24">
        <f>L716+IF(Limit=Oui,MAX(0,O716),O716)</f>
        <v>245.88509982432262</v>
      </c>
      <c r="M717" s="12">
        <f>Cp*RhoP/(N717*RhoA)*dP/1000*MassivW</f>
        <v>0.51887627403205216</v>
      </c>
      <c r="N717" s="24">
        <f>IF(L717&lt;600,425+0.773*L717-1.69/1000*L717^2+2.22/1000^2*L717^3,IF(L717&lt;735,666+13002/(738-L717),IF(L717&lt;900,545+17820/(L717-731),650)))</f>
        <v>545.89536762560374</v>
      </c>
      <c r="O717" s="12">
        <f>LambdaP*MassivW/(dP/1000)/(N717*RhoA)/(1+M717/3)*(D717-L717)*DeltaT-(EXP(M717/10)-1)*(D717-D716)</f>
        <v>0.34445332035288079</v>
      </c>
      <c r="P717" s="24">
        <f>P716+IF(Limit=Oui,MAX(0,S716),S716)</f>
        <v>245.88509982432262</v>
      </c>
      <c r="Q717" s="12">
        <f>Cp*RhoP/(R717*RhoA)*dP/1000*MassivSI</f>
        <v>0.51887627403205216</v>
      </c>
      <c r="R717" s="24">
        <f>IF(P717&lt;600,425+0.773*P717-1.69/1000*P717^2+2.22/1000^2*P717^3,IF(P717&lt;735,666+13002/(738-P717),IF(P717&lt;900,545+17820/(P717-731),650)))</f>
        <v>545.89536762560374</v>
      </c>
      <c r="S717" s="12">
        <f>LambdaP*MassivSI/(dP/1000)/(R717*RhoA)/(1+Q717/3)*(D717-P717)*DeltaT-(EXP(Q717/10)-1)*(D717-D716)</f>
        <v>0.34445332035288079</v>
      </c>
    </row>
    <row r="718" spans="2:19" x14ac:dyDescent="0.25">
      <c r="B718" s="3">
        <f t="shared" si="40"/>
        <v>3500</v>
      </c>
      <c r="C718" s="14">
        <f t="shared" si="41"/>
        <v>58.333333333333336</v>
      </c>
      <c r="D718" s="11">
        <f t="shared" si="42"/>
        <v>941.12806362650053</v>
      </c>
      <c r="E718" s="11">
        <f t="shared" si="43"/>
        <v>246.22955314467549</v>
      </c>
      <c r="F718" s="11">
        <f>L718</f>
        <v>246.22955314467549</v>
      </c>
      <c r="G718" s="11">
        <f>P718</f>
        <v>246.22955314467549</v>
      </c>
      <c r="H718" s="24">
        <f>H717+IF(Limit=Oui,MAX(0,K717),K717)</f>
        <v>246.22955314467549</v>
      </c>
      <c r="I718" s="12">
        <f>Cp*RhoP/(J718*RhoA)*dP/1000*MassivSS</f>
        <v>0.51876349105831487</v>
      </c>
      <c r="J718" s="24">
        <f>IF(H718&lt;600,425+0.773*H718-1.69/1000*H718^2+2.22/1000^2*H718^3,IF(H718&lt;735,666+13002/(738-H718),IF(H718&lt;900,545+17820/(H718-731),650)))</f>
        <v>546.01404926756868</v>
      </c>
      <c r="K718" s="12">
        <f>LambdaP*MassivSS/(dP/1000)/(J718*RhoA)/(1+I718/3)*(D718-H718)*DeltaT-(EXP(I718/10)-1)*(D718-D717)</f>
        <v>0.34433926368461221</v>
      </c>
      <c r="L718" s="24">
        <f>L717+IF(Limit=Oui,MAX(0,O717),O717)</f>
        <v>246.22955314467549</v>
      </c>
      <c r="M718" s="12">
        <f>Cp*RhoP/(N718*RhoA)*dP/1000*MassivW</f>
        <v>0.51876349105831487</v>
      </c>
      <c r="N718" s="24">
        <f>IF(L718&lt;600,425+0.773*L718-1.69/1000*L718^2+2.22/1000^2*L718^3,IF(L718&lt;735,666+13002/(738-L718),IF(L718&lt;900,545+17820/(L718-731),650)))</f>
        <v>546.01404926756868</v>
      </c>
      <c r="O718" s="12">
        <f>LambdaP*MassivW/(dP/1000)/(N718*RhoA)/(1+M718/3)*(D718-L718)*DeltaT-(EXP(M718/10)-1)*(D718-D717)</f>
        <v>0.34433926368461221</v>
      </c>
      <c r="P718" s="24">
        <f>P717+IF(Limit=Oui,MAX(0,S717),S717)</f>
        <v>246.22955314467549</v>
      </c>
      <c r="Q718" s="12">
        <f>Cp*RhoP/(R718*RhoA)*dP/1000*MassivSI</f>
        <v>0.51876349105831487</v>
      </c>
      <c r="R718" s="24">
        <f>IF(P718&lt;600,425+0.773*P718-1.69/1000*P718^2+2.22/1000^2*P718^3,IF(P718&lt;735,666+13002/(738-P718),IF(P718&lt;900,545+17820/(P718-731),650)))</f>
        <v>546.01404926756868</v>
      </c>
      <c r="S718" s="12">
        <f>LambdaP*MassivSI/(dP/1000)/(R718*RhoA)/(1+Q718/3)*(D718-P718)*DeltaT-(EXP(Q718/10)-1)*(D718-D717)</f>
        <v>0.34433926368461221</v>
      </c>
    </row>
    <row r="719" spans="2:19" x14ac:dyDescent="0.25">
      <c r="B719" s="3">
        <f t="shared" si="40"/>
        <v>3505</v>
      </c>
      <c r="C719" s="14">
        <f t="shared" si="41"/>
        <v>58.416666666666664</v>
      </c>
      <c r="D719" s="11">
        <f t="shared" si="42"/>
        <v>941.34149898489545</v>
      </c>
      <c r="E719" s="11">
        <f t="shared" si="43"/>
        <v>246.57389240836011</v>
      </c>
      <c r="F719" s="11">
        <f>L719</f>
        <v>246.57389240836011</v>
      </c>
      <c r="G719" s="11">
        <f>P719</f>
        <v>246.57389240836011</v>
      </c>
      <c r="H719" s="24">
        <f>H718+IF(Limit=Oui,MAX(0,K718),K718)</f>
        <v>246.57389240836011</v>
      </c>
      <c r="I719" s="12">
        <f>Cp*RhoP/(J719*RhoA)*dP/1000*MassivSS</f>
        <v>0.51865080571099131</v>
      </c>
      <c r="J719" s="24">
        <f>IF(H719&lt;600,425+0.773*H719-1.69/1000*H719^2+2.22/1000^2*H719^3,IF(H719&lt;735,666+13002/(738-H719),IF(H719&lt;900,545+17820/(H719-731),650)))</f>
        <v>546.13267972588039</v>
      </c>
      <c r="K719" s="12">
        <f>LambdaP*MassivSS/(dP/1000)/(J719*RhoA)/(1+I719/3)*(D719-H719)*DeltaT-(EXP(I719/10)-1)*(D719-D718)</f>
        <v>0.34422513141870886</v>
      </c>
      <c r="L719" s="24">
        <f>L718+IF(Limit=Oui,MAX(0,O718),O718)</f>
        <v>246.57389240836011</v>
      </c>
      <c r="M719" s="12">
        <f>Cp*RhoP/(N719*RhoA)*dP/1000*MassivW</f>
        <v>0.51865080571099131</v>
      </c>
      <c r="N719" s="24">
        <f>IF(L719&lt;600,425+0.773*L719-1.69/1000*L719^2+2.22/1000^2*L719^3,IF(L719&lt;735,666+13002/(738-L719),IF(L719&lt;900,545+17820/(L719-731),650)))</f>
        <v>546.13267972588039</v>
      </c>
      <c r="O719" s="12">
        <f>LambdaP*MassivW/(dP/1000)/(N719*RhoA)/(1+M719/3)*(D719-L719)*DeltaT-(EXP(M719/10)-1)*(D719-D718)</f>
        <v>0.34422513141870886</v>
      </c>
      <c r="P719" s="24">
        <f>P718+IF(Limit=Oui,MAX(0,S718),S718)</f>
        <v>246.57389240836011</v>
      </c>
      <c r="Q719" s="12">
        <f>Cp*RhoP/(R719*RhoA)*dP/1000*MassivSI</f>
        <v>0.51865080571099131</v>
      </c>
      <c r="R719" s="24">
        <f>IF(P719&lt;600,425+0.773*P719-1.69/1000*P719^2+2.22/1000^2*P719^3,IF(P719&lt;735,666+13002/(738-P719),IF(P719&lt;900,545+17820/(P719-731),650)))</f>
        <v>546.13267972588039</v>
      </c>
      <c r="S719" s="12">
        <f>LambdaP*MassivSI/(dP/1000)/(R719*RhoA)/(1+Q719/3)*(D719-P719)*DeltaT-(EXP(Q719/10)-1)*(D719-D718)</f>
        <v>0.34422513141870886</v>
      </c>
    </row>
    <row r="720" spans="2:19" x14ac:dyDescent="0.25">
      <c r="B720" s="3">
        <f t="shared" si="40"/>
        <v>3510</v>
      </c>
      <c r="C720" s="14">
        <f t="shared" si="41"/>
        <v>58.5</v>
      </c>
      <c r="D720" s="11">
        <f t="shared" si="42"/>
        <v>941.55463073670364</v>
      </c>
      <c r="E720" s="11">
        <f t="shared" si="43"/>
        <v>246.91811753977882</v>
      </c>
      <c r="F720" s="11">
        <f>L720</f>
        <v>246.91811753977882</v>
      </c>
      <c r="G720" s="11">
        <f>P720</f>
        <v>246.91811753977882</v>
      </c>
      <c r="H720" s="24">
        <f>H719+IF(Limit=Oui,MAX(0,K719),K719)</f>
        <v>246.91811753977882</v>
      </c>
      <c r="I720" s="12">
        <f>Cp*RhoP/(J720*RhoA)*dP/1000*MassivSS</f>
        <v>0.51853821739232686</v>
      </c>
      <c r="J720" s="24">
        <f>IF(H720&lt;600,425+0.773*H720-1.69/1000*H720^2+2.22/1000^2*H720^3,IF(H720&lt;735,666+13002/(738-H720),IF(H720&lt;900,545+17820/(H720-731),650)))</f>
        <v>546.2512595298673</v>
      </c>
      <c r="K720" s="12">
        <f>LambdaP*MassivSS/(dP/1000)/(J720*RhoA)/(1+I720/3)*(D720-H720)*DeltaT-(EXP(I720/10)-1)*(D720-D719)</f>
        <v>0.34411092397415244</v>
      </c>
      <c r="L720" s="24">
        <f>L719+IF(Limit=Oui,MAX(0,O719),O719)</f>
        <v>246.91811753977882</v>
      </c>
      <c r="M720" s="12">
        <f>Cp*RhoP/(N720*RhoA)*dP/1000*MassivW</f>
        <v>0.51853821739232686</v>
      </c>
      <c r="N720" s="24">
        <f>IF(L720&lt;600,425+0.773*L720-1.69/1000*L720^2+2.22/1000^2*L720^3,IF(L720&lt;735,666+13002/(738-L720),IF(L720&lt;900,545+17820/(L720-731),650)))</f>
        <v>546.2512595298673</v>
      </c>
      <c r="O720" s="12">
        <f>LambdaP*MassivW/(dP/1000)/(N720*RhoA)/(1+M720/3)*(D720-L720)*DeltaT-(EXP(M720/10)-1)*(D720-D719)</f>
        <v>0.34411092397415244</v>
      </c>
      <c r="P720" s="24">
        <f>P719+IF(Limit=Oui,MAX(0,S719),S719)</f>
        <v>246.91811753977882</v>
      </c>
      <c r="Q720" s="12">
        <f>Cp*RhoP/(R720*RhoA)*dP/1000*MassivSI</f>
        <v>0.51853821739232686</v>
      </c>
      <c r="R720" s="24">
        <f>IF(P720&lt;600,425+0.773*P720-1.69/1000*P720^2+2.22/1000^2*P720^3,IF(P720&lt;735,666+13002/(738-P720),IF(P720&lt;900,545+17820/(P720-731),650)))</f>
        <v>546.2512595298673</v>
      </c>
      <c r="S720" s="12">
        <f>LambdaP*MassivSI/(dP/1000)/(R720*RhoA)/(1+Q720/3)*(D720-P720)*DeltaT-(EXP(Q720/10)-1)*(D720-D719)</f>
        <v>0.34411092397415244</v>
      </c>
    </row>
    <row r="721" spans="2:19" x14ac:dyDescent="0.25">
      <c r="B721" s="3">
        <f t="shared" si="40"/>
        <v>3515</v>
      </c>
      <c r="C721" s="14">
        <f t="shared" si="41"/>
        <v>58.583333333333336</v>
      </c>
      <c r="D721" s="11">
        <f t="shared" si="42"/>
        <v>941.76745974444441</v>
      </c>
      <c r="E721" s="11">
        <f t="shared" si="43"/>
        <v>247.26222846375296</v>
      </c>
      <c r="F721" s="11">
        <f>L721</f>
        <v>247.26222846375296</v>
      </c>
      <c r="G721" s="11">
        <f>P721</f>
        <v>247.26222846375296</v>
      </c>
      <c r="H721" s="24">
        <f>H720+IF(Limit=Oui,MAX(0,K720),K720)</f>
        <v>247.26222846375296</v>
      </c>
      <c r="I721" s="12">
        <f>Cp*RhoP/(J721*RhoA)*dP/1000*MassivSS</f>
        <v>0.51842572550645916</v>
      </c>
      <c r="J721" s="24">
        <f>IF(H721&lt;600,425+0.773*H721-1.69/1000*H721^2+2.22/1000^2*H721^3,IF(H721&lt;735,666+13002/(738-H721),IF(H721&lt;900,545+17820/(H721-731),650)))</f>
        <v>546.36978920792694</v>
      </c>
      <c r="K721" s="12">
        <f>LambdaP*MassivSS/(dP/1000)/(J721*RhoA)/(1+I721/3)*(D721-H721)*DeltaT-(EXP(I721/10)-1)*(D721-D720)</f>
        <v>0.34399664176714484</v>
      </c>
      <c r="L721" s="24">
        <f>L720+IF(Limit=Oui,MAX(0,O720),O720)</f>
        <v>247.26222846375296</v>
      </c>
      <c r="M721" s="12">
        <f>Cp*RhoP/(N721*RhoA)*dP/1000*MassivW</f>
        <v>0.51842572550645916</v>
      </c>
      <c r="N721" s="24">
        <f>IF(L721&lt;600,425+0.773*L721-1.69/1000*L721^2+2.22/1000^2*L721^3,IF(L721&lt;735,666+13002/(738-L721),IF(L721&lt;900,545+17820/(L721-731),650)))</f>
        <v>546.36978920792694</v>
      </c>
      <c r="O721" s="12">
        <f>LambdaP*MassivW/(dP/1000)/(N721*RhoA)/(1+M721/3)*(D721-L721)*DeltaT-(EXP(M721/10)-1)*(D721-D720)</f>
        <v>0.34399664176714484</v>
      </c>
      <c r="P721" s="24">
        <f>P720+IF(Limit=Oui,MAX(0,S720),S720)</f>
        <v>247.26222846375296</v>
      </c>
      <c r="Q721" s="12">
        <f>Cp*RhoP/(R721*RhoA)*dP/1000*MassivSI</f>
        <v>0.51842572550645916</v>
      </c>
      <c r="R721" s="24">
        <f>IF(P721&lt;600,425+0.773*P721-1.69/1000*P721^2+2.22/1000^2*P721^3,IF(P721&lt;735,666+13002/(738-P721),IF(P721&lt;900,545+17820/(P721-731),650)))</f>
        <v>546.36978920792694</v>
      </c>
      <c r="S721" s="12">
        <f>LambdaP*MassivSI/(dP/1000)/(R721*RhoA)/(1+Q721/3)*(D721-P721)*DeltaT-(EXP(Q721/10)-1)*(D721-D720)</f>
        <v>0.34399664176714484</v>
      </c>
    </row>
    <row r="722" spans="2:19" x14ac:dyDescent="0.25">
      <c r="B722" s="3">
        <f t="shared" si="40"/>
        <v>3520</v>
      </c>
      <c r="C722" s="14">
        <f t="shared" si="41"/>
        <v>58.666666666666664</v>
      </c>
      <c r="D722" s="11">
        <f t="shared" si="42"/>
        <v>941.97998686696644</v>
      </c>
      <c r="E722" s="11">
        <f t="shared" si="43"/>
        <v>247.60622510552011</v>
      </c>
      <c r="F722" s="11">
        <f>L722</f>
        <v>247.60622510552011</v>
      </c>
      <c r="G722" s="11">
        <f>P722</f>
        <v>247.60622510552011</v>
      </c>
      <c r="H722" s="24">
        <f>H721+IF(Limit=Oui,MAX(0,K721),K721)</f>
        <v>247.60622510552011</v>
      </c>
      <c r="I722" s="12">
        <f>Cp*RhoP/(J722*RhoA)*dP/1000*MassivSS</f>
        <v>0.51831332945941511</v>
      </c>
      <c r="J722" s="24">
        <f>IF(H722&lt;600,425+0.773*H722-1.69/1000*H722^2+2.22/1000^2*H722^3,IF(H722&lt;735,666+13002/(738-H722),IF(H722&lt;900,545+17820/(H722-731),650)))</f>
        <v>546.48826928752533</v>
      </c>
      <c r="K722" s="12">
        <f>LambdaP*MassivSS/(dP/1000)/(J722*RhoA)/(1+I722/3)*(D722-H722)*DeltaT-(EXP(I722/10)-1)*(D722-D721)</f>
        <v>0.34388228521118969</v>
      </c>
      <c r="L722" s="24">
        <f>L721+IF(Limit=Oui,MAX(0,O721),O721)</f>
        <v>247.60622510552011</v>
      </c>
      <c r="M722" s="12">
        <f>Cp*RhoP/(N722*RhoA)*dP/1000*MassivW</f>
        <v>0.51831332945941511</v>
      </c>
      <c r="N722" s="24">
        <f>IF(L722&lt;600,425+0.773*L722-1.69/1000*L722^2+2.22/1000^2*L722^3,IF(L722&lt;735,666+13002/(738-L722),IF(L722&lt;900,545+17820/(L722-731),650)))</f>
        <v>546.48826928752533</v>
      </c>
      <c r="O722" s="12">
        <f>LambdaP*MassivW/(dP/1000)/(N722*RhoA)/(1+M722/3)*(D722-L722)*DeltaT-(EXP(M722/10)-1)*(D722-D721)</f>
        <v>0.34388228521118969</v>
      </c>
      <c r="P722" s="24">
        <f>P721+IF(Limit=Oui,MAX(0,S721),S721)</f>
        <v>247.60622510552011</v>
      </c>
      <c r="Q722" s="12">
        <f>Cp*RhoP/(R722*RhoA)*dP/1000*MassivSI</f>
        <v>0.51831332945941511</v>
      </c>
      <c r="R722" s="24">
        <f>IF(P722&lt;600,425+0.773*P722-1.69/1000*P722^2+2.22/1000^2*P722^3,IF(P722&lt;735,666+13002/(738-P722),IF(P722&lt;900,545+17820/(P722-731),650)))</f>
        <v>546.48826928752533</v>
      </c>
      <c r="S722" s="12">
        <f>LambdaP*MassivSI/(dP/1000)/(R722*RhoA)/(1+Q722/3)*(D722-P722)*DeltaT-(EXP(Q722/10)-1)*(D722-D721)</f>
        <v>0.34388228521118969</v>
      </c>
    </row>
    <row r="723" spans="2:19" x14ac:dyDescent="0.25">
      <c r="B723" s="3">
        <f t="shared" ref="B723:B786" si="44">B722+DeltaT</f>
        <v>3525</v>
      </c>
      <c r="C723" s="14">
        <f t="shared" ref="C723:C786" si="45">B723/60</f>
        <v>58.75</v>
      </c>
      <c r="D723" s="11">
        <f t="shared" ref="D723:D786" si="46">20+345*LOG(8*C723+1,10)</f>
        <v>942.19221295946897</v>
      </c>
      <c r="E723" s="11">
        <f t="shared" ref="E723:E786" si="47">H723</f>
        <v>247.95010739073129</v>
      </c>
      <c r="F723" s="11">
        <f>L723</f>
        <v>247.95010739073129</v>
      </c>
      <c r="G723" s="11">
        <f>P723</f>
        <v>247.95010739073129</v>
      </c>
      <c r="H723" s="24">
        <f>H722+IF(Limit=Oui,MAX(0,K722),K722)</f>
        <v>247.95010739073129</v>
      </c>
      <c r="I723" s="12">
        <f>Cp*RhoP/(J723*RhoA)*dP/1000*MassivSS</f>
        <v>0.51820102865910822</v>
      </c>
      <c r="J723" s="24">
        <f>IF(H723&lt;600,425+0.773*H723-1.69/1000*H723^2+2.22/1000^2*H723^3,IF(H723&lt;735,666+13002/(738-H723),IF(H723&lt;900,545+17820/(H723-731),650)))</f>
        <v>546.60670029519451</v>
      </c>
      <c r="K723" s="12">
        <f>LambdaP*MassivSS/(dP/1000)/(J723*RhoA)/(1+I723/3)*(D723-H723)*DeltaT-(EXP(I723/10)-1)*(D723-D722)</f>
        <v>0.34376785471706606</v>
      </c>
      <c r="L723" s="24">
        <f>L722+IF(Limit=Oui,MAX(0,O722),O722)</f>
        <v>247.95010739073129</v>
      </c>
      <c r="M723" s="12">
        <f>Cp*RhoP/(N723*RhoA)*dP/1000*MassivW</f>
        <v>0.51820102865910822</v>
      </c>
      <c r="N723" s="24">
        <f>IF(L723&lt;600,425+0.773*L723-1.69/1000*L723^2+2.22/1000^2*L723^3,IF(L723&lt;735,666+13002/(738-L723),IF(L723&lt;900,545+17820/(L723-731),650)))</f>
        <v>546.60670029519451</v>
      </c>
      <c r="O723" s="12">
        <f>LambdaP*MassivW/(dP/1000)/(N723*RhoA)/(1+M723/3)*(D723-L723)*DeltaT-(EXP(M723/10)-1)*(D723-D722)</f>
        <v>0.34376785471706606</v>
      </c>
      <c r="P723" s="24">
        <f>P722+IF(Limit=Oui,MAX(0,S722),S722)</f>
        <v>247.95010739073129</v>
      </c>
      <c r="Q723" s="12">
        <f>Cp*RhoP/(R723*RhoA)*dP/1000*MassivSI</f>
        <v>0.51820102865910822</v>
      </c>
      <c r="R723" s="24">
        <f>IF(P723&lt;600,425+0.773*P723-1.69/1000*P723^2+2.22/1000^2*P723^3,IF(P723&lt;735,666+13002/(738-P723),IF(P723&lt;900,545+17820/(P723-731),650)))</f>
        <v>546.60670029519451</v>
      </c>
      <c r="S723" s="12">
        <f>LambdaP*MassivSI/(dP/1000)/(R723*RhoA)/(1+Q723/3)*(D723-P723)*DeltaT-(EXP(Q723/10)-1)*(D723-D722)</f>
        <v>0.34376785471706606</v>
      </c>
    </row>
    <row r="724" spans="2:19" x14ac:dyDescent="0.25">
      <c r="B724" s="3">
        <f t="shared" si="44"/>
        <v>3530</v>
      </c>
      <c r="C724" s="14">
        <f t="shared" si="45"/>
        <v>58.833333333333336</v>
      </c>
      <c r="D724" s="11">
        <f t="shared" si="46"/>
        <v>942.40413887352304</v>
      </c>
      <c r="E724" s="11">
        <f t="shared" si="47"/>
        <v>248.29387524544836</v>
      </c>
      <c r="F724" s="11">
        <f>L724</f>
        <v>248.29387524544836</v>
      </c>
      <c r="G724" s="11">
        <f>P724</f>
        <v>248.29387524544836</v>
      </c>
      <c r="H724" s="24">
        <f>H723+IF(Limit=Oui,MAX(0,K723),K723)</f>
        <v>248.29387524544836</v>
      </c>
      <c r="I724" s="12">
        <f>Cp*RhoP/(J724*RhoA)*dP/1000*MassivSS</f>
        <v>0.51808882251533395</v>
      </c>
      <c r="J724" s="24">
        <f>IF(H724&lt;600,425+0.773*H724-1.69/1000*H724^2+2.22/1000^2*H724^3,IF(H724&lt;735,666+13002/(738-H724),IF(H724&lt;900,545+17820/(H724-731),650)))</f>
        <v>546.72508275653286</v>
      </c>
      <c r="K724" s="12">
        <f>LambdaP*MassivSS/(dP/1000)/(J724*RhoA)/(1+I724/3)*(D724-H724)*DeltaT-(EXP(I724/10)-1)*(D724-D723)</f>
        <v>0.34365335069283864</v>
      </c>
      <c r="L724" s="24">
        <f>L723+IF(Limit=Oui,MAX(0,O723),O723)</f>
        <v>248.29387524544836</v>
      </c>
      <c r="M724" s="12">
        <f>Cp*RhoP/(N724*RhoA)*dP/1000*MassivW</f>
        <v>0.51808882251533395</v>
      </c>
      <c r="N724" s="24">
        <f>IF(L724&lt;600,425+0.773*L724-1.69/1000*L724^2+2.22/1000^2*L724^3,IF(L724&lt;735,666+13002/(738-L724),IF(L724&lt;900,545+17820/(L724-731),650)))</f>
        <v>546.72508275653286</v>
      </c>
      <c r="O724" s="12">
        <f>LambdaP*MassivW/(dP/1000)/(N724*RhoA)/(1+M724/3)*(D724-L724)*DeltaT-(EXP(M724/10)-1)*(D724-D723)</f>
        <v>0.34365335069283864</v>
      </c>
      <c r="P724" s="24">
        <f>P723+IF(Limit=Oui,MAX(0,S723),S723)</f>
        <v>248.29387524544836</v>
      </c>
      <c r="Q724" s="12">
        <f>Cp*RhoP/(R724*RhoA)*dP/1000*MassivSI</f>
        <v>0.51808882251533395</v>
      </c>
      <c r="R724" s="24">
        <f>IF(P724&lt;600,425+0.773*P724-1.69/1000*P724^2+2.22/1000^2*P724^3,IF(P724&lt;735,666+13002/(738-P724),IF(P724&lt;900,545+17820/(P724-731),650)))</f>
        <v>546.72508275653286</v>
      </c>
      <c r="S724" s="12">
        <f>LambdaP*MassivSI/(dP/1000)/(R724*RhoA)/(1+Q724/3)*(D724-P724)*DeltaT-(EXP(Q724/10)-1)*(D724-D723)</f>
        <v>0.34365335069283864</v>
      </c>
    </row>
    <row r="725" spans="2:19" x14ac:dyDescent="0.25">
      <c r="B725" s="3">
        <f t="shared" si="44"/>
        <v>3535</v>
      </c>
      <c r="C725" s="14">
        <f t="shared" si="45"/>
        <v>58.916666666666664</v>
      </c>
      <c r="D725" s="11">
        <f t="shared" si="46"/>
        <v>942.61576545709022</v>
      </c>
      <c r="E725" s="11">
        <f t="shared" si="47"/>
        <v>248.63752859614121</v>
      </c>
      <c r="F725" s="11">
        <f>L725</f>
        <v>248.63752859614121</v>
      </c>
      <c r="G725" s="11">
        <f>P725</f>
        <v>248.63752859614121</v>
      </c>
      <c r="H725" s="24">
        <f>H724+IF(Limit=Oui,MAX(0,K724),K724)</f>
        <v>248.63752859614121</v>
      </c>
      <c r="I725" s="12">
        <f>Cp*RhoP/(J725*RhoA)*dP/1000*MassivSS</f>
        <v>0.51797671043976834</v>
      </c>
      <c r="J725" s="24">
        <f>IF(H725&lt;600,425+0.773*H725-1.69/1000*H725^2+2.22/1000^2*H725^3,IF(H725&lt;735,666+13002/(738-H725),IF(H725&lt;900,545+17820/(H725-731),650)))</f>
        <v>546.84341719620227</v>
      </c>
      <c r="K725" s="12">
        <f>LambdaP*MassivSS/(dP/1000)/(J725*RhoA)/(1+I725/3)*(D725-H725)*DeltaT-(EXP(I725/10)-1)*(D725-D724)</f>
        <v>0.34353877354400503</v>
      </c>
      <c r="L725" s="24">
        <f>L724+IF(Limit=Oui,MAX(0,O724),O724)</f>
        <v>248.63752859614121</v>
      </c>
      <c r="M725" s="12">
        <f>Cp*RhoP/(N725*RhoA)*dP/1000*MassivW</f>
        <v>0.51797671043976834</v>
      </c>
      <c r="N725" s="24">
        <f>IF(L725&lt;600,425+0.773*L725-1.69/1000*L725^2+2.22/1000^2*L725^3,IF(L725&lt;735,666+13002/(738-L725),IF(L725&lt;900,545+17820/(L725-731),650)))</f>
        <v>546.84341719620227</v>
      </c>
      <c r="O725" s="12">
        <f>LambdaP*MassivW/(dP/1000)/(N725*RhoA)/(1+M725/3)*(D725-L725)*DeltaT-(EXP(M725/10)-1)*(D725-D724)</f>
        <v>0.34353877354400503</v>
      </c>
      <c r="P725" s="24">
        <f>P724+IF(Limit=Oui,MAX(0,S724),S724)</f>
        <v>248.63752859614121</v>
      </c>
      <c r="Q725" s="12">
        <f>Cp*RhoP/(R725*RhoA)*dP/1000*MassivSI</f>
        <v>0.51797671043976834</v>
      </c>
      <c r="R725" s="24">
        <f>IF(P725&lt;600,425+0.773*P725-1.69/1000*P725^2+2.22/1000^2*P725^3,IF(P725&lt;735,666+13002/(738-P725),IF(P725&lt;900,545+17820/(P725-731),650)))</f>
        <v>546.84341719620227</v>
      </c>
      <c r="S725" s="12">
        <f>LambdaP*MassivSI/(dP/1000)/(R725*RhoA)/(1+Q725/3)*(D725-P725)*DeltaT-(EXP(Q725/10)-1)*(D725-D724)</f>
        <v>0.34353877354400503</v>
      </c>
    </row>
    <row r="726" spans="2:19" x14ac:dyDescent="0.25">
      <c r="B726" s="3">
        <f t="shared" si="44"/>
        <v>3540</v>
      </c>
      <c r="C726" s="14">
        <f t="shared" si="45"/>
        <v>59</v>
      </c>
      <c r="D726" s="11">
        <f t="shared" si="46"/>
        <v>942.82709355454483</v>
      </c>
      <c r="E726" s="11">
        <f t="shared" si="47"/>
        <v>248.98106736968521</v>
      </c>
      <c r="F726" s="11">
        <f>L726</f>
        <v>248.98106736968521</v>
      </c>
      <c r="G726" s="11">
        <f>P726</f>
        <v>248.98106736968521</v>
      </c>
      <c r="H726" s="24">
        <f>H725+IF(Limit=Oui,MAX(0,K725),K725)</f>
        <v>248.98106736968521</v>
      </c>
      <c r="I726" s="12">
        <f>Cp*RhoP/(J726*RhoA)*dP/1000*MassivSS</f>
        <v>0.51786469184596284</v>
      </c>
      <c r="J726" s="24">
        <f>IF(H726&lt;600,425+0.773*H726-1.69/1000*H726^2+2.22/1000^2*H726^3,IF(H726&lt;735,666+13002/(738-H726),IF(H726&lt;900,545+17820/(H726-731),650)))</f>
        <v>546.96170413792788</v>
      </c>
      <c r="K726" s="12">
        <f>LambdaP*MassivSS/(dP/1000)/(J726*RhoA)/(1+I726/3)*(D726-H726)*DeltaT-(EXP(I726/10)-1)*(D726-D725)</f>
        <v>0.34342412367333081</v>
      </c>
      <c r="L726" s="24">
        <f>L725+IF(Limit=Oui,MAX(0,O725),O725)</f>
        <v>248.98106736968521</v>
      </c>
      <c r="M726" s="12">
        <f>Cp*RhoP/(N726*RhoA)*dP/1000*MassivW</f>
        <v>0.51786469184596284</v>
      </c>
      <c r="N726" s="24">
        <f>IF(L726&lt;600,425+0.773*L726-1.69/1000*L726^2+2.22/1000^2*L726^3,IF(L726&lt;735,666+13002/(738-L726),IF(L726&lt;900,545+17820/(L726-731),650)))</f>
        <v>546.96170413792788</v>
      </c>
      <c r="O726" s="12">
        <f>LambdaP*MassivW/(dP/1000)/(N726*RhoA)/(1+M726/3)*(D726-L726)*DeltaT-(EXP(M726/10)-1)*(D726-D725)</f>
        <v>0.34342412367333081</v>
      </c>
      <c r="P726" s="24">
        <f>P725+IF(Limit=Oui,MAX(0,S725),S725)</f>
        <v>248.98106736968521</v>
      </c>
      <c r="Q726" s="12">
        <f>Cp*RhoP/(R726*RhoA)*dP/1000*MassivSI</f>
        <v>0.51786469184596284</v>
      </c>
      <c r="R726" s="24">
        <f>IF(P726&lt;600,425+0.773*P726-1.69/1000*P726^2+2.22/1000^2*P726^3,IF(P726&lt;735,666+13002/(738-P726),IF(P726&lt;900,545+17820/(P726-731),650)))</f>
        <v>546.96170413792788</v>
      </c>
      <c r="S726" s="12">
        <f>LambdaP*MassivSI/(dP/1000)/(R726*RhoA)/(1+Q726/3)*(D726-P726)*DeltaT-(EXP(Q726/10)-1)*(D726-D725)</f>
        <v>0.34342412367333081</v>
      </c>
    </row>
    <row r="727" spans="2:19" x14ac:dyDescent="0.25">
      <c r="B727" s="3">
        <f t="shared" si="44"/>
        <v>3545</v>
      </c>
      <c r="C727" s="14">
        <f t="shared" si="45"/>
        <v>59.083333333333336</v>
      </c>
      <c r="D727" s="11">
        <f t="shared" si="46"/>
        <v>943.03812400669335</v>
      </c>
      <c r="E727" s="11">
        <f t="shared" si="47"/>
        <v>249.32449149335855</v>
      </c>
      <c r="F727" s="11">
        <f>L727</f>
        <v>249.32449149335855</v>
      </c>
      <c r="G727" s="11">
        <f>P727</f>
        <v>249.32449149335855</v>
      </c>
      <c r="H727" s="24">
        <f>H726+IF(Limit=Oui,MAX(0,K726),K726)</f>
        <v>249.32449149335855</v>
      </c>
      <c r="I727" s="12">
        <f>Cp*RhoP/(J727*RhoA)*dP/1000*MassivSS</f>
        <v>0.51775276614934207</v>
      </c>
      <c r="J727" s="24">
        <f>IF(H727&lt;600,425+0.773*H727-1.69/1000*H727^2+2.22/1000^2*H727^3,IF(H727&lt;735,666+13002/(738-H727),IF(H727&lt;900,545+17820/(H727-731),650)))</f>
        <v>547.07994410449692</v>
      </c>
      <c r="K727" s="12">
        <f>LambdaP*MassivSS/(dP/1000)/(J727*RhoA)/(1+I727/3)*(D727-H727)*DeltaT-(EXP(I727/10)-1)*(D727-D726)</f>
        <v>0.34330940148100969</v>
      </c>
      <c r="L727" s="24">
        <f>L726+IF(Limit=Oui,MAX(0,O726),O726)</f>
        <v>249.32449149335855</v>
      </c>
      <c r="M727" s="12">
        <f>Cp*RhoP/(N727*RhoA)*dP/1000*MassivW</f>
        <v>0.51775276614934207</v>
      </c>
      <c r="N727" s="24">
        <f>IF(L727&lt;600,425+0.773*L727-1.69/1000*L727^2+2.22/1000^2*L727^3,IF(L727&lt;735,666+13002/(738-L727),IF(L727&lt;900,545+17820/(L727-731),650)))</f>
        <v>547.07994410449692</v>
      </c>
      <c r="O727" s="12">
        <f>LambdaP*MassivW/(dP/1000)/(N727*RhoA)/(1+M727/3)*(D727-L727)*DeltaT-(EXP(M727/10)-1)*(D727-D726)</f>
        <v>0.34330940148100969</v>
      </c>
      <c r="P727" s="24">
        <f>P726+IF(Limit=Oui,MAX(0,S726),S726)</f>
        <v>249.32449149335855</v>
      </c>
      <c r="Q727" s="12">
        <f>Cp*RhoP/(R727*RhoA)*dP/1000*MassivSI</f>
        <v>0.51775276614934207</v>
      </c>
      <c r="R727" s="24">
        <f>IF(P727&lt;600,425+0.773*P727-1.69/1000*P727^2+2.22/1000^2*P727^3,IF(P727&lt;735,666+13002/(738-P727),IF(P727&lt;900,545+17820/(P727-731),650)))</f>
        <v>547.07994410449692</v>
      </c>
      <c r="S727" s="12">
        <f>LambdaP*MassivSI/(dP/1000)/(R727*RhoA)/(1+Q727/3)*(D727-P727)*DeltaT-(EXP(Q727/10)-1)*(D727-D726)</f>
        <v>0.34330940148100969</v>
      </c>
    </row>
    <row r="728" spans="2:19" x14ac:dyDescent="0.25">
      <c r="B728" s="3">
        <f t="shared" si="44"/>
        <v>3550</v>
      </c>
      <c r="C728" s="14">
        <f t="shared" si="45"/>
        <v>59.166666666666664</v>
      </c>
      <c r="D728" s="11">
        <f t="shared" si="46"/>
        <v>943.24885765079443</v>
      </c>
      <c r="E728" s="11">
        <f t="shared" si="47"/>
        <v>249.66780089483956</v>
      </c>
      <c r="F728" s="11">
        <f>L728</f>
        <v>249.66780089483956</v>
      </c>
      <c r="G728" s="11">
        <f>P728</f>
        <v>249.66780089483956</v>
      </c>
      <c r="H728" s="24">
        <f>H727+IF(Limit=Oui,MAX(0,K727),K727)</f>
        <v>249.66780089483956</v>
      </c>
      <c r="I728" s="12">
        <f>Cp*RhoP/(J728*RhoA)*dP/1000*MassivSS</f>
        <v>0.5176409327672008</v>
      </c>
      <c r="J728" s="24">
        <f>IF(H728&lt;600,425+0.773*H728-1.69/1000*H728^2+2.22/1000^2*H728^3,IF(H728&lt;735,666+13002/(738-H728),IF(H728&lt;900,545+17820/(H728-731),650)))</f>
        <v>547.19813761775674</v>
      </c>
      <c r="K728" s="12">
        <f>LambdaP*MassivSS/(dP/1000)/(J728*RhoA)/(1+I728/3)*(D728-H728)*DeltaT-(EXP(I728/10)-1)*(D728-D727)</f>
        <v>0.3431946073646478</v>
      </c>
      <c r="L728" s="24">
        <f>L727+IF(Limit=Oui,MAX(0,O727),O727)</f>
        <v>249.66780089483956</v>
      </c>
      <c r="M728" s="12">
        <f>Cp*RhoP/(N728*RhoA)*dP/1000*MassivW</f>
        <v>0.5176409327672008</v>
      </c>
      <c r="N728" s="24">
        <f>IF(L728&lt;600,425+0.773*L728-1.69/1000*L728^2+2.22/1000^2*L728^3,IF(L728&lt;735,666+13002/(738-L728),IF(L728&lt;900,545+17820/(L728-731),650)))</f>
        <v>547.19813761775674</v>
      </c>
      <c r="O728" s="12">
        <f>LambdaP*MassivW/(dP/1000)/(N728*RhoA)/(1+M728/3)*(D728-L728)*DeltaT-(EXP(M728/10)-1)*(D728-D727)</f>
        <v>0.3431946073646478</v>
      </c>
      <c r="P728" s="24">
        <f>P727+IF(Limit=Oui,MAX(0,S727),S727)</f>
        <v>249.66780089483956</v>
      </c>
      <c r="Q728" s="12">
        <f>Cp*RhoP/(R728*RhoA)*dP/1000*MassivSI</f>
        <v>0.5176409327672008</v>
      </c>
      <c r="R728" s="24">
        <f>IF(P728&lt;600,425+0.773*P728-1.69/1000*P728^2+2.22/1000^2*P728^3,IF(P728&lt;735,666+13002/(738-P728),IF(P728&lt;900,545+17820/(P728-731),650)))</f>
        <v>547.19813761775674</v>
      </c>
      <c r="S728" s="12">
        <f>LambdaP*MassivSI/(dP/1000)/(R728*RhoA)/(1+Q728/3)*(D728-P728)*DeltaT-(EXP(Q728/10)-1)*(D728-D727)</f>
        <v>0.3431946073646478</v>
      </c>
    </row>
    <row r="729" spans="2:19" x14ac:dyDescent="0.25">
      <c r="B729" s="3">
        <f t="shared" si="44"/>
        <v>3555</v>
      </c>
      <c r="C729" s="14">
        <f t="shared" si="45"/>
        <v>59.25</v>
      </c>
      <c r="D729" s="11">
        <f t="shared" si="46"/>
        <v>943.45929532057892</v>
      </c>
      <c r="E729" s="11">
        <f t="shared" si="47"/>
        <v>250.0109955022042</v>
      </c>
      <c r="F729" s="11">
        <f>L729</f>
        <v>250.0109955022042</v>
      </c>
      <c r="G729" s="11">
        <f>P729</f>
        <v>250.0109955022042</v>
      </c>
      <c r="H729" s="24">
        <f>H728+IF(Limit=Oui,MAX(0,K728),K728)</f>
        <v>250.0109955022042</v>
      </c>
      <c r="I729" s="12">
        <f>Cp*RhoP/(J729*RhoA)*dP/1000*MassivSS</f>
        <v>0.51752919111870022</v>
      </c>
      <c r="J729" s="24">
        <f>IF(H729&lt;600,425+0.773*H729-1.69/1000*H729^2+2.22/1000^2*H729^3,IF(H729&lt;735,666+13002/(738-H729),IF(H729&lt;900,545+17820/(H729-731),650)))</f>
        <v>547.31628519861431</v>
      </c>
      <c r="K729" s="12">
        <f>LambdaP*MassivSS/(dP/1000)/(J729*RhoA)/(1+I729/3)*(D729-H729)*DeltaT-(EXP(I729/10)-1)*(D729-D728)</f>
        <v>0.34307974171927907</v>
      </c>
      <c r="L729" s="24">
        <f>L728+IF(Limit=Oui,MAX(0,O728),O728)</f>
        <v>250.0109955022042</v>
      </c>
      <c r="M729" s="12">
        <f>Cp*RhoP/(N729*RhoA)*dP/1000*MassivW</f>
        <v>0.51752919111870022</v>
      </c>
      <c r="N729" s="24">
        <f>IF(L729&lt;600,425+0.773*L729-1.69/1000*L729^2+2.22/1000^2*L729^3,IF(L729&lt;735,666+13002/(738-L729),IF(L729&lt;900,545+17820/(L729-731),650)))</f>
        <v>547.31628519861431</v>
      </c>
      <c r="O729" s="12">
        <f>LambdaP*MassivW/(dP/1000)/(N729*RhoA)/(1+M729/3)*(D729-L729)*DeltaT-(EXP(M729/10)-1)*(D729-D728)</f>
        <v>0.34307974171927907</v>
      </c>
      <c r="P729" s="24">
        <f>P728+IF(Limit=Oui,MAX(0,S728),S728)</f>
        <v>250.0109955022042</v>
      </c>
      <c r="Q729" s="12">
        <f>Cp*RhoP/(R729*RhoA)*dP/1000*MassivSI</f>
        <v>0.51752919111870022</v>
      </c>
      <c r="R729" s="24">
        <f>IF(P729&lt;600,425+0.773*P729-1.69/1000*P729^2+2.22/1000^2*P729^3,IF(P729&lt;735,666+13002/(738-P729),IF(P729&lt;900,545+17820/(P729-731),650)))</f>
        <v>547.31628519861431</v>
      </c>
      <c r="S729" s="12">
        <f>LambdaP*MassivSI/(dP/1000)/(R729*RhoA)/(1+Q729/3)*(D729-P729)*DeltaT-(EXP(Q729/10)-1)*(D729-D728)</f>
        <v>0.34307974171927907</v>
      </c>
    </row>
    <row r="730" spans="2:19" x14ac:dyDescent="0.25">
      <c r="B730" s="3">
        <f t="shared" si="44"/>
        <v>3560</v>
      </c>
      <c r="C730" s="14">
        <f t="shared" si="45"/>
        <v>59.333333333333336</v>
      </c>
      <c r="D730" s="11">
        <f t="shared" si="46"/>
        <v>943.66943784626949</v>
      </c>
      <c r="E730" s="11">
        <f t="shared" si="47"/>
        <v>250.35407524392346</v>
      </c>
      <c r="F730" s="11">
        <f>L730</f>
        <v>250.35407524392346</v>
      </c>
      <c r="G730" s="11">
        <f>P730</f>
        <v>250.35407524392346</v>
      </c>
      <c r="H730" s="24">
        <f>H729+IF(Limit=Oui,MAX(0,K729),K729)</f>
        <v>250.35407524392346</v>
      </c>
      <c r="I730" s="12">
        <f>Cp*RhoP/(J730*RhoA)*dP/1000*MassivSS</f>
        <v>0.51741754062486467</v>
      </c>
      <c r="J730" s="24">
        <f>IF(H730&lt;600,425+0.773*H730-1.69/1000*H730^2+2.22/1000^2*H730^3,IF(H730&lt;735,666+13002/(738-H730),IF(H730&lt;900,545+17820/(H730-731),650)))</f>
        <v>547.4343873670349</v>
      </c>
      <c r="K730" s="12">
        <f>LambdaP*MassivSS/(dP/1000)/(J730*RhoA)/(1+I730/3)*(D730-H730)*DeltaT-(EXP(I730/10)-1)*(D730-D729)</f>
        <v>0.34296480493739812</v>
      </c>
      <c r="L730" s="24">
        <f>L729+IF(Limit=Oui,MAX(0,O729),O729)</f>
        <v>250.35407524392346</v>
      </c>
      <c r="M730" s="12">
        <f>Cp*RhoP/(N730*RhoA)*dP/1000*MassivW</f>
        <v>0.51741754062486467</v>
      </c>
      <c r="N730" s="24">
        <f>IF(L730&lt;600,425+0.773*L730-1.69/1000*L730^2+2.22/1000^2*L730^3,IF(L730&lt;735,666+13002/(738-L730),IF(L730&lt;900,545+17820/(L730-731),650)))</f>
        <v>547.4343873670349</v>
      </c>
      <c r="O730" s="12">
        <f>LambdaP*MassivW/(dP/1000)/(N730*RhoA)/(1+M730/3)*(D730-L730)*DeltaT-(EXP(M730/10)-1)*(D730-D729)</f>
        <v>0.34296480493739812</v>
      </c>
      <c r="P730" s="24">
        <f>P729+IF(Limit=Oui,MAX(0,S729),S729)</f>
        <v>250.35407524392346</v>
      </c>
      <c r="Q730" s="12">
        <f>Cp*RhoP/(R730*RhoA)*dP/1000*MassivSI</f>
        <v>0.51741754062486467</v>
      </c>
      <c r="R730" s="24">
        <f>IF(P730&lt;600,425+0.773*P730-1.69/1000*P730^2+2.22/1000^2*P730^3,IF(P730&lt;735,666+13002/(738-P730),IF(P730&lt;900,545+17820/(P730-731),650)))</f>
        <v>547.4343873670349</v>
      </c>
      <c r="S730" s="12">
        <f>LambdaP*MassivSI/(dP/1000)/(R730*RhoA)/(1+Q730/3)*(D730-P730)*DeltaT-(EXP(Q730/10)-1)*(D730-D729)</f>
        <v>0.34296480493739812</v>
      </c>
    </row>
    <row r="731" spans="2:19" x14ac:dyDescent="0.25">
      <c r="B731" s="3">
        <f t="shared" si="44"/>
        <v>3565</v>
      </c>
      <c r="C731" s="14">
        <f t="shared" si="45"/>
        <v>59.416666666666664</v>
      </c>
      <c r="D731" s="11">
        <f t="shared" si="46"/>
        <v>943.87928605460104</v>
      </c>
      <c r="E731" s="11">
        <f t="shared" si="47"/>
        <v>250.69704004886086</v>
      </c>
      <c r="F731" s="11">
        <f>L731</f>
        <v>250.69704004886086</v>
      </c>
      <c r="G731" s="11">
        <f>P731</f>
        <v>250.69704004886086</v>
      </c>
      <c r="H731" s="24">
        <f>H730+IF(Limit=Oui,MAX(0,K730),K730)</f>
        <v>250.69704004886086</v>
      </c>
      <c r="I731" s="12">
        <f>Cp*RhoP/(J731*RhoA)*dP/1000*MassivSS</f>
        <v>0.51730598070857858</v>
      </c>
      <c r="J731" s="24">
        <f>IF(H731&lt;600,425+0.773*H731-1.69/1000*H731^2+2.22/1000^2*H731^3,IF(H731&lt;735,666+13002/(738-H731),IF(H731&lt;900,545+17820/(H731-731),650)))</f>
        <v>547.55244464204088</v>
      </c>
      <c r="K731" s="12">
        <f>LambdaP*MassivSS/(dP/1000)/(J731*RhoA)/(1+I731/3)*(D731-H731)*DeltaT-(EXP(I731/10)-1)*(D731-D730)</f>
        <v>0.34284979740893928</v>
      </c>
      <c r="L731" s="24">
        <f>L730+IF(Limit=Oui,MAX(0,O730),O730)</f>
        <v>250.69704004886086</v>
      </c>
      <c r="M731" s="12">
        <f>Cp*RhoP/(N731*RhoA)*dP/1000*MassivW</f>
        <v>0.51730598070857858</v>
      </c>
      <c r="N731" s="24">
        <f>IF(L731&lt;600,425+0.773*L731-1.69/1000*L731^2+2.22/1000^2*L731^3,IF(L731&lt;735,666+13002/(738-L731),IF(L731&lt;900,545+17820/(L731-731),650)))</f>
        <v>547.55244464204088</v>
      </c>
      <c r="O731" s="12">
        <f>LambdaP*MassivW/(dP/1000)/(N731*RhoA)/(1+M731/3)*(D731-L731)*DeltaT-(EXP(M731/10)-1)*(D731-D730)</f>
        <v>0.34284979740893928</v>
      </c>
      <c r="P731" s="24">
        <f>P730+IF(Limit=Oui,MAX(0,S730),S730)</f>
        <v>250.69704004886086</v>
      </c>
      <c r="Q731" s="12">
        <f>Cp*RhoP/(R731*RhoA)*dP/1000*MassivSI</f>
        <v>0.51730598070857858</v>
      </c>
      <c r="R731" s="24">
        <f>IF(P731&lt;600,425+0.773*P731-1.69/1000*P731^2+2.22/1000^2*P731^3,IF(P731&lt;735,666+13002/(738-P731),IF(P731&lt;900,545+17820/(P731-731),650)))</f>
        <v>547.55244464204088</v>
      </c>
      <c r="S731" s="12">
        <f>LambdaP*MassivSI/(dP/1000)/(R731*RhoA)/(1+Q731/3)*(D731-P731)*DeltaT-(EXP(Q731/10)-1)*(D731-D730)</f>
        <v>0.34284979740893928</v>
      </c>
    </row>
    <row r="732" spans="2:19" x14ac:dyDescent="0.25">
      <c r="B732" s="3">
        <f t="shared" si="44"/>
        <v>3570</v>
      </c>
      <c r="C732" s="14">
        <f t="shared" si="45"/>
        <v>59.5</v>
      </c>
      <c r="D732" s="11">
        <f t="shared" si="46"/>
        <v>944.0888407688393</v>
      </c>
      <c r="E732" s="11">
        <f t="shared" si="47"/>
        <v>251.0398898462698</v>
      </c>
      <c r="F732" s="11">
        <f>L732</f>
        <v>251.0398898462698</v>
      </c>
      <c r="G732" s="11">
        <f>P732</f>
        <v>251.0398898462698</v>
      </c>
      <c r="H732" s="24">
        <f>H731+IF(Limit=Oui,MAX(0,K731),K731)</f>
        <v>251.0398898462698</v>
      </c>
      <c r="I732" s="12">
        <f>Cp*RhoP/(J732*RhoA)*dP/1000*MassivSS</f>
        <v>0.51719451079458334</v>
      </c>
      <c r="J732" s="24">
        <f>IF(H732&lt;600,425+0.773*H732-1.69/1000*H732^2+2.22/1000^2*H732^3,IF(H732&lt;735,666+13002/(738-H732),IF(H732&lt;900,545+17820/(H732-731),650)))</f>
        <v>547.67045754171068</v>
      </c>
      <c r="K732" s="12">
        <f>LambdaP*MassivSS/(dP/1000)/(J732*RhoA)/(1+I732/3)*(D732-H732)*DeltaT-(EXP(I732/10)-1)*(D732-D731)</f>
        <v>0.3427347195213804</v>
      </c>
      <c r="L732" s="24">
        <f>L731+IF(Limit=Oui,MAX(0,O731),O731)</f>
        <v>251.0398898462698</v>
      </c>
      <c r="M732" s="12">
        <f>Cp*RhoP/(N732*RhoA)*dP/1000*MassivW</f>
        <v>0.51719451079458334</v>
      </c>
      <c r="N732" s="24">
        <f>IF(L732&lt;600,425+0.773*L732-1.69/1000*L732^2+2.22/1000^2*L732^3,IF(L732&lt;735,666+13002/(738-L732),IF(L732&lt;900,545+17820/(L732-731),650)))</f>
        <v>547.67045754171068</v>
      </c>
      <c r="O732" s="12">
        <f>LambdaP*MassivW/(dP/1000)/(N732*RhoA)/(1+M732/3)*(D732-L732)*DeltaT-(EXP(M732/10)-1)*(D732-D731)</f>
        <v>0.3427347195213804</v>
      </c>
      <c r="P732" s="24">
        <f>P731+IF(Limit=Oui,MAX(0,S731),S731)</f>
        <v>251.0398898462698</v>
      </c>
      <c r="Q732" s="12">
        <f>Cp*RhoP/(R732*RhoA)*dP/1000*MassivSI</f>
        <v>0.51719451079458334</v>
      </c>
      <c r="R732" s="24">
        <f>IF(P732&lt;600,425+0.773*P732-1.69/1000*P732^2+2.22/1000^2*P732^3,IF(P732&lt;735,666+13002/(738-P732),IF(P732&lt;900,545+17820/(P732-731),650)))</f>
        <v>547.67045754171068</v>
      </c>
      <c r="S732" s="12">
        <f>LambdaP*MassivSI/(dP/1000)/(R732*RhoA)/(1+Q732/3)*(D732-P732)*DeltaT-(EXP(Q732/10)-1)*(D732-D731)</f>
        <v>0.3427347195213804</v>
      </c>
    </row>
    <row r="733" spans="2:19" x14ac:dyDescent="0.25">
      <c r="B733" s="3">
        <f t="shared" si="44"/>
        <v>3575</v>
      </c>
      <c r="C733" s="14">
        <f t="shared" si="45"/>
        <v>59.583333333333336</v>
      </c>
      <c r="D733" s="11">
        <f t="shared" si="46"/>
        <v>944.29810280880019</v>
      </c>
      <c r="E733" s="11">
        <f t="shared" si="47"/>
        <v>251.38262456579119</v>
      </c>
      <c r="F733" s="11">
        <f>L733</f>
        <v>251.38262456579119</v>
      </c>
      <c r="G733" s="11">
        <f>P733</f>
        <v>251.38262456579119</v>
      </c>
      <c r="H733" s="24">
        <f>H732+IF(Limit=Oui,MAX(0,K732),K732)</f>
        <v>251.38262456579119</v>
      </c>
      <c r="I733" s="12">
        <f>Cp*RhoP/(J733*RhoA)*dP/1000*MassivSS</f>
        <v>0.51708313030947339</v>
      </c>
      <c r="J733" s="24">
        <f>IF(H733&lt;600,425+0.773*H733-1.69/1000*H733^2+2.22/1000^2*H733^3,IF(H733&lt;735,666+13002/(738-H733),IF(H733&lt;900,545+17820/(H733-731),650)))</f>
        <v>547.78842658317774</v>
      </c>
      <c r="K733" s="12">
        <f>LambdaP*MassivSS/(dP/1000)/(J733*RhoA)/(1+I733/3)*(D733-H733)*DeltaT-(EXP(I733/10)-1)*(D733-D732)</f>
        <v>0.34261957165972201</v>
      </c>
      <c r="L733" s="24">
        <f>L732+IF(Limit=Oui,MAX(0,O732),O732)</f>
        <v>251.38262456579119</v>
      </c>
      <c r="M733" s="12">
        <f>Cp*RhoP/(N733*RhoA)*dP/1000*MassivW</f>
        <v>0.51708313030947339</v>
      </c>
      <c r="N733" s="24">
        <f>IF(L733&lt;600,425+0.773*L733-1.69/1000*L733^2+2.22/1000^2*L733^3,IF(L733&lt;735,666+13002/(738-L733),IF(L733&lt;900,545+17820/(L733-731),650)))</f>
        <v>547.78842658317774</v>
      </c>
      <c r="O733" s="12">
        <f>LambdaP*MassivW/(dP/1000)/(N733*RhoA)/(1+M733/3)*(D733-L733)*DeltaT-(EXP(M733/10)-1)*(D733-D732)</f>
        <v>0.34261957165972201</v>
      </c>
      <c r="P733" s="24">
        <f>P732+IF(Limit=Oui,MAX(0,S732),S732)</f>
        <v>251.38262456579119</v>
      </c>
      <c r="Q733" s="12">
        <f>Cp*RhoP/(R733*RhoA)*dP/1000*MassivSI</f>
        <v>0.51708313030947339</v>
      </c>
      <c r="R733" s="24">
        <f>IF(P733&lt;600,425+0.773*P733-1.69/1000*P733^2+2.22/1000^2*P733^3,IF(P733&lt;735,666+13002/(738-P733),IF(P733&lt;900,545+17820/(P733-731),650)))</f>
        <v>547.78842658317774</v>
      </c>
      <c r="S733" s="12">
        <f>LambdaP*MassivSI/(dP/1000)/(R733*RhoA)/(1+Q733/3)*(D733-P733)*DeltaT-(EXP(Q733/10)-1)*(D733-D732)</f>
        <v>0.34261957165972201</v>
      </c>
    </row>
    <row r="734" spans="2:19" x14ac:dyDescent="0.25">
      <c r="B734" s="3">
        <f t="shared" si="44"/>
        <v>3580</v>
      </c>
      <c r="C734" s="14">
        <f t="shared" si="45"/>
        <v>59.666666666666664</v>
      </c>
      <c r="D734" s="11">
        <f t="shared" si="46"/>
        <v>944.50707299087026</v>
      </c>
      <c r="E734" s="11">
        <f t="shared" si="47"/>
        <v>251.72524413745091</v>
      </c>
      <c r="F734" s="11">
        <f>L734</f>
        <v>251.72524413745091</v>
      </c>
      <c r="G734" s="11">
        <f>P734</f>
        <v>251.72524413745091</v>
      </c>
      <c r="H734" s="24">
        <f>H733+IF(Limit=Oui,MAX(0,K733),K733)</f>
        <v>251.72524413745091</v>
      </c>
      <c r="I734" s="12">
        <f>Cp*RhoP/(J734*RhoA)*dP/1000*MassivSS</f>
        <v>0.51697183868169394</v>
      </c>
      <c r="J734" s="24">
        <f>IF(H734&lt;600,425+0.773*H734-1.69/1000*H734^2+2.22/1000^2*H734^3,IF(H734&lt;735,666+13002/(738-H734),IF(H734&lt;900,545+17820/(H734-731),650)))</f>
        <v>547.90635228262897</v>
      </c>
      <c r="K734" s="12">
        <f>LambdaP*MassivSS/(dP/1000)/(J734*RhoA)/(1+I734/3)*(D734-H734)*DeltaT-(EXP(I734/10)-1)*(D734-D733)</f>
        <v>0.3425043542064416</v>
      </c>
      <c r="L734" s="24">
        <f>L733+IF(Limit=Oui,MAX(0,O733),O733)</f>
        <v>251.72524413745091</v>
      </c>
      <c r="M734" s="12">
        <f>Cp*RhoP/(N734*RhoA)*dP/1000*MassivW</f>
        <v>0.51697183868169394</v>
      </c>
      <c r="N734" s="24">
        <f>IF(L734&lt;600,425+0.773*L734-1.69/1000*L734^2+2.22/1000^2*L734^3,IF(L734&lt;735,666+13002/(738-L734),IF(L734&lt;900,545+17820/(L734-731),650)))</f>
        <v>547.90635228262897</v>
      </c>
      <c r="O734" s="12">
        <f>LambdaP*MassivW/(dP/1000)/(N734*RhoA)/(1+M734/3)*(D734-L734)*DeltaT-(EXP(M734/10)-1)*(D734-D733)</f>
        <v>0.3425043542064416</v>
      </c>
      <c r="P734" s="24">
        <f>P733+IF(Limit=Oui,MAX(0,S733),S733)</f>
        <v>251.72524413745091</v>
      </c>
      <c r="Q734" s="12">
        <f>Cp*RhoP/(R734*RhoA)*dP/1000*MassivSI</f>
        <v>0.51697183868169394</v>
      </c>
      <c r="R734" s="24">
        <f>IF(P734&lt;600,425+0.773*P734-1.69/1000*P734^2+2.22/1000^2*P734^3,IF(P734&lt;735,666+13002/(738-P734),IF(P734&lt;900,545+17820/(P734-731),650)))</f>
        <v>547.90635228262897</v>
      </c>
      <c r="S734" s="12">
        <f>LambdaP*MassivSI/(dP/1000)/(R734*RhoA)/(1+Q734/3)*(D734-P734)*DeltaT-(EXP(Q734/10)-1)*(D734-D733)</f>
        <v>0.3425043542064416</v>
      </c>
    </row>
    <row r="735" spans="2:19" x14ac:dyDescent="0.25">
      <c r="B735" s="3">
        <f t="shared" si="44"/>
        <v>3585</v>
      </c>
      <c r="C735" s="14">
        <f t="shared" si="45"/>
        <v>59.75</v>
      </c>
      <c r="D735" s="11">
        <f t="shared" si="46"/>
        <v>944.71575212802418</v>
      </c>
      <c r="E735" s="11">
        <f t="shared" si="47"/>
        <v>252.06774849165737</v>
      </c>
      <c r="F735" s="11">
        <f>L735</f>
        <v>252.06774849165737</v>
      </c>
      <c r="G735" s="11">
        <f>P735</f>
        <v>252.06774849165737</v>
      </c>
      <c r="H735" s="24">
        <f>H734+IF(Limit=Oui,MAX(0,K734),K734)</f>
        <v>252.06774849165737</v>
      </c>
      <c r="I735" s="12">
        <f>Cp*RhoP/(J735*RhoA)*dP/1000*MassivSS</f>
        <v>0.51686063534153714</v>
      </c>
      <c r="J735" s="24">
        <f>IF(H735&lt;600,425+0.773*H735-1.69/1000*H735^2+2.22/1000^2*H735^3,IF(H735&lt;735,666+13002/(738-H735),IF(H735&lt;900,545+17820/(H735-731),650)))</f>
        <v>548.02423515530461</v>
      </c>
      <c r="K735" s="12">
        <f>LambdaP*MassivSS/(dP/1000)/(J735*RhoA)/(1+I735/3)*(D735-H735)*DeltaT-(EXP(I735/10)-1)*(D735-D734)</f>
        <v>0.34238906754166348</v>
      </c>
      <c r="L735" s="24">
        <f>L734+IF(Limit=Oui,MAX(0,O734),O734)</f>
        <v>252.06774849165737</v>
      </c>
      <c r="M735" s="12">
        <f>Cp*RhoP/(N735*RhoA)*dP/1000*MassivW</f>
        <v>0.51686063534153714</v>
      </c>
      <c r="N735" s="24">
        <f>IF(L735&lt;600,425+0.773*L735-1.69/1000*L735^2+2.22/1000^2*L735^3,IF(L735&lt;735,666+13002/(738-L735),IF(L735&lt;900,545+17820/(L735-731),650)))</f>
        <v>548.02423515530461</v>
      </c>
      <c r="O735" s="12">
        <f>LambdaP*MassivW/(dP/1000)/(N735*RhoA)/(1+M735/3)*(D735-L735)*DeltaT-(EXP(M735/10)-1)*(D735-D734)</f>
        <v>0.34238906754166348</v>
      </c>
      <c r="P735" s="24">
        <f>P734+IF(Limit=Oui,MAX(0,S734),S734)</f>
        <v>252.06774849165737</v>
      </c>
      <c r="Q735" s="12">
        <f>Cp*RhoP/(R735*RhoA)*dP/1000*MassivSI</f>
        <v>0.51686063534153714</v>
      </c>
      <c r="R735" s="24">
        <f>IF(P735&lt;600,425+0.773*P735-1.69/1000*P735^2+2.22/1000^2*P735^3,IF(P735&lt;735,666+13002/(738-P735),IF(P735&lt;900,545+17820/(P735-731),650)))</f>
        <v>548.02423515530461</v>
      </c>
      <c r="S735" s="12">
        <f>LambdaP*MassivSI/(dP/1000)/(R735*RhoA)/(1+Q735/3)*(D735-P735)*DeltaT-(EXP(Q735/10)-1)*(D735-D734)</f>
        <v>0.34238906754166348</v>
      </c>
    </row>
    <row r="736" spans="2:19" x14ac:dyDescent="0.25">
      <c r="B736" s="3">
        <f t="shared" si="44"/>
        <v>3590</v>
      </c>
      <c r="C736" s="14">
        <f t="shared" si="45"/>
        <v>59.833333333333336</v>
      </c>
      <c r="D736" s="11">
        <f t="shared" si="46"/>
        <v>944.92414102984503</v>
      </c>
      <c r="E736" s="11">
        <f t="shared" si="47"/>
        <v>252.41013755919903</v>
      </c>
      <c r="F736" s="11">
        <f>L736</f>
        <v>252.41013755919903</v>
      </c>
      <c r="G736" s="11">
        <f>P736</f>
        <v>252.41013755919903</v>
      </c>
      <c r="H736" s="24">
        <f>H735+IF(Limit=Oui,MAX(0,K735),K735)</f>
        <v>252.41013755919903</v>
      </c>
      <c r="I736" s="12">
        <f>Cp*RhoP/(J736*RhoA)*dP/1000*MassivSS</f>
        <v>0.51674951972113892</v>
      </c>
      <c r="J736" s="24">
        <f>IF(H736&lt;600,425+0.773*H736-1.69/1000*H736^2+2.22/1000^2*H736^3,IF(H736&lt;735,666+13002/(738-H736),IF(H736&lt;900,545+17820/(H736-731),650)))</f>
        <v>548.14207571549593</v>
      </c>
      <c r="K736" s="12">
        <f>LambdaP*MassivSS/(dP/1000)/(J736*RhoA)/(1+I736/3)*(D736-H736)*DeltaT-(EXP(I736/10)-1)*(D736-D735)</f>
        <v>0.3422737120430297</v>
      </c>
      <c r="L736" s="24">
        <f>L735+IF(Limit=Oui,MAX(0,O735),O735)</f>
        <v>252.41013755919903</v>
      </c>
      <c r="M736" s="12">
        <f>Cp*RhoP/(N736*RhoA)*dP/1000*MassivW</f>
        <v>0.51674951972113892</v>
      </c>
      <c r="N736" s="24">
        <f>IF(L736&lt;600,425+0.773*L736-1.69/1000*L736^2+2.22/1000^2*L736^3,IF(L736&lt;735,666+13002/(738-L736),IF(L736&lt;900,545+17820/(L736-731),650)))</f>
        <v>548.14207571549593</v>
      </c>
      <c r="O736" s="12">
        <f>LambdaP*MassivW/(dP/1000)/(N736*RhoA)/(1+M736/3)*(D736-L736)*DeltaT-(EXP(M736/10)-1)*(D736-D735)</f>
        <v>0.3422737120430297</v>
      </c>
      <c r="P736" s="24">
        <f>P735+IF(Limit=Oui,MAX(0,S735),S735)</f>
        <v>252.41013755919903</v>
      </c>
      <c r="Q736" s="12">
        <f>Cp*RhoP/(R736*RhoA)*dP/1000*MassivSI</f>
        <v>0.51674951972113892</v>
      </c>
      <c r="R736" s="24">
        <f>IF(P736&lt;600,425+0.773*P736-1.69/1000*P736^2+2.22/1000^2*P736^3,IF(P736&lt;735,666+13002/(738-P736),IF(P736&lt;900,545+17820/(P736-731),650)))</f>
        <v>548.14207571549593</v>
      </c>
      <c r="S736" s="12">
        <f>LambdaP*MassivSI/(dP/1000)/(R736*RhoA)/(1+Q736/3)*(D736-P736)*DeltaT-(EXP(Q736/10)-1)*(D736-D735)</f>
        <v>0.3422737120430297</v>
      </c>
    </row>
    <row r="737" spans="2:19" x14ac:dyDescent="0.25">
      <c r="B737" s="3">
        <f t="shared" si="44"/>
        <v>3595</v>
      </c>
      <c r="C737" s="14">
        <f t="shared" si="45"/>
        <v>59.916666666666664</v>
      </c>
      <c r="D737" s="11">
        <f t="shared" si="46"/>
        <v>945.13224050254269</v>
      </c>
      <c r="E737" s="11">
        <f t="shared" si="47"/>
        <v>252.75241127124207</v>
      </c>
      <c r="F737" s="11">
        <f>L737</f>
        <v>252.75241127124207</v>
      </c>
      <c r="G737" s="11">
        <f>P737</f>
        <v>252.75241127124207</v>
      </c>
      <c r="H737" s="24">
        <f>H736+IF(Limit=Oui,MAX(0,K736),K736)</f>
        <v>252.75241127124207</v>
      </c>
      <c r="I737" s="12">
        <f>Cp*RhoP/(J737*RhoA)*dP/1000*MassivSS</f>
        <v>0.51663849125447547</v>
      </c>
      <c r="J737" s="24">
        <f>IF(H737&lt;600,425+0.773*H737-1.69/1000*H737^2+2.22/1000^2*H737^3,IF(H737&lt;735,666+13002/(738-H737),IF(H737&lt;900,545+17820/(H737-731),650)))</f>
        <v>548.25987447654563</v>
      </c>
      <c r="K737" s="12">
        <f>LambdaP*MassivSS/(dP/1000)/(J737*RhoA)/(1+I737/3)*(D737-H737)*DeltaT-(EXP(I737/10)-1)*(D737-D736)</f>
        <v>0.34215828808580873</v>
      </c>
      <c r="L737" s="24">
        <f>L736+IF(Limit=Oui,MAX(0,O736),O736)</f>
        <v>252.75241127124207</v>
      </c>
      <c r="M737" s="12">
        <f>Cp*RhoP/(N737*RhoA)*dP/1000*MassivW</f>
        <v>0.51663849125447547</v>
      </c>
      <c r="N737" s="24">
        <f>IF(L737&lt;600,425+0.773*L737-1.69/1000*L737^2+2.22/1000^2*L737^3,IF(L737&lt;735,666+13002/(738-L737),IF(L737&lt;900,545+17820/(L737-731),650)))</f>
        <v>548.25987447654563</v>
      </c>
      <c r="O737" s="12">
        <f>LambdaP*MassivW/(dP/1000)/(N737*RhoA)/(1+M737/3)*(D737-L737)*DeltaT-(EXP(M737/10)-1)*(D737-D736)</f>
        <v>0.34215828808580873</v>
      </c>
      <c r="P737" s="24">
        <f>P736+IF(Limit=Oui,MAX(0,S736),S736)</f>
        <v>252.75241127124207</v>
      </c>
      <c r="Q737" s="12">
        <f>Cp*RhoP/(R737*RhoA)*dP/1000*MassivSI</f>
        <v>0.51663849125447547</v>
      </c>
      <c r="R737" s="24">
        <f>IF(P737&lt;600,425+0.773*P737-1.69/1000*P737^2+2.22/1000^2*P737^3,IF(P737&lt;735,666+13002/(738-P737),IF(P737&lt;900,545+17820/(P737-731),650)))</f>
        <v>548.25987447654563</v>
      </c>
      <c r="S737" s="12">
        <f>LambdaP*MassivSI/(dP/1000)/(R737*RhoA)/(1+Q737/3)*(D737-P737)*DeltaT-(EXP(Q737/10)-1)*(D737-D736)</f>
        <v>0.34215828808580873</v>
      </c>
    </row>
    <row r="738" spans="2:19" x14ac:dyDescent="0.25">
      <c r="B738" s="3">
        <f t="shared" si="44"/>
        <v>3600</v>
      </c>
      <c r="C738" s="14">
        <f t="shared" si="45"/>
        <v>60</v>
      </c>
      <c r="D738" s="11">
        <f t="shared" si="46"/>
        <v>945.34005134897188</v>
      </c>
      <c r="E738" s="11">
        <f t="shared" si="47"/>
        <v>253.09456955932788</v>
      </c>
      <c r="F738" s="11">
        <f>L738</f>
        <v>253.09456955932788</v>
      </c>
      <c r="G738" s="11">
        <f>P738</f>
        <v>253.09456955932788</v>
      </c>
      <c r="H738" s="24">
        <f>H737+IF(Limit=Oui,MAX(0,K737),K737)</f>
        <v>253.09456955932788</v>
      </c>
      <c r="I738" s="12">
        <f>Cp*RhoP/(J738*RhoA)*dP/1000*MassivSS</f>
        <v>0.51652754937736078</v>
      </c>
      <c r="J738" s="24">
        <f>IF(H738&lt;600,425+0.773*H738-1.69/1000*H738^2+2.22/1000^2*H738^3,IF(H738&lt;735,666+13002/(738-H738),IF(H738&lt;900,545+17820/(H738-731),650)))</f>
        <v>548.37763195084585</v>
      </c>
      <c r="K738" s="12">
        <f>LambdaP*MassivSS/(dP/1000)/(J738*RhoA)/(1+I738/3)*(D738-H738)*DeltaT-(EXP(I738/10)-1)*(D738-D737)</f>
        <v>0.34204279604292892</v>
      </c>
      <c r="L738" s="24">
        <f>L737+IF(Limit=Oui,MAX(0,O737),O737)</f>
        <v>253.09456955932788</v>
      </c>
      <c r="M738" s="12">
        <f>Cp*RhoP/(N738*RhoA)*dP/1000*MassivW</f>
        <v>0.51652754937736078</v>
      </c>
      <c r="N738" s="24">
        <f>IF(L738&lt;600,425+0.773*L738-1.69/1000*L738^2+2.22/1000^2*L738^3,IF(L738&lt;735,666+13002/(738-L738),IF(L738&lt;900,545+17820/(L738-731),650)))</f>
        <v>548.37763195084585</v>
      </c>
      <c r="O738" s="12">
        <f>LambdaP*MassivW/(dP/1000)/(N738*RhoA)/(1+M738/3)*(D738-L738)*DeltaT-(EXP(M738/10)-1)*(D738-D737)</f>
        <v>0.34204279604292892</v>
      </c>
      <c r="P738" s="24">
        <f>P737+IF(Limit=Oui,MAX(0,S737),S737)</f>
        <v>253.09456955932788</v>
      </c>
      <c r="Q738" s="12">
        <f>Cp*RhoP/(R738*RhoA)*dP/1000*MassivSI</f>
        <v>0.51652754937736078</v>
      </c>
      <c r="R738" s="24">
        <f>IF(P738&lt;600,425+0.773*P738-1.69/1000*P738^2+2.22/1000^2*P738^3,IF(P738&lt;735,666+13002/(738-P738),IF(P738&lt;900,545+17820/(P738-731),650)))</f>
        <v>548.37763195084585</v>
      </c>
      <c r="S738" s="12">
        <f>LambdaP*MassivSI/(dP/1000)/(R738*RhoA)/(1+Q738/3)*(D738-P738)*DeltaT-(EXP(Q738/10)-1)*(D738-D737)</f>
        <v>0.34204279604292892</v>
      </c>
    </row>
    <row r="739" spans="2:19" x14ac:dyDescent="0.25">
      <c r="B739" s="3">
        <f t="shared" si="44"/>
        <v>3605</v>
      </c>
      <c r="C739" s="14">
        <f t="shared" si="45"/>
        <v>60.083333333333336</v>
      </c>
      <c r="D739" s="11">
        <f t="shared" si="46"/>
        <v>945.54757436865179</v>
      </c>
      <c r="E739" s="11">
        <f t="shared" si="47"/>
        <v>253.43661235537081</v>
      </c>
      <c r="F739" s="11">
        <f>L739</f>
        <v>253.43661235537081</v>
      </c>
      <c r="G739" s="11">
        <f>P739</f>
        <v>253.43661235537081</v>
      </c>
      <c r="H739" s="24">
        <f>H738+IF(Limit=Oui,MAX(0,K738),K738)</f>
        <v>253.43661235537081</v>
      </c>
      <c r="I739" s="12">
        <f>Cp*RhoP/(J739*RhoA)*dP/1000*MassivSS</f>
        <v>0.51641669352744224</v>
      </c>
      <c r="J739" s="24">
        <f>IF(H739&lt;600,425+0.773*H739-1.69/1000*H739^2+2.22/1000^2*H739^3,IF(H739&lt;735,666+13002/(738-H739),IF(H739&lt;900,545+17820/(H739-731),650)))</f>
        <v>548.49534864983741</v>
      </c>
      <c r="K739" s="12">
        <f>LambdaP*MassivSS/(dP/1000)/(J739*RhoA)/(1+I739/3)*(D739-H739)*DeltaT-(EXP(I739/10)-1)*(D739-D738)</f>
        <v>0.34192723628491223</v>
      </c>
      <c r="L739" s="24">
        <f>L738+IF(Limit=Oui,MAX(0,O738),O738)</f>
        <v>253.43661235537081</v>
      </c>
      <c r="M739" s="12">
        <f>Cp*RhoP/(N739*RhoA)*dP/1000*MassivW</f>
        <v>0.51641669352744224</v>
      </c>
      <c r="N739" s="24">
        <f>IF(L739&lt;600,425+0.773*L739-1.69/1000*L739^2+2.22/1000^2*L739^3,IF(L739&lt;735,666+13002/(738-L739),IF(L739&lt;900,545+17820/(L739-731),650)))</f>
        <v>548.49534864983741</v>
      </c>
      <c r="O739" s="12">
        <f>LambdaP*MassivW/(dP/1000)/(N739*RhoA)/(1+M739/3)*(D739-L739)*DeltaT-(EXP(M739/10)-1)*(D739-D738)</f>
        <v>0.34192723628491223</v>
      </c>
      <c r="P739" s="24">
        <f>P738+IF(Limit=Oui,MAX(0,S738),S738)</f>
        <v>253.43661235537081</v>
      </c>
      <c r="Q739" s="12">
        <f>Cp*RhoP/(R739*RhoA)*dP/1000*MassivSI</f>
        <v>0.51641669352744224</v>
      </c>
      <c r="R739" s="24">
        <f>IF(P739&lt;600,425+0.773*P739-1.69/1000*P739^2+2.22/1000^2*P739^3,IF(P739&lt;735,666+13002/(738-P739),IF(P739&lt;900,545+17820/(P739-731),650)))</f>
        <v>548.49534864983741</v>
      </c>
      <c r="S739" s="12">
        <f>LambdaP*MassivSI/(dP/1000)/(R739*RhoA)/(1+Q739/3)*(D739-P739)*DeltaT-(EXP(Q739/10)-1)*(D739-D738)</f>
        <v>0.34192723628491223</v>
      </c>
    </row>
    <row r="740" spans="2:19" x14ac:dyDescent="0.25">
      <c r="B740" s="3">
        <f t="shared" si="44"/>
        <v>3610</v>
      </c>
      <c r="C740" s="14">
        <f t="shared" si="45"/>
        <v>60.166666666666664</v>
      </c>
      <c r="D740" s="11">
        <f t="shared" si="46"/>
        <v>945.75481035778432</v>
      </c>
      <c r="E740" s="11">
        <f t="shared" si="47"/>
        <v>253.77853959165571</v>
      </c>
      <c r="F740" s="11">
        <f>L740</f>
        <v>253.77853959165571</v>
      </c>
      <c r="G740" s="11">
        <f>P740</f>
        <v>253.77853959165571</v>
      </c>
      <c r="H740" s="24">
        <f>H739+IF(Limit=Oui,MAX(0,K739),K739)</f>
        <v>253.77853959165571</v>
      </c>
      <c r="I740" s="12">
        <f>Cp*RhoP/(J740*RhoA)*dP/1000*MassivSS</f>
        <v>0.51630592314419865</v>
      </c>
      <c r="J740" s="24">
        <f>IF(H740&lt;600,425+0.773*H740-1.69/1000*H740^2+2.22/1000^2*H740^3,IF(H740&lt;735,666+13002/(738-H740),IF(H740&lt;900,545+17820/(H740-731),650)))</f>
        <v>548.613025084009</v>
      </c>
      <c r="K740" s="12">
        <f>LambdaP*MassivSS/(dP/1000)/(J740*RhoA)/(1+I740/3)*(D740-H740)*DeltaT-(EXP(I740/10)-1)*(D740-D739)</f>
        <v>0.34181160917995601</v>
      </c>
      <c r="L740" s="24">
        <f>L739+IF(Limit=Oui,MAX(0,O739),O739)</f>
        <v>253.77853959165571</v>
      </c>
      <c r="M740" s="12">
        <f>Cp*RhoP/(N740*RhoA)*dP/1000*MassivW</f>
        <v>0.51630592314419865</v>
      </c>
      <c r="N740" s="24">
        <f>IF(L740&lt;600,425+0.773*L740-1.69/1000*L740^2+2.22/1000^2*L740^3,IF(L740&lt;735,666+13002/(738-L740),IF(L740&lt;900,545+17820/(L740-731),650)))</f>
        <v>548.613025084009</v>
      </c>
      <c r="O740" s="12">
        <f>LambdaP*MassivW/(dP/1000)/(N740*RhoA)/(1+M740/3)*(D740-L740)*DeltaT-(EXP(M740/10)-1)*(D740-D739)</f>
        <v>0.34181160917995601</v>
      </c>
      <c r="P740" s="24">
        <f>P739+IF(Limit=Oui,MAX(0,S739),S739)</f>
        <v>253.77853959165571</v>
      </c>
      <c r="Q740" s="12">
        <f>Cp*RhoP/(R740*RhoA)*dP/1000*MassivSI</f>
        <v>0.51630592314419865</v>
      </c>
      <c r="R740" s="24">
        <f>IF(P740&lt;600,425+0.773*P740-1.69/1000*P740^2+2.22/1000^2*P740^3,IF(P740&lt;735,666+13002/(738-P740),IF(P740&lt;900,545+17820/(P740-731),650)))</f>
        <v>548.613025084009</v>
      </c>
      <c r="S740" s="12">
        <f>LambdaP*MassivSI/(dP/1000)/(R740*RhoA)/(1+Q740/3)*(D740-P740)*DeltaT-(EXP(Q740/10)-1)*(D740-D739)</f>
        <v>0.34181160917995601</v>
      </c>
    </row>
    <row r="741" spans="2:19" x14ac:dyDescent="0.25">
      <c r="B741" s="3">
        <f t="shared" si="44"/>
        <v>3615</v>
      </c>
      <c r="C741" s="14">
        <f t="shared" si="45"/>
        <v>60.25</v>
      </c>
      <c r="D741" s="11">
        <f t="shared" si="46"/>
        <v>945.96176010927149</v>
      </c>
      <c r="E741" s="11">
        <f t="shared" si="47"/>
        <v>254.12035120083567</v>
      </c>
      <c r="F741" s="11">
        <f>L741</f>
        <v>254.12035120083567</v>
      </c>
      <c r="G741" s="11">
        <f>P741</f>
        <v>254.12035120083567</v>
      </c>
      <c r="H741" s="24">
        <f>H740+IF(Limit=Oui,MAX(0,K740),K740)</f>
        <v>254.12035120083567</v>
      </c>
      <c r="I741" s="12">
        <f>Cp*RhoP/(J741*RhoA)*dP/1000*MassivSS</f>
        <v>0.51619523766893616</v>
      </c>
      <c r="J741" s="24">
        <f>IF(H741&lt;600,425+0.773*H741-1.69/1000*H741^2+2.22/1000^2*H741^3,IF(H741&lt;735,666+13002/(738-H741),IF(H741&lt;900,545+17820/(H741-731),650)))</f>
        <v>548.73066176289581</v>
      </c>
      <c r="K741" s="12">
        <f>LambdaP*MassivSS/(dP/1000)/(J741*RhoA)/(1+I741/3)*(D741-H741)*DeltaT-(EXP(I741/10)-1)*(D741-D740)</f>
        <v>0.34169591509399272</v>
      </c>
      <c r="L741" s="24">
        <f>L740+IF(Limit=Oui,MAX(0,O740),O740)</f>
        <v>254.12035120083567</v>
      </c>
      <c r="M741" s="12">
        <f>Cp*RhoP/(N741*RhoA)*dP/1000*MassivW</f>
        <v>0.51619523766893616</v>
      </c>
      <c r="N741" s="24">
        <f>IF(L741&lt;600,425+0.773*L741-1.69/1000*L741^2+2.22/1000^2*L741^3,IF(L741&lt;735,666+13002/(738-L741),IF(L741&lt;900,545+17820/(L741-731),650)))</f>
        <v>548.73066176289581</v>
      </c>
      <c r="O741" s="12">
        <f>LambdaP*MassivW/(dP/1000)/(N741*RhoA)/(1+M741/3)*(D741-L741)*DeltaT-(EXP(M741/10)-1)*(D741-D740)</f>
        <v>0.34169591509399272</v>
      </c>
      <c r="P741" s="24">
        <f>P740+IF(Limit=Oui,MAX(0,S740),S740)</f>
        <v>254.12035120083567</v>
      </c>
      <c r="Q741" s="12">
        <f>Cp*RhoP/(R741*RhoA)*dP/1000*MassivSI</f>
        <v>0.51619523766893616</v>
      </c>
      <c r="R741" s="24">
        <f>IF(P741&lt;600,425+0.773*P741-1.69/1000*P741^2+2.22/1000^2*P741^3,IF(P741&lt;735,666+13002/(738-P741),IF(P741&lt;900,545+17820/(P741-731),650)))</f>
        <v>548.73066176289581</v>
      </c>
      <c r="S741" s="12">
        <f>LambdaP*MassivSI/(dP/1000)/(R741*RhoA)/(1+Q741/3)*(D741-P741)*DeltaT-(EXP(Q741/10)-1)*(D741-D740)</f>
        <v>0.34169591509399272</v>
      </c>
    </row>
    <row r="742" spans="2:19" x14ac:dyDescent="0.25">
      <c r="B742" s="3">
        <f t="shared" si="44"/>
        <v>3620</v>
      </c>
      <c r="C742" s="14">
        <f t="shared" si="45"/>
        <v>60.333333333333336</v>
      </c>
      <c r="D742" s="11">
        <f t="shared" si="46"/>
        <v>946.16842441273513</v>
      </c>
      <c r="E742" s="11">
        <f t="shared" si="47"/>
        <v>254.46204711592966</v>
      </c>
      <c r="F742" s="11">
        <f>L742</f>
        <v>254.46204711592966</v>
      </c>
      <c r="G742" s="11">
        <f>P742</f>
        <v>254.46204711592966</v>
      </c>
      <c r="H742" s="24">
        <f>H741+IF(Limit=Oui,MAX(0,K741),K741)</f>
        <v>254.46204711592966</v>
      </c>
      <c r="I742" s="12">
        <f>Cp*RhoP/(J742*RhoA)*dP/1000*MassivSS</f>
        <v>0.51608463654478509</v>
      </c>
      <c r="J742" s="24">
        <f>IF(H742&lt;600,425+0.773*H742-1.69/1000*H742^2+2.22/1000^2*H742^3,IF(H742&lt;735,666+13002/(738-H742),IF(H742&lt;900,545+17820/(H742-731),650)))</f>
        <v>548.84825919507966</v>
      </c>
      <c r="K742" s="12">
        <f>LambdaP*MassivSS/(dP/1000)/(J742*RhoA)/(1+I742/3)*(D742-H742)*DeltaT-(EXP(I742/10)-1)*(D742-D741)</f>
        <v>0.34158015439058437</v>
      </c>
      <c r="L742" s="24">
        <f>L741+IF(Limit=Oui,MAX(0,O741),O741)</f>
        <v>254.46204711592966</v>
      </c>
      <c r="M742" s="12">
        <f>Cp*RhoP/(N742*RhoA)*dP/1000*MassivW</f>
        <v>0.51608463654478509</v>
      </c>
      <c r="N742" s="24">
        <f>IF(L742&lt;600,425+0.773*L742-1.69/1000*L742^2+2.22/1000^2*L742^3,IF(L742&lt;735,666+13002/(738-L742),IF(L742&lt;900,545+17820/(L742-731),650)))</f>
        <v>548.84825919507966</v>
      </c>
      <c r="O742" s="12">
        <f>LambdaP*MassivW/(dP/1000)/(N742*RhoA)/(1+M742/3)*(D742-L742)*DeltaT-(EXP(M742/10)-1)*(D742-D741)</f>
        <v>0.34158015439058437</v>
      </c>
      <c r="P742" s="24">
        <f>P741+IF(Limit=Oui,MAX(0,S741),S741)</f>
        <v>254.46204711592966</v>
      </c>
      <c r="Q742" s="12">
        <f>Cp*RhoP/(R742*RhoA)*dP/1000*MassivSI</f>
        <v>0.51608463654478509</v>
      </c>
      <c r="R742" s="24">
        <f>IF(P742&lt;600,425+0.773*P742-1.69/1000*P742^2+2.22/1000^2*P742^3,IF(P742&lt;735,666+13002/(738-P742),IF(P742&lt;900,545+17820/(P742-731),650)))</f>
        <v>548.84825919507966</v>
      </c>
      <c r="S742" s="12">
        <f>LambdaP*MassivSI/(dP/1000)/(R742*RhoA)/(1+Q742/3)*(D742-P742)*DeltaT-(EXP(Q742/10)-1)*(D742-D741)</f>
        <v>0.34158015439058437</v>
      </c>
    </row>
    <row r="743" spans="2:19" x14ac:dyDescent="0.25">
      <c r="B743" s="3">
        <f t="shared" si="44"/>
        <v>3625</v>
      </c>
      <c r="C743" s="14">
        <f t="shared" si="45"/>
        <v>60.416666666666664</v>
      </c>
      <c r="D743" s="11">
        <f t="shared" si="46"/>
        <v>946.3748040545338</v>
      </c>
      <c r="E743" s="11">
        <f t="shared" si="47"/>
        <v>254.80362727032025</v>
      </c>
      <c r="F743" s="11">
        <f>L743</f>
        <v>254.80362727032025</v>
      </c>
      <c r="G743" s="11">
        <f>P743</f>
        <v>254.80362727032025</v>
      </c>
      <c r="H743" s="24">
        <f>H742+IF(Limit=Oui,MAX(0,K742),K742)</f>
        <v>254.80362727032025</v>
      </c>
      <c r="I743" s="12">
        <f>Cp*RhoP/(J743*RhoA)*dP/1000*MassivSS</f>
        <v>0.51597411921669722</v>
      </c>
      <c r="J743" s="24">
        <f>IF(H743&lt;600,425+0.773*H743-1.69/1000*H743^2+2.22/1000^2*H743^3,IF(H743&lt;735,666+13002/(738-H743),IF(H743&lt;900,545+17820/(H743-731),650)))</f>
        <v>548.96581788818628</v>
      </c>
      <c r="K743" s="12">
        <f>LambdaP*MassivSS/(dP/1000)/(J743*RhoA)/(1+I743/3)*(D743-H743)*DeltaT-(EXP(I743/10)-1)*(D743-D742)</f>
        <v>0.34146432743107941</v>
      </c>
      <c r="L743" s="24">
        <f>L742+IF(Limit=Oui,MAX(0,O742),O742)</f>
        <v>254.80362727032025</v>
      </c>
      <c r="M743" s="12">
        <f>Cp*RhoP/(N743*RhoA)*dP/1000*MassivW</f>
        <v>0.51597411921669722</v>
      </c>
      <c r="N743" s="24">
        <f>IF(L743&lt;600,425+0.773*L743-1.69/1000*L743^2+2.22/1000^2*L743^3,IF(L743&lt;735,666+13002/(738-L743),IF(L743&lt;900,545+17820/(L743-731),650)))</f>
        <v>548.96581788818628</v>
      </c>
      <c r="O743" s="12">
        <f>LambdaP*MassivW/(dP/1000)/(N743*RhoA)/(1+M743/3)*(D743-L743)*DeltaT-(EXP(M743/10)-1)*(D743-D742)</f>
        <v>0.34146432743107941</v>
      </c>
      <c r="P743" s="24">
        <f>P742+IF(Limit=Oui,MAX(0,S742),S742)</f>
        <v>254.80362727032025</v>
      </c>
      <c r="Q743" s="12">
        <f>Cp*RhoP/(R743*RhoA)*dP/1000*MassivSI</f>
        <v>0.51597411921669722</v>
      </c>
      <c r="R743" s="24">
        <f>IF(P743&lt;600,425+0.773*P743-1.69/1000*P743^2+2.22/1000^2*P743^3,IF(P743&lt;735,666+13002/(738-P743),IF(P743&lt;900,545+17820/(P743-731),650)))</f>
        <v>548.96581788818628</v>
      </c>
      <c r="S743" s="12">
        <f>LambdaP*MassivSI/(dP/1000)/(R743*RhoA)/(1+Q743/3)*(D743-P743)*DeltaT-(EXP(Q743/10)-1)*(D743-D742)</f>
        <v>0.34146432743107941</v>
      </c>
    </row>
    <row r="744" spans="2:19" x14ac:dyDescent="0.25">
      <c r="B744" s="3">
        <f t="shared" si="44"/>
        <v>3630</v>
      </c>
      <c r="C744" s="14">
        <f t="shared" si="45"/>
        <v>60.5</v>
      </c>
      <c r="D744" s="11">
        <f t="shared" si="46"/>
        <v>946.58089981778096</v>
      </c>
      <c r="E744" s="11">
        <f t="shared" si="47"/>
        <v>255.14509159775133</v>
      </c>
      <c r="F744" s="11">
        <f>L744</f>
        <v>255.14509159775133</v>
      </c>
      <c r="G744" s="11">
        <f>P744</f>
        <v>255.14509159775133</v>
      </c>
      <c r="H744" s="24">
        <f>H743+IF(Limit=Oui,MAX(0,K743),K743)</f>
        <v>255.14509159775133</v>
      </c>
      <c r="I744" s="12">
        <f>Cp*RhoP/(J744*RhoA)*dP/1000*MassivSS</f>
        <v>0.51586368513144165</v>
      </c>
      <c r="J744" s="24">
        <f>IF(H744&lt;600,425+0.773*H744-1.69/1000*H744^2+2.22/1000^2*H744^3,IF(H744&lt;735,666+13002/(738-H744),IF(H744&lt;900,545+17820/(H744-731),650)))</f>
        <v>549.08333834888629</v>
      </c>
      <c r="K744" s="12">
        <f>LambdaP*MassivSS/(dP/1000)/(J744*RhoA)/(1+I744/3)*(D744-H744)*DeltaT-(EXP(I744/10)-1)*(D744-D743)</f>
        <v>0.34134843457455982</v>
      </c>
      <c r="L744" s="24">
        <f>L743+IF(Limit=Oui,MAX(0,O743),O743)</f>
        <v>255.14509159775133</v>
      </c>
      <c r="M744" s="12">
        <f>Cp*RhoP/(N744*RhoA)*dP/1000*MassivW</f>
        <v>0.51586368513144165</v>
      </c>
      <c r="N744" s="24">
        <f>IF(L744&lt;600,425+0.773*L744-1.69/1000*L744^2+2.22/1000^2*L744^3,IF(L744&lt;735,666+13002/(738-L744),IF(L744&lt;900,545+17820/(L744-731),650)))</f>
        <v>549.08333834888629</v>
      </c>
      <c r="O744" s="12">
        <f>LambdaP*MassivW/(dP/1000)/(N744*RhoA)/(1+M744/3)*(D744-L744)*DeltaT-(EXP(M744/10)-1)*(D744-D743)</f>
        <v>0.34134843457455982</v>
      </c>
      <c r="P744" s="24">
        <f>P743+IF(Limit=Oui,MAX(0,S743),S743)</f>
        <v>255.14509159775133</v>
      </c>
      <c r="Q744" s="12">
        <f>Cp*RhoP/(R744*RhoA)*dP/1000*MassivSI</f>
        <v>0.51586368513144165</v>
      </c>
      <c r="R744" s="24">
        <f>IF(P744&lt;600,425+0.773*P744-1.69/1000*P744^2+2.22/1000^2*P744^3,IF(P744&lt;735,666+13002/(738-P744),IF(P744&lt;900,545+17820/(P744-731),650)))</f>
        <v>549.08333834888629</v>
      </c>
      <c r="S744" s="12">
        <f>LambdaP*MassivSI/(dP/1000)/(R744*RhoA)/(1+Q744/3)*(D744-P744)*DeltaT-(EXP(Q744/10)-1)*(D744-D743)</f>
        <v>0.34134843457455982</v>
      </c>
    </row>
    <row r="745" spans="2:19" x14ac:dyDescent="0.25">
      <c r="B745" s="3">
        <f t="shared" si="44"/>
        <v>3635</v>
      </c>
      <c r="C745" s="14">
        <f t="shared" si="45"/>
        <v>60.583333333333336</v>
      </c>
      <c r="D745" s="11">
        <f t="shared" si="46"/>
        <v>946.78671248236299</v>
      </c>
      <c r="E745" s="11">
        <f t="shared" si="47"/>
        <v>255.4864400323259</v>
      </c>
      <c r="F745" s="11">
        <f>L745</f>
        <v>255.4864400323259</v>
      </c>
      <c r="G745" s="11">
        <f>P745</f>
        <v>255.4864400323259</v>
      </c>
      <c r="H745" s="24">
        <f>H744+IF(Limit=Oui,MAX(0,K744),K744)</f>
        <v>255.4864400323259</v>
      </c>
      <c r="I745" s="12">
        <f>Cp*RhoP/(J745*RhoA)*dP/1000*MassivSS</f>
        <v>0.51575333373760224</v>
      </c>
      <c r="J745" s="24">
        <f>IF(H745&lt;600,425+0.773*H745-1.69/1000*H745^2+2.22/1000^2*H745^3,IF(H745&lt;735,666+13002/(738-H745),IF(H745&lt;900,545+17820/(H745-731),650)))</f>
        <v>549.2008210828933</v>
      </c>
      <c r="K745" s="12">
        <f>LambdaP*MassivSS/(dP/1000)/(J745*RhoA)/(1+I745/3)*(D745-H745)*DeltaT-(EXP(I745/10)-1)*(D745-D744)</f>
        <v>0.34123247617786545</v>
      </c>
      <c r="L745" s="24">
        <f>L744+IF(Limit=Oui,MAX(0,O744),O744)</f>
        <v>255.4864400323259</v>
      </c>
      <c r="M745" s="12">
        <f>Cp*RhoP/(N745*RhoA)*dP/1000*MassivW</f>
        <v>0.51575333373760224</v>
      </c>
      <c r="N745" s="24">
        <f>IF(L745&lt;600,425+0.773*L745-1.69/1000*L745^2+2.22/1000^2*L745^3,IF(L745&lt;735,666+13002/(738-L745),IF(L745&lt;900,545+17820/(L745-731),650)))</f>
        <v>549.2008210828933</v>
      </c>
      <c r="O745" s="12">
        <f>LambdaP*MassivW/(dP/1000)/(N745*RhoA)/(1+M745/3)*(D745-L745)*DeltaT-(EXP(M745/10)-1)*(D745-D744)</f>
        <v>0.34123247617786545</v>
      </c>
      <c r="P745" s="24">
        <f>P744+IF(Limit=Oui,MAX(0,S744),S744)</f>
        <v>255.4864400323259</v>
      </c>
      <c r="Q745" s="12">
        <f>Cp*RhoP/(R745*RhoA)*dP/1000*MassivSI</f>
        <v>0.51575333373760224</v>
      </c>
      <c r="R745" s="24">
        <f>IF(P745&lt;600,425+0.773*P745-1.69/1000*P745^2+2.22/1000^2*P745^3,IF(P745&lt;735,666+13002/(738-P745),IF(P745&lt;900,545+17820/(P745-731),650)))</f>
        <v>549.2008210828933</v>
      </c>
      <c r="S745" s="12">
        <f>LambdaP*MassivSI/(dP/1000)/(R745*RhoA)/(1+Q745/3)*(D745-P745)*DeltaT-(EXP(Q745/10)-1)*(D745-D744)</f>
        <v>0.34123247617786545</v>
      </c>
    </row>
    <row r="746" spans="2:19" x14ac:dyDescent="0.25">
      <c r="B746" s="3">
        <f t="shared" si="44"/>
        <v>3640</v>
      </c>
      <c r="C746" s="14">
        <f t="shared" si="45"/>
        <v>60.666666666666664</v>
      </c>
      <c r="D746" s="11">
        <f t="shared" si="46"/>
        <v>946.9922428249572</v>
      </c>
      <c r="E746" s="11">
        <f t="shared" si="47"/>
        <v>255.82767250850378</v>
      </c>
      <c r="F746" s="11">
        <f>L746</f>
        <v>255.82767250850378</v>
      </c>
      <c r="G746" s="11">
        <f>P746</f>
        <v>255.82767250850378</v>
      </c>
      <c r="H746" s="24">
        <f>H745+IF(Limit=Oui,MAX(0,K745),K745)</f>
        <v>255.82767250850378</v>
      </c>
      <c r="I746" s="12">
        <f>Cp*RhoP/(J746*RhoA)*dP/1000*MassivSS</f>
        <v>0.51564306448557473</v>
      </c>
      <c r="J746" s="24">
        <f>IF(H746&lt;600,425+0.773*H746-1.69/1000*H746^2+2.22/1000^2*H746^3,IF(H746&lt;735,666+13002/(738-H746),IF(H746&lt;900,545+17820/(H746-731),650)))</f>
        <v>549.31826659496312</v>
      </c>
      <c r="K746" s="12">
        <f>LambdaP*MassivSS/(dP/1000)/(J746*RhoA)/(1+I746/3)*(D746-H746)*DeltaT-(EXP(I746/10)-1)*(D746-D745)</f>
        <v>0.34111645259560286</v>
      </c>
      <c r="L746" s="24">
        <f>L745+IF(Limit=Oui,MAX(0,O745),O745)</f>
        <v>255.82767250850378</v>
      </c>
      <c r="M746" s="12">
        <f>Cp*RhoP/(N746*RhoA)*dP/1000*MassivW</f>
        <v>0.51564306448557473</v>
      </c>
      <c r="N746" s="24">
        <f>IF(L746&lt;600,425+0.773*L746-1.69/1000*L746^2+2.22/1000^2*L746^3,IF(L746&lt;735,666+13002/(738-L746),IF(L746&lt;900,545+17820/(L746-731),650)))</f>
        <v>549.31826659496312</v>
      </c>
      <c r="O746" s="12">
        <f>LambdaP*MassivW/(dP/1000)/(N746*RhoA)/(1+M746/3)*(D746-L746)*DeltaT-(EXP(M746/10)-1)*(D746-D745)</f>
        <v>0.34111645259560286</v>
      </c>
      <c r="P746" s="24">
        <f>P745+IF(Limit=Oui,MAX(0,S745),S745)</f>
        <v>255.82767250850378</v>
      </c>
      <c r="Q746" s="12">
        <f>Cp*RhoP/(R746*RhoA)*dP/1000*MassivSI</f>
        <v>0.51564306448557473</v>
      </c>
      <c r="R746" s="24">
        <f>IF(P746&lt;600,425+0.773*P746-1.69/1000*P746^2+2.22/1000^2*P746^3,IF(P746&lt;735,666+13002/(738-P746),IF(P746&lt;900,545+17820/(P746-731),650)))</f>
        <v>549.31826659496312</v>
      </c>
      <c r="S746" s="12">
        <f>LambdaP*MassivSI/(dP/1000)/(R746*RhoA)/(1+Q746/3)*(D746-P746)*DeltaT-(EXP(Q746/10)-1)*(D746-D745)</f>
        <v>0.34111645259560286</v>
      </c>
    </row>
    <row r="747" spans="2:19" x14ac:dyDescent="0.25">
      <c r="B747" s="3">
        <f t="shared" si="44"/>
        <v>3645</v>
      </c>
      <c r="C747" s="14">
        <f t="shared" si="45"/>
        <v>60.75</v>
      </c>
      <c r="D747" s="11">
        <f t="shared" si="46"/>
        <v>947.19749161904872</v>
      </c>
      <c r="E747" s="11">
        <f t="shared" si="47"/>
        <v>256.16878896109938</v>
      </c>
      <c r="F747" s="11">
        <f>L747</f>
        <v>256.16878896109938</v>
      </c>
      <c r="G747" s="11">
        <f>P747</f>
        <v>256.16878896109938</v>
      </c>
      <c r="H747" s="24">
        <f>H746+IF(Limit=Oui,MAX(0,K746),K746)</f>
        <v>256.16878896109938</v>
      </c>
      <c r="I747" s="12">
        <f>Cp*RhoP/(J747*RhoA)*dP/1000*MassivSS</f>
        <v>0.51553287682756233</v>
      </c>
      <c r="J747" s="24">
        <f>IF(H747&lt;600,425+0.773*H747-1.69/1000*H747^2+2.22/1000^2*H747^3,IF(H747&lt;735,666+13002/(738-H747),IF(H747&lt;900,545+17820/(H747-731),650)))</f>
        <v>549.43567538889306</v>
      </c>
      <c r="K747" s="12">
        <f>LambdaP*MassivSS/(dP/1000)/(J747*RhoA)/(1+I747/3)*(D747-H747)*DeltaT-(EXP(I747/10)-1)*(D747-D746)</f>
        <v>0.34100036418022195</v>
      </c>
      <c r="L747" s="24">
        <f>L746+IF(Limit=Oui,MAX(0,O746),O746)</f>
        <v>256.16878896109938</v>
      </c>
      <c r="M747" s="12">
        <f>Cp*RhoP/(N747*RhoA)*dP/1000*MassivW</f>
        <v>0.51553287682756233</v>
      </c>
      <c r="N747" s="24">
        <f>IF(L747&lt;600,425+0.773*L747-1.69/1000*L747^2+2.22/1000^2*L747^3,IF(L747&lt;735,666+13002/(738-L747),IF(L747&lt;900,545+17820/(L747-731),650)))</f>
        <v>549.43567538889306</v>
      </c>
      <c r="O747" s="12">
        <f>LambdaP*MassivW/(dP/1000)/(N747*RhoA)/(1+M747/3)*(D747-L747)*DeltaT-(EXP(M747/10)-1)*(D747-D746)</f>
        <v>0.34100036418022195</v>
      </c>
      <c r="P747" s="24">
        <f>P746+IF(Limit=Oui,MAX(0,S746),S746)</f>
        <v>256.16878896109938</v>
      </c>
      <c r="Q747" s="12">
        <f>Cp*RhoP/(R747*RhoA)*dP/1000*MassivSI</f>
        <v>0.51553287682756233</v>
      </c>
      <c r="R747" s="24">
        <f>IF(P747&lt;600,425+0.773*P747-1.69/1000*P747^2+2.22/1000^2*P747^3,IF(P747&lt;735,666+13002/(738-P747),IF(P747&lt;900,545+17820/(P747-731),650)))</f>
        <v>549.43567538889306</v>
      </c>
      <c r="S747" s="12">
        <f>LambdaP*MassivSI/(dP/1000)/(R747*RhoA)/(1+Q747/3)*(D747-P747)*DeltaT-(EXP(Q747/10)-1)*(D747-D746)</f>
        <v>0.34100036418022195</v>
      </c>
    </row>
    <row r="748" spans="2:19" x14ac:dyDescent="0.25">
      <c r="B748" s="3">
        <f t="shared" si="44"/>
        <v>3650</v>
      </c>
      <c r="C748" s="14">
        <f t="shared" si="45"/>
        <v>60.833333333333336</v>
      </c>
      <c r="D748" s="11">
        <f t="shared" si="46"/>
        <v>947.40245963494863</v>
      </c>
      <c r="E748" s="11">
        <f t="shared" si="47"/>
        <v>256.5097893252796</v>
      </c>
      <c r="F748" s="11">
        <f>L748</f>
        <v>256.5097893252796</v>
      </c>
      <c r="G748" s="11">
        <f>P748</f>
        <v>256.5097893252796</v>
      </c>
      <c r="H748" s="24">
        <f>H747+IF(Limit=Oui,MAX(0,K747),K747)</f>
        <v>256.5097893252796</v>
      </c>
      <c r="I748" s="12">
        <f>Cp*RhoP/(J748*RhoA)*dP/1000*MassivSS</f>
        <v>0.51542277021757354</v>
      </c>
      <c r="J748" s="24">
        <f>IF(H748&lt;600,425+0.773*H748-1.69/1000*H748^2+2.22/1000^2*H748^3,IF(H748&lt;735,666+13002/(738-H748),IF(H748&lt;900,545+17820/(H748-731),650)))</f>
        <v>549.55304796752091</v>
      </c>
      <c r="K748" s="12">
        <f>LambdaP*MassivSS/(dP/1000)/(J748*RhoA)/(1+I748/3)*(D748-H748)*DeltaT-(EXP(I748/10)-1)*(D748-D747)</f>
        <v>0.34088421128195801</v>
      </c>
      <c r="L748" s="24">
        <f>L747+IF(Limit=Oui,MAX(0,O747),O747)</f>
        <v>256.5097893252796</v>
      </c>
      <c r="M748" s="12">
        <f>Cp*RhoP/(N748*RhoA)*dP/1000*MassivW</f>
        <v>0.51542277021757354</v>
      </c>
      <c r="N748" s="24">
        <f>IF(L748&lt;600,425+0.773*L748-1.69/1000*L748^2+2.22/1000^2*L748^3,IF(L748&lt;735,666+13002/(738-L748),IF(L748&lt;900,545+17820/(L748-731),650)))</f>
        <v>549.55304796752091</v>
      </c>
      <c r="O748" s="12">
        <f>LambdaP*MassivW/(dP/1000)/(N748*RhoA)/(1+M748/3)*(D748-L748)*DeltaT-(EXP(M748/10)-1)*(D748-D747)</f>
        <v>0.34088421128195801</v>
      </c>
      <c r="P748" s="24">
        <f>P747+IF(Limit=Oui,MAX(0,S747),S747)</f>
        <v>256.5097893252796</v>
      </c>
      <c r="Q748" s="12">
        <f>Cp*RhoP/(R748*RhoA)*dP/1000*MassivSI</f>
        <v>0.51542277021757354</v>
      </c>
      <c r="R748" s="24">
        <f>IF(P748&lt;600,425+0.773*P748-1.69/1000*P748^2+2.22/1000^2*P748^3,IF(P748&lt;735,666+13002/(738-P748),IF(P748&lt;900,545+17820/(P748-731),650)))</f>
        <v>549.55304796752091</v>
      </c>
      <c r="S748" s="12">
        <f>LambdaP*MassivSI/(dP/1000)/(R748*RhoA)/(1+Q748/3)*(D748-P748)*DeltaT-(EXP(Q748/10)-1)*(D748-D747)</f>
        <v>0.34088421128195801</v>
      </c>
    </row>
    <row r="749" spans="2:19" x14ac:dyDescent="0.25">
      <c r="B749" s="3">
        <f t="shared" si="44"/>
        <v>3655</v>
      </c>
      <c r="C749" s="14">
        <f t="shared" si="45"/>
        <v>60.916666666666664</v>
      </c>
      <c r="D749" s="11">
        <f t="shared" si="46"/>
        <v>947.60714763981071</v>
      </c>
      <c r="E749" s="11">
        <f t="shared" si="47"/>
        <v>256.85067353656154</v>
      </c>
      <c r="F749" s="11">
        <f>L749</f>
        <v>256.85067353656154</v>
      </c>
      <c r="G749" s="11">
        <f>P749</f>
        <v>256.85067353656154</v>
      </c>
      <c r="H749" s="24">
        <f>H748+IF(Limit=Oui,MAX(0,K748),K748)</f>
        <v>256.85067353656154</v>
      </c>
      <c r="I749" s="12">
        <f>Cp*RhoP/(J749*RhoA)*dP/1000*MassivSS</f>
        <v>0.51531274411141836</v>
      </c>
      <c r="J749" s="24">
        <f>IF(H749&lt;600,425+0.773*H749-1.69/1000*H749^2+2.22/1000^2*H749^3,IF(H749&lt;735,666+13002/(738-H749),IF(H749&lt;900,545+17820/(H749-731),650)))</f>
        <v>549.67038483272461</v>
      </c>
      <c r="K749" s="12">
        <f>LambdaP*MassivSS/(dP/1000)/(J749*RhoA)/(1+I749/3)*(D749-H749)*DeltaT-(EXP(I749/10)-1)*(D749-D748)</f>
        <v>0.34076799424892129</v>
      </c>
      <c r="L749" s="24">
        <f>L748+IF(Limit=Oui,MAX(0,O748),O748)</f>
        <v>256.85067353656154</v>
      </c>
      <c r="M749" s="12">
        <f>Cp*RhoP/(N749*RhoA)*dP/1000*MassivW</f>
        <v>0.51531274411141836</v>
      </c>
      <c r="N749" s="24">
        <f>IF(L749&lt;600,425+0.773*L749-1.69/1000*L749^2+2.22/1000^2*L749^3,IF(L749&lt;735,666+13002/(738-L749),IF(L749&lt;900,545+17820/(L749-731),650)))</f>
        <v>549.67038483272461</v>
      </c>
      <c r="O749" s="12">
        <f>LambdaP*MassivW/(dP/1000)/(N749*RhoA)/(1+M749/3)*(D749-L749)*DeltaT-(EXP(M749/10)-1)*(D749-D748)</f>
        <v>0.34076799424892129</v>
      </c>
      <c r="P749" s="24">
        <f>P748+IF(Limit=Oui,MAX(0,S748),S748)</f>
        <v>256.85067353656154</v>
      </c>
      <c r="Q749" s="12">
        <f>Cp*RhoP/(R749*RhoA)*dP/1000*MassivSI</f>
        <v>0.51531274411141836</v>
      </c>
      <c r="R749" s="24">
        <f>IF(P749&lt;600,425+0.773*P749-1.69/1000*P749^2+2.22/1000^2*P749^3,IF(P749&lt;735,666+13002/(738-P749),IF(P749&lt;900,545+17820/(P749-731),650)))</f>
        <v>549.67038483272461</v>
      </c>
      <c r="S749" s="12">
        <f>LambdaP*MassivSI/(dP/1000)/(R749*RhoA)/(1+Q749/3)*(D749-P749)*DeltaT-(EXP(Q749/10)-1)*(D749-D748)</f>
        <v>0.34076799424892129</v>
      </c>
    </row>
    <row r="750" spans="2:19" x14ac:dyDescent="0.25">
      <c r="B750" s="3">
        <f t="shared" si="44"/>
        <v>3660</v>
      </c>
      <c r="C750" s="14">
        <f t="shared" si="45"/>
        <v>61</v>
      </c>
      <c r="D750" s="11">
        <f t="shared" si="46"/>
        <v>947.81155639764904</v>
      </c>
      <c r="E750" s="11">
        <f t="shared" si="47"/>
        <v>257.19144153081049</v>
      </c>
      <c r="F750" s="11">
        <f>L750</f>
        <v>257.19144153081049</v>
      </c>
      <c r="G750" s="11">
        <f>P750</f>
        <v>257.19144153081049</v>
      </c>
      <c r="H750" s="24">
        <f>H749+IF(Limit=Oui,MAX(0,K749),K749)</f>
        <v>257.19144153081049</v>
      </c>
      <c r="I750" s="12">
        <f>Cp*RhoP/(J750*RhoA)*dP/1000*MassivSS</f>
        <v>0.51520279796670543</v>
      </c>
      <c r="J750" s="24">
        <f>IF(H750&lt;600,425+0.773*H750-1.69/1000*H750^2+2.22/1000^2*H750^3,IF(H750&lt;735,666+13002/(738-H750),IF(H750&lt;900,545+17820/(H750-731),650)))</f>
        <v>549.78768648542098</v>
      </c>
      <c r="K750" s="12">
        <f>LambdaP*MassivSS/(dP/1000)/(J750*RhoA)/(1+I750/3)*(D750-H750)*DeltaT-(EXP(I750/10)-1)*(D750-D749)</f>
        <v>0.34065171342706208</v>
      </c>
      <c r="L750" s="24">
        <f>L749+IF(Limit=Oui,MAX(0,O749),O749)</f>
        <v>257.19144153081049</v>
      </c>
      <c r="M750" s="12">
        <f>Cp*RhoP/(N750*RhoA)*dP/1000*MassivW</f>
        <v>0.51520279796670543</v>
      </c>
      <c r="N750" s="24">
        <f>IF(L750&lt;600,425+0.773*L750-1.69/1000*L750^2+2.22/1000^2*L750^3,IF(L750&lt;735,666+13002/(738-L750),IF(L750&lt;900,545+17820/(L750-731),650)))</f>
        <v>549.78768648542098</v>
      </c>
      <c r="O750" s="12">
        <f>LambdaP*MassivW/(dP/1000)/(N750*RhoA)/(1+M750/3)*(D750-L750)*DeltaT-(EXP(M750/10)-1)*(D750-D749)</f>
        <v>0.34065171342706208</v>
      </c>
      <c r="P750" s="24">
        <f>P749+IF(Limit=Oui,MAX(0,S749),S749)</f>
        <v>257.19144153081049</v>
      </c>
      <c r="Q750" s="12">
        <f>Cp*RhoP/(R750*RhoA)*dP/1000*MassivSI</f>
        <v>0.51520279796670543</v>
      </c>
      <c r="R750" s="24">
        <f>IF(P750&lt;600,425+0.773*P750-1.69/1000*P750^2+2.22/1000^2*P750^3,IF(P750&lt;735,666+13002/(738-P750),IF(P750&lt;900,545+17820/(P750-731),650)))</f>
        <v>549.78768648542098</v>
      </c>
      <c r="S750" s="12">
        <f>LambdaP*MassivSI/(dP/1000)/(R750*RhoA)/(1+Q750/3)*(D750-P750)*DeltaT-(EXP(Q750/10)-1)*(D750-D749)</f>
        <v>0.34065171342706208</v>
      </c>
    </row>
    <row r="751" spans="2:19" x14ac:dyDescent="0.25">
      <c r="B751" s="3">
        <f t="shared" si="44"/>
        <v>3665</v>
      </c>
      <c r="C751" s="14">
        <f t="shared" si="45"/>
        <v>61.083333333333336</v>
      </c>
      <c r="D751" s="11">
        <f t="shared" si="46"/>
        <v>948.01568666935486</v>
      </c>
      <c r="E751" s="11">
        <f t="shared" si="47"/>
        <v>257.53209324423756</v>
      </c>
      <c r="F751" s="11">
        <f>L751</f>
        <v>257.53209324423756</v>
      </c>
      <c r="G751" s="11">
        <f>P751</f>
        <v>257.53209324423756</v>
      </c>
      <c r="H751" s="24">
        <f>H750+IF(Limit=Oui,MAX(0,K750),K750)</f>
        <v>257.53209324423756</v>
      </c>
      <c r="I751" s="12">
        <f>Cp*RhoP/(J751*RhoA)*dP/1000*MassivSS</f>
        <v>0.51509293124283795</v>
      </c>
      <c r="J751" s="24">
        <f>IF(H751&lt;600,425+0.773*H751-1.69/1000*H751^2+2.22/1000^2*H751^3,IF(H751&lt;735,666+13002/(738-H751),IF(H751&lt;900,545+17820/(H751-731),650)))</f>
        <v>549.90495342556517</v>
      </c>
      <c r="K751" s="12">
        <f>LambdaP*MassivSS/(dP/1000)/(J751*RhoA)/(1+I751/3)*(D751-H751)*DeltaT-(EXP(I751/10)-1)*(D751-D750)</f>
        <v>0.34053536916022537</v>
      </c>
      <c r="L751" s="24">
        <f>L750+IF(Limit=Oui,MAX(0,O750),O750)</f>
        <v>257.53209324423756</v>
      </c>
      <c r="M751" s="12">
        <f>Cp*RhoP/(N751*RhoA)*dP/1000*MassivW</f>
        <v>0.51509293124283795</v>
      </c>
      <c r="N751" s="24">
        <f>IF(L751&lt;600,425+0.773*L751-1.69/1000*L751^2+2.22/1000^2*L751^3,IF(L751&lt;735,666+13002/(738-L751),IF(L751&lt;900,545+17820/(L751-731),650)))</f>
        <v>549.90495342556517</v>
      </c>
      <c r="O751" s="12">
        <f>LambdaP*MassivW/(dP/1000)/(N751*RhoA)/(1+M751/3)*(D751-L751)*DeltaT-(EXP(M751/10)-1)*(D751-D750)</f>
        <v>0.34053536916022537</v>
      </c>
      <c r="P751" s="24">
        <f>P750+IF(Limit=Oui,MAX(0,S750),S750)</f>
        <v>257.53209324423756</v>
      </c>
      <c r="Q751" s="12">
        <f>Cp*RhoP/(R751*RhoA)*dP/1000*MassivSI</f>
        <v>0.51509293124283795</v>
      </c>
      <c r="R751" s="24">
        <f>IF(P751&lt;600,425+0.773*P751-1.69/1000*P751^2+2.22/1000^2*P751^3,IF(P751&lt;735,666+13002/(738-P751),IF(P751&lt;900,545+17820/(P751-731),650)))</f>
        <v>549.90495342556517</v>
      </c>
      <c r="S751" s="12">
        <f>LambdaP*MassivSI/(dP/1000)/(R751*RhoA)/(1+Q751/3)*(D751-P751)*DeltaT-(EXP(Q751/10)-1)*(D751-D750)</f>
        <v>0.34053536916022537</v>
      </c>
    </row>
    <row r="752" spans="2:19" x14ac:dyDescent="0.25">
      <c r="B752" s="3">
        <f t="shared" si="44"/>
        <v>3670</v>
      </c>
      <c r="C752" s="14">
        <f t="shared" si="45"/>
        <v>61.166666666666664</v>
      </c>
      <c r="D752" s="11">
        <f t="shared" si="46"/>
        <v>948.21953921271438</v>
      </c>
      <c r="E752" s="11">
        <f t="shared" si="47"/>
        <v>257.87262861339781</v>
      </c>
      <c r="F752" s="11">
        <f>L752</f>
        <v>257.87262861339781</v>
      </c>
      <c r="G752" s="11">
        <f>P752</f>
        <v>257.87262861339781</v>
      </c>
      <c r="H752" s="24">
        <f>H751+IF(Limit=Oui,MAX(0,K751),K751)</f>
        <v>257.87262861339781</v>
      </c>
      <c r="I752" s="12">
        <f>Cp*RhoP/(J752*RhoA)*dP/1000*MassivSS</f>
        <v>0.51498314340101237</v>
      </c>
      <c r="J752" s="24">
        <f>IF(H752&lt;600,425+0.773*H752-1.69/1000*H752^2+2.22/1000^2*H752^3,IF(H752&lt;735,666+13002/(738-H752),IF(H752&lt;900,545+17820/(H752-731),650)))</f>
        <v>550.0221861521494</v>
      </c>
      <c r="K752" s="12">
        <f>LambdaP*MassivSS/(dP/1000)/(J752*RhoA)/(1+I752/3)*(D752-H752)*DeltaT-(EXP(I752/10)-1)*(D752-D751)</f>
        <v>0.34041896179010811</v>
      </c>
      <c r="L752" s="24">
        <f>L751+IF(Limit=Oui,MAX(0,O751),O751)</f>
        <v>257.87262861339781</v>
      </c>
      <c r="M752" s="12">
        <f>Cp*RhoP/(N752*RhoA)*dP/1000*MassivW</f>
        <v>0.51498314340101237</v>
      </c>
      <c r="N752" s="24">
        <f>IF(L752&lt;600,425+0.773*L752-1.69/1000*L752^2+2.22/1000^2*L752^3,IF(L752&lt;735,666+13002/(738-L752),IF(L752&lt;900,545+17820/(L752-731),650)))</f>
        <v>550.0221861521494</v>
      </c>
      <c r="O752" s="12">
        <f>LambdaP*MassivW/(dP/1000)/(N752*RhoA)/(1+M752/3)*(D752-L752)*DeltaT-(EXP(M752/10)-1)*(D752-D751)</f>
        <v>0.34041896179010811</v>
      </c>
      <c r="P752" s="24">
        <f>P751+IF(Limit=Oui,MAX(0,S751),S751)</f>
        <v>257.87262861339781</v>
      </c>
      <c r="Q752" s="12">
        <f>Cp*RhoP/(R752*RhoA)*dP/1000*MassivSI</f>
        <v>0.51498314340101237</v>
      </c>
      <c r="R752" s="24">
        <f>IF(P752&lt;600,425+0.773*P752-1.69/1000*P752^2+2.22/1000^2*P752^3,IF(P752&lt;735,666+13002/(738-P752),IF(P752&lt;900,545+17820/(P752-731),650)))</f>
        <v>550.0221861521494</v>
      </c>
      <c r="S752" s="12">
        <f>LambdaP*MassivSI/(dP/1000)/(R752*RhoA)/(1+Q752/3)*(D752-P752)*DeltaT-(EXP(Q752/10)-1)*(D752-D751)</f>
        <v>0.34041896179010811</v>
      </c>
    </row>
    <row r="753" spans="2:19" x14ac:dyDescent="0.25">
      <c r="B753" s="3">
        <f t="shared" si="44"/>
        <v>3675</v>
      </c>
      <c r="C753" s="14">
        <f t="shared" si="45"/>
        <v>61.25</v>
      </c>
      <c r="D753" s="11">
        <f t="shared" si="46"/>
        <v>948.42311478242402</v>
      </c>
      <c r="E753" s="11">
        <f t="shared" si="47"/>
        <v>258.21304757518794</v>
      </c>
      <c r="F753" s="11">
        <f>L753</f>
        <v>258.21304757518794</v>
      </c>
      <c r="G753" s="11">
        <f>P753</f>
        <v>258.21304757518794</v>
      </c>
      <c r="H753" s="24">
        <f>H752+IF(Limit=Oui,MAX(0,K752),K752)</f>
        <v>258.21304757518794</v>
      </c>
      <c r="I753" s="12">
        <f>Cp*RhoP/(J753*RhoA)*dP/1000*MassivSS</f>
        <v>0.51487343390421281</v>
      </c>
      <c r="J753" s="24">
        <f>IF(H753&lt;600,425+0.773*H753-1.69/1000*H753^2+2.22/1000^2*H753^3,IF(H753&lt;735,666+13002/(738-H753),IF(H753&lt;900,545+17820/(H753-731),650)))</f>
        <v>550.13938516320297</v>
      </c>
      <c r="K753" s="12">
        <f>LambdaP*MassivSS/(dP/1000)/(J753*RhoA)/(1+I753/3)*(D753-H753)*DeltaT-(EXP(I753/10)-1)*(D753-D752)</f>
        <v>0.34030249165641008</v>
      </c>
      <c r="L753" s="24">
        <f>L752+IF(Limit=Oui,MAX(0,O752),O752)</f>
        <v>258.21304757518794</v>
      </c>
      <c r="M753" s="12">
        <f>Cp*RhoP/(N753*RhoA)*dP/1000*MassivW</f>
        <v>0.51487343390421281</v>
      </c>
      <c r="N753" s="24">
        <f>IF(L753&lt;600,425+0.773*L753-1.69/1000*L753^2+2.22/1000^2*L753^3,IF(L753&lt;735,666+13002/(738-L753),IF(L753&lt;900,545+17820/(L753-731),650)))</f>
        <v>550.13938516320297</v>
      </c>
      <c r="O753" s="12">
        <f>LambdaP*MassivW/(dP/1000)/(N753*RhoA)/(1+M753/3)*(D753-L753)*DeltaT-(EXP(M753/10)-1)*(D753-D752)</f>
        <v>0.34030249165641008</v>
      </c>
      <c r="P753" s="24">
        <f>P752+IF(Limit=Oui,MAX(0,S752),S752)</f>
        <v>258.21304757518794</v>
      </c>
      <c r="Q753" s="12">
        <f>Cp*RhoP/(R753*RhoA)*dP/1000*MassivSI</f>
        <v>0.51487343390421281</v>
      </c>
      <c r="R753" s="24">
        <f>IF(P753&lt;600,425+0.773*P753-1.69/1000*P753^2+2.22/1000^2*P753^3,IF(P753&lt;735,666+13002/(738-P753),IF(P753&lt;900,545+17820/(P753-731),650)))</f>
        <v>550.13938516320297</v>
      </c>
      <c r="S753" s="12">
        <f>LambdaP*MassivSI/(dP/1000)/(R753*RhoA)/(1+Q753/3)*(D753-P753)*DeltaT-(EXP(Q753/10)-1)*(D753-D752)</f>
        <v>0.34030249165641008</v>
      </c>
    </row>
    <row r="754" spans="2:19" x14ac:dyDescent="0.25">
      <c r="B754" s="3">
        <f t="shared" si="44"/>
        <v>3680</v>
      </c>
      <c r="C754" s="14">
        <f t="shared" si="45"/>
        <v>61.333333333333336</v>
      </c>
      <c r="D754" s="11">
        <f t="shared" si="46"/>
        <v>948.62641413010908</v>
      </c>
      <c r="E754" s="11">
        <f t="shared" si="47"/>
        <v>258.55335006684436</v>
      </c>
      <c r="F754" s="11">
        <f>L754</f>
        <v>258.55335006684436</v>
      </c>
      <c r="G754" s="11">
        <f>P754</f>
        <v>258.55335006684436</v>
      </c>
      <c r="H754" s="24">
        <f>H753+IF(Limit=Oui,MAX(0,K753),K753)</f>
        <v>258.55335006684436</v>
      </c>
      <c r="I754" s="12">
        <f>Cp*RhoP/(J754*RhoA)*dP/1000*MassivSS</f>
        <v>0.51476380221720941</v>
      </c>
      <c r="J754" s="24">
        <f>IF(H754&lt;600,425+0.773*H754-1.69/1000*H754^2+2.22/1000^2*H754^3,IF(H754&lt;735,666+13002/(738-H754),IF(H754&lt;900,545+17820/(H754-731),650)))</f>
        <v>550.25655095579111</v>
      </c>
      <c r="K754" s="12">
        <f>LambdaP*MassivSS/(dP/1000)/(J754*RhoA)/(1+I754/3)*(D754-H754)*DeltaT-(EXP(I754/10)-1)*(D754-D753)</f>
        <v>0.34018595909666527</v>
      </c>
      <c r="L754" s="24">
        <f>L753+IF(Limit=Oui,MAX(0,O753),O753)</f>
        <v>258.55335006684436</v>
      </c>
      <c r="M754" s="12">
        <f>Cp*RhoP/(N754*RhoA)*dP/1000*MassivW</f>
        <v>0.51476380221720941</v>
      </c>
      <c r="N754" s="24">
        <f>IF(L754&lt;600,425+0.773*L754-1.69/1000*L754^2+2.22/1000^2*L754^3,IF(L754&lt;735,666+13002/(738-L754),IF(L754&lt;900,545+17820/(L754-731),650)))</f>
        <v>550.25655095579111</v>
      </c>
      <c r="O754" s="12">
        <f>LambdaP*MassivW/(dP/1000)/(N754*RhoA)/(1+M754/3)*(D754-L754)*DeltaT-(EXP(M754/10)-1)*(D754-D753)</f>
        <v>0.34018595909666527</v>
      </c>
      <c r="P754" s="24">
        <f>P753+IF(Limit=Oui,MAX(0,S753),S753)</f>
        <v>258.55335006684436</v>
      </c>
      <c r="Q754" s="12">
        <f>Cp*RhoP/(R754*RhoA)*dP/1000*MassivSI</f>
        <v>0.51476380221720941</v>
      </c>
      <c r="R754" s="24">
        <f>IF(P754&lt;600,425+0.773*P754-1.69/1000*P754^2+2.22/1000^2*P754^3,IF(P754&lt;735,666+13002/(738-P754),IF(P754&lt;900,545+17820/(P754-731),650)))</f>
        <v>550.25655095579111</v>
      </c>
      <c r="S754" s="12">
        <f>LambdaP*MassivSI/(dP/1000)/(R754*RhoA)/(1+Q754/3)*(D754-P754)*DeltaT-(EXP(Q754/10)-1)*(D754-D753)</f>
        <v>0.34018595909666527</v>
      </c>
    </row>
    <row r="755" spans="2:19" x14ac:dyDescent="0.25">
      <c r="B755" s="3">
        <f t="shared" si="44"/>
        <v>3685</v>
      </c>
      <c r="C755" s="14">
        <f t="shared" si="45"/>
        <v>61.416666666666664</v>
      </c>
      <c r="D755" s="11">
        <f t="shared" si="46"/>
        <v>948.82943800433895</v>
      </c>
      <c r="E755" s="11">
        <f t="shared" si="47"/>
        <v>258.89353602594105</v>
      </c>
      <c r="F755" s="11">
        <f>L755</f>
        <v>258.89353602594105</v>
      </c>
      <c r="G755" s="11">
        <f>P755</f>
        <v>258.89353602594105</v>
      </c>
      <c r="H755" s="24">
        <f>H754+IF(Limit=Oui,MAX(0,K754),K754)</f>
        <v>258.89353602594105</v>
      </c>
      <c r="I755" s="12">
        <f>Cp*RhoP/(J755*RhoA)*dP/1000*MassivSS</f>
        <v>0.51465424780655444</v>
      </c>
      <c r="J755" s="24">
        <f>IF(H755&lt;600,425+0.773*H755-1.69/1000*H755^2+2.22/1000^2*H755^3,IF(H755&lt;735,666+13002/(738-H755),IF(H755&lt;900,545+17820/(H755-731),650)))</f>
        <v>550.3736840260143</v>
      </c>
      <c r="K755" s="12">
        <f>LambdaP*MassivSS/(dP/1000)/(J755*RhoA)/(1+I755/3)*(D755-H755)*DeltaT-(EXP(I755/10)-1)*(D755-D754)</f>
        <v>0.34006936444643482</v>
      </c>
      <c r="L755" s="24">
        <f>L754+IF(Limit=Oui,MAX(0,O754),O754)</f>
        <v>258.89353602594105</v>
      </c>
      <c r="M755" s="12">
        <f>Cp*RhoP/(N755*RhoA)*dP/1000*MassivW</f>
        <v>0.51465424780655444</v>
      </c>
      <c r="N755" s="24">
        <f>IF(L755&lt;600,425+0.773*L755-1.69/1000*L755^2+2.22/1000^2*L755^3,IF(L755&lt;735,666+13002/(738-L755),IF(L755&lt;900,545+17820/(L755-731),650)))</f>
        <v>550.3736840260143</v>
      </c>
      <c r="O755" s="12">
        <f>LambdaP*MassivW/(dP/1000)/(N755*RhoA)/(1+M755/3)*(D755-L755)*DeltaT-(EXP(M755/10)-1)*(D755-D754)</f>
        <v>0.34006936444643482</v>
      </c>
      <c r="P755" s="24">
        <f>P754+IF(Limit=Oui,MAX(0,S754),S754)</f>
        <v>258.89353602594105</v>
      </c>
      <c r="Q755" s="12">
        <f>Cp*RhoP/(R755*RhoA)*dP/1000*MassivSI</f>
        <v>0.51465424780655444</v>
      </c>
      <c r="R755" s="24">
        <f>IF(P755&lt;600,425+0.773*P755-1.69/1000*P755^2+2.22/1000^2*P755^3,IF(P755&lt;735,666+13002/(738-P755),IF(P755&lt;900,545+17820/(P755-731),650)))</f>
        <v>550.3736840260143</v>
      </c>
      <c r="S755" s="12">
        <f>LambdaP*MassivSI/(dP/1000)/(R755*RhoA)/(1+Q755/3)*(D755-P755)*DeltaT-(EXP(Q755/10)-1)*(D755-D754)</f>
        <v>0.34006936444643482</v>
      </c>
    </row>
    <row r="756" spans="2:19" x14ac:dyDescent="0.25">
      <c r="B756" s="3">
        <f t="shared" si="44"/>
        <v>3690</v>
      </c>
      <c r="C756" s="14">
        <f t="shared" si="45"/>
        <v>61.5</v>
      </c>
      <c r="D756" s="11">
        <f t="shared" si="46"/>
        <v>949.03218715064429</v>
      </c>
      <c r="E756" s="11">
        <f t="shared" si="47"/>
        <v>259.23360539038748</v>
      </c>
      <c r="F756" s="11">
        <f>L756</f>
        <v>259.23360539038748</v>
      </c>
      <c r="G756" s="11">
        <f>P756</f>
        <v>259.23360539038748</v>
      </c>
      <c r="H756" s="24">
        <f>H755+IF(Limit=Oui,MAX(0,K755),K755)</f>
        <v>259.23360539038748</v>
      </c>
      <c r="I756" s="12">
        <f>Cp*RhoP/(J756*RhoA)*dP/1000*MassivSS</f>
        <v>0.51454477014057931</v>
      </c>
      <c r="J756" s="24">
        <f>IF(H756&lt;600,425+0.773*H756-1.69/1000*H756^2+2.22/1000^2*H756^3,IF(H756&lt;735,666+13002/(738-H756),IF(H756&lt;900,545+17820/(H756-731),650)))</f>
        <v>550.4907848690076</v>
      </c>
      <c r="K756" s="12">
        <f>LambdaP*MassivSS/(dP/1000)/(J756*RhoA)/(1+I756/3)*(D756-H756)*DeltaT-(EXP(I756/10)-1)*(D756-D755)</f>
        <v>0.33995270803921546</v>
      </c>
      <c r="L756" s="24">
        <f>L755+IF(Limit=Oui,MAX(0,O755),O755)</f>
        <v>259.23360539038748</v>
      </c>
      <c r="M756" s="12">
        <f>Cp*RhoP/(N756*RhoA)*dP/1000*MassivW</f>
        <v>0.51454477014057931</v>
      </c>
      <c r="N756" s="24">
        <f>IF(L756&lt;600,425+0.773*L756-1.69/1000*L756^2+2.22/1000^2*L756^3,IF(L756&lt;735,666+13002/(738-L756),IF(L756&lt;900,545+17820/(L756-731),650)))</f>
        <v>550.4907848690076</v>
      </c>
      <c r="O756" s="12">
        <f>LambdaP*MassivW/(dP/1000)/(N756*RhoA)/(1+M756/3)*(D756-L756)*DeltaT-(EXP(M756/10)-1)*(D756-D755)</f>
        <v>0.33995270803921546</v>
      </c>
      <c r="P756" s="24">
        <f>P755+IF(Limit=Oui,MAX(0,S755),S755)</f>
        <v>259.23360539038748</v>
      </c>
      <c r="Q756" s="12">
        <f>Cp*RhoP/(R756*RhoA)*dP/1000*MassivSI</f>
        <v>0.51454477014057931</v>
      </c>
      <c r="R756" s="24">
        <f>IF(P756&lt;600,425+0.773*P756-1.69/1000*P756^2+2.22/1000^2*P756^3,IF(P756&lt;735,666+13002/(738-P756),IF(P756&lt;900,545+17820/(P756-731),650)))</f>
        <v>550.4907848690076</v>
      </c>
      <c r="S756" s="12">
        <f>LambdaP*MassivSI/(dP/1000)/(R756*RhoA)/(1+Q756/3)*(D756-P756)*DeltaT-(EXP(Q756/10)-1)*(D756-D755)</f>
        <v>0.33995270803921546</v>
      </c>
    </row>
    <row r="757" spans="2:19" x14ac:dyDescent="0.25">
      <c r="B757" s="3">
        <f t="shared" si="44"/>
        <v>3695</v>
      </c>
      <c r="C757" s="14">
        <f t="shared" si="45"/>
        <v>61.583333333333336</v>
      </c>
      <c r="D757" s="11">
        <f t="shared" si="46"/>
        <v>949.23466231153338</v>
      </c>
      <c r="E757" s="11">
        <f t="shared" si="47"/>
        <v>259.5735580984267</v>
      </c>
      <c r="F757" s="11">
        <f>L757</f>
        <v>259.5735580984267</v>
      </c>
      <c r="G757" s="11">
        <f>P757</f>
        <v>259.5735580984267</v>
      </c>
      <c r="H757" s="24">
        <f>H756+IF(Limit=Oui,MAX(0,K756),K756)</f>
        <v>259.5735580984267</v>
      </c>
      <c r="I757" s="12">
        <f>Cp*RhoP/(J757*RhoA)*dP/1000*MassivSS</f>
        <v>0.51443536868939188</v>
      </c>
      <c r="J757" s="24">
        <f>IF(H757&lt;600,425+0.773*H757-1.69/1000*H757^2+2.22/1000^2*H757^3,IF(H757&lt;735,666+13002/(738-H757),IF(H757&lt;900,545+17820/(H757-731),650)))</f>
        <v>550.60785397893972</v>
      </c>
      <c r="K757" s="12">
        <f>LambdaP*MassivSS/(dP/1000)/(J757*RhoA)/(1+I757/3)*(D757-H757)*DeltaT-(EXP(I757/10)-1)*(D757-D756)</f>
        <v>0.33983599020649424</v>
      </c>
      <c r="L757" s="24">
        <f>L756+IF(Limit=Oui,MAX(0,O756),O756)</f>
        <v>259.5735580984267</v>
      </c>
      <c r="M757" s="12">
        <f>Cp*RhoP/(N757*RhoA)*dP/1000*MassivW</f>
        <v>0.51443536868939188</v>
      </c>
      <c r="N757" s="24">
        <f>IF(L757&lt;600,425+0.773*L757-1.69/1000*L757^2+2.22/1000^2*L757^3,IF(L757&lt;735,666+13002/(738-L757),IF(L757&lt;900,545+17820/(L757-731),650)))</f>
        <v>550.60785397893972</v>
      </c>
      <c r="O757" s="12">
        <f>LambdaP*MassivW/(dP/1000)/(N757*RhoA)/(1+M757/3)*(D757-L757)*DeltaT-(EXP(M757/10)-1)*(D757-D756)</f>
        <v>0.33983599020649424</v>
      </c>
      <c r="P757" s="24">
        <f>P756+IF(Limit=Oui,MAX(0,S756),S756)</f>
        <v>259.5735580984267</v>
      </c>
      <c r="Q757" s="12">
        <f>Cp*RhoP/(R757*RhoA)*dP/1000*MassivSI</f>
        <v>0.51443536868939188</v>
      </c>
      <c r="R757" s="24">
        <f>IF(P757&lt;600,425+0.773*P757-1.69/1000*P757^2+2.22/1000^2*P757^3,IF(P757&lt;735,666+13002/(738-P757),IF(P757&lt;900,545+17820/(P757-731),650)))</f>
        <v>550.60785397893972</v>
      </c>
      <c r="S757" s="12">
        <f>LambdaP*MassivSI/(dP/1000)/(R757*RhoA)/(1+Q757/3)*(D757-P757)*DeltaT-(EXP(Q757/10)-1)*(D757-D756)</f>
        <v>0.33983599020649424</v>
      </c>
    </row>
    <row r="758" spans="2:19" x14ac:dyDescent="0.25">
      <c r="B758" s="3">
        <f t="shared" si="44"/>
        <v>3700</v>
      </c>
      <c r="C758" s="14">
        <f t="shared" si="45"/>
        <v>61.666666666666664</v>
      </c>
      <c r="D758" s="11">
        <f t="shared" si="46"/>
        <v>949.43686422650831</v>
      </c>
      <c r="E758" s="11">
        <f t="shared" si="47"/>
        <v>259.9133940886332</v>
      </c>
      <c r="F758" s="11">
        <f>L758</f>
        <v>259.9133940886332</v>
      </c>
      <c r="G758" s="11">
        <f>P758</f>
        <v>259.9133940886332</v>
      </c>
      <c r="H758" s="24">
        <f>H757+IF(Limit=Oui,MAX(0,K757),K757)</f>
        <v>259.9133940886332</v>
      </c>
      <c r="I758" s="12">
        <f>Cp*RhoP/(J758*RhoA)*dP/1000*MassivSS</f>
        <v>0.51432604292487161</v>
      </c>
      <c r="J758" s="24">
        <f>IF(H758&lt;600,425+0.773*H758-1.69/1000*H758^2+2.22/1000^2*H758^3,IF(H758&lt;735,666+13002/(738-H758),IF(H758&lt;900,545+17820/(H758-731),650)))</f>
        <v>550.72489184901281</v>
      </c>
      <c r="K758" s="12">
        <f>LambdaP*MassivSS/(dP/1000)/(J758*RhoA)/(1+I758/3)*(D758-H758)*DeltaT-(EXP(I758/10)-1)*(D758-D757)</f>
        <v>0.33971921127777166</v>
      </c>
      <c r="L758" s="24">
        <f>L757+IF(Limit=Oui,MAX(0,O757),O757)</f>
        <v>259.9133940886332</v>
      </c>
      <c r="M758" s="12">
        <f>Cp*RhoP/(N758*RhoA)*dP/1000*MassivW</f>
        <v>0.51432604292487161</v>
      </c>
      <c r="N758" s="24">
        <f>IF(L758&lt;600,425+0.773*L758-1.69/1000*L758^2+2.22/1000^2*L758^3,IF(L758&lt;735,666+13002/(738-L758),IF(L758&lt;900,545+17820/(L758-731),650)))</f>
        <v>550.72489184901281</v>
      </c>
      <c r="O758" s="12">
        <f>LambdaP*MassivW/(dP/1000)/(N758*RhoA)/(1+M758/3)*(D758-L758)*DeltaT-(EXP(M758/10)-1)*(D758-D757)</f>
        <v>0.33971921127777166</v>
      </c>
      <c r="P758" s="24">
        <f>P757+IF(Limit=Oui,MAX(0,S757),S757)</f>
        <v>259.9133940886332</v>
      </c>
      <c r="Q758" s="12">
        <f>Cp*RhoP/(R758*RhoA)*dP/1000*MassivSI</f>
        <v>0.51432604292487161</v>
      </c>
      <c r="R758" s="24">
        <f>IF(P758&lt;600,425+0.773*P758-1.69/1000*P758^2+2.22/1000^2*P758^3,IF(P758&lt;735,666+13002/(738-P758),IF(P758&lt;900,545+17820/(P758-731),650)))</f>
        <v>550.72489184901281</v>
      </c>
      <c r="S758" s="12">
        <f>LambdaP*MassivSI/(dP/1000)/(R758*RhoA)/(1+Q758/3)*(D758-P758)*DeltaT-(EXP(Q758/10)-1)*(D758-D757)</f>
        <v>0.33971921127777166</v>
      </c>
    </row>
    <row r="759" spans="2:19" x14ac:dyDescent="0.25">
      <c r="B759" s="3">
        <f t="shared" si="44"/>
        <v>3705</v>
      </c>
      <c r="C759" s="14">
        <f t="shared" si="45"/>
        <v>61.75</v>
      </c>
      <c r="D759" s="11">
        <f t="shared" si="46"/>
        <v>949.63879363208116</v>
      </c>
      <c r="E759" s="11">
        <f t="shared" si="47"/>
        <v>260.25311329991098</v>
      </c>
      <c r="F759" s="11">
        <f>L759</f>
        <v>260.25311329991098</v>
      </c>
      <c r="G759" s="11">
        <f>P759</f>
        <v>260.25311329991098</v>
      </c>
      <c r="H759" s="24">
        <f>H758+IF(Limit=Oui,MAX(0,K758),K758)</f>
        <v>260.25311329991098</v>
      </c>
      <c r="I759" s="12">
        <f>Cp*RhoP/(J759*RhoA)*dP/1000*MassivSS</f>
        <v>0.51421679232066841</v>
      </c>
      <c r="J759" s="24">
        <f>IF(H759&lt;600,425+0.773*H759-1.69/1000*H759^2+2.22/1000^2*H759^3,IF(H759&lt;735,666+13002/(738-H759),IF(H759&lt;900,545+17820/(H759-731),650)))</f>
        <v>550.84189897146166</v>
      </c>
      <c r="K759" s="12">
        <f>LambdaP*MassivSS/(dP/1000)/(J759*RhoA)/(1+I759/3)*(D759-H759)*DeltaT-(EXP(I759/10)-1)*(D759-D758)</f>
        <v>0.33960237158056672</v>
      </c>
      <c r="L759" s="24">
        <f>L758+IF(Limit=Oui,MAX(0,O758),O758)</f>
        <v>260.25311329991098</v>
      </c>
      <c r="M759" s="12">
        <f>Cp*RhoP/(N759*RhoA)*dP/1000*MassivW</f>
        <v>0.51421679232066841</v>
      </c>
      <c r="N759" s="24">
        <f>IF(L759&lt;600,425+0.773*L759-1.69/1000*L759^2+2.22/1000^2*L759^3,IF(L759&lt;735,666+13002/(738-L759),IF(L759&lt;900,545+17820/(L759-731),650)))</f>
        <v>550.84189897146166</v>
      </c>
      <c r="O759" s="12">
        <f>LambdaP*MassivW/(dP/1000)/(N759*RhoA)/(1+M759/3)*(D759-L759)*DeltaT-(EXP(M759/10)-1)*(D759-D758)</f>
        <v>0.33960237158056672</v>
      </c>
      <c r="P759" s="24">
        <f>P758+IF(Limit=Oui,MAX(0,S758),S758)</f>
        <v>260.25311329991098</v>
      </c>
      <c r="Q759" s="12">
        <f>Cp*RhoP/(R759*RhoA)*dP/1000*MassivSI</f>
        <v>0.51421679232066841</v>
      </c>
      <c r="R759" s="24">
        <f>IF(P759&lt;600,425+0.773*P759-1.69/1000*P759^2+2.22/1000^2*P759^3,IF(P759&lt;735,666+13002/(738-P759),IF(P759&lt;900,545+17820/(P759-731),650)))</f>
        <v>550.84189897146166</v>
      </c>
      <c r="S759" s="12">
        <f>LambdaP*MassivSI/(dP/1000)/(R759*RhoA)/(1+Q759/3)*(D759-P759)*DeltaT-(EXP(Q759/10)-1)*(D759-D758)</f>
        <v>0.33960237158056672</v>
      </c>
    </row>
    <row r="760" spans="2:19" x14ac:dyDescent="0.25">
      <c r="B760" s="3">
        <f t="shared" si="44"/>
        <v>3710</v>
      </c>
      <c r="C760" s="14">
        <f t="shared" si="45"/>
        <v>61.833333333333336</v>
      </c>
      <c r="D760" s="11">
        <f t="shared" si="46"/>
        <v>949.84045126179058</v>
      </c>
      <c r="E760" s="11">
        <f t="shared" si="47"/>
        <v>260.59271567149153</v>
      </c>
      <c r="F760" s="11">
        <f>L760</f>
        <v>260.59271567149153</v>
      </c>
      <c r="G760" s="11">
        <f>P760</f>
        <v>260.59271567149153</v>
      </c>
      <c r="H760" s="24">
        <f>H759+IF(Limit=Oui,MAX(0,K759),K759)</f>
        <v>260.59271567149153</v>
      </c>
      <c r="I760" s="12">
        <f>Cp*RhoP/(J760*RhoA)*dP/1000*MassivSS</f>
        <v>0.51410761635219804</v>
      </c>
      <c r="J760" s="24">
        <f>IF(H760&lt;600,425+0.773*H760-1.69/1000*H760^2+2.22/1000^2*H760^3,IF(H760&lt;735,666+13002/(738-H760),IF(H760&lt;900,545+17820/(H760-731),650)))</f>
        <v>550.95887583755245</v>
      </c>
      <c r="K760" s="12">
        <f>LambdaP*MassivSS/(dP/1000)/(J760*RhoA)/(1+I760/3)*(D760-H760)*DeltaT-(EXP(I760/10)-1)*(D760-D759)</f>
        <v>0.33948547144041802</v>
      </c>
      <c r="L760" s="24">
        <f>L759+IF(Limit=Oui,MAX(0,O759),O759)</f>
        <v>260.59271567149153</v>
      </c>
      <c r="M760" s="12">
        <f>Cp*RhoP/(N760*RhoA)*dP/1000*MassivW</f>
        <v>0.51410761635219804</v>
      </c>
      <c r="N760" s="24">
        <f>IF(L760&lt;600,425+0.773*L760-1.69/1000*L760^2+2.22/1000^2*L760^3,IF(L760&lt;735,666+13002/(738-L760),IF(L760&lt;900,545+17820/(L760-731),650)))</f>
        <v>550.95887583755245</v>
      </c>
      <c r="O760" s="12">
        <f>LambdaP*MassivW/(dP/1000)/(N760*RhoA)/(1+M760/3)*(D760-L760)*DeltaT-(EXP(M760/10)-1)*(D760-D759)</f>
        <v>0.33948547144041802</v>
      </c>
      <c r="P760" s="24">
        <f>P759+IF(Limit=Oui,MAX(0,S759),S759)</f>
        <v>260.59271567149153</v>
      </c>
      <c r="Q760" s="12">
        <f>Cp*RhoP/(R760*RhoA)*dP/1000*MassivSI</f>
        <v>0.51410761635219804</v>
      </c>
      <c r="R760" s="24">
        <f>IF(P760&lt;600,425+0.773*P760-1.69/1000*P760^2+2.22/1000^2*P760^3,IF(P760&lt;735,666+13002/(738-P760),IF(P760&lt;900,545+17820/(P760-731),650)))</f>
        <v>550.95887583755245</v>
      </c>
      <c r="S760" s="12">
        <f>LambdaP*MassivSI/(dP/1000)/(R760*RhoA)/(1+Q760/3)*(D760-P760)*DeltaT-(EXP(Q760/10)-1)*(D760-D759)</f>
        <v>0.33948547144041802</v>
      </c>
    </row>
    <row r="761" spans="2:19" x14ac:dyDescent="0.25">
      <c r="B761" s="3">
        <f t="shared" si="44"/>
        <v>3715</v>
      </c>
      <c r="C761" s="14">
        <f t="shared" si="45"/>
        <v>61.916666666666664</v>
      </c>
      <c r="D761" s="11">
        <f t="shared" si="46"/>
        <v>950.04183784621705</v>
      </c>
      <c r="E761" s="11">
        <f t="shared" si="47"/>
        <v>260.93220114293194</v>
      </c>
      <c r="F761" s="11">
        <f>L761</f>
        <v>260.93220114293194</v>
      </c>
      <c r="G761" s="11">
        <f>P761</f>
        <v>260.93220114293194</v>
      </c>
      <c r="H761" s="24">
        <f>H760+IF(Limit=Oui,MAX(0,K760),K760)</f>
        <v>260.93220114293194</v>
      </c>
      <c r="I761" s="12">
        <f>Cp*RhoP/(J761*RhoA)*dP/1000*MassivSS</f>
        <v>0.51399851449663947</v>
      </c>
      <c r="J761" s="24">
        <f>IF(H761&lt;600,425+0.773*H761-1.69/1000*H761^2+2.22/1000^2*H761^3,IF(H761&lt;735,666+13002/(738-H761),IF(H761&lt;900,545+17820/(H761-731),650)))</f>
        <v>551.07582293758287</v>
      </c>
      <c r="K761" s="12">
        <f>LambdaP*MassivSS/(dP/1000)/(J761*RhoA)/(1+I761/3)*(D761-H761)*DeltaT-(EXP(I761/10)-1)*(D761-D760)</f>
        <v>0.3393685111809529</v>
      </c>
      <c r="L761" s="24">
        <f>L760+IF(Limit=Oui,MAX(0,O760),O760)</f>
        <v>260.93220114293194</v>
      </c>
      <c r="M761" s="12">
        <f>Cp*RhoP/(N761*RhoA)*dP/1000*MassivW</f>
        <v>0.51399851449663947</v>
      </c>
      <c r="N761" s="24">
        <f>IF(L761&lt;600,425+0.773*L761-1.69/1000*L761^2+2.22/1000^2*L761^3,IF(L761&lt;735,666+13002/(738-L761),IF(L761&lt;900,545+17820/(L761-731),650)))</f>
        <v>551.07582293758287</v>
      </c>
      <c r="O761" s="12">
        <f>LambdaP*MassivW/(dP/1000)/(N761*RhoA)/(1+M761/3)*(D761-L761)*DeltaT-(EXP(M761/10)-1)*(D761-D760)</f>
        <v>0.3393685111809529</v>
      </c>
      <c r="P761" s="24">
        <f>P760+IF(Limit=Oui,MAX(0,S760),S760)</f>
        <v>260.93220114293194</v>
      </c>
      <c r="Q761" s="12">
        <f>Cp*RhoP/(R761*RhoA)*dP/1000*MassivSI</f>
        <v>0.51399851449663947</v>
      </c>
      <c r="R761" s="24">
        <f>IF(P761&lt;600,425+0.773*P761-1.69/1000*P761^2+2.22/1000^2*P761^3,IF(P761&lt;735,666+13002/(738-P761),IF(P761&lt;900,545+17820/(P761-731),650)))</f>
        <v>551.07582293758287</v>
      </c>
      <c r="S761" s="12">
        <f>LambdaP*MassivSI/(dP/1000)/(R761*RhoA)/(1+Q761/3)*(D761-P761)*DeltaT-(EXP(Q761/10)-1)*(D761-D760)</f>
        <v>0.3393685111809529</v>
      </c>
    </row>
    <row r="762" spans="2:19" x14ac:dyDescent="0.25">
      <c r="B762" s="3">
        <f t="shared" si="44"/>
        <v>3720</v>
      </c>
      <c r="C762" s="14">
        <f t="shared" si="45"/>
        <v>62</v>
      </c>
      <c r="D762" s="11">
        <f t="shared" si="46"/>
        <v>950.24295411299954</v>
      </c>
      <c r="E762" s="11">
        <f t="shared" si="47"/>
        <v>261.27156965411291</v>
      </c>
      <c r="F762" s="11">
        <f>L762</f>
        <v>261.27156965411291</v>
      </c>
      <c r="G762" s="11">
        <f>P762</f>
        <v>261.27156965411291</v>
      </c>
      <c r="H762" s="24">
        <f>H761+IF(Limit=Oui,MAX(0,K761),K761)</f>
        <v>261.27156965411291</v>
      </c>
      <c r="I762" s="12">
        <f>Cp*RhoP/(J762*RhoA)*dP/1000*MassivSS</f>
        <v>0.51388948623293118</v>
      </c>
      <c r="J762" s="24">
        <f>IF(H762&lt;600,425+0.773*H762-1.69/1000*H762^2+2.22/1000^2*H762^3,IF(H762&lt;735,666+13002/(738-H762),IF(H762&lt;900,545+17820/(H762-731),650)))</f>
        <v>551.19274076088163</v>
      </c>
      <c r="K762" s="12">
        <f>LambdaP*MassivSS/(dP/1000)/(J762*RhoA)/(1+I762/3)*(D762-H762)*DeltaT-(EXP(I762/10)-1)*(D762-D761)</f>
        <v>0.33925149112383401</v>
      </c>
      <c r="L762" s="24">
        <f>L761+IF(Limit=Oui,MAX(0,O761),O761)</f>
        <v>261.27156965411291</v>
      </c>
      <c r="M762" s="12">
        <f>Cp*RhoP/(N762*RhoA)*dP/1000*MassivW</f>
        <v>0.51388948623293118</v>
      </c>
      <c r="N762" s="24">
        <f>IF(L762&lt;600,425+0.773*L762-1.69/1000*L762^2+2.22/1000^2*L762^3,IF(L762&lt;735,666+13002/(738-L762),IF(L762&lt;900,545+17820/(L762-731),650)))</f>
        <v>551.19274076088163</v>
      </c>
      <c r="O762" s="12">
        <f>LambdaP*MassivW/(dP/1000)/(N762*RhoA)/(1+M762/3)*(D762-L762)*DeltaT-(EXP(M762/10)-1)*(D762-D761)</f>
        <v>0.33925149112383401</v>
      </c>
      <c r="P762" s="24">
        <f>P761+IF(Limit=Oui,MAX(0,S761),S761)</f>
        <v>261.27156965411291</v>
      </c>
      <c r="Q762" s="12">
        <f>Cp*RhoP/(R762*RhoA)*dP/1000*MassivSI</f>
        <v>0.51388948623293118</v>
      </c>
      <c r="R762" s="24">
        <f>IF(P762&lt;600,425+0.773*P762-1.69/1000*P762^2+2.22/1000^2*P762^3,IF(P762&lt;735,666+13002/(738-P762),IF(P762&lt;900,545+17820/(P762-731),650)))</f>
        <v>551.19274076088163</v>
      </c>
      <c r="S762" s="12">
        <f>LambdaP*MassivSI/(dP/1000)/(R762*RhoA)/(1+Q762/3)*(D762-P762)*DeltaT-(EXP(Q762/10)-1)*(D762-D761)</f>
        <v>0.33925149112383401</v>
      </c>
    </row>
    <row r="763" spans="2:19" x14ac:dyDescent="0.25">
      <c r="B763" s="3">
        <f t="shared" si="44"/>
        <v>3725</v>
      </c>
      <c r="C763" s="14">
        <f t="shared" si="45"/>
        <v>62.083333333333336</v>
      </c>
      <c r="D763" s="11">
        <f t="shared" si="46"/>
        <v>950.44380078685015</v>
      </c>
      <c r="E763" s="11">
        <f t="shared" si="47"/>
        <v>261.61082114523674</v>
      </c>
      <c r="F763" s="11">
        <f>L763</f>
        <v>261.61082114523674</v>
      </c>
      <c r="G763" s="11">
        <f>P763</f>
        <v>261.61082114523674</v>
      </c>
      <c r="H763" s="24">
        <f>H762+IF(Limit=Oui,MAX(0,K762),K762)</f>
        <v>261.61082114523674</v>
      </c>
      <c r="I763" s="12">
        <f>Cp*RhoP/(J763*RhoA)*dP/1000*MassivSS</f>
        <v>0.51378053104176902</v>
      </c>
      <c r="J763" s="24">
        <f>IF(H763&lt;600,425+0.773*H763-1.69/1000*H763^2+2.22/1000^2*H763^3,IF(H763&lt;735,666+13002/(738-H763),IF(H763&lt;900,545+17820/(H763-731),650)))</f>
        <v>551.3096297958067</v>
      </c>
      <c r="K763" s="12">
        <f>LambdaP*MassivSS/(dP/1000)/(J763*RhoA)/(1+I763/3)*(D763-H763)*DeltaT-(EXP(I763/10)-1)*(D763-D762)</f>
        <v>0.33913441158887142</v>
      </c>
      <c r="L763" s="24">
        <f>L762+IF(Limit=Oui,MAX(0,O762),O762)</f>
        <v>261.61082114523674</v>
      </c>
      <c r="M763" s="12">
        <f>Cp*RhoP/(N763*RhoA)*dP/1000*MassivW</f>
        <v>0.51378053104176902</v>
      </c>
      <c r="N763" s="24">
        <f>IF(L763&lt;600,425+0.773*L763-1.69/1000*L763^2+2.22/1000^2*L763^3,IF(L763&lt;735,666+13002/(738-L763),IF(L763&lt;900,545+17820/(L763-731),650)))</f>
        <v>551.3096297958067</v>
      </c>
      <c r="O763" s="12">
        <f>LambdaP*MassivW/(dP/1000)/(N763*RhoA)/(1+M763/3)*(D763-L763)*DeltaT-(EXP(M763/10)-1)*(D763-D762)</f>
        <v>0.33913441158887142</v>
      </c>
      <c r="P763" s="24">
        <f>P762+IF(Limit=Oui,MAX(0,S762),S762)</f>
        <v>261.61082114523674</v>
      </c>
      <c r="Q763" s="12">
        <f>Cp*RhoP/(R763*RhoA)*dP/1000*MassivSI</f>
        <v>0.51378053104176902</v>
      </c>
      <c r="R763" s="24">
        <f>IF(P763&lt;600,425+0.773*P763-1.69/1000*P763^2+2.22/1000^2*P763^3,IF(P763&lt;735,666+13002/(738-P763),IF(P763&lt;900,545+17820/(P763-731),650)))</f>
        <v>551.3096297958067</v>
      </c>
      <c r="S763" s="12">
        <f>LambdaP*MassivSI/(dP/1000)/(R763*RhoA)/(1+Q763/3)*(D763-P763)*DeltaT-(EXP(Q763/10)-1)*(D763-D762)</f>
        <v>0.33913441158887142</v>
      </c>
    </row>
    <row r="764" spans="2:19" x14ac:dyDescent="0.25">
      <c r="B764" s="3">
        <f t="shared" si="44"/>
        <v>3730</v>
      </c>
      <c r="C764" s="14">
        <f t="shared" si="45"/>
        <v>62.166666666666664</v>
      </c>
      <c r="D764" s="11">
        <f t="shared" si="46"/>
        <v>950.64437858957103</v>
      </c>
      <c r="E764" s="11">
        <f t="shared" si="47"/>
        <v>261.94995555682561</v>
      </c>
      <c r="F764" s="11">
        <f>L764</f>
        <v>261.94995555682561</v>
      </c>
      <c r="G764" s="11">
        <f>P764</f>
        <v>261.94995555682561</v>
      </c>
      <c r="H764" s="24">
        <f>H763+IF(Limit=Oui,MAX(0,K763),K763)</f>
        <v>261.94995555682561</v>
      </c>
      <c r="I764" s="12">
        <f>Cp*RhoP/(J764*RhoA)*dP/1000*MassivSS</f>
        <v>0.51367164840560164</v>
      </c>
      <c r="J764" s="24">
        <f>IF(H764&lt;600,425+0.773*H764-1.69/1000*H764^2+2.22/1000^2*H764^3,IF(H764&lt;735,666+13002/(738-H764),IF(H764&lt;900,545+17820/(H764-731),650)))</f>
        <v>551.42649052974627</v>
      </c>
      <c r="K764" s="12">
        <f>LambdaP*MassivSS/(dP/1000)/(J764*RhoA)/(1+I764/3)*(D764-H764)*DeltaT-(EXP(I764/10)-1)*(D764-D763)</f>
        <v>0.33901727289391465</v>
      </c>
      <c r="L764" s="24">
        <f>L763+IF(Limit=Oui,MAX(0,O763),O763)</f>
        <v>261.94995555682561</v>
      </c>
      <c r="M764" s="12">
        <f>Cp*RhoP/(N764*RhoA)*dP/1000*MassivW</f>
        <v>0.51367164840560164</v>
      </c>
      <c r="N764" s="24">
        <f>IF(L764&lt;600,425+0.773*L764-1.69/1000*L764^2+2.22/1000^2*L764^3,IF(L764&lt;735,666+13002/(738-L764),IF(L764&lt;900,545+17820/(L764-731),650)))</f>
        <v>551.42649052974627</v>
      </c>
      <c r="O764" s="12">
        <f>LambdaP*MassivW/(dP/1000)/(N764*RhoA)/(1+M764/3)*(D764-L764)*DeltaT-(EXP(M764/10)-1)*(D764-D763)</f>
        <v>0.33901727289391465</v>
      </c>
      <c r="P764" s="24">
        <f>P763+IF(Limit=Oui,MAX(0,S763),S763)</f>
        <v>261.94995555682561</v>
      </c>
      <c r="Q764" s="12">
        <f>Cp*RhoP/(R764*RhoA)*dP/1000*MassivSI</f>
        <v>0.51367164840560164</v>
      </c>
      <c r="R764" s="24">
        <f>IF(P764&lt;600,425+0.773*P764-1.69/1000*P764^2+2.22/1000^2*P764^3,IF(P764&lt;735,666+13002/(738-P764),IF(P764&lt;900,545+17820/(P764-731),650)))</f>
        <v>551.42649052974627</v>
      </c>
      <c r="S764" s="12">
        <f>LambdaP*MassivSI/(dP/1000)/(R764*RhoA)/(1+Q764/3)*(D764-P764)*DeltaT-(EXP(Q764/10)-1)*(D764-D763)</f>
        <v>0.33901727289391465</v>
      </c>
    </row>
    <row r="765" spans="2:19" x14ac:dyDescent="0.25">
      <c r="B765" s="3">
        <f t="shared" si="44"/>
        <v>3735</v>
      </c>
      <c r="C765" s="14">
        <f t="shared" si="45"/>
        <v>62.25</v>
      </c>
      <c r="D765" s="11">
        <f t="shared" si="46"/>
        <v>950.84468824006944</v>
      </c>
      <c r="E765" s="11">
        <f t="shared" si="47"/>
        <v>262.28897282971951</v>
      </c>
      <c r="F765" s="11">
        <f>L765</f>
        <v>262.28897282971951</v>
      </c>
      <c r="G765" s="11">
        <f>P765</f>
        <v>262.28897282971951</v>
      </c>
      <c r="H765" s="24">
        <f>H764+IF(Limit=Oui,MAX(0,K764),K764)</f>
        <v>262.28897282971951</v>
      </c>
      <c r="I765" s="12">
        <f>Cp*RhoP/(J765*RhoA)*dP/1000*MassivSS</f>
        <v>0.51356283780862833</v>
      </c>
      <c r="J765" s="24">
        <f>IF(H765&lt;600,425+0.773*H765-1.69/1000*H765^2+2.22/1000^2*H765^3,IF(H765&lt;735,666+13002/(738-H765),IF(H765&lt;900,545+17820/(H765-731),650)))</f>
        <v>551.54332344911688</v>
      </c>
      <c r="K765" s="12">
        <f>LambdaP*MassivSS/(dP/1000)/(J765*RhoA)/(1+I765/3)*(D765-H765)*DeltaT-(EXP(I765/10)-1)*(D765-D764)</f>
        <v>0.33890007535496497</v>
      </c>
      <c r="L765" s="24">
        <f>L764+IF(Limit=Oui,MAX(0,O764),O764)</f>
        <v>262.28897282971951</v>
      </c>
      <c r="M765" s="12">
        <f>Cp*RhoP/(N765*RhoA)*dP/1000*MassivW</f>
        <v>0.51356283780862833</v>
      </c>
      <c r="N765" s="24">
        <f>IF(L765&lt;600,425+0.773*L765-1.69/1000*L765^2+2.22/1000^2*L765^3,IF(L765&lt;735,666+13002/(738-L765),IF(L765&lt;900,545+17820/(L765-731),650)))</f>
        <v>551.54332344911688</v>
      </c>
      <c r="O765" s="12">
        <f>LambdaP*MassivW/(dP/1000)/(N765*RhoA)/(1+M765/3)*(D765-L765)*DeltaT-(EXP(M765/10)-1)*(D765-D764)</f>
        <v>0.33890007535496497</v>
      </c>
      <c r="P765" s="24">
        <f>P764+IF(Limit=Oui,MAX(0,S764),S764)</f>
        <v>262.28897282971951</v>
      </c>
      <c r="Q765" s="12">
        <f>Cp*RhoP/(R765*RhoA)*dP/1000*MassivSI</f>
        <v>0.51356283780862833</v>
      </c>
      <c r="R765" s="24">
        <f>IF(P765&lt;600,425+0.773*P765-1.69/1000*P765^2+2.22/1000^2*P765^3,IF(P765&lt;735,666+13002/(738-P765),IF(P765&lt;900,545+17820/(P765-731),650)))</f>
        <v>551.54332344911688</v>
      </c>
      <c r="S765" s="12">
        <f>LambdaP*MassivSI/(dP/1000)/(R765*RhoA)/(1+Q765/3)*(D765-P765)*DeltaT-(EXP(Q765/10)-1)*(D765-D764)</f>
        <v>0.33890007535496497</v>
      </c>
    </row>
    <row r="766" spans="2:19" x14ac:dyDescent="0.25">
      <c r="B766" s="3">
        <f t="shared" si="44"/>
        <v>3740</v>
      </c>
      <c r="C766" s="14">
        <f t="shared" si="45"/>
        <v>62.333333333333336</v>
      </c>
      <c r="D766" s="11">
        <f t="shared" si="46"/>
        <v>951.04473045437283</v>
      </c>
      <c r="E766" s="11">
        <f t="shared" si="47"/>
        <v>262.62787290507447</v>
      </c>
      <c r="F766" s="11">
        <f>L766</f>
        <v>262.62787290507447</v>
      </c>
      <c r="G766" s="11">
        <f>P766</f>
        <v>262.62787290507447</v>
      </c>
      <c r="H766" s="24">
        <f>H765+IF(Limit=Oui,MAX(0,K765),K765)</f>
        <v>262.62787290507447</v>
      </c>
      <c r="I766" s="12">
        <f>Cp*RhoP/(J766*RhoA)*dP/1000*MassivSS</f>
        <v>0.51345409873679537</v>
      </c>
      <c r="J766" s="24">
        <f>IF(H766&lt;600,425+0.773*H766-1.69/1000*H766^2+2.22/1000^2*H766^3,IF(H766&lt;735,666+13002/(738-H766),IF(H766&lt;900,545+17820/(H766-731),650)))</f>
        <v>551.6601290393636</v>
      </c>
      <c r="K766" s="12">
        <f>LambdaP*MassivSS/(dP/1000)/(J766*RhoA)/(1+I766/3)*(D766-H766)*DeltaT-(EXP(I766/10)-1)*(D766-D765)</f>
        <v>0.33878281928617993</v>
      </c>
      <c r="L766" s="24">
        <f>L765+IF(Limit=Oui,MAX(0,O765),O765)</f>
        <v>262.62787290507447</v>
      </c>
      <c r="M766" s="12">
        <f>Cp*RhoP/(N766*RhoA)*dP/1000*MassivW</f>
        <v>0.51345409873679537</v>
      </c>
      <c r="N766" s="24">
        <f>IF(L766&lt;600,425+0.773*L766-1.69/1000*L766^2+2.22/1000^2*L766^3,IF(L766&lt;735,666+13002/(738-L766),IF(L766&lt;900,545+17820/(L766-731),650)))</f>
        <v>551.6601290393636</v>
      </c>
      <c r="O766" s="12">
        <f>LambdaP*MassivW/(dP/1000)/(N766*RhoA)/(1+M766/3)*(D766-L766)*DeltaT-(EXP(M766/10)-1)*(D766-D765)</f>
        <v>0.33878281928617993</v>
      </c>
      <c r="P766" s="24">
        <f>P765+IF(Limit=Oui,MAX(0,S765),S765)</f>
        <v>262.62787290507447</v>
      </c>
      <c r="Q766" s="12">
        <f>Cp*RhoP/(R766*RhoA)*dP/1000*MassivSI</f>
        <v>0.51345409873679537</v>
      </c>
      <c r="R766" s="24">
        <f>IF(P766&lt;600,425+0.773*P766-1.69/1000*P766^2+2.22/1000^2*P766^3,IF(P766&lt;735,666+13002/(738-P766),IF(P766&lt;900,545+17820/(P766-731),650)))</f>
        <v>551.6601290393636</v>
      </c>
      <c r="S766" s="12">
        <f>LambdaP*MassivSI/(dP/1000)/(R766*RhoA)/(1+Q766/3)*(D766-P766)*DeltaT-(EXP(Q766/10)-1)*(D766-D765)</f>
        <v>0.33878281928617993</v>
      </c>
    </row>
    <row r="767" spans="2:19" x14ac:dyDescent="0.25">
      <c r="B767" s="3">
        <f t="shared" si="44"/>
        <v>3745</v>
      </c>
      <c r="C767" s="14">
        <f t="shared" si="45"/>
        <v>62.416666666666664</v>
      </c>
      <c r="D767" s="11">
        <f t="shared" si="46"/>
        <v>951.24450594564473</v>
      </c>
      <c r="E767" s="11">
        <f t="shared" si="47"/>
        <v>262.96665572436063</v>
      </c>
      <c r="F767" s="11">
        <f>L767</f>
        <v>262.96665572436063</v>
      </c>
      <c r="G767" s="11">
        <f>P767</f>
        <v>262.96665572436063</v>
      </c>
      <c r="H767" s="24">
        <f>H766+IF(Limit=Oui,MAX(0,K766),K766)</f>
        <v>262.96665572436063</v>
      </c>
      <c r="I767" s="12">
        <f>Cp*RhoP/(J767*RhoA)*dP/1000*MassivSS</f>
        <v>0.51334543067779292</v>
      </c>
      <c r="J767" s="24">
        <f>IF(H767&lt;600,425+0.773*H767-1.69/1000*H767^2+2.22/1000^2*H767^3,IF(H767&lt;735,666+13002/(738-H767),IF(H767&lt;900,545+17820/(H767-731),650)))</f>
        <v>551.77690778495912</v>
      </c>
      <c r="K767" s="12">
        <f>LambdaP*MassivSS/(dP/1000)/(J767*RhoA)/(1+I767/3)*(D767-H767)*DeltaT-(EXP(I767/10)-1)*(D767-D766)</f>
        <v>0.33866550499984249</v>
      </c>
      <c r="L767" s="24">
        <f>L766+IF(Limit=Oui,MAX(0,O766),O766)</f>
        <v>262.96665572436063</v>
      </c>
      <c r="M767" s="12">
        <f>Cp*RhoP/(N767*RhoA)*dP/1000*MassivW</f>
        <v>0.51334543067779292</v>
      </c>
      <c r="N767" s="24">
        <f>IF(L767&lt;600,425+0.773*L767-1.69/1000*L767^2+2.22/1000^2*L767^3,IF(L767&lt;735,666+13002/(738-L767),IF(L767&lt;900,545+17820/(L767-731),650)))</f>
        <v>551.77690778495912</v>
      </c>
      <c r="O767" s="12">
        <f>LambdaP*MassivW/(dP/1000)/(N767*RhoA)/(1+M767/3)*(D767-L767)*DeltaT-(EXP(M767/10)-1)*(D767-D766)</f>
        <v>0.33866550499984249</v>
      </c>
      <c r="P767" s="24">
        <f>P766+IF(Limit=Oui,MAX(0,S766),S766)</f>
        <v>262.96665572436063</v>
      </c>
      <c r="Q767" s="12">
        <f>Cp*RhoP/(R767*RhoA)*dP/1000*MassivSI</f>
        <v>0.51334543067779292</v>
      </c>
      <c r="R767" s="24">
        <f>IF(P767&lt;600,425+0.773*P767-1.69/1000*P767^2+2.22/1000^2*P767^3,IF(P767&lt;735,666+13002/(738-P767),IF(P767&lt;900,545+17820/(P767-731),650)))</f>
        <v>551.77690778495912</v>
      </c>
      <c r="S767" s="12">
        <f>LambdaP*MassivSI/(dP/1000)/(R767*RhoA)/(1+Q767/3)*(D767-P767)*DeltaT-(EXP(Q767/10)-1)*(D767-D766)</f>
        <v>0.33866550499984249</v>
      </c>
    </row>
    <row r="768" spans="2:19" x14ac:dyDescent="0.25">
      <c r="B768" s="3">
        <f t="shared" si="44"/>
        <v>3750</v>
      </c>
      <c r="C768" s="14">
        <f t="shared" si="45"/>
        <v>62.5</v>
      </c>
      <c r="D768" s="11">
        <f t="shared" si="46"/>
        <v>951.44401542419973</v>
      </c>
      <c r="E768" s="11">
        <f t="shared" si="47"/>
        <v>263.30532122936046</v>
      </c>
      <c r="F768" s="11">
        <f>L768</f>
        <v>263.30532122936046</v>
      </c>
      <c r="G768" s="11">
        <f>P768</f>
        <v>263.30532122936046</v>
      </c>
      <c r="H768" s="24">
        <f>H767+IF(Limit=Oui,MAX(0,K767),K767)</f>
        <v>263.30532122936046</v>
      </c>
      <c r="I768" s="12">
        <f>Cp*RhoP/(J768*RhoA)*dP/1000*MassivSS</f>
        <v>0.51323683312105173</v>
      </c>
      <c r="J768" s="24">
        <f>IF(H768&lt;600,425+0.773*H768-1.69/1000*H768^2+2.22/1000^2*H768^3,IF(H768&lt;735,666+13002/(738-H768),IF(H768&lt;900,545+17820/(H768-731),650)))</f>
        <v>551.89366016940369</v>
      </c>
      <c r="K768" s="12">
        <f>LambdaP*MassivSS/(dP/1000)/(J768*RhoA)/(1+I768/3)*(D768-H768)*DeltaT-(EXP(I768/10)-1)*(D768-D767)</f>
        <v>0.33854813280642559</v>
      </c>
      <c r="L768" s="24">
        <f>L767+IF(Limit=Oui,MAX(0,O767),O767)</f>
        <v>263.30532122936046</v>
      </c>
      <c r="M768" s="12">
        <f>Cp*RhoP/(N768*RhoA)*dP/1000*MassivW</f>
        <v>0.51323683312105173</v>
      </c>
      <c r="N768" s="24">
        <f>IF(L768&lt;600,425+0.773*L768-1.69/1000*L768^2+2.22/1000^2*L768^3,IF(L768&lt;735,666+13002/(738-L768),IF(L768&lt;900,545+17820/(L768-731),650)))</f>
        <v>551.89366016940369</v>
      </c>
      <c r="O768" s="12">
        <f>LambdaP*MassivW/(dP/1000)/(N768*RhoA)/(1+M768/3)*(D768-L768)*DeltaT-(EXP(M768/10)-1)*(D768-D767)</f>
        <v>0.33854813280642559</v>
      </c>
      <c r="P768" s="24">
        <f>P767+IF(Limit=Oui,MAX(0,S767),S767)</f>
        <v>263.30532122936046</v>
      </c>
      <c r="Q768" s="12">
        <f>Cp*RhoP/(R768*RhoA)*dP/1000*MassivSI</f>
        <v>0.51323683312105173</v>
      </c>
      <c r="R768" s="24">
        <f>IF(P768&lt;600,425+0.773*P768-1.69/1000*P768^2+2.22/1000^2*P768^3,IF(P768&lt;735,666+13002/(738-P768),IF(P768&lt;900,545+17820/(P768-731),650)))</f>
        <v>551.89366016940369</v>
      </c>
      <c r="S768" s="12">
        <f>LambdaP*MassivSI/(dP/1000)/(R768*RhoA)/(1+Q768/3)*(D768-P768)*DeltaT-(EXP(Q768/10)-1)*(D768-D767)</f>
        <v>0.33854813280642559</v>
      </c>
    </row>
    <row r="769" spans="2:19" x14ac:dyDescent="0.25">
      <c r="B769" s="3">
        <f t="shared" si="44"/>
        <v>3755</v>
      </c>
      <c r="C769" s="14">
        <f t="shared" si="45"/>
        <v>62.583333333333336</v>
      </c>
      <c r="D769" s="11">
        <f t="shared" si="46"/>
        <v>951.64325959751886</v>
      </c>
      <c r="E769" s="11">
        <f t="shared" si="47"/>
        <v>263.64386936216687</v>
      </c>
      <c r="F769" s="11">
        <f>L769</f>
        <v>263.64386936216687</v>
      </c>
      <c r="G769" s="11">
        <f>P769</f>
        <v>263.64386936216687</v>
      </c>
      <c r="H769" s="24">
        <f>H768+IF(Limit=Oui,MAX(0,K768),K768)</f>
        <v>263.64386936216687</v>
      </c>
      <c r="I769" s="12">
        <f>Cp*RhoP/(J769*RhoA)*dP/1000*MassivSS</f>
        <v>0.51312830555774036</v>
      </c>
      <c r="J769" s="24">
        <f>IF(H769&lt;600,425+0.773*H769-1.69/1000*H769^2+2.22/1000^2*H769^3,IF(H769&lt;735,666+13002/(738-H769),IF(H769&lt;900,545+17820/(H769-731),650)))</f>
        <v>552.0103866752238</v>
      </c>
      <c r="K769" s="12">
        <f>LambdaP*MassivSS/(dP/1000)/(J769*RhoA)/(1+I769/3)*(D769-H769)*DeltaT-(EXP(I769/10)-1)*(D769-D768)</f>
        <v>0.3384307030145729</v>
      </c>
      <c r="L769" s="24">
        <f>L768+IF(Limit=Oui,MAX(0,O768),O768)</f>
        <v>263.64386936216687</v>
      </c>
      <c r="M769" s="12">
        <f>Cp*RhoP/(N769*RhoA)*dP/1000*MassivW</f>
        <v>0.51312830555774036</v>
      </c>
      <c r="N769" s="24">
        <f>IF(L769&lt;600,425+0.773*L769-1.69/1000*L769^2+2.22/1000^2*L769^3,IF(L769&lt;735,666+13002/(738-L769),IF(L769&lt;900,545+17820/(L769-731),650)))</f>
        <v>552.0103866752238</v>
      </c>
      <c r="O769" s="12">
        <f>LambdaP*MassivW/(dP/1000)/(N769*RhoA)/(1+M769/3)*(D769-L769)*DeltaT-(EXP(M769/10)-1)*(D769-D768)</f>
        <v>0.3384307030145729</v>
      </c>
      <c r="P769" s="24">
        <f>P768+IF(Limit=Oui,MAX(0,S768),S768)</f>
        <v>263.64386936216687</v>
      </c>
      <c r="Q769" s="12">
        <f>Cp*RhoP/(R769*RhoA)*dP/1000*MassivSI</f>
        <v>0.51312830555774036</v>
      </c>
      <c r="R769" s="24">
        <f>IF(P769&lt;600,425+0.773*P769-1.69/1000*P769^2+2.22/1000^2*P769^3,IF(P769&lt;735,666+13002/(738-P769),IF(P769&lt;900,545+17820/(P769-731),650)))</f>
        <v>552.0103866752238</v>
      </c>
      <c r="S769" s="12">
        <f>LambdaP*MassivSI/(dP/1000)/(R769*RhoA)/(1+Q769/3)*(D769-P769)*DeltaT-(EXP(Q769/10)-1)*(D769-D768)</f>
        <v>0.3384307030145729</v>
      </c>
    </row>
    <row r="770" spans="2:19" x14ac:dyDescent="0.25">
      <c r="B770" s="3">
        <f t="shared" si="44"/>
        <v>3760</v>
      </c>
      <c r="C770" s="14">
        <f t="shared" si="45"/>
        <v>62.666666666666664</v>
      </c>
      <c r="D770" s="11">
        <f t="shared" si="46"/>
        <v>951.84223917026429</v>
      </c>
      <c r="E770" s="11">
        <f t="shared" si="47"/>
        <v>263.98230006518145</v>
      </c>
      <c r="F770" s="11">
        <f>L770</f>
        <v>263.98230006518145</v>
      </c>
      <c r="G770" s="11">
        <f>P770</f>
        <v>263.98230006518145</v>
      </c>
      <c r="H770" s="24">
        <f>H769+IF(Limit=Oui,MAX(0,K769),K769)</f>
        <v>263.98230006518145</v>
      </c>
      <c r="I770" s="12">
        <f>Cp*RhoP/(J770*RhoA)*dP/1000*MassivSS</f>
        <v>0.51301984748076168</v>
      </c>
      <c r="J770" s="24">
        <f>IF(H770&lt;600,425+0.773*H770-1.69/1000*H770^2+2.22/1000^2*H770^3,IF(H770&lt;735,666+13002/(738-H770),IF(H770&lt;900,545+17820/(H770-731),650)))</f>
        <v>552.12708778397257</v>
      </c>
      <c r="K770" s="12">
        <f>LambdaP*MassivSS/(dP/1000)/(J770*RhoA)/(1+I770/3)*(D770-H770)*DeltaT-(EXP(I770/10)-1)*(D770-D769)</f>
        <v>0.3383132159311501</v>
      </c>
      <c r="L770" s="24">
        <f>L769+IF(Limit=Oui,MAX(0,O769),O769)</f>
        <v>263.98230006518145</v>
      </c>
      <c r="M770" s="12">
        <f>Cp*RhoP/(N770*RhoA)*dP/1000*MassivW</f>
        <v>0.51301984748076168</v>
      </c>
      <c r="N770" s="24">
        <f>IF(L770&lt;600,425+0.773*L770-1.69/1000*L770^2+2.22/1000^2*L770^3,IF(L770&lt;735,666+13002/(738-L770),IF(L770&lt;900,545+17820/(L770-731),650)))</f>
        <v>552.12708778397257</v>
      </c>
      <c r="O770" s="12">
        <f>LambdaP*MassivW/(dP/1000)/(N770*RhoA)/(1+M770/3)*(D770-L770)*DeltaT-(EXP(M770/10)-1)*(D770-D769)</f>
        <v>0.3383132159311501</v>
      </c>
      <c r="P770" s="24">
        <f>P769+IF(Limit=Oui,MAX(0,S769),S769)</f>
        <v>263.98230006518145</v>
      </c>
      <c r="Q770" s="12">
        <f>Cp*RhoP/(R770*RhoA)*dP/1000*MassivSI</f>
        <v>0.51301984748076168</v>
      </c>
      <c r="R770" s="24">
        <f>IF(P770&lt;600,425+0.773*P770-1.69/1000*P770^2+2.22/1000^2*P770^3,IF(P770&lt;735,666+13002/(738-P770),IF(P770&lt;900,545+17820/(P770-731),650)))</f>
        <v>552.12708778397257</v>
      </c>
      <c r="S770" s="12">
        <f>LambdaP*MassivSI/(dP/1000)/(R770*RhoA)/(1+Q770/3)*(D770-P770)*DeltaT-(EXP(Q770/10)-1)*(D770-D769)</f>
        <v>0.3383132159311501</v>
      </c>
    </row>
    <row r="771" spans="2:19" x14ac:dyDescent="0.25">
      <c r="B771" s="3">
        <f t="shared" si="44"/>
        <v>3765</v>
      </c>
      <c r="C771" s="14">
        <f t="shared" si="45"/>
        <v>62.75</v>
      </c>
      <c r="D771" s="11">
        <f t="shared" si="46"/>
        <v>952.0409548442949</v>
      </c>
      <c r="E771" s="11">
        <f t="shared" si="47"/>
        <v>264.32061328111257</v>
      </c>
      <c r="F771" s="11">
        <f>L771</f>
        <v>264.32061328111257</v>
      </c>
      <c r="G771" s="11">
        <f>P771</f>
        <v>264.32061328111257</v>
      </c>
      <c r="H771" s="24">
        <f>H770+IF(Limit=Oui,MAX(0,K770),K770)</f>
        <v>264.32061328111257</v>
      </c>
      <c r="I771" s="12">
        <f>Cp*RhoP/(J771*RhoA)*dP/1000*MassivSS</f>
        <v>0.51291145838474927</v>
      </c>
      <c r="J771" s="24">
        <f>IF(H771&lt;600,425+0.773*H771-1.69/1000*H771^2+2.22/1000^2*H771^3,IF(H771&lt;735,666+13002/(738-H771),IF(H771&lt;900,545+17820/(H771-731),650)))</f>
        <v>552.24376397622871</v>
      </c>
      <c r="K771" s="12">
        <f>LambdaP*MassivSS/(dP/1000)/(J771*RhoA)/(1+I771/3)*(D771-H771)*DeltaT-(EXP(I771/10)-1)*(D771-D770)</f>
        <v>0.33819567186120852</v>
      </c>
      <c r="L771" s="24">
        <f>L770+IF(Limit=Oui,MAX(0,O770),O770)</f>
        <v>264.32061328111257</v>
      </c>
      <c r="M771" s="12">
        <f>Cp*RhoP/(N771*RhoA)*dP/1000*MassivW</f>
        <v>0.51291145838474927</v>
      </c>
      <c r="N771" s="24">
        <f>IF(L771&lt;600,425+0.773*L771-1.69/1000*L771^2+2.22/1000^2*L771^3,IF(L771&lt;735,666+13002/(738-L771),IF(L771&lt;900,545+17820/(L771-731),650)))</f>
        <v>552.24376397622871</v>
      </c>
      <c r="O771" s="12">
        <f>LambdaP*MassivW/(dP/1000)/(N771*RhoA)/(1+M771/3)*(D771-L771)*DeltaT-(EXP(M771/10)-1)*(D771-D770)</f>
        <v>0.33819567186120852</v>
      </c>
      <c r="P771" s="24">
        <f>P770+IF(Limit=Oui,MAX(0,S770),S770)</f>
        <v>264.32061328111257</v>
      </c>
      <c r="Q771" s="12">
        <f>Cp*RhoP/(R771*RhoA)*dP/1000*MassivSI</f>
        <v>0.51291145838474927</v>
      </c>
      <c r="R771" s="24">
        <f>IF(P771&lt;600,425+0.773*P771-1.69/1000*P771^2+2.22/1000^2*P771^3,IF(P771&lt;735,666+13002/(738-P771),IF(P771&lt;900,545+17820/(P771-731),650)))</f>
        <v>552.24376397622871</v>
      </c>
      <c r="S771" s="12">
        <f>LambdaP*MassivSI/(dP/1000)/(R771*RhoA)/(1+Q771/3)*(D771-P771)*DeltaT-(EXP(Q771/10)-1)*(D771-D770)</f>
        <v>0.33819567186120852</v>
      </c>
    </row>
    <row r="772" spans="2:19" x14ac:dyDescent="0.25">
      <c r="B772" s="3">
        <f t="shared" si="44"/>
        <v>3770</v>
      </c>
      <c r="C772" s="14">
        <f t="shared" si="45"/>
        <v>62.833333333333336</v>
      </c>
      <c r="D772" s="11">
        <f t="shared" si="46"/>
        <v>952.23940731868015</v>
      </c>
      <c r="E772" s="11">
        <f t="shared" si="47"/>
        <v>264.6588089529738</v>
      </c>
      <c r="F772" s="11">
        <f>L772</f>
        <v>264.6588089529738</v>
      </c>
      <c r="G772" s="11">
        <f>P772</f>
        <v>264.6588089529738</v>
      </c>
      <c r="H772" s="24">
        <f>H771+IF(Limit=Oui,MAX(0,K771),K771)</f>
        <v>264.6588089529738</v>
      </c>
      <c r="I772" s="12">
        <f>Cp*RhoP/(J772*RhoA)*dP/1000*MassivSS</f>
        <v>0.51280313776606501</v>
      </c>
      <c r="J772" s="24">
        <f>IF(H772&lt;600,425+0.773*H772-1.69/1000*H772^2+2.22/1000^2*H772^3,IF(H772&lt;735,666+13002/(738-H772),IF(H772&lt;900,545+17820/(H772-731),650)))</f>
        <v>552.36041573159616</v>
      </c>
      <c r="K772" s="12">
        <f>LambdaP*MassivSS/(dP/1000)/(J772*RhoA)/(1+I772/3)*(D772-H772)*DeltaT-(EXP(I772/10)-1)*(D772-D771)</f>
        <v>0.33807807110808458</v>
      </c>
      <c r="L772" s="24">
        <f>L771+IF(Limit=Oui,MAX(0,O771),O771)</f>
        <v>264.6588089529738</v>
      </c>
      <c r="M772" s="12">
        <f>Cp*RhoP/(N772*RhoA)*dP/1000*MassivW</f>
        <v>0.51280313776606501</v>
      </c>
      <c r="N772" s="24">
        <f>IF(L772&lt;600,425+0.773*L772-1.69/1000*L772^2+2.22/1000^2*L772^3,IF(L772&lt;735,666+13002/(738-L772),IF(L772&lt;900,545+17820/(L772-731),650)))</f>
        <v>552.36041573159616</v>
      </c>
      <c r="O772" s="12">
        <f>LambdaP*MassivW/(dP/1000)/(N772*RhoA)/(1+M772/3)*(D772-L772)*DeltaT-(EXP(M772/10)-1)*(D772-D771)</f>
        <v>0.33807807110808458</v>
      </c>
      <c r="P772" s="24">
        <f>P771+IF(Limit=Oui,MAX(0,S771),S771)</f>
        <v>264.6588089529738</v>
      </c>
      <c r="Q772" s="12">
        <f>Cp*RhoP/(R772*RhoA)*dP/1000*MassivSI</f>
        <v>0.51280313776606501</v>
      </c>
      <c r="R772" s="24">
        <f>IF(P772&lt;600,425+0.773*P772-1.69/1000*P772^2+2.22/1000^2*P772^3,IF(P772&lt;735,666+13002/(738-P772),IF(P772&lt;900,545+17820/(P772-731),650)))</f>
        <v>552.36041573159616</v>
      </c>
      <c r="S772" s="12">
        <f>LambdaP*MassivSI/(dP/1000)/(R772*RhoA)/(1+Q772/3)*(D772-P772)*DeltaT-(EXP(Q772/10)-1)*(D772-D771)</f>
        <v>0.33807807110808458</v>
      </c>
    </row>
    <row r="773" spans="2:19" x14ac:dyDescent="0.25">
      <c r="B773" s="3">
        <f t="shared" si="44"/>
        <v>3775</v>
      </c>
      <c r="C773" s="14">
        <f t="shared" si="45"/>
        <v>62.916666666666664</v>
      </c>
      <c r="D773" s="11">
        <f t="shared" si="46"/>
        <v>952.43759728971577</v>
      </c>
      <c r="E773" s="11">
        <f t="shared" si="47"/>
        <v>264.9968870240819</v>
      </c>
      <c r="F773" s="11">
        <f>L773</f>
        <v>264.9968870240819</v>
      </c>
      <c r="G773" s="11">
        <f>P773</f>
        <v>264.9968870240819</v>
      </c>
      <c r="H773" s="24">
        <f>H772+IF(Limit=Oui,MAX(0,K772),K772)</f>
        <v>264.9968870240819</v>
      </c>
      <c r="I773" s="12">
        <f>Cp*RhoP/(J773*RhoA)*dP/1000*MassivSS</f>
        <v>0.51269488512279615</v>
      </c>
      <c r="J773" s="24">
        <f>IF(H773&lt;600,425+0.773*H773-1.69/1000*H773^2+2.22/1000^2*H773^3,IF(H773&lt;735,666+13002/(738-H773),IF(H773&lt;900,545+17820/(H773-731),650)))</f>
        <v>552.47704352870358</v>
      </c>
      <c r="K773" s="12">
        <f>LambdaP*MassivSS/(dP/1000)/(J773*RhoA)/(1+I773/3)*(D773-H773)*DeltaT-(EXP(I773/10)-1)*(D773-D772)</f>
        <v>0.33796041397331444</v>
      </c>
      <c r="L773" s="24">
        <f>L772+IF(Limit=Oui,MAX(0,O772),O772)</f>
        <v>264.9968870240819</v>
      </c>
      <c r="M773" s="12">
        <f>Cp*RhoP/(N773*RhoA)*dP/1000*MassivW</f>
        <v>0.51269488512279615</v>
      </c>
      <c r="N773" s="24">
        <f>IF(L773&lt;600,425+0.773*L773-1.69/1000*L773^2+2.22/1000^2*L773^3,IF(L773&lt;735,666+13002/(738-L773),IF(L773&lt;900,545+17820/(L773-731),650)))</f>
        <v>552.47704352870358</v>
      </c>
      <c r="O773" s="12">
        <f>LambdaP*MassivW/(dP/1000)/(N773*RhoA)/(1+M773/3)*(D773-L773)*DeltaT-(EXP(M773/10)-1)*(D773-D772)</f>
        <v>0.33796041397331444</v>
      </c>
      <c r="P773" s="24">
        <f>P772+IF(Limit=Oui,MAX(0,S772),S772)</f>
        <v>264.9968870240819</v>
      </c>
      <c r="Q773" s="12">
        <f>Cp*RhoP/(R773*RhoA)*dP/1000*MassivSI</f>
        <v>0.51269488512279615</v>
      </c>
      <c r="R773" s="24">
        <f>IF(P773&lt;600,425+0.773*P773-1.69/1000*P773^2+2.22/1000^2*P773^3,IF(P773&lt;735,666+13002/(738-P773),IF(P773&lt;900,545+17820/(P773-731),650)))</f>
        <v>552.47704352870358</v>
      </c>
      <c r="S773" s="12">
        <f>LambdaP*MassivSI/(dP/1000)/(R773*RhoA)/(1+Q773/3)*(D773-P773)*DeltaT-(EXP(Q773/10)-1)*(D773-D772)</f>
        <v>0.33796041397331444</v>
      </c>
    </row>
    <row r="774" spans="2:19" x14ac:dyDescent="0.25">
      <c r="B774" s="3">
        <f t="shared" si="44"/>
        <v>3780</v>
      </c>
      <c r="C774" s="14">
        <f t="shared" si="45"/>
        <v>63</v>
      </c>
      <c r="D774" s="11">
        <f t="shared" si="46"/>
        <v>952.63552545093819</v>
      </c>
      <c r="E774" s="11">
        <f t="shared" si="47"/>
        <v>265.33484743805519</v>
      </c>
      <c r="F774" s="11">
        <f>L774</f>
        <v>265.33484743805519</v>
      </c>
      <c r="G774" s="11">
        <f>P774</f>
        <v>265.33484743805519</v>
      </c>
      <c r="H774" s="24">
        <f>H773+IF(Limit=Oui,MAX(0,K773),K773)</f>
        <v>265.33484743805519</v>
      </c>
      <c r="I774" s="12">
        <f>Cp*RhoP/(J774*RhoA)*dP/1000*MassivSS</f>
        <v>0.51258669995475059</v>
      </c>
      <c r="J774" s="24">
        <f>IF(H774&lt;600,425+0.773*H774-1.69/1000*H774^2+2.22/1000^2*H774^3,IF(H774&lt;735,666+13002/(738-H774),IF(H774&lt;900,545+17820/(H774-731),650)))</f>
        <v>552.59364784520392</v>
      </c>
      <c r="K774" s="12">
        <f>LambdaP*MassivSS/(dP/1000)/(J774*RhoA)/(1+I774/3)*(D774-H774)*DeltaT-(EXP(I774/10)-1)*(D774-D773)</f>
        <v>0.33784270075671002</v>
      </c>
      <c r="L774" s="24">
        <f>L773+IF(Limit=Oui,MAX(0,O773),O773)</f>
        <v>265.33484743805519</v>
      </c>
      <c r="M774" s="12">
        <f>Cp*RhoP/(N774*RhoA)*dP/1000*MassivW</f>
        <v>0.51258669995475059</v>
      </c>
      <c r="N774" s="24">
        <f>IF(L774&lt;600,425+0.773*L774-1.69/1000*L774^2+2.22/1000^2*L774^3,IF(L774&lt;735,666+13002/(738-L774),IF(L774&lt;900,545+17820/(L774-731),650)))</f>
        <v>552.59364784520392</v>
      </c>
      <c r="O774" s="12">
        <f>LambdaP*MassivW/(dP/1000)/(N774*RhoA)/(1+M774/3)*(D774-L774)*DeltaT-(EXP(M774/10)-1)*(D774-D773)</f>
        <v>0.33784270075671002</v>
      </c>
      <c r="P774" s="24">
        <f>P773+IF(Limit=Oui,MAX(0,S773),S773)</f>
        <v>265.33484743805519</v>
      </c>
      <c r="Q774" s="12">
        <f>Cp*RhoP/(R774*RhoA)*dP/1000*MassivSI</f>
        <v>0.51258669995475059</v>
      </c>
      <c r="R774" s="24">
        <f>IF(P774&lt;600,425+0.773*P774-1.69/1000*P774^2+2.22/1000^2*P774^3,IF(P774&lt;735,666+13002/(738-P774),IF(P774&lt;900,545+17820/(P774-731),650)))</f>
        <v>552.59364784520392</v>
      </c>
      <c r="S774" s="12">
        <f>LambdaP*MassivSI/(dP/1000)/(R774*RhoA)/(1+Q774/3)*(D774-P774)*DeltaT-(EXP(Q774/10)-1)*(D774-D773)</f>
        <v>0.33784270075671002</v>
      </c>
    </row>
    <row r="775" spans="2:19" x14ac:dyDescent="0.25">
      <c r="B775" s="3">
        <f t="shared" si="44"/>
        <v>3785</v>
      </c>
      <c r="C775" s="14">
        <f t="shared" si="45"/>
        <v>63.083333333333336</v>
      </c>
      <c r="D775" s="11">
        <f t="shared" si="46"/>
        <v>952.83319249313843</v>
      </c>
      <c r="E775" s="11">
        <f t="shared" si="47"/>
        <v>265.6726901388119</v>
      </c>
      <c r="F775" s="11">
        <f>L775</f>
        <v>265.6726901388119</v>
      </c>
      <c r="G775" s="11">
        <f>P775</f>
        <v>265.6726901388119</v>
      </c>
      <c r="H775" s="24">
        <f>H774+IF(Limit=Oui,MAX(0,K774),K774)</f>
        <v>265.6726901388119</v>
      </c>
      <c r="I775" s="12">
        <f>Cp*RhoP/(J775*RhoA)*dP/1000*MassivSS</f>
        <v>0.51247858176345562</v>
      </c>
      <c r="J775" s="24">
        <f>IF(H775&lt;600,425+0.773*H775-1.69/1000*H775^2+2.22/1000^2*H775^3,IF(H775&lt;735,666+13002/(738-H775),IF(H775&lt;900,545+17820/(H775-731),650)))</f>
        <v>552.71022915777428</v>
      </c>
      <c r="K775" s="12">
        <f>LambdaP*MassivSS/(dP/1000)/(J775*RhoA)/(1+I775/3)*(D775-H775)*DeltaT-(EXP(I775/10)-1)*(D775-D774)</f>
        <v>0.33772493175639767</v>
      </c>
      <c r="L775" s="24">
        <f>L774+IF(Limit=Oui,MAX(0,O774),O774)</f>
        <v>265.6726901388119</v>
      </c>
      <c r="M775" s="12">
        <f>Cp*RhoP/(N775*RhoA)*dP/1000*MassivW</f>
        <v>0.51247858176345562</v>
      </c>
      <c r="N775" s="24">
        <f>IF(L775&lt;600,425+0.773*L775-1.69/1000*L775^2+2.22/1000^2*L775^3,IF(L775&lt;735,666+13002/(738-L775),IF(L775&lt;900,545+17820/(L775-731),650)))</f>
        <v>552.71022915777428</v>
      </c>
      <c r="O775" s="12">
        <f>LambdaP*MassivW/(dP/1000)/(N775*RhoA)/(1+M775/3)*(D775-L775)*DeltaT-(EXP(M775/10)-1)*(D775-D774)</f>
        <v>0.33772493175639767</v>
      </c>
      <c r="P775" s="24">
        <f>P774+IF(Limit=Oui,MAX(0,S774),S774)</f>
        <v>265.6726901388119</v>
      </c>
      <c r="Q775" s="12">
        <f>Cp*RhoP/(R775*RhoA)*dP/1000*MassivSI</f>
        <v>0.51247858176345562</v>
      </c>
      <c r="R775" s="24">
        <f>IF(P775&lt;600,425+0.773*P775-1.69/1000*P775^2+2.22/1000^2*P775^3,IF(P775&lt;735,666+13002/(738-P775),IF(P775&lt;900,545+17820/(P775-731),650)))</f>
        <v>552.71022915777428</v>
      </c>
      <c r="S775" s="12">
        <f>LambdaP*MassivSI/(dP/1000)/(R775*RhoA)/(1+Q775/3)*(D775-P775)*DeltaT-(EXP(Q775/10)-1)*(D775-D774)</f>
        <v>0.33772493175639767</v>
      </c>
    </row>
    <row r="776" spans="2:19" x14ac:dyDescent="0.25">
      <c r="B776" s="3">
        <f t="shared" si="44"/>
        <v>3790</v>
      </c>
      <c r="C776" s="14">
        <f t="shared" si="45"/>
        <v>63.166666666666664</v>
      </c>
      <c r="D776" s="11">
        <f t="shared" si="46"/>
        <v>953.03059910437764</v>
      </c>
      <c r="E776" s="11">
        <f t="shared" si="47"/>
        <v>266.01041507056829</v>
      </c>
      <c r="F776" s="11">
        <f>L776</f>
        <v>266.01041507056829</v>
      </c>
      <c r="G776" s="11">
        <f>P776</f>
        <v>266.01041507056829</v>
      </c>
      <c r="H776" s="24">
        <f>H775+IF(Limit=Oui,MAX(0,K775),K775)</f>
        <v>266.01041507056829</v>
      </c>
      <c r="I776" s="12">
        <f>Cp*RhoP/(J776*RhoA)*dP/1000*MassivSS</f>
        <v>0.51237053005215305</v>
      </c>
      <c r="J776" s="24">
        <f>IF(H776&lt;600,425+0.773*H776-1.69/1000*H776^2+2.22/1000^2*H776^3,IF(H776&lt;735,666+13002/(738-H776),IF(H776&lt;900,545+17820/(H776-731),650)))</f>
        <v>552.82678794211506</v>
      </c>
      <c r="K776" s="12">
        <f>LambdaP*MassivSS/(dP/1000)/(J776*RhoA)/(1+I776/3)*(D776-H776)*DeltaT-(EXP(I776/10)-1)*(D776-D775)</f>
        <v>0.33760710726873999</v>
      </c>
      <c r="L776" s="24">
        <f>L775+IF(Limit=Oui,MAX(0,O775),O775)</f>
        <v>266.01041507056829</v>
      </c>
      <c r="M776" s="12">
        <f>Cp*RhoP/(N776*RhoA)*dP/1000*MassivW</f>
        <v>0.51237053005215305</v>
      </c>
      <c r="N776" s="24">
        <f>IF(L776&lt;600,425+0.773*L776-1.69/1000*L776^2+2.22/1000^2*L776^3,IF(L776&lt;735,666+13002/(738-L776),IF(L776&lt;900,545+17820/(L776-731),650)))</f>
        <v>552.82678794211506</v>
      </c>
      <c r="O776" s="12">
        <f>LambdaP*MassivW/(dP/1000)/(N776*RhoA)/(1+M776/3)*(D776-L776)*DeltaT-(EXP(M776/10)-1)*(D776-D775)</f>
        <v>0.33760710726873999</v>
      </c>
      <c r="P776" s="24">
        <f>P775+IF(Limit=Oui,MAX(0,S775),S775)</f>
        <v>266.01041507056829</v>
      </c>
      <c r="Q776" s="12">
        <f>Cp*RhoP/(R776*RhoA)*dP/1000*MassivSI</f>
        <v>0.51237053005215305</v>
      </c>
      <c r="R776" s="24">
        <f>IF(P776&lt;600,425+0.773*P776-1.69/1000*P776^2+2.22/1000^2*P776^3,IF(P776&lt;735,666+13002/(738-P776),IF(P776&lt;900,545+17820/(P776-731),650)))</f>
        <v>552.82678794211506</v>
      </c>
      <c r="S776" s="12">
        <f>LambdaP*MassivSI/(dP/1000)/(R776*RhoA)/(1+Q776/3)*(D776-P776)*DeltaT-(EXP(Q776/10)-1)*(D776-D775)</f>
        <v>0.33760710726873999</v>
      </c>
    </row>
    <row r="777" spans="2:19" x14ac:dyDescent="0.25">
      <c r="B777" s="3">
        <f t="shared" si="44"/>
        <v>3795</v>
      </c>
      <c r="C777" s="14">
        <f t="shared" si="45"/>
        <v>63.25</v>
      </c>
      <c r="D777" s="11">
        <f t="shared" si="46"/>
        <v>953.22774597000091</v>
      </c>
      <c r="E777" s="11">
        <f t="shared" si="47"/>
        <v>266.34802217783704</v>
      </c>
      <c r="F777" s="11">
        <f>L777</f>
        <v>266.34802217783704</v>
      </c>
      <c r="G777" s="11">
        <f>P777</f>
        <v>266.34802217783704</v>
      </c>
      <c r="H777" s="24">
        <f>H776+IF(Limit=Oui,MAX(0,K776),K776)</f>
        <v>266.34802217783704</v>
      </c>
      <c r="I777" s="12">
        <f>Cp*RhoP/(J777*RhoA)*dP/1000*MassivSS</f>
        <v>0.51226254432579732</v>
      </c>
      <c r="J777" s="24">
        <f>IF(H777&lt;600,425+0.773*H777-1.69/1000*H777^2+2.22/1000^2*H777^3,IF(H777&lt;735,666+13002/(738-H777),IF(H777&lt;900,545+17820/(H777-731),650)))</f>
        <v>552.94332467294964</v>
      </c>
      <c r="K777" s="12">
        <f>LambdaP*MassivSS/(dP/1000)/(J777*RhoA)/(1+I777/3)*(D777-H777)*DeltaT-(EXP(I777/10)-1)*(D777-D776)</f>
        <v>0.33748922758844074</v>
      </c>
      <c r="L777" s="24">
        <f>L776+IF(Limit=Oui,MAX(0,O776),O776)</f>
        <v>266.34802217783704</v>
      </c>
      <c r="M777" s="12">
        <f>Cp*RhoP/(N777*RhoA)*dP/1000*MassivW</f>
        <v>0.51226254432579732</v>
      </c>
      <c r="N777" s="24">
        <f>IF(L777&lt;600,425+0.773*L777-1.69/1000*L777^2+2.22/1000^2*L777^3,IF(L777&lt;735,666+13002/(738-L777),IF(L777&lt;900,545+17820/(L777-731),650)))</f>
        <v>552.94332467294964</v>
      </c>
      <c r="O777" s="12">
        <f>LambdaP*MassivW/(dP/1000)/(N777*RhoA)/(1+M777/3)*(D777-L777)*DeltaT-(EXP(M777/10)-1)*(D777-D776)</f>
        <v>0.33748922758844074</v>
      </c>
      <c r="P777" s="24">
        <f>P776+IF(Limit=Oui,MAX(0,S776),S776)</f>
        <v>266.34802217783704</v>
      </c>
      <c r="Q777" s="12">
        <f>Cp*RhoP/(R777*RhoA)*dP/1000*MassivSI</f>
        <v>0.51226254432579732</v>
      </c>
      <c r="R777" s="24">
        <f>IF(P777&lt;600,425+0.773*P777-1.69/1000*P777^2+2.22/1000^2*P777^3,IF(P777&lt;735,666+13002/(738-P777),IF(P777&lt;900,545+17820/(P777-731),650)))</f>
        <v>552.94332467294964</v>
      </c>
      <c r="S777" s="12">
        <f>LambdaP*MassivSI/(dP/1000)/(R777*RhoA)/(1+Q777/3)*(D777-P777)*DeltaT-(EXP(Q777/10)-1)*(D777-D776)</f>
        <v>0.33748922758844074</v>
      </c>
    </row>
    <row r="778" spans="2:19" x14ac:dyDescent="0.25">
      <c r="B778" s="3">
        <f t="shared" si="44"/>
        <v>3800</v>
      </c>
      <c r="C778" s="14">
        <f t="shared" si="45"/>
        <v>63.333333333333336</v>
      </c>
      <c r="D778" s="11">
        <f t="shared" si="46"/>
        <v>953.42463377265096</v>
      </c>
      <c r="E778" s="11">
        <f t="shared" si="47"/>
        <v>266.68551140542547</v>
      </c>
      <c r="F778" s="11">
        <f>L778</f>
        <v>266.68551140542547</v>
      </c>
      <c r="G778" s="11">
        <f>P778</f>
        <v>266.68551140542547</v>
      </c>
      <c r="H778" s="24">
        <f>H777+IF(Limit=Oui,MAX(0,K777),K777)</f>
        <v>266.68551140542547</v>
      </c>
      <c r="I778" s="12">
        <f>Cp*RhoP/(J778*RhoA)*dP/1000*MassivSS</f>
        <v>0.51215462409105195</v>
      </c>
      <c r="J778" s="24">
        <f>IF(H778&lt;600,425+0.773*H778-1.69/1000*H778^2+2.22/1000^2*H778^3,IF(H778&lt;735,666+13002/(738-H778),IF(H778&lt;900,545+17820/(H778-731),650)))</f>
        <v>553.05983982402438</v>
      </c>
      <c r="K778" s="12">
        <f>LambdaP*MassivSS/(dP/1000)/(J778*RhoA)/(1+I778/3)*(D778-H778)*DeltaT-(EXP(I778/10)-1)*(D778-D777)</f>
        <v>0.33737129300855362</v>
      </c>
      <c r="L778" s="24">
        <f>L777+IF(Limit=Oui,MAX(0,O777),O777)</f>
        <v>266.68551140542547</v>
      </c>
      <c r="M778" s="12">
        <f>Cp*RhoP/(N778*RhoA)*dP/1000*MassivW</f>
        <v>0.51215462409105195</v>
      </c>
      <c r="N778" s="24">
        <f>IF(L778&lt;600,425+0.773*L778-1.69/1000*L778^2+2.22/1000^2*L778^3,IF(L778&lt;735,666+13002/(738-L778),IF(L778&lt;900,545+17820/(L778-731),650)))</f>
        <v>553.05983982402438</v>
      </c>
      <c r="O778" s="12">
        <f>LambdaP*MassivW/(dP/1000)/(N778*RhoA)/(1+M778/3)*(D778-L778)*DeltaT-(EXP(M778/10)-1)*(D778-D777)</f>
        <v>0.33737129300855362</v>
      </c>
      <c r="P778" s="24">
        <f>P777+IF(Limit=Oui,MAX(0,S777),S777)</f>
        <v>266.68551140542547</v>
      </c>
      <c r="Q778" s="12">
        <f>Cp*RhoP/(R778*RhoA)*dP/1000*MassivSI</f>
        <v>0.51215462409105195</v>
      </c>
      <c r="R778" s="24">
        <f>IF(P778&lt;600,425+0.773*P778-1.69/1000*P778^2+2.22/1000^2*P778^3,IF(P778&lt;735,666+13002/(738-P778),IF(P778&lt;900,545+17820/(P778-731),650)))</f>
        <v>553.05983982402438</v>
      </c>
      <c r="S778" s="12">
        <f>LambdaP*MassivSI/(dP/1000)/(R778*RhoA)/(1+Q778/3)*(D778-P778)*DeltaT-(EXP(Q778/10)-1)*(D778-D777)</f>
        <v>0.33737129300855362</v>
      </c>
    </row>
    <row r="779" spans="2:19" x14ac:dyDescent="0.25">
      <c r="B779" s="3">
        <f t="shared" si="44"/>
        <v>3805</v>
      </c>
      <c r="C779" s="14">
        <f t="shared" si="45"/>
        <v>63.416666666666664</v>
      </c>
      <c r="D779" s="11">
        <f t="shared" si="46"/>
        <v>953.621263192284</v>
      </c>
      <c r="E779" s="11">
        <f t="shared" si="47"/>
        <v>267.02288269843405</v>
      </c>
      <c r="F779" s="11">
        <f>L779</f>
        <v>267.02288269843405</v>
      </c>
      <c r="G779" s="11">
        <f>P779</f>
        <v>267.02288269843405</v>
      </c>
      <c r="H779" s="24">
        <f>H778+IF(Limit=Oui,MAX(0,K778),K778)</f>
        <v>267.02288269843405</v>
      </c>
      <c r="I779" s="12">
        <f>Cp*RhoP/(J779*RhoA)*dP/1000*MassivSS</f>
        <v>0.51204676885628631</v>
      </c>
      <c r="J779" s="24">
        <f>IF(H779&lt;600,425+0.773*H779-1.69/1000*H779^2+2.22/1000^2*H779^3,IF(H779&lt;735,666+13002/(738-H779),IF(H779&lt;900,545+17820/(H779-731),650)))</f>
        <v>553.17633386810746</v>
      </c>
      <c r="K779" s="12">
        <f>LambdaP*MassivSS/(dP/1000)/(J779*RhoA)/(1+I779/3)*(D779-H779)*DeltaT-(EXP(I779/10)-1)*(D779-D778)</f>
        <v>0.3372533038203861</v>
      </c>
      <c r="L779" s="24">
        <f>L778+IF(Limit=Oui,MAX(0,O778),O778)</f>
        <v>267.02288269843405</v>
      </c>
      <c r="M779" s="12">
        <f>Cp*RhoP/(N779*RhoA)*dP/1000*MassivW</f>
        <v>0.51204676885628631</v>
      </c>
      <c r="N779" s="24">
        <f>IF(L779&lt;600,425+0.773*L779-1.69/1000*L779^2+2.22/1000^2*L779^3,IF(L779&lt;735,666+13002/(738-L779),IF(L779&lt;900,545+17820/(L779-731),650)))</f>
        <v>553.17633386810746</v>
      </c>
      <c r="O779" s="12">
        <f>LambdaP*MassivW/(dP/1000)/(N779*RhoA)/(1+M779/3)*(D779-L779)*DeltaT-(EXP(M779/10)-1)*(D779-D778)</f>
        <v>0.3372533038203861</v>
      </c>
      <c r="P779" s="24">
        <f>P778+IF(Limit=Oui,MAX(0,S778),S778)</f>
        <v>267.02288269843405</v>
      </c>
      <c r="Q779" s="12">
        <f>Cp*RhoP/(R779*RhoA)*dP/1000*MassivSI</f>
        <v>0.51204676885628631</v>
      </c>
      <c r="R779" s="24">
        <f>IF(P779&lt;600,425+0.773*P779-1.69/1000*P779^2+2.22/1000^2*P779^3,IF(P779&lt;735,666+13002/(738-P779),IF(P779&lt;900,545+17820/(P779-731),650)))</f>
        <v>553.17633386810746</v>
      </c>
      <c r="S779" s="12">
        <f>LambdaP*MassivSI/(dP/1000)/(R779*RhoA)/(1+Q779/3)*(D779-P779)*DeltaT-(EXP(Q779/10)-1)*(D779-D778)</f>
        <v>0.3372533038203861</v>
      </c>
    </row>
    <row r="780" spans="2:19" x14ac:dyDescent="0.25">
      <c r="B780" s="3">
        <f t="shared" si="44"/>
        <v>3810</v>
      </c>
      <c r="C780" s="14">
        <f t="shared" si="45"/>
        <v>63.5</v>
      </c>
      <c r="D780" s="11">
        <f t="shared" si="46"/>
        <v>953.81763490618164</v>
      </c>
      <c r="E780" s="11">
        <f t="shared" si="47"/>
        <v>267.36013600225442</v>
      </c>
      <c r="F780" s="11">
        <f>L780</f>
        <v>267.36013600225442</v>
      </c>
      <c r="G780" s="11">
        <f>P780</f>
        <v>267.36013600225442</v>
      </c>
      <c r="H780" s="24">
        <f>H779+IF(Limit=Oui,MAX(0,K779),K779)</f>
        <v>267.36013600225442</v>
      </c>
      <c r="I780" s="12">
        <f>Cp*RhoP/(J780*RhoA)*dP/1000*MassivSS</f>
        <v>0.51193897813157208</v>
      </c>
      <c r="J780" s="24">
        <f>IF(H780&lt;600,425+0.773*H780-1.69/1000*H780^2+2.22/1000^2*H780^3,IF(H780&lt;735,666+13002/(738-H780),IF(H780&lt;900,545+17820/(H780-731),650)))</f>
        <v>553.29280727698915</v>
      </c>
      <c r="K780" s="12">
        <f>LambdaP*MassivSS/(dP/1000)/(J780*RhoA)/(1+I780/3)*(D780-H780)*DeltaT-(EXP(I780/10)-1)*(D780-D779)</f>
        <v>0.33713526031371022</v>
      </c>
      <c r="L780" s="24">
        <f>L779+IF(Limit=Oui,MAX(0,O779),O779)</f>
        <v>267.36013600225442</v>
      </c>
      <c r="M780" s="12">
        <f>Cp*RhoP/(N780*RhoA)*dP/1000*MassivW</f>
        <v>0.51193897813157208</v>
      </c>
      <c r="N780" s="24">
        <f>IF(L780&lt;600,425+0.773*L780-1.69/1000*L780^2+2.22/1000^2*L780^3,IF(L780&lt;735,666+13002/(738-L780),IF(L780&lt;900,545+17820/(L780-731),650)))</f>
        <v>553.29280727698915</v>
      </c>
      <c r="O780" s="12">
        <f>LambdaP*MassivW/(dP/1000)/(N780*RhoA)/(1+M780/3)*(D780-L780)*DeltaT-(EXP(M780/10)-1)*(D780-D779)</f>
        <v>0.33713526031371022</v>
      </c>
      <c r="P780" s="24">
        <f>P779+IF(Limit=Oui,MAX(0,S779),S779)</f>
        <v>267.36013600225442</v>
      </c>
      <c r="Q780" s="12">
        <f>Cp*RhoP/(R780*RhoA)*dP/1000*MassivSI</f>
        <v>0.51193897813157208</v>
      </c>
      <c r="R780" s="24">
        <f>IF(P780&lt;600,425+0.773*P780-1.69/1000*P780^2+2.22/1000^2*P780^3,IF(P780&lt;735,666+13002/(738-P780),IF(P780&lt;900,545+17820/(P780-731),650)))</f>
        <v>553.29280727698915</v>
      </c>
      <c r="S780" s="12">
        <f>LambdaP*MassivSI/(dP/1000)/(R780*RhoA)/(1+Q780/3)*(D780-P780)*DeltaT-(EXP(Q780/10)-1)*(D780-D779)</f>
        <v>0.33713526031371022</v>
      </c>
    </row>
    <row r="781" spans="2:19" x14ac:dyDescent="0.25">
      <c r="B781" s="3">
        <f t="shared" si="44"/>
        <v>3815</v>
      </c>
      <c r="C781" s="14">
        <f t="shared" si="45"/>
        <v>63.583333333333336</v>
      </c>
      <c r="D781" s="11">
        <f t="shared" si="46"/>
        <v>954.0137495889669</v>
      </c>
      <c r="E781" s="11">
        <f t="shared" si="47"/>
        <v>267.69727126256811</v>
      </c>
      <c r="F781" s="11">
        <f>L781</f>
        <v>267.69727126256811</v>
      </c>
      <c r="G781" s="11">
        <f>P781</f>
        <v>267.69727126256811</v>
      </c>
      <c r="H781" s="24">
        <f>H780+IF(Limit=Oui,MAX(0,K780),K780)</f>
        <v>267.69727126256811</v>
      </c>
      <c r="I781" s="12">
        <f>Cp*RhoP/(J781*RhoA)*dP/1000*MassivSS</f>
        <v>0.5118312514286808</v>
      </c>
      <c r="J781" s="24">
        <f>IF(H781&lt;600,425+0.773*H781-1.69/1000*H781^2+2.22/1000^2*H781^3,IF(H781&lt;735,666+13002/(738-H781),IF(H781&lt;900,545+17820/(H781-731),650)))</f>
        <v>553.40926052148143</v>
      </c>
      <c r="K781" s="12">
        <f>LambdaP*MassivSS/(dP/1000)/(J781*RhoA)/(1+I781/3)*(D781-H781)*DeltaT-(EXP(I781/10)-1)*(D781-D780)</f>
        <v>0.33701716277655847</v>
      </c>
      <c r="L781" s="24">
        <f>L780+IF(Limit=Oui,MAX(0,O780),O780)</f>
        <v>267.69727126256811</v>
      </c>
      <c r="M781" s="12">
        <f>Cp*RhoP/(N781*RhoA)*dP/1000*MassivW</f>
        <v>0.5118312514286808</v>
      </c>
      <c r="N781" s="24">
        <f>IF(L781&lt;600,425+0.773*L781-1.69/1000*L781^2+2.22/1000^2*L781^3,IF(L781&lt;735,666+13002/(738-L781),IF(L781&lt;900,545+17820/(L781-731),650)))</f>
        <v>553.40926052148143</v>
      </c>
      <c r="O781" s="12">
        <f>LambdaP*MassivW/(dP/1000)/(N781*RhoA)/(1+M781/3)*(D781-L781)*DeltaT-(EXP(M781/10)-1)*(D781-D780)</f>
        <v>0.33701716277655847</v>
      </c>
      <c r="P781" s="24">
        <f>P780+IF(Limit=Oui,MAX(0,S780),S780)</f>
        <v>267.69727126256811</v>
      </c>
      <c r="Q781" s="12">
        <f>Cp*RhoP/(R781*RhoA)*dP/1000*MassivSI</f>
        <v>0.5118312514286808</v>
      </c>
      <c r="R781" s="24">
        <f>IF(P781&lt;600,425+0.773*P781-1.69/1000*P781^2+2.22/1000^2*P781^3,IF(P781&lt;735,666+13002/(738-P781),IF(P781&lt;900,545+17820/(P781-731),650)))</f>
        <v>553.40926052148143</v>
      </c>
      <c r="S781" s="12">
        <f>LambdaP*MassivSI/(dP/1000)/(R781*RhoA)/(1+Q781/3)*(D781-P781)*DeltaT-(EXP(Q781/10)-1)*(D781-D780)</f>
        <v>0.33701716277655847</v>
      </c>
    </row>
    <row r="782" spans="2:19" x14ac:dyDescent="0.25">
      <c r="B782" s="3">
        <f t="shared" si="44"/>
        <v>3820</v>
      </c>
      <c r="C782" s="14">
        <f t="shared" si="45"/>
        <v>63.666666666666664</v>
      </c>
      <c r="D782" s="11">
        <f t="shared" si="46"/>
        <v>954.20960791261643</v>
      </c>
      <c r="E782" s="11">
        <f t="shared" si="47"/>
        <v>268.03428842534464</v>
      </c>
      <c r="F782" s="11">
        <f>L782</f>
        <v>268.03428842534464</v>
      </c>
      <c r="G782" s="11">
        <f>P782</f>
        <v>268.03428842534464</v>
      </c>
      <c r="H782" s="24">
        <f>H781+IF(Limit=Oui,MAX(0,K781),K781)</f>
        <v>268.03428842534464</v>
      </c>
      <c r="I782" s="12">
        <f>Cp*RhoP/(J782*RhoA)*dP/1000*MassivSS</f>
        <v>0.51172358826108033</v>
      </c>
      <c r="J782" s="24">
        <f>IF(H782&lt;600,425+0.773*H782-1.69/1000*H782^2+2.22/1000^2*H782^3,IF(H782&lt;735,666+13002/(738-H782),IF(H782&lt;900,545+17820/(H782-731),650)))</f>
        <v>553.52569407141732</v>
      </c>
      <c r="K782" s="12">
        <f>LambdaP*MassivSS/(dP/1000)/(J782*RhoA)/(1+I782/3)*(D782-H782)*DeltaT-(EXP(I782/10)-1)*(D782-D781)</f>
        <v>0.33689901149543494</v>
      </c>
      <c r="L782" s="24">
        <f>L781+IF(Limit=Oui,MAX(0,O781),O781)</f>
        <v>268.03428842534464</v>
      </c>
      <c r="M782" s="12">
        <f>Cp*RhoP/(N782*RhoA)*dP/1000*MassivW</f>
        <v>0.51172358826108033</v>
      </c>
      <c r="N782" s="24">
        <f>IF(L782&lt;600,425+0.773*L782-1.69/1000*L782^2+2.22/1000^2*L782^3,IF(L782&lt;735,666+13002/(738-L782),IF(L782&lt;900,545+17820/(L782-731),650)))</f>
        <v>553.52569407141732</v>
      </c>
      <c r="O782" s="12">
        <f>LambdaP*MassivW/(dP/1000)/(N782*RhoA)/(1+M782/3)*(D782-L782)*DeltaT-(EXP(M782/10)-1)*(D782-D781)</f>
        <v>0.33689901149543494</v>
      </c>
      <c r="P782" s="24">
        <f>P781+IF(Limit=Oui,MAX(0,S781),S781)</f>
        <v>268.03428842534464</v>
      </c>
      <c r="Q782" s="12">
        <f>Cp*RhoP/(R782*RhoA)*dP/1000*MassivSI</f>
        <v>0.51172358826108033</v>
      </c>
      <c r="R782" s="24">
        <f>IF(P782&lt;600,425+0.773*P782-1.69/1000*P782^2+2.22/1000^2*P782^3,IF(P782&lt;735,666+13002/(738-P782),IF(P782&lt;900,545+17820/(P782-731),650)))</f>
        <v>553.52569407141732</v>
      </c>
      <c r="S782" s="12">
        <f>LambdaP*MassivSI/(dP/1000)/(R782*RhoA)/(1+Q782/3)*(D782-P782)*DeltaT-(EXP(Q782/10)-1)*(D782-D781)</f>
        <v>0.33689901149543494</v>
      </c>
    </row>
    <row r="783" spans="2:19" x14ac:dyDescent="0.25">
      <c r="B783" s="3">
        <f t="shared" si="44"/>
        <v>3825</v>
      </c>
      <c r="C783" s="14">
        <f t="shared" si="45"/>
        <v>63.75</v>
      </c>
      <c r="D783" s="11">
        <f t="shared" si="46"/>
        <v>954.40521054647581</v>
      </c>
      <c r="E783" s="11">
        <f t="shared" si="47"/>
        <v>268.3711874368401</v>
      </c>
      <c r="F783" s="11">
        <f>L783</f>
        <v>268.3711874368401</v>
      </c>
      <c r="G783" s="11">
        <f>P783</f>
        <v>268.3711874368401</v>
      </c>
      <c r="H783" s="24">
        <f>H782+IF(Limit=Oui,MAX(0,K782),K782)</f>
        <v>268.3711874368401</v>
      </c>
      <c r="I783" s="12">
        <f>Cp*RhoP/(J783*RhoA)*dP/1000*MassivSS</f>
        <v>0.51161598814393194</v>
      </c>
      <c r="J783" s="24">
        <f>IF(H783&lt;600,425+0.773*H783-1.69/1000*H783^2+2.22/1000^2*H783^3,IF(H783&lt;735,666+13002/(738-H783),IF(H783&lt;900,545+17820/(H783-731),650)))</f>
        <v>553.64210839565067</v>
      </c>
      <c r="K783" s="12">
        <f>LambdaP*MassivSS/(dP/1000)/(J783*RhoA)/(1+I783/3)*(D783-H783)*DeltaT-(EXP(I783/10)-1)*(D783-D782)</f>
        <v>0.3367808067551592</v>
      </c>
      <c r="L783" s="24">
        <f>L782+IF(Limit=Oui,MAX(0,O782),O782)</f>
        <v>268.3711874368401</v>
      </c>
      <c r="M783" s="12">
        <f>Cp*RhoP/(N783*RhoA)*dP/1000*MassivW</f>
        <v>0.51161598814393194</v>
      </c>
      <c r="N783" s="24">
        <f>IF(L783&lt;600,425+0.773*L783-1.69/1000*L783^2+2.22/1000^2*L783^3,IF(L783&lt;735,666+13002/(738-L783),IF(L783&lt;900,545+17820/(L783-731),650)))</f>
        <v>553.64210839565067</v>
      </c>
      <c r="O783" s="12">
        <f>LambdaP*MassivW/(dP/1000)/(N783*RhoA)/(1+M783/3)*(D783-L783)*DeltaT-(EXP(M783/10)-1)*(D783-D782)</f>
        <v>0.3367808067551592</v>
      </c>
      <c r="P783" s="24">
        <f>P782+IF(Limit=Oui,MAX(0,S782),S782)</f>
        <v>268.3711874368401</v>
      </c>
      <c r="Q783" s="12">
        <f>Cp*RhoP/(R783*RhoA)*dP/1000*MassivSI</f>
        <v>0.51161598814393194</v>
      </c>
      <c r="R783" s="24">
        <f>IF(P783&lt;600,425+0.773*P783-1.69/1000*P783^2+2.22/1000^2*P783^3,IF(P783&lt;735,666+13002/(738-P783),IF(P783&lt;900,545+17820/(P783-731),650)))</f>
        <v>553.64210839565067</v>
      </c>
      <c r="S783" s="12">
        <f>LambdaP*MassivSI/(dP/1000)/(R783*RhoA)/(1+Q783/3)*(D783-P783)*DeltaT-(EXP(Q783/10)-1)*(D783-D782)</f>
        <v>0.3367808067551592</v>
      </c>
    </row>
    <row r="784" spans="2:19" x14ac:dyDescent="0.25">
      <c r="B784" s="3">
        <f t="shared" si="44"/>
        <v>3830</v>
      </c>
      <c r="C784" s="14">
        <f t="shared" si="45"/>
        <v>63.833333333333336</v>
      </c>
      <c r="D784" s="11">
        <f t="shared" si="46"/>
        <v>954.60055815727219</v>
      </c>
      <c r="E784" s="11">
        <f t="shared" si="47"/>
        <v>268.70796824359525</v>
      </c>
      <c r="F784" s="11">
        <f>L784</f>
        <v>268.70796824359525</v>
      </c>
      <c r="G784" s="11">
        <f>P784</f>
        <v>268.70796824359525</v>
      </c>
      <c r="H784" s="24">
        <f>H783+IF(Limit=Oui,MAX(0,K783),K783)</f>
        <v>268.70796824359525</v>
      </c>
      <c r="I784" s="12">
        <f>Cp*RhoP/(J784*RhoA)*dP/1000*MassivSS</f>
        <v>0.51150845059408678</v>
      </c>
      <c r="J784" s="24">
        <f>IF(H784&lt;600,425+0.773*H784-1.69/1000*H784^2+2.22/1000^2*H784^3,IF(H784&lt;735,666+13002/(738-H784),IF(H784&lt;900,545+17820/(H784-731),650)))</f>
        <v>553.7585039620559</v>
      </c>
      <c r="K784" s="12">
        <f>LambdaP*MassivSS/(dP/1000)/(J784*RhoA)/(1+I784/3)*(D784-H784)*DeltaT-(EXP(I784/10)-1)*(D784-D783)</f>
        <v>0.3366625488390167</v>
      </c>
      <c r="L784" s="24">
        <f>L783+IF(Limit=Oui,MAX(0,O783),O783)</f>
        <v>268.70796824359525</v>
      </c>
      <c r="M784" s="12">
        <f>Cp*RhoP/(N784*RhoA)*dP/1000*MassivW</f>
        <v>0.51150845059408678</v>
      </c>
      <c r="N784" s="24">
        <f>IF(L784&lt;600,425+0.773*L784-1.69/1000*L784^2+2.22/1000^2*L784^3,IF(L784&lt;735,666+13002/(738-L784),IF(L784&lt;900,545+17820/(L784-731),650)))</f>
        <v>553.7585039620559</v>
      </c>
      <c r="O784" s="12">
        <f>LambdaP*MassivW/(dP/1000)/(N784*RhoA)/(1+M784/3)*(D784-L784)*DeltaT-(EXP(M784/10)-1)*(D784-D783)</f>
        <v>0.3366625488390167</v>
      </c>
      <c r="P784" s="24">
        <f>P783+IF(Limit=Oui,MAX(0,S783),S783)</f>
        <v>268.70796824359525</v>
      </c>
      <c r="Q784" s="12">
        <f>Cp*RhoP/(R784*RhoA)*dP/1000*MassivSI</f>
        <v>0.51150845059408678</v>
      </c>
      <c r="R784" s="24">
        <f>IF(P784&lt;600,425+0.773*P784-1.69/1000*P784^2+2.22/1000^2*P784^3,IF(P784&lt;735,666+13002/(738-P784),IF(P784&lt;900,545+17820/(P784-731),650)))</f>
        <v>553.7585039620559</v>
      </c>
      <c r="S784" s="12">
        <f>LambdaP*MassivSI/(dP/1000)/(R784*RhoA)/(1+Q784/3)*(D784-P784)*DeltaT-(EXP(Q784/10)-1)*(D784-D783)</f>
        <v>0.3366625488390167</v>
      </c>
    </row>
    <row r="785" spans="2:19" x14ac:dyDescent="0.25">
      <c r="B785" s="3">
        <f t="shared" si="44"/>
        <v>3835</v>
      </c>
      <c r="C785" s="14">
        <f t="shared" si="45"/>
        <v>63.916666666666664</v>
      </c>
      <c r="D785" s="11">
        <f t="shared" si="46"/>
        <v>954.79565140912837</v>
      </c>
      <c r="E785" s="11">
        <f t="shared" si="47"/>
        <v>269.04463079243425</v>
      </c>
      <c r="F785" s="11">
        <f>L785</f>
        <v>269.04463079243425</v>
      </c>
      <c r="G785" s="11">
        <f>P785</f>
        <v>269.04463079243425</v>
      </c>
      <c r="H785" s="24">
        <f>H784+IF(Limit=Oui,MAX(0,K784),K784)</f>
        <v>269.04463079243425</v>
      </c>
      <c r="I785" s="12">
        <f>Cp*RhoP/(J785*RhoA)*dP/1000*MassivSS</f>
        <v>0.51140097513008353</v>
      </c>
      <c r="J785" s="24">
        <f>IF(H785&lt;600,425+0.773*H785-1.69/1000*H785^2+2.22/1000^2*H785^3,IF(H785&lt;735,666+13002/(738-H785),IF(H785&lt;900,545+17820/(H785-731),650)))</f>
        <v>553.87488123752735</v>
      </c>
      <c r="K785" s="12">
        <f>LambdaP*MassivSS/(dP/1000)/(J785*RhoA)/(1+I785/3)*(D785-H785)*DeltaT-(EXP(I785/10)-1)*(D785-D784)</f>
        <v>0.33654423802869188</v>
      </c>
      <c r="L785" s="24">
        <f>L784+IF(Limit=Oui,MAX(0,O784),O784)</f>
        <v>269.04463079243425</v>
      </c>
      <c r="M785" s="12">
        <f>Cp*RhoP/(N785*RhoA)*dP/1000*MassivW</f>
        <v>0.51140097513008353</v>
      </c>
      <c r="N785" s="24">
        <f>IF(L785&lt;600,425+0.773*L785-1.69/1000*L785^2+2.22/1000^2*L785^3,IF(L785&lt;735,666+13002/(738-L785),IF(L785&lt;900,545+17820/(L785-731),650)))</f>
        <v>553.87488123752735</v>
      </c>
      <c r="O785" s="12">
        <f>LambdaP*MassivW/(dP/1000)/(N785*RhoA)/(1+M785/3)*(D785-L785)*DeltaT-(EXP(M785/10)-1)*(D785-D784)</f>
        <v>0.33654423802869188</v>
      </c>
      <c r="P785" s="24">
        <f>P784+IF(Limit=Oui,MAX(0,S784),S784)</f>
        <v>269.04463079243425</v>
      </c>
      <c r="Q785" s="12">
        <f>Cp*RhoP/(R785*RhoA)*dP/1000*MassivSI</f>
        <v>0.51140097513008353</v>
      </c>
      <c r="R785" s="24">
        <f>IF(P785&lt;600,425+0.773*P785-1.69/1000*P785^2+2.22/1000^2*P785^3,IF(P785&lt;735,666+13002/(738-P785),IF(P785&lt;900,545+17820/(P785-731),650)))</f>
        <v>553.87488123752735</v>
      </c>
      <c r="S785" s="12">
        <f>LambdaP*MassivSI/(dP/1000)/(R785*RhoA)/(1+Q785/3)*(D785-P785)*DeltaT-(EXP(Q785/10)-1)*(D785-D784)</f>
        <v>0.33654423802869188</v>
      </c>
    </row>
    <row r="786" spans="2:19" x14ac:dyDescent="0.25">
      <c r="B786" s="3">
        <f t="shared" si="44"/>
        <v>3840</v>
      </c>
      <c r="C786" s="14">
        <f t="shared" si="45"/>
        <v>64</v>
      </c>
      <c r="D786" s="11">
        <f t="shared" si="46"/>
        <v>954.99049096357646</v>
      </c>
      <c r="E786" s="11">
        <f t="shared" si="47"/>
        <v>269.38117503046294</v>
      </c>
      <c r="F786" s="11">
        <f>L786</f>
        <v>269.38117503046294</v>
      </c>
      <c r="G786" s="11">
        <f>P786</f>
        <v>269.38117503046294</v>
      </c>
      <c r="H786" s="24">
        <f>H785+IF(Limit=Oui,MAX(0,K785),K785)</f>
        <v>269.38117503046294</v>
      </c>
      <c r="I786" s="12">
        <f>Cp*RhoP/(J786*RhoA)*dP/1000*MassivSS</f>
        <v>0.51129356127214387</v>
      </c>
      <c r="J786" s="24">
        <f>IF(H786&lt;600,425+0.773*H786-1.69/1000*H786^2+2.22/1000^2*H786^3,IF(H786&lt;735,666+13002/(738-H786),IF(H786&lt;900,545+17820/(H786-731),650)))</f>
        <v>553.99124068797983</v>
      </c>
      <c r="K786" s="12">
        <f>LambdaP*MassivSS/(dP/1000)/(J786*RhoA)/(1+I786/3)*(D786-H786)*DeltaT-(EXP(I786/10)-1)*(D786-D785)</f>
        <v>0.33642587460430007</v>
      </c>
      <c r="L786" s="24">
        <f>L785+IF(Limit=Oui,MAX(0,O785),O785)</f>
        <v>269.38117503046294</v>
      </c>
      <c r="M786" s="12">
        <f>Cp*RhoP/(N786*RhoA)*dP/1000*MassivW</f>
        <v>0.51129356127214387</v>
      </c>
      <c r="N786" s="24">
        <f>IF(L786&lt;600,425+0.773*L786-1.69/1000*L786^2+2.22/1000^2*L786^3,IF(L786&lt;735,666+13002/(738-L786),IF(L786&lt;900,545+17820/(L786-731),650)))</f>
        <v>553.99124068797983</v>
      </c>
      <c r="O786" s="12">
        <f>LambdaP*MassivW/(dP/1000)/(N786*RhoA)/(1+M786/3)*(D786-L786)*DeltaT-(EXP(M786/10)-1)*(D786-D785)</f>
        <v>0.33642587460430007</v>
      </c>
      <c r="P786" s="24">
        <f>P785+IF(Limit=Oui,MAX(0,S785),S785)</f>
        <v>269.38117503046294</v>
      </c>
      <c r="Q786" s="12">
        <f>Cp*RhoP/(R786*RhoA)*dP/1000*MassivSI</f>
        <v>0.51129356127214387</v>
      </c>
      <c r="R786" s="24">
        <f>IF(P786&lt;600,425+0.773*P786-1.69/1000*P786^2+2.22/1000^2*P786^3,IF(P786&lt;735,666+13002/(738-P786),IF(P786&lt;900,545+17820/(P786-731),650)))</f>
        <v>553.99124068797983</v>
      </c>
      <c r="S786" s="12">
        <f>LambdaP*MassivSI/(dP/1000)/(R786*RhoA)/(1+Q786/3)*(D786-P786)*DeltaT-(EXP(Q786/10)-1)*(D786-D785)</f>
        <v>0.33642587460430007</v>
      </c>
    </row>
    <row r="787" spans="2:19" x14ac:dyDescent="0.25">
      <c r="B787" s="3">
        <f t="shared" ref="B787:B850" si="48">B786+DeltaT</f>
        <v>3845</v>
      </c>
      <c r="C787" s="14">
        <f t="shared" ref="C787:C850" si="49">B787/60</f>
        <v>64.083333333333329</v>
      </c>
      <c r="D787" s="11">
        <f t="shared" ref="D787:D850" si="50">20+345*LOG(8*C787+1,10)</f>
        <v>955.18507747957108</v>
      </c>
      <c r="E787" s="11">
        <f t="shared" ref="E787:E850" si="51">H787</f>
        <v>269.71760090506723</v>
      </c>
      <c r="F787" s="11">
        <f>L787</f>
        <v>269.71760090506723</v>
      </c>
      <c r="G787" s="11">
        <f>P787</f>
        <v>269.71760090506723</v>
      </c>
      <c r="H787" s="24">
        <f>H786+IF(Limit=Oui,MAX(0,K786),K786)</f>
        <v>269.71760090506723</v>
      </c>
      <c r="I787" s="12">
        <f>Cp*RhoP/(J787*RhoA)*dP/1000*MassivSS</f>
        <v>0.51118620854217145</v>
      </c>
      <c r="J787" s="24">
        <f>IF(H787&lt;600,425+0.773*H787-1.69/1000*H787^2+2.22/1000^2*H787^3,IF(H787&lt;735,666+13002/(738-H787),IF(H787&lt;900,545+17820/(H787-731),650)))</f>
        <v>554.10758277834725</v>
      </c>
      <c r="K787" s="12">
        <f>LambdaP*MassivSS/(dP/1000)/(J787*RhoA)/(1+I787/3)*(D787-H787)*DeltaT-(EXP(I787/10)-1)*(D787-D786)</f>
        <v>0.33630745884442148</v>
      </c>
      <c r="L787" s="24">
        <f>L786+IF(Limit=Oui,MAX(0,O786),O786)</f>
        <v>269.71760090506723</v>
      </c>
      <c r="M787" s="12">
        <f>Cp*RhoP/(N787*RhoA)*dP/1000*MassivW</f>
        <v>0.51118620854217145</v>
      </c>
      <c r="N787" s="24">
        <f>IF(L787&lt;600,425+0.773*L787-1.69/1000*L787^2+2.22/1000^2*L787^3,IF(L787&lt;735,666+13002/(738-L787),IF(L787&lt;900,545+17820/(L787-731),650)))</f>
        <v>554.10758277834725</v>
      </c>
      <c r="O787" s="12">
        <f>LambdaP*MassivW/(dP/1000)/(N787*RhoA)/(1+M787/3)*(D787-L787)*DeltaT-(EXP(M787/10)-1)*(D787-D786)</f>
        <v>0.33630745884442148</v>
      </c>
      <c r="P787" s="24">
        <f>P786+IF(Limit=Oui,MAX(0,S786),S786)</f>
        <v>269.71760090506723</v>
      </c>
      <c r="Q787" s="12">
        <f>Cp*RhoP/(R787*RhoA)*dP/1000*MassivSI</f>
        <v>0.51118620854217145</v>
      </c>
      <c r="R787" s="24">
        <f>IF(P787&lt;600,425+0.773*P787-1.69/1000*P787^2+2.22/1000^2*P787^3,IF(P787&lt;735,666+13002/(738-P787),IF(P787&lt;900,545+17820/(P787-731),650)))</f>
        <v>554.10758277834725</v>
      </c>
      <c r="S787" s="12">
        <f>LambdaP*MassivSI/(dP/1000)/(R787*RhoA)/(1+Q787/3)*(D787-P787)*DeltaT-(EXP(Q787/10)-1)*(D787-D786)</f>
        <v>0.33630745884442148</v>
      </c>
    </row>
    <row r="788" spans="2:19" x14ac:dyDescent="0.25">
      <c r="B788" s="3">
        <f t="shared" si="48"/>
        <v>3850</v>
      </c>
      <c r="C788" s="14">
        <f t="shared" si="49"/>
        <v>64.166666666666671</v>
      </c>
      <c r="D788" s="11">
        <f t="shared" si="50"/>
        <v>955.37941161350261</v>
      </c>
      <c r="E788" s="11">
        <f t="shared" si="51"/>
        <v>270.05390836391166</v>
      </c>
      <c r="F788" s="11">
        <f>L788</f>
        <v>270.05390836391166</v>
      </c>
      <c r="G788" s="11">
        <f>P788</f>
        <v>270.05390836391166</v>
      </c>
      <c r="H788" s="24">
        <f>H787+IF(Limit=Oui,MAX(0,K787),K787)</f>
        <v>270.05390836391166</v>
      </c>
      <c r="I788" s="12">
        <f>Cp*RhoP/(J788*RhoA)*dP/1000*MassivSS</f>
        <v>0.51107891646374592</v>
      </c>
      <c r="J788" s="24">
        <f>IF(H788&lt;600,425+0.773*H788-1.69/1000*H788^2+2.22/1000^2*H788^3,IF(H788&lt;735,666+13002/(738-H788),IF(H788&lt;900,545+17820/(H788-731),650)))</f>
        <v>554.22390797258322</v>
      </c>
      <c r="K788" s="12">
        <f>LambdaP*MassivSS/(dP/1000)/(J788*RhoA)/(1+I788/3)*(D788-H788)*DeltaT-(EXP(I788/10)-1)*(D788-D787)</f>
        <v>0.3361889910261025</v>
      </c>
      <c r="L788" s="24">
        <f>L787+IF(Limit=Oui,MAX(0,O787),O787)</f>
        <v>270.05390836391166</v>
      </c>
      <c r="M788" s="12">
        <f>Cp*RhoP/(N788*RhoA)*dP/1000*MassivW</f>
        <v>0.51107891646374592</v>
      </c>
      <c r="N788" s="24">
        <f>IF(L788&lt;600,425+0.773*L788-1.69/1000*L788^2+2.22/1000^2*L788^3,IF(L788&lt;735,666+13002/(738-L788),IF(L788&lt;900,545+17820/(L788-731),650)))</f>
        <v>554.22390797258322</v>
      </c>
      <c r="O788" s="12">
        <f>LambdaP*MassivW/(dP/1000)/(N788*RhoA)/(1+M788/3)*(D788-L788)*DeltaT-(EXP(M788/10)-1)*(D788-D787)</f>
        <v>0.3361889910261025</v>
      </c>
      <c r="P788" s="24">
        <f>P787+IF(Limit=Oui,MAX(0,S787),S787)</f>
        <v>270.05390836391166</v>
      </c>
      <c r="Q788" s="12">
        <f>Cp*RhoP/(R788*RhoA)*dP/1000*MassivSI</f>
        <v>0.51107891646374592</v>
      </c>
      <c r="R788" s="24">
        <f>IF(P788&lt;600,425+0.773*P788-1.69/1000*P788^2+2.22/1000^2*P788^3,IF(P788&lt;735,666+13002/(738-P788),IF(P788&lt;900,545+17820/(P788-731),650)))</f>
        <v>554.22390797258322</v>
      </c>
      <c r="S788" s="12">
        <f>LambdaP*MassivSI/(dP/1000)/(R788*RhoA)/(1+Q788/3)*(D788-P788)*DeltaT-(EXP(Q788/10)-1)*(D788-D787)</f>
        <v>0.3361889910261025</v>
      </c>
    </row>
    <row r="789" spans="2:19" x14ac:dyDescent="0.25">
      <c r="B789" s="3">
        <f t="shared" si="48"/>
        <v>3855</v>
      </c>
      <c r="C789" s="14">
        <f t="shared" si="49"/>
        <v>64.25</v>
      </c>
      <c r="D789" s="11">
        <f t="shared" si="50"/>
        <v>955.57349401921078</v>
      </c>
      <c r="E789" s="11">
        <f t="shared" si="51"/>
        <v>270.39009735493778</v>
      </c>
      <c r="F789" s="11">
        <f>L789</f>
        <v>270.39009735493778</v>
      </c>
      <c r="G789" s="11">
        <f>P789</f>
        <v>270.39009735493778</v>
      </c>
      <c r="H789" s="24">
        <f>H788+IF(Limit=Oui,MAX(0,K788),K788)</f>
        <v>270.39009735493778</v>
      </c>
      <c r="I789" s="12">
        <f>Cp*RhoP/(J789*RhoA)*dP/1000*MassivSS</f>
        <v>0.51097168456212305</v>
      </c>
      <c r="J789" s="24">
        <f>IF(H789&lt;600,425+0.773*H789-1.69/1000*H789^2+2.22/1000^2*H789^3,IF(H789&lt;735,666+13002/(738-H789),IF(H789&lt;900,545+17820/(H789-731),650)))</f>
        <v>554.3402167336601</v>
      </c>
      <c r="K789" s="12">
        <f>LambdaP*MassivSS/(dP/1000)/(J789*RhoA)/(1+I789/3)*(D789-H789)*DeltaT-(EXP(I789/10)-1)*(D789-D788)</f>
        <v>0.33607047142485424</v>
      </c>
      <c r="L789" s="24">
        <f>L788+IF(Limit=Oui,MAX(0,O788),O788)</f>
        <v>270.39009735493778</v>
      </c>
      <c r="M789" s="12">
        <f>Cp*RhoP/(N789*RhoA)*dP/1000*MassivW</f>
        <v>0.51097168456212305</v>
      </c>
      <c r="N789" s="24">
        <f>IF(L789&lt;600,425+0.773*L789-1.69/1000*L789^2+2.22/1000^2*L789^3,IF(L789&lt;735,666+13002/(738-L789),IF(L789&lt;900,545+17820/(L789-731),650)))</f>
        <v>554.3402167336601</v>
      </c>
      <c r="O789" s="12">
        <f>LambdaP*MassivW/(dP/1000)/(N789*RhoA)/(1+M789/3)*(D789-L789)*DeltaT-(EXP(M789/10)-1)*(D789-D788)</f>
        <v>0.33607047142485424</v>
      </c>
      <c r="P789" s="24">
        <f>P788+IF(Limit=Oui,MAX(0,S788),S788)</f>
        <v>270.39009735493778</v>
      </c>
      <c r="Q789" s="12">
        <f>Cp*RhoP/(R789*RhoA)*dP/1000*MassivSI</f>
        <v>0.51097168456212305</v>
      </c>
      <c r="R789" s="24">
        <f>IF(P789&lt;600,425+0.773*P789-1.69/1000*P789^2+2.22/1000^2*P789^3,IF(P789&lt;735,666+13002/(738-P789),IF(P789&lt;900,545+17820/(P789-731),650)))</f>
        <v>554.3402167336601</v>
      </c>
      <c r="S789" s="12">
        <f>LambdaP*MassivSI/(dP/1000)/(R789*RhoA)/(1+Q789/3)*(D789-P789)*DeltaT-(EXP(Q789/10)-1)*(D789-D788)</f>
        <v>0.33607047142485424</v>
      </c>
    </row>
    <row r="790" spans="2:19" x14ac:dyDescent="0.25">
      <c r="B790" s="3">
        <f t="shared" si="48"/>
        <v>3860</v>
      </c>
      <c r="C790" s="14">
        <f t="shared" si="49"/>
        <v>64.333333333333329</v>
      </c>
      <c r="D790" s="11">
        <f t="shared" si="50"/>
        <v>955.76732534799817</v>
      </c>
      <c r="E790" s="11">
        <f t="shared" si="51"/>
        <v>270.72616782636265</v>
      </c>
      <c r="F790" s="11">
        <f>L790</f>
        <v>270.72616782636265</v>
      </c>
      <c r="G790" s="11">
        <f>P790</f>
        <v>270.72616782636265</v>
      </c>
      <c r="H790" s="24">
        <f>H789+IF(Limit=Oui,MAX(0,K789),K789)</f>
        <v>270.72616782636265</v>
      </c>
      <c r="I790" s="12">
        <f>Cp*RhoP/(J790*RhoA)*dP/1000*MassivSS</f>
        <v>0.5108645123642287</v>
      </c>
      <c r="J790" s="24">
        <f>IF(H790&lt;600,425+0.773*H790-1.69/1000*H790^2+2.22/1000^2*H790^3,IF(H790&lt;735,666+13002/(738-H790),IF(H790&lt;900,545+17820/(H790-731),650)))</f>
        <v>554.45650952356948</v>
      </c>
      <c r="K790" s="12">
        <f>LambdaP*MassivSS/(dP/1000)/(J790*RhoA)/(1+I790/3)*(D790-H790)*DeltaT-(EXP(I790/10)-1)*(D790-D789)</f>
        <v>0.33595190031466032</v>
      </c>
      <c r="L790" s="24">
        <f>L789+IF(Limit=Oui,MAX(0,O789),O789)</f>
        <v>270.72616782636265</v>
      </c>
      <c r="M790" s="12">
        <f>Cp*RhoP/(N790*RhoA)*dP/1000*MassivW</f>
        <v>0.5108645123642287</v>
      </c>
      <c r="N790" s="24">
        <f>IF(L790&lt;600,425+0.773*L790-1.69/1000*L790^2+2.22/1000^2*L790^3,IF(L790&lt;735,666+13002/(738-L790),IF(L790&lt;900,545+17820/(L790-731),650)))</f>
        <v>554.45650952356948</v>
      </c>
      <c r="O790" s="12">
        <f>LambdaP*MassivW/(dP/1000)/(N790*RhoA)/(1+M790/3)*(D790-L790)*DeltaT-(EXP(M790/10)-1)*(D790-D789)</f>
        <v>0.33595190031466032</v>
      </c>
      <c r="P790" s="24">
        <f>P789+IF(Limit=Oui,MAX(0,S789),S789)</f>
        <v>270.72616782636265</v>
      </c>
      <c r="Q790" s="12">
        <f>Cp*RhoP/(R790*RhoA)*dP/1000*MassivSI</f>
        <v>0.5108645123642287</v>
      </c>
      <c r="R790" s="24">
        <f>IF(P790&lt;600,425+0.773*P790-1.69/1000*P790^2+2.22/1000^2*P790^3,IF(P790&lt;735,666+13002/(738-P790),IF(P790&lt;900,545+17820/(P790-731),650)))</f>
        <v>554.45650952356948</v>
      </c>
      <c r="S790" s="12">
        <f>LambdaP*MassivSI/(dP/1000)/(R790*RhoA)/(1+Q790/3)*(D790-P790)*DeltaT-(EXP(Q790/10)-1)*(D790-D789)</f>
        <v>0.33595190031466032</v>
      </c>
    </row>
    <row r="791" spans="2:19" x14ac:dyDescent="0.25">
      <c r="B791" s="3">
        <f t="shared" si="48"/>
        <v>3865</v>
      </c>
      <c r="C791" s="14">
        <f t="shared" si="49"/>
        <v>64.416666666666671</v>
      </c>
      <c r="D791" s="11">
        <f t="shared" si="50"/>
        <v>955.96090624864257</v>
      </c>
      <c r="E791" s="11">
        <f t="shared" si="51"/>
        <v>271.06211972667734</v>
      </c>
      <c r="F791" s="11">
        <f>L791</f>
        <v>271.06211972667734</v>
      </c>
      <c r="G791" s="11">
        <f>P791</f>
        <v>271.06211972667734</v>
      </c>
      <c r="H791" s="24">
        <f>H790+IF(Limit=Oui,MAX(0,K790),K790)</f>
        <v>271.06211972667734</v>
      </c>
      <c r="I791" s="12">
        <f>Cp*RhoP/(J791*RhoA)*dP/1000*MassivSS</f>
        <v>0.51075739939865816</v>
      </c>
      <c r="J791" s="24">
        <f>IF(H791&lt;600,425+0.773*H791-1.69/1000*H791^2+2.22/1000^2*H791^3,IF(H791&lt;735,666+13002/(738-H791),IF(H791&lt;900,545+17820/(H791-731),650)))</f>
        <v>554.57278680332092</v>
      </c>
      <c r="K791" s="12">
        <f>LambdaP*MassivSS/(dP/1000)/(J791*RhoA)/(1+I791/3)*(D791-H791)*DeltaT-(EXP(I791/10)-1)*(D791-D790)</f>
        <v>0.3358332779680453</v>
      </c>
      <c r="L791" s="24">
        <f>L790+IF(Limit=Oui,MAX(0,O790),O790)</f>
        <v>271.06211972667734</v>
      </c>
      <c r="M791" s="12">
        <f>Cp*RhoP/(N791*RhoA)*dP/1000*MassivW</f>
        <v>0.51075739939865816</v>
      </c>
      <c r="N791" s="24">
        <f>IF(L791&lt;600,425+0.773*L791-1.69/1000*L791^2+2.22/1000^2*L791^3,IF(L791&lt;735,666+13002/(738-L791),IF(L791&lt;900,545+17820/(L791-731),650)))</f>
        <v>554.57278680332092</v>
      </c>
      <c r="O791" s="12">
        <f>LambdaP*MassivW/(dP/1000)/(N791*RhoA)/(1+M791/3)*(D791-L791)*DeltaT-(EXP(M791/10)-1)*(D791-D790)</f>
        <v>0.3358332779680453</v>
      </c>
      <c r="P791" s="24">
        <f>P790+IF(Limit=Oui,MAX(0,S790),S790)</f>
        <v>271.06211972667734</v>
      </c>
      <c r="Q791" s="12">
        <f>Cp*RhoP/(R791*RhoA)*dP/1000*MassivSI</f>
        <v>0.51075739939865816</v>
      </c>
      <c r="R791" s="24">
        <f>IF(P791&lt;600,425+0.773*P791-1.69/1000*P791^2+2.22/1000^2*P791^3,IF(P791&lt;735,666+13002/(738-P791),IF(P791&lt;900,545+17820/(P791-731),650)))</f>
        <v>554.57278680332092</v>
      </c>
      <c r="S791" s="12">
        <f>LambdaP*MassivSI/(dP/1000)/(R791*RhoA)/(1+Q791/3)*(D791-P791)*DeltaT-(EXP(Q791/10)-1)*(D791-D790)</f>
        <v>0.3358332779680453</v>
      </c>
    </row>
    <row r="792" spans="2:19" x14ac:dyDescent="0.25">
      <c r="B792" s="3">
        <f t="shared" si="48"/>
        <v>3870</v>
      </c>
      <c r="C792" s="14">
        <f t="shared" si="49"/>
        <v>64.5</v>
      </c>
      <c r="D792" s="11">
        <f t="shared" si="50"/>
        <v>956.15423736741013</v>
      </c>
      <c r="E792" s="11">
        <f t="shared" si="51"/>
        <v>271.39795300464539</v>
      </c>
      <c r="F792" s="11">
        <f>L792</f>
        <v>271.39795300464539</v>
      </c>
      <c r="G792" s="11">
        <f>P792</f>
        <v>271.39795300464539</v>
      </c>
      <c r="H792" s="24">
        <f>H791+IF(Limit=Oui,MAX(0,K791),K791)</f>
        <v>271.39795300464539</v>
      </c>
      <c r="I792" s="12">
        <f>Cp*RhoP/(J792*RhoA)*dP/1000*MassivSS</f>
        <v>0.51065034519567076</v>
      </c>
      <c r="J792" s="24">
        <f>IF(H792&lt;600,425+0.773*H792-1.69/1000*H792^2+2.22/1000^2*H792^3,IF(H792&lt;735,666+13002/(738-H792),IF(H792&lt;900,545+17820/(H792-731),650)))</f>
        <v>554.68904903294299</v>
      </c>
      <c r="K792" s="12">
        <f>LambdaP*MassivSS/(dP/1000)/(J792*RhoA)/(1+I792/3)*(D792-H792)*DeltaT-(EXP(I792/10)-1)*(D792-D791)</f>
        <v>0.33571460465604747</v>
      </c>
      <c r="L792" s="24">
        <f>L791+IF(Limit=Oui,MAX(0,O791),O791)</f>
        <v>271.39795300464539</v>
      </c>
      <c r="M792" s="12">
        <f>Cp*RhoP/(N792*RhoA)*dP/1000*MassivW</f>
        <v>0.51065034519567076</v>
      </c>
      <c r="N792" s="24">
        <f>IF(L792&lt;600,425+0.773*L792-1.69/1000*L792^2+2.22/1000^2*L792^3,IF(L792&lt;735,666+13002/(738-L792),IF(L792&lt;900,545+17820/(L792-731),650)))</f>
        <v>554.68904903294299</v>
      </c>
      <c r="O792" s="12">
        <f>LambdaP*MassivW/(dP/1000)/(N792*RhoA)/(1+M792/3)*(D792-L792)*DeltaT-(EXP(M792/10)-1)*(D792-D791)</f>
        <v>0.33571460465604747</v>
      </c>
      <c r="P792" s="24">
        <f>P791+IF(Limit=Oui,MAX(0,S791),S791)</f>
        <v>271.39795300464539</v>
      </c>
      <c r="Q792" s="12">
        <f>Cp*RhoP/(R792*RhoA)*dP/1000*MassivSI</f>
        <v>0.51065034519567076</v>
      </c>
      <c r="R792" s="24">
        <f>IF(P792&lt;600,425+0.773*P792-1.69/1000*P792^2+2.22/1000^2*P792^3,IF(P792&lt;735,666+13002/(738-P792),IF(P792&lt;900,545+17820/(P792-731),650)))</f>
        <v>554.68904903294299</v>
      </c>
      <c r="S792" s="12">
        <f>LambdaP*MassivSI/(dP/1000)/(R792*RhoA)/(1+Q792/3)*(D792-P792)*DeltaT-(EXP(Q792/10)-1)*(D792-D791)</f>
        <v>0.33571460465604747</v>
      </c>
    </row>
    <row r="793" spans="2:19" x14ac:dyDescent="0.25">
      <c r="B793" s="3">
        <f t="shared" si="48"/>
        <v>3875</v>
      </c>
      <c r="C793" s="14">
        <f t="shared" si="49"/>
        <v>64.583333333333329</v>
      </c>
      <c r="D793" s="11">
        <f t="shared" si="50"/>
        <v>956.34731934806894</v>
      </c>
      <c r="E793" s="11">
        <f t="shared" si="51"/>
        <v>271.73366760930145</v>
      </c>
      <c r="F793" s="11">
        <f>L793</f>
        <v>271.73366760930145</v>
      </c>
      <c r="G793" s="11">
        <f>P793</f>
        <v>271.73366760930145</v>
      </c>
      <c r="H793" s="24">
        <f>H792+IF(Limit=Oui,MAX(0,K792),K792)</f>
        <v>271.73366760930145</v>
      </c>
      <c r="I793" s="12">
        <f>Cp*RhoP/(J793*RhoA)*dP/1000*MassivSS</f>
        <v>0.51054334928718859</v>
      </c>
      <c r="J793" s="24">
        <f>IF(H793&lt;600,425+0.773*H793-1.69/1000*H793^2+2.22/1000^2*H793^3,IF(H793&lt;735,666+13002/(738-H793),IF(H793&lt;900,545+17820/(H793-731),650)))</f>
        <v>554.80529667148187</v>
      </c>
      <c r="K793" s="12">
        <f>LambdaP*MassivSS/(dP/1000)/(J793*RhoA)/(1+I793/3)*(D793-H793)*DeltaT-(EXP(I793/10)-1)*(D793-D792)</f>
        <v>0.33559588064819762</v>
      </c>
      <c r="L793" s="24">
        <f>L792+IF(Limit=Oui,MAX(0,O792),O792)</f>
        <v>271.73366760930145</v>
      </c>
      <c r="M793" s="12">
        <f>Cp*RhoP/(N793*RhoA)*dP/1000*MassivW</f>
        <v>0.51054334928718859</v>
      </c>
      <c r="N793" s="24">
        <f>IF(L793&lt;600,425+0.773*L793-1.69/1000*L793^2+2.22/1000^2*L793^3,IF(L793&lt;735,666+13002/(738-L793),IF(L793&lt;900,545+17820/(L793-731),650)))</f>
        <v>554.80529667148187</v>
      </c>
      <c r="O793" s="12">
        <f>LambdaP*MassivW/(dP/1000)/(N793*RhoA)/(1+M793/3)*(D793-L793)*DeltaT-(EXP(M793/10)-1)*(D793-D792)</f>
        <v>0.33559588064819762</v>
      </c>
      <c r="P793" s="24">
        <f>P792+IF(Limit=Oui,MAX(0,S792),S792)</f>
        <v>271.73366760930145</v>
      </c>
      <c r="Q793" s="12">
        <f>Cp*RhoP/(R793*RhoA)*dP/1000*MassivSI</f>
        <v>0.51054334928718859</v>
      </c>
      <c r="R793" s="24">
        <f>IF(P793&lt;600,425+0.773*P793-1.69/1000*P793^2+2.22/1000^2*P793^3,IF(P793&lt;735,666+13002/(738-P793),IF(P793&lt;900,545+17820/(P793-731),650)))</f>
        <v>554.80529667148187</v>
      </c>
      <c r="S793" s="12">
        <f>LambdaP*MassivSI/(dP/1000)/(R793*RhoA)/(1+Q793/3)*(D793-P793)*DeltaT-(EXP(Q793/10)-1)*(D793-D792)</f>
        <v>0.33559588064819762</v>
      </c>
    </row>
    <row r="794" spans="2:19" x14ac:dyDescent="0.25">
      <c r="B794" s="3">
        <f t="shared" si="48"/>
        <v>3880</v>
      </c>
      <c r="C794" s="14">
        <f t="shared" si="49"/>
        <v>64.666666666666671</v>
      </c>
      <c r="D794" s="11">
        <f t="shared" si="50"/>
        <v>956.54015283190176</v>
      </c>
      <c r="E794" s="11">
        <f t="shared" si="51"/>
        <v>272.06926348994966</v>
      </c>
      <c r="F794" s="11">
        <f>L794</f>
        <v>272.06926348994966</v>
      </c>
      <c r="G794" s="11">
        <f>P794</f>
        <v>272.06926348994966</v>
      </c>
      <c r="H794" s="24">
        <f>H793+IF(Limit=Oui,MAX(0,K793),K793)</f>
        <v>272.06926348994966</v>
      </c>
      <c r="I794" s="12">
        <f>Cp*RhoP/(J794*RhoA)*dP/1000*MassivSS</f>
        <v>0.51043641120679273</v>
      </c>
      <c r="J794" s="24">
        <f>IF(H794&lt;600,425+0.773*H794-1.69/1000*H794^2+2.22/1000^2*H794^3,IF(H794&lt;735,666+13002/(738-H794),IF(H794&lt;900,545+17820/(H794-731),650)))</f>
        <v>554.92153017700173</v>
      </c>
      <c r="K794" s="12">
        <f>LambdaP*MassivSS/(dP/1000)/(J794*RhoA)/(1+I794/3)*(D794-H794)*DeltaT-(EXP(I794/10)-1)*(D794-D793)</f>
        <v>0.33547710621257576</v>
      </c>
      <c r="L794" s="24">
        <f>L793+IF(Limit=Oui,MAX(0,O793),O793)</f>
        <v>272.06926348994966</v>
      </c>
      <c r="M794" s="12">
        <f>Cp*RhoP/(N794*RhoA)*dP/1000*MassivW</f>
        <v>0.51043641120679273</v>
      </c>
      <c r="N794" s="24">
        <f>IF(L794&lt;600,425+0.773*L794-1.69/1000*L794^2+2.22/1000^2*L794^3,IF(L794&lt;735,666+13002/(738-L794),IF(L794&lt;900,545+17820/(L794-731),650)))</f>
        <v>554.92153017700173</v>
      </c>
      <c r="O794" s="12">
        <f>LambdaP*MassivW/(dP/1000)/(N794*RhoA)/(1+M794/3)*(D794-L794)*DeltaT-(EXP(M794/10)-1)*(D794-D793)</f>
        <v>0.33547710621257576</v>
      </c>
      <c r="P794" s="24">
        <f>P793+IF(Limit=Oui,MAX(0,S793),S793)</f>
        <v>272.06926348994966</v>
      </c>
      <c r="Q794" s="12">
        <f>Cp*RhoP/(R794*RhoA)*dP/1000*MassivSI</f>
        <v>0.51043641120679273</v>
      </c>
      <c r="R794" s="24">
        <f>IF(P794&lt;600,425+0.773*P794-1.69/1000*P794^2+2.22/1000^2*P794^3,IF(P794&lt;735,666+13002/(738-P794),IF(P794&lt;900,545+17820/(P794-731),650)))</f>
        <v>554.92153017700173</v>
      </c>
      <c r="S794" s="12">
        <f>LambdaP*MassivSI/(dP/1000)/(R794*RhoA)/(1+Q794/3)*(D794-P794)*DeltaT-(EXP(Q794/10)-1)*(D794-D793)</f>
        <v>0.33547710621257576</v>
      </c>
    </row>
    <row r="795" spans="2:19" x14ac:dyDescent="0.25">
      <c r="B795" s="3">
        <f t="shared" si="48"/>
        <v>3885</v>
      </c>
      <c r="C795" s="14">
        <f t="shared" si="49"/>
        <v>64.75</v>
      </c>
      <c r="D795" s="11">
        <f t="shared" si="50"/>
        <v>956.73273845771791</v>
      </c>
      <c r="E795" s="11">
        <f t="shared" si="51"/>
        <v>272.40474059616224</v>
      </c>
      <c r="F795" s="11">
        <f>L795</f>
        <v>272.40474059616224</v>
      </c>
      <c r="G795" s="11">
        <f>P795</f>
        <v>272.40474059616224</v>
      </c>
      <c r="H795" s="24">
        <f>H794+IF(Limit=Oui,MAX(0,K794),K794)</f>
        <v>272.40474059616224</v>
      </c>
      <c r="I795" s="12">
        <f>Cp*RhoP/(J795*RhoA)*dP/1000*MassivSS</f>
        <v>0.5103295304897193</v>
      </c>
      <c r="J795" s="24">
        <f>IF(H795&lt;600,425+0.773*H795-1.69/1000*H795^2+2.22/1000^2*H795^3,IF(H795&lt;735,666+13002/(738-H795),IF(H795&lt;900,545+17820/(H795-731),650)))</f>
        <v>555.03775000658482</v>
      </c>
      <c r="K795" s="12">
        <f>LambdaP*MassivSS/(dP/1000)/(J795*RhoA)/(1+I795/3)*(D795-H795)*DeltaT-(EXP(I795/10)-1)*(D795-D794)</f>
        <v>0.33535828161586573</v>
      </c>
      <c r="L795" s="24">
        <f>L794+IF(Limit=Oui,MAX(0,O794),O794)</f>
        <v>272.40474059616224</v>
      </c>
      <c r="M795" s="12">
        <f>Cp*RhoP/(N795*RhoA)*dP/1000*MassivW</f>
        <v>0.5103295304897193</v>
      </c>
      <c r="N795" s="24">
        <f>IF(L795&lt;600,425+0.773*L795-1.69/1000*L795^2+2.22/1000^2*L795^3,IF(L795&lt;735,666+13002/(738-L795),IF(L795&lt;900,545+17820/(L795-731),650)))</f>
        <v>555.03775000658482</v>
      </c>
      <c r="O795" s="12">
        <f>LambdaP*MassivW/(dP/1000)/(N795*RhoA)/(1+M795/3)*(D795-L795)*DeltaT-(EXP(M795/10)-1)*(D795-D794)</f>
        <v>0.33535828161586573</v>
      </c>
      <c r="P795" s="24">
        <f>P794+IF(Limit=Oui,MAX(0,S794),S794)</f>
        <v>272.40474059616224</v>
      </c>
      <c r="Q795" s="12">
        <f>Cp*RhoP/(R795*RhoA)*dP/1000*MassivSI</f>
        <v>0.5103295304897193</v>
      </c>
      <c r="R795" s="24">
        <f>IF(P795&lt;600,425+0.773*P795-1.69/1000*P795^2+2.22/1000^2*P795^3,IF(P795&lt;735,666+13002/(738-P795),IF(P795&lt;900,545+17820/(P795-731),650)))</f>
        <v>555.03775000658482</v>
      </c>
      <c r="S795" s="12">
        <f>LambdaP*MassivSI/(dP/1000)/(R795*RhoA)/(1+Q795/3)*(D795-P795)*DeltaT-(EXP(Q795/10)-1)*(D795-D794)</f>
        <v>0.33535828161586573</v>
      </c>
    </row>
    <row r="796" spans="2:19" x14ac:dyDescent="0.25">
      <c r="B796" s="3">
        <f t="shared" si="48"/>
        <v>3890</v>
      </c>
      <c r="C796" s="14">
        <f t="shared" si="49"/>
        <v>64.833333333333329</v>
      </c>
      <c r="D796" s="11">
        <f t="shared" si="50"/>
        <v>956.92507686186673</v>
      </c>
      <c r="E796" s="11">
        <f t="shared" si="51"/>
        <v>272.74009887777811</v>
      </c>
      <c r="F796" s="11">
        <f>L796</f>
        <v>272.74009887777811</v>
      </c>
      <c r="G796" s="11">
        <f>P796</f>
        <v>272.74009887777811</v>
      </c>
      <c r="H796" s="24">
        <f>H795+IF(Limit=Oui,MAX(0,K795),K795)</f>
        <v>272.74009887777811</v>
      </c>
      <c r="I796" s="12">
        <f>Cp*RhoP/(J796*RhoA)*dP/1000*MassivSS</f>
        <v>0.51022270667285841</v>
      </c>
      <c r="J796" s="24">
        <f>IF(H796&lt;600,425+0.773*H796-1.69/1000*H796^2+2.22/1000^2*H796^3,IF(H796&lt;735,666+13002/(738-H796),IF(H796&lt;900,545+17820/(H796-731),650)))</f>
        <v>555.15395661633033</v>
      </c>
      <c r="K796" s="12">
        <f>LambdaP*MassivSS/(dP/1000)/(J796*RhoA)/(1+I796/3)*(D796-H796)*DeltaT-(EXP(I796/10)-1)*(D796-D795)</f>
        <v>0.33523940712327521</v>
      </c>
      <c r="L796" s="24">
        <f>L795+IF(Limit=Oui,MAX(0,O795),O795)</f>
        <v>272.74009887777811</v>
      </c>
      <c r="M796" s="12">
        <f>Cp*RhoP/(N796*RhoA)*dP/1000*MassivW</f>
        <v>0.51022270667285841</v>
      </c>
      <c r="N796" s="24">
        <f>IF(L796&lt;600,425+0.773*L796-1.69/1000*L796^2+2.22/1000^2*L796^3,IF(L796&lt;735,666+13002/(738-L796),IF(L796&lt;900,545+17820/(L796-731),650)))</f>
        <v>555.15395661633033</v>
      </c>
      <c r="O796" s="12">
        <f>LambdaP*MassivW/(dP/1000)/(N796*RhoA)/(1+M796/3)*(D796-L796)*DeltaT-(EXP(M796/10)-1)*(D796-D795)</f>
        <v>0.33523940712327521</v>
      </c>
      <c r="P796" s="24">
        <f>P795+IF(Limit=Oui,MAX(0,S795),S795)</f>
        <v>272.74009887777811</v>
      </c>
      <c r="Q796" s="12">
        <f>Cp*RhoP/(R796*RhoA)*dP/1000*MassivSI</f>
        <v>0.51022270667285841</v>
      </c>
      <c r="R796" s="24">
        <f>IF(P796&lt;600,425+0.773*P796-1.69/1000*P796^2+2.22/1000^2*P796^3,IF(P796&lt;735,666+13002/(738-P796),IF(P796&lt;900,545+17820/(P796-731),650)))</f>
        <v>555.15395661633033</v>
      </c>
      <c r="S796" s="12">
        <f>LambdaP*MassivSI/(dP/1000)/(R796*RhoA)/(1+Q796/3)*(D796-P796)*DeltaT-(EXP(Q796/10)-1)*(D796-D795)</f>
        <v>0.33523940712327521</v>
      </c>
    </row>
    <row r="797" spans="2:19" x14ac:dyDescent="0.25">
      <c r="B797" s="3">
        <f t="shared" si="48"/>
        <v>3895</v>
      </c>
      <c r="C797" s="14">
        <f t="shared" si="49"/>
        <v>64.916666666666671</v>
      </c>
      <c r="D797" s="11">
        <f t="shared" si="50"/>
        <v>957.11716867825044</v>
      </c>
      <c r="E797" s="11">
        <f t="shared" si="51"/>
        <v>273.07533828490136</v>
      </c>
      <c r="F797" s="11">
        <f>L797</f>
        <v>273.07533828490136</v>
      </c>
      <c r="G797" s="11">
        <f>P797</f>
        <v>273.07533828490136</v>
      </c>
      <c r="H797" s="24">
        <f>H796+IF(Limit=Oui,MAX(0,K796),K796)</f>
        <v>273.07533828490136</v>
      </c>
      <c r="I797" s="12">
        <f>Cp*RhoP/(J797*RhoA)*dP/1000*MassivSS</f>
        <v>0.51011593929474852</v>
      </c>
      <c r="J797" s="24">
        <f>IF(H797&lt;600,425+0.773*H797-1.69/1000*H797^2+2.22/1000^2*H797^3,IF(H797&lt;735,666+13002/(738-H797),IF(H797&lt;900,545+17820/(H797-731),650)))</f>
        <v>555.27015046135546</v>
      </c>
      <c r="K797" s="12">
        <f>LambdaP*MassivSS/(dP/1000)/(J797*RhoA)/(1+I797/3)*(D797-H797)*DeltaT-(EXP(I797/10)-1)*(D797-D796)</f>
        <v>0.33512048299857972</v>
      </c>
      <c r="L797" s="24">
        <f>L796+IF(Limit=Oui,MAX(0,O796),O796)</f>
        <v>273.07533828490136</v>
      </c>
      <c r="M797" s="12">
        <f>Cp*RhoP/(N797*RhoA)*dP/1000*MassivW</f>
        <v>0.51011593929474852</v>
      </c>
      <c r="N797" s="24">
        <f>IF(L797&lt;600,425+0.773*L797-1.69/1000*L797^2+2.22/1000^2*L797^3,IF(L797&lt;735,666+13002/(738-L797),IF(L797&lt;900,545+17820/(L797-731),650)))</f>
        <v>555.27015046135546</v>
      </c>
      <c r="O797" s="12">
        <f>LambdaP*MassivW/(dP/1000)/(N797*RhoA)/(1+M797/3)*(D797-L797)*DeltaT-(EXP(M797/10)-1)*(D797-D796)</f>
        <v>0.33512048299857972</v>
      </c>
      <c r="P797" s="24">
        <f>P796+IF(Limit=Oui,MAX(0,S796),S796)</f>
        <v>273.07533828490136</v>
      </c>
      <c r="Q797" s="12">
        <f>Cp*RhoP/(R797*RhoA)*dP/1000*MassivSI</f>
        <v>0.51011593929474852</v>
      </c>
      <c r="R797" s="24">
        <f>IF(P797&lt;600,425+0.773*P797-1.69/1000*P797^2+2.22/1000^2*P797^3,IF(P797&lt;735,666+13002/(738-P797),IF(P797&lt;900,545+17820/(P797-731),650)))</f>
        <v>555.27015046135546</v>
      </c>
      <c r="S797" s="12">
        <f>LambdaP*MassivSI/(dP/1000)/(R797*RhoA)/(1+Q797/3)*(D797-P797)*DeltaT-(EXP(Q797/10)-1)*(D797-D796)</f>
        <v>0.33512048299857972</v>
      </c>
    </row>
    <row r="798" spans="2:19" x14ac:dyDescent="0.25">
      <c r="B798" s="3">
        <f t="shared" si="48"/>
        <v>3900</v>
      </c>
      <c r="C798" s="14">
        <f t="shared" si="49"/>
        <v>65</v>
      </c>
      <c r="D798" s="11">
        <f t="shared" si="50"/>
        <v>957.30901453833587</v>
      </c>
      <c r="E798" s="11">
        <f t="shared" si="51"/>
        <v>273.41045876789997</v>
      </c>
      <c r="F798" s="11">
        <f>L798</f>
        <v>273.41045876789997</v>
      </c>
      <c r="G798" s="11">
        <f>P798</f>
        <v>273.41045876789997</v>
      </c>
      <c r="H798" s="24">
        <f>H797+IF(Limit=Oui,MAX(0,K797),K797)</f>
        <v>273.41045876789997</v>
      </c>
      <c r="I798" s="12">
        <f>Cp*RhoP/(J798*RhoA)*dP/1000*MassivSS</f>
        <v>0.51000922789557557</v>
      </c>
      <c r="J798" s="24">
        <f>IF(H798&lt;600,425+0.773*H798-1.69/1000*H798^2+2.22/1000^2*H798^3,IF(H798&lt;735,666+13002/(738-H798),IF(H798&lt;900,545+17820/(H798-731),650)))</f>
        <v>555.38633199579385</v>
      </c>
      <c r="K798" s="12">
        <f>LambdaP*MassivSS/(dP/1000)/(J798*RhoA)/(1+I798/3)*(D798-H798)*DeltaT-(EXP(I798/10)-1)*(D798-D797)</f>
        <v>0.33500150950418944</v>
      </c>
      <c r="L798" s="24">
        <f>L797+IF(Limit=Oui,MAX(0,O797),O797)</f>
        <v>273.41045876789997</v>
      </c>
      <c r="M798" s="12">
        <f>Cp*RhoP/(N798*RhoA)*dP/1000*MassivW</f>
        <v>0.51000922789557557</v>
      </c>
      <c r="N798" s="24">
        <f>IF(L798&lt;600,425+0.773*L798-1.69/1000*L798^2+2.22/1000^2*L798^3,IF(L798&lt;735,666+13002/(738-L798),IF(L798&lt;900,545+17820/(L798-731),650)))</f>
        <v>555.38633199579385</v>
      </c>
      <c r="O798" s="12">
        <f>LambdaP*MassivW/(dP/1000)/(N798*RhoA)/(1+M798/3)*(D798-L798)*DeltaT-(EXP(M798/10)-1)*(D798-D797)</f>
        <v>0.33500150950418944</v>
      </c>
      <c r="P798" s="24">
        <f>P797+IF(Limit=Oui,MAX(0,S797),S797)</f>
        <v>273.41045876789997</v>
      </c>
      <c r="Q798" s="12">
        <f>Cp*RhoP/(R798*RhoA)*dP/1000*MassivSI</f>
        <v>0.51000922789557557</v>
      </c>
      <c r="R798" s="24">
        <f>IF(P798&lt;600,425+0.773*P798-1.69/1000*P798^2+2.22/1000^2*P798^3,IF(P798&lt;735,666+13002/(738-P798),IF(P798&lt;900,545+17820/(P798-731),650)))</f>
        <v>555.38633199579385</v>
      </c>
      <c r="S798" s="12">
        <f>LambdaP*MassivSI/(dP/1000)/(R798*RhoA)/(1+Q798/3)*(D798-P798)*DeltaT-(EXP(Q798/10)-1)*(D798-D797)</f>
        <v>0.33500150950418944</v>
      </c>
    </row>
    <row r="799" spans="2:19" x14ac:dyDescent="0.25">
      <c r="B799" s="3">
        <f t="shared" si="48"/>
        <v>3905</v>
      </c>
      <c r="C799" s="14">
        <f t="shared" si="49"/>
        <v>65.083333333333329</v>
      </c>
      <c r="D799" s="11">
        <f t="shared" si="50"/>
        <v>957.50061507116754</v>
      </c>
      <c r="E799" s="11">
        <f t="shared" si="51"/>
        <v>273.74546027740416</v>
      </c>
      <c r="F799" s="11">
        <f>L799</f>
        <v>273.74546027740416</v>
      </c>
      <c r="G799" s="11">
        <f>P799</f>
        <v>273.74546027740416</v>
      </c>
      <c r="H799" s="24">
        <f>H798+IF(Limit=Oui,MAX(0,K798),K798)</f>
        <v>273.74546027740416</v>
      </c>
      <c r="I799" s="12">
        <f>Cp*RhoP/(J799*RhoA)*dP/1000*MassivSS</f>
        <v>0.50990257201716893</v>
      </c>
      <c r="J799" s="24">
        <f>IF(H799&lt;600,425+0.773*H799-1.69/1000*H799^2+2.22/1000^2*H799^3,IF(H799&lt;735,666+13002/(738-H799),IF(H799&lt;900,545+17820/(H799-731),650)))</f>
        <v>555.5025016727966</v>
      </c>
      <c r="K799" s="12">
        <f>LambdaP*MassivSS/(dP/1000)/(J799*RhoA)/(1+I799/3)*(D799-H799)*DeltaT-(EXP(I799/10)-1)*(D799-D798)</f>
        <v>0.3348824869010868</v>
      </c>
      <c r="L799" s="24">
        <f>L798+IF(Limit=Oui,MAX(0,O798),O798)</f>
        <v>273.74546027740416</v>
      </c>
      <c r="M799" s="12">
        <f>Cp*RhoP/(N799*RhoA)*dP/1000*MassivW</f>
        <v>0.50990257201716893</v>
      </c>
      <c r="N799" s="24">
        <f>IF(L799&lt;600,425+0.773*L799-1.69/1000*L799^2+2.22/1000^2*L799^3,IF(L799&lt;735,666+13002/(738-L799),IF(L799&lt;900,545+17820/(L799-731),650)))</f>
        <v>555.5025016727966</v>
      </c>
      <c r="O799" s="12">
        <f>LambdaP*MassivW/(dP/1000)/(N799*RhoA)/(1+M799/3)*(D799-L799)*DeltaT-(EXP(M799/10)-1)*(D799-D798)</f>
        <v>0.3348824869010868</v>
      </c>
      <c r="P799" s="24">
        <f>P798+IF(Limit=Oui,MAX(0,S798),S798)</f>
        <v>273.74546027740416</v>
      </c>
      <c r="Q799" s="12">
        <f>Cp*RhoP/(R799*RhoA)*dP/1000*MassivSI</f>
        <v>0.50990257201716893</v>
      </c>
      <c r="R799" s="24">
        <f>IF(P799&lt;600,425+0.773*P799-1.69/1000*P799^2+2.22/1000^2*P799^3,IF(P799&lt;735,666+13002/(738-P799),IF(P799&lt;900,545+17820/(P799-731),650)))</f>
        <v>555.5025016727966</v>
      </c>
      <c r="S799" s="12">
        <f>LambdaP*MassivSI/(dP/1000)/(R799*RhoA)/(1+Q799/3)*(D799-P799)*DeltaT-(EXP(Q799/10)-1)*(D799-D798)</f>
        <v>0.3348824869010868</v>
      </c>
    </row>
    <row r="800" spans="2:19" x14ac:dyDescent="0.25">
      <c r="B800" s="3">
        <f t="shared" si="48"/>
        <v>3910</v>
      </c>
      <c r="C800" s="14">
        <f t="shared" si="49"/>
        <v>65.166666666666671</v>
      </c>
      <c r="D800" s="11">
        <f t="shared" si="50"/>
        <v>957.69197090337991</v>
      </c>
      <c r="E800" s="11">
        <f t="shared" si="51"/>
        <v>274.08034276430527</v>
      </c>
      <c r="F800" s="11">
        <f>L800</f>
        <v>274.08034276430527</v>
      </c>
      <c r="G800" s="11">
        <f>P800</f>
        <v>274.08034276430527</v>
      </c>
      <c r="H800" s="24">
        <f>H799+IF(Limit=Oui,MAX(0,K799),K799)</f>
        <v>274.08034276430527</v>
      </c>
      <c r="I800" s="12">
        <f>Cp*RhoP/(J800*RhoA)*dP/1000*MassivSS</f>
        <v>0.50979597120299769</v>
      </c>
      <c r="J800" s="24">
        <f>IF(H800&lt;600,425+0.773*H800-1.69/1000*H800^2+2.22/1000^2*H800^3,IF(H800&lt;735,666+13002/(738-H800),IF(H800&lt;900,545+17820/(H800-731),650)))</f>
        <v>555.61865994453171</v>
      </c>
      <c r="K800" s="12">
        <f>LambdaP*MassivSS/(dP/1000)/(J800*RhoA)/(1+I800/3)*(D800-H800)*DeltaT-(EXP(I800/10)-1)*(D800-D799)</f>
        <v>0.33476341544887561</v>
      </c>
      <c r="L800" s="24">
        <f>L799+IF(Limit=Oui,MAX(0,O799),O799)</f>
        <v>274.08034276430527</v>
      </c>
      <c r="M800" s="12">
        <f>Cp*RhoP/(N800*RhoA)*dP/1000*MassivW</f>
        <v>0.50979597120299769</v>
      </c>
      <c r="N800" s="24">
        <f>IF(L800&lt;600,425+0.773*L800-1.69/1000*L800^2+2.22/1000^2*L800^3,IF(L800&lt;735,666+13002/(738-L800),IF(L800&lt;900,545+17820/(L800-731),650)))</f>
        <v>555.61865994453171</v>
      </c>
      <c r="O800" s="12">
        <f>LambdaP*MassivW/(dP/1000)/(N800*RhoA)/(1+M800/3)*(D800-L800)*DeltaT-(EXP(M800/10)-1)*(D800-D799)</f>
        <v>0.33476341544887561</v>
      </c>
      <c r="P800" s="24">
        <f>P799+IF(Limit=Oui,MAX(0,S799),S799)</f>
        <v>274.08034276430527</v>
      </c>
      <c r="Q800" s="12">
        <f>Cp*RhoP/(R800*RhoA)*dP/1000*MassivSI</f>
        <v>0.50979597120299769</v>
      </c>
      <c r="R800" s="24">
        <f>IF(P800&lt;600,425+0.773*P800-1.69/1000*P800^2+2.22/1000^2*P800^3,IF(P800&lt;735,666+13002/(738-P800),IF(P800&lt;900,545+17820/(P800-731),650)))</f>
        <v>555.61865994453171</v>
      </c>
      <c r="S800" s="12">
        <f>LambdaP*MassivSI/(dP/1000)/(R800*RhoA)/(1+Q800/3)*(D800-P800)*DeltaT-(EXP(Q800/10)-1)*(D800-D799)</f>
        <v>0.33476341544887561</v>
      </c>
    </row>
    <row r="801" spans="2:19" x14ac:dyDescent="0.25">
      <c r="B801" s="3">
        <f t="shared" si="48"/>
        <v>3915</v>
      </c>
      <c r="C801" s="14">
        <f t="shared" si="49"/>
        <v>65.25</v>
      </c>
      <c r="D801" s="11">
        <f t="shared" si="50"/>
        <v>957.88308265920955</v>
      </c>
      <c r="E801" s="11">
        <f t="shared" si="51"/>
        <v>274.41510617975416</v>
      </c>
      <c r="F801" s="11">
        <f>L801</f>
        <v>274.41510617975416</v>
      </c>
      <c r="G801" s="11">
        <f>P801</f>
        <v>274.41510617975416</v>
      </c>
      <c r="H801" s="24">
        <f>H800+IF(Limit=Oui,MAX(0,K800),K800)</f>
        <v>274.41510617975416</v>
      </c>
      <c r="I801" s="12">
        <f>Cp*RhoP/(J801*RhoA)*dP/1000*MassivSS</f>
        <v>0.50968942499816894</v>
      </c>
      <c r="J801" s="24">
        <f>IF(H801&lt;600,425+0.773*H801-1.69/1000*H801^2+2.22/1000^2*H801^3,IF(H801&lt;735,666+13002/(738-H801),IF(H801&lt;900,545+17820/(H801-731),650)))</f>
        <v>555.73480726218372</v>
      </c>
      <c r="K801" s="12">
        <f>LambdaP*MassivSS/(dP/1000)/(J801*RhoA)/(1+I801/3)*(D801-H801)*DeltaT-(EXP(I801/10)-1)*(D801-D800)</f>
        <v>0.33464429540579504</v>
      </c>
      <c r="L801" s="24">
        <f>L800+IF(Limit=Oui,MAX(0,O800),O800)</f>
        <v>274.41510617975416</v>
      </c>
      <c r="M801" s="12">
        <f>Cp*RhoP/(N801*RhoA)*dP/1000*MassivW</f>
        <v>0.50968942499816894</v>
      </c>
      <c r="N801" s="24">
        <f>IF(L801&lt;600,425+0.773*L801-1.69/1000*L801^2+2.22/1000^2*L801^3,IF(L801&lt;735,666+13002/(738-L801),IF(L801&lt;900,545+17820/(L801-731),650)))</f>
        <v>555.73480726218372</v>
      </c>
      <c r="O801" s="12">
        <f>LambdaP*MassivW/(dP/1000)/(N801*RhoA)/(1+M801/3)*(D801-L801)*DeltaT-(EXP(M801/10)-1)*(D801-D800)</f>
        <v>0.33464429540579504</v>
      </c>
      <c r="P801" s="24">
        <f>P800+IF(Limit=Oui,MAX(0,S800),S800)</f>
        <v>274.41510617975416</v>
      </c>
      <c r="Q801" s="12">
        <f>Cp*RhoP/(R801*RhoA)*dP/1000*MassivSI</f>
        <v>0.50968942499816894</v>
      </c>
      <c r="R801" s="24">
        <f>IF(P801&lt;600,425+0.773*P801-1.69/1000*P801^2+2.22/1000^2*P801^3,IF(P801&lt;735,666+13002/(738-P801),IF(P801&lt;900,545+17820/(P801-731),650)))</f>
        <v>555.73480726218372</v>
      </c>
      <c r="S801" s="12">
        <f>LambdaP*MassivSI/(dP/1000)/(R801*RhoA)/(1+Q801/3)*(D801-P801)*DeltaT-(EXP(Q801/10)-1)*(D801-D800)</f>
        <v>0.33464429540579504</v>
      </c>
    </row>
    <row r="802" spans="2:19" x14ac:dyDescent="0.25">
      <c r="B802" s="3">
        <f t="shared" si="48"/>
        <v>3920</v>
      </c>
      <c r="C802" s="14">
        <f t="shared" si="49"/>
        <v>65.333333333333329</v>
      </c>
      <c r="D802" s="11">
        <f t="shared" si="50"/>
        <v>958.07395096050709</v>
      </c>
      <c r="E802" s="11">
        <f t="shared" si="51"/>
        <v>274.74975047515994</v>
      </c>
      <c r="F802" s="11">
        <f>L802</f>
        <v>274.74975047515994</v>
      </c>
      <c r="G802" s="11">
        <f>P802</f>
        <v>274.74975047515994</v>
      </c>
      <c r="H802" s="24">
        <f>H801+IF(Limit=Oui,MAX(0,K801),K801)</f>
        <v>274.74975047515994</v>
      </c>
      <c r="I802" s="12">
        <f>Cp*RhoP/(J802*RhoA)*dP/1000*MassivSS</f>
        <v>0.50958293294942358</v>
      </c>
      <c r="J802" s="24">
        <f>IF(H802&lt;600,425+0.773*H802-1.69/1000*H802^2+2.22/1000^2*H802^3,IF(H802&lt;735,666+13002/(738-H802),IF(H802&lt;900,545+17820/(H802-731),650)))</f>
        <v>555.85094407595398</v>
      </c>
      <c r="K802" s="12">
        <f>LambdaP*MassivSS/(dP/1000)/(J802*RhoA)/(1+I802/3)*(D802-H802)*DeltaT-(EXP(I802/10)-1)*(D802-D801)</f>
        <v>0.33452512702873904</v>
      </c>
      <c r="L802" s="24">
        <f>L801+IF(Limit=Oui,MAX(0,O801),O801)</f>
        <v>274.74975047515994</v>
      </c>
      <c r="M802" s="12">
        <f>Cp*RhoP/(N802*RhoA)*dP/1000*MassivW</f>
        <v>0.50958293294942358</v>
      </c>
      <c r="N802" s="24">
        <f>IF(L802&lt;600,425+0.773*L802-1.69/1000*L802^2+2.22/1000^2*L802^3,IF(L802&lt;735,666+13002/(738-L802),IF(L802&lt;900,545+17820/(L802-731),650)))</f>
        <v>555.85094407595398</v>
      </c>
      <c r="O802" s="12">
        <f>LambdaP*MassivW/(dP/1000)/(N802*RhoA)/(1+M802/3)*(D802-L802)*DeltaT-(EXP(M802/10)-1)*(D802-D801)</f>
        <v>0.33452512702873904</v>
      </c>
      <c r="P802" s="24">
        <f>P801+IF(Limit=Oui,MAX(0,S801),S801)</f>
        <v>274.74975047515994</v>
      </c>
      <c r="Q802" s="12">
        <f>Cp*RhoP/(R802*RhoA)*dP/1000*MassivSI</f>
        <v>0.50958293294942358</v>
      </c>
      <c r="R802" s="24">
        <f>IF(P802&lt;600,425+0.773*P802-1.69/1000*P802^2+2.22/1000^2*P802^3,IF(P802&lt;735,666+13002/(738-P802),IF(P802&lt;900,545+17820/(P802-731),650)))</f>
        <v>555.85094407595398</v>
      </c>
      <c r="S802" s="12">
        <f>LambdaP*MassivSI/(dP/1000)/(R802*RhoA)/(1+Q802/3)*(D802-P802)*DeltaT-(EXP(Q802/10)-1)*(D802-D801)</f>
        <v>0.33452512702873904</v>
      </c>
    </row>
    <row r="803" spans="2:19" x14ac:dyDescent="0.25">
      <c r="B803" s="3">
        <f t="shared" si="48"/>
        <v>3925</v>
      </c>
      <c r="C803" s="14">
        <f t="shared" si="49"/>
        <v>65.416666666666671</v>
      </c>
      <c r="D803" s="11">
        <f t="shared" si="50"/>
        <v>958.2645764267503</v>
      </c>
      <c r="E803" s="11">
        <f t="shared" si="51"/>
        <v>275.08427560218865</v>
      </c>
      <c r="F803" s="11">
        <f>L803</f>
        <v>275.08427560218865</v>
      </c>
      <c r="G803" s="11">
        <f>P803</f>
        <v>275.08427560218865</v>
      </c>
      <c r="H803" s="24">
        <f>H802+IF(Limit=Oui,MAX(0,K802),K802)</f>
        <v>275.08427560218865</v>
      </c>
      <c r="I803" s="12">
        <f>Cp*RhoP/(J803*RhoA)*dP/1000*MassivSS</f>
        <v>0.50947649460513411</v>
      </c>
      <c r="J803" s="24">
        <f>IF(H803&lt;600,425+0.773*H803-1.69/1000*H803^2+2.22/1000^2*H803^3,IF(H803&lt;735,666+13002/(738-H803),IF(H803&lt;900,545+17820/(H803-731),650)))</f>
        <v>555.96707083505999</v>
      </c>
      <c r="K803" s="12">
        <f>LambdaP*MassivSS/(dP/1000)/(J803*RhoA)/(1+I803/3)*(D803-H803)*DeltaT-(EXP(I803/10)-1)*(D803-D802)</f>
        <v>0.33440591057320568</v>
      </c>
      <c r="L803" s="24">
        <f>L802+IF(Limit=Oui,MAX(0,O802),O802)</f>
        <v>275.08427560218865</v>
      </c>
      <c r="M803" s="12">
        <f>Cp*RhoP/(N803*RhoA)*dP/1000*MassivW</f>
        <v>0.50947649460513411</v>
      </c>
      <c r="N803" s="24">
        <f>IF(L803&lt;600,425+0.773*L803-1.69/1000*L803^2+2.22/1000^2*L803^3,IF(L803&lt;735,666+13002/(738-L803),IF(L803&lt;900,545+17820/(L803-731),650)))</f>
        <v>555.96707083505999</v>
      </c>
      <c r="O803" s="12">
        <f>LambdaP*MassivW/(dP/1000)/(N803*RhoA)/(1+M803/3)*(D803-L803)*DeltaT-(EXP(M803/10)-1)*(D803-D802)</f>
        <v>0.33440591057320568</v>
      </c>
      <c r="P803" s="24">
        <f>P802+IF(Limit=Oui,MAX(0,S802),S802)</f>
        <v>275.08427560218865</v>
      </c>
      <c r="Q803" s="12">
        <f>Cp*RhoP/(R803*RhoA)*dP/1000*MassivSI</f>
        <v>0.50947649460513411</v>
      </c>
      <c r="R803" s="24">
        <f>IF(P803&lt;600,425+0.773*P803-1.69/1000*P803^2+2.22/1000^2*P803^3,IF(P803&lt;735,666+13002/(738-P803),IF(P803&lt;900,545+17820/(P803-731),650)))</f>
        <v>555.96707083505999</v>
      </c>
      <c r="S803" s="12">
        <f>LambdaP*MassivSI/(dP/1000)/(R803*RhoA)/(1+Q803/3)*(D803-P803)*DeltaT-(EXP(Q803/10)-1)*(D803-D802)</f>
        <v>0.33440591057320568</v>
      </c>
    </row>
    <row r="804" spans="2:19" x14ac:dyDescent="0.25">
      <c r="B804" s="3">
        <f t="shared" si="48"/>
        <v>3930</v>
      </c>
      <c r="C804" s="14">
        <f t="shared" si="49"/>
        <v>65.5</v>
      </c>
      <c r="D804" s="11">
        <f t="shared" si="50"/>
        <v>958.45495967505497</v>
      </c>
      <c r="E804" s="11">
        <f t="shared" si="51"/>
        <v>275.41868151276185</v>
      </c>
      <c r="F804" s="11">
        <f>L804</f>
        <v>275.41868151276185</v>
      </c>
      <c r="G804" s="11">
        <f>P804</f>
        <v>275.41868151276185</v>
      </c>
      <c r="H804" s="24">
        <f>H803+IF(Limit=Oui,MAX(0,K803),K803)</f>
        <v>275.41868151276185</v>
      </c>
      <c r="I804" s="12">
        <f>Cp*RhoP/(J804*RhoA)*dP/1000*MassivSS</f>
        <v>0.50937010951530071</v>
      </c>
      <c r="J804" s="24">
        <f>IF(H804&lt;600,425+0.773*H804-1.69/1000*H804^2+2.22/1000^2*H804^3,IF(H804&lt;735,666+13002/(738-H804),IF(H804&lt;900,545+17820/(H804-731),650)))</f>
        <v>556.0831879877361</v>
      </c>
      <c r="K804" s="12">
        <f>LambdaP*MassivSS/(dP/1000)/(J804*RhoA)/(1+I804/3)*(D804-H804)*DeltaT-(EXP(I804/10)-1)*(D804-D803)</f>
        <v>0.33428664629341626</v>
      </c>
      <c r="L804" s="24">
        <f>L803+IF(Limit=Oui,MAX(0,O803),O803)</f>
        <v>275.41868151276185</v>
      </c>
      <c r="M804" s="12">
        <f>Cp*RhoP/(N804*RhoA)*dP/1000*MassivW</f>
        <v>0.50937010951530071</v>
      </c>
      <c r="N804" s="24">
        <f>IF(L804&lt;600,425+0.773*L804-1.69/1000*L804^2+2.22/1000^2*L804^3,IF(L804&lt;735,666+13002/(738-L804),IF(L804&lt;900,545+17820/(L804-731),650)))</f>
        <v>556.0831879877361</v>
      </c>
      <c r="O804" s="12">
        <f>LambdaP*MassivW/(dP/1000)/(N804*RhoA)/(1+M804/3)*(D804-L804)*DeltaT-(EXP(M804/10)-1)*(D804-D803)</f>
        <v>0.33428664629341626</v>
      </c>
      <c r="P804" s="24">
        <f>P803+IF(Limit=Oui,MAX(0,S803),S803)</f>
        <v>275.41868151276185</v>
      </c>
      <c r="Q804" s="12">
        <f>Cp*RhoP/(R804*RhoA)*dP/1000*MassivSI</f>
        <v>0.50937010951530071</v>
      </c>
      <c r="R804" s="24">
        <f>IF(P804&lt;600,425+0.773*P804-1.69/1000*P804^2+2.22/1000^2*P804^3,IF(P804&lt;735,666+13002/(738-P804),IF(P804&lt;900,545+17820/(P804-731),650)))</f>
        <v>556.0831879877361</v>
      </c>
      <c r="S804" s="12">
        <f>LambdaP*MassivSI/(dP/1000)/(R804*RhoA)/(1+Q804/3)*(D804-P804)*DeltaT-(EXP(Q804/10)-1)*(D804-D803)</f>
        <v>0.33428664629341626</v>
      </c>
    </row>
    <row r="805" spans="2:19" x14ac:dyDescent="0.25">
      <c r="B805" s="3">
        <f t="shared" si="48"/>
        <v>3935</v>
      </c>
      <c r="C805" s="14">
        <f t="shared" si="49"/>
        <v>65.583333333333329</v>
      </c>
      <c r="D805" s="11">
        <f t="shared" si="50"/>
        <v>958.64510132018779</v>
      </c>
      <c r="E805" s="11">
        <f t="shared" si="51"/>
        <v>275.75296815905529</v>
      </c>
      <c r="F805" s="11">
        <f>L805</f>
        <v>275.75296815905529</v>
      </c>
      <c r="G805" s="11">
        <f>P805</f>
        <v>275.75296815905529</v>
      </c>
      <c r="H805" s="24">
        <f>H804+IF(Limit=Oui,MAX(0,K804),K804)</f>
        <v>275.75296815905529</v>
      </c>
      <c r="I805" s="12">
        <f>Cp*RhoP/(J805*RhoA)*dP/1000*MassivSS</f>
        <v>0.50926377723154881</v>
      </c>
      <c r="J805" s="24">
        <f>IF(H805&lt;600,425+0.773*H805-1.69/1000*H805^2+2.22/1000^2*H805^3,IF(H805&lt;735,666+13002/(738-H805),IF(H805&lt;900,545+17820/(H805-731),650)))</f>
        <v>556.19929598123247</v>
      </c>
      <c r="K805" s="12">
        <f>LambdaP*MassivSS/(dP/1000)/(J805*RhoA)/(1+I805/3)*(D805-H805)*DeltaT-(EXP(I805/10)-1)*(D805-D804)</f>
        <v>0.33416733444222341</v>
      </c>
      <c r="L805" s="24">
        <f>L804+IF(Limit=Oui,MAX(0,O804),O804)</f>
        <v>275.75296815905529</v>
      </c>
      <c r="M805" s="12">
        <f>Cp*RhoP/(N805*RhoA)*dP/1000*MassivW</f>
        <v>0.50926377723154881</v>
      </c>
      <c r="N805" s="24">
        <f>IF(L805&lt;600,425+0.773*L805-1.69/1000*L805^2+2.22/1000^2*L805^3,IF(L805&lt;735,666+13002/(738-L805),IF(L805&lt;900,545+17820/(L805-731),650)))</f>
        <v>556.19929598123247</v>
      </c>
      <c r="O805" s="12">
        <f>LambdaP*MassivW/(dP/1000)/(N805*RhoA)/(1+M805/3)*(D805-L805)*DeltaT-(EXP(M805/10)-1)*(D805-D804)</f>
        <v>0.33416733444222341</v>
      </c>
      <c r="P805" s="24">
        <f>P804+IF(Limit=Oui,MAX(0,S804),S804)</f>
        <v>275.75296815905529</v>
      </c>
      <c r="Q805" s="12">
        <f>Cp*RhoP/(R805*RhoA)*dP/1000*MassivSI</f>
        <v>0.50926377723154881</v>
      </c>
      <c r="R805" s="24">
        <f>IF(P805&lt;600,425+0.773*P805-1.69/1000*P805^2+2.22/1000^2*P805^3,IF(P805&lt;735,666+13002/(738-P805),IF(P805&lt;900,545+17820/(P805-731),650)))</f>
        <v>556.19929598123247</v>
      </c>
      <c r="S805" s="12">
        <f>LambdaP*MassivSI/(dP/1000)/(R805*RhoA)/(1+Q805/3)*(D805-P805)*DeltaT-(EXP(Q805/10)-1)*(D805-D804)</f>
        <v>0.33416733444222341</v>
      </c>
    </row>
    <row r="806" spans="2:19" x14ac:dyDescent="0.25">
      <c r="B806" s="3">
        <f t="shared" si="48"/>
        <v>3940</v>
      </c>
      <c r="C806" s="14">
        <f t="shared" si="49"/>
        <v>65.666666666666671</v>
      </c>
      <c r="D806" s="11">
        <f t="shared" si="50"/>
        <v>958.83500197457795</v>
      </c>
      <c r="E806" s="11">
        <f t="shared" si="51"/>
        <v>276.0871354934975</v>
      </c>
      <c r="F806" s="11">
        <f>L806</f>
        <v>276.0871354934975</v>
      </c>
      <c r="G806" s="11">
        <f>P806</f>
        <v>276.0871354934975</v>
      </c>
      <c r="H806" s="24">
        <f>H805+IF(Limit=Oui,MAX(0,K805),K805)</f>
        <v>276.0871354934975</v>
      </c>
      <c r="I806" s="12">
        <f>Cp*RhoP/(J806*RhoA)*dP/1000*MassivSS</f>
        <v>0.50915749730712578</v>
      </c>
      <c r="J806" s="24">
        <f>IF(H806&lt;600,425+0.773*H806-1.69/1000*H806^2+2.22/1000^2*H806^3,IF(H806&lt;735,666+13002/(738-H806),IF(H806&lt;900,545+17820/(H806-731),650)))</f>
        <v>556.31539526181587</v>
      </c>
      <c r="K806" s="12">
        <f>LambdaP*MassivSS/(dP/1000)/(J806*RhoA)/(1+I806/3)*(D806-H806)*DeltaT-(EXP(I806/10)-1)*(D806-D805)</f>
        <v>0.33404797527118357</v>
      </c>
      <c r="L806" s="24">
        <f>L805+IF(Limit=Oui,MAX(0,O805),O805)</f>
        <v>276.0871354934975</v>
      </c>
      <c r="M806" s="12">
        <f>Cp*RhoP/(N806*RhoA)*dP/1000*MassivW</f>
        <v>0.50915749730712578</v>
      </c>
      <c r="N806" s="24">
        <f>IF(L806&lt;600,425+0.773*L806-1.69/1000*L806^2+2.22/1000^2*L806^3,IF(L806&lt;735,666+13002/(738-L806),IF(L806&lt;900,545+17820/(L806-731),650)))</f>
        <v>556.31539526181587</v>
      </c>
      <c r="O806" s="12">
        <f>LambdaP*MassivW/(dP/1000)/(N806*RhoA)/(1+M806/3)*(D806-L806)*DeltaT-(EXP(M806/10)-1)*(D806-D805)</f>
        <v>0.33404797527118357</v>
      </c>
      <c r="P806" s="24">
        <f>P805+IF(Limit=Oui,MAX(0,S805),S805)</f>
        <v>276.0871354934975</v>
      </c>
      <c r="Q806" s="12">
        <f>Cp*RhoP/(R806*RhoA)*dP/1000*MassivSI</f>
        <v>0.50915749730712578</v>
      </c>
      <c r="R806" s="24">
        <f>IF(P806&lt;600,425+0.773*P806-1.69/1000*P806^2+2.22/1000^2*P806^3,IF(P806&lt;735,666+13002/(738-P806),IF(P806&lt;900,545+17820/(P806-731),650)))</f>
        <v>556.31539526181587</v>
      </c>
      <c r="S806" s="12">
        <f>LambdaP*MassivSI/(dP/1000)/(R806*RhoA)/(1+Q806/3)*(D806-P806)*DeltaT-(EXP(Q806/10)-1)*(D806-D805)</f>
        <v>0.33404797527118357</v>
      </c>
    </row>
    <row r="807" spans="2:19" x14ac:dyDescent="0.25">
      <c r="B807" s="3">
        <f t="shared" si="48"/>
        <v>3945</v>
      </c>
      <c r="C807" s="14">
        <f t="shared" si="49"/>
        <v>65.75</v>
      </c>
      <c r="D807" s="11">
        <f t="shared" si="50"/>
        <v>959.02466224832847</v>
      </c>
      <c r="E807" s="11">
        <f t="shared" si="51"/>
        <v>276.42118346876867</v>
      </c>
      <c r="F807" s="11">
        <f>L807</f>
        <v>276.42118346876867</v>
      </c>
      <c r="G807" s="11">
        <f>P807</f>
        <v>276.42118346876867</v>
      </c>
      <c r="H807" s="24">
        <f>H806+IF(Limit=Oui,MAX(0,K806),K806)</f>
        <v>276.42118346876867</v>
      </c>
      <c r="I807" s="12">
        <f>Cp*RhoP/(J807*RhoA)*dP/1000*MassivSS</f>
        <v>0.50905126929689792</v>
      </c>
      <c r="J807" s="24">
        <f>IF(H807&lt;600,425+0.773*H807-1.69/1000*H807^2+2.22/1000^2*H807^3,IF(H807&lt;735,666+13002/(738-H807),IF(H807&lt;900,545+17820/(H807-731),650)))</f>
        <v>556.4314862747691</v>
      </c>
      <c r="K807" s="12">
        <f>LambdaP*MassivSS/(dP/1000)/(J807*RhoA)/(1+I807/3)*(D807-H807)*DeltaT-(EXP(I807/10)-1)*(D807-D806)</f>
        <v>0.33392856903057538</v>
      </c>
      <c r="L807" s="24">
        <f>L806+IF(Limit=Oui,MAX(0,O806),O806)</f>
        <v>276.42118346876867</v>
      </c>
      <c r="M807" s="12">
        <f>Cp*RhoP/(N807*RhoA)*dP/1000*MassivW</f>
        <v>0.50905126929689792</v>
      </c>
      <c r="N807" s="24">
        <f>IF(L807&lt;600,425+0.773*L807-1.69/1000*L807^2+2.22/1000^2*L807^3,IF(L807&lt;735,666+13002/(738-L807),IF(L807&lt;900,545+17820/(L807-731),650)))</f>
        <v>556.4314862747691</v>
      </c>
      <c r="O807" s="12">
        <f>LambdaP*MassivW/(dP/1000)/(N807*RhoA)/(1+M807/3)*(D807-L807)*DeltaT-(EXP(M807/10)-1)*(D807-D806)</f>
        <v>0.33392856903057538</v>
      </c>
      <c r="P807" s="24">
        <f>P806+IF(Limit=Oui,MAX(0,S806),S806)</f>
        <v>276.42118346876867</v>
      </c>
      <c r="Q807" s="12">
        <f>Cp*RhoP/(R807*RhoA)*dP/1000*MassivSI</f>
        <v>0.50905126929689792</v>
      </c>
      <c r="R807" s="24">
        <f>IF(P807&lt;600,425+0.773*P807-1.69/1000*P807^2+2.22/1000^2*P807^3,IF(P807&lt;735,666+13002/(738-P807),IF(P807&lt;900,545+17820/(P807-731),650)))</f>
        <v>556.4314862747691</v>
      </c>
      <c r="S807" s="12">
        <f>LambdaP*MassivSI/(dP/1000)/(R807*RhoA)/(1+Q807/3)*(D807-P807)*DeltaT-(EXP(Q807/10)-1)*(D807-D806)</f>
        <v>0.33392856903057538</v>
      </c>
    </row>
    <row r="808" spans="2:19" x14ac:dyDescent="0.25">
      <c r="B808" s="3">
        <f t="shared" si="48"/>
        <v>3950</v>
      </c>
      <c r="C808" s="14">
        <f t="shared" si="49"/>
        <v>65.833333333333329</v>
      </c>
      <c r="D808" s="11">
        <f t="shared" si="50"/>
        <v>959.21408274922908</v>
      </c>
      <c r="E808" s="11">
        <f t="shared" si="51"/>
        <v>276.75511203779922</v>
      </c>
      <c r="F808" s="11">
        <f>L808</f>
        <v>276.75511203779922</v>
      </c>
      <c r="G808" s="11">
        <f>P808</f>
        <v>276.75511203779922</v>
      </c>
      <c r="H808" s="24">
        <f>H807+IF(Limit=Oui,MAX(0,K807),K807)</f>
        <v>276.75511203779922</v>
      </c>
      <c r="I808" s="12">
        <f>Cp*RhoP/(J808*RhoA)*dP/1000*MassivSS</f>
        <v>0.50894509275734756</v>
      </c>
      <c r="J808" s="24">
        <f>IF(H808&lt;600,425+0.773*H808-1.69/1000*H808^2+2.22/1000^2*H808^3,IF(H808&lt;735,666+13002/(738-H808),IF(H808&lt;900,545+17820/(H808-731),650)))</f>
        <v>556.54756946439079</v>
      </c>
      <c r="K808" s="12">
        <f>LambdaP*MassivSS/(dP/1000)/(J808*RhoA)/(1+I808/3)*(D808-H808)*DeltaT-(EXP(I808/10)-1)*(D808-D807)</f>
        <v>0.33380911596933149</v>
      </c>
      <c r="L808" s="24">
        <f>L807+IF(Limit=Oui,MAX(0,O807),O807)</f>
        <v>276.75511203779922</v>
      </c>
      <c r="M808" s="12">
        <f>Cp*RhoP/(N808*RhoA)*dP/1000*MassivW</f>
        <v>0.50894509275734756</v>
      </c>
      <c r="N808" s="24">
        <f>IF(L808&lt;600,425+0.773*L808-1.69/1000*L808^2+2.22/1000^2*L808^3,IF(L808&lt;735,666+13002/(738-L808),IF(L808&lt;900,545+17820/(L808-731),650)))</f>
        <v>556.54756946439079</v>
      </c>
      <c r="O808" s="12">
        <f>LambdaP*MassivW/(dP/1000)/(N808*RhoA)/(1+M808/3)*(D808-L808)*DeltaT-(EXP(M808/10)-1)*(D808-D807)</f>
        <v>0.33380911596933149</v>
      </c>
      <c r="P808" s="24">
        <f>P807+IF(Limit=Oui,MAX(0,S807),S807)</f>
        <v>276.75511203779922</v>
      </c>
      <c r="Q808" s="12">
        <f>Cp*RhoP/(R808*RhoA)*dP/1000*MassivSI</f>
        <v>0.50894509275734756</v>
      </c>
      <c r="R808" s="24">
        <f>IF(P808&lt;600,425+0.773*P808-1.69/1000*P808^2+2.22/1000^2*P808^3,IF(P808&lt;735,666+13002/(738-P808),IF(P808&lt;900,545+17820/(P808-731),650)))</f>
        <v>556.54756946439079</v>
      </c>
      <c r="S808" s="12">
        <f>LambdaP*MassivSI/(dP/1000)/(R808*RhoA)/(1+Q808/3)*(D808-P808)*DeltaT-(EXP(Q808/10)-1)*(D808-D807)</f>
        <v>0.33380911596933149</v>
      </c>
    </row>
    <row r="809" spans="2:19" x14ac:dyDescent="0.25">
      <c r="B809" s="3">
        <f t="shared" si="48"/>
        <v>3955</v>
      </c>
      <c r="C809" s="14">
        <f t="shared" si="49"/>
        <v>65.916666666666671</v>
      </c>
      <c r="D809" s="11">
        <f t="shared" si="50"/>
        <v>959.40326408276724</v>
      </c>
      <c r="E809" s="11">
        <f t="shared" si="51"/>
        <v>277.08892115376858</v>
      </c>
      <c r="F809" s="11">
        <f>L809</f>
        <v>277.08892115376858</v>
      </c>
      <c r="G809" s="11">
        <f>P809</f>
        <v>277.08892115376858</v>
      </c>
      <c r="H809" s="24">
        <f>H808+IF(Limit=Oui,MAX(0,K808),K808)</f>
        <v>277.08892115376858</v>
      </c>
      <c r="I809" s="12">
        <f>Cp*RhoP/(J809*RhoA)*dP/1000*MassivSS</f>
        <v>0.5088389672465693</v>
      </c>
      <c r="J809" s="24">
        <f>IF(H809&lt;600,425+0.773*H809-1.69/1000*H809^2+2.22/1000^2*H809^3,IF(H809&lt;735,666+13002/(738-H809),IF(H809&lt;900,545+17820/(H809-731),650)))</f>
        <v>556.66364527399594</v>
      </c>
      <c r="K809" s="12">
        <f>LambdaP*MassivSS/(dP/1000)/(J809*RhoA)/(1+I809/3)*(D809-H809)*DeltaT-(EXP(I809/10)-1)*(D809-D808)</f>
        <v>0.33368961633514005</v>
      </c>
      <c r="L809" s="24">
        <f>L808+IF(Limit=Oui,MAX(0,O808),O808)</f>
        <v>277.08892115376858</v>
      </c>
      <c r="M809" s="12">
        <f>Cp*RhoP/(N809*RhoA)*dP/1000*MassivW</f>
        <v>0.5088389672465693</v>
      </c>
      <c r="N809" s="24">
        <f>IF(L809&lt;600,425+0.773*L809-1.69/1000*L809^2+2.22/1000^2*L809^3,IF(L809&lt;735,666+13002/(738-L809),IF(L809&lt;900,545+17820/(L809-731),650)))</f>
        <v>556.66364527399594</v>
      </c>
      <c r="O809" s="12">
        <f>LambdaP*MassivW/(dP/1000)/(N809*RhoA)/(1+M809/3)*(D809-L809)*DeltaT-(EXP(M809/10)-1)*(D809-D808)</f>
        <v>0.33368961633514005</v>
      </c>
      <c r="P809" s="24">
        <f>P808+IF(Limit=Oui,MAX(0,S808),S808)</f>
        <v>277.08892115376858</v>
      </c>
      <c r="Q809" s="12">
        <f>Cp*RhoP/(R809*RhoA)*dP/1000*MassivSI</f>
        <v>0.5088389672465693</v>
      </c>
      <c r="R809" s="24">
        <f>IF(P809&lt;600,425+0.773*P809-1.69/1000*P809^2+2.22/1000^2*P809^3,IF(P809&lt;735,666+13002/(738-P809),IF(P809&lt;900,545+17820/(P809-731),650)))</f>
        <v>556.66364527399594</v>
      </c>
      <c r="S809" s="12">
        <f>LambdaP*MassivSI/(dP/1000)/(R809*RhoA)/(1+Q809/3)*(D809-P809)*DeltaT-(EXP(Q809/10)-1)*(D809-D808)</f>
        <v>0.33368961633514005</v>
      </c>
    </row>
    <row r="810" spans="2:19" x14ac:dyDescent="0.25">
      <c r="B810" s="3">
        <f t="shared" si="48"/>
        <v>3960</v>
      </c>
      <c r="C810" s="14">
        <f t="shared" si="49"/>
        <v>66</v>
      </c>
      <c r="D810" s="11">
        <f t="shared" si="50"/>
        <v>959.59220685213904</v>
      </c>
      <c r="E810" s="11">
        <f t="shared" si="51"/>
        <v>277.42261077010374</v>
      </c>
      <c r="F810" s="11">
        <f>L810</f>
        <v>277.42261077010374</v>
      </c>
      <c r="G810" s="11">
        <f>P810</f>
        <v>277.42261077010374</v>
      </c>
      <c r="H810" s="24">
        <f>H809+IF(Limit=Oui,MAX(0,K809),K809)</f>
        <v>277.42261077010374</v>
      </c>
      <c r="I810" s="12">
        <f>Cp*RhoP/(J810*RhoA)*dP/1000*MassivSS</f>
        <v>0.50873289232426799</v>
      </c>
      <c r="J810" s="24">
        <f>IF(H810&lt;600,425+0.773*H810-1.69/1000*H810^2+2.22/1000^2*H810^3,IF(H810&lt;735,666+13002/(738-H810),IF(H810&lt;900,545+17820/(H810-731),650)))</f>
        <v>556.77971414591536</v>
      </c>
      <c r="K810" s="12">
        <f>LambdaP*MassivSS/(dP/1000)/(J810*RhoA)/(1+I810/3)*(D810-H810)*DeltaT-(EXP(I810/10)-1)*(D810-D809)</f>
        <v>0.33357007037445796</v>
      </c>
      <c r="L810" s="24">
        <f>L809+IF(Limit=Oui,MAX(0,O809),O809)</f>
        <v>277.42261077010374</v>
      </c>
      <c r="M810" s="12">
        <f>Cp*RhoP/(N810*RhoA)*dP/1000*MassivW</f>
        <v>0.50873289232426799</v>
      </c>
      <c r="N810" s="24">
        <f>IF(L810&lt;600,425+0.773*L810-1.69/1000*L810^2+2.22/1000^2*L810^3,IF(L810&lt;735,666+13002/(738-L810),IF(L810&lt;900,545+17820/(L810-731),650)))</f>
        <v>556.77971414591536</v>
      </c>
      <c r="O810" s="12">
        <f>LambdaP*MassivW/(dP/1000)/(N810*RhoA)/(1+M810/3)*(D810-L810)*DeltaT-(EXP(M810/10)-1)*(D810-D809)</f>
        <v>0.33357007037445796</v>
      </c>
      <c r="P810" s="24">
        <f>P809+IF(Limit=Oui,MAX(0,S809),S809)</f>
        <v>277.42261077010374</v>
      </c>
      <c r="Q810" s="12">
        <f>Cp*RhoP/(R810*RhoA)*dP/1000*MassivSI</f>
        <v>0.50873289232426799</v>
      </c>
      <c r="R810" s="24">
        <f>IF(P810&lt;600,425+0.773*P810-1.69/1000*P810^2+2.22/1000^2*P810^3,IF(P810&lt;735,666+13002/(738-P810),IF(P810&lt;900,545+17820/(P810-731),650)))</f>
        <v>556.77971414591536</v>
      </c>
      <c r="S810" s="12">
        <f>LambdaP*MassivSI/(dP/1000)/(R810*RhoA)/(1+Q810/3)*(D810-P810)*DeltaT-(EXP(Q810/10)-1)*(D810-D809)</f>
        <v>0.33357007037445796</v>
      </c>
    </row>
    <row r="811" spans="2:19" x14ac:dyDescent="0.25">
      <c r="B811" s="3">
        <f t="shared" si="48"/>
        <v>3965</v>
      </c>
      <c r="C811" s="14">
        <f t="shared" si="49"/>
        <v>66.083333333333329</v>
      </c>
      <c r="D811" s="11">
        <f t="shared" si="50"/>
        <v>959.78091165826231</v>
      </c>
      <c r="E811" s="11">
        <f t="shared" si="51"/>
        <v>277.75618084047818</v>
      </c>
      <c r="F811" s="11">
        <f>L811</f>
        <v>277.75618084047818</v>
      </c>
      <c r="G811" s="11">
        <f>P811</f>
        <v>277.75618084047818</v>
      </c>
      <c r="H811" s="24">
        <f>H810+IF(Limit=Oui,MAX(0,K810),K810)</f>
        <v>277.75618084047818</v>
      </c>
      <c r="I811" s="12">
        <f>Cp*RhoP/(J811*RhoA)*dP/1000*MassivSS</f>
        <v>0.50862686755175512</v>
      </c>
      <c r="J811" s="24">
        <f>IF(H811&lt;600,425+0.773*H811-1.69/1000*H811^2+2.22/1000^2*H811^3,IF(H811&lt;735,666+13002/(738-H811),IF(H811&lt;900,545+17820/(H811-731),650)))</f>
        <v>556.8957765214958</v>
      </c>
      <c r="K811" s="12">
        <f>LambdaP*MassivSS/(dP/1000)/(J811*RhoA)/(1+I811/3)*(D811-H811)*DeltaT-(EXP(I811/10)-1)*(D811-D810)</f>
        <v>0.33345047833240576</v>
      </c>
      <c r="L811" s="24">
        <f>L810+IF(Limit=Oui,MAX(0,O810),O810)</f>
        <v>277.75618084047818</v>
      </c>
      <c r="M811" s="12">
        <f>Cp*RhoP/(N811*RhoA)*dP/1000*MassivW</f>
        <v>0.50862686755175512</v>
      </c>
      <c r="N811" s="24">
        <f>IF(L811&lt;600,425+0.773*L811-1.69/1000*L811^2+2.22/1000^2*L811^3,IF(L811&lt;735,666+13002/(738-L811),IF(L811&lt;900,545+17820/(L811-731),650)))</f>
        <v>556.8957765214958</v>
      </c>
      <c r="O811" s="12">
        <f>LambdaP*MassivW/(dP/1000)/(N811*RhoA)/(1+M811/3)*(D811-L811)*DeltaT-(EXP(M811/10)-1)*(D811-D810)</f>
        <v>0.33345047833240576</v>
      </c>
      <c r="P811" s="24">
        <f>P810+IF(Limit=Oui,MAX(0,S810),S810)</f>
        <v>277.75618084047818</v>
      </c>
      <c r="Q811" s="12">
        <f>Cp*RhoP/(R811*RhoA)*dP/1000*MassivSI</f>
        <v>0.50862686755175512</v>
      </c>
      <c r="R811" s="24">
        <f>IF(P811&lt;600,425+0.773*P811-1.69/1000*P811^2+2.22/1000^2*P811^3,IF(P811&lt;735,666+13002/(738-P811),IF(P811&lt;900,545+17820/(P811-731),650)))</f>
        <v>556.8957765214958</v>
      </c>
      <c r="S811" s="12">
        <f>LambdaP*MassivSI/(dP/1000)/(R811*RhoA)/(1+Q811/3)*(D811-P811)*DeltaT-(EXP(Q811/10)-1)*(D811-D810)</f>
        <v>0.33345047833240576</v>
      </c>
    </row>
    <row r="812" spans="2:19" x14ac:dyDescent="0.25">
      <c r="B812" s="3">
        <f t="shared" si="48"/>
        <v>3970</v>
      </c>
      <c r="C812" s="14">
        <f t="shared" si="49"/>
        <v>66.166666666666671</v>
      </c>
      <c r="D812" s="11">
        <f t="shared" si="50"/>
        <v>959.96937909978703</v>
      </c>
      <c r="E812" s="11">
        <f t="shared" si="51"/>
        <v>278.08963131881058</v>
      </c>
      <c r="F812" s="11">
        <f>L812</f>
        <v>278.08963131881058</v>
      </c>
      <c r="G812" s="11">
        <f>P812</f>
        <v>278.08963131881058</v>
      </c>
      <c r="H812" s="24">
        <f>H811+IF(Limit=Oui,MAX(0,K811),K811)</f>
        <v>278.08963131881058</v>
      </c>
      <c r="I812" s="12">
        <f>Cp*RhoP/(J812*RhoA)*dP/1000*MassivSS</f>
        <v>0.50852089249194599</v>
      </c>
      <c r="J812" s="24">
        <f>IF(H812&lt;600,425+0.773*H812-1.69/1000*H812^2+2.22/1000^2*H812^3,IF(H812&lt;735,666+13002/(738-H812),IF(H812&lt;900,545+17820/(H812-731),650)))</f>
        <v>557.01183284109982</v>
      </c>
      <c r="K812" s="12">
        <f>LambdaP*MassivSS/(dP/1000)/(J812*RhoA)/(1+I812/3)*(D812-H812)*DeltaT-(EXP(I812/10)-1)*(D812-D811)</f>
        <v>0.333330840452911</v>
      </c>
      <c r="L812" s="24">
        <f>L811+IF(Limit=Oui,MAX(0,O811),O811)</f>
        <v>278.08963131881058</v>
      </c>
      <c r="M812" s="12">
        <f>Cp*RhoP/(N812*RhoA)*dP/1000*MassivW</f>
        <v>0.50852089249194599</v>
      </c>
      <c r="N812" s="24">
        <f>IF(L812&lt;600,425+0.773*L812-1.69/1000*L812^2+2.22/1000^2*L812^3,IF(L812&lt;735,666+13002/(738-L812),IF(L812&lt;900,545+17820/(L812-731),650)))</f>
        <v>557.01183284109982</v>
      </c>
      <c r="O812" s="12">
        <f>LambdaP*MassivW/(dP/1000)/(N812*RhoA)/(1+M812/3)*(D812-L812)*DeltaT-(EXP(M812/10)-1)*(D812-D811)</f>
        <v>0.333330840452911</v>
      </c>
      <c r="P812" s="24">
        <f>P811+IF(Limit=Oui,MAX(0,S811),S811)</f>
        <v>278.08963131881058</v>
      </c>
      <c r="Q812" s="12">
        <f>Cp*RhoP/(R812*RhoA)*dP/1000*MassivSI</f>
        <v>0.50852089249194599</v>
      </c>
      <c r="R812" s="24">
        <f>IF(P812&lt;600,425+0.773*P812-1.69/1000*P812^2+2.22/1000^2*P812^3,IF(P812&lt;735,666+13002/(738-P812),IF(P812&lt;900,545+17820/(P812-731),650)))</f>
        <v>557.01183284109982</v>
      </c>
      <c r="S812" s="12">
        <f>LambdaP*MassivSI/(dP/1000)/(R812*RhoA)/(1+Q812/3)*(D812-P812)*DeltaT-(EXP(Q812/10)-1)*(D812-D811)</f>
        <v>0.333330840452911</v>
      </c>
    </row>
    <row r="813" spans="2:19" x14ac:dyDescent="0.25">
      <c r="B813" s="3">
        <f t="shared" si="48"/>
        <v>3975</v>
      </c>
      <c r="C813" s="14">
        <f t="shared" si="49"/>
        <v>66.25</v>
      </c>
      <c r="D813" s="11">
        <f t="shared" si="50"/>
        <v>960.15760977310686</v>
      </c>
      <c r="E813" s="11">
        <f t="shared" si="51"/>
        <v>278.42296215926348</v>
      </c>
      <c r="F813" s="11">
        <f>L813</f>
        <v>278.42296215926348</v>
      </c>
      <c r="G813" s="11">
        <f>P813</f>
        <v>278.42296215926348</v>
      </c>
      <c r="H813" s="24">
        <f>H812+IF(Limit=Oui,MAX(0,K812),K812)</f>
        <v>278.42296215926348</v>
      </c>
      <c r="I813" s="12">
        <f>Cp*RhoP/(J813*RhoA)*dP/1000*MassivSS</f>
        <v>0.50841496670935615</v>
      </c>
      <c r="J813" s="24">
        <f>IF(H813&lt;600,425+0.773*H813-1.69/1000*H813^2+2.22/1000^2*H813^3,IF(H813&lt;735,666+13002/(738-H813),IF(H813&lt;900,545+17820/(H813-731),650)))</f>
        <v>557.127883544106</v>
      </c>
      <c r="K813" s="12">
        <f>LambdaP*MassivSS/(dP/1000)/(J813*RhoA)/(1+I813/3)*(D813-H813)*DeltaT-(EXP(I813/10)-1)*(D813-D812)</f>
        <v>0.33321115697866199</v>
      </c>
      <c r="L813" s="24">
        <f>L812+IF(Limit=Oui,MAX(0,O812),O812)</f>
        <v>278.42296215926348</v>
      </c>
      <c r="M813" s="12">
        <f>Cp*RhoP/(N813*RhoA)*dP/1000*MassivW</f>
        <v>0.50841496670935615</v>
      </c>
      <c r="N813" s="24">
        <f>IF(L813&lt;600,425+0.773*L813-1.69/1000*L813^2+2.22/1000^2*L813^3,IF(L813&lt;735,666+13002/(738-L813),IF(L813&lt;900,545+17820/(L813-731),650)))</f>
        <v>557.127883544106</v>
      </c>
      <c r="O813" s="12">
        <f>LambdaP*MassivW/(dP/1000)/(N813*RhoA)/(1+M813/3)*(D813-L813)*DeltaT-(EXP(M813/10)-1)*(D813-D812)</f>
        <v>0.33321115697866199</v>
      </c>
      <c r="P813" s="24">
        <f>P812+IF(Limit=Oui,MAX(0,S812),S812)</f>
        <v>278.42296215926348</v>
      </c>
      <c r="Q813" s="12">
        <f>Cp*RhoP/(R813*RhoA)*dP/1000*MassivSI</f>
        <v>0.50841496670935615</v>
      </c>
      <c r="R813" s="24">
        <f>IF(P813&lt;600,425+0.773*P813-1.69/1000*P813^2+2.22/1000^2*P813^3,IF(P813&lt;735,666+13002/(738-P813),IF(P813&lt;900,545+17820/(P813-731),650)))</f>
        <v>557.127883544106</v>
      </c>
      <c r="S813" s="12">
        <f>LambdaP*MassivSI/(dP/1000)/(R813*RhoA)/(1+Q813/3)*(D813-P813)*DeltaT-(EXP(Q813/10)-1)*(D813-D812)</f>
        <v>0.33321115697866199</v>
      </c>
    </row>
    <row r="814" spans="2:19" x14ac:dyDescent="0.25">
      <c r="B814" s="3">
        <f t="shared" si="48"/>
        <v>3980</v>
      </c>
      <c r="C814" s="14">
        <f t="shared" si="49"/>
        <v>66.333333333333329</v>
      </c>
      <c r="D814" s="11">
        <f t="shared" si="50"/>
        <v>960.34560427237034</v>
      </c>
      <c r="E814" s="11">
        <f t="shared" si="51"/>
        <v>278.75617331624215</v>
      </c>
      <c r="F814" s="11">
        <f>L814</f>
        <v>278.75617331624215</v>
      </c>
      <c r="G814" s="11">
        <f>P814</f>
        <v>278.75617331624215</v>
      </c>
      <c r="H814" s="24">
        <f>H813+IF(Limit=Oui,MAX(0,K813),K813)</f>
        <v>278.75617331624215</v>
      </c>
      <c r="I814" s="12">
        <f>Cp*RhoP/(J814*RhoA)*dP/1000*MassivSS</f>
        <v>0.50830908977009914</v>
      </c>
      <c r="J814" s="24">
        <f>IF(H814&lt;600,425+0.773*H814-1.69/1000*H814^2+2.22/1000^2*H814^3,IF(H814&lt;735,666+13002/(738-H814),IF(H814&lt;900,545+17820/(H814-731),650)))</f>
        <v>557.24392906890876</v>
      </c>
      <c r="K814" s="12">
        <f>LambdaP*MassivSS/(dP/1000)/(J814*RhoA)/(1+I814/3)*(D814-H814)*DeltaT-(EXP(I814/10)-1)*(D814-D813)</f>
        <v>0.33309142815112641</v>
      </c>
      <c r="L814" s="24">
        <f>L813+IF(Limit=Oui,MAX(0,O813),O813)</f>
        <v>278.75617331624215</v>
      </c>
      <c r="M814" s="12">
        <f>Cp*RhoP/(N814*RhoA)*dP/1000*MassivW</f>
        <v>0.50830908977009914</v>
      </c>
      <c r="N814" s="24">
        <f>IF(L814&lt;600,425+0.773*L814-1.69/1000*L814^2+2.22/1000^2*L814^3,IF(L814&lt;735,666+13002/(738-L814),IF(L814&lt;900,545+17820/(L814-731),650)))</f>
        <v>557.24392906890876</v>
      </c>
      <c r="O814" s="12">
        <f>LambdaP*MassivW/(dP/1000)/(N814*RhoA)/(1+M814/3)*(D814-L814)*DeltaT-(EXP(M814/10)-1)*(D814-D813)</f>
        <v>0.33309142815112641</v>
      </c>
      <c r="P814" s="24">
        <f>P813+IF(Limit=Oui,MAX(0,S813),S813)</f>
        <v>278.75617331624215</v>
      </c>
      <c r="Q814" s="12">
        <f>Cp*RhoP/(R814*RhoA)*dP/1000*MassivSI</f>
        <v>0.50830908977009914</v>
      </c>
      <c r="R814" s="24">
        <f>IF(P814&lt;600,425+0.773*P814-1.69/1000*P814^2+2.22/1000^2*P814^3,IF(P814&lt;735,666+13002/(738-P814),IF(P814&lt;900,545+17820/(P814-731),650)))</f>
        <v>557.24392906890876</v>
      </c>
      <c r="S814" s="12">
        <f>LambdaP*MassivSI/(dP/1000)/(R814*RhoA)/(1+Q814/3)*(D814-P814)*DeltaT-(EXP(Q814/10)-1)*(D814-D813)</f>
        <v>0.33309142815112641</v>
      </c>
    </row>
    <row r="815" spans="2:19" x14ac:dyDescent="0.25">
      <c r="B815" s="3">
        <f t="shared" si="48"/>
        <v>3985</v>
      </c>
      <c r="C815" s="14">
        <f t="shared" si="49"/>
        <v>66.416666666666671</v>
      </c>
      <c r="D815" s="11">
        <f t="shared" si="50"/>
        <v>960.53336318949289</v>
      </c>
      <c r="E815" s="11">
        <f t="shared" si="51"/>
        <v>279.08926474439329</v>
      </c>
      <c r="F815" s="11">
        <f>L815</f>
        <v>279.08926474439329</v>
      </c>
      <c r="G815" s="11">
        <f>P815</f>
        <v>279.08926474439329</v>
      </c>
      <c r="H815" s="24">
        <f>H814+IF(Limit=Oui,MAX(0,K814),K814)</f>
        <v>279.08926474439329</v>
      </c>
      <c r="I815" s="12">
        <f>Cp*RhoP/(J815*RhoA)*dP/1000*MassivSS</f>
        <v>0.50820326124188275</v>
      </c>
      <c r="J815" s="24">
        <f>IF(H815&lt;600,425+0.773*H815-1.69/1000*H815^2+2.22/1000^2*H815^3,IF(H815&lt;735,666+13002/(738-H815),IF(H815&lt;900,545+17820/(H815-731),650)))</f>
        <v>557.35996985291865</v>
      </c>
      <c r="K815" s="12">
        <f>LambdaP*MassivSS/(dP/1000)/(J815*RhoA)/(1+I815/3)*(D815-H815)*DeltaT-(EXP(I815/10)-1)*(D815-D814)</f>
        <v>0.33297165421052388</v>
      </c>
      <c r="L815" s="24">
        <f>L814+IF(Limit=Oui,MAX(0,O814),O814)</f>
        <v>279.08926474439329</v>
      </c>
      <c r="M815" s="12">
        <f>Cp*RhoP/(N815*RhoA)*dP/1000*MassivW</f>
        <v>0.50820326124188275</v>
      </c>
      <c r="N815" s="24">
        <f>IF(L815&lt;600,425+0.773*L815-1.69/1000*L815^2+2.22/1000^2*L815^3,IF(L815&lt;735,666+13002/(738-L815),IF(L815&lt;900,545+17820/(L815-731),650)))</f>
        <v>557.35996985291865</v>
      </c>
      <c r="O815" s="12">
        <f>LambdaP*MassivW/(dP/1000)/(N815*RhoA)/(1+M815/3)*(D815-L815)*DeltaT-(EXP(M815/10)-1)*(D815-D814)</f>
        <v>0.33297165421052388</v>
      </c>
      <c r="P815" s="24">
        <f>P814+IF(Limit=Oui,MAX(0,S814),S814)</f>
        <v>279.08926474439329</v>
      </c>
      <c r="Q815" s="12">
        <f>Cp*RhoP/(R815*RhoA)*dP/1000*MassivSI</f>
        <v>0.50820326124188275</v>
      </c>
      <c r="R815" s="24">
        <f>IF(P815&lt;600,425+0.773*P815-1.69/1000*P815^2+2.22/1000^2*P815^3,IF(P815&lt;735,666+13002/(738-P815),IF(P815&lt;900,545+17820/(P815-731),650)))</f>
        <v>557.35996985291865</v>
      </c>
      <c r="S815" s="12">
        <f>LambdaP*MassivSI/(dP/1000)/(R815*RhoA)/(1+Q815/3)*(D815-P815)*DeltaT-(EXP(Q815/10)-1)*(D815-D814)</f>
        <v>0.33297165421052388</v>
      </c>
    </row>
    <row r="816" spans="2:19" x14ac:dyDescent="0.25">
      <c r="B816" s="3">
        <f t="shared" si="48"/>
        <v>3990</v>
      </c>
      <c r="C816" s="14">
        <f t="shared" si="49"/>
        <v>66.5</v>
      </c>
      <c r="D816" s="11">
        <f t="shared" si="50"/>
        <v>960.72088711416734</v>
      </c>
      <c r="E816" s="11">
        <f t="shared" si="51"/>
        <v>279.42223639860379</v>
      </c>
      <c r="F816" s="11">
        <f>L816</f>
        <v>279.42223639860379</v>
      </c>
      <c r="G816" s="11">
        <f>P816</f>
        <v>279.42223639860379</v>
      </c>
      <c r="H816" s="24">
        <f>H815+IF(Limit=Oui,MAX(0,K815),K815)</f>
        <v>279.42223639860379</v>
      </c>
      <c r="I816" s="12">
        <f>Cp*RhoP/(J816*RhoA)*dP/1000*MassivSS</f>
        <v>0.50809748069400684</v>
      </c>
      <c r="J816" s="24">
        <f>IF(H816&lt;600,425+0.773*H816-1.69/1000*H816^2+2.22/1000^2*H816^3,IF(H816&lt;735,666+13002/(738-H816),IF(H816&lt;900,545+17820/(H816-731),650)))</f>
        <v>557.4760063325615</v>
      </c>
      <c r="K816" s="12">
        <f>LambdaP*MassivSS/(dP/1000)/(J816*RhoA)/(1+I816/3)*(D816-H816)*DeltaT-(EXP(I816/10)-1)*(D816-D815)</f>
        <v>0.33285183539590263</v>
      </c>
      <c r="L816" s="24">
        <f>L815+IF(Limit=Oui,MAX(0,O815),O815)</f>
        <v>279.42223639860379</v>
      </c>
      <c r="M816" s="12">
        <f>Cp*RhoP/(N816*RhoA)*dP/1000*MassivW</f>
        <v>0.50809748069400684</v>
      </c>
      <c r="N816" s="24">
        <f>IF(L816&lt;600,425+0.773*L816-1.69/1000*L816^2+2.22/1000^2*L816^3,IF(L816&lt;735,666+13002/(738-L816),IF(L816&lt;900,545+17820/(L816-731),650)))</f>
        <v>557.4760063325615</v>
      </c>
      <c r="O816" s="12">
        <f>LambdaP*MassivW/(dP/1000)/(N816*RhoA)/(1+M816/3)*(D816-L816)*DeltaT-(EXP(M816/10)-1)*(D816-D815)</f>
        <v>0.33285183539590263</v>
      </c>
      <c r="P816" s="24">
        <f>P815+IF(Limit=Oui,MAX(0,S815),S815)</f>
        <v>279.42223639860379</v>
      </c>
      <c r="Q816" s="12">
        <f>Cp*RhoP/(R816*RhoA)*dP/1000*MassivSI</f>
        <v>0.50809748069400684</v>
      </c>
      <c r="R816" s="24">
        <f>IF(P816&lt;600,425+0.773*P816-1.69/1000*P816^2+2.22/1000^2*P816^3,IF(P816&lt;735,666+13002/(738-P816),IF(P816&lt;900,545+17820/(P816-731),650)))</f>
        <v>557.4760063325615</v>
      </c>
      <c r="S816" s="12">
        <f>LambdaP*MassivSI/(dP/1000)/(R816*RhoA)/(1+Q816/3)*(D816-P816)*DeltaT-(EXP(Q816/10)-1)*(D816-D815)</f>
        <v>0.33285183539590263</v>
      </c>
    </row>
    <row r="817" spans="2:19" x14ac:dyDescent="0.25">
      <c r="B817" s="3">
        <f t="shared" si="48"/>
        <v>3995</v>
      </c>
      <c r="C817" s="14">
        <f t="shared" si="49"/>
        <v>66.583333333333329</v>
      </c>
      <c r="D817" s="11">
        <f t="shared" si="50"/>
        <v>960.90817663387486</v>
      </c>
      <c r="E817" s="11">
        <f t="shared" si="51"/>
        <v>279.75508823399969</v>
      </c>
      <c r="F817" s="11">
        <f>L817</f>
        <v>279.75508823399969</v>
      </c>
      <c r="G817" s="11">
        <f>P817</f>
        <v>279.75508823399969</v>
      </c>
      <c r="H817" s="24">
        <f>H816+IF(Limit=Oui,MAX(0,K816),K816)</f>
        <v>279.75508823399969</v>
      </c>
      <c r="I817" s="12">
        <f>Cp*RhoP/(J817*RhoA)*dP/1000*MassivSS</f>
        <v>0.50799174769735944</v>
      </c>
      <c r="J817" s="24">
        <f>IF(H817&lt;600,425+0.773*H817-1.69/1000*H817^2+2.22/1000^2*H817^3,IF(H817&lt;735,666+13002/(738-H817),IF(H817&lt;900,545+17820/(H817-731),650)))</f>
        <v>557.59203894327959</v>
      </c>
      <c r="K817" s="12">
        <f>LambdaP*MassivSS/(dP/1000)/(J817*RhoA)/(1+I817/3)*(D817-H817)*DeltaT-(EXP(I817/10)-1)*(D817-D816)</f>
        <v>0.33273197194512966</v>
      </c>
      <c r="L817" s="24">
        <f>L816+IF(Limit=Oui,MAX(0,O816),O816)</f>
        <v>279.75508823399969</v>
      </c>
      <c r="M817" s="12">
        <f>Cp*RhoP/(N817*RhoA)*dP/1000*MassivW</f>
        <v>0.50799174769735944</v>
      </c>
      <c r="N817" s="24">
        <f>IF(L817&lt;600,425+0.773*L817-1.69/1000*L817^2+2.22/1000^2*L817^3,IF(L817&lt;735,666+13002/(738-L817),IF(L817&lt;900,545+17820/(L817-731),650)))</f>
        <v>557.59203894327959</v>
      </c>
      <c r="O817" s="12">
        <f>LambdaP*MassivW/(dP/1000)/(N817*RhoA)/(1+M817/3)*(D817-L817)*DeltaT-(EXP(M817/10)-1)*(D817-D816)</f>
        <v>0.33273197194512966</v>
      </c>
      <c r="P817" s="24">
        <f>P816+IF(Limit=Oui,MAX(0,S816),S816)</f>
        <v>279.75508823399969</v>
      </c>
      <c r="Q817" s="12">
        <f>Cp*RhoP/(R817*RhoA)*dP/1000*MassivSI</f>
        <v>0.50799174769735944</v>
      </c>
      <c r="R817" s="24">
        <f>IF(P817&lt;600,425+0.773*P817-1.69/1000*P817^2+2.22/1000^2*P817^3,IF(P817&lt;735,666+13002/(738-P817),IF(P817&lt;900,545+17820/(P817-731),650)))</f>
        <v>557.59203894327959</v>
      </c>
      <c r="S817" s="12">
        <f>LambdaP*MassivSI/(dP/1000)/(R817*RhoA)/(1+Q817/3)*(D817-P817)*DeltaT-(EXP(Q817/10)-1)*(D817-D816)</f>
        <v>0.33273197194512966</v>
      </c>
    </row>
    <row r="818" spans="2:19" x14ac:dyDescent="0.25">
      <c r="B818" s="3">
        <f t="shared" si="48"/>
        <v>4000</v>
      </c>
      <c r="C818" s="14">
        <f t="shared" si="49"/>
        <v>66.666666666666671</v>
      </c>
      <c r="D818" s="11">
        <f t="shared" si="50"/>
        <v>961.09523233389643</v>
      </c>
      <c r="E818" s="11">
        <f t="shared" si="51"/>
        <v>280.08782020594481</v>
      </c>
      <c r="F818" s="11">
        <f>L818</f>
        <v>280.08782020594481</v>
      </c>
      <c r="G818" s="11">
        <f>P818</f>
        <v>280.08782020594481</v>
      </c>
      <c r="H818" s="24">
        <f>H817+IF(Limit=Oui,MAX(0,K817),K817)</f>
        <v>280.08782020594481</v>
      </c>
      <c r="I818" s="12">
        <f>Cp*RhoP/(J818*RhoA)*dP/1000*MassivSS</f>
        <v>0.50788606182441387</v>
      </c>
      <c r="J818" s="24">
        <f>IF(H818&lt;600,425+0.773*H818-1.69/1000*H818^2+2.22/1000^2*H818^3,IF(H818&lt;735,666+13002/(738-H818),IF(H818&lt;900,545+17820/(H818-731),650)))</f>
        <v>557.70806811953116</v>
      </c>
      <c r="K818" s="12">
        <f>LambdaP*MassivSS/(dP/1000)/(J818*RhoA)/(1+I818/3)*(D818-H818)*DeltaT-(EXP(I818/10)-1)*(D818-D817)</f>
        <v>0.33261206409486688</v>
      </c>
      <c r="L818" s="24">
        <f>L817+IF(Limit=Oui,MAX(0,O817),O817)</f>
        <v>280.08782020594481</v>
      </c>
      <c r="M818" s="12">
        <f>Cp*RhoP/(N818*RhoA)*dP/1000*MassivW</f>
        <v>0.50788606182441387</v>
      </c>
      <c r="N818" s="24">
        <f>IF(L818&lt;600,425+0.773*L818-1.69/1000*L818^2+2.22/1000^2*L818^3,IF(L818&lt;735,666+13002/(738-L818),IF(L818&lt;900,545+17820/(L818-731),650)))</f>
        <v>557.70806811953116</v>
      </c>
      <c r="O818" s="12">
        <f>LambdaP*MassivW/(dP/1000)/(N818*RhoA)/(1+M818/3)*(D818-L818)*DeltaT-(EXP(M818/10)-1)*(D818-D817)</f>
        <v>0.33261206409486688</v>
      </c>
      <c r="P818" s="24">
        <f>P817+IF(Limit=Oui,MAX(0,S817),S817)</f>
        <v>280.08782020594481</v>
      </c>
      <c r="Q818" s="12">
        <f>Cp*RhoP/(R818*RhoA)*dP/1000*MassivSI</f>
        <v>0.50788606182441387</v>
      </c>
      <c r="R818" s="24">
        <f>IF(P818&lt;600,425+0.773*P818-1.69/1000*P818^2+2.22/1000^2*P818^3,IF(P818&lt;735,666+13002/(738-P818),IF(P818&lt;900,545+17820/(P818-731),650)))</f>
        <v>557.70806811953116</v>
      </c>
      <c r="S818" s="12">
        <f>LambdaP*MassivSI/(dP/1000)/(R818*RhoA)/(1+Q818/3)*(D818-P818)*DeltaT-(EXP(Q818/10)-1)*(D818-D817)</f>
        <v>0.33261206409486688</v>
      </c>
    </row>
    <row r="819" spans="2:19" x14ac:dyDescent="0.25">
      <c r="B819" s="3">
        <f t="shared" si="48"/>
        <v>4005</v>
      </c>
      <c r="C819" s="14">
        <f t="shared" si="49"/>
        <v>66.75</v>
      </c>
      <c r="D819" s="11">
        <f t="shared" si="50"/>
        <v>961.28205479732367</v>
      </c>
      <c r="E819" s="11">
        <f t="shared" si="51"/>
        <v>280.42043227003967</v>
      </c>
      <c r="F819" s="11">
        <f>L819</f>
        <v>280.42043227003967</v>
      </c>
      <c r="G819" s="11">
        <f>P819</f>
        <v>280.42043227003967</v>
      </c>
      <c r="H819" s="24">
        <f>H818+IF(Limit=Oui,MAX(0,K818),K818)</f>
        <v>280.42043227003967</v>
      </c>
      <c r="I819" s="12">
        <f>Cp*RhoP/(J819*RhoA)*dP/1000*MassivSS</f>
        <v>0.50778042264922674</v>
      </c>
      <c r="J819" s="24">
        <f>IF(H819&lt;600,425+0.773*H819-1.69/1000*H819^2+2.22/1000^2*H819^3,IF(H819&lt;735,666+13002/(738-H819),IF(H819&lt;900,545+17820/(H819-731),650)))</f>
        <v>557.82409429479026</v>
      </c>
      <c r="K819" s="12">
        <f>LambdaP*MassivSS/(dP/1000)/(J819*RhoA)/(1+I819/3)*(D819-H819)*DeltaT-(EXP(I819/10)-1)*(D819-D818)</f>
        <v>0.33249211208061413</v>
      </c>
      <c r="L819" s="24">
        <f>L818+IF(Limit=Oui,MAX(0,O818),O818)</f>
        <v>280.42043227003967</v>
      </c>
      <c r="M819" s="12">
        <f>Cp*RhoP/(N819*RhoA)*dP/1000*MassivW</f>
        <v>0.50778042264922674</v>
      </c>
      <c r="N819" s="24">
        <f>IF(L819&lt;600,425+0.773*L819-1.69/1000*L819^2+2.22/1000^2*L819^3,IF(L819&lt;735,666+13002/(738-L819),IF(L819&lt;900,545+17820/(L819-731),650)))</f>
        <v>557.82409429479026</v>
      </c>
      <c r="O819" s="12">
        <f>LambdaP*MassivW/(dP/1000)/(N819*RhoA)/(1+M819/3)*(D819-L819)*DeltaT-(EXP(M819/10)-1)*(D819-D818)</f>
        <v>0.33249211208061413</v>
      </c>
      <c r="P819" s="24">
        <f>P818+IF(Limit=Oui,MAX(0,S818),S818)</f>
        <v>280.42043227003967</v>
      </c>
      <c r="Q819" s="12">
        <f>Cp*RhoP/(R819*RhoA)*dP/1000*MassivSI</f>
        <v>0.50778042264922674</v>
      </c>
      <c r="R819" s="24">
        <f>IF(P819&lt;600,425+0.773*P819-1.69/1000*P819^2+2.22/1000^2*P819^3,IF(P819&lt;735,666+13002/(738-P819),IF(P819&lt;900,545+17820/(P819-731),650)))</f>
        <v>557.82409429479026</v>
      </c>
      <c r="S819" s="12">
        <f>LambdaP*MassivSI/(dP/1000)/(R819*RhoA)/(1+Q819/3)*(D819-P819)*DeltaT-(EXP(Q819/10)-1)*(D819-D818)</f>
        <v>0.33249211208061413</v>
      </c>
    </row>
    <row r="820" spans="2:19" x14ac:dyDescent="0.25">
      <c r="B820" s="3">
        <f t="shared" si="48"/>
        <v>4010</v>
      </c>
      <c r="C820" s="14">
        <f t="shared" si="49"/>
        <v>66.833333333333329</v>
      </c>
      <c r="D820" s="11">
        <f t="shared" si="50"/>
        <v>961.46864460507027</v>
      </c>
      <c r="E820" s="11">
        <f t="shared" si="51"/>
        <v>280.75292438212028</v>
      </c>
      <c r="F820" s="11">
        <f>L820</f>
        <v>280.75292438212028</v>
      </c>
      <c r="G820" s="11">
        <f>P820</f>
        <v>280.75292438212028</v>
      </c>
      <c r="H820" s="24">
        <f>H819+IF(Limit=Oui,MAX(0,K819),K819)</f>
        <v>280.75292438212028</v>
      </c>
      <c r="I820" s="12">
        <f>Cp*RhoP/(J820*RhoA)*dP/1000*MassivSS</f>
        <v>0.5076748297474335</v>
      </c>
      <c r="J820" s="24">
        <f>IF(H820&lt;600,425+0.773*H820-1.69/1000*H820^2+2.22/1000^2*H820^3,IF(H820&lt;735,666+13002/(738-H820),IF(H820&lt;900,545+17820/(H820-731),650)))</f>
        <v>557.94011790154673</v>
      </c>
      <c r="K820" s="12">
        <f>LambdaP*MassivSS/(dP/1000)/(J820*RhoA)/(1+I820/3)*(D820-H820)*DeltaT-(EXP(I820/10)-1)*(D820-D819)</f>
        <v>0.33237211613668111</v>
      </c>
      <c r="L820" s="24">
        <f>L819+IF(Limit=Oui,MAX(0,O819),O819)</f>
        <v>280.75292438212028</v>
      </c>
      <c r="M820" s="12">
        <f>Cp*RhoP/(N820*RhoA)*dP/1000*MassivW</f>
        <v>0.5076748297474335</v>
      </c>
      <c r="N820" s="24">
        <f>IF(L820&lt;600,425+0.773*L820-1.69/1000*L820^2+2.22/1000^2*L820^3,IF(L820&lt;735,666+13002/(738-L820),IF(L820&lt;900,545+17820/(L820-731),650)))</f>
        <v>557.94011790154673</v>
      </c>
      <c r="O820" s="12">
        <f>LambdaP*MassivW/(dP/1000)/(N820*RhoA)/(1+M820/3)*(D820-L820)*DeltaT-(EXP(M820/10)-1)*(D820-D819)</f>
        <v>0.33237211613668111</v>
      </c>
      <c r="P820" s="24">
        <f>P819+IF(Limit=Oui,MAX(0,S819),S819)</f>
        <v>280.75292438212028</v>
      </c>
      <c r="Q820" s="12">
        <f>Cp*RhoP/(R820*RhoA)*dP/1000*MassivSI</f>
        <v>0.5076748297474335</v>
      </c>
      <c r="R820" s="24">
        <f>IF(P820&lt;600,425+0.773*P820-1.69/1000*P820^2+2.22/1000^2*P820^3,IF(P820&lt;735,666+13002/(738-P820),IF(P820&lt;900,545+17820/(P820-731),650)))</f>
        <v>557.94011790154673</v>
      </c>
      <c r="S820" s="12">
        <f>LambdaP*MassivSI/(dP/1000)/(R820*RhoA)/(1+Q820/3)*(D820-P820)*DeltaT-(EXP(Q820/10)-1)*(D820-D819)</f>
        <v>0.33237211613668111</v>
      </c>
    </row>
    <row r="821" spans="2:19" x14ac:dyDescent="0.25">
      <c r="B821" s="3">
        <f t="shared" si="48"/>
        <v>4015</v>
      </c>
      <c r="C821" s="14">
        <f t="shared" si="49"/>
        <v>66.916666666666671</v>
      </c>
      <c r="D821" s="11">
        <f t="shared" si="50"/>
        <v>961.65500233588148</v>
      </c>
      <c r="E821" s="11">
        <f t="shared" si="51"/>
        <v>281.08529649825698</v>
      </c>
      <c r="F821" s="11">
        <f>L821</f>
        <v>281.08529649825698</v>
      </c>
      <c r="G821" s="11">
        <f>P821</f>
        <v>281.08529649825698</v>
      </c>
      <c r="H821" s="24">
        <f>H820+IF(Limit=Oui,MAX(0,K820),K820)</f>
        <v>281.08529649825698</v>
      </c>
      <c r="I821" s="12">
        <f>Cp*RhoP/(J821*RhoA)*dP/1000*MassivSS</f>
        <v>0.5075692826962459</v>
      </c>
      <c r="J821" s="24">
        <f>IF(H821&lt;600,425+0.773*H821-1.69/1000*H821^2+2.22/1000^2*H821^3,IF(H821&lt;735,666+13002/(738-H821),IF(H821&lt;900,545+17820/(H821-731),650)))</f>
        <v>558.05613937130715</v>
      </c>
      <c r="K821" s="12">
        <f>LambdaP*MassivSS/(dP/1000)/(J821*RhoA)/(1+I821/3)*(D821-H821)*DeltaT-(EXP(I821/10)-1)*(D821-D820)</f>
        <v>0.33225207649629818</v>
      </c>
      <c r="L821" s="24">
        <f>L820+IF(Limit=Oui,MAX(0,O820),O820)</f>
        <v>281.08529649825698</v>
      </c>
      <c r="M821" s="12">
        <f>Cp*RhoP/(N821*RhoA)*dP/1000*MassivW</f>
        <v>0.5075692826962459</v>
      </c>
      <c r="N821" s="24">
        <f>IF(L821&lt;600,425+0.773*L821-1.69/1000*L821^2+2.22/1000^2*L821^3,IF(L821&lt;735,666+13002/(738-L821),IF(L821&lt;900,545+17820/(L821-731),650)))</f>
        <v>558.05613937130715</v>
      </c>
      <c r="O821" s="12">
        <f>LambdaP*MassivW/(dP/1000)/(N821*RhoA)/(1+M821/3)*(D821-L821)*DeltaT-(EXP(M821/10)-1)*(D821-D820)</f>
        <v>0.33225207649629818</v>
      </c>
      <c r="P821" s="24">
        <f>P820+IF(Limit=Oui,MAX(0,S820),S820)</f>
        <v>281.08529649825698</v>
      </c>
      <c r="Q821" s="12">
        <f>Cp*RhoP/(R821*RhoA)*dP/1000*MassivSI</f>
        <v>0.5075692826962459</v>
      </c>
      <c r="R821" s="24">
        <f>IF(P821&lt;600,425+0.773*P821-1.69/1000*P821^2+2.22/1000^2*P821^3,IF(P821&lt;735,666+13002/(738-P821),IF(P821&lt;900,545+17820/(P821-731),650)))</f>
        <v>558.05613937130715</v>
      </c>
      <c r="S821" s="12">
        <f>LambdaP*MassivSI/(dP/1000)/(R821*RhoA)/(1+Q821/3)*(D821-P821)*DeltaT-(EXP(Q821/10)-1)*(D821-D820)</f>
        <v>0.33225207649629818</v>
      </c>
    </row>
    <row r="822" spans="2:19" x14ac:dyDescent="0.25">
      <c r="B822" s="3">
        <f t="shared" si="48"/>
        <v>4020</v>
      </c>
      <c r="C822" s="14">
        <f t="shared" si="49"/>
        <v>67</v>
      </c>
      <c r="D822" s="11">
        <f t="shared" si="50"/>
        <v>961.84112856634658</v>
      </c>
      <c r="E822" s="11">
        <f t="shared" si="51"/>
        <v>281.41754857475325</v>
      </c>
      <c r="F822" s="11">
        <f>L822</f>
        <v>281.41754857475325</v>
      </c>
      <c r="G822" s="11">
        <f>P822</f>
        <v>281.41754857475325</v>
      </c>
      <c r="H822" s="24">
        <f>H821+IF(Limit=Oui,MAX(0,K821),K821)</f>
        <v>281.41754857475325</v>
      </c>
      <c r="I822" s="12">
        <f>Cp*RhoP/(J822*RhoA)*dP/1000*MassivSS</f>
        <v>0.50746378107445034</v>
      </c>
      <c r="J822" s="24">
        <f>IF(H822&lt;600,425+0.773*H822-1.69/1000*H822^2+2.22/1000^2*H822^3,IF(H822&lt;735,666+13002/(738-H822),IF(H822&lt;900,545+17820/(H822-731),650)))</f>
        <v>558.17215913459358</v>
      </c>
      <c r="K822" s="12">
        <f>LambdaP*MassivSS/(dP/1000)/(J822*RhoA)/(1+I822/3)*(D822-H822)*DeltaT-(EXP(I822/10)-1)*(D822-D821)</f>
        <v>0.33213199339146615</v>
      </c>
      <c r="L822" s="24">
        <f>L821+IF(Limit=Oui,MAX(0,O821),O821)</f>
        <v>281.41754857475325</v>
      </c>
      <c r="M822" s="12">
        <f>Cp*RhoP/(N822*RhoA)*dP/1000*MassivW</f>
        <v>0.50746378107445034</v>
      </c>
      <c r="N822" s="24">
        <f>IF(L822&lt;600,425+0.773*L822-1.69/1000*L822^2+2.22/1000^2*L822^3,IF(L822&lt;735,666+13002/(738-L822),IF(L822&lt;900,545+17820/(L822-731),650)))</f>
        <v>558.17215913459358</v>
      </c>
      <c r="O822" s="12">
        <f>LambdaP*MassivW/(dP/1000)/(N822*RhoA)/(1+M822/3)*(D822-L822)*DeltaT-(EXP(M822/10)-1)*(D822-D821)</f>
        <v>0.33213199339146615</v>
      </c>
      <c r="P822" s="24">
        <f>P821+IF(Limit=Oui,MAX(0,S821),S821)</f>
        <v>281.41754857475325</v>
      </c>
      <c r="Q822" s="12">
        <f>Cp*RhoP/(R822*RhoA)*dP/1000*MassivSI</f>
        <v>0.50746378107445034</v>
      </c>
      <c r="R822" s="24">
        <f>IF(P822&lt;600,425+0.773*P822-1.69/1000*P822^2+2.22/1000^2*P822^3,IF(P822&lt;735,666+13002/(738-P822),IF(P822&lt;900,545+17820/(P822-731),650)))</f>
        <v>558.17215913459358</v>
      </c>
      <c r="S822" s="12">
        <f>LambdaP*MassivSI/(dP/1000)/(R822*RhoA)/(1+Q822/3)*(D822-P822)*DeltaT-(EXP(Q822/10)-1)*(D822-D821)</f>
        <v>0.33213199339146615</v>
      </c>
    </row>
    <row r="823" spans="2:19" x14ac:dyDescent="0.25">
      <c r="B823" s="3">
        <f t="shared" si="48"/>
        <v>4025</v>
      </c>
      <c r="C823" s="14">
        <f t="shared" si="49"/>
        <v>67.083333333333329</v>
      </c>
      <c r="D823" s="11">
        <f t="shared" si="50"/>
        <v>962.02702387090812</v>
      </c>
      <c r="E823" s="11">
        <f t="shared" si="51"/>
        <v>281.7496805681447</v>
      </c>
      <c r="F823" s="11">
        <f>L823</f>
        <v>281.7496805681447</v>
      </c>
      <c r="G823" s="11">
        <f>P823</f>
        <v>281.7496805681447</v>
      </c>
      <c r="H823" s="24">
        <f>H822+IF(Limit=Oui,MAX(0,K822),K822)</f>
        <v>281.7496805681447</v>
      </c>
      <c r="I823" s="12">
        <f>Cp*RhoP/(J823*RhoA)*dP/1000*MassivSS</f>
        <v>0.50735832446240225</v>
      </c>
      <c r="J823" s="24">
        <f>IF(H823&lt;600,425+0.773*H823-1.69/1000*H823^2+2.22/1000^2*H823^3,IF(H823&lt;735,666+13002/(738-H823),IF(H823&lt;900,545+17820/(H823-731),650)))</f>
        <v>558.28817762094491</v>
      </c>
      <c r="K823" s="12">
        <f>LambdaP*MassivSS/(dP/1000)/(J823*RhoA)/(1+I823/3)*(D823-H823)*DeltaT-(EXP(I823/10)-1)*(D823-D822)</f>
        <v>0.33201186705313174</v>
      </c>
      <c r="L823" s="24">
        <f>L822+IF(Limit=Oui,MAX(0,O822),O822)</f>
        <v>281.7496805681447</v>
      </c>
      <c r="M823" s="12">
        <f>Cp*RhoP/(N823*RhoA)*dP/1000*MassivW</f>
        <v>0.50735832446240225</v>
      </c>
      <c r="N823" s="24">
        <f>IF(L823&lt;600,425+0.773*L823-1.69/1000*L823^2+2.22/1000^2*L823^3,IF(L823&lt;735,666+13002/(738-L823),IF(L823&lt;900,545+17820/(L823-731),650)))</f>
        <v>558.28817762094491</v>
      </c>
      <c r="O823" s="12">
        <f>LambdaP*MassivW/(dP/1000)/(N823*RhoA)/(1+M823/3)*(D823-L823)*DeltaT-(EXP(M823/10)-1)*(D823-D822)</f>
        <v>0.33201186705313174</v>
      </c>
      <c r="P823" s="24">
        <f>P822+IF(Limit=Oui,MAX(0,S822),S822)</f>
        <v>281.7496805681447</v>
      </c>
      <c r="Q823" s="12">
        <f>Cp*RhoP/(R823*RhoA)*dP/1000*MassivSI</f>
        <v>0.50735832446240225</v>
      </c>
      <c r="R823" s="24">
        <f>IF(P823&lt;600,425+0.773*P823-1.69/1000*P823^2+2.22/1000^2*P823^3,IF(P823&lt;735,666+13002/(738-P823),IF(P823&lt;900,545+17820/(P823-731),650)))</f>
        <v>558.28817762094491</v>
      </c>
      <c r="S823" s="12">
        <f>LambdaP*MassivSI/(dP/1000)/(R823*RhoA)/(1+Q823/3)*(D823-P823)*DeltaT-(EXP(Q823/10)-1)*(D823-D822)</f>
        <v>0.33201186705313174</v>
      </c>
    </row>
    <row r="824" spans="2:19" x14ac:dyDescent="0.25">
      <c r="B824" s="3">
        <f t="shared" si="48"/>
        <v>4030</v>
      </c>
      <c r="C824" s="14">
        <f t="shared" si="49"/>
        <v>67.166666666666671</v>
      </c>
      <c r="D824" s="11">
        <f t="shared" si="50"/>
        <v>962.21268882187326</v>
      </c>
      <c r="E824" s="11">
        <f t="shared" si="51"/>
        <v>282.08169243519785</v>
      </c>
      <c r="F824" s="11">
        <f>L824</f>
        <v>282.08169243519785</v>
      </c>
      <c r="G824" s="11">
        <f>P824</f>
        <v>282.08169243519785</v>
      </c>
      <c r="H824" s="24">
        <f>H823+IF(Limit=Oui,MAX(0,K823),K823)</f>
        <v>282.08169243519785</v>
      </c>
      <c r="I824" s="12">
        <f>Cp*RhoP/(J824*RhoA)*dP/1000*MassivSS</f>
        <v>0.50725291244202564</v>
      </c>
      <c r="J824" s="24">
        <f>IF(H824&lt;600,425+0.773*H824-1.69/1000*H824^2+2.22/1000^2*H824^3,IF(H824&lt;735,666+13002/(738-H824),IF(H824&lt;900,545+17820/(H824-731),650)))</f>
        <v>558.40419525891593</v>
      </c>
      <c r="K824" s="12">
        <f>LambdaP*MassivSS/(dP/1000)/(J824*RhoA)/(1+I824/3)*(D824-H824)*DeltaT-(EXP(I824/10)-1)*(D824-D823)</f>
        <v>0.33189169771108318</v>
      </c>
      <c r="L824" s="24">
        <f>L823+IF(Limit=Oui,MAX(0,O823),O823)</f>
        <v>282.08169243519785</v>
      </c>
      <c r="M824" s="12">
        <f>Cp*RhoP/(N824*RhoA)*dP/1000*MassivW</f>
        <v>0.50725291244202564</v>
      </c>
      <c r="N824" s="24">
        <f>IF(L824&lt;600,425+0.773*L824-1.69/1000*L824^2+2.22/1000^2*L824^3,IF(L824&lt;735,666+13002/(738-L824),IF(L824&lt;900,545+17820/(L824-731),650)))</f>
        <v>558.40419525891593</v>
      </c>
      <c r="O824" s="12">
        <f>LambdaP*MassivW/(dP/1000)/(N824*RhoA)/(1+M824/3)*(D824-L824)*DeltaT-(EXP(M824/10)-1)*(D824-D823)</f>
        <v>0.33189169771108318</v>
      </c>
      <c r="P824" s="24">
        <f>P823+IF(Limit=Oui,MAX(0,S823),S823)</f>
        <v>282.08169243519785</v>
      </c>
      <c r="Q824" s="12">
        <f>Cp*RhoP/(R824*RhoA)*dP/1000*MassivSI</f>
        <v>0.50725291244202564</v>
      </c>
      <c r="R824" s="24">
        <f>IF(P824&lt;600,425+0.773*P824-1.69/1000*P824^2+2.22/1000^2*P824^3,IF(P824&lt;735,666+13002/(738-P824),IF(P824&lt;900,545+17820/(P824-731),650)))</f>
        <v>558.40419525891593</v>
      </c>
      <c r="S824" s="12">
        <f>LambdaP*MassivSI/(dP/1000)/(R824*RhoA)/(1+Q824/3)*(D824-P824)*DeltaT-(EXP(Q824/10)-1)*(D824-D823)</f>
        <v>0.33189169771108318</v>
      </c>
    </row>
    <row r="825" spans="2:19" x14ac:dyDescent="0.25">
      <c r="B825" s="3">
        <f t="shared" si="48"/>
        <v>4035</v>
      </c>
      <c r="C825" s="14">
        <f t="shared" si="49"/>
        <v>67.25</v>
      </c>
      <c r="D825" s="11">
        <f t="shared" si="50"/>
        <v>962.3981239894249</v>
      </c>
      <c r="E825" s="11">
        <f t="shared" si="51"/>
        <v>282.41358413290891</v>
      </c>
      <c r="F825" s="11">
        <f>L825</f>
        <v>282.41358413290891</v>
      </c>
      <c r="G825" s="11">
        <f>P825</f>
        <v>282.41358413290891</v>
      </c>
      <c r="H825" s="24">
        <f>H824+IF(Limit=Oui,MAX(0,K824),K824)</f>
        <v>282.41358413290891</v>
      </c>
      <c r="I825" s="12">
        <f>Cp*RhoP/(J825*RhoA)*dP/1000*MassivSS</f>
        <v>0.50714754459680866</v>
      </c>
      <c r="J825" s="24">
        <f>IF(H825&lt;600,425+0.773*H825-1.69/1000*H825^2+2.22/1000^2*H825^3,IF(H825&lt;735,666+13002/(738-H825),IF(H825&lt;900,545+17820/(H825-731),650)))</f>
        <v>558.52021247607786</v>
      </c>
      <c r="K825" s="12">
        <f>LambdaP*MassivSS/(dP/1000)/(J825*RhoA)/(1+I825/3)*(D825-H825)*DeltaT-(EXP(I825/10)-1)*(D825-D824)</f>
        <v>0.33177148559396824</v>
      </c>
      <c r="L825" s="24">
        <f>L824+IF(Limit=Oui,MAX(0,O824),O824)</f>
        <v>282.41358413290891</v>
      </c>
      <c r="M825" s="12">
        <f>Cp*RhoP/(N825*RhoA)*dP/1000*MassivW</f>
        <v>0.50714754459680866</v>
      </c>
      <c r="N825" s="24">
        <f>IF(L825&lt;600,425+0.773*L825-1.69/1000*L825^2+2.22/1000^2*L825^3,IF(L825&lt;735,666+13002/(738-L825),IF(L825&lt;900,545+17820/(L825-731),650)))</f>
        <v>558.52021247607786</v>
      </c>
      <c r="O825" s="12">
        <f>LambdaP*MassivW/(dP/1000)/(N825*RhoA)/(1+M825/3)*(D825-L825)*DeltaT-(EXP(M825/10)-1)*(D825-D824)</f>
        <v>0.33177148559396824</v>
      </c>
      <c r="P825" s="24">
        <f>P824+IF(Limit=Oui,MAX(0,S824),S824)</f>
        <v>282.41358413290891</v>
      </c>
      <c r="Q825" s="12">
        <f>Cp*RhoP/(R825*RhoA)*dP/1000*MassivSI</f>
        <v>0.50714754459680866</v>
      </c>
      <c r="R825" s="24">
        <f>IF(P825&lt;600,425+0.773*P825-1.69/1000*P825^2+2.22/1000^2*P825^3,IF(P825&lt;735,666+13002/(738-P825),IF(P825&lt;900,545+17820/(P825-731),650)))</f>
        <v>558.52021247607786</v>
      </c>
      <c r="S825" s="12">
        <f>LambdaP*MassivSI/(dP/1000)/(R825*RhoA)/(1+Q825/3)*(D825-P825)*DeltaT-(EXP(Q825/10)-1)*(D825-D824)</f>
        <v>0.33177148559396824</v>
      </c>
    </row>
    <row r="826" spans="2:19" x14ac:dyDescent="0.25">
      <c r="B826" s="3">
        <f t="shared" si="48"/>
        <v>4040</v>
      </c>
      <c r="C826" s="14">
        <f t="shared" si="49"/>
        <v>67.333333333333329</v>
      </c>
      <c r="D826" s="11">
        <f t="shared" si="50"/>
        <v>962.58332994163027</v>
      </c>
      <c r="E826" s="11">
        <f t="shared" si="51"/>
        <v>282.74535561850286</v>
      </c>
      <c r="F826" s="11">
        <f>L826</f>
        <v>282.74535561850286</v>
      </c>
      <c r="G826" s="11">
        <f>P826</f>
        <v>282.74535561850286</v>
      </c>
      <c r="H826" s="24">
        <f>H825+IF(Limit=Oui,MAX(0,K825),K825)</f>
        <v>282.74535561850286</v>
      </c>
      <c r="I826" s="12">
        <f>Cp*RhoP/(J826*RhoA)*dP/1000*MassivSS</f>
        <v>0.50704222051180059</v>
      </c>
      <c r="J826" s="24">
        <f>IF(H826&lt;600,425+0.773*H826-1.69/1000*H826^2+2.22/1000^2*H826^3,IF(H826&lt;735,666+13002/(738-H826),IF(H826&lt;900,545+17820/(H826-731),650)))</f>
        <v>558.6362296990186</v>
      </c>
      <c r="K826" s="12">
        <f>LambdaP*MassivSS/(dP/1000)/(J826*RhoA)/(1+I826/3)*(D826-H826)*DeltaT-(EXP(I826/10)-1)*(D826-D825)</f>
        <v>0.33165123092943594</v>
      </c>
      <c r="L826" s="24">
        <f>L825+IF(Limit=Oui,MAX(0,O825),O825)</f>
        <v>282.74535561850286</v>
      </c>
      <c r="M826" s="12">
        <f>Cp*RhoP/(N826*RhoA)*dP/1000*MassivW</f>
        <v>0.50704222051180059</v>
      </c>
      <c r="N826" s="24">
        <f>IF(L826&lt;600,425+0.773*L826-1.69/1000*L826^2+2.22/1000^2*L826^3,IF(L826&lt;735,666+13002/(738-L826),IF(L826&lt;900,545+17820/(L826-731),650)))</f>
        <v>558.6362296990186</v>
      </c>
      <c r="O826" s="12">
        <f>LambdaP*MassivW/(dP/1000)/(N826*RhoA)/(1+M826/3)*(D826-L826)*DeltaT-(EXP(M826/10)-1)*(D826-D825)</f>
        <v>0.33165123092943594</v>
      </c>
      <c r="P826" s="24">
        <f>P825+IF(Limit=Oui,MAX(0,S825),S825)</f>
        <v>282.74535561850286</v>
      </c>
      <c r="Q826" s="12">
        <f>Cp*RhoP/(R826*RhoA)*dP/1000*MassivSI</f>
        <v>0.50704222051180059</v>
      </c>
      <c r="R826" s="24">
        <f>IF(P826&lt;600,425+0.773*P826-1.69/1000*P826^2+2.22/1000^2*P826^3,IF(P826&lt;735,666+13002/(738-P826),IF(P826&lt;900,545+17820/(P826-731),650)))</f>
        <v>558.6362296990186</v>
      </c>
      <c r="S826" s="12">
        <f>LambdaP*MassivSI/(dP/1000)/(R826*RhoA)/(1+Q826/3)*(D826-P826)*DeltaT-(EXP(Q826/10)-1)*(D826-D825)</f>
        <v>0.33165123092943594</v>
      </c>
    </row>
    <row r="827" spans="2:19" x14ac:dyDescent="0.25">
      <c r="B827" s="3">
        <f t="shared" si="48"/>
        <v>4045</v>
      </c>
      <c r="C827" s="14">
        <f t="shared" si="49"/>
        <v>67.416666666666671</v>
      </c>
      <c r="D827" s="11">
        <f t="shared" si="50"/>
        <v>962.76830724445392</v>
      </c>
      <c r="E827" s="11">
        <f t="shared" si="51"/>
        <v>283.07700684943228</v>
      </c>
      <c r="F827" s="11">
        <f>L827</f>
        <v>283.07700684943228</v>
      </c>
      <c r="G827" s="11">
        <f>P827</f>
        <v>283.07700684943228</v>
      </c>
      <c r="H827" s="24">
        <f>H826+IF(Limit=Oui,MAX(0,K826),K826)</f>
        <v>283.07700684943228</v>
      </c>
      <c r="I827" s="12">
        <f>Cp*RhoP/(J827*RhoA)*dP/1000*MassivSS</f>
        <v>0.5069369397736101</v>
      </c>
      <c r="J827" s="24">
        <f>IF(H827&lt;600,425+0.773*H827-1.69/1000*H827^2+2.22/1000^2*H827^3,IF(H827&lt;735,666+13002/(738-H827),IF(H827&lt;900,545+17820/(H827-731),650)))</f>
        <v>558.75224735334257</v>
      </c>
      <c r="K827" s="12">
        <f>LambdaP*MassivSS/(dP/1000)/(J827*RhoA)/(1+I827/3)*(D827-H827)*DeltaT-(EXP(I827/10)-1)*(D827-D826)</f>
        <v>0.33153093394390737</v>
      </c>
      <c r="L827" s="24">
        <f>L826+IF(Limit=Oui,MAX(0,O826),O826)</f>
        <v>283.07700684943228</v>
      </c>
      <c r="M827" s="12">
        <f>Cp*RhoP/(N827*RhoA)*dP/1000*MassivW</f>
        <v>0.5069369397736101</v>
      </c>
      <c r="N827" s="24">
        <f>IF(L827&lt;600,425+0.773*L827-1.69/1000*L827^2+2.22/1000^2*L827^3,IF(L827&lt;735,666+13002/(738-L827),IF(L827&lt;900,545+17820/(L827-731),650)))</f>
        <v>558.75224735334257</v>
      </c>
      <c r="O827" s="12">
        <f>LambdaP*MassivW/(dP/1000)/(N827*RhoA)/(1+M827/3)*(D827-L827)*DeltaT-(EXP(M827/10)-1)*(D827-D826)</f>
        <v>0.33153093394390737</v>
      </c>
      <c r="P827" s="24">
        <f>P826+IF(Limit=Oui,MAX(0,S826),S826)</f>
        <v>283.07700684943228</v>
      </c>
      <c r="Q827" s="12">
        <f>Cp*RhoP/(R827*RhoA)*dP/1000*MassivSI</f>
        <v>0.5069369397736101</v>
      </c>
      <c r="R827" s="24">
        <f>IF(P827&lt;600,425+0.773*P827-1.69/1000*P827^2+2.22/1000^2*P827^3,IF(P827&lt;735,666+13002/(738-P827),IF(P827&lt;900,545+17820/(P827-731),650)))</f>
        <v>558.75224735334257</v>
      </c>
      <c r="S827" s="12">
        <f>LambdaP*MassivSI/(dP/1000)/(R827*RhoA)/(1+Q827/3)*(D827-P827)*DeltaT-(EXP(Q827/10)-1)*(D827-D826)</f>
        <v>0.33153093394390737</v>
      </c>
    </row>
    <row r="828" spans="2:19" x14ac:dyDescent="0.25">
      <c r="B828" s="3">
        <f t="shared" si="48"/>
        <v>4050</v>
      </c>
      <c r="C828" s="14">
        <f t="shared" si="49"/>
        <v>67.5</v>
      </c>
      <c r="D828" s="11">
        <f t="shared" si="50"/>
        <v>962.95305646176621</v>
      </c>
      <c r="E828" s="11">
        <f t="shared" si="51"/>
        <v>283.40853778337618</v>
      </c>
      <c r="F828" s="11">
        <f>L828</f>
        <v>283.40853778337618</v>
      </c>
      <c r="G828" s="11">
        <f>P828</f>
        <v>283.40853778337618</v>
      </c>
      <c r="H828" s="24">
        <f>H827+IF(Limit=Oui,MAX(0,K827),K827)</f>
        <v>283.40853778337618</v>
      </c>
      <c r="I828" s="12">
        <f>Cp*RhoP/(J828*RhoA)*dP/1000*MassivSS</f>
        <v>0.50683170197040051</v>
      </c>
      <c r="J828" s="24">
        <f>IF(H828&lt;600,425+0.773*H828-1.69/1000*H828^2+2.22/1000^2*H828^3,IF(H828&lt;735,666+13002/(738-H828),IF(H828&lt;900,545+17820/(H828-731),650)))</f>
        <v>558.86826586367101</v>
      </c>
      <c r="K828" s="12">
        <f>LambdaP*MassivSS/(dP/1000)/(J828*RhoA)/(1+I828/3)*(D828-H828)*DeltaT-(EXP(I828/10)-1)*(D828-D827)</f>
        <v>0.33141059486282293</v>
      </c>
      <c r="L828" s="24">
        <f>L827+IF(Limit=Oui,MAX(0,O827),O827)</f>
        <v>283.40853778337618</v>
      </c>
      <c r="M828" s="12">
        <f>Cp*RhoP/(N828*RhoA)*dP/1000*MassivW</f>
        <v>0.50683170197040051</v>
      </c>
      <c r="N828" s="24">
        <f>IF(L828&lt;600,425+0.773*L828-1.69/1000*L828^2+2.22/1000^2*L828^3,IF(L828&lt;735,666+13002/(738-L828),IF(L828&lt;900,545+17820/(L828-731),650)))</f>
        <v>558.86826586367101</v>
      </c>
      <c r="O828" s="12">
        <f>LambdaP*MassivW/(dP/1000)/(N828*RhoA)/(1+M828/3)*(D828-L828)*DeltaT-(EXP(M828/10)-1)*(D828-D827)</f>
        <v>0.33141059486282293</v>
      </c>
      <c r="P828" s="24">
        <f>P827+IF(Limit=Oui,MAX(0,S827),S827)</f>
        <v>283.40853778337618</v>
      </c>
      <c r="Q828" s="12">
        <f>Cp*RhoP/(R828*RhoA)*dP/1000*MassivSI</f>
        <v>0.50683170197040051</v>
      </c>
      <c r="R828" s="24">
        <f>IF(P828&lt;600,425+0.773*P828-1.69/1000*P828^2+2.22/1000^2*P828^3,IF(P828&lt;735,666+13002/(738-P828),IF(P828&lt;900,545+17820/(P828-731),650)))</f>
        <v>558.86826586367101</v>
      </c>
      <c r="S828" s="12">
        <f>LambdaP*MassivSI/(dP/1000)/(R828*RhoA)/(1+Q828/3)*(D828-P828)*DeltaT-(EXP(Q828/10)-1)*(D828-D827)</f>
        <v>0.33141059486282293</v>
      </c>
    </row>
    <row r="829" spans="2:19" x14ac:dyDescent="0.25">
      <c r="B829" s="3">
        <f t="shared" si="48"/>
        <v>4055</v>
      </c>
      <c r="C829" s="14">
        <f t="shared" si="49"/>
        <v>67.583333333333329</v>
      </c>
      <c r="D829" s="11">
        <f t="shared" si="50"/>
        <v>963.13757815535439</v>
      </c>
      <c r="E829" s="11">
        <f t="shared" si="51"/>
        <v>283.73994837823898</v>
      </c>
      <c r="F829" s="11">
        <f>L829</f>
        <v>283.73994837823898</v>
      </c>
      <c r="G829" s="11">
        <f>P829</f>
        <v>283.73994837823898</v>
      </c>
      <c r="H829" s="24">
        <f>H828+IF(Limit=Oui,MAX(0,K828),K828)</f>
        <v>283.73994837823898</v>
      </c>
      <c r="I829" s="12">
        <f>Cp*RhoP/(J829*RhoA)*dP/1000*MassivSS</f>
        <v>0.50672650669188868</v>
      </c>
      <c r="J829" s="24">
        <f>IF(H829&lt;600,425+0.773*H829-1.69/1000*H829^2+2.22/1000^2*H829^3,IF(H829&lt;735,666+13002/(738-H829),IF(H829&lt;900,545+17820/(H829-731),650)))</f>
        <v>558.98428565364179</v>
      </c>
      <c r="K829" s="12">
        <f>LambdaP*MassivSS/(dP/1000)/(J829*RhoA)/(1+I829/3)*(D829-H829)*DeltaT-(EXP(I829/10)-1)*(D829-D828)</f>
        <v>0.33129021391050828</v>
      </c>
      <c r="L829" s="24">
        <f>L828+IF(Limit=Oui,MAX(0,O828),O828)</f>
        <v>283.73994837823898</v>
      </c>
      <c r="M829" s="12">
        <f>Cp*RhoP/(N829*RhoA)*dP/1000*MassivW</f>
        <v>0.50672650669188868</v>
      </c>
      <c r="N829" s="24">
        <f>IF(L829&lt;600,425+0.773*L829-1.69/1000*L829^2+2.22/1000^2*L829^3,IF(L829&lt;735,666+13002/(738-L829),IF(L829&lt;900,545+17820/(L829-731),650)))</f>
        <v>558.98428565364179</v>
      </c>
      <c r="O829" s="12">
        <f>LambdaP*MassivW/(dP/1000)/(N829*RhoA)/(1+M829/3)*(D829-L829)*DeltaT-(EXP(M829/10)-1)*(D829-D828)</f>
        <v>0.33129021391050828</v>
      </c>
      <c r="P829" s="24">
        <f>P828+IF(Limit=Oui,MAX(0,S828),S828)</f>
        <v>283.73994837823898</v>
      </c>
      <c r="Q829" s="12">
        <f>Cp*RhoP/(R829*RhoA)*dP/1000*MassivSI</f>
        <v>0.50672650669188868</v>
      </c>
      <c r="R829" s="24">
        <f>IF(P829&lt;600,425+0.773*P829-1.69/1000*P829^2+2.22/1000^2*P829^3,IF(P829&lt;735,666+13002/(738-P829),IF(P829&lt;900,545+17820/(P829-731),650)))</f>
        <v>558.98428565364179</v>
      </c>
      <c r="S829" s="12">
        <f>LambdaP*MassivSI/(dP/1000)/(R829*RhoA)/(1+Q829/3)*(D829-P829)*DeltaT-(EXP(Q829/10)-1)*(D829-D828)</f>
        <v>0.33129021391050828</v>
      </c>
    </row>
    <row r="830" spans="2:19" x14ac:dyDescent="0.25">
      <c r="B830" s="3">
        <f t="shared" si="48"/>
        <v>4060</v>
      </c>
      <c r="C830" s="14">
        <f t="shared" si="49"/>
        <v>67.666666666666671</v>
      </c>
      <c r="D830" s="11">
        <f t="shared" si="50"/>
        <v>963.32187288493265</v>
      </c>
      <c r="E830" s="11">
        <f t="shared" si="51"/>
        <v>284.07123859214948</v>
      </c>
      <c r="F830" s="11">
        <f>L830</f>
        <v>284.07123859214948</v>
      </c>
      <c r="G830" s="11">
        <f>P830</f>
        <v>284.07123859214948</v>
      </c>
      <c r="H830" s="24">
        <f>H829+IF(Limit=Oui,MAX(0,K829),K829)</f>
        <v>284.07123859214948</v>
      </c>
      <c r="I830" s="12">
        <f>Cp*RhoP/(J830*RhoA)*dP/1000*MassivSS</f>
        <v>0.5066213535293399</v>
      </c>
      <c r="J830" s="24">
        <f>IF(H830&lt;600,425+0.773*H830-1.69/1000*H830^2+2.22/1000^2*H830^3,IF(H830&lt;735,666+13002/(738-H830),IF(H830&lt;900,545+17820/(H830-731),650)))</f>
        <v>559.10030714591016</v>
      </c>
      <c r="K830" s="12">
        <f>LambdaP*MassivSS/(dP/1000)/(J830*RhoA)/(1+I830/3)*(D830-H830)*DeltaT-(EXP(I830/10)-1)*(D830-D829)</f>
        <v>0.33116979131023816</v>
      </c>
      <c r="L830" s="24">
        <f>L829+IF(Limit=Oui,MAX(0,O829),O829)</f>
        <v>284.07123859214948</v>
      </c>
      <c r="M830" s="12">
        <f>Cp*RhoP/(N830*RhoA)*dP/1000*MassivW</f>
        <v>0.5066213535293399</v>
      </c>
      <c r="N830" s="24">
        <f>IF(L830&lt;600,425+0.773*L830-1.69/1000*L830^2+2.22/1000^2*L830^3,IF(L830&lt;735,666+13002/(738-L830),IF(L830&lt;900,545+17820/(L830-731),650)))</f>
        <v>559.10030714591016</v>
      </c>
      <c r="O830" s="12">
        <f>LambdaP*MassivW/(dP/1000)/(N830*RhoA)/(1+M830/3)*(D830-L830)*DeltaT-(EXP(M830/10)-1)*(D830-D829)</f>
        <v>0.33116979131023816</v>
      </c>
      <c r="P830" s="24">
        <f>P829+IF(Limit=Oui,MAX(0,S829),S829)</f>
        <v>284.07123859214948</v>
      </c>
      <c r="Q830" s="12">
        <f>Cp*RhoP/(R830*RhoA)*dP/1000*MassivSI</f>
        <v>0.5066213535293399</v>
      </c>
      <c r="R830" s="24">
        <f>IF(P830&lt;600,425+0.773*P830-1.69/1000*P830^2+2.22/1000^2*P830^3,IF(P830&lt;735,666+13002/(738-P830),IF(P830&lt;900,545+17820/(P830-731),650)))</f>
        <v>559.10030714591016</v>
      </c>
      <c r="S830" s="12">
        <f>LambdaP*MassivSI/(dP/1000)/(R830*RhoA)/(1+Q830/3)*(D830-P830)*DeltaT-(EXP(Q830/10)-1)*(D830-D829)</f>
        <v>0.33116979131023816</v>
      </c>
    </row>
    <row r="831" spans="2:19" x14ac:dyDescent="0.25">
      <c r="B831" s="3">
        <f t="shared" si="48"/>
        <v>4065</v>
      </c>
      <c r="C831" s="14">
        <f t="shared" si="49"/>
        <v>67.75</v>
      </c>
      <c r="D831" s="11">
        <f t="shared" si="50"/>
        <v>963.50594120815208</v>
      </c>
      <c r="E831" s="11">
        <f t="shared" si="51"/>
        <v>284.40240838345971</v>
      </c>
      <c r="F831" s="11">
        <f>L831</f>
        <v>284.40240838345971</v>
      </c>
      <c r="G831" s="11">
        <f>P831</f>
        <v>284.40240838345971</v>
      </c>
      <c r="H831" s="24">
        <f>H830+IF(Limit=Oui,MAX(0,K830),K830)</f>
        <v>284.40240838345971</v>
      </c>
      <c r="I831" s="12">
        <f>Cp*RhoP/(J831*RhoA)*dP/1000*MassivSS</f>
        <v>0.50651624207556711</v>
      </c>
      <c r="J831" s="24">
        <f>IF(H831&lt;600,425+0.773*H831-1.69/1000*H831^2+2.22/1000^2*H831^3,IF(H831&lt;735,666+13002/(738-H831),IF(H831&lt;900,545+17820/(H831-731),650)))</f>
        <v>559.21633076214812</v>
      </c>
      <c r="K831" s="12">
        <f>LambdaP*MassivSS/(dP/1000)/(J831*RhoA)/(1+I831/3)*(D831-H831)*DeltaT-(EXP(I831/10)-1)*(D831-D830)</f>
        <v>0.33104932728424269</v>
      </c>
      <c r="L831" s="24">
        <f>L830+IF(Limit=Oui,MAX(0,O830),O830)</f>
        <v>284.40240838345971</v>
      </c>
      <c r="M831" s="12">
        <f>Cp*RhoP/(N831*RhoA)*dP/1000*MassivW</f>
        <v>0.50651624207556711</v>
      </c>
      <c r="N831" s="24">
        <f>IF(L831&lt;600,425+0.773*L831-1.69/1000*L831^2+2.22/1000^2*L831^3,IF(L831&lt;735,666+13002/(738-L831),IF(L831&lt;900,545+17820/(L831-731),650)))</f>
        <v>559.21633076214812</v>
      </c>
      <c r="O831" s="12">
        <f>LambdaP*MassivW/(dP/1000)/(N831*RhoA)/(1+M831/3)*(D831-L831)*DeltaT-(EXP(M831/10)-1)*(D831-D830)</f>
        <v>0.33104932728424269</v>
      </c>
      <c r="P831" s="24">
        <f>P830+IF(Limit=Oui,MAX(0,S830),S830)</f>
        <v>284.40240838345971</v>
      </c>
      <c r="Q831" s="12">
        <f>Cp*RhoP/(R831*RhoA)*dP/1000*MassivSI</f>
        <v>0.50651624207556711</v>
      </c>
      <c r="R831" s="24">
        <f>IF(P831&lt;600,425+0.773*P831-1.69/1000*P831^2+2.22/1000^2*P831^3,IF(P831&lt;735,666+13002/(738-P831),IF(P831&lt;900,545+17820/(P831-731),650)))</f>
        <v>559.21633076214812</v>
      </c>
      <c r="S831" s="12">
        <f>LambdaP*MassivSI/(dP/1000)/(R831*RhoA)/(1+Q831/3)*(D831-P831)*DeltaT-(EXP(Q831/10)-1)*(D831-D830)</f>
        <v>0.33104932728424269</v>
      </c>
    </row>
    <row r="832" spans="2:19" x14ac:dyDescent="0.25">
      <c r="B832" s="3">
        <f t="shared" si="48"/>
        <v>4070</v>
      </c>
      <c r="C832" s="14">
        <f t="shared" si="49"/>
        <v>67.833333333333329</v>
      </c>
      <c r="D832" s="11">
        <f t="shared" si="50"/>
        <v>963.68978368061153</v>
      </c>
      <c r="E832" s="11">
        <f t="shared" si="51"/>
        <v>284.73345771074395</v>
      </c>
      <c r="F832" s="11">
        <f>L832</f>
        <v>284.73345771074395</v>
      </c>
      <c r="G832" s="11">
        <f>P832</f>
        <v>284.73345771074395</v>
      </c>
      <c r="H832" s="24">
        <f>H831+IF(Limit=Oui,MAX(0,K831),K831)</f>
        <v>284.73345771074395</v>
      </c>
      <c r="I832" s="12">
        <f>Cp*RhoP/(J832*RhoA)*dP/1000*MassivSS</f>
        <v>0.50641117192492668</v>
      </c>
      <c r="J832" s="24">
        <f>IF(H832&lt;600,425+0.773*H832-1.69/1000*H832^2+2.22/1000^2*H832^3,IF(H832&lt;735,666+13002/(738-H832),IF(H832&lt;900,545+17820/(H832-731),650)))</f>
        <v>559.33235692304515</v>
      </c>
      <c r="K832" s="12">
        <f>LambdaP*MassivSS/(dP/1000)/(J832*RhoA)/(1+I832/3)*(D832-H832)*DeltaT-(EXP(I832/10)-1)*(D832-D831)</f>
        <v>0.33092882205367302</v>
      </c>
      <c r="L832" s="24">
        <f>L831+IF(Limit=Oui,MAX(0,O831),O831)</f>
        <v>284.73345771074395</v>
      </c>
      <c r="M832" s="12">
        <f>Cp*RhoP/(N832*RhoA)*dP/1000*MassivW</f>
        <v>0.50641117192492668</v>
      </c>
      <c r="N832" s="24">
        <f>IF(L832&lt;600,425+0.773*L832-1.69/1000*L832^2+2.22/1000^2*L832^3,IF(L832&lt;735,666+13002/(738-L832),IF(L832&lt;900,545+17820/(L832-731),650)))</f>
        <v>559.33235692304515</v>
      </c>
      <c r="O832" s="12">
        <f>LambdaP*MassivW/(dP/1000)/(N832*RhoA)/(1+M832/3)*(D832-L832)*DeltaT-(EXP(M832/10)-1)*(D832-D831)</f>
        <v>0.33092882205367302</v>
      </c>
      <c r="P832" s="24">
        <f>P831+IF(Limit=Oui,MAX(0,S831),S831)</f>
        <v>284.73345771074395</v>
      </c>
      <c r="Q832" s="12">
        <f>Cp*RhoP/(R832*RhoA)*dP/1000*MassivSI</f>
        <v>0.50641117192492668</v>
      </c>
      <c r="R832" s="24">
        <f>IF(P832&lt;600,425+0.773*P832-1.69/1000*P832^2+2.22/1000^2*P832^3,IF(P832&lt;735,666+13002/(738-P832),IF(P832&lt;900,545+17820/(P832-731),650)))</f>
        <v>559.33235692304515</v>
      </c>
      <c r="S832" s="12">
        <f>LambdaP*MassivSI/(dP/1000)/(R832*RhoA)/(1+Q832/3)*(D832-P832)*DeltaT-(EXP(Q832/10)-1)*(D832-D831)</f>
        <v>0.33092882205367302</v>
      </c>
    </row>
    <row r="833" spans="2:19" x14ac:dyDescent="0.25">
      <c r="B833" s="3">
        <f t="shared" si="48"/>
        <v>4075</v>
      </c>
      <c r="C833" s="14">
        <f t="shared" si="49"/>
        <v>67.916666666666671</v>
      </c>
      <c r="D833" s="11">
        <f t="shared" si="50"/>
        <v>963.87340085586686</v>
      </c>
      <c r="E833" s="11">
        <f t="shared" si="51"/>
        <v>285.06438653279764</v>
      </c>
      <c r="F833" s="11">
        <f>L833</f>
        <v>285.06438653279764</v>
      </c>
      <c r="G833" s="11">
        <f>P833</f>
        <v>285.06438653279764</v>
      </c>
      <c r="H833" s="24">
        <f>H832+IF(Limit=Oui,MAX(0,K832),K832)</f>
        <v>285.06438653279764</v>
      </c>
      <c r="I833" s="12">
        <f>Cp*RhoP/(J833*RhoA)*dP/1000*MassivSS</f>
        <v>0.50630614267331497</v>
      </c>
      <c r="J833" s="24">
        <f>IF(H833&lt;600,425+0.773*H833-1.69/1000*H833^2+2.22/1000^2*H833^3,IF(H833&lt;735,666+13002/(738-H833),IF(H833&lt;900,545+17820/(H833-731),650)))</f>
        <v>559.44838604830841</v>
      </c>
      <c r="K833" s="12">
        <f>LambdaP*MassivSS/(dP/1000)/(J833*RhoA)/(1+I833/3)*(D833-H833)*DeltaT-(EXP(I833/10)-1)*(D833-D832)</f>
        <v>0.33080827583868294</v>
      </c>
      <c r="L833" s="24">
        <f>L832+IF(Limit=Oui,MAX(0,O832),O832)</f>
        <v>285.06438653279764</v>
      </c>
      <c r="M833" s="12">
        <f>Cp*RhoP/(N833*RhoA)*dP/1000*MassivW</f>
        <v>0.50630614267331497</v>
      </c>
      <c r="N833" s="24">
        <f>IF(L833&lt;600,425+0.773*L833-1.69/1000*L833^2+2.22/1000^2*L833^3,IF(L833&lt;735,666+13002/(738-L833),IF(L833&lt;900,545+17820/(L833-731),650)))</f>
        <v>559.44838604830841</v>
      </c>
      <c r="O833" s="12">
        <f>LambdaP*MassivW/(dP/1000)/(N833*RhoA)/(1+M833/3)*(D833-L833)*DeltaT-(EXP(M833/10)-1)*(D833-D832)</f>
        <v>0.33080827583868294</v>
      </c>
      <c r="P833" s="24">
        <f>P832+IF(Limit=Oui,MAX(0,S832),S832)</f>
        <v>285.06438653279764</v>
      </c>
      <c r="Q833" s="12">
        <f>Cp*RhoP/(R833*RhoA)*dP/1000*MassivSI</f>
        <v>0.50630614267331497</v>
      </c>
      <c r="R833" s="24">
        <f>IF(P833&lt;600,425+0.773*P833-1.69/1000*P833^2+2.22/1000^2*P833^3,IF(P833&lt;735,666+13002/(738-P833),IF(P833&lt;900,545+17820/(P833-731),650)))</f>
        <v>559.44838604830841</v>
      </c>
      <c r="S833" s="12">
        <f>LambdaP*MassivSI/(dP/1000)/(R833*RhoA)/(1+Q833/3)*(D833-P833)*DeltaT-(EXP(Q833/10)-1)*(D833-D832)</f>
        <v>0.33080827583868294</v>
      </c>
    </row>
    <row r="834" spans="2:19" x14ac:dyDescent="0.25">
      <c r="B834" s="3">
        <f t="shared" si="48"/>
        <v>4080</v>
      </c>
      <c r="C834" s="14">
        <f t="shared" si="49"/>
        <v>68</v>
      </c>
      <c r="D834" s="11">
        <f t="shared" si="50"/>
        <v>964.05679328544147</v>
      </c>
      <c r="E834" s="11">
        <f t="shared" si="51"/>
        <v>285.39519480863635</v>
      </c>
      <c r="F834" s="11">
        <f>L834</f>
        <v>285.39519480863635</v>
      </c>
      <c r="G834" s="11">
        <f>P834</f>
        <v>285.39519480863635</v>
      </c>
      <c r="H834" s="24">
        <f>H833+IF(Limit=Oui,MAX(0,K833),K833)</f>
        <v>285.39519480863635</v>
      </c>
      <c r="I834" s="12">
        <f>Cp*RhoP/(J834*RhoA)*dP/1000*MassivSS</f>
        <v>0.50620115391816745</v>
      </c>
      <c r="J834" s="24">
        <f>IF(H834&lt;600,425+0.773*H834-1.69/1000*H834^2+2.22/1000^2*H834^3,IF(H834&lt;735,666+13002/(738-H834),IF(H834&lt;900,545+17820/(H834-731),650)))</f>
        <v>559.56441855666185</v>
      </c>
      <c r="K834" s="12">
        <f>LambdaP*MassivSS/(dP/1000)/(J834*RhoA)/(1+I834/3)*(D834-H834)*DeltaT-(EXP(I834/10)-1)*(D834-D833)</f>
        <v>0.33068768885837629</v>
      </c>
      <c r="L834" s="24">
        <f>L833+IF(Limit=Oui,MAX(0,O833),O833)</f>
        <v>285.39519480863635</v>
      </c>
      <c r="M834" s="12">
        <f>Cp*RhoP/(N834*RhoA)*dP/1000*MassivW</f>
        <v>0.50620115391816745</v>
      </c>
      <c r="N834" s="24">
        <f>IF(L834&lt;600,425+0.773*L834-1.69/1000*L834^2+2.22/1000^2*L834^3,IF(L834&lt;735,666+13002/(738-L834),IF(L834&lt;900,545+17820/(L834-731),650)))</f>
        <v>559.56441855666185</v>
      </c>
      <c r="O834" s="12">
        <f>LambdaP*MassivW/(dP/1000)/(N834*RhoA)/(1+M834/3)*(D834-L834)*DeltaT-(EXP(M834/10)-1)*(D834-D833)</f>
        <v>0.33068768885837629</v>
      </c>
      <c r="P834" s="24">
        <f>P833+IF(Limit=Oui,MAX(0,S833),S833)</f>
        <v>285.39519480863635</v>
      </c>
      <c r="Q834" s="12">
        <f>Cp*RhoP/(R834*RhoA)*dP/1000*MassivSI</f>
        <v>0.50620115391816745</v>
      </c>
      <c r="R834" s="24">
        <f>IF(P834&lt;600,425+0.773*P834-1.69/1000*P834^2+2.22/1000^2*P834^3,IF(P834&lt;735,666+13002/(738-P834),IF(P834&lt;900,545+17820/(P834-731),650)))</f>
        <v>559.56441855666185</v>
      </c>
      <c r="S834" s="12">
        <f>LambdaP*MassivSI/(dP/1000)/(R834*RhoA)/(1+Q834/3)*(D834-P834)*DeltaT-(EXP(Q834/10)-1)*(D834-D833)</f>
        <v>0.33068768885837629</v>
      </c>
    </row>
    <row r="835" spans="2:19" x14ac:dyDescent="0.25">
      <c r="B835" s="3">
        <f t="shared" si="48"/>
        <v>4085</v>
      </c>
      <c r="C835" s="14">
        <f t="shared" si="49"/>
        <v>68.083333333333329</v>
      </c>
      <c r="D835" s="11">
        <f t="shared" si="50"/>
        <v>964.23996151883614</v>
      </c>
      <c r="E835" s="11">
        <f t="shared" si="51"/>
        <v>285.72588249749475</v>
      </c>
      <c r="F835" s="11">
        <f>L835</f>
        <v>285.72588249749475</v>
      </c>
      <c r="G835" s="11">
        <f>P835</f>
        <v>285.72588249749475</v>
      </c>
      <c r="H835" s="24">
        <f>H834+IF(Limit=Oui,MAX(0,K834),K834)</f>
        <v>285.72588249749475</v>
      </c>
      <c r="I835" s="12">
        <f>Cp*RhoP/(J835*RhoA)*dP/1000*MassivSS</f>
        <v>0.50609620525845311</v>
      </c>
      <c r="J835" s="24">
        <f>IF(H835&lt;600,425+0.773*H835-1.69/1000*H835^2+2.22/1000^2*H835^3,IF(H835&lt;735,666+13002/(738-H835),IF(H835&lt;900,545+17820/(H835-731),650)))</f>
        <v>559.68045486584811</v>
      </c>
      <c r="K835" s="12">
        <f>LambdaP*MassivSS/(dP/1000)/(J835*RhoA)/(1+I835/3)*(D835-H835)*DeltaT-(EXP(I835/10)-1)*(D835-D834)</f>
        <v>0.33056706133084224</v>
      </c>
      <c r="L835" s="24">
        <f>L834+IF(Limit=Oui,MAX(0,O834),O834)</f>
        <v>285.72588249749475</v>
      </c>
      <c r="M835" s="12">
        <f>Cp*RhoP/(N835*RhoA)*dP/1000*MassivW</f>
        <v>0.50609620525845311</v>
      </c>
      <c r="N835" s="24">
        <f>IF(L835&lt;600,425+0.773*L835-1.69/1000*L835^2+2.22/1000^2*L835^3,IF(L835&lt;735,666+13002/(738-L835),IF(L835&lt;900,545+17820/(L835-731),650)))</f>
        <v>559.68045486584811</v>
      </c>
      <c r="O835" s="12">
        <f>LambdaP*MassivW/(dP/1000)/(N835*RhoA)/(1+M835/3)*(D835-L835)*DeltaT-(EXP(M835/10)-1)*(D835-D834)</f>
        <v>0.33056706133084224</v>
      </c>
      <c r="P835" s="24">
        <f>P834+IF(Limit=Oui,MAX(0,S834),S834)</f>
        <v>285.72588249749475</v>
      </c>
      <c r="Q835" s="12">
        <f>Cp*RhoP/(R835*RhoA)*dP/1000*MassivSI</f>
        <v>0.50609620525845311</v>
      </c>
      <c r="R835" s="24">
        <f>IF(P835&lt;600,425+0.773*P835-1.69/1000*P835^2+2.22/1000^2*P835^3,IF(P835&lt;735,666+13002/(738-P835),IF(P835&lt;900,545+17820/(P835-731),650)))</f>
        <v>559.68045486584811</v>
      </c>
      <c r="S835" s="12">
        <f>LambdaP*MassivSI/(dP/1000)/(R835*RhoA)/(1+Q835/3)*(D835-P835)*DeltaT-(EXP(Q835/10)-1)*(D835-D834)</f>
        <v>0.33056706133084224</v>
      </c>
    </row>
    <row r="836" spans="2:19" x14ac:dyDescent="0.25">
      <c r="B836" s="3">
        <f t="shared" si="48"/>
        <v>4090</v>
      </c>
      <c r="C836" s="14">
        <f t="shared" si="49"/>
        <v>68.166666666666671</v>
      </c>
      <c r="D836" s="11">
        <f t="shared" si="50"/>
        <v>964.42290610353859</v>
      </c>
      <c r="E836" s="11">
        <f t="shared" si="51"/>
        <v>286.05644955882559</v>
      </c>
      <c r="F836" s="11">
        <f>L836</f>
        <v>286.05644955882559</v>
      </c>
      <c r="G836" s="11">
        <f>P836</f>
        <v>286.05644955882559</v>
      </c>
      <c r="H836" s="24">
        <f>H835+IF(Limit=Oui,MAX(0,K835),K835)</f>
        <v>286.05644955882559</v>
      </c>
      <c r="I836" s="12">
        <f>Cp*RhoP/(J836*RhoA)*dP/1000*MassivSS</f>
        <v>0.50599129629467332</v>
      </c>
      <c r="J836" s="24">
        <f>IF(H836&lt;600,425+0.773*H836-1.69/1000*H836^2+2.22/1000^2*H836^3,IF(H836&lt;735,666+13002/(738-H836),IF(H836&lt;900,545+17820/(H836-731),650)))</f>
        <v>559.79649539262732</v>
      </c>
      <c r="K836" s="12">
        <f>LambdaP*MassivSS/(dP/1000)/(J836*RhoA)/(1+I836/3)*(D836-H836)*DeltaT-(EXP(I836/10)-1)*(D836-D835)</f>
        <v>0.33044639347317889</v>
      </c>
      <c r="L836" s="24">
        <f>L835+IF(Limit=Oui,MAX(0,O835),O835)</f>
        <v>286.05644955882559</v>
      </c>
      <c r="M836" s="12">
        <f>Cp*RhoP/(N836*RhoA)*dP/1000*MassivW</f>
        <v>0.50599129629467332</v>
      </c>
      <c r="N836" s="24">
        <f>IF(L836&lt;600,425+0.773*L836-1.69/1000*L836^2+2.22/1000^2*L836^3,IF(L836&lt;735,666+13002/(738-L836),IF(L836&lt;900,545+17820/(L836-731),650)))</f>
        <v>559.79649539262732</v>
      </c>
      <c r="O836" s="12">
        <f>LambdaP*MassivW/(dP/1000)/(N836*RhoA)/(1+M836/3)*(D836-L836)*DeltaT-(EXP(M836/10)-1)*(D836-D835)</f>
        <v>0.33044639347317889</v>
      </c>
      <c r="P836" s="24">
        <f>P835+IF(Limit=Oui,MAX(0,S835),S835)</f>
        <v>286.05644955882559</v>
      </c>
      <c r="Q836" s="12">
        <f>Cp*RhoP/(R836*RhoA)*dP/1000*MassivSI</f>
        <v>0.50599129629467332</v>
      </c>
      <c r="R836" s="24">
        <f>IF(P836&lt;600,425+0.773*P836-1.69/1000*P836^2+2.22/1000^2*P836^3,IF(P836&lt;735,666+13002/(738-P836),IF(P836&lt;900,545+17820/(P836-731),650)))</f>
        <v>559.79649539262732</v>
      </c>
      <c r="S836" s="12">
        <f>LambdaP*MassivSI/(dP/1000)/(R836*RhoA)/(1+Q836/3)*(D836-P836)*DeltaT-(EXP(Q836/10)-1)*(D836-D835)</f>
        <v>0.33044639347317889</v>
      </c>
    </row>
    <row r="837" spans="2:19" x14ac:dyDescent="0.25">
      <c r="B837" s="3">
        <f t="shared" si="48"/>
        <v>4095</v>
      </c>
      <c r="C837" s="14">
        <f t="shared" si="49"/>
        <v>68.25</v>
      </c>
      <c r="D837" s="11">
        <f t="shared" si="50"/>
        <v>964.60562758503352</v>
      </c>
      <c r="E837" s="11">
        <f t="shared" si="51"/>
        <v>286.38689595229874</v>
      </c>
      <c r="F837" s="11">
        <f>L837</f>
        <v>286.38689595229874</v>
      </c>
      <c r="G837" s="11">
        <f>P837</f>
        <v>286.38689595229874</v>
      </c>
      <c r="H837" s="24">
        <f>H836+IF(Limit=Oui,MAX(0,K836),K836)</f>
        <v>286.38689595229874</v>
      </c>
      <c r="I837" s="12">
        <f>Cp*RhoP/(J837*RhoA)*dP/1000*MassivSS</f>
        <v>0.50588642662885863</v>
      </c>
      <c r="J837" s="24">
        <f>IF(H837&lt;600,425+0.773*H837-1.69/1000*H837^2+2.22/1000^2*H837^3,IF(H837&lt;735,666+13002/(738-H837),IF(H837&lt;900,545+17820/(H837-731),650)))</f>
        <v>559.91254055277784</v>
      </c>
      <c r="K837" s="12">
        <f>LambdaP*MassivSS/(dP/1000)/(J837*RhoA)/(1+I837/3)*(D837-H837)*DeltaT-(EXP(I837/10)-1)*(D837-D836)</f>
        <v>0.3303256855014749</v>
      </c>
      <c r="L837" s="24">
        <f>L836+IF(Limit=Oui,MAX(0,O836),O836)</f>
        <v>286.38689595229874</v>
      </c>
      <c r="M837" s="12">
        <f>Cp*RhoP/(N837*RhoA)*dP/1000*MassivW</f>
        <v>0.50588642662885863</v>
      </c>
      <c r="N837" s="24">
        <f>IF(L837&lt;600,425+0.773*L837-1.69/1000*L837^2+2.22/1000^2*L837^3,IF(L837&lt;735,666+13002/(738-L837),IF(L837&lt;900,545+17820/(L837-731),650)))</f>
        <v>559.91254055277784</v>
      </c>
      <c r="O837" s="12">
        <f>LambdaP*MassivW/(dP/1000)/(N837*RhoA)/(1+M837/3)*(D837-L837)*DeltaT-(EXP(M837/10)-1)*(D837-D836)</f>
        <v>0.3303256855014749</v>
      </c>
      <c r="P837" s="24">
        <f>P836+IF(Limit=Oui,MAX(0,S836),S836)</f>
        <v>286.38689595229874</v>
      </c>
      <c r="Q837" s="12">
        <f>Cp*RhoP/(R837*RhoA)*dP/1000*MassivSI</f>
        <v>0.50588642662885863</v>
      </c>
      <c r="R837" s="24">
        <f>IF(P837&lt;600,425+0.773*P837-1.69/1000*P837^2+2.22/1000^2*P837^3,IF(P837&lt;735,666+13002/(738-P837),IF(P837&lt;900,545+17820/(P837-731),650)))</f>
        <v>559.91254055277784</v>
      </c>
      <c r="S837" s="12">
        <f>LambdaP*MassivSI/(dP/1000)/(R837*RhoA)/(1+Q837/3)*(D837-P837)*DeltaT-(EXP(Q837/10)-1)*(D837-D836)</f>
        <v>0.3303256855014749</v>
      </c>
    </row>
    <row r="838" spans="2:19" x14ac:dyDescent="0.25">
      <c r="B838" s="3">
        <f t="shared" si="48"/>
        <v>4100</v>
      </c>
      <c r="C838" s="14">
        <f t="shared" si="49"/>
        <v>68.333333333333329</v>
      </c>
      <c r="D838" s="11">
        <f t="shared" si="50"/>
        <v>964.78812650681277</v>
      </c>
      <c r="E838" s="11">
        <f t="shared" si="51"/>
        <v>286.71722163780021</v>
      </c>
      <c r="F838" s="11">
        <f>L838</f>
        <v>286.71722163780021</v>
      </c>
      <c r="G838" s="11">
        <f>P838</f>
        <v>286.71722163780021</v>
      </c>
      <c r="H838" s="24">
        <f>H837+IF(Limit=Oui,MAX(0,K837),K837)</f>
        <v>286.71722163780021</v>
      </c>
      <c r="I838" s="12">
        <f>Cp*RhoP/(J838*RhoA)*dP/1000*MassivSS</f>
        <v>0.50578159586456484</v>
      </c>
      <c r="J838" s="24">
        <f>IF(H838&lt;600,425+0.773*H838-1.69/1000*H838^2+2.22/1000^2*H838^3,IF(H838&lt;735,666+13002/(738-H838),IF(H838&lt;900,545+17820/(H838-731),650)))</f>
        <v>560.02859076109655</v>
      </c>
      <c r="K838" s="12">
        <f>LambdaP*MassivSS/(dP/1000)/(J838*RhoA)/(1+I838/3)*(D838-H838)*DeltaT-(EXP(I838/10)-1)*(D838-D837)</f>
        <v>0.33020493763080389</v>
      </c>
      <c r="L838" s="24">
        <f>L837+IF(Limit=Oui,MAX(0,O837),O837)</f>
        <v>286.71722163780021</v>
      </c>
      <c r="M838" s="12">
        <f>Cp*RhoP/(N838*RhoA)*dP/1000*MassivW</f>
        <v>0.50578159586456484</v>
      </c>
      <c r="N838" s="24">
        <f>IF(L838&lt;600,425+0.773*L838-1.69/1000*L838^2+2.22/1000^2*L838^3,IF(L838&lt;735,666+13002/(738-L838),IF(L838&lt;900,545+17820/(L838-731),650)))</f>
        <v>560.02859076109655</v>
      </c>
      <c r="O838" s="12">
        <f>LambdaP*MassivW/(dP/1000)/(N838*RhoA)/(1+M838/3)*(D838-L838)*DeltaT-(EXP(M838/10)-1)*(D838-D837)</f>
        <v>0.33020493763080389</v>
      </c>
      <c r="P838" s="24">
        <f>P837+IF(Limit=Oui,MAX(0,S837),S837)</f>
        <v>286.71722163780021</v>
      </c>
      <c r="Q838" s="12">
        <f>Cp*RhoP/(R838*RhoA)*dP/1000*MassivSI</f>
        <v>0.50578159586456484</v>
      </c>
      <c r="R838" s="24">
        <f>IF(P838&lt;600,425+0.773*P838-1.69/1000*P838^2+2.22/1000^2*P838^3,IF(P838&lt;735,666+13002/(738-P838),IF(P838&lt;900,545+17820/(P838-731),650)))</f>
        <v>560.02859076109655</v>
      </c>
      <c r="S838" s="12">
        <f>LambdaP*MassivSI/(dP/1000)/(R838*RhoA)/(1+Q838/3)*(D838-P838)*DeltaT-(EXP(Q838/10)-1)*(D838-D837)</f>
        <v>0.33020493763080389</v>
      </c>
    </row>
    <row r="839" spans="2:19" x14ac:dyDescent="0.25">
      <c r="B839" s="3">
        <f t="shared" si="48"/>
        <v>4105</v>
      </c>
      <c r="C839" s="14">
        <f t="shared" si="49"/>
        <v>68.416666666666671</v>
      </c>
      <c r="D839" s="11">
        <f t="shared" si="50"/>
        <v>964.97040341038394</v>
      </c>
      <c r="E839" s="11">
        <f t="shared" si="51"/>
        <v>287.04742657543102</v>
      </c>
      <c r="F839" s="11">
        <f>L839</f>
        <v>287.04742657543102</v>
      </c>
      <c r="G839" s="11">
        <f>P839</f>
        <v>287.04742657543102</v>
      </c>
      <c r="H839" s="24">
        <f>H838+IF(Limit=Oui,MAX(0,K838),K838)</f>
        <v>287.04742657543102</v>
      </c>
      <c r="I839" s="12">
        <f>Cp*RhoP/(J839*RhoA)*dP/1000*MassivSS</f>
        <v>0.50567680360687128</v>
      </c>
      <c r="J839" s="24">
        <f>IF(H839&lt;600,425+0.773*H839-1.69/1000*H839^2+2.22/1000^2*H839^3,IF(H839&lt;735,666+13002/(738-H839),IF(H839&lt;900,545+17820/(H839-731),650)))</f>
        <v>560.14464643139854</v>
      </c>
      <c r="K839" s="12">
        <f>LambdaP*MassivSS/(dP/1000)/(J839*RhoA)/(1+I839/3)*(D839-H839)*DeltaT-(EXP(I839/10)-1)*(D839-D838)</f>
        <v>0.33008415007531838</v>
      </c>
      <c r="L839" s="24">
        <f>L838+IF(Limit=Oui,MAX(0,O838),O838)</f>
        <v>287.04742657543102</v>
      </c>
      <c r="M839" s="12">
        <f>Cp*RhoP/(N839*RhoA)*dP/1000*MassivW</f>
        <v>0.50567680360687128</v>
      </c>
      <c r="N839" s="24">
        <f>IF(L839&lt;600,425+0.773*L839-1.69/1000*L839^2+2.22/1000^2*L839^3,IF(L839&lt;735,666+13002/(738-L839),IF(L839&lt;900,545+17820/(L839-731),650)))</f>
        <v>560.14464643139854</v>
      </c>
      <c r="O839" s="12">
        <f>LambdaP*MassivW/(dP/1000)/(N839*RhoA)/(1+M839/3)*(D839-L839)*DeltaT-(EXP(M839/10)-1)*(D839-D838)</f>
        <v>0.33008415007531838</v>
      </c>
      <c r="P839" s="24">
        <f>P838+IF(Limit=Oui,MAX(0,S838),S838)</f>
        <v>287.04742657543102</v>
      </c>
      <c r="Q839" s="12">
        <f>Cp*RhoP/(R839*RhoA)*dP/1000*MassivSI</f>
        <v>0.50567680360687128</v>
      </c>
      <c r="R839" s="24">
        <f>IF(P839&lt;600,425+0.773*P839-1.69/1000*P839^2+2.22/1000^2*P839^3,IF(P839&lt;735,666+13002/(738-P839),IF(P839&lt;900,545+17820/(P839-731),650)))</f>
        <v>560.14464643139854</v>
      </c>
      <c r="S839" s="12">
        <f>LambdaP*MassivSI/(dP/1000)/(R839*RhoA)/(1+Q839/3)*(D839-P839)*DeltaT-(EXP(Q839/10)-1)*(D839-D838)</f>
        <v>0.33008415007531838</v>
      </c>
    </row>
    <row r="840" spans="2:19" x14ac:dyDescent="0.25">
      <c r="B840" s="3">
        <f t="shared" si="48"/>
        <v>4110</v>
      </c>
      <c r="C840" s="14">
        <f t="shared" si="49"/>
        <v>68.5</v>
      </c>
      <c r="D840" s="11">
        <f t="shared" si="50"/>
        <v>965.15245883528155</v>
      </c>
      <c r="E840" s="11">
        <f t="shared" si="51"/>
        <v>287.37751072550634</v>
      </c>
      <c r="F840" s="11">
        <f>L840</f>
        <v>287.37751072550634</v>
      </c>
      <c r="G840" s="11">
        <f>P840</f>
        <v>287.37751072550634</v>
      </c>
      <c r="H840" s="24">
        <f>H839+IF(Limit=Oui,MAX(0,K839),K839)</f>
        <v>287.37751072550634</v>
      </c>
      <c r="I840" s="12">
        <f>Cp*RhoP/(J840*RhoA)*dP/1000*MassivSS</f>
        <v>0.50557204946237722</v>
      </c>
      <c r="J840" s="24">
        <f>IF(H840&lt;600,425+0.773*H840-1.69/1000*H840^2+2.22/1000^2*H840^3,IF(H840&lt;735,666+13002/(738-H840),IF(H840&lt;900,545+17820/(H840-731),650)))</f>
        <v>560.26070797651801</v>
      </c>
      <c r="K840" s="12">
        <f>LambdaP*MassivSS/(dP/1000)/(J840*RhoA)/(1+I840/3)*(D840-H840)*DeltaT-(EXP(I840/10)-1)*(D840-D839)</f>
        <v>0.32996332304811415</v>
      </c>
      <c r="L840" s="24">
        <f>L839+IF(Limit=Oui,MAX(0,O839),O839)</f>
        <v>287.37751072550634</v>
      </c>
      <c r="M840" s="12">
        <f>Cp*RhoP/(N840*RhoA)*dP/1000*MassivW</f>
        <v>0.50557204946237722</v>
      </c>
      <c r="N840" s="24">
        <f>IF(L840&lt;600,425+0.773*L840-1.69/1000*L840^2+2.22/1000^2*L840^3,IF(L840&lt;735,666+13002/(738-L840),IF(L840&lt;900,545+17820/(L840-731),650)))</f>
        <v>560.26070797651801</v>
      </c>
      <c r="O840" s="12">
        <f>LambdaP*MassivW/(dP/1000)/(N840*RhoA)/(1+M840/3)*(D840-L840)*DeltaT-(EXP(M840/10)-1)*(D840-D839)</f>
        <v>0.32996332304811415</v>
      </c>
      <c r="P840" s="24">
        <f>P839+IF(Limit=Oui,MAX(0,S839),S839)</f>
        <v>287.37751072550634</v>
      </c>
      <c r="Q840" s="12">
        <f>Cp*RhoP/(R840*RhoA)*dP/1000*MassivSI</f>
        <v>0.50557204946237722</v>
      </c>
      <c r="R840" s="24">
        <f>IF(P840&lt;600,425+0.773*P840-1.69/1000*P840^2+2.22/1000^2*P840^3,IF(P840&lt;735,666+13002/(738-P840),IF(P840&lt;900,545+17820/(P840-731),650)))</f>
        <v>560.26070797651801</v>
      </c>
      <c r="S840" s="12">
        <f>LambdaP*MassivSI/(dP/1000)/(R840*RhoA)/(1+Q840/3)*(D840-P840)*DeltaT-(EXP(Q840/10)-1)*(D840-D839)</f>
        <v>0.32996332304811415</v>
      </c>
    </row>
    <row r="841" spans="2:19" x14ac:dyDescent="0.25">
      <c r="B841" s="3">
        <f t="shared" si="48"/>
        <v>4115</v>
      </c>
      <c r="C841" s="14">
        <f t="shared" si="49"/>
        <v>68.583333333333329</v>
      </c>
      <c r="D841" s="11">
        <f t="shared" si="50"/>
        <v>965.3342933190753</v>
      </c>
      <c r="E841" s="11">
        <f t="shared" si="51"/>
        <v>287.70747404855445</v>
      </c>
      <c r="F841" s="11">
        <f>L841</f>
        <v>287.70747404855445</v>
      </c>
      <c r="G841" s="11">
        <f>P841</f>
        <v>287.70747404855445</v>
      </c>
      <c r="H841" s="24">
        <f>H840+IF(Limit=Oui,MAX(0,K840),K840)</f>
        <v>287.70747404855445</v>
      </c>
      <c r="I841" s="12">
        <f>Cp*RhoP/(J841*RhoA)*dP/1000*MassivSS</f>
        <v>0.50546733303919922</v>
      </c>
      <c r="J841" s="24">
        <f>IF(H841&lt;600,425+0.773*H841-1.69/1000*H841^2+2.22/1000^2*H841^3,IF(H841&lt;735,666+13002/(738-H841),IF(H841&lt;900,545+17820/(H841-731),650)))</f>
        <v>560.37677580830803</v>
      </c>
      <c r="K841" s="12">
        <f>LambdaP*MassivSS/(dP/1000)/(J841*RhoA)/(1+I841/3)*(D841-H841)*DeltaT-(EXP(I841/10)-1)*(D841-D840)</f>
        <v>0.32984245676139468</v>
      </c>
      <c r="L841" s="24">
        <f>L840+IF(Limit=Oui,MAX(0,O840),O840)</f>
        <v>287.70747404855445</v>
      </c>
      <c r="M841" s="12">
        <f>Cp*RhoP/(N841*RhoA)*dP/1000*MassivW</f>
        <v>0.50546733303919922</v>
      </c>
      <c r="N841" s="24">
        <f>IF(L841&lt;600,425+0.773*L841-1.69/1000*L841^2+2.22/1000^2*L841^3,IF(L841&lt;735,666+13002/(738-L841),IF(L841&lt;900,545+17820/(L841-731),650)))</f>
        <v>560.37677580830803</v>
      </c>
      <c r="O841" s="12">
        <f>LambdaP*MassivW/(dP/1000)/(N841*RhoA)/(1+M841/3)*(D841-L841)*DeltaT-(EXP(M841/10)-1)*(D841-D840)</f>
        <v>0.32984245676139468</v>
      </c>
      <c r="P841" s="24">
        <f>P840+IF(Limit=Oui,MAX(0,S840),S840)</f>
        <v>287.70747404855445</v>
      </c>
      <c r="Q841" s="12">
        <f>Cp*RhoP/(R841*RhoA)*dP/1000*MassivSI</f>
        <v>0.50546733303919922</v>
      </c>
      <c r="R841" s="24">
        <f>IF(P841&lt;600,425+0.773*P841-1.69/1000*P841^2+2.22/1000^2*P841^3,IF(P841&lt;735,666+13002/(738-P841),IF(P841&lt;900,545+17820/(P841-731),650)))</f>
        <v>560.37677580830803</v>
      </c>
      <c r="S841" s="12">
        <f>LambdaP*MassivSI/(dP/1000)/(R841*RhoA)/(1+Q841/3)*(D841-P841)*DeltaT-(EXP(Q841/10)-1)*(D841-D840)</f>
        <v>0.32984245676139468</v>
      </c>
    </row>
    <row r="842" spans="2:19" x14ac:dyDescent="0.25">
      <c r="B842" s="3">
        <f t="shared" si="48"/>
        <v>4120</v>
      </c>
      <c r="C842" s="14">
        <f t="shared" si="49"/>
        <v>68.666666666666671</v>
      </c>
      <c r="D842" s="11">
        <f t="shared" si="50"/>
        <v>965.51590739738026</v>
      </c>
      <c r="E842" s="11">
        <f t="shared" si="51"/>
        <v>288.03731650531586</v>
      </c>
      <c r="F842" s="11">
        <f>L842</f>
        <v>288.03731650531586</v>
      </c>
      <c r="G842" s="11">
        <f>P842</f>
        <v>288.03731650531586</v>
      </c>
      <c r="H842" s="24">
        <f>H841+IF(Limit=Oui,MAX(0,K841),K841)</f>
        <v>288.03731650531586</v>
      </c>
      <c r="I842" s="12">
        <f>Cp*RhoP/(J842*RhoA)*dP/1000*MassivSS</f>
        <v>0.50536265394696744</v>
      </c>
      <c r="J842" s="24">
        <f>IF(H842&lt;600,425+0.773*H842-1.69/1000*H842^2+2.22/1000^2*H842^3,IF(H842&lt;735,666+13002/(738-H842),IF(H842&lt;900,545+17820/(H842-731),650)))</f>
        <v>560.4928503376409</v>
      </c>
      <c r="K842" s="12">
        <f>LambdaP*MassivSS/(dP/1000)/(J842*RhoA)/(1+I842/3)*(D842-H842)*DeltaT-(EXP(I842/10)-1)*(D842-D841)</f>
        <v>0.32972155142637005</v>
      </c>
      <c r="L842" s="24">
        <f>L841+IF(Limit=Oui,MAX(0,O841),O841)</f>
        <v>288.03731650531586</v>
      </c>
      <c r="M842" s="12">
        <f>Cp*RhoP/(N842*RhoA)*dP/1000*MassivW</f>
        <v>0.50536265394696744</v>
      </c>
      <c r="N842" s="24">
        <f>IF(L842&lt;600,425+0.773*L842-1.69/1000*L842^2+2.22/1000^2*L842^3,IF(L842&lt;735,666+13002/(738-L842),IF(L842&lt;900,545+17820/(L842-731),650)))</f>
        <v>560.4928503376409</v>
      </c>
      <c r="O842" s="12">
        <f>LambdaP*MassivW/(dP/1000)/(N842*RhoA)/(1+M842/3)*(D842-L842)*DeltaT-(EXP(M842/10)-1)*(D842-D841)</f>
        <v>0.32972155142637005</v>
      </c>
      <c r="P842" s="24">
        <f>P841+IF(Limit=Oui,MAX(0,S841),S841)</f>
        <v>288.03731650531586</v>
      </c>
      <c r="Q842" s="12">
        <f>Cp*RhoP/(R842*RhoA)*dP/1000*MassivSI</f>
        <v>0.50536265394696744</v>
      </c>
      <c r="R842" s="24">
        <f>IF(P842&lt;600,425+0.773*P842-1.69/1000*P842^2+2.22/1000^2*P842^3,IF(P842&lt;735,666+13002/(738-P842),IF(P842&lt;900,545+17820/(P842-731),650)))</f>
        <v>560.4928503376409</v>
      </c>
      <c r="S842" s="12">
        <f>LambdaP*MassivSI/(dP/1000)/(R842*RhoA)/(1+Q842/3)*(D842-P842)*DeltaT-(EXP(Q842/10)-1)*(D842-D841)</f>
        <v>0.32972155142637005</v>
      </c>
    </row>
    <row r="843" spans="2:19" x14ac:dyDescent="0.25">
      <c r="B843" s="3">
        <f t="shared" si="48"/>
        <v>4125</v>
      </c>
      <c r="C843" s="14">
        <f t="shared" si="49"/>
        <v>68.75</v>
      </c>
      <c r="D843" s="11">
        <f t="shared" si="50"/>
        <v>965.69730160386575</v>
      </c>
      <c r="E843" s="11">
        <f t="shared" si="51"/>
        <v>288.36703805674222</v>
      </c>
      <c r="F843" s="11">
        <f>L843</f>
        <v>288.36703805674222</v>
      </c>
      <c r="G843" s="11">
        <f>P843</f>
        <v>288.36703805674222</v>
      </c>
      <c r="H843" s="24">
        <f>H842+IF(Limit=Oui,MAX(0,K842),K842)</f>
        <v>288.36703805674222</v>
      </c>
      <c r="I843" s="12">
        <f>Cp*RhoP/(J843*RhoA)*dP/1000*MassivSS</f>
        <v>0.50525801179682428</v>
      </c>
      <c r="J843" s="24">
        <f>IF(H843&lt;600,425+0.773*H843-1.69/1000*H843^2+2.22/1000^2*H843^3,IF(H843&lt;735,666+13002/(738-H843),IF(H843&lt;900,545+17820/(H843-731),650)))</f>
        <v>560.60893197440828</v>
      </c>
      <c r="K843" s="12">
        <f>LambdaP*MassivSS/(dP/1000)/(J843*RhoA)/(1+I843/3)*(D843-H843)*DeltaT-(EXP(I843/10)-1)*(D843-D842)</f>
        <v>0.32960060725333418</v>
      </c>
      <c r="L843" s="24">
        <f>L842+IF(Limit=Oui,MAX(0,O842),O842)</f>
        <v>288.36703805674222</v>
      </c>
      <c r="M843" s="12">
        <f>Cp*RhoP/(N843*RhoA)*dP/1000*MassivW</f>
        <v>0.50525801179682428</v>
      </c>
      <c r="N843" s="24">
        <f>IF(L843&lt;600,425+0.773*L843-1.69/1000*L843^2+2.22/1000^2*L843^3,IF(L843&lt;735,666+13002/(738-L843),IF(L843&lt;900,545+17820/(L843-731),650)))</f>
        <v>560.60893197440828</v>
      </c>
      <c r="O843" s="12">
        <f>LambdaP*MassivW/(dP/1000)/(N843*RhoA)/(1+M843/3)*(D843-L843)*DeltaT-(EXP(M843/10)-1)*(D843-D842)</f>
        <v>0.32960060725333418</v>
      </c>
      <c r="P843" s="24">
        <f>P842+IF(Limit=Oui,MAX(0,S842),S842)</f>
        <v>288.36703805674222</v>
      </c>
      <c r="Q843" s="12">
        <f>Cp*RhoP/(R843*RhoA)*dP/1000*MassivSI</f>
        <v>0.50525801179682428</v>
      </c>
      <c r="R843" s="24">
        <f>IF(P843&lt;600,425+0.773*P843-1.69/1000*P843^2+2.22/1000^2*P843^3,IF(P843&lt;735,666+13002/(738-P843),IF(P843&lt;900,545+17820/(P843-731),650)))</f>
        <v>560.60893197440828</v>
      </c>
      <c r="S843" s="12">
        <f>LambdaP*MassivSI/(dP/1000)/(R843*RhoA)/(1+Q843/3)*(D843-P843)*DeltaT-(EXP(Q843/10)-1)*(D843-D842)</f>
        <v>0.32960060725333418</v>
      </c>
    </row>
    <row r="844" spans="2:19" x14ac:dyDescent="0.25">
      <c r="B844" s="3">
        <f t="shared" si="48"/>
        <v>4130</v>
      </c>
      <c r="C844" s="14">
        <f t="shared" si="49"/>
        <v>68.833333333333329</v>
      </c>
      <c r="D844" s="11">
        <f t="shared" si="50"/>
        <v>965.8784764702657</v>
      </c>
      <c r="E844" s="11">
        <f t="shared" si="51"/>
        <v>288.69663866399554</v>
      </c>
      <c r="F844" s="11">
        <f>L844</f>
        <v>288.69663866399554</v>
      </c>
      <c r="G844" s="11">
        <f>P844</f>
        <v>288.69663866399554</v>
      </c>
      <c r="H844" s="24">
        <f>H843+IF(Limit=Oui,MAX(0,K843),K843)</f>
        <v>288.69663866399554</v>
      </c>
      <c r="I844" s="12">
        <f>Cp*RhoP/(J844*RhoA)*dP/1000*MassivSS</f>
        <v>0.50515340620142013</v>
      </c>
      <c r="J844" s="24">
        <f>IF(H844&lt;600,425+0.773*H844-1.69/1000*H844^2+2.22/1000^2*H844^3,IF(H844&lt;735,666+13002/(738-H844),IF(H844&lt;900,545+17820/(H844-731),650)))</f>
        <v>560.72502112752136</v>
      </c>
      <c r="K844" s="12">
        <f>LambdaP*MassivSS/(dP/1000)/(J844*RhoA)/(1+I844/3)*(D844-H844)*DeltaT-(EXP(I844/10)-1)*(D844-D843)</f>
        <v>0.3294796244515929</v>
      </c>
      <c r="L844" s="24">
        <f>L843+IF(Limit=Oui,MAX(0,O843),O843)</f>
        <v>288.69663866399554</v>
      </c>
      <c r="M844" s="12">
        <f>Cp*RhoP/(N844*RhoA)*dP/1000*MassivW</f>
        <v>0.50515340620142013</v>
      </c>
      <c r="N844" s="24">
        <f>IF(L844&lt;600,425+0.773*L844-1.69/1000*L844^2+2.22/1000^2*L844^3,IF(L844&lt;735,666+13002/(738-L844),IF(L844&lt;900,545+17820/(L844-731),650)))</f>
        <v>560.72502112752136</v>
      </c>
      <c r="O844" s="12">
        <f>LambdaP*MassivW/(dP/1000)/(N844*RhoA)/(1+M844/3)*(D844-L844)*DeltaT-(EXP(M844/10)-1)*(D844-D843)</f>
        <v>0.3294796244515929</v>
      </c>
      <c r="P844" s="24">
        <f>P843+IF(Limit=Oui,MAX(0,S843),S843)</f>
        <v>288.69663866399554</v>
      </c>
      <c r="Q844" s="12">
        <f>Cp*RhoP/(R844*RhoA)*dP/1000*MassivSI</f>
        <v>0.50515340620142013</v>
      </c>
      <c r="R844" s="24">
        <f>IF(P844&lt;600,425+0.773*P844-1.69/1000*P844^2+2.22/1000^2*P844^3,IF(P844&lt;735,666+13002/(738-P844),IF(P844&lt;900,545+17820/(P844-731),650)))</f>
        <v>560.72502112752136</v>
      </c>
      <c r="S844" s="12">
        <f>LambdaP*MassivSI/(dP/1000)/(R844*RhoA)/(1+Q844/3)*(D844-P844)*DeltaT-(EXP(Q844/10)-1)*(D844-D843)</f>
        <v>0.3294796244515929</v>
      </c>
    </row>
    <row r="845" spans="2:19" x14ac:dyDescent="0.25">
      <c r="B845" s="3">
        <f t="shared" si="48"/>
        <v>4135</v>
      </c>
      <c r="C845" s="14">
        <f t="shared" si="49"/>
        <v>68.916666666666671</v>
      </c>
      <c r="D845" s="11">
        <f t="shared" si="50"/>
        <v>966.05943252638758</v>
      </c>
      <c r="E845" s="11">
        <f t="shared" si="51"/>
        <v>289.02611828844715</v>
      </c>
      <c r="F845" s="11">
        <f>L845</f>
        <v>289.02611828844715</v>
      </c>
      <c r="G845" s="11">
        <f>P845</f>
        <v>289.02611828844715</v>
      </c>
      <c r="H845" s="24">
        <f>H844+IF(Limit=Oui,MAX(0,K844),K844)</f>
        <v>289.02611828844715</v>
      </c>
      <c r="I845" s="12">
        <f>Cp*RhoP/(J845*RhoA)*dP/1000*MassivSS</f>
        <v>0.50504883677491019</v>
      </c>
      <c r="J845" s="24">
        <f>IF(H845&lt;600,425+0.773*H845-1.69/1000*H845^2+2.22/1000^2*H845^3,IF(H845&lt;735,666+13002/(738-H845),IF(H845&lt;900,545+17820/(H845-731),650)))</f>
        <v>560.84111820491194</v>
      </c>
      <c r="K845" s="12">
        <f>LambdaP*MassivSS/(dP/1000)/(J845*RhoA)/(1+I845/3)*(D845-H845)*DeltaT-(EXP(I845/10)-1)*(D845-D844)</f>
        <v>0.32935860322954003</v>
      </c>
      <c r="L845" s="24">
        <f>L844+IF(Limit=Oui,MAX(0,O844),O844)</f>
        <v>289.02611828844715</v>
      </c>
      <c r="M845" s="12">
        <f>Cp*RhoP/(N845*RhoA)*dP/1000*MassivW</f>
        <v>0.50504883677491019</v>
      </c>
      <c r="N845" s="24">
        <f>IF(L845&lt;600,425+0.773*L845-1.69/1000*L845^2+2.22/1000^2*L845^3,IF(L845&lt;735,666+13002/(738-L845),IF(L845&lt;900,545+17820/(L845-731),650)))</f>
        <v>560.84111820491194</v>
      </c>
      <c r="O845" s="12">
        <f>LambdaP*MassivW/(dP/1000)/(N845*RhoA)/(1+M845/3)*(D845-L845)*DeltaT-(EXP(M845/10)-1)*(D845-D844)</f>
        <v>0.32935860322954003</v>
      </c>
      <c r="P845" s="24">
        <f>P844+IF(Limit=Oui,MAX(0,S844),S844)</f>
        <v>289.02611828844715</v>
      </c>
      <c r="Q845" s="12">
        <f>Cp*RhoP/(R845*RhoA)*dP/1000*MassivSI</f>
        <v>0.50504883677491019</v>
      </c>
      <c r="R845" s="24">
        <f>IF(P845&lt;600,425+0.773*P845-1.69/1000*P845^2+2.22/1000^2*P845^3,IF(P845&lt;735,666+13002/(738-P845),IF(P845&lt;900,545+17820/(P845-731),650)))</f>
        <v>560.84111820491194</v>
      </c>
      <c r="S845" s="12">
        <f>LambdaP*MassivSI/(dP/1000)/(R845*RhoA)/(1+Q845/3)*(D845-P845)*DeltaT-(EXP(Q845/10)-1)*(D845-D844)</f>
        <v>0.32935860322954003</v>
      </c>
    </row>
    <row r="846" spans="2:19" x14ac:dyDescent="0.25">
      <c r="B846" s="3">
        <f t="shared" si="48"/>
        <v>4140</v>
      </c>
      <c r="C846" s="14">
        <f t="shared" si="49"/>
        <v>69</v>
      </c>
      <c r="D846" s="11">
        <f t="shared" si="50"/>
        <v>966.24017030012078</v>
      </c>
      <c r="E846" s="11">
        <f t="shared" si="51"/>
        <v>289.35547689167669</v>
      </c>
      <c r="F846" s="11">
        <f>L846</f>
        <v>289.35547689167669</v>
      </c>
      <c r="G846" s="11">
        <f>P846</f>
        <v>289.35547689167669</v>
      </c>
      <c r="H846" s="24">
        <f>H845+IF(Limit=Oui,MAX(0,K845),K845)</f>
        <v>289.35547689167669</v>
      </c>
      <c r="I846" s="12">
        <f>Cp*RhoP/(J846*RhoA)*dP/1000*MassivSS</f>
        <v>0.50494430313295313</v>
      </c>
      <c r="J846" s="24">
        <f>IF(H846&lt;600,425+0.773*H846-1.69/1000*H846^2+2.22/1000^2*H846^3,IF(H846&lt;735,666+13002/(738-H846),IF(H846&lt;900,545+17820/(H846-731),650)))</f>
        <v>560.95722361353126</v>
      </c>
      <c r="K846" s="12">
        <f>LambdaP*MassivSS/(dP/1000)/(J846*RhoA)/(1+I846/3)*(D846-H846)*DeltaT-(EXP(I846/10)-1)*(D846-D845)</f>
        <v>0.32923754379469822</v>
      </c>
      <c r="L846" s="24">
        <f>L845+IF(Limit=Oui,MAX(0,O845),O845)</f>
        <v>289.35547689167669</v>
      </c>
      <c r="M846" s="12">
        <f>Cp*RhoP/(N846*RhoA)*dP/1000*MassivW</f>
        <v>0.50494430313295313</v>
      </c>
      <c r="N846" s="24">
        <f>IF(L846&lt;600,425+0.773*L846-1.69/1000*L846^2+2.22/1000^2*L846^3,IF(L846&lt;735,666+13002/(738-L846),IF(L846&lt;900,545+17820/(L846-731),650)))</f>
        <v>560.95722361353126</v>
      </c>
      <c r="O846" s="12">
        <f>LambdaP*MassivW/(dP/1000)/(N846*RhoA)/(1+M846/3)*(D846-L846)*DeltaT-(EXP(M846/10)-1)*(D846-D845)</f>
        <v>0.32923754379469822</v>
      </c>
      <c r="P846" s="24">
        <f>P845+IF(Limit=Oui,MAX(0,S845),S845)</f>
        <v>289.35547689167669</v>
      </c>
      <c r="Q846" s="12">
        <f>Cp*RhoP/(R846*RhoA)*dP/1000*MassivSI</f>
        <v>0.50494430313295313</v>
      </c>
      <c r="R846" s="24">
        <f>IF(P846&lt;600,425+0.773*P846-1.69/1000*P846^2+2.22/1000^2*P846^3,IF(P846&lt;735,666+13002/(738-P846),IF(P846&lt;900,545+17820/(P846-731),650)))</f>
        <v>560.95722361353126</v>
      </c>
      <c r="S846" s="12">
        <f>LambdaP*MassivSI/(dP/1000)/(R846*RhoA)/(1+Q846/3)*(D846-P846)*DeltaT-(EXP(Q846/10)-1)*(D846-D845)</f>
        <v>0.32923754379469822</v>
      </c>
    </row>
    <row r="847" spans="2:19" x14ac:dyDescent="0.25">
      <c r="B847" s="3">
        <f t="shared" si="48"/>
        <v>4145</v>
      </c>
      <c r="C847" s="14">
        <f t="shared" si="49"/>
        <v>69.083333333333329</v>
      </c>
      <c r="D847" s="11">
        <f t="shared" si="50"/>
        <v>966.42069031744745</v>
      </c>
      <c r="E847" s="11">
        <f t="shared" si="51"/>
        <v>289.68471443547139</v>
      </c>
      <c r="F847" s="11">
        <f>L847</f>
        <v>289.68471443547139</v>
      </c>
      <c r="G847" s="11">
        <f>P847</f>
        <v>289.68471443547139</v>
      </c>
      <c r="H847" s="24">
        <f>H846+IF(Limit=Oui,MAX(0,K846),K846)</f>
        <v>289.68471443547139</v>
      </c>
      <c r="I847" s="12">
        <f>Cp*RhoP/(J847*RhoA)*dP/1000*MassivSS</f>
        <v>0.50483980489270652</v>
      </c>
      <c r="J847" s="24">
        <f>IF(H847&lt;600,425+0.773*H847-1.69/1000*H847^2+2.22/1000^2*H847^3,IF(H847&lt;735,666+13002/(738-H847),IF(H847&lt;900,545+17820/(H847-731),650)))</f>
        <v>561.07333775935149</v>
      </c>
      <c r="K847" s="12">
        <f>LambdaP*MassivSS/(dP/1000)/(J847*RhoA)/(1+I847/3)*(D847-H847)*DeltaT-(EXP(I847/10)-1)*(D847-D846)</f>
        <v>0.32911644635358883</v>
      </c>
      <c r="L847" s="24">
        <f>L846+IF(Limit=Oui,MAX(0,O846),O846)</f>
        <v>289.68471443547139</v>
      </c>
      <c r="M847" s="12">
        <f>Cp*RhoP/(N847*RhoA)*dP/1000*MassivW</f>
        <v>0.50483980489270652</v>
      </c>
      <c r="N847" s="24">
        <f>IF(L847&lt;600,425+0.773*L847-1.69/1000*L847^2+2.22/1000^2*L847^3,IF(L847&lt;735,666+13002/(738-L847),IF(L847&lt;900,545+17820/(L847-731),650)))</f>
        <v>561.07333775935149</v>
      </c>
      <c r="O847" s="12">
        <f>LambdaP*MassivW/(dP/1000)/(N847*RhoA)/(1+M847/3)*(D847-L847)*DeltaT-(EXP(M847/10)-1)*(D847-D846)</f>
        <v>0.32911644635358883</v>
      </c>
      <c r="P847" s="24">
        <f>P846+IF(Limit=Oui,MAX(0,S846),S846)</f>
        <v>289.68471443547139</v>
      </c>
      <c r="Q847" s="12">
        <f>Cp*RhoP/(R847*RhoA)*dP/1000*MassivSI</f>
        <v>0.50483980489270652</v>
      </c>
      <c r="R847" s="24">
        <f>IF(P847&lt;600,425+0.773*P847-1.69/1000*P847^2+2.22/1000^2*P847^3,IF(P847&lt;735,666+13002/(738-P847),IF(P847&lt;900,545+17820/(P847-731),650)))</f>
        <v>561.07333775935149</v>
      </c>
      <c r="S847" s="12">
        <f>LambdaP*MassivSI/(dP/1000)/(R847*RhoA)/(1+Q847/3)*(D847-P847)*DeltaT-(EXP(Q847/10)-1)*(D847-D846)</f>
        <v>0.32911644635358883</v>
      </c>
    </row>
    <row r="848" spans="2:19" x14ac:dyDescent="0.25">
      <c r="B848" s="3">
        <f t="shared" si="48"/>
        <v>4150</v>
      </c>
      <c r="C848" s="14">
        <f t="shared" si="49"/>
        <v>69.166666666666671</v>
      </c>
      <c r="D848" s="11">
        <f t="shared" si="50"/>
        <v>966.60099310245062</v>
      </c>
      <c r="E848" s="11">
        <f t="shared" si="51"/>
        <v>290.01383088182496</v>
      </c>
      <c r="F848" s="11">
        <f>L848</f>
        <v>290.01383088182496</v>
      </c>
      <c r="G848" s="11">
        <f>P848</f>
        <v>290.01383088182496</v>
      </c>
      <c r="H848" s="24">
        <f>H847+IF(Limit=Oui,MAX(0,K847),K847)</f>
        <v>290.01383088182496</v>
      </c>
      <c r="I848" s="12">
        <f>Cp*RhoP/(J848*RhoA)*dP/1000*MassivSS</f>
        <v>0.50473534167282541</v>
      </c>
      <c r="J848" s="24">
        <f>IF(H848&lt;600,425+0.773*H848-1.69/1000*H848^2+2.22/1000^2*H848^3,IF(H848&lt;735,666+13002/(738-H848),IF(H848&lt;900,545+17820/(H848-731),650)))</f>
        <v>561.18946104736528</v>
      </c>
      <c r="K848" s="12">
        <f>LambdaP*MassivSS/(dP/1000)/(J848*RhoA)/(1+I848/3)*(D848-H848)*DeltaT-(EXP(I848/10)-1)*(D848-D847)</f>
        <v>0.32899531111188363</v>
      </c>
      <c r="L848" s="24">
        <f>L847+IF(Limit=Oui,MAX(0,O847),O847)</f>
        <v>290.01383088182496</v>
      </c>
      <c r="M848" s="12">
        <f>Cp*RhoP/(N848*RhoA)*dP/1000*MassivW</f>
        <v>0.50473534167282541</v>
      </c>
      <c r="N848" s="24">
        <f>IF(L848&lt;600,425+0.773*L848-1.69/1000*L848^2+2.22/1000^2*L848^3,IF(L848&lt;735,666+13002/(738-L848),IF(L848&lt;900,545+17820/(L848-731),650)))</f>
        <v>561.18946104736528</v>
      </c>
      <c r="O848" s="12">
        <f>LambdaP*MassivW/(dP/1000)/(N848*RhoA)/(1+M848/3)*(D848-L848)*DeltaT-(EXP(M848/10)-1)*(D848-D847)</f>
        <v>0.32899531111188363</v>
      </c>
      <c r="P848" s="24">
        <f>P847+IF(Limit=Oui,MAX(0,S847),S847)</f>
        <v>290.01383088182496</v>
      </c>
      <c r="Q848" s="12">
        <f>Cp*RhoP/(R848*RhoA)*dP/1000*MassivSI</f>
        <v>0.50473534167282541</v>
      </c>
      <c r="R848" s="24">
        <f>IF(P848&lt;600,425+0.773*P848-1.69/1000*P848^2+2.22/1000^2*P848^3,IF(P848&lt;735,666+13002/(738-P848),IF(P848&lt;900,545+17820/(P848-731),650)))</f>
        <v>561.18946104736528</v>
      </c>
      <c r="S848" s="12">
        <f>LambdaP*MassivSI/(dP/1000)/(R848*RhoA)/(1+Q848/3)*(D848-P848)*DeltaT-(EXP(Q848/10)-1)*(D848-D847)</f>
        <v>0.32899531111188363</v>
      </c>
    </row>
    <row r="849" spans="2:19" x14ac:dyDescent="0.25">
      <c r="B849" s="3">
        <f t="shared" si="48"/>
        <v>4155</v>
      </c>
      <c r="C849" s="14">
        <f t="shared" si="49"/>
        <v>69.25</v>
      </c>
      <c r="D849" s="11">
        <f t="shared" si="50"/>
        <v>966.78107917732314</v>
      </c>
      <c r="E849" s="11">
        <f t="shared" si="51"/>
        <v>290.34282619293685</v>
      </c>
      <c r="F849" s="11">
        <f>L849</f>
        <v>290.34282619293685</v>
      </c>
      <c r="G849" s="11">
        <f>P849</f>
        <v>290.34282619293685</v>
      </c>
      <c r="H849" s="24">
        <f>H848+IF(Limit=Oui,MAX(0,K848),K848)</f>
        <v>290.34282619293685</v>
      </c>
      <c r="I849" s="12">
        <f>Cp*RhoP/(J849*RhoA)*dP/1000*MassivSS</f>
        <v>0.50463091309345764</v>
      </c>
      <c r="J849" s="24">
        <f>IF(H849&lt;600,425+0.773*H849-1.69/1000*H849^2+2.22/1000^2*H849^3,IF(H849&lt;735,666+13002/(738-H849),IF(H849&lt;900,545+17820/(H849-731),650)))</f>
        <v>561.3055938815869</v>
      </c>
      <c r="K849" s="12">
        <f>LambdaP*MassivSS/(dP/1000)/(J849*RhoA)/(1+I849/3)*(D849-H849)*DeltaT-(EXP(I849/10)-1)*(D849-D848)</f>
        <v>0.3288741382743634</v>
      </c>
      <c r="L849" s="24">
        <f>L848+IF(Limit=Oui,MAX(0,O848),O848)</f>
        <v>290.34282619293685</v>
      </c>
      <c r="M849" s="12">
        <f>Cp*RhoP/(N849*RhoA)*dP/1000*MassivW</f>
        <v>0.50463091309345764</v>
      </c>
      <c r="N849" s="24">
        <f>IF(L849&lt;600,425+0.773*L849-1.69/1000*L849^2+2.22/1000^2*L849^3,IF(L849&lt;735,666+13002/(738-L849),IF(L849&lt;900,545+17820/(L849-731),650)))</f>
        <v>561.3055938815869</v>
      </c>
      <c r="O849" s="12">
        <f>LambdaP*MassivW/(dP/1000)/(N849*RhoA)/(1+M849/3)*(D849-L849)*DeltaT-(EXP(M849/10)-1)*(D849-D848)</f>
        <v>0.3288741382743634</v>
      </c>
      <c r="P849" s="24">
        <f>P848+IF(Limit=Oui,MAX(0,S848),S848)</f>
        <v>290.34282619293685</v>
      </c>
      <c r="Q849" s="12">
        <f>Cp*RhoP/(R849*RhoA)*dP/1000*MassivSI</f>
        <v>0.50463091309345764</v>
      </c>
      <c r="R849" s="24">
        <f>IF(P849&lt;600,425+0.773*P849-1.69/1000*P849^2+2.22/1000^2*P849^3,IF(P849&lt;735,666+13002/(738-P849),IF(P849&lt;900,545+17820/(P849-731),650)))</f>
        <v>561.3055938815869</v>
      </c>
      <c r="S849" s="12">
        <f>LambdaP*MassivSI/(dP/1000)/(R849*RhoA)/(1+Q849/3)*(D849-P849)*DeltaT-(EXP(Q849/10)-1)*(D849-D848)</f>
        <v>0.3288741382743634</v>
      </c>
    </row>
    <row r="850" spans="2:19" x14ac:dyDescent="0.25">
      <c r="B850" s="3">
        <f t="shared" si="48"/>
        <v>4160</v>
      </c>
      <c r="C850" s="14">
        <f t="shared" si="49"/>
        <v>69.333333333333329</v>
      </c>
      <c r="D850" s="11">
        <f t="shared" si="50"/>
        <v>966.96094906237818</v>
      </c>
      <c r="E850" s="11">
        <f t="shared" si="51"/>
        <v>290.67170033121124</v>
      </c>
      <c r="F850" s="11">
        <f>L850</f>
        <v>290.67170033121124</v>
      </c>
      <c r="G850" s="11">
        <f>P850</f>
        <v>290.67170033121124</v>
      </c>
      <c r="H850" s="24">
        <f>H849+IF(Limit=Oui,MAX(0,K849),K849)</f>
        <v>290.67170033121124</v>
      </c>
      <c r="I850" s="12">
        <f>Cp*RhoP/(J850*RhoA)*dP/1000*MassivSS</f>
        <v>0.50452651877624277</v>
      </c>
      <c r="J850" s="24">
        <f>IF(H850&lt;600,425+0.773*H850-1.69/1000*H850^2+2.22/1000^2*H850^3,IF(H850&lt;735,666+13002/(738-H850),IF(H850&lt;900,545+17820/(H850-731),650)))</f>
        <v>561.42173666505096</v>
      </c>
      <c r="K850" s="12">
        <f>LambdaP*MassivSS/(dP/1000)/(J850*RhoA)/(1+I850/3)*(D850-H850)*DeltaT-(EXP(I850/10)-1)*(D850-D849)</f>
        <v>0.32875292804484735</v>
      </c>
      <c r="L850" s="24">
        <f>L849+IF(Limit=Oui,MAX(0,O849),O849)</f>
        <v>290.67170033121124</v>
      </c>
      <c r="M850" s="12">
        <f>Cp*RhoP/(N850*RhoA)*dP/1000*MassivW</f>
        <v>0.50452651877624277</v>
      </c>
      <c r="N850" s="24">
        <f>IF(L850&lt;600,425+0.773*L850-1.69/1000*L850^2+2.22/1000^2*L850^3,IF(L850&lt;735,666+13002/(738-L850),IF(L850&lt;900,545+17820/(L850-731),650)))</f>
        <v>561.42173666505096</v>
      </c>
      <c r="O850" s="12">
        <f>LambdaP*MassivW/(dP/1000)/(N850*RhoA)/(1+M850/3)*(D850-L850)*DeltaT-(EXP(M850/10)-1)*(D850-D849)</f>
        <v>0.32875292804484735</v>
      </c>
      <c r="P850" s="24">
        <f>P849+IF(Limit=Oui,MAX(0,S849),S849)</f>
        <v>290.67170033121124</v>
      </c>
      <c r="Q850" s="12">
        <f>Cp*RhoP/(R850*RhoA)*dP/1000*MassivSI</f>
        <v>0.50452651877624277</v>
      </c>
      <c r="R850" s="24">
        <f>IF(P850&lt;600,425+0.773*P850-1.69/1000*P850^2+2.22/1000^2*P850^3,IF(P850&lt;735,666+13002/(738-P850),IF(P850&lt;900,545+17820/(P850-731),650)))</f>
        <v>561.42173666505096</v>
      </c>
      <c r="S850" s="12">
        <f>LambdaP*MassivSI/(dP/1000)/(R850*RhoA)/(1+Q850/3)*(D850-P850)*DeltaT-(EXP(Q850/10)-1)*(D850-D849)</f>
        <v>0.32875292804484735</v>
      </c>
    </row>
    <row r="851" spans="2:19" x14ac:dyDescent="0.25">
      <c r="B851" s="3">
        <f t="shared" ref="B851:B914" si="52">B850+DeltaT</f>
        <v>4165</v>
      </c>
      <c r="C851" s="14">
        <f t="shared" ref="C851:C914" si="53">B851/60</f>
        <v>69.416666666666671</v>
      </c>
      <c r="D851" s="11">
        <f t="shared" ref="D851:D914" si="54">20+345*LOG(8*C851+1,10)</f>
        <v>967.14060327605659</v>
      </c>
      <c r="E851" s="11">
        <f t="shared" ref="E851:E914" si="55">H851</f>
        <v>291.00045325925606</v>
      </c>
      <c r="F851" s="11">
        <f>L851</f>
        <v>291.00045325925606</v>
      </c>
      <c r="G851" s="11">
        <f>P851</f>
        <v>291.00045325925606</v>
      </c>
      <c r="H851" s="24">
        <f>H850+IF(Limit=Oui,MAX(0,K850),K850)</f>
        <v>291.00045325925606</v>
      </c>
      <c r="I851" s="12">
        <f>Cp*RhoP/(J851*RhoA)*dP/1000*MassivSS</f>
        <v>0.50442215834430837</v>
      </c>
      <c r="J851" s="24">
        <f>IF(H851&lt;600,425+0.773*H851-1.69/1000*H851^2+2.22/1000^2*H851^3,IF(H851&lt;735,666+13002/(738-H851),IF(H851&lt;900,545+17820/(H851-731),650)))</f>
        <v>561.53788979981425</v>
      </c>
      <c r="K851" s="12">
        <f>LambdaP*MassivSS/(dP/1000)/(J851*RhoA)/(1+I851/3)*(D851-H851)*DeltaT-(EXP(I851/10)-1)*(D851-D850)</f>
        <v>0.32863168062635545</v>
      </c>
      <c r="L851" s="24">
        <f>L850+IF(Limit=Oui,MAX(0,O850),O850)</f>
        <v>291.00045325925606</v>
      </c>
      <c r="M851" s="12">
        <f>Cp*RhoP/(N851*RhoA)*dP/1000*MassivW</f>
        <v>0.50442215834430837</v>
      </c>
      <c r="N851" s="24">
        <f>IF(L851&lt;600,425+0.773*L851-1.69/1000*L851^2+2.22/1000^2*L851^3,IF(L851&lt;735,666+13002/(738-L851),IF(L851&lt;900,545+17820/(L851-731),650)))</f>
        <v>561.53788979981425</v>
      </c>
      <c r="O851" s="12">
        <f>LambdaP*MassivW/(dP/1000)/(N851*RhoA)/(1+M851/3)*(D851-L851)*DeltaT-(EXP(M851/10)-1)*(D851-D850)</f>
        <v>0.32863168062635545</v>
      </c>
      <c r="P851" s="24">
        <f>P850+IF(Limit=Oui,MAX(0,S850),S850)</f>
        <v>291.00045325925606</v>
      </c>
      <c r="Q851" s="12">
        <f>Cp*RhoP/(R851*RhoA)*dP/1000*MassivSI</f>
        <v>0.50442215834430837</v>
      </c>
      <c r="R851" s="24">
        <f>IF(P851&lt;600,425+0.773*P851-1.69/1000*P851^2+2.22/1000^2*P851^3,IF(P851&lt;735,666+13002/(738-P851),IF(P851&lt;900,545+17820/(P851-731),650)))</f>
        <v>561.53788979981425</v>
      </c>
      <c r="S851" s="12">
        <f>LambdaP*MassivSI/(dP/1000)/(R851*RhoA)/(1+Q851/3)*(D851-P851)*DeltaT-(EXP(Q851/10)-1)*(D851-D850)</f>
        <v>0.32863168062635545</v>
      </c>
    </row>
    <row r="852" spans="2:19" x14ac:dyDescent="0.25">
      <c r="B852" s="3">
        <f t="shared" si="52"/>
        <v>4170</v>
      </c>
      <c r="C852" s="14">
        <f t="shared" si="53"/>
        <v>69.5</v>
      </c>
      <c r="D852" s="11">
        <f t="shared" si="54"/>
        <v>967.32004233493649</v>
      </c>
      <c r="E852" s="11">
        <f t="shared" si="55"/>
        <v>291.32908493988242</v>
      </c>
      <c r="F852" s="11">
        <f>L852</f>
        <v>291.32908493988242</v>
      </c>
      <c r="G852" s="11">
        <f>P852</f>
        <v>291.32908493988242</v>
      </c>
      <c r="H852" s="24">
        <f>H851+IF(Limit=Oui,MAX(0,K851),K851)</f>
        <v>291.32908493988242</v>
      </c>
      <c r="I852" s="12">
        <f>Cp*RhoP/(J852*RhoA)*dP/1000*MassivSS</f>
        <v>0.50431783142226638</v>
      </c>
      <c r="J852" s="24">
        <f>IF(H852&lt;600,425+0.773*H852-1.69/1000*H852^2+2.22/1000^2*H852^3,IF(H852&lt;735,666+13002/(738-H852),IF(H852&lt;900,545+17820/(H852-731),650)))</f>
        <v>561.65405368695565</v>
      </c>
      <c r="K852" s="12">
        <f>LambdaP*MassivSS/(dP/1000)/(J852*RhoA)/(1+I852/3)*(D852-H852)*DeltaT-(EXP(I852/10)-1)*(D852-D851)</f>
        <v>0.3285103962210022</v>
      </c>
      <c r="L852" s="24">
        <f>L851+IF(Limit=Oui,MAX(0,O851),O851)</f>
        <v>291.32908493988242</v>
      </c>
      <c r="M852" s="12">
        <f>Cp*RhoP/(N852*RhoA)*dP/1000*MassivW</f>
        <v>0.50431783142226638</v>
      </c>
      <c r="N852" s="24">
        <f>IF(L852&lt;600,425+0.773*L852-1.69/1000*L852^2+2.22/1000^2*L852^3,IF(L852&lt;735,666+13002/(738-L852),IF(L852&lt;900,545+17820/(L852-731),650)))</f>
        <v>561.65405368695565</v>
      </c>
      <c r="O852" s="12">
        <f>LambdaP*MassivW/(dP/1000)/(N852*RhoA)/(1+M852/3)*(D852-L852)*DeltaT-(EXP(M852/10)-1)*(D852-D851)</f>
        <v>0.3285103962210022</v>
      </c>
      <c r="P852" s="24">
        <f>P851+IF(Limit=Oui,MAX(0,S851),S851)</f>
        <v>291.32908493988242</v>
      </c>
      <c r="Q852" s="12">
        <f>Cp*RhoP/(R852*RhoA)*dP/1000*MassivSI</f>
        <v>0.50431783142226638</v>
      </c>
      <c r="R852" s="24">
        <f>IF(P852&lt;600,425+0.773*P852-1.69/1000*P852^2+2.22/1000^2*P852^3,IF(P852&lt;735,666+13002/(738-P852),IF(P852&lt;900,545+17820/(P852-731),650)))</f>
        <v>561.65405368695565</v>
      </c>
      <c r="S852" s="12">
        <f>LambdaP*MassivSI/(dP/1000)/(R852*RhoA)/(1+Q852/3)*(D852-P852)*DeltaT-(EXP(Q852/10)-1)*(D852-D851)</f>
        <v>0.3285103962210022</v>
      </c>
    </row>
    <row r="853" spans="2:19" x14ac:dyDescent="0.25">
      <c r="B853" s="3">
        <f t="shared" si="52"/>
        <v>4175</v>
      </c>
      <c r="C853" s="14">
        <f t="shared" si="53"/>
        <v>69.583333333333329</v>
      </c>
      <c r="D853" s="11">
        <f t="shared" si="54"/>
        <v>967.49926675374252</v>
      </c>
      <c r="E853" s="11">
        <f t="shared" si="55"/>
        <v>291.65759533610344</v>
      </c>
      <c r="F853" s="11">
        <f>L853</f>
        <v>291.65759533610344</v>
      </c>
      <c r="G853" s="11">
        <f>P853</f>
        <v>291.65759533610344</v>
      </c>
      <c r="H853" s="24">
        <f>H852+IF(Limit=Oui,MAX(0,K852),K852)</f>
        <v>291.65759533610344</v>
      </c>
      <c r="I853" s="12">
        <f>Cp*RhoP/(J853*RhoA)*dP/1000*MassivSS</f>
        <v>0.50421353763621213</v>
      </c>
      <c r="J853" s="24">
        <f>IF(H853&lt;600,425+0.773*H853-1.69/1000*H853^2+2.22/1000^2*H853^3,IF(H853&lt;735,666+13002/(738-H853),IF(H853&lt;900,545+17820/(H853-731),650)))</f>
        <v>561.77022872657562</v>
      </c>
      <c r="K853" s="12">
        <f>LambdaP*MassivSS/(dP/1000)/(J853*RhoA)/(1+I853/3)*(D853-H853)*DeltaT-(EXP(I853/10)-1)*(D853-D852)</f>
        <v>0.32838907503001435</v>
      </c>
      <c r="L853" s="24">
        <f>L852+IF(Limit=Oui,MAX(0,O852),O852)</f>
        <v>291.65759533610344</v>
      </c>
      <c r="M853" s="12">
        <f>Cp*RhoP/(N853*RhoA)*dP/1000*MassivW</f>
        <v>0.50421353763621213</v>
      </c>
      <c r="N853" s="24">
        <f>IF(L853&lt;600,425+0.773*L853-1.69/1000*L853^2+2.22/1000^2*L853^3,IF(L853&lt;735,666+13002/(738-L853),IF(L853&lt;900,545+17820/(L853-731),650)))</f>
        <v>561.77022872657562</v>
      </c>
      <c r="O853" s="12">
        <f>LambdaP*MassivW/(dP/1000)/(N853*RhoA)/(1+M853/3)*(D853-L853)*DeltaT-(EXP(M853/10)-1)*(D853-D852)</f>
        <v>0.32838907503001435</v>
      </c>
      <c r="P853" s="24">
        <f>P852+IF(Limit=Oui,MAX(0,S852),S852)</f>
        <v>291.65759533610344</v>
      </c>
      <c r="Q853" s="12">
        <f>Cp*RhoP/(R853*RhoA)*dP/1000*MassivSI</f>
        <v>0.50421353763621213</v>
      </c>
      <c r="R853" s="24">
        <f>IF(P853&lt;600,425+0.773*P853-1.69/1000*P853^2+2.22/1000^2*P853^3,IF(P853&lt;735,666+13002/(738-P853),IF(P853&lt;900,545+17820/(P853-731),650)))</f>
        <v>561.77022872657562</v>
      </c>
      <c r="S853" s="12">
        <f>LambdaP*MassivSI/(dP/1000)/(R853*RhoA)/(1+Q853/3)*(D853-P853)*DeltaT-(EXP(Q853/10)-1)*(D853-D852)</f>
        <v>0.32838907503001435</v>
      </c>
    </row>
    <row r="854" spans="2:19" x14ac:dyDescent="0.25">
      <c r="B854" s="3">
        <f t="shared" si="52"/>
        <v>4180</v>
      </c>
      <c r="C854" s="14">
        <f t="shared" si="53"/>
        <v>69.666666666666671</v>
      </c>
      <c r="D854" s="11">
        <f t="shared" si="54"/>
        <v>967.67827704535466</v>
      </c>
      <c r="E854" s="11">
        <f t="shared" si="55"/>
        <v>291.98598441113347</v>
      </c>
      <c r="F854" s="11">
        <f>L854</f>
        <v>291.98598441113347</v>
      </c>
      <c r="G854" s="11">
        <f>P854</f>
        <v>291.98598441113347</v>
      </c>
      <c r="H854" s="24">
        <f>H853+IF(Limit=Oui,MAX(0,K853),K853)</f>
        <v>291.98598441113347</v>
      </c>
      <c r="I854" s="12">
        <f>Cp*RhoP/(J854*RhoA)*dP/1000*MassivSS</f>
        <v>0.50410927661371896</v>
      </c>
      <c r="J854" s="24">
        <f>IF(H854&lt;600,425+0.773*H854-1.69/1000*H854^2+2.22/1000^2*H854^3,IF(H854&lt;735,666+13002/(738-H854),IF(H854&lt;900,545+17820/(H854-731),650)))</f>
        <v>561.88641531779786</v>
      </c>
      <c r="K854" s="12">
        <f>LambdaP*MassivSS/(dP/1000)/(J854*RhoA)/(1+I854/3)*(D854-H854)*DeltaT-(EXP(I854/10)-1)*(D854-D853)</f>
        <v>0.32826771725376369</v>
      </c>
      <c r="L854" s="24">
        <f>L853+IF(Limit=Oui,MAX(0,O853),O853)</f>
        <v>291.98598441113347</v>
      </c>
      <c r="M854" s="12">
        <f>Cp*RhoP/(N854*RhoA)*dP/1000*MassivW</f>
        <v>0.50410927661371896</v>
      </c>
      <c r="N854" s="24">
        <f>IF(L854&lt;600,425+0.773*L854-1.69/1000*L854^2+2.22/1000^2*L854^3,IF(L854&lt;735,666+13002/(738-L854),IF(L854&lt;900,545+17820/(L854-731),650)))</f>
        <v>561.88641531779786</v>
      </c>
      <c r="O854" s="12">
        <f>LambdaP*MassivW/(dP/1000)/(N854*RhoA)/(1+M854/3)*(D854-L854)*DeltaT-(EXP(M854/10)-1)*(D854-D853)</f>
        <v>0.32826771725376369</v>
      </c>
      <c r="P854" s="24">
        <f>P853+IF(Limit=Oui,MAX(0,S853),S853)</f>
        <v>291.98598441113347</v>
      </c>
      <c r="Q854" s="12">
        <f>Cp*RhoP/(R854*RhoA)*dP/1000*MassivSI</f>
        <v>0.50410927661371896</v>
      </c>
      <c r="R854" s="24">
        <f>IF(P854&lt;600,425+0.773*P854-1.69/1000*P854^2+2.22/1000^2*P854^3,IF(P854&lt;735,666+13002/(738-P854),IF(P854&lt;900,545+17820/(P854-731),650)))</f>
        <v>561.88641531779786</v>
      </c>
      <c r="S854" s="12">
        <f>LambdaP*MassivSI/(dP/1000)/(R854*RhoA)/(1+Q854/3)*(D854-P854)*DeltaT-(EXP(Q854/10)-1)*(D854-D853)</f>
        <v>0.32826771725376369</v>
      </c>
    </row>
    <row r="855" spans="2:19" x14ac:dyDescent="0.25">
      <c r="B855" s="3">
        <f t="shared" si="52"/>
        <v>4185</v>
      </c>
      <c r="C855" s="14">
        <f t="shared" si="53"/>
        <v>69.75</v>
      </c>
      <c r="D855" s="11">
        <f t="shared" si="54"/>
        <v>967.85707372081595</v>
      </c>
      <c r="E855" s="11">
        <f t="shared" si="55"/>
        <v>292.31425212838724</v>
      </c>
      <c r="F855" s="11">
        <f>L855</f>
        <v>292.31425212838724</v>
      </c>
      <c r="G855" s="11">
        <f>P855</f>
        <v>292.31425212838724</v>
      </c>
      <c r="H855" s="24">
        <f>H854+IF(Limit=Oui,MAX(0,K854),K854)</f>
        <v>292.31425212838724</v>
      </c>
      <c r="I855" s="12">
        <f>Cp*RhoP/(J855*RhoA)*dP/1000*MassivSS</f>
        <v>0.50400504798383772</v>
      </c>
      <c r="J855" s="24">
        <f>IF(H855&lt;600,425+0.773*H855-1.69/1000*H855^2+2.22/1000^2*H855^3,IF(H855&lt;735,666+13002/(738-H855),IF(H855&lt;900,545+17820/(H855-731),650)))</f>
        <v>562.00261385876831</v>
      </c>
      <c r="K855" s="12">
        <f>LambdaP*MassivSS/(dP/1000)/(J855*RhoA)/(1+I855/3)*(D855-H855)*DeltaT-(EXP(I855/10)-1)*(D855-D854)</f>
        <v>0.3281463230918259</v>
      </c>
      <c r="L855" s="24">
        <f>L854+IF(Limit=Oui,MAX(0,O854),O854)</f>
        <v>292.31425212838724</v>
      </c>
      <c r="M855" s="12">
        <f>Cp*RhoP/(N855*RhoA)*dP/1000*MassivW</f>
        <v>0.50400504798383772</v>
      </c>
      <c r="N855" s="24">
        <f>IF(L855&lt;600,425+0.773*L855-1.69/1000*L855^2+2.22/1000^2*L855^3,IF(L855&lt;735,666+13002/(738-L855),IF(L855&lt;900,545+17820/(L855-731),650)))</f>
        <v>562.00261385876831</v>
      </c>
      <c r="O855" s="12">
        <f>LambdaP*MassivW/(dP/1000)/(N855*RhoA)/(1+M855/3)*(D855-L855)*DeltaT-(EXP(M855/10)-1)*(D855-D854)</f>
        <v>0.3281463230918259</v>
      </c>
      <c r="P855" s="24">
        <f>P854+IF(Limit=Oui,MAX(0,S854),S854)</f>
        <v>292.31425212838724</v>
      </c>
      <c r="Q855" s="12">
        <f>Cp*RhoP/(R855*RhoA)*dP/1000*MassivSI</f>
        <v>0.50400504798383772</v>
      </c>
      <c r="R855" s="24">
        <f>IF(P855&lt;600,425+0.773*P855-1.69/1000*P855^2+2.22/1000^2*P855^3,IF(P855&lt;735,666+13002/(738-P855),IF(P855&lt;900,545+17820/(P855-731),650)))</f>
        <v>562.00261385876831</v>
      </c>
      <c r="S855" s="12">
        <f>LambdaP*MassivSI/(dP/1000)/(R855*RhoA)/(1+Q855/3)*(D855-P855)*DeltaT-(EXP(Q855/10)-1)*(D855-D854)</f>
        <v>0.3281463230918259</v>
      </c>
    </row>
    <row r="856" spans="2:19" x14ac:dyDescent="0.25">
      <c r="B856" s="3">
        <f t="shared" si="52"/>
        <v>4190</v>
      </c>
      <c r="C856" s="14">
        <f t="shared" si="53"/>
        <v>69.833333333333329</v>
      </c>
      <c r="D856" s="11">
        <f t="shared" si="54"/>
        <v>968.03565728934313</v>
      </c>
      <c r="E856" s="11">
        <f t="shared" si="55"/>
        <v>292.64239845147904</v>
      </c>
      <c r="F856" s="11">
        <f>L856</f>
        <v>292.64239845147904</v>
      </c>
      <c r="G856" s="11">
        <f>P856</f>
        <v>292.64239845147904</v>
      </c>
      <c r="H856" s="24">
        <f>H855+IF(Limit=Oui,MAX(0,K855),K855)</f>
        <v>292.64239845147904</v>
      </c>
      <c r="I856" s="12">
        <f>Cp*RhoP/(J856*RhoA)*dP/1000*MassivSS</f>
        <v>0.50390085137709228</v>
      </c>
      <c r="J856" s="24">
        <f>IF(H856&lt;600,425+0.773*H856-1.69/1000*H856^2+2.22/1000^2*H856^3,IF(H856&lt;735,666+13002/(738-H856),IF(H856&lt;900,545+17820/(H856-731),650)))</f>
        <v>562.1188247466564</v>
      </c>
      <c r="K856" s="12">
        <f>LambdaP*MassivSS/(dP/1000)/(J856*RhoA)/(1+I856/3)*(D856-H856)*DeltaT-(EXP(I856/10)-1)*(D856-D855)</f>
        <v>0.32802489274283225</v>
      </c>
      <c r="L856" s="24">
        <f>L855+IF(Limit=Oui,MAX(0,O855),O855)</f>
        <v>292.64239845147904</v>
      </c>
      <c r="M856" s="12">
        <f>Cp*RhoP/(N856*RhoA)*dP/1000*MassivW</f>
        <v>0.50390085137709228</v>
      </c>
      <c r="N856" s="24">
        <f>IF(L856&lt;600,425+0.773*L856-1.69/1000*L856^2+2.22/1000^2*L856^3,IF(L856&lt;735,666+13002/(738-L856),IF(L856&lt;900,545+17820/(L856-731),650)))</f>
        <v>562.1188247466564</v>
      </c>
      <c r="O856" s="12">
        <f>LambdaP*MassivW/(dP/1000)/(N856*RhoA)/(1+M856/3)*(D856-L856)*DeltaT-(EXP(M856/10)-1)*(D856-D855)</f>
        <v>0.32802489274283225</v>
      </c>
      <c r="P856" s="24">
        <f>P855+IF(Limit=Oui,MAX(0,S855),S855)</f>
        <v>292.64239845147904</v>
      </c>
      <c r="Q856" s="12">
        <f>Cp*RhoP/(R856*RhoA)*dP/1000*MassivSI</f>
        <v>0.50390085137709228</v>
      </c>
      <c r="R856" s="24">
        <f>IF(P856&lt;600,425+0.773*P856-1.69/1000*P856^2+2.22/1000^2*P856^3,IF(P856&lt;735,666+13002/(738-P856),IF(P856&lt;900,545+17820/(P856-731),650)))</f>
        <v>562.1188247466564</v>
      </c>
      <c r="S856" s="12">
        <f>LambdaP*MassivSI/(dP/1000)/(R856*RhoA)/(1+Q856/3)*(D856-P856)*DeltaT-(EXP(Q856/10)-1)*(D856-D855)</f>
        <v>0.32802489274283225</v>
      </c>
    </row>
    <row r="857" spans="2:19" x14ac:dyDescent="0.25">
      <c r="B857" s="3">
        <f t="shared" si="52"/>
        <v>4195</v>
      </c>
      <c r="C857" s="14">
        <f t="shared" si="53"/>
        <v>69.916666666666671</v>
      </c>
      <c r="D857" s="11">
        <f t="shared" si="54"/>
        <v>968.21402825833388</v>
      </c>
      <c r="E857" s="11">
        <f t="shared" si="55"/>
        <v>292.9704233442219</v>
      </c>
      <c r="F857" s="11">
        <f>L857</f>
        <v>292.9704233442219</v>
      </c>
      <c r="G857" s="11">
        <f>P857</f>
        <v>292.9704233442219</v>
      </c>
      <c r="H857" s="24">
        <f>H856+IF(Limit=Oui,MAX(0,K856),K856)</f>
        <v>292.9704233442219</v>
      </c>
      <c r="I857" s="12">
        <f>Cp*RhoP/(J857*RhoA)*dP/1000*MassivSS</f>
        <v>0.50379668642547748</v>
      </c>
      <c r="J857" s="24">
        <f>IF(H857&lt;600,425+0.773*H857-1.69/1000*H857^2+2.22/1000^2*H857^3,IF(H857&lt;735,666+13002/(738-H857),IF(H857&lt;900,545+17820/(H857-731),650)))</f>
        <v>562.23504837765518</v>
      </c>
      <c r="K857" s="12">
        <f>LambdaP*MassivSS/(dP/1000)/(J857*RhoA)/(1+I857/3)*(D857-H857)*DeltaT-(EXP(I857/10)-1)*(D857-D856)</f>
        <v>0.32790342640465653</v>
      </c>
      <c r="L857" s="24">
        <f>L856+IF(Limit=Oui,MAX(0,O856),O856)</f>
        <v>292.9704233442219</v>
      </c>
      <c r="M857" s="12">
        <f>Cp*RhoP/(N857*RhoA)*dP/1000*MassivW</f>
        <v>0.50379668642547748</v>
      </c>
      <c r="N857" s="24">
        <f>IF(L857&lt;600,425+0.773*L857-1.69/1000*L857^2+2.22/1000^2*L857^3,IF(L857&lt;735,666+13002/(738-L857),IF(L857&lt;900,545+17820/(L857-731),650)))</f>
        <v>562.23504837765518</v>
      </c>
      <c r="O857" s="12">
        <f>LambdaP*MassivW/(dP/1000)/(N857*RhoA)/(1+M857/3)*(D857-L857)*DeltaT-(EXP(M857/10)-1)*(D857-D856)</f>
        <v>0.32790342640465653</v>
      </c>
      <c r="P857" s="24">
        <f>P856+IF(Limit=Oui,MAX(0,S856),S856)</f>
        <v>292.9704233442219</v>
      </c>
      <c r="Q857" s="12">
        <f>Cp*RhoP/(R857*RhoA)*dP/1000*MassivSI</f>
        <v>0.50379668642547748</v>
      </c>
      <c r="R857" s="24">
        <f>IF(P857&lt;600,425+0.773*P857-1.69/1000*P857^2+2.22/1000^2*P857^3,IF(P857&lt;735,666+13002/(738-P857),IF(P857&lt;900,545+17820/(P857-731),650)))</f>
        <v>562.23504837765518</v>
      </c>
      <c r="S857" s="12">
        <f>LambdaP*MassivSI/(dP/1000)/(R857*RhoA)/(1+Q857/3)*(D857-P857)*DeltaT-(EXP(Q857/10)-1)*(D857-D856)</f>
        <v>0.32790342640465653</v>
      </c>
    </row>
    <row r="858" spans="2:19" x14ac:dyDescent="0.25">
      <c r="B858" s="3">
        <f t="shared" si="52"/>
        <v>4200</v>
      </c>
      <c r="C858" s="14">
        <f t="shared" si="53"/>
        <v>70</v>
      </c>
      <c r="D858" s="11">
        <f t="shared" si="54"/>
        <v>968.39218713337561</v>
      </c>
      <c r="E858" s="11">
        <f t="shared" si="55"/>
        <v>293.29832677062655</v>
      </c>
      <c r="F858" s="11">
        <f>L858</f>
        <v>293.29832677062655</v>
      </c>
      <c r="G858" s="11">
        <f>P858</f>
        <v>293.29832677062655</v>
      </c>
      <c r="H858" s="24">
        <f>H857+IF(Limit=Oui,MAX(0,K857),K857)</f>
        <v>293.29832677062655</v>
      </c>
      <c r="I858" s="12">
        <f>Cp*RhoP/(J858*RhoA)*dP/1000*MassivSS</f>
        <v>0.50369255276245573</v>
      </c>
      <c r="J858" s="24">
        <f>IF(H858&lt;600,425+0.773*H858-1.69/1000*H858^2+2.22/1000^2*H858^3,IF(H858&lt;735,666+13002/(738-H858),IF(H858&lt;900,545+17820/(H858-731),650)))</f>
        <v>562.35128514698124</v>
      </c>
      <c r="K858" s="12">
        <f>LambdaP*MassivSS/(dP/1000)/(J858*RhoA)/(1+I858/3)*(D858-H858)*DeltaT-(EXP(I858/10)-1)*(D858-D857)</f>
        <v>0.32778192427433156</v>
      </c>
      <c r="L858" s="24">
        <f>L857+IF(Limit=Oui,MAX(0,O857),O857)</f>
        <v>293.29832677062655</v>
      </c>
      <c r="M858" s="12">
        <f>Cp*RhoP/(N858*RhoA)*dP/1000*MassivW</f>
        <v>0.50369255276245573</v>
      </c>
      <c r="N858" s="24">
        <f>IF(L858&lt;600,425+0.773*L858-1.69/1000*L858^2+2.22/1000^2*L858^3,IF(L858&lt;735,666+13002/(738-L858),IF(L858&lt;900,545+17820/(L858-731),650)))</f>
        <v>562.35128514698124</v>
      </c>
      <c r="O858" s="12">
        <f>LambdaP*MassivW/(dP/1000)/(N858*RhoA)/(1+M858/3)*(D858-L858)*DeltaT-(EXP(M858/10)-1)*(D858-D857)</f>
        <v>0.32778192427433156</v>
      </c>
      <c r="P858" s="24">
        <f>P857+IF(Limit=Oui,MAX(0,S857),S857)</f>
        <v>293.29832677062655</v>
      </c>
      <c r="Q858" s="12">
        <f>Cp*RhoP/(R858*RhoA)*dP/1000*MassivSI</f>
        <v>0.50369255276245573</v>
      </c>
      <c r="R858" s="24">
        <f>IF(P858&lt;600,425+0.773*P858-1.69/1000*P858^2+2.22/1000^2*P858^3,IF(P858&lt;735,666+13002/(738-P858),IF(P858&lt;900,545+17820/(P858-731),650)))</f>
        <v>562.35128514698124</v>
      </c>
      <c r="S858" s="12">
        <f>LambdaP*MassivSI/(dP/1000)/(R858*RhoA)/(1+Q858/3)*(D858-P858)*DeltaT-(EXP(Q858/10)-1)*(D858-D857)</f>
        <v>0.32778192427433156</v>
      </c>
    </row>
    <row r="859" spans="2:19" x14ac:dyDescent="0.25">
      <c r="B859" s="3">
        <f t="shared" si="52"/>
        <v>4205</v>
      </c>
      <c r="C859" s="14">
        <f t="shared" si="53"/>
        <v>70.083333333333329</v>
      </c>
      <c r="D859" s="11">
        <f t="shared" si="54"/>
        <v>968.57013441825461</v>
      </c>
      <c r="E859" s="11">
        <f t="shared" si="55"/>
        <v>293.62610869490089</v>
      </c>
      <c r="F859" s="11">
        <f>L859</f>
        <v>293.62610869490089</v>
      </c>
      <c r="G859" s="11">
        <f>P859</f>
        <v>293.62610869490089</v>
      </c>
      <c r="H859" s="24">
        <f>H858+IF(Limit=Oui,MAX(0,K858),K858)</f>
        <v>293.62610869490089</v>
      </c>
      <c r="I859" s="12">
        <f>Cp*RhoP/(J859*RhoA)*dP/1000*MassivSS</f>
        <v>0.50358845002295505</v>
      </c>
      <c r="J859" s="24">
        <f>IF(H859&lt;600,425+0.773*H859-1.69/1000*H859^2+2.22/1000^2*H859^3,IF(H859&lt;735,666+13002/(738-H859),IF(H859&lt;900,545+17820/(H859-731),650)))</f>
        <v>562.46753544887542</v>
      </c>
      <c r="K859" s="12">
        <f>LambdaP*MassivSS/(dP/1000)/(J859*RhoA)/(1+I859/3)*(D859-H859)*DeltaT-(EXP(I859/10)-1)*(D859-D858)</f>
        <v>0.32766038654804219</v>
      </c>
      <c r="L859" s="24">
        <f>L858+IF(Limit=Oui,MAX(0,O858),O858)</f>
        <v>293.62610869490089</v>
      </c>
      <c r="M859" s="12">
        <f>Cp*RhoP/(N859*RhoA)*dP/1000*MassivW</f>
        <v>0.50358845002295505</v>
      </c>
      <c r="N859" s="24">
        <f>IF(L859&lt;600,425+0.773*L859-1.69/1000*L859^2+2.22/1000^2*L859^3,IF(L859&lt;735,666+13002/(738-L859),IF(L859&lt;900,545+17820/(L859-731),650)))</f>
        <v>562.46753544887542</v>
      </c>
      <c r="O859" s="12">
        <f>LambdaP*MassivW/(dP/1000)/(N859*RhoA)/(1+M859/3)*(D859-L859)*DeltaT-(EXP(M859/10)-1)*(D859-D858)</f>
        <v>0.32766038654804219</v>
      </c>
      <c r="P859" s="24">
        <f>P858+IF(Limit=Oui,MAX(0,S858),S858)</f>
        <v>293.62610869490089</v>
      </c>
      <c r="Q859" s="12">
        <f>Cp*RhoP/(R859*RhoA)*dP/1000*MassivSI</f>
        <v>0.50358845002295505</v>
      </c>
      <c r="R859" s="24">
        <f>IF(P859&lt;600,425+0.773*P859-1.69/1000*P859^2+2.22/1000^2*P859^3,IF(P859&lt;735,666+13002/(738-P859),IF(P859&lt;900,545+17820/(P859-731),650)))</f>
        <v>562.46753544887542</v>
      </c>
      <c r="S859" s="12">
        <f>LambdaP*MassivSI/(dP/1000)/(R859*RhoA)/(1+Q859/3)*(D859-P859)*DeltaT-(EXP(Q859/10)-1)*(D859-D858)</f>
        <v>0.32766038654804219</v>
      </c>
    </row>
    <row r="860" spans="2:19" x14ac:dyDescent="0.25">
      <c r="B860" s="3">
        <f t="shared" si="52"/>
        <v>4210</v>
      </c>
      <c r="C860" s="14">
        <f t="shared" si="53"/>
        <v>70.166666666666671</v>
      </c>
      <c r="D860" s="11">
        <f t="shared" si="54"/>
        <v>968.74787061496465</v>
      </c>
      <c r="E860" s="11">
        <f t="shared" si="55"/>
        <v>293.95376908144891</v>
      </c>
      <c r="F860" s="11">
        <f>L860</f>
        <v>293.95376908144891</v>
      </c>
      <c r="G860" s="11">
        <f>P860</f>
        <v>293.95376908144891</v>
      </c>
      <c r="H860" s="24">
        <f>H859+IF(Limit=Oui,MAX(0,K859),K859)</f>
        <v>293.95376908144891</v>
      </c>
      <c r="I860" s="12">
        <f>Cp*RhoP/(J860*RhoA)*dP/1000*MassivSS</f>
        <v>0.50348437784336464</v>
      </c>
      <c r="J860" s="24">
        <f>IF(H860&lt;600,425+0.773*H860-1.69/1000*H860^2+2.22/1000^2*H860^3,IF(H860&lt;735,666+13002/(738-H860),IF(H860&lt;900,545+17820/(H860-731),650)))</f>
        <v>562.58379967660323</v>
      </c>
      <c r="K860" s="12">
        <f>LambdaP*MassivSS/(dP/1000)/(J860*RhoA)/(1+I860/3)*(D860-H860)*DeltaT-(EXP(I860/10)-1)*(D860-D859)</f>
        <v>0.32753881342115387</v>
      </c>
      <c r="L860" s="24">
        <f>L859+IF(Limit=Oui,MAX(0,O859),O859)</f>
        <v>293.95376908144891</v>
      </c>
      <c r="M860" s="12">
        <f>Cp*RhoP/(N860*RhoA)*dP/1000*MassivW</f>
        <v>0.50348437784336464</v>
      </c>
      <c r="N860" s="24">
        <f>IF(L860&lt;600,425+0.773*L860-1.69/1000*L860^2+2.22/1000^2*L860^3,IF(L860&lt;735,666+13002/(738-L860),IF(L860&lt;900,545+17820/(L860-731),650)))</f>
        <v>562.58379967660323</v>
      </c>
      <c r="O860" s="12">
        <f>LambdaP*MassivW/(dP/1000)/(N860*RhoA)/(1+M860/3)*(D860-L860)*DeltaT-(EXP(M860/10)-1)*(D860-D859)</f>
        <v>0.32753881342115387</v>
      </c>
      <c r="P860" s="24">
        <f>P859+IF(Limit=Oui,MAX(0,S859),S859)</f>
        <v>293.95376908144891</v>
      </c>
      <c r="Q860" s="12">
        <f>Cp*RhoP/(R860*RhoA)*dP/1000*MassivSI</f>
        <v>0.50348437784336464</v>
      </c>
      <c r="R860" s="24">
        <f>IF(P860&lt;600,425+0.773*P860-1.69/1000*P860^2+2.22/1000^2*P860^3,IF(P860&lt;735,666+13002/(738-P860),IF(P860&lt;900,545+17820/(P860-731),650)))</f>
        <v>562.58379967660323</v>
      </c>
      <c r="S860" s="12">
        <f>LambdaP*MassivSI/(dP/1000)/(R860*RhoA)/(1+Q860/3)*(D860-P860)*DeltaT-(EXP(Q860/10)-1)*(D860-D859)</f>
        <v>0.32753881342115387</v>
      </c>
    </row>
    <row r="861" spans="2:19" x14ac:dyDescent="0.25">
      <c r="B861" s="3">
        <f t="shared" si="52"/>
        <v>4215</v>
      </c>
      <c r="C861" s="14">
        <f t="shared" si="53"/>
        <v>70.25</v>
      </c>
      <c r="D861" s="11">
        <f t="shared" si="54"/>
        <v>968.92539622371442</v>
      </c>
      <c r="E861" s="11">
        <f t="shared" si="55"/>
        <v>294.28130789487005</v>
      </c>
      <c r="F861" s="11">
        <f>L861</f>
        <v>294.28130789487005</v>
      </c>
      <c r="G861" s="11">
        <f>P861</f>
        <v>294.28130789487005</v>
      </c>
      <c r="H861" s="24">
        <f>H860+IF(Limit=Oui,MAX(0,K860),K860)</f>
        <v>294.28130789487005</v>
      </c>
      <c r="I861" s="12">
        <f>Cp*RhoP/(J861*RhoA)*dP/1000*MassivSS</f>
        <v>0.50338033586153352</v>
      </c>
      <c r="J861" s="24">
        <f>IF(H861&lt;600,425+0.773*H861-1.69/1000*H861^2+2.22/1000^2*H861^3,IF(H861&lt;735,666+13002/(738-H861),IF(H861&lt;900,545+17820/(H861-731),650)))</f>
        <v>562.70007822245509</v>
      </c>
      <c r="K861" s="12">
        <f>LambdaP*MassivSS/(dP/1000)/(J861*RhoA)/(1+I861/3)*(D861-H861)*DeltaT-(EXP(I861/10)-1)*(D861-D860)</f>
        <v>0.32741720508828104</v>
      </c>
      <c r="L861" s="24">
        <f>L860+IF(Limit=Oui,MAX(0,O860),O860)</f>
        <v>294.28130789487005</v>
      </c>
      <c r="M861" s="12">
        <f>Cp*RhoP/(N861*RhoA)*dP/1000*MassivW</f>
        <v>0.50338033586153352</v>
      </c>
      <c r="N861" s="24">
        <f>IF(L861&lt;600,425+0.773*L861-1.69/1000*L861^2+2.22/1000^2*L861^3,IF(L861&lt;735,666+13002/(738-L861),IF(L861&lt;900,545+17820/(L861-731),650)))</f>
        <v>562.70007822245509</v>
      </c>
      <c r="O861" s="12">
        <f>LambdaP*MassivW/(dP/1000)/(N861*RhoA)/(1+M861/3)*(D861-L861)*DeltaT-(EXP(M861/10)-1)*(D861-D860)</f>
        <v>0.32741720508828104</v>
      </c>
      <c r="P861" s="24">
        <f>P860+IF(Limit=Oui,MAX(0,S860),S860)</f>
        <v>294.28130789487005</v>
      </c>
      <c r="Q861" s="12">
        <f>Cp*RhoP/(R861*RhoA)*dP/1000*MassivSI</f>
        <v>0.50338033586153352</v>
      </c>
      <c r="R861" s="24">
        <f>IF(P861&lt;600,425+0.773*P861-1.69/1000*P861^2+2.22/1000^2*P861^3,IF(P861&lt;735,666+13002/(738-P861),IF(P861&lt;900,545+17820/(P861-731),650)))</f>
        <v>562.70007822245509</v>
      </c>
      <c r="S861" s="12">
        <f>LambdaP*MassivSI/(dP/1000)/(R861*RhoA)/(1+Q861/3)*(D861-P861)*DeltaT-(EXP(Q861/10)-1)*(D861-D860)</f>
        <v>0.32741720508828104</v>
      </c>
    </row>
    <row r="862" spans="2:19" x14ac:dyDescent="0.25">
      <c r="B862" s="3">
        <f t="shared" si="52"/>
        <v>4220</v>
      </c>
      <c r="C862" s="14">
        <f t="shared" si="53"/>
        <v>70.333333333333329</v>
      </c>
      <c r="D862" s="11">
        <f t="shared" si="54"/>
        <v>969.10271174293723</v>
      </c>
      <c r="E862" s="11">
        <f t="shared" si="55"/>
        <v>294.60872509995835</v>
      </c>
      <c r="F862" s="11">
        <f>L862</f>
        <v>294.60872509995835</v>
      </c>
      <c r="G862" s="11">
        <f>P862</f>
        <v>294.60872509995835</v>
      </c>
      <c r="H862" s="24">
        <f>H861+IF(Limit=Oui,MAX(0,K861),K861)</f>
        <v>294.60872509995835</v>
      </c>
      <c r="I862" s="12">
        <f>Cp*RhoP/(J862*RhoA)*dP/1000*MassivSS</f>
        <v>0.50327632371676689</v>
      </c>
      <c r="J862" s="24">
        <f>IF(H862&lt;600,425+0.773*H862-1.69/1000*H862^2+2.22/1000^2*H862^3,IF(H862&lt;735,666+13002/(738-H862),IF(H862&lt;900,545+17820/(H862-731),650)))</f>
        <v>562.81637147774677</v>
      </c>
      <c r="K862" s="12">
        <f>LambdaP*MassivSS/(dP/1000)/(J862*RhoA)/(1+I862/3)*(D862-H862)*DeltaT-(EXP(I862/10)-1)*(D862-D861)</f>
        <v>0.32729556174316887</v>
      </c>
      <c r="L862" s="24">
        <f>L861+IF(Limit=Oui,MAX(0,O861),O861)</f>
        <v>294.60872509995835</v>
      </c>
      <c r="M862" s="12">
        <f>Cp*RhoP/(N862*RhoA)*dP/1000*MassivW</f>
        <v>0.50327632371676689</v>
      </c>
      <c r="N862" s="24">
        <f>IF(L862&lt;600,425+0.773*L862-1.69/1000*L862^2+2.22/1000^2*L862^3,IF(L862&lt;735,666+13002/(738-L862),IF(L862&lt;900,545+17820/(L862-731),650)))</f>
        <v>562.81637147774677</v>
      </c>
      <c r="O862" s="12">
        <f>LambdaP*MassivW/(dP/1000)/(N862*RhoA)/(1+M862/3)*(D862-L862)*DeltaT-(EXP(M862/10)-1)*(D862-D861)</f>
        <v>0.32729556174316887</v>
      </c>
      <c r="P862" s="24">
        <f>P861+IF(Limit=Oui,MAX(0,S861),S861)</f>
        <v>294.60872509995835</v>
      </c>
      <c r="Q862" s="12">
        <f>Cp*RhoP/(R862*RhoA)*dP/1000*MassivSI</f>
        <v>0.50327632371676689</v>
      </c>
      <c r="R862" s="24">
        <f>IF(P862&lt;600,425+0.773*P862-1.69/1000*P862^2+2.22/1000^2*P862^3,IF(P862&lt;735,666+13002/(738-P862),IF(P862&lt;900,545+17820/(P862-731),650)))</f>
        <v>562.81637147774677</v>
      </c>
      <c r="S862" s="12">
        <f>LambdaP*MassivSI/(dP/1000)/(R862*RhoA)/(1+Q862/3)*(D862-P862)*DeltaT-(EXP(Q862/10)-1)*(D862-D861)</f>
        <v>0.32729556174316887</v>
      </c>
    </row>
    <row r="863" spans="2:19" x14ac:dyDescent="0.25">
      <c r="B863" s="3">
        <f t="shared" si="52"/>
        <v>4225</v>
      </c>
      <c r="C863" s="14">
        <f t="shared" si="53"/>
        <v>70.416666666666671</v>
      </c>
      <c r="D863" s="11">
        <f t="shared" si="54"/>
        <v>969.27981766929906</v>
      </c>
      <c r="E863" s="11">
        <f t="shared" si="55"/>
        <v>294.93602066170149</v>
      </c>
      <c r="F863" s="11">
        <f>L863</f>
        <v>294.93602066170149</v>
      </c>
      <c r="G863" s="11">
        <f>P863</f>
        <v>294.93602066170149</v>
      </c>
      <c r="H863" s="24">
        <f>H862+IF(Limit=Oui,MAX(0,K862),K862)</f>
        <v>294.93602066170149</v>
      </c>
      <c r="I863" s="12">
        <f>Cp*RhoP/(J863*RhoA)*dP/1000*MassivSS</f>
        <v>0.50317234104982389</v>
      </c>
      <c r="J863" s="24">
        <f>IF(H863&lt;600,425+0.773*H863-1.69/1000*H863^2+2.22/1000^2*H863^3,IF(H863&lt;735,666+13002/(738-H863),IF(H863&lt;900,545+17820/(H863-731),650)))</f>
        <v>562.9326798328193</v>
      </c>
      <c r="K863" s="12">
        <f>LambdaP*MassivSS/(dP/1000)/(J863*RhoA)/(1+I863/3)*(D863-H863)*DeltaT-(EXP(I863/10)-1)*(D863-D862)</f>
        <v>0.3271738835787924</v>
      </c>
      <c r="L863" s="24">
        <f>L862+IF(Limit=Oui,MAX(0,O862),O862)</f>
        <v>294.93602066170149</v>
      </c>
      <c r="M863" s="12">
        <f>Cp*RhoP/(N863*RhoA)*dP/1000*MassivW</f>
        <v>0.50317234104982389</v>
      </c>
      <c r="N863" s="24">
        <f>IF(L863&lt;600,425+0.773*L863-1.69/1000*L863^2+2.22/1000^2*L863^3,IF(L863&lt;735,666+13002/(738-L863),IF(L863&lt;900,545+17820/(L863-731),650)))</f>
        <v>562.9326798328193</v>
      </c>
      <c r="O863" s="12">
        <f>LambdaP*MassivW/(dP/1000)/(N863*RhoA)/(1+M863/3)*(D863-L863)*DeltaT-(EXP(M863/10)-1)*(D863-D862)</f>
        <v>0.3271738835787924</v>
      </c>
      <c r="P863" s="24">
        <f>P862+IF(Limit=Oui,MAX(0,S862),S862)</f>
        <v>294.93602066170149</v>
      </c>
      <c r="Q863" s="12">
        <f>Cp*RhoP/(R863*RhoA)*dP/1000*MassivSI</f>
        <v>0.50317234104982389</v>
      </c>
      <c r="R863" s="24">
        <f>IF(P863&lt;600,425+0.773*P863-1.69/1000*P863^2+2.22/1000^2*P863^3,IF(P863&lt;735,666+13002/(738-P863),IF(P863&lt;900,545+17820/(P863-731),650)))</f>
        <v>562.9326798328193</v>
      </c>
      <c r="S863" s="12">
        <f>LambdaP*MassivSI/(dP/1000)/(R863*RhoA)/(1+Q863/3)*(D863-P863)*DeltaT-(EXP(Q863/10)-1)*(D863-D862)</f>
        <v>0.3271738835787924</v>
      </c>
    </row>
    <row r="864" spans="2:19" x14ac:dyDescent="0.25">
      <c r="B864" s="3">
        <f t="shared" si="52"/>
        <v>4230</v>
      </c>
      <c r="C864" s="14">
        <f t="shared" si="53"/>
        <v>70.5</v>
      </c>
      <c r="D864" s="11">
        <f t="shared" si="54"/>
        <v>969.45671449770623</v>
      </c>
      <c r="E864" s="11">
        <f t="shared" si="55"/>
        <v>295.26319454528027</v>
      </c>
      <c r="F864" s="11">
        <f>L864</f>
        <v>295.26319454528027</v>
      </c>
      <c r="G864" s="11">
        <f>P864</f>
        <v>295.26319454528027</v>
      </c>
      <c r="H864" s="24">
        <f>H863+IF(Limit=Oui,MAX(0,K863),K863)</f>
        <v>295.26319454528027</v>
      </c>
      <c r="I864" s="12">
        <f>Cp*RhoP/(J864*RhoA)*dP/1000*MassivSS</f>
        <v>0.50306838750291338</v>
      </c>
      <c r="J864" s="24">
        <f>IF(H864&lt;600,425+0.773*H864-1.69/1000*H864^2+2.22/1000^2*H864^3,IF(H864&lt;735,666+13002/(738-H864),IF(H864&lt;900,545+17820/(H864-731),650)))</f>
        <v>563.04900367704045</v>
      </c>
      <c r="K864" s="12">
        <f>LambdaP*MassivSS/(dP/1000)/(J864*RhoA)/(1+I864/3)*(D864-H864)*DeltaT-(EXP(I864/10)-1)*(D864-D863)</f>
        <v>0.3270521707873707</v>
      </c>
      <c r="L864" s="24">
        <f>L863+IF(Limit=Oui,MAX(0,O863),O863)</f>
        <v>295.26319454528027</v>
      </c>
      <c r="M864" s="12">
        <f>Cp*RhoP/(N864*RhoA)*dP/1000*MassivW</f>
        <v>0.50306838750291338</v>
      </c>
      <c r="N864" s="24">
        <f>IF(L864&lt;600,425+0.773*L864-1.69/1000*L864^2+2.22/1000^2*L864^3,IF(L864&lt;735,666+13002/(738-L864),IF(L864&lt;900,545+17820/(L864-731),650)))</f>
        <v>563.04900367704045</v>
      </c>
      <c r="O864" s="12">
        <f>LambdaP*MassivW/(dP/1000)/(N864*RhoA)/(1+M864/3)*(D864-L864)*DeltaT-(EXP(M864/10)-1)*(D864-D863)</f>
        <v>0.3270521707873707</v>
      </c>
      <c r="P864" s="24">
        <f>P863+IF(Limit=Oui,MAX(0,S863),S863)</f>
        <v>295.26319454528027</v>
      </c>
      <c r="Q864" s="12">
        <f>Cp*RhoP/(R864*RhoA)*dP/1000*MassivSI</f>
        <v>0.50306838750291338</v>
      </c>
      <c r="R864" s="24">
        <f>IF(P864&lt;600,425+0.773*P864-1.69/1000*P864^2+2.22/1000^2*P864^3,IF(P864&lt;735,666+13002/(738-P864),IF(P864&lt;900,545+17820/(P864-731),650)))</f>
        <v>563.04900367704045</v>
      </c>
      <c r="S864" s="12">
        <f>LambdaP*MassivSI/(dP/1000)/(R864*RhoA)/(1+Q864/3)*(D864-P864)*DeltaT-(EXP(Q864/10)-1)*(D864-D863)</f>
        <v>0.3270521707873707</v>
      </c>
    </row>
    <row r="865" spans="2:19" x14ac:dyDescent="0.25">
      <c r="B865" s="3">
        <f t="shared" si="52"/>
        <v>4235</v>
      </c>
      <c r="C865" s="14">
        <f t="shared" si="53"/>
        <v>70.583333333333329</v>
      </c>
      <c r="D865" s="11">
        <f t="shared" si="54"/>
        <v>969.63340272131461</v>
      </c>
      <c r="E865" s="11">
        <f t="shared" si="55"/>
        <v>295.59024671606767</v>
      </c>
      <c r="F865" s="11">
        <f>L865</f>
        <v>295.59024671606767</v>
      </c>
      <c r="G865" s="11">
        <f>P865</f>
        <v>295.59024671606767</v>
      </c>
      <c r="H865" s="24">
        <f>H864+IF(Limit=Oui,MAX(0,K864),K864)</f>
        <v>295.59024671606767</v>
      </c>
      <c r="I865" s="12">
        <f>Cp*RhoP/(J865*RhoA)*dP/1000*MassivSS</f>
        <v>0.50296446271969275</v>
      </c>
      <c r="J865" s="24">
        <f>IF(H865&lt;600,425+0.773*H865-1.69/1000*H865^2+2.22/1000^2*H865^3,IF(H865&lt;735,666+13002/(738-H865),IF(H865&lt;900,545+17820/(H865-731),650)))</f>
        <v>563.16534339880377</v>
      </c>
      <c r="K865" s="12">
        <f>LambdaP*MassivSS/(dP/1000)/(J865*RhoA)/(1+I865/3)*(D865-H865)*DeltaT-(EXP(I865/10)-1)*(D865-D864)</f>
        <v>0.32693042356029778</v>
      </c>
      <c r="L865" s="24">
        <f>L864+IF(Limit=Oui,MAX(0,O864),O864)</f>
        <v>295.59024671606767</v>
      </c>
      <c r="M865" s="12">
        <f>Cp*RhoP/(N865*RhoA)*dP/1000*MassivW</f>
        <v>0.50296446271969275</v>
      </c>
      <c r="N865" s="24">
        <f>IF(L865&lt;600,425+0.773*L865-1.69/1000*L865^2+2.22/1000^2*L865^3,IF(L865&lt;735,666+13002/(738-L865),IF(L865&lt;900,545+17820/(L865-731),650)))</f>
        <v>563.16534339880377</v>
      </c>
      <c r="O865" s="12">
        <f>LambdaP*MassivW/(dP/1000)/(N865*RhoA)/(1+M865/3)*(D865-L865)*DeltaT-(EXP(M865/10)-1)*(D865-D864)</f>
        <v>0.32693042356029778</v>
      </c>
      <c r="P865" s="24">
        <f>P864+IF(Limit=Oui,MAX(0,S864),S864)</f>
        <v>295.59024671606767</v>
      </c>
      <c r="Q865" s="12">
        <f>Cp*RhoP/(R865*RhoA)*dP/1000*MassivSI</f>
        <v>0.50296446271969275</v>
      </c>
      <c r="R865" s="24">
        <f>IF(P865&lt;600,425+0.773*P865-1.69/1000*P865^2+2.22/1000^2*P865^3,IF(P865&lt;735,666+13002/(738-P865),IF(P865&lt;900,545+17820/(P865-731),650)))</f>
        <v>563.16534339880377</v>
      </c>
      <c r="S865" s="12">
        <f>LambdaP*MassivSI/(dP/1000)/(R865*RhoA)/(1+Q865/3)*(D865-P865)*DeltaT-(EXP(Q865/10)-1)*(D865-D864)</f>
        <v>0.32693042356029778</v>
      </c>
    </row>
    <row r="866" spans="2:19" x14ac:dyDescent="0.25">
      <c r="B866" s="3">
        <f t="shared" si="52"/>
        <v>4240</v>
      </c>
      <c r="C866" s="14">
        <f t="shared" si="53"/>
        <v>70.666666666666671</v>
      </c>
      <c r="D866" s="11">
        <f t="shared" si="54"/>
        <v>969.80988283153715</v>
      </c>
      <c r="E866" s="11">
        <f t="shared" si="55"/>
        <v>295.91717713962794</v>
      </c>
      <c r="F866" s="11">
        <f>L866</f>
        <v>295.91717713962794</v>
      </c>
      <c r="G866" s="11">
        <f>P866</f>
        <v>295.91717713962794</v>
      </c>
      <c r="H866" s="24">
        <f>H865+IF(Limit=Oui,MAX(0,K865),K865)</f>
        <v>295.91717713962794</v>
      </c>
      <c r="I866" s="12">
        <f>Cp*RhoP/(J866*RhoA)*dP/1000*MassivSS</f>
        <v>0.50286056634526477</v>
      </c>
      <c r="J866" s="24">
        <f>IF(H866&lt;600,425+0.773*H866-1.69/1000*H866^2+2.22/1000^2*H866^3,IF(H866&lt;735,666+13002/(738-H866),IF(H866&lt;900,545+17820/(H866-731),650)))</f>
        <v>563.28169938552981</v>
      </c>
      <c r="K866" s="12">
        <f>LambdaP*MassivSS/(dP/1000)/(J866*RhoA)/(1+I866/3)*(D866-H866)*DeltaT-(EXP(I866/10)-1)*(D866-D865)</f>
        <v>0.32680864208823251</v>
      </c>
      <c r="L866" s="24">
        <f>L865+IF(Limit=Oui,MAX(0,O865),O865)</f>
        <v>295.91717713962794</v>
      </c>
      <c r="M866" s="12">
        <f>Cp*RhoP/(N866*RhoA)*dP/1000*MassivW</f>
        <v>0.50286056634526477</v>
      </c>
      <c r="N866" s="24">
        <f>IF(L866&lt;600,425+0.773*L866-1.69/1000*L866^2+2.22/1000^2*L866^3,IF(L866&lt;735,666+13002/(738-L866),IF(L866&lt;900,545+17820/(L866-731),650)))</f>
        <v>563.28169938552981</v>
      </c>
      <c r="O866" s="12">
        <f>LambdaP*MassivW/(dP/1000)/(N866*RhoA)/(1+M866/3)*(D866-L866)*DeltaT-(EXP(M866/10)-1)*(D866-D865)</f>
        <v>0.32680864208823251</v>
      </c>
      <c r="P866" s="24">
        <f>P865+IF(Limit=Oui,MAX(0,S865),S865)</f>
        <v>295.91717713962794</v>
      </c>
      <c r="Q866" s="12">
        <f>Cp*RhoP/(R866*RhoA)*dP/1000*MassivSI</f>
        <v>0.50286056634526477</v>
      </c>
      <c r="R866" s="24">
        <f>IF(P866&lt;600,425+0.773*P866-1.69/1000*P866^2+2.22/1000^2*P866^3,IF(P866&lt;735,666+13002/(738-P866),IF(P866&lt;900,545+17820/(P866-731),650)))</f>
        <v>563.28169938552981</v>
      </c>
      <c r="S866" s="12">
        <f>LambdaP*MassivSI/(dP/1000)/(R866*RhoA)/(1+Q866/3)*(D866-P866)*DeltaT-(EXP(Q866/10)-1)*(D866-D865)</f>
        <v>0.32680864208823251</v>
      </c>
    </row>
    <row r="867" spans="2:19" x14ac:dyDescent="0.25">
      <c r="B867" s="3">
        <f t="shared" si="52"/>
        <v>4245</v>
      </c>
      <c r="C867" s="14">
        <f t="shared" si="53"/>
        <v>70.75</v>
      </c>
      <c r="D867" s="11">
        <f t="shared" si="54"/>
        <v>969.98615531805262</v>
      </c>
      <c r="E867" s="11">
        <f t="shared" si="55"/>
        <v>296.24398578171616</v>
      </c>
      <c r="F867" s="11">
        <f>L867</f>
        <v>296.24398578171616</v>
      </c>
      <c r="G867" s="11">
        <f>P867</f>
        <v>296.24398578171616</v>
      </c>
      <c r="H867" s="24">
        <f>H866+IF(Limit=Oui,MAX(0,K866),K866)</f>
        <v>296.24398578171616</v>
      </c>
      <c r="I867" s="12">
        <f>Cp*RhoP/(J867*RhoA)*dP/1000*MassivSS</f>
        <v>0.50275669802617318</v>
      </c>
      <c r="J867" s="24">
        <f>IF(H867&lt;600,425+0.773*H867-1.69/1000*H867^2+2.22/1000^2*H867^3,IF(H867&lt;735,666+13002/(738-H867),IF(H867&lt;900,545+17820/(H867-731),650)))</f>
        <v>563.39807202366649</v>
      </c>
      <c r="K867" s="12">
        <f>LambdaP*MassivSS/(dP/1000)/(J867*RhoA)/(1+I867/3)*(D867-H867)*DeltaT-(EXP(I867/10)-1)*(D867-D866)</f>
        <v>0.32668682656104031</v>
      </c>
      <c r="L867" s="24">
        <f>L866+IF(Limit=Oui,MAX(0,O866),O866)</f>
        <v>296.24398578171616</v>
      </c>
      <c r="M867" s="12">
        <f>Cp*RhoP/(N867*RhoA)*dP/1000*MassivW</f>
        <v>0.50275669802617318</v>
      </c>
      <c r="N867" s="24">
        <f>IF(L867&lt;600,425+0.773*L867-1.69/1000*L867^2+2.22/1000^2*L867^3,IF(L867&lt;735,666+13002/(738-L867),IF(L867&lt;900,545+17820/(L867-731),650)))</f>
        <v>563.39807202366649</v>
      </c>
      <c r="O867" s="12">
        <f>LambdaP*MassivW/(dP/1000)/(N867*RhoA)/(1+M867/3)*(D867-L867)*DeltaT-(EXP(M867/10)-1)*(D867-D866)</f>
        <v>0.32668682656104031</v>
      </c>
      <c r="P867" s="24">
        <f>P866+IF(Limit=Oui,MAX(0,S866),S866)</f>
        <v>296.24398578171616</v>
      </c>
      <c r="Q867" s="12">
        <f>Cp*RhoP/(R867*RhoA)*dP/1000*MassivSI</f>
        <v>0.50275669802617318</v>
      </c>
      <c r="R867" s="24">
        <f>IF(P867&lt;600,425+0.773*P867-1.69/1000*P867^2+2.22/1000^2*P867^3,IF(P867&lt;735,666+13002/(738-P867),IF(P867&lt;900,545+17820/(P867-731),650)))</f>
        <v>563.39807202366649</v>
      </c>
      <c r="S867" s="12">
        <f>LambdaP*MassivSI/(dP/1000)/(R867*RhoA)/(1+Q867/3)*(D867-P867)*DeltaT-(EXP(Q867/10)-1)*(D867-D866)</f>
        <v>0.32668682656104031</v>
      </c>
    </row>
    <row r="868" spans="2:19" x14ac:dyDescent="0.25">
      <c r="B868" s="3">
        <f t="shared" si="52"/>
        <v>4250</v>
      </c>
      <c r="C868" s="14">
        <f t="shared" si="53"/>
        <v>70.833333333333329</v>
      </c>
      <c r="D868" s="11">
        <f t="shared" si="54"/>
        <v>970.16222066881369</v>
      </c>
      <c r="E868" s="11">
        <f t="shared" si="55"/>
        <v>296.57067260827722</v>
      </c>
      <c r="F868" s="11">
        <f>L868</f>
        <v>296.57067260827722</v>
      </c>
      <c r="G868" s="11">
        <f>P868</f>
        <v>296.57067260827722</v>
      </c>
      <c r="H868" s="24">
        <f>H867+IF(Limit=Oui,MAX(0,K867),K867)</f>
        <v>296.57067260827722</v>
      </c>
      <c r="I868" s="12">
        <f>Cp*RhoP/(J868*RhoA)*dP/1000*MassivSS</f>
        <v>0.50265285741040211</v>
      </c>
      <c r="J868" s="24">
        <f>IF(H868&lt;600,425+0.773*H868-1.69/1000*H868^2+2.22/1000^2*H868^3,IF(H868&lt;735,666+13002/(738-H868),IF(H868&lt;900,545+17820/(H868-731),650)))</f>
        <v>563.51446169868916</v>
      </c>
      <c r="K868" s="12">
        <f>LambdaP*MassivSS/(dP/1000)/(J868*RhoA)/(1+I868/3)*(D868-H868)*DeltaT-(EXP(I868/10)-1)*(D868-D867)</f>
        <v>0.32656497716783134</v>
      </c>
      <c r="L868" s="24">
        <f>L867+IF(Limit=Oui,MAX(0,O867),O867)</f>
        <v>296.57067260827722</v>
      </c>
      <c r="M868" s="12">
        <f>Cp*RhoP/(N868*RhoA)*dP/1000*MassivW</f>
        <v>0.50265285741040211</v>
      </c>
      <c r="N868" s="24">
        <f>IF(L868&lt;600,425+0.773*L868-1.69/1000*L868^2+2.22/1000^2*L868^3,IF(L868&lt;735,666+13002/(738-L868),IF(L868&lt;900,545+17820/(L868-731),650)))</f>
        <v>563.51446169868916</v>
      </c>
      <c r="O868" s="12">
        <f>LambdaP*MassivW/(dP/1000)/(N868*RhoA)/(1+M868/3)*(D868-L868)*DeltaT-(EXP(M868/10)-1)*(D868-D867)</f>
        <v>0.32656497716783134</v>
      </c>
      <c r="P868" s="24">
        <f>P867+IF(Limit=Oui,MAX(0,S867),S867)</f>
        <v>296.57067260827722</v>
      </c>
      <c r="Q868" s="12">
        <f>Cp*RhoP/(R868*RhoA)*dP/1000*MassivSI</f>
        <v>0.50265285741040211</v>
      </c>
      <c r="R868" s="24">
        <f>IF(P868&lt;600,425+0.773*P868-1.69/1000*P868^2+2.22/1000^2*P868^3,IF(P868&lt;735,666+13002/(738-P868),IF(P868&lt;900,545+17820/(P868-731),650)))</f>
        <v>563.51446169868916</v>
      </c>
      <c r="S868" s="12">
        <f>LambdaP*MassivSI/(dP/1000)/(R868*RhoA)/(1+Q868/3)*(D868-P868)*DeltaT-(EXP(Q868/10)-1)*(D868-D867)</f>
        <v>0.32656497716783134</v>
      </c>
    </row>
    <row r="869" spans="2:19" x14ac:dyDescent="0.25">
      <c r="B869" s="3">
        <f t="shared" si="52"/>
        <v>4255</v>
      </c>
      <c r="C869" s="14">
        <f t="shared" si="53"/>
        <v>70.916666666666671</v>
      </c>
      <c r="D869" s="11">
        <f t="shared" si="54"/>
        <v>970.33807937005452</v>
      </c>
      <c r="E869" s="11">
        <f t="shared" si="55"/>
        <v>296.89723758544505</v>
      </c>
      <c r="F869" s="11">
        <f>L869</f>
        <v>296.89723758544505</v>
      </c>
      <c r="G869" s="11">
        <f>P869</f>
        <v>296.89723758544505</v>
      </c>
      <c r="H869" s="24">
        <f>H868+IF(Limit=Oui,MAX(0,K868),K868)</f>
        <v>296.89723758544505</v>
      </c>
      <c r="I869" s="12">
        <f>Cp*RhoP/(J869*RhoA)*dP/1000*MassivSS</f>
        <v>0.50254904414737123</v>
      </c>
      <c r="J869" s="24">
        <f>IF(H869&lt;600,425+0.773*H869-1.69/1000*H869^2+2.22/1000^2*H869^3,IF(H869&lt;735,666+13002/(738-H869),IF(H869&lt;900,545+17820/(H869-731),650)))</f>
        <v>563.63086879510149</v>
      </c>
      <c r="K869" s="12">
        <f>LambdaP*MassivSS/(dP/1000)/(J869*RhoA)/(1+I869/3)*(D869-H869)*DeltaT-(EXP(I869/10)-1)*(D869-D868)</f>
        <v>0.32644309409698896</v>
      </c>
      <c r="L869" s="24">
        <f>L868+IF(Limit=Oui,MAX(0,O868),O868)</f>
        <v>296.89723758544505</v>
      </c>
      <c r="M869" s="12">
        <f>Cp*RhoP/(N869*RhoA)*dP/1000*MassivW</f>
        <v>0.50254904414737123</v>
      </c>
      <c r="N869" s="24">
        <f>IF(L869&lt;600,425+0.773*L869-1.69/1000*L869^2+2.22/1000^2*L869^3,IF(L869&lt;735,666+13002/(738-L869),IF(L869&lt;900,545+17820/(L869-731),650)))</f>
        <v>563.63086879510149</v>
      </c>
      <c r="O869" s="12">
        <f>LambdaP*MassivW/(dP/1000)/(N869*RhoA)/(1+M869/3)*(D869-L869)*DeltaT-(EXP(M869/10)-1)*(D869-D868)</f>
        <v>0.32644309409698896</v>
      </c>
      <c r="P869" s="24">
        <f>P868+IF(Limit=Oui,MAX(0,S868),S868)</f>
        <v>296.89723758544505</v>
      </c>
      <c r="Q869" s="12">
        <f>Cp*RhoP/(R869*RhoA)*dP/1000*MassivSI</f>
        <v>0.50254904414737123</v>
      </c>
      <c r="R869" s="24">
        <f>IF(P869&lt;600,425+0.773*P869-1.69/1000*P869^2+2.22/1000^2*P869^3,IF(P869&lt;735,666+13002/(738-P869),IF(P869&lt;900,545+17820/(P869-731),650)))</f>
        <v>563.63086879510149</v>
      </c>
      <c r="S869" s="12">
        <f>LambdaP*MassivSI/(dP/1000)/(R869*RhoA)/(1+Q869/3)*(D869-P869)*DeltaT-(EXP(Q869/10)-1)*(D869-D868)</f>
        <v>0.32644309409698896</v>
      </c>
    </row>
    <row r="870" spans="2:19" x14ac:dyDescent="0.25">
      <c r="B870" s="3">
        <f t="shared" si="52"/>
        <v>4260</v>
      </c>
      <c r="C870" s="14">
        <f t="shared" si="53"/>
        <v>71</v>
      </c>
      <c r="D870" s="11">
        <f t="shared" si="54"/>
        <v>970.51373190629943</v>
      </c>
      <c r="E870" s="11">
        <f t="shared" si="55"/>
        <v>297.22368067954204</v>
      </c>
      <c r="F870" s="11">
        <f>L870</f>
        <v>297.22368067954204</v>
      </c>
      <c r="G870" s="11">
        <f>P870</f>
        <v>297.22368067954204</v>
      </c>
      <c r="H870" s="24">
        <f>H869+IF(Limit=Oui,MAX(0,K869),K869)</f>
        <v>297.22368067954204</v>
      </c>
      <c r="I870" s="12">
        <f>Cp*RhoP/(J870*RhoA)*dP/1000*MassivSS</f>
        <v>0.50244525788793493</v>
      </c>
      <c r="J870" s="24">
        <f>IF(H870&lt;600,425+0.773*H870-1.69/1000*H870^2+2.22/1000^2*H870^3,IF(H870&lt;735,666+13002/(738-H870),IF(H870&lt;900,545+17820/(H870-731),650)))</f>
        <v>563.74729369643501</v>
      </c>
      <c r="K870" s="12">
        <f>LambdaP*MassivSS/(dP/1000)/(J870*RhoA)/(1+I870/3)*(D870-H870)*DeltaT-(EXP(I870/10)-1)*(D870-D869)</f>
        <v>0.32632117753612117</v>
      </c>
      <c r="L870" s="24">
        <f>L869+IF(Limit=Oui,MAX(0,O869),O869)</f>
        <v>297.22368067954204</v>
      </c>
      <c r="M870" s="12">
        <f>Cp*RhoP/(N870*RhoA)*dP/1000*MassivW</f>
        <v>0.50244525788793493</v>
      </c>
      <c r="N870" s="24">
        <f>IF(L870&lt;600,425+0.773*L870-1.69/1000*L870^2+2.22/1000^2*L870^3,IF(L870&lt;735,666+13002/(738-L870),IF(L870&lt;900,545+17820/(L870-731),650)))</f>
        <v>563.74729369643501</v>
      </c>
      <c r="O870" s="12">
        <f>LambdaP*MassivW/(dP/1000)/(N870*RhoA)/(1+M870/3)*(D870-L870)*DeltaT-(EXP(M870/10)-1)*(D870-D869)</f>
        <v>0.32632117753612117</v>
      </c>
      <c r="P870" s="24">
        <f>P869+IF(Limit=Oui,MAX(0,S869),S869)</f>
        <v>297.22368067954204</v>
      </c>
      <c r="Q870" s="12">
        <f>Cp*RhoP/(R870*RhoA)*dP/1000*MassivSI</f>
        <v>0.50244525788793493</v>
      </c>
      <c r="R870" s="24">
        <f>IF(P870&lt;600,425+0.773*P870-1.69/1000*P870^2+2.22/1000^2*P870^3,IF(P870&lt;735,666+13002/(738-P870),IF(P870&lt;900,545+17820/(P870-731),650)))</f>
        <v>563.74729369643501</v>
      </c>
      <c r="S870" s="12">
        <f>LambdaP*MassivSI/(dP/1000)/(R870*RhoA)/(1+Q870/3)*(D870-P870)*DeltaT-(EXP(Q870/10)-1)*(D870-D869)</f>
        <v>0.32632117753612117</v>
      </c>
    </row>
    <row r="871" spans="2:19" x14ac:dyDescent="0.25">
      <c r="B871" s="3">
        <f t="shared" si="52"/>
        <v>4265</v>
      </c>
      <c r="C871" s="14">
        <f t="shared" si="53"/>
        <v>71.083333333333329</v>
      </c>
      <c r="D871" s="11">
        <f t="shared" si="54"/>
        <v>970.68917876037074</v>
      </c>
      <c r="E871" s="11">
        <f t="shared" si="55"/>
        <v>297.55000185707814</v>
      </c>
      <c r="F871" s="11">
        <f>L871</f>
        <v>297.55000185707814</v>
      </c>
      <c r="G871" s="11">
        <f>P871</f>
        <v>297.55000185707814</v>
      </c>
      <c r="H871" s="24">
        <f>H870+IF(Limit=Oui,MAX(0,K870),K870)</f>
        <v>297.55000185707814</v>
      </c>
      <c r="I871" s="12">
        <f>Cp*RhoP/(J871*RhoA)*dP/1000*MassivSS</f>
        <v>0.50234149828437746</v>
      </c>
      <c r="J871" s="24">
        <f>IF(H871&lt;600,425+0.773*H871-1.69/1000*H871^2+2.22/1000^2*H871^3,IF(H871&lt;735,666+13002/(738-H871),IF(H871&lt;900,545+17820/(H871-731),650)))</f>
        <v>563.86373678525081</v>
      </c>
      <c r="K871" s="12">
        <f>LambdaP*MassivSS/(dP/1000)/(J871*RhoA)/(1+I871/3)*(D871-H871)*DeltaT-(EXP(I871/10)-1)*(D871-D870)</f>
        <v>0.32619922767210552</v>
      </c>
      <c r="L871" s="24">
        <f>L870+IF(Limit=Oui,MAX(0,O870),O870)</f>
        <v>297.55000185707814</v>
      </c>
      <c r="M871" s="12">
        <f>Cp*RhoP/(N871*RhoA)*dP/1000*MassivW</f>
        <v>0.50234149828437746</v>
      </c>
      <c r="N871" s="24">
        <f>IF(L871&lt;600,425+0.773*L871-1.69/1000*L871^2+2.22/1000^2*L871^3,IF(L871&lt;735,666+13002/(738-L871),IF(L871&lt;900,545+17820/(L871-731),650)))</f>
        <v>563.86373678525081</v>
      </c>
      <c r="O871" s="12">
        <f>LambdaP*MassivW/(dP/1000)/(N871*RhoA)/(1+M871/3)*(D871-L871)*DeltaT-(EXP(M871/10)-1)*(D871-D870)</f>
        <v>0.32619922767210552</v>
      </c>
      <c r="P871" s="24">
        <f>P870+IF(Limit=Oui,MAX(0,S870),S870)</f>
        <v>297.55000185707814</v>
      </c>
      <c r="Q871" s="12">
        <f>Cp*RhoP/(R871*RhoA)*dP/1000*MassivSI</f>
        <v>0.50234149828437746</v>
      </c>
      <c r="R871" s="24">
        <f>IF(P871&lt;600,425+0.773*P871-1.69/1000*P871^2+2.22/1000^2*P871^3,IF(P871&lt;735,666+13002/(738-P871),IF(P871&lt;900,545+17820/(P871-731),650)))</f>
        <v>563.86373678525081</v>
      </c>
      <c r="S871" s="12">
        <f>LambdaP*MassivSI/(dP/1000)/(R871*RhoA)/(1+Q871/3)*(D871-P871)*DeltaT-(EXP(Q871/10)-1)*(D871-D870)</f>
        <v>0.32619922767210552</v>
      </c>
    </row>
    <row r="872" spans="2:19" x14ac:dyDescent="0.25">
      <c r="B872" s="3">
        <f t="shared" si="52"/>
        <v>4270</v>
      </c>
      <c r="C872" s="14">
        <f t="shared" si="53"/>
        <v>71.166666666666671</v>
      </c>
      <c r="D872" s="11">
        <f t="shared" si="54"/>
        <v>970.86442041339603</v>
      </c>
      <c r="E872" s="11">
        <f t="shared" si="55"/>
        <v>297.87620108475022</v>
      </c>
      <c r="F872" s="11">
        <f>L872</f>
        <v>297.87620108475022</v>
      </c>
      <c r="G872" s="11">
        <f>P872</f>
        <v>297.87620108475022</v>
      </c>
      <c r="H872" s="24">
        <f>H871+IF(Limit=Oui,MAX(0,K871),K871)</f>
        <v>297.87620108475022</v>
      </c>
      <c r="I872" s="12">
        <f>Cp*RhoP/(J872*RhoA)*dP/1000*MassivSS</f>
        <v>0.50223776499041106</v>
      </c>
      <c r="J872" s="24">
        <f>IF(H872&lt;600,425+0.773*H872-1.69/1000*H872^2+2.22/1000^2*H872^3,IF(H872&lt;735,666+13002/(738-H872),IF(H872&lt;900,545+17820/(H872-731),650)))</f>
        <v>563.9801984431391</v>
      </c>
      <c r="K872" s="12">
        <f>LambdaP*MassivSS/(dP/1000)/(J872*RhoA)/(1+I872/3)*(D872-H872)*DeltaT-(EXP(I872/10)-1)*(D872-D871)</f>
        <v>0.32607724469112259</v>
      </c>
      <c r="L872" s="24">
        <f>L871+IF(Limit=Oui,MAX(0,O871),O871)</f>
        <v>297.87620108475022</v>
      </c>
      <c r="M872" s="12">
        <f>Cp*RhoP/(N872*RhoA)*dP/1000*MassivW</f>
        <v>0.50223776499041106</v>
      </c>
      <c r="N872" s="24">
        <f>IF(L872&lt;600,425+0.773*L872-1.69/1000*L872^2+2.22/1000^2*L872^3,IF(L872&lt;735,666+13002/(738-L872),IF(L872&lt;900,545+17820/(L872-731),650)))</f>
        <v>563.9801984431391</v>
      </c>
      <c r="O872" s="12">
        <f>LambdaP*MassivW/(dP/1000)/(N872*RhoA)/(1+M872/3)*(D872-L872)*DeltaT-(EXP(M872/10)-1)*(D872-D871)</f>
        <v>0.32607724469112259</v>
      </c>
      <c r="P872" s="24">
        <f>P871+IF(Limit=Oui,MAX(0,S871),S871)</f>
        <v>297.87620108475022</v>
      </c>
      <c r="Q872" s="12">
        <f>Cp*RhoP/(R872*RhoA)*dP/1000*MassivSI</f>
        <v>0.50223776499041106</v>
      </c>
      <c r="R872" s="24">
        <f>IF(P872&lt;600,425+0.773*P872-1.69/1000*P872^2+2.22/1000^2*P872^3,IF(P872&lt;735,666+13002/(738-P872),IF(P872&lt;900,545+17820/(P872-731),650)))</f>
        <v>563.9801984431391</v>
      </c>
      <c r="S872" s="12">
        <f>LambdaP*MassivSI/(dP/1000)/(R872*RhoA)/(1+Q872/3)*(D872-P872)*DeltaT-(EXP(Q872/10)-1)*(D872-D871)</f>
        <v>0.32607724469112259</v>
      </c>
    </row>
    <row r="873" spans="2:19" x14ac:dyDescent="0.25">
      <c r="B873" s="3">
        <f t="shared" si="52"/>
        <v>4275</v>
      </c>
      <c r="C873" s="14">
        <f t="shared" si="53"/>
        <v>71.25</v>
      </c>
      <c r="D873" s="11">
        <f t="shared" si="54"/>
        <v>971.03945734481749</v>
      </c>
      <c r="E873" s="11">
        <f t="shared" si="55"/>
        <v>298.20227832944136</v>
      </c>
      <c r="F873" s="11">
        <f>L873</f>
        <v>298.20227832944136</v>
      </c>
      <c r="G873" s="11">
        <f>P873</f>
        <v>298.20227832944136</v>
      </c>
      <c r="H873" s="24">
        <f>H872+IF(Limit=Oui,MAX(0,K872),K872)</f>
        <v>298.20227832944136</v>
      </c>
      <c r="I873" s="12">
        <f>Cp*RhoP/(J873*RhoA)*dP/1000*MassivSS</f>
        <v>0.50213405766117414</v>
      </c>
      <c r="J873" s="24">
        <f>IF(H873&lt;600,425+0.773*H873-1.69/1000*H873^2+2.22/1000^2*H873^3,IF(H873&lt;735,666+13002/(738-H873),IF(H873&lt;900,545+17820/(H873-731),650)))</f>
        <v>564.09667905071933</v>
      </c>
      <c r="K873" s="12">
        <f>LambdaP*MassivSS/(dP/1000)/(J873*RhoA)/(1+I873/3)*(D873-H873)*DeltaT-(EXP(I873/10)-1)*(D873-D872)</f>
        <v>0.32595522877855493</v>
      </c>
      <c r="L873" s="24">
        <f>L872+IF(Limit=Oui,MAX(0,O872),O872)</f>
        <v>298.20227832944136</v>
      </c>
      <c r="M873" s="12">
        <f>Cp*RhoP/(N873*RhoA)*dP/1000*MassivW</f>
        <v>0.50213405766117414</v>
      </c>
      <c r="N873" s="24">
        <f>IF(L873&lt;600,425+0.773*L873-1.69/1000*L873^2+2.22/1000^2*L873^3,IF(L873&lt;735,666+13002/(738-L873),IF(L873&lt;900,545+17820/(L873-731),650)))</f>
        <v>564.09667905071933</v>
      </c>
      <c r="O873" s="12">
        <f>LambdaP*MassivW/(dP/1000)/(N873*RhoA)/(1+M873/3)*(D873-L873)*DeltaT-(EXP(M873/10)-1)*(D873-D872)</f>
        <v>0.32595522877855493</v>
      </c>
      <c r="P873" s="24">
        <f>P872+IF(Limit=Oui,MAX(0,S872),S872)</f>
        <v>298.20227832944136</v>
      </c>
      <c r="Q873" s="12">
        <f>Cp*RhoP/(R873*RhoA)*dP/1000*MassivSI</f>
        <v>0.50213405766117414</v>
      </c>
      <c r="R873" s="24">
        <f>IF(P873&lt;600,425+0.773*P873-1.69/1000*P873^2+2.22/1000^2*P873^3,IF(P873&lt;735,666+13002/(738-P873),IF(P873&lt;900,545+17820/(P873-731),650)))</f>
        <v>564.09667905071933</v>
      </c>
      <c r="S873" s="12">
        <f>LambdaP*MassivSI/(dP/1000)/(R873*RhoA)/(1+Q873/3)*(D873-P873)*DeltaT-(EXP(Q873/10)-1)*(D873-D872)</f>
        <v>0.32595522877855493</v>
      </c>
    </row>
    <row r="874" spans="2:19" x14ac:dyDescent="0.25">
      <c r="B874" s="3">
        <f t="shared" si="52"/>
        <v>4280</v>
      </c>
      <c r="C874" s="14">
        <f t="shared" si="53"/>
        <v>71.333333333333329</v>
      </c>
      <c r="D874" s="11">
        <f t="shared" si="54"/>
        <v>971.21429003239882</v>
      </c>
      <c r="E874" s="11">
        <f t="shared" si="55"/>
        <v>298.52823355821994</v>
      </c>
      <c r="F874" s="11">
        <f>L874</f>
        <v>298.52823355821994</v>
      </c>
      <c r="G874" s="11">
        <f>P874</f>
        <v>298.52823355821994</v>
      </c>
      <c r="H874" s="24">
        <f>H873+IF(Limit=Oui,MAX(0,K873),K873)</f>
        <v>298.52823355821994</v>
      </c>
      <c r="I874" s="12">
        <f>Cp*RhoP/(J874*RhoA)*dP/1000*MassivSS</f>
        <v>0.50203037595322608</v>
      </c>
      <c r="J874" s="24">
        <f>IF(H874&lt;600,425+0.773*H874-1.69/1000*H874^2+2.22/1000^2*H874^3,IF(H874&lt;735,666+13002/(738-H874),IF(H874&lt;900,545+17820/(H874-731),650)))</f>
        <v>564.21317898764187</v>
      </c>
      <c r="K874" s="12">
        <f>LambdaP*MassivSS/(dP/1000)/(J874*RhoA)/(1+I874/3)*(D874-H874)*DeltaT-(EXP(I874/10)-1)*(D874-D873)</f>
        <v>0.32583318011911422</v>
      </c>
      <c r="L874" s="24">
        <f>L873+IF(Limit=Oui,MAX(0,O873),O873)</f>
        <v>298.52823355821994</v>
      </c>
      <c r="M874" s="12">
        <f>Cp*RhoP/(N874*RhoA)*dP/1000*MassivW</f>
        <v>0.50203037595322608</v>
      </c>
      <c r="N874" s="24">
        <f>IF(L874&lt;600,425+0.773*L874-1.69/1000*L874^2+2.22/1000^2*L874^3,IF(L874&lt;735,666+13002/(738-L874),IF(L874&lt;900,545+17820/(L874-731),650)))</f>
        <v>564.21317898764187</v>
      </c>
      <c r="O874" s="12">
        <f>LambdaP*MassivW/(dP/1000)/(N874*RhoA)/(1+M874/3)*(D874-L874)*DeltaT-(EXP(M874/10)-1)*(D874-D873)</f>
        <v>0.32583318011911422</v>
      </c>
      <c r="P874" s="24">
        <f>P873+IF(Limit=Oui,MAX(0,S873),S873)</f>
        <v>298.52823355821994</v>
      </c>
      <c r="Q874" s="12">
        <f>Cp*RhoP/(R874*RhoA)*dP/1000*MassivSI</f>
        <v>0.50203037595322608</v>
      </c>
      <c r="R874" s="24">
        <f>IF(P874&lt;600,425+0.773*P874-1.69/1000*P874^2+2.22/1000^2*P874^3,IF(P874&lt;735,666+13002/(738-P874),IF(P874&lt;900,545+17820/(P874-731),650)))</f>
        <v>564.21317898764187</v>
      </c>
      <c r="S874" s="12">
        <f>LambdaP*MassivSI/(dP/1000)/(R874*RhoA)/(1+Q874/3)*(D874-P874)*DeltaT-(EXP(Q874/10)-1)*(D874-D873)</f>
        <v>0.32583318011911422</v>
      </c>
    </row>
    <row r="875" spans="2:19" x14ac:dyDescent="0.25">
      <c r="B875" s="3">
        <f t="shared" si="52"/>
        <v>4285</v>
      </c>
      <c r="C875" s="14">
        <f t="shared" si="53"/>
        <v>71.416666666666671</v>
      </c>
      <c r="D875" s="11">
        <f t="shared" si="54"/>
        <v>971.38891895223253</v>
      </c>
      <c r="E875" s="11">
        <f t="shared" si="55"/>
        <v>298.85406673833904</v>
      </c>
      <c r="F875" s="11">
        <f>L875</f>
        <v>298.85406673833904</v>
      </c>
      <c r="G875" s="11">
        <f>P875</f>
        <v>298.85406673833904</v>
      </c>
      <c r="H875" s="24">
        <f>H874+IF(Limit=Oui,MAX(0,K874),K874)</f>
        <v>298.85406673833904</v>
      </c>
      <c r="I875" s="12">
        <f>Cp*RhoP/(J875*RhoA)*dP/1000*MassivSS</f>
        <v>0.50192671952454682</v>
      </c>
      <c r="J875" s="24">
        <f>IF(H875&lt;600,425+0.773*H875-1.69/1000*H875^2+2.22/1000^2*H875^3,IF(H875&lt;735,666+13002/(738-H875),IF(H875&lt;900,545+17820/(H875-731),650)))</f>
        <v>564.32969863258734</v>
      </c>
      <c r="K875" s="12">
        <f>LambdaP*MassivSS/(dP/1000)/(J875*RhoA)/(1+I875/3)*(D875-H875)*DeltaT-(EXP(I875/10)-1)*(D875-D874)</f>
        <v>0.32571109889682687</v>
      </c>
      <c r="L875" s="24">
        <f>L874+IF(Limit=Oui,MAX(0,O874),O874)</f>
        <v>298.85406673833904</v>
      </c>
      <c r="M875" s="12">
        <f>Cp*RhoP/(N875*RhoA)*dP/1000*MassivW</f>
        <v>0.50192671952454682</v>
      </c>
      <c r="N875" s="24">
        <f>IF(L875&lt;600,425+0.773*L875-1.69/1000*L875^2+2.22/1000^2*L875^3,IF(L875&lt;735,666+13002/(738-L875),IF(L875&lt;900,545+17820/(L875-731),650)))</f>
        <v>564.32969863258734</v>
      </c>
      <c r="O875" s="12">
        <f>LambdaP*MassivW/(dP/1000)/(N875*RhoA)/(1+M875/3)*(D875-L875)*DeltaT-(EXP(M875/10)-1)*(D875-D874)</f>
        <v>0.32571109889682687</v>
      </c>
      <c r="P875" s="24">
        <f>P874+IF(Limit=Oui,MAX(0,S874),S874)</f>
        <v>298.85406673833904</v>
      </c>
      <c r="Q875" s="12">
        <f>Cp*RhoP/(R875*RhoA)*dP/1000*MassivSI</f>
        <v>0.50192671952454682</v>
      </c>
      <c r="R875" s="24">
        <f>IF(P875&lt;600,425+0.773*P875-1.69/1000*P875^2+2.22/1000^2*P875^3,IF(P875&lt;735,666+13002/(738-P875),IF(P875&lt;900,545+17820/(P875-731),650)))</f>
        <v>564.32969863258734</v>
      </c>
      <c r="S875" s="12">
        <f>LambdaP*MassivSI/(dP/1000)/(R875*RhoA)/(1+Q875/3)*(D875-P875)*DeltaT-(EXP(Q875/10)-1)*(D875-D874)</f>
        <v>0.32571109889682687</v>
      </c>
    </row>
    <row r="876" spans="2:19" x14ac:dyDescent="0.25">
      <c r="B876" s="3">
        <f t="shared" si="52"/>
        <v>4290</v>
      </c>
      <c r="C876" s="14">
        <f t="shared" si="53"/>
        <v>71.5</v>
      </c>
      <c r="D876" s="11">
        <f t="shared" si="54"/>
        <v>971.56334457874948</v>
      </c>
      <c r="E876" s="11">
        <f t="shared" si="55"/>
        <v>299.17977783723586</v>
      </c>
      <c r="F876" s="11">
        <f>L876</f>
        <v>299.17977783723586</v>
      </c>
      <c r="G876" s="11">
        <f>P876</f>
        <v>299.17977783723586</v>
      </c>
      <c r="H876" s="24">
        <f>H875+IF(Limit=Oui,MAX(0,K875),K875)</f>
        <v>299.17977783723586</v>
      </c>
      <c r="I876" s="12">
        <f>Cp*RhoP/(J876*RhoA)*dP/1000*MassivSS</f>
        <v>0.50182308803453268</v>
      </c>
      <c r="J876" s="24">
        <f>IF(H876&lt;600,425+0.773*H876-1.69/1000*H876^2+2.22/1000^2*H876^3,IF(H876&lt;735,666+13002/(738-H876),IF(H876&lt;900,545+17820/(H876-731),650)))</f>
        <v>564.4462383632673</v>
      </c>
      <c r="K876" s="12">
        <f>LambdaP*MassivSS/(dP/1000)/(J876*RhoA)/(1+I876/3)*(D876-H876)*DeltaT-(EXP(I876/10)-1)*(D876-D875)</f>
        <v>0.32558898529492253</v>
      </c>
      <c r="L876" s="24">
        <f>L875+IF(Limit=Oui,MAX(0,O875),O875)</f>
        <v>299.17977783723586</v>
      </c>
      <c r="M876" s="12">
        <f>Cp*RhoP/(N876*RhoA)*dP/1000*MassivW</f>
        <v>0.50182308803453268</v>
      </c>
      <c r="N876" s="24">
        <f>IF(L876&lt;600,425+0.773*L876-1.69/1000*L876^2+2.22/1000^2*L876^3,IF(L876&lt;735,666+13002/(738-L876),IF(L876&lt;900,545+17820/(L876-731),650)))</f>
        <v>564.4462383632673</v>
      </c>
      <c r="O876" s="12">
        <f>LambdaP*MassivW/(dP/1000)/(N876*RhoA)/(1+M876/3)*(D876-L876)*DeltaT-(EXP(M876/10)-1)*(D876-D875)</f>
        <v>0.32558898529492253</v>
      </c>
      <c r="P876" s="24">
        <f>P875+IF(Limit=Oui,MAX(0,S875),S875)</f>
        <v>299.17977783723586</v>
      </c>
      <c r="Q876" s="12">
        <f>Cp*RhoP/(R876*RhoA)*dP/1000*MassivSI</f>
        <v>0.50182308803453268</v>
      </c>
      <c r="R876" s="24">
        <f>IF(P876&lt;600,425+0.773*P876-1.69/1000*P876^2+2.22/1000^2*P876^3,IF(P876&lt;735,666+13002/(738-P876),IF(P876&lt;900,545+17820/(P876-731),650)))</f>
        <v>564.4462383632673</v>
      </c>
      <c r="S876" s="12">
        <f>LambdaP*MassivSI/(dP/1000)/(R876*RhoA)/(1+Q876/3)*(D876-P876)*DeltaT-(EXP(Q876/10)-1)*(D876-D875)</f>
        <v>0.32558898529492253</v>
      </c>
    </row>
    <row r="877" spans="2:19" x14ac:dyDescent="0.25">
      <c r="B877" s="3">
        <f t="shared" si="52"/>
        <v>4295</v>
      </c>
      <c r="C877" s="14">
        <f t="shared" si="53"/>
        <v>71.583333333333329</v>
      </c>
      <c r="D877" s="11">
        <f t="shared" si="54"/>
        <v>971.73756738472457</v>
      </c>
      <c r="E877" s="11">
        <f t="shared" si="55"/>
        <v>299.50536682253079</v>
      </c>
      <c r="F877" s="11">
        <f>L877</f>
        <v>299.50536682253079</v>
      </c>
      <c r="G877" s="11">
        <f>P877</f>
        <v>299.50536682253079</v>
      </c>
      <c r="H877" s="24">
        <f>H876+IF(Limit=Oui,MAX(0,K876),K876)</f>
        <v>299.50536682253079</v>
      </c>
      <c r="I877" s="12">
        <f>Cp*RhoP/(J877*RhoA)*dP/1000*MassivSS</f>
        <v>0.50171948114399367</v>
      </c>
      <c r="J877" s="24">
        <f>IF(H877&lt;600,425+0.773*H877-1.69/1000*H877^2+2.22/1000^2*H877^3,IF(H877&lt;735,666+13002/(738-H877),IF(H877&lt;900,545+17820/(H877-731),650)))</f>
        <v>564.56279855642515</v>
      </c>
      <c r="K877" s="12">
        <f>LambdaP*MassivSS/(dP/1000)/(J877*RhoA)/(1+I877/3)*(D877-H877)*DeltaT-(EXP(I877/10)-1)*(D877-D876)</f>
        <v>0.3254668394960355</v>
      </c>
      <c r="L877" s="24">
        <f>L876+IF(Limit=Oui,MAX(0,O876),O876)</f>
        <v>299.50536682253079</v>
      </c>
      <c r="M877" s="12">
        <f>Cp*RhoP/(N877*RhoA)*dP/1000*MassivW</f>
        <v>0.50171948114399367</v>
      </c>
      <c r="N877" s="24">
        <f>IF(L877&lt;600,425+0.773*L877-1.69/1000*L877^2+2.22/1000^2*L877^3,IF(L877&lt;735,666+13002/(738-L877),IF(L877&lt;900,545+17820/(L877-731),650)))</f>
        <v>564.56279855642515</v>
      </c>
      <c r="O877" s="12">
        <f>LambdaP*MassivW/(dP/1000)/(N877*RhoA)/(1+M877/3)*(D877-L877)*DeltaT-(EXP(M877/10)-1)*(D877-D876)</f>
        <v>0.3254668394960355</v>
      </c>
      <c r="P877" s="24">
        <f>P876+IF(Limit=Oui,MAX(0,S876),S876)</f>
        <v>299.50536682253079</v>
      </c>
      <c r="Q877" s="12">
        <f>Cp*RhoP/(R877*RhoA)*dP/1000*MassivSI</f>
        <v>0.50171948114399367</v>
      </c>
      <c r="R877" s="24">
        <f>IF(P877&lt;600,425+0.773*P877-1.69/1000*P877^2+2.22/1000^2*P877^3,IF(P877&lt;735,666+13002/(738-P877),IF(P877&lt;900,545+17820/(P877-731),650)))</f>
        <v>564.56279855642515</v>
      </c>
      <c r="S877" s="12">
        <f>LambdaP*MassivSI/(dP/1000)/(R877*RhoA)/(1+Q877/3)*(D877-P877)*DeltaT-(EXP(Q877/10)-1)*(D877-D876)</f>
        <v>0.3254668394960355</v>
      </c>
    </row>
    <row r="878" spans="2:19" x14ac:dyDescent="0.25">
      <c r="B878" s="3">
        <f t="shared" si="52"/>
        <v>4300</v>
      </c>
      <c r="C878" s="14">
        <f t="shared" si="53"/>
        <v>71.666666666666671</v>
      </c>
      <c r="D878" s="11">
        <f t="shared" si="54"/>
        <v>971.91158784128618</v>
      </c>
      <c r="E878" s="11">
        <f t="shared" si="55"/>
        <v>299.83083366202681</v>
      </c>
      <c r="F878" s="11">
        <f>L878</f>
        <v>299.83083366202681</v>
      </c>
      <c r="G878" s="11">
        <f>P878</f>
        <v>299.83083366202681</v>
      </c>
      <c r="H878" s="24">
        <f>H877+IF(Limit=Oui,MAX(0,K877),K877)</f>
        <v>299.83083366202681</v>
      </c>
      <c r="I878" s="12">
        <f>Cp*RhoP/(J878*RhoA)*dP/1000*MassivSS</f>
        <v>0.50161589851515131</v>
      </c>
      <c r="J878" s="24">
        <f>IF(H878&lt;600,425+0.773*H878-1.69/1000*H878^2+2.22/1000^2*H878^3,IF(H878&lt;735,666+13002/(738-H878),IF(H878&lt;900,545+17820/(H878-731),650)))</f>
        <v>564.67937958783614</v>
      </c>
      <c r="K878" s="12">
        <f>LambdaP*MassivSS/(dP/1000)/(J878*RhoA)/(1+I878/3)*(D878-H878)*DeltaT-(EXP(I878/10)-1)*(D878-D877)</f>
        <v>0.32534466168201648</v>
      </c>
      <c r="L878" s="24">
        <f>L877+IF(Limit=Oui,MAX(0,O877),O877)</f>
        <v>299.83083366202681</v>
      </c>
      <c r="M878" s="12">
        <f>Cp*RhoP/(N878*RhoA)*dP/1000*MassivW</f>
        <v>0.50161589851515131</v>
      </c>
      <c r="N878" s="24">
        <f>IF(L878&lt;600,425+0.773*L878-1.69/1000*L878^2+2.22/1000^2*L878^3,IF(L878&lt;735,666+13002/(738-L878),IF(L878&lt;900,545+17820/(L878-731),650)))</f>
        <v>564.67937958783614</v>
      </c>
      <c r="O878" s="12">
        <f>LambdaP*MassivW/(dP/1000)/(N878*RhoA)/(1+M878/3)*(D878-L878)*DeltaT-(EXP(M878/10)-1)*(D878-D877)</f>
        <v>0.32534466168201648</v>
      </c>
      <c r="P878" s="24">
        <f>P877+IF(Limit=Oui,MAX(0,S877),S877)</f>
        <v>299.83083366202681</v>
      </c>
      <c r="Q878" s="12">
        <f>Cp*RhoP/(R878*RhoA)*dP/1000*MassivSI</f>
        <v>0.50161589851515131</v>
      </c>
      <c r="R878" s="24">
        <f>IF(P878&lt;600,425+0.773*P878-1.69/1000*P878^2+2.22/1000^2*P878^3,IF(P878&lt;735,666+13002/(738-P878),IF(P878&lt;900,545+17820/(P878-731),650)))</f>
        <v>564.67937958783614</v>
      </c>
      <c r="S878" s="12">
        <f>LambdaP*MassivSI/(dP/1000)/(R878*RhoA)/(1+Q878/3)*(D878-P878)*DeltaT-(EXP(Q878/10)-1)*(D878-D877)</f>
        <v>0.32534466168201648</v>
      </c>
    </row>
    <row r="879" spans="2:19" x14ac:dyDescent="0.25">
      <c r="B879" s="3">
        <f t="shared" si="52"/>
        <v>4305</v>
      </c>
      <c r="C879" s="14">
        <f t="shared" si="53"/>
        <v>71.75</v>
      </c>
      <c r="D879" s="11">
        <f t="shared" si="54"/>
        <v>972.0854064179224</v>
      </c>
      <c r="E879" s="11">
        <f t="shared" si="55"/>
        <v>300.15617832370884</v>
      </c>
      <c r="F879" s="11">
        <f>L879</f>
        <v>300.15617832370884</v>
      </c>
      <c r="G879" s="11">
        <f>P879</f>
        <v>300.15617832370884</v>
      </c>
      <c r="H879" s="24">
        <f>H878+IF(Limit=Oui,MAX(0,K878),K878)</f>
        <v>300.15617832370884</v>
      </c>
      <c r="I879" s="12">
        <f>Cp*RhoP/(J879*RhoA)*dP/1000*MassivSS</f>
        <v>0.50151233981163512</v>
      </c>
      <c r="J879" s="24">
        <f>IF(H879&lt;600,425+0.773*H879-1.69/1000*H879^2+2.22/1000^2*H879^3,IF(H879&lt;735,666+13002/(738-H879),IF(H879&lt;900,545+17820/(H879-731),650)))</f>
        <v>564.79598183230826</v>
      </c>
      <c r="K879" s="12">
        <f>LambdaP*MassivSS/(dP/1000)/(J879*RhoA)/(1+I879/3)*(D879-H879)*DeltaT-(EXP(I879/10)-1)*(D879-D878)</f>
        <v>0.32522245203409955</v>
      </c>
      <c r="L879" s="24">
        <f>L878+IF(Limit=Oui,MAX(0,O878),O878)</f>
        <v>300.15617832370884</v>
      </c>
      <c r="M879" s="12">
        <f>Cp*RhoP/(N879*RhoA)*dP/1000*MassivW</f>
        <v>0.50151233981163512</v>
      </c>
      <c r="N879" s="24">
        <f>IF(L879&lt;600,425+0.773*L879-1.69/1000*L879^2+2.22/1000^2*L879^3,IF(L879&lt;735,666+13002/(738-L879),IF(L879&lt;900,545+17820/(L879-731),650)))</f>
        <v>564.79598183230826</v>
      </c>
      <c r="O879" s="12">
        <f>LambdaP*MassivW/(dP/1000)/(N879*RhoA)/(1+M879/3)*(D879-L879)*DeltaT-(EXP(M879/10)-1)*(D879-D878)</f>
        <v>0.32522245203409955</v>
      </c>
      <c r="P879" s="24">
        <f>P878+IF(Limit=Oui,MAX(0,S878),S878)</f>
        <v>300.15617832370884</v>
      </c>
      <c r="Q879" s="12">
        <f>Cp*RhoP/(R879*RhoA)*dP/1000*MassivSI</f>
        <v>0.50151233981163512</v>
      </c>
      <c r="R879" s="24">
        <f>IF(P879&lt;600,425+0.773*P879-1.69/1000*P879^2+2.22/1000^2*P879^3,IF(P879&lt;735,666+13002/(738-P879),IF(P879&lt;900,545+17820/(P879-731),650)))</f>
        <v>564.79598183230826</v>
      </c>
      <c r="S879" s="12">
        <f>LambdaP*MassivSI/(dP/1000)/(R879*RhoA)/(1+Q879/3)*(D879-P879)*DeltaT-(EXP(Q879/10)-1)*(D879-D878)</f>
        <v>0.32522245203409955</v>
      </c>
    </row>
    <row r="880" spans="2:19" x14ac:dyDescent="0.25">
      <c r="B880" s="3">
        <f t="shared" si="52"/>
        <v>4310</v>
      </c>
      <c r="C880" s="14">
        <f t="shared" si="53"/>
        <v>71.833333333333329</v>
      </c>
      <c r="D880" s="11">
        <f t="shared" si="54"/>
        <v>972.2590235824897</v>
      </c>
      <c r="E880" s="11">
        <f t="shared" si="55"/>
        <v>300.48140077574294</v>
      </c>
      <c r="F880" s="11">
        <f>L880</f>
        <v>300.48140077574294</v>
      </c>
      <c r="G880" s="11">
        <f>P880</f>
        <v>300.48140077574294</v>
      </c>
      <c r="H880" s="24">
        <f>H879+IF(Limit=Oui,MAX(0,K879),K879)</f>
        <v>300.48140077574294</v>
      </c>
      <c r="I880" s="12">
        <f>Cp*RhoP/(J880*RhoA)*dP/1000*MassivSS</f>
        <v>0.50140880469848026</v>
      </c>
      <c r="J880" s="24">
        <f>IF(H880&lt;600,425+0.773*H880-1.69/1000*H880^2+2.22/1000^2*H880^3,IF(H880&lt;735,666+13002/(738-H880),IF(H880&lt;900,545+17820/(H880-731),650)))</f>
        <v>564.91260566368192</v>
      </c>
      <c r="K880" s="12">
        <f>LambdaP*MassivSS/(dP/1000)/(J880*RhoA)/(1+I880/3)*(D880-H880)*DeltaT-(EXP(I880/10)-1)*(D880-D879)</f>
        <v>0.32510021073278406</v>
      </c>
      <c r="L880" s="24">
        <f>L879+IF(Limit=Oui,MAX(0,O879),O879)</f>
        <v>300.48140077574294</v>
      </c>
      <c r="M880" s="12">
        <f>Cp*RhoP/(N880*RhoA)*dP/1000*MassivW</f>
        <v>0.50140880469848026</v>
      </c>
      <c r="N880" s="24">
        <f>IF(L880&lt;600,425+0.773*L880-1.69/1000*L880^2+2.22/1000^2*L880^3,IF(L880&lt;735,666+13002/(738-L880),IF(L880&lt;900,545+17820/(L880-731),650)))</f>
        <v>564.91260566368192</v>
      </c>
      <c r="O880" s="12">
        <f>LambdaP*MassivW/(dP/1000)/(N880*RhoA)/(1+M880/3)*(D880-L880)*DeltaT-(EXP(M880/10)-1)*(D880-D879)</f>
        <v>0.32510021073278406</v>
      </c>
      <c r="P880" s="24">
        <f>P879+IF(Limit=Oui,MAX(0,S879),S879)</f>
        <v>300.48140077574294</v>
      </c>
      <c r="Q880" s="12">
        <f>Cp*RhoP/(R880*RhoA)*dP/1000*MassivSI</f>
        <v>0.50140880469848026</v>
      </c>
      <c r="R880" s="24">
        <f>IF(P880&lt;600,425+0.773*P880-1.69/1000*P880^2+2.22/1000^2*P880^3,IF(P880&lt;735,666+13002/(738-P880),IF(P880&lt;900,545+17820/(P880-731),650)))</f>
        <v>564.91260566368192</v>
      </c>
      <c r="S880" s="12">
        <f>LambdaP*MassivSI/(dP/1000)/(R880*RhoA)/(1+Q880/3)*(D880-P880)*DeltaT-(EXP(Q880/10)-1)*(D880-D879)</f>
        <v>0.32510021073278406</v>
      </c>
    </row>
    <row r="881" spans="2:19" x14ac:dyDescent="0.25">
      <c r="B881" s="3">
        <f t="shared" si="52"/>
        <v>4315</v>
      </c>
      <c r="C881" s="14">
        <f t="shared" si="53"/>
        <v>71.916666666666671</v>
      </c>
      <c r="D881" s="11">
        <f t="shared" si="54"/>
        <v>972.43243980121963</v>
      </c>
      <c r="E881" s="11">
        <f t="shared" si="55"/>
        <v>300.80650098647573</v>
      </c>
      <c r="F881" s="11">
        <f>L881</f>
        <v>300.80650098647573</v>
      </c>
      <c r="G881" s="11">
        <f>P881</f>
        <v>300.80650098647573</v>
      </c>
      <c r="H881" s="24">
        <f>H880+IF(Limit=Oui,MAX(0,K880),K880)</f>
        <v>300.80650098647573</v>
      </c>
      <c r="I881" s="12">
        <f>Cp*RhoP/(J881*RhoA)*dP/1000*MassivSS</f>
        <v>0.50130529284212433</v>
      </c>
      <c r="J881" s="24">
        <f>IF(H881&lt;600,425+0.773*H881-1.69/1000*H881^2+2.22/1000^2*H881^3,IF(H881&lt;735,666+13002/(738-H881),IF(H881&lt;900,545+17820/(H881-731),650)))</f>
        <v>565.02925145483152</v>
      </c>
      <c r="K881" s="12">
        <f>LambdaP*MassivSS/(dP/1000)/(J881*RhoA)/(1+I881/3)*(D881-H881)*DeltaT-(EXP(I881/10)-1)*(D881-D880)</f>
        <v>0.32497793795793734</v>
      </c>
      <c r="L881" s="24">
        <f>L880+IF(Limit=Oui,MAX(0,O880),O880)</f>
        <v>300.80650098647573</v>
      </c>
      <c r="M881" s="12">
        <f>Cp*RhoP/(N881*RhoA)*dP/1000*MassivW</f>
        <v>0.50130529284212433</v>
      </c>
      <c r="N881" s="24">
        <f>IF(L881&lt;600,425+0.773*L881-1.69/1000*L881^2+2.22/1000^2*L881^3,IF(L881&lt;735,666+13002/(738-L881),IF(L881&lt;900,545+17820/(L881-731),650)))</f>
        <v>565.02925145483152</v>
      </c>
      <c r="O881" s="12">
        <f>LambdaP*MassivW/(dP/1000)/(N881*RhoA)/(1+M881/3)*(D881-L881)*DeltaT-(EXP(M881/10)-1)*(D881-D880)</f>
        <v>0.32497793795793734</v>
      </c>
      <c r="P881" s="24">
        <f>P880+IF(Limit=Oui,MAX(0,S880),S880)</f>
        <v>300.80650098647573</v>
      </c>
      <c r="Q881" s="12">
        <f>Cp*RhoP/(R881*RhoA)*dP/1000*MassivSI</f>
        <v>0.50130529284212433</v>
      </c>
      <c r="R881" s="24">
        <f>IF(P881&lt;600,425+0.773*P881-1.69/1000*P881^2+2.22/1000^2*P881^3,IF(P881&lt;735,666+13002/(738-P881),IF(P881&lt;900,545+17820/(P881-731),650)))</f>
        <v>565.02925145483152</v>
      </c>
      <c r="S881" s="12">
        <f>LambdaP*MassivSI/(dP/1000)/(R881*RhoA)/(1+Q881/3)*(D881-P881)*DeltaT-(EXP(Q881/10)-1)*(D881-D880)</f>
        <v>0.32497793795793734</v>
      </c>
    </row>
    <row r="882" spans="2:19" x14ac:dyDescent="0.25">
      <c r="B882" s="3">
        <f t="shared" si="52"/>
        <v>4320</v>
      </c>
      <c r="C882" s="14">
        <f t="shared" si="53"/>
        <v>72</v>
      </c>
      <c r="D882" s="11">
        <f t="shared" si="54"/>
        <v>972.60565553872732</v>
      </c>
      <c r="E882" s="11">
        <f t="shared" si="55"/>
        <v>301.13147892443368</v>
      </c>
      <c r="F882" s="11">
        <f>L882</f>
        <v>301.13147892443368</v>
      </c>
      <c r="G882" s="11">
        <f>P882</f>
        <v>301.13147892443368</v>
      </c>
      <c r="H882" s="24">
        <f>H881+IF(Limit=Oui,MAX(0,K881),K881)</f>
        <v>301.13147892443368</v>
      </c>
      <c r="I882" s="12">
        <f>Cp*RhoP/(J882*RhoA)*dP/1000*MassivSS</f>
        <v>0.50120180391040536</v>
      </c>
      <c r="J882" s="24">
        <f>IF(H882&lt;600,425+0.773*H882-1.69/1000*H882^2+2.22/1000^2*H882^3,IF(H882&lt;735,666+13002/(738-H882),IF(H882&lt;900,545+17820/(H882-731),650)))</f>
        <v>565.14591957766527</v>
      </c>
      <c r="K882" s="12">
        <f>LambdaP*MassivSS/(dP/1000)/(J882*RhoA)/(1+I882/3)*(D882-H882)*DeltaT-(EXP(I882/10)-1)*(D882-D881)</f>
        <v>0.32485563388870486</v>
      </c>
      <c r="L882" s="24">
        <f>L881+IF(Limit=Oui,MAX(0,O881),O881)</f>
        <v>301.13147892443368</v>
      </c>
      <c r="M882" s="12">
        <f>Cp*RhoP/(N882*RhoA)*dP/1000*MassivW</f>
        <v>0.50120180391040536</v>
      </c>
      <c r="N882" s="24">
        <f>IF(L882&lt;600,425+0.773*L882-1.69/1000*L882^2+2.22/1000^2*L882^3,IF(L882&lt;735,666+13002/(738-L882),IF(L882&lt;900,545+17820/(L882-731),650)))</f>
        <v>565.14591957766527</v>
      </c>
      <c r="O882" s="12">
        <f>LambdaP*MassivW/(dP/1000)/(N882*RhoA)/(1+M882/3)*(D882-L882)*DeltaT-(EXP(M882/10)-1)*(D882-D881)</f>
        <v>0.32485563388870486</v>
      </c>
      <c r="P882" s="24">
        <f>P881+IF(Limit=Oui,MAX(0,S881),S881)</f>
        <v>301.13147892443368</v>
      </c>
      <c r="Q882" s="12">
        <f>Cp*RhoP/(R882*RhoA)*dP/1000*MassivSI</f>
        <v>0.50120180391040536</v>
      </c>
      <c r="R882" s="24">
        <f>IF(P882&lt;600,425+0.773*P882-1.69/1000*P882^2+2.22/1000^2*P882^3,IF(P882&lt;735,666+13002/(738-P882),IF(P882&lt;900,545+17820/(P882-731),650)))</f>
        <v>565.14591957766527</v>
      </c>
      <c r="S882" s="12">
        <f>LambdaP*MassivSI/(dP/1000)/(R882*RhoA)/(1+Q882/3)*(D882-P882)*DeltaT-(EXP(Q882/10)-1)*(D882-D881)</f>
        <v>0.32485563388870486</v>
      </c>
    </row>
    <row r="883" spans="2:19" x14ac:dyDescent="0.25">
      <c r="B883" s="3">
        <f t="shared" si="52"/>
        <v>4325</v>
      </c>
      <c r="C883" s="14">
        <f t="shared" si="53"/>
        <v>72.083333333333329</v>
      </c>
      <c r="D883" s="11">
        <f t="shared" si="54"/>
        <v>972.77867125801777</v>
      </c>
      <c r="E883" s="11">
        <f t="shared" si="55"/>
        <v>301.4563345583224</v>
      </c>
      <c r="F883" s="11">
        <f>L883</f>
        <v>301.4563345583224</v>
      </c>
      <c r="G883" s="11">
        <f>P883</f>
        <v>301.4563345583224</v>
      </c>
      <c r="H883" s="24">
        <f>H882+IF(Limit=Oui,MAX(0,K882),K882)</f>
        <v>301.4563345583224</v>
      </c>
      <c r="I883" s="12">
        <f>Cp*RhoP/(J883*RhoA)*dP/1000*MassivSS</f>
        <v>0.50109833757255795</v>
      </c>
      <c r="J883" s="24">
        <f>IF(H883&lt;600,425+0.773*H883-1.69/1000*H883^2+2.22/1000^2*H883^3,IF(H883&lt;735,666+13002/(738-H883),IF(H883&lt;900,545+17820/(H883-731),650)))</f>
        <v>565.26261040312545</v>
      </c>
      <c r="K883" s="12">
        <f>LambdaP*MassivSS/(dP/1000)/(J883*RhoA)/(1+I883/3)*(D883-H883)*DeltaT-(EXP(I883/10)-1)*(D883-D882)</f>
        <v>0.32473329870363121</v>
      </c>
      <c r="L883" s="24">
        <f>L882+IF(Limit=Oui,MAX(0,O882),O882)</f>
        <v>301.4563345583224</v>
      </c>
      <c r="M883" s="12">
        <f>Cp*RhoP/(N883*RhoA)*dP/1000*MassivW</f>
        <v>0.50109833757255795</v>
      </c>
      <c r="N883" s="24">
        <f>IF(L883&lt;600,425+0.773*L883-1.69/1000*L883^2+2.22/1000^2*L883^3,IF(L883&lt;735,666+13002/(738-L883),IF(L883&lt;900,545+17820/(L883-731),650)))</f>
        <v>565.26261040312545</v>
      </c>
      <c r="O883" s="12">
        <f>LambdaP*MassivW/(dP/1000)/(N883*RhoA)/(1+M883/3)*(D883-L883)*DeltaT-(EXP(M883/10)-1)*(D883-D882)</f>
        <v>0.32473329870363121</v>
      </c>
      <c r="P883" s="24">
        <f>P882+IF(Limit=Oui,MAX(0,S882),S882)</f>
        <v>301.4563345583224</v>
      </c>
      <c r="Q883" s="12">
        <f>Cp*RhoP/(R883*RhoA)*dP/1000*MassivSI</f>
        <v>0.50109833757255795</v>
      </c>
      <c r="R883" s="24">
        <f>IF(P883&lt;600,425+0.773*P883-1.69/1000*P883^2+2.22/1000^2*P883^3,IF(P883&lt;735,666+13002/(738-P883),IF(P883&lt;900,545+17820/(P883-731),650)))</f>
        <v>565.26261040312545</v>
      </c>
      <c r="S883" s="12">
        <f>LambdaP*MassivSI/(dP/1000)/(R883*RhoA)/(1+Q883/3)*(D883-P883)*DeltaT-(EXP(Q883/10)-1)*(D883-D882)</f>
        <v>0.32473329870363121</v>
      </c>
    </row>
    <row r="884" spans="2:19" x14ac:dyDescent="0.25">
      <c r="B884" s="3">
        <f t="shared" si="52"/>
        <v>4330</v>
      </c>
      <c r="C884" s="14">
        <f t="shared" si="53"/>
        <v>72.166666666666671</v>
      </c>
      <c r="D884" s="11">
        <f t="shared" si="54"/>
        <v>972.95148742049423</v>
      </c>
      <c r="E884" s="11">
        <f t="shared" si="55"/>
        <v>301.78106785702602</v>
      </c>
      <c r="F884" s="11">
        <f>L884</f>
        <v>301.78106785702602</v>
      </c>
      <c r="G884" s="11">
        <f>P884</f>
        <v>301.78106785702602</v>
      </c>
      <c r="H884" s="24">
        <f>H883+IF(Limit=Oui,MAX(0,K883),K883)</f>
        <v>301.78106785702602</v>
      </c>
      <c r="I884" s="12">
        <f>Cp*RhoP/(J884*RhoA)*dP/1000*MassivSS</f>
        <v>0.50099489349921145</v>
      </c>
      <c r="J884" s="24">
        <f>IF(H884&lt;600,425+0.773*H884-1.69/1000*H884^2+2.22/1000^2*H884^3,IF(H884&lt;735,666+13002/(738-H884),IF(H884&lt;900,545+17820/(H884-731),650)))</f>
        <v>565.37932430118974</v>
      </c>
      <c r="K884" s="12">
        <f>LambdaP*MassivSS/(dP/1000)/(J884*RhoA)/(1+I884/3)*(D884-H884)*DeltaT-(EXP(I884/10)-1)*(D884-D883)</f>
        <v>0.3246109325805524</v>
      </c>
      <c r="L884" s="24">
        <f>L883+IF(Limit=Oui,MAX(0,O883),O883)</f>
        <v>301.78106785702602</v>
      </c>
      <c r="M884" s="12">
        <f>Cp*RhoP/(N884*RhoA)*dP/1000*MassivW</f>
        <v>0.50099489349921145</v>
      </c>
      <c r="N884" s="24">
        <f>IF(L884&lt;600,425+0.773*L884-1.69/1000*L884^2+2.22/1000^2*L884^3,IF(L884&lt;735,666+13002/(738-L884),IF(L884&lt;900,545+17820/(L884-731),650)))</f>
        <v>565.37932430118974</v>
      </c>
      <c r="O884" s="12">
        <f>LambdaP*MassivW/(dP/1000)/(N884*RhoA)/(1+M884/3)*(D884-L884)*DeltaT-(EXP(M884/10)-1)*(D884-D883)</f>
        <v>0.3246109325805524</v>
      </c>
      <c r="P884" s="24">
        <f>P883+IF(Limit=Oui,MAX(0,S883),S883)</f>
        <v>301.78106785702602</v>
      </c>
      <c r="Q884" s="12">
        <f>Cp*RhoP/(R884*RhoA)*dP/1000*MassivSI</f>
        <v>0.50099489349921145</v>
      </c>
      <c r="R884" s="24">
        <f>IF(P884&lt;600,425+0.773*P884-1.69/1000*P884^2+2.22/1000^2*P884^3,IF(P884&lt;735,666+13002/(738-P884),IF(P884&lt;900,545+17820/(P884-731),650)))</f>
        <v>565.37932430118974</v>
      </c>
      <c r="S884" s="12">
        <f>LambdaP*MassivSI/(dP/1000)/(R884*RhoA)/(1+Q884/3)*(D884-P884)*DeltaT-(EXP(Q884/10)-1)*(D884-D883)</f>
        <v>0.3246109325805524</v>
      </c>
    </row>
    <row r="885" spans="2:19" x14ac:dyDescent="0.25">
      <c r="B885" s="3">
        <f t="shared" si="52"/>
        <v>4335</v>
      </c>
      <c r="C885" s="14">
        <f t="shared" si="53"/>
        <v>72.25</v>
      </c>
      <c r="D885" s="11">
        <f t="shared" si="54"/>
        <v>973.1241044859654</v>
      </c>
      <c r="E885" s="11">
        <f t="shared" si="55"/>
        <v>302.10567878960654</v>
      </c>
      <c r="F885" s="11">
        <f>L885</f>
        <v>302.10567878960654</v>
      </c>
      <c r="G885" s="11">
        <f>P885</f>
        <v>302.10567878960654</v>
      </c>
      <c r="H885" s="24">
        <f>H884+IF(Limit=Oui,MAX(0,K884),K884)</f>
        <v>302.10567878960654</v>
      </c>
      <c r="I885" s="12">
        <f>Cp*RhoP/(J885*RhoA)*dP/1000*MassivSS</f>
        <v>0.50089147136238676</v>
      </c>
      <c r="J885" s="24">
        <f>IF(H885&lt;600,425+0.773*H885-1.69/1000*H885^2+2.22/1000^2*H885^3,IF(H885&lt;735,666+13002/(738-H885),IF(H885&lt;900,545+17820/(H885-731),650)))</f>
        <v>565.49606164087072</v>
      </c>
      <c r="K885" s="12">
        <f>LambdaP*MassivSS/(dP/1000)/(J885*RhoA)/(1+I885/3)*(D885-H885)*DeltaT-(EXP(I885/10)-1)*(D885-D884)</f>
        <v>0.32448853569666458</v>
      </c>
      <c r="L885" s="24">
        <f>L884+IF(Limit=Oui,MAX(0,O884),O884)</f>
        <v>302.10567878960654</v>
      </c>
      <c r="M885" s="12">
        <f>Cp*RhoP/(N885*RhoA)*dP/1000*MassivW</f>
        <v>0.50089147136238676</v>
      </c>
      <c r="N885" s="24">
        <f>IF(L885&lt;600,425+0.773*L885-1.69/1000*L885^2+2.22/1000^2*L885^3,IF(L885&lt;735,666+13002/(738-L885),IF(L885&lt;900,545+17820/(L885-731),650)))</f>
        <v>565.49606164087072</v>
      </c>
      <c r="O885" s="12">
        <f>LambdaP*MassivW/(dP/1000)/(N885*RhoA)/(1+M885/3)*(D885-L885)*DeltaT-(EXP(M885/10)-1)*(D885-D884)</f>
        <v>0.32448853569666458</v>
      </c>
      <c r="P885" s="24">
        <f>P884+IF(Limit=Oui,MAX(0,S884),S884)</f>
        <v>302.10567878960654</v>
      </c>
      <c r="Q885" s="12">
        <f>Cp*RhoP/(R885*RhoA)*dP/1000*MassivSI</f>
        <v>0.50089147136238676</v>
      </c>
      <c r="R885" s="24">
        <f>IF(P885&lt;600,425+0.773*P885-1.69/1000*P885^2+2.22/1000^2*P885^3,IF(P885&lt;735,666+13002/(738-P885),IF(P885&lt;900,545+17820/(P885-731),650)))</f>
        <v>565.49606164087072</v>
      </c>
      <c r="S885" s="12">
        <f>LambdaP*MassivSI/(dP/1000)/(R885*RhoA)/(1+Q885/3)*(D885-P885)*DeltaT-(EXP(Q885/10)-1)*(D885-D884)</f>
        <v>0.32448853569666458</v>
      </c>
    </row>
    <row r="886" spans="2:19" x14ac:dyDescent="0.25">
      <c r="B886" s="3">
        <f t="shared" si="52"/>
        <v>4340</v>
      </c>
      <c r="C886" s="14">
        <f t="shared" si="53"/>
        <v>72.333333333333329</v>
      </c>
      <c r="D886" s="11">
        <f t="shared" si="54"/>
        <v>973.29652291265222</v>
      </c>
      <c r="E886" s="11">
        <f t="shared" si="55"/>
        <v>302.43016732530322</v>
      </c>
      <c r="F886" s="11">
        <f>L886</f>
        <v>302.43016732530322</v>
      </c>
      <c r="G886" s="11">
        <f>P886</f>
        <v>302.43016732530322</v>
      </c>
      <c r="H886" s="24">
        <f>H885+IF(Limit=Oui,MAX(0,K885),K885)</f>
        <v>302.43016732530322</v>
      </c>
      <c r="I886" s="12">
        <f>Cp*RhoP/(J886*RhoA)*dP/1000*MassivSS</f>
        <v>0.50078807083549304</v>
      </c>
      <c r="J886" s="24">
        <f>IF(H886&lt;600,425+0.773*H886-1.69/1000*H886^2+2.22/1000^2*H886^3,IF(H886&lt;735,666+13002/(738-H886),IF(H886&lt;900,545+17820/(H886-731),650)))</f>
        <v>565.61282279021759</v>
      </c>
      <c r="K886" s="12">
        <f>LambdaP*MassivSS/(dP/1000)/(J886*RhoA)/(1+I886/3)*(D886-H886)*DeltaT-(EXP(I886/10)-1)*(D886-D885)</f>
        <v>0.32436610822854378</v>
      </c>
      <c r="L886" s="24">
        <f>L885+IF(Limit=Oui,MAX(0,O885),O885)</f>
        <v>302.43016732530322</v>
      </c>
      <c r="M886" s="12">
        <f>Cp*RhoP/(N886*RhoA)*dP/1000*MassivW</f>
        <v>0.50078807083549304</v>
      </c>
      <c r="N886" s="24">
        <f>IF(L886&lt;600,425+0.773*L886-1.69/1000*L886^2+2.22/1000^2*L886^3,IF(L886&lt;735,666+13002/(738-L886),IF(L886&lt;900,545+17820/(L886-731),650)))</f>
        <v>565.61282279021759</v>
      </c>
      <c r="O886" s="12">
        <f>LambdaP*MassivW/(dP/1000)/(N886*RhoA)/(1+M886/3)*(D886-L886)*DeltaT-(EXP(M886/10)-1)*(D886-D885)</f>
        <v>0.32436610822854378</v>
      </c>
      <c r="P886" s="24">
        <f>P885+IF(Limit=Oui,MAX(0,S885),S885)</f>
        <v>302.43016732530322</v>
      </c>
      <c r="Q886" s="12">
        <f>Cp*RhoP/(R886*RhoA)*dP/1000*MassivSI</f>
        <v>0.50078807083549304</v>
      </c>
      <c r="R886" s="24">
        <f>IF(P886&lt;600,425+0.773*P886-1.69/1000*P886^2+2.22/1000^2*P886^3,IF(P886&lt;735,666+13002/(738-P886),IF(P886&lt;900,545+17820/(P886-731),650)))</f>
        <v>565.61282279021759</v>
      </c>
      <c r="S886" s="12">
        <f>LambdaP*MassivSI/(dP/1000)/(R886*RhoA)/(1+Q886/3)*(D886-P886)*DeltaT-(EXP(Q886/10)-1)*(D886-D885)</f>
        <v>0.32436610822854378</v>
      </c>
    </row>
    <row r="887" spans="2:19" x14ac:dyDescent="0.25">
      <c r="B887" s="3">
        <f t="shared" si="52"/>
        <v>4345</v>
      </c>
      <c r="C887" s="14">
        <f t="shared" si="53"/>
        <v>72.416666666666671</v>
      </c>
      <c r="D887" s="11">
        <f t="shared" si="54"/>
        <v>973.4687431571956</v>
      </c>
      <c r="E887" s="11">
        <f t="shared" si="55"/>
        <v>302.75453343353178</v>
      </c>
      <c r="F887" s="11">
        <f>L887</f>
        <v>302.75453343353178</v>
      </c>
      <c r="G887" s="11">
        <f>P887</f>
        <v>302.75453343353178</v>
      </c>
      <c r="H887" s="24">
        <f>H886+IF(Limit=Oui,MAX(0,K886),K886)</f>
        <v>302.75453343353178</v>
      </c>
      <c r="I887" s="12">
        <f>Cp*RhoP/(J887*RhoA)*dP/1000*MassivSS</f>
        <v>0.50068469159332618</v>
      </c>
      <c r="J887" s="24">
        <f>IF(H887&lt;600,425+0.773*H887-1.69/1000*H887^2+2.22/1000^2*H887^3,IF(H887&lt;735,666+13002/(738-H887),IF(H887&lt;900,545+17820/(H887-731),650)))</f>
        <v>565.72960811631538</v>
      </c>
      <c r="K887" s="12">
        <f>LambdaP*MassivSS/(dP/1000)/(J887*RhoA)/(1+I887/3)*(D887-H887)*DeltaT-(EXP(I887/10)-1)*(D887-D886)</f>
        <v>0.32424365035210428</v>
      </c>
      <c r="L887" s="24">
        <f>L886+IF(Limit=Oui,MAX(0,O886),O886)</f>
        <v>302.75453343353178</v>
      </c>
      <c r="M887" s="12">
        <f>Cp*RhoP/(N887*RhoA)*dP/1000*MassivW</f>
        <v>0.50068469159332618</v>
      </c>
      <c r="N887" s="24">
        <f>IF(L887&lt;600,425+0.773*L887-1.69/1000*L887^2+2.22/1000^2*L887^3,IF(L887&lt;735,666+13002/(738-L887),IF(L887&lt;900,545+17820/(L887-731),650)))</f>
        <v>565.72960811631538</v>
      </c>
      <c r="O887" s="12">
        <f>LambdaP*MassivW/(dP/1000)/(N887*RhoA)/(1+M887/3)*(D887-L887)*DeltaT-(EXP(M887/10)-1)*(D887-D886)</f>
        <v>0.32424365035210428</v>
      </c>
      <c r="P887" s="24">
        <f>P886+IF(Limit=Oui,MAX(0,S886),S886)</f>
        <v>302.75453343353178</v>
      </c>
      <c r="Q887" s="12">
        <f>Cp*RhoP/(R887*RhoA)*dP/1000*MassivSI</f>
        <v>0.50068469159332618</v>
      </c>
      <c r="R887" s="24">
        <f>IF(P887&lt;600,425+0.773*P887-1.69/1000*P887^2+2.22/1000^2*P887^3,IF(P887&lt;735,666+13002/(738-P887),IF(P887&lt;900,545+17820/(P887-731),650)))</f>
        <v>565.72960811631538</v>
      </c>
      <c r="S887" s="12">
        <f>LambdaP*MassivSI/(dP/1000)/(R887*RhoA)/(1+Q887/3)*(D887-P887)*DeltaT-(EXP(Q887/10)-1)*(D887-D886)</f>
        <v>0.32424365035210428</v>
      </c>
    </row>
    <row r="888" spans="2:19" x14ac:dyDescent="0.25">
      <c r="B888" s="3">
        <f t="shared" si="52"/>
        <v>4350</v>
      </c>
      <c r="C888" s="14">
        <f t="shared" si="53"/>
        <v>72.5</v>
      </c>
      <c r="D888" s="11">
        <f t="shared" si="54"/>
        <v>973.64076567466395</v>
      </c>
      <c r="E888" s="11">
        <f t="shared" si="55"/>
        <v>303.07877708388389</v>
      </c>
      <c r="F888" s="11">
        <f>L888</f>
        <v>303.07877708388389</v>
      </c>
      <c r="G888" s="11">
        <f>P888</f>
        <v>303.07877708388389</v>
      </c>
      <c r="H888" s="24">
        <f>H887+IF(Limit=Oui,MAX(0,K887),K887)</f>
        <v>303.07877708388389</v>
      </c>
      <c r="I888" s="12">
        <f>Cp*RhoP/(J888*RhoA)*dP/1000*MassivSS</f>
        <v>0.50058133331206478</v>
      </c>
      <c r="J888" s="24">
        <f>IF(H888&lt;600,425+0.773*H888-1.69/1000*H888^2+2.22/1000^2*H888^3,IF(H888&lt;735,666+13002/(738-H888),IF(H888&lt;900,545+17820/(H888-731),650)))</f>
        <v>565.84641798528651</v>
      </c>
      <c r="K888" s="12">
        <f>LambdaP*MassivSS/(dP/1000)/(J888*RhoA)/(1+I888/3)*(D888-H888)*DeltaT-(EXP(I888/10)-1)*(D888-D887)</f>
        <v>0.32412116224261317</v>
      </c>
      <c r="L888" s="24">
        <f>L887+IF(Limit=Oui,MAX(0,O887),O887)</f>
        <v>303.07877708388389</v>
      </c>
      <c r="M888" s="12">
        <f>Cp*RhoP/(N888*RhoA)*dP/1000*MassivW</f>
        <v>0.50058133331206478</v>
      </c>
      <c r="N888" s="24">
        <f>IF(L888&lt;600,425+0.773*L888-1.69/1000*L888^2+2.22/1000^2*L888^3,IF(L888&lt;735,666+13002/(738-L888),IF(L888&lt;900,545+17820/(L888-731),650)))</f>
        <v>565.84641798528651</v>
      </c>
      <c r="O888" s="12">
        <f>LambdaP*MassivW/(dP/1000)/(N888*RhoA)/(1+M888/3)*(D888-L888)*DeltaT-(EXP(M888/10)-1)*(D888-D887)</f>
        <v>0.32412116224261317</v>
      </c>
      <c r="P888" s="24">
        <f>P887+IF(Limit=Oui,MAX(0,S887),S887)</f>
        <v>303.07877708388389</v>
      </c>
      <c r="Q888" s="12">
        <f>Cp*RhoP/(R888*RhoA)*dP/1000*MassivSI</f>
        <v>0.50058133331206478</v>
      </c>
      <c r="R888" s="24">
        <f>IF(P888&lt;600,425+0.773*P888-1.69/1000*P888^2+2.22/1000^2*P888^3,IF(P888&lt;735,666+13002/(738-P888),IF(P888&lt;900,545+17820/(P888-731),650)))</f>
        <v>565.84641798528651</v>
      </c>
      <c r="S888" s="12">
        <f>LambdaP*MassivSI/(dP/1000)/(R888*RhoA)/(1+Q888/3)*(D888-P888)*DeltaT-(EXP(Q888/10)-1)*(D888-D887)</f>
        <v>0.32412116224261317</v>
      </c>
    </row>
    <row r="889" spans="2:19" x14ac:dyDescent="0.25">
      <c r="B889" s="3">
        <f t="shared" si="52"/>
        <v>4355</v>
      </c>
      <c r="C889" s="14">
        <f t="shared" si="53"/>
        <v>72.583333333333329</v>
      </c>
      <c r="D889" s="11">
        <f t="shared" si="54"/>
        <v>973.81259091855986</v>
      </c>
      <c r="E889" s="11">
        <f t="shared" si="55"/>
        <v>303.40289824612648</v>
      </c>
      <c r="F889" s="11">
        <f>L889</f>
        <v>303.40289824612648</v>
      </c>
      <c r="G889" s="11">
        <f>P889</f>
        <v>303.40289824612648</v>
      </c>
      <c r="H889" s="24">
        <f>H888+IF(Limit=Oui,MAX(0,K888),K888)</f>
        <v>303.40289824612648</v>
      </c>
      <c r="I889" s="12">
        <f>Cp*RhoP/(J889*RhoA)*dP/1000*MassivSS</f>
        <v>0.50047799566926821</v>
      </c>
      <c r="J889" s="24">
        <f>IF(H889&lt;600,425+0.773*H889-1.69/1000*H889^2+2.22/1000^2*H889^3,IF(H889&lt;735,666+13002/(738-H889),IF(H889&lt;900,545+17820/(H889-731),650)))</f>
        <v>565.96325276229072</v>
      </c>
      <c r="K889" s="12">
        <f>LambdaP*MassivSS/(dP/1000)/(J889*RhoA)/(1+I889/3)*(D889-H889)*DeltaT-(EXP(I889/10)-1)*(D889-D888)</f>
        <v>0.32399864407473461</v>
      </c>
      <c r="L889" s="24">
        <f>L888+IF(Limit=Oui,MAX(0,O888),O888)</f>
        <v>303.40289824612648</v>
      </c>
      <c r="M889" s="12">
        <f>Cp*RhoP/(N889*RhoA)*dP/1000*MassivW</f>
        <v>0.50047799566926821</v>
      </c>
      <c r="N889" s="24">
        <f>IF(L889&lt;600,425+0.773*L889-1.69/1000*L889^2+2.22/1000^2*L889^3,IF(L889&lt;735,666+13002/(738-L889),IF(L889&lt;900,545+17820/(L889-731),650)))</f>
        <v>565.96325276229072</v>
      </c>
      <c r="O889" s="12">
        <f>LambdaP*MassivW/(dP/1000)/(N889*RhoA)/(1+M889/3)*(D889-L889)*DeltaT-(EXP(M889/10)-1)*(D889-D888)</f>
        <v>0.32399864407473461</v>
      </c>
      <c r="P889" s="24">
        <f>P888+IF(Limit=Oui,MAX(0,S888),S888)</f>
        <v>303.40289824612648</v>
      </c>
      <c r="Q889" s="12">
        <f>Cp*RhoP/(R889*RhoA)*dP/1000*MassivSI</f>
        <v>0.50047799566926821</v>
      </c>
      <c r="R889" s="24">
        <f>IF(P889&lt;600,425+0.773*P889-1.69/1000*P889^2+2.22/1000^2*P889^3,IF(P889&lt;735,666+13002/(738-P889),IF(P889&lt;900,545+17820/(P889-731),650)))</f>
        <v>565.96325276229072</v>
      </c>
      <c r="S889" s="12">
        <f>LambdaP*MassivSI/(dP/1000)/(R889*RhoA)/(1+Q889/3)*(D889-P889)*DeltaT-(EXP(Q889/10)-1)*(D889-D888)</f>
        <v>0.32399864407473461</v>
      </c>
    </row>
    <row r="890" spans="2:19" x14ac:dyDescent="0.25">
      <c r="B890" s="3">
        <f t="shared" si="52"/>
        <v>4360</v>
      </c>
      <c r="C890" s="14">
        <f t="shared" si="53"/>
        <v>72.666666666666671</v>
      </c>
      <c r="D890" s="11">
        <f t="shared" si="54"/>
        <v>973.98421934082751</v>
      </c>
      <c r="E890" s="11">
        <f t="shared" si="55"/>
        <v>303.7268968902012</v>
      </c>
      <c r="F890" s="11">
        <f>L890</f>
        <v>303.7268968902012</v>
      </c>
      <c r="G890" s="11">
        <f>P890</f>
        <v>303.7268968902012</v>
      </c>
      <c r="H890" s="24">
        <f>H889+IF(Limit=Oui,MAX(0,K889),K889)</f>
        <v>303.7268968902012</v>
      </c>
      <c r="I890" s="12">
        <f>Cp*RhoP/(J890*RhoA)*dP/1000*MassivSS</f>
        <v>0.50037467834387339</v>
      </c>
      <c r="J890" s="24">
        <f>IF(H890&lt;600,425+0.773*H890-1.69/1000*H890^2+2.22/1000^2*H890^3,IF(H890&lt;735,666+13002/(738-H890),IF(H890&lt;900,545+17820/(H890-731),650)))</f>
        <v>566.08011281152562</v>
      </c>
      <c r="K890" s="12">
        <f>LambdaP*MassivSS/(dP/1000)/(J890*RhoA)/(1+I890/3)*(D890-H890)*DeltaT-(EXP(I890/10)-1)*(D890-D889)</f>
        <v>0.32387609602249856</v>
      </c>
      <c r="L890" s="24">
        <f>L889+IF(Limit=Oui,MAX(0,O889),O889)</f>
        <v>303.7268968902012</v>
      </c>
      <c r="M890" s="12">
        <f>Cp*RhoP/(N890*RhoA)*dP/1000*MassivW</f>
        <v>0.50037467834387339</v>
      </c>
      <c r="N890" s="24">
        <f>IF(L890&lt;600,425+0.773*L890-1.69/1000*L890^2+2.22/1000^2*L890^3,IF(L890&lt;735,666+13002/(738-L890),IF(L890&lt;900,545+17820/(L890-731),650)))</f>
        <v>566.08011281152562</v>
      </c>
      <c r="O890" s="12">
        <f>LambdaP*MassivW/(dP/1000)/(N890*RhoA)/(1+M890/3)*(D890-L890)*DeltaT-(EXP(M890/10)-1)*(D890-D889)</f>
        <v>0.32387609602249856</v>
      </c>
      <c r="P890" s="24">
        <f>P889+IF(Limit=Oui,MAX(0,S889),S889)</f>
        <v>303.7268968902012</v>
      </c>
      <c r="Q890" s="12">
        <f>Cp*RhoP/(R890*RhoA)*dP/1000*MassivSI</f>
        <v>0.50037467834387339</v>
      </c>
      <c r="R890" s="24">
        <f>IF(P890&lt;600,425+0.773*P890-1.69/1000*P890^2+2.22/1000^2*P890^3,IF(P890&lt;735,666+13002/(738-P890),IF(P890&lt;900,545+17820/(P890-731),650)))</f>
        <v>566.08011281152562</v>
      </c>
      <c r="S890" s="12">
        <f>LambdaP*MassivSI/(dP/1000)/(R890*RhoA)/(1+Q890/3)*(D890-P890)*DeltaT-(EXP(Q890/10)-1)*(D890-D889)</f>
        <v>0.32387609602249856</v>
      </c>
    </row>
    <row r="891" spans="2:19" x14ac:dyDescent="0.25">
      <c r="B891" s="3">
        <f t="shared" si="52"/>
        <v>4365</v>
      </c>
      <c r="C891" s="14">
        <f t="shared" si="53"/>
        <v>72.75</v>
      </c>
      <c r="D891" s="11">
        <f t="shared" si="54"/>
        <v>974.15565139185969</v>
      </c>
      <c r="E891" s="11">
        <f t="shared" si="55"/>
        <v>304.05077298622371</v>
      </c>
      <c r="F891" s="11">
        <f>L891</f>
        <v>304.05077298622371</v>
      </c>
      <c r="G891" s="11">
        <f>P891</f>
        <v>304.05077298622371</v>
      </c>
      <c r="H891" s="24">
        <f>H890+IF(Limit=Oui,MAX(0,K890),K890)</f>
        <v>304.05077298622371</v>
      </c>
      <c r="I891" s="12">
        <f>Cp*RhoP/(J891*RhoA)*dP/1000*MassivSS</f>
        <v>0.50027138101619195</v>
      </c>
      <c r="J891" s="24">
        <f>IF(H891&lt;600,425+0.773*H891-1.69/1000*H891^2+2.22/1000^2*H891^3,IF(H891&lt;735,666+13002/(738-H891),IF(H891&lt;900,545+17820/(H891-731),650)))</f>
        <v>566.19699849622782</v>
      </c>
      <c r="K891" s="12">
        <f>LambdaP*MassivSS/(dP/1000)/(J891*RhoA)/(1+I891/3)*(D891-H891)*DeltaT-(EXP(I891/10)-1)*(D891-D890)</f>
        <v>0.32375351825932186</v>
      </c>
      <c r="L891" s="24">
        <f>L890+IF(Limit=Oui,MAX(0,O890),O890)</f>
        <v>304.05077298622371</v>
      </c>
      <c r="M891" s="12">
        <f>Cp*RhoP/(N891*RhoA)*dP/1000*MassivW</f>
        <v>0.50027138101619195</v>
      </c>
      <c r="N891" s="24">
        <f>IF(L891&lt;600,425+0.773*L891-1.69/1000*L891^2+2.22/1000^2*L891^3,IF(L891&lt;735,666+13002/(738-L891),IF(L891&lt;900,545+17820/(L891-731),650)))</f>
        <v>566.19699849622782</v>
      </c>
      <c r="O891" s="12">
        <f>LambdaP*MassivW/(dP/1000)/(N891*RhoA)/(1+M891/3)*(D891-L891)*DeltaT-(EXP(M891/10)-1)*(D891-D890)</f>
        <v>0.32375351825932186</v>
      </c>
      <c r="P891" s="24">
        <f>P890+IF(Limit=Oui,MAX(0,S890),S890)</f>
        <v>304.05077298622371</v>
      </c>
      <c r="Q891" s="12">
        <f>Cp*RhoP/(R891*RhoA)*dP/1000*MassivSI</f>
        <v>0.50027138101619195</v>
      </c>
      <c r="R891" s="24">
        <f>IF(P891&lt;600,425+0.773*P891-1.69/1000*P891^2+2.22/1000^2*P891^3,IF(P891&lt;735,666+13002/(738-P891),IF(P891&lt;900,545+17820/(P891-731),650)))</f>
        <v>566.19699849622782</v>
      </c>
      <c r="S891" s="12">
        <f>LambdaP*MassivSI/(dP/1000)/(R891*RhoA)/(1+Q891/3)*(D891-P891)*DeltaT-(EXP(Q891/10)-1)*(D891-D890)</f>
        <v>0.32375351825932186</v>
      </c>
    </row>
    <row r="892" spans="2:19" x14ac:dyDescent="0.25">
      <c r="B892" s="3">
        <f t="shared" si="52"/>
        <v>4370</v>
      </c>
      <c r="C892" s="14">
        <f t="shared" si="53"/>
        <v>72.833333333333329</v>
      </c>
      <c r="D892" s="11">
        <f t="shared" si="54"/>
        <v>974.32688752050535</v>
      </c>
      <c r="E892" s="11">
        <f t="shared" si="55"/>
        <v>304.37452650448301</v>
      </c>
      <c r="F892" s="11">
        <f>L892</f>
        <v>304.37452650448301</v>
      </c>
      <c r="G892" s="11">
        <f>P892</f>
        <v>304.37452650448301</v>
      </c>
      <c r="H892" s="24">
        <f>H891+IF(Limit=Oui,MAX(0,K891),K891)</f>
        <v>304.37452650448301</v>
      </c>
      <c r="I892" s="12">
        <f>Cp*RhoP/(J892*RhoA)*dP/1000*MassivSS</f>
        <v>0.50016810336790829</v>
      </c>
      <c r="J892" s="24">
        <f>IF(H892&lt;600,425+0.773*H892-1.69/1000*H892^2+2.22/1000^2*H892^3,IF(H892&lt;735,666+13002/(738-H892),IF(H892&lt;900,545+17820/(H892-731),650)))</f>
        <v>566.31391017867259</v>
      </c>
      <c r="K892" s="12">
        <f>LambdaP*MassivSS/(dP/1000)/(J892*RhoA)/(1+I892/3)*(D892-H892)*DeltaT-(EXP(I892/10)-1)*(D892-D891)</f>
        <v>0.32363091095798829</v>
      </c>
      <c r="L892" s="24">
        <f>L891+IF(Limit=Oui,MAX(0,O891),O891)</f>
        <v>304.37452650448301</v>
      </c>
      <c r="M892" s="12">
        <f>Cp*RhoP/(N892*RhoA)*dP/1000*MassivW</f>
        <v>0.50016810336790829</v>
      </c>
      <c r="N892" s="24">
        <f>IF(L892&lt;600,425+0.773*L892-1.69/1000*L892^2+2.22/1000^2*L892^3,IF(L892&lt;735,666+13002/(738-L892),IF(L892&lt;900,545+17820/(L892-731),650)))</f>
        <v>566.31391017867259</v>
      </c>
      <c r="O892" s="12">
        <f>LambdaP*MassivW/(dP/1000)/(N892*RhoA)/(1+M892/3)*(D892-L892)*DeltaT-(EXP(M892/10)-1)*(D892-D891)</f>
        <v>0.32363091095798829</v>
      </c>
      <c r="P892" s="24">
        <f>P891+IF(Limit=Oui,MAX(0,S891),S891)</f>
        <v>304.37452650448301</v>
      </c>
      <c r="Q892" s="12">
        <f>Cp*RhoP/(R892*RhoA)*dP/1000*MassivSI</f>
        <v>0.50016810336790829</v>
      </c>
      <c r="R892" s="24">
        <f>IF(P892&lt;600,425+0.773*P892-1.69/1000*P892^2+2.22/1000^2*P892^3,IF(P892&lt;735,666+13002/(738-P892),IF(P892&lt;900,545+17820/(P892-731),650)))</f>
        <v>566.31391017867259</v>
      </c>
      <c r="S892" s="12">
        <f>LambdaP*MassivSI/(dP/1000)/(R892*RhoA)/(1+Q892/3)*(D892-P892)*DeltaT-(EXP(Q892/10)-1)*(D892-D891)</f>
        <v>0.32363091095798829</v>
      </c>
    </row>
    <row r="893" spans="2:19" x14ac:dyDescent="0.25">
      <c r="B893" s="3">
        <f t="shared" si="52"/>
        <v>4375</v>
      </c>
      <c r="C893" s="14">
        <f t="shared" si="53"/>
        <v>72.916666666666671</v>
      </c>
      <c r="D893" s="11">
        <f t="shared" si="54"/>
        <v>974.49792817407558</v>
      </c>
      <c r="E893" s="11">
        <f t="shared" si="55"/>
        <v>304.69815741544102</v>
      </c>
      <c r="F893" s="11">
        <f>L893</f>
        <v>304.69815741544102</v>
      </c>
      <c r="G893" s="11">
        <f>P893</f>
        <v>304.69815741544102</v>
      </c>
      <c r="H893" s="24">
        <f>H892+IF(Limit=Oui,MAX(0,K892),K892)</f>
        <v>304.69815741544102</v>
      </c>
      <c r="I893" s="12">
        <f>Cp*RhoP/(J893*RhoA)*dP/1000*MassivSS</f>
        <v>0.50006484508207572</v>
      </c>
      <c r="J893" s="24">
        <f>IF(H893&lt;600,425+0.773*H893-1.69/1000*H893^2+2.22/1000^2*H893^3,IF(H893&lt;735,666+13002/(738-H893),IF(H893&lt;900,545+17820/(H893-731),650)))</f>
        <v>566.43084822017533</v>
      </c>
      <c r="K893" s="12">
        <f>LambdaP*MassivSS/(dP/1000)/(J893*RhoA)/(1+I893/3)*(D893-H893)*DeltaT-(EXP(I893/10)-1)*(D893-D892)</f>
        <v>0.32350827429072737</v>
      </c>
      <c r="L893" s="24">
        <f>L892+IF(Limit=Oui,MAX(0,O892),O892)</f>
        <v>304.69815741544102</v>
      </c>
      <c r="M893" s="12">
        <f>Cp*RhoP/(N893*RhoA)*dP/1000*MassivW</f>
        <v>0.50006484508207572</v>
      </c>
      <c r="N893" s="24">
        <f>IF(L893&lt;600,425+0.773*L893-1.69/1000*L893^2+2.22/1000^2*L893^3,IF(L893&lt;735,666+13002/(738-L893),IF(L893&lt;900,545+17820/(L893-731),650)))</f>
        <v>566.43084822017533</v>
      </c>
      <c r="O893" s="12">
        <f>LambdaP*MassivW/(dP/1000)/(N893*RhoA)/(1+M893/3)*(D893-L893)*DeltaT-(EXP(M893/10)-1)*(D893-D892)</f>
        <v>0.32350827429072737</v>
      </c>
      <c r="P893" s="24">
        <f>P892+IF(Limit=Oui,MAX(0,S892),S892)</f>
        <v>304.69815741544102</v>
      </c>
      <c r="Q893" s="12">
        <f>Cp*RhoP/(R893*RhoA)*dP/1000*MassivSI</f>
        <v>0.50006484508207572</v>
      </c>
      <c r="R893" s="24">
        <f>IF(P893&lt;600,425+0.773*P893-1.69/1000*P893^2+2.22/1000^2*P893^3,IF(P893&lt;735,666+13002/(738-P893),IF(P893&lt;900,545+17820/(P893-731),650)))</f>
        <v>566.43084822017533</v>
      </c>
      <c r="S893" s="12">
        <f>LambdaP*MassivSI/(dP/1000)/(R893*RhoA)/(1+Q893/3)*(D893-P893)*DeltaT-(EXP(Q893/10)-1)*(D893-D892)</f>
        <v>0.32350827429072737</v>
      </c>
    </row>
    <row r="894" spans="2:19" x14ac:dyDescent="0.25">
      <c r="B894" s="3">
        <f t="shared" si="52"/>
        <v>4380</v>
      </c>
      <c r="C894" s="14">
        <f t="shared" si="53"/>
        <v>73</v>
      </c>
      <c r="D894" s="11">
        <f t="shared" si="54"/>
        <v>974.66877379835228</v>
      </c>
      <c r="E894" s="11">
        <f t="shared" si="55"/>
        <v>305.02166568973172</v>
      </c>
      <c r="F894" s="11">
        <f>L894</f>
        <v>305.02166568973172</v>
      </c>
      <c r="G894" s="11">
        <f>P894</f>
        <v>305.02166568973172</v>
      </c>
      <c r="H894" s="24">
        <f>H893+IF(Limit=Oui,MAX(0,K893),K893)</f>
        <v>305.02166568973172</v>
      </c>
      <c r="I894" s="12">
        <f>Cp*RhoP/(J894*RhoA)*dP/1000*MassivSS</f>
        <v>0.49996160584311428</v>
      </c>
      <c r="J894" s="24">
        <f>IF(H894&lt;600,425+0.773*H894-1.69/1000*H894^2+2.22/1000^2*H894^3,IF(H894&lt;735,666+13002/(738-H894),IF(H894&lt;900,545+17820/(H894-731),650)))</f>
        <v>566.54781298109106</v>
      </c>
      <c r="K894" s="12">
        <f>LambdaP*MassivSS/(dP/1000)/(J894*RhoA)/(1+I894/3)*(D894-H894)*DeltaT-(EXP(I894/10)-1)*(D894-D893)</f>
        <v>0.32338560842908393</v>
      </c>
      <c r="L894" s="24">
        <f>L893+IF(Limit=Oui,MAX(0,O893),O893)</f>
        <v>305.02166568973172</v>
      </c>
      <c r="M894" s="12">
        <f>Cp*RhoP/(N894*RhoA)*dP/1000*MassivW</f>
        <v>0.49996160584311428</v>
      </c>
      <c r="N894" s="24">
        <f>IF(L894&lt;600,425+0.773*L894-1.69/1000*L894^2+2.22/1000^2*L894^3,IF(L894&lt;735,666+13002/(738-L894),IF(L894&lt;900,545+17820/(L894-731),650)))</f>
        <v>566.54781298109106</v>
      </c>
      <c r="O894" s="12">
        <f>LambdaP*MassivW/(dP/1000)/(N894*RhoA)/(1+M894/3)*(D894-L894)*DeltaT-(EXP(M894/10)-1)*(D894-D893)</f>
        <v>0.32338560842908393</v>
      </c>
      <c r="P894" s="24">
        <f>P893+IF(Limit=Oui,MAX(0,S893),S893)</f>
        <v>305.02166568973172</v>
      </c>
      <c r="Q894" s="12">
        <f>Cp*RhoP/(R894*RhoA)*dP/1000*MassivSI</f>
        <v>0.49996160584311428</v>
      </c>
      <c r="R894" s="24">
        <f>IF(P894&lt;600,425+0.773*P894-1.69/1000*P894^2+2.22/1000^2*P894^3,IF(P894&lt;735,666+13002/(738-P894),IF(P894&lt;900,545+17820/(P894-731),650)))</f>
        <v>566.54781298109106</v>
      </c>
      <c r="S894" s="12">
        <f>LambdaP*MassivSI/(dP/1000)/(R894*RhoA)/(1+Q894/3)*(D894-P894)*DeltaT-(EXP(Q894/10)-1)*(D894-D893)</f>
        <v>0.32338560842908393</v>
      </c>
    </row>
    <row r="895" spans="2:19" x14ac:dyDescent="0.25">
      <c r="B895" s="3">
        <f t="shared" si="52"/>
        <v>4385</v>
      </c>
      <c r="C895" s="14">
        <f t="shared" si="53"/>
        <v>73.083333333333329</v>
      </c>
      <c r="D895" s="11">
        <f t="shared" si="54"/>
        <v>974.83942483759313</v>
      </c>
      <c r="E895" s="11">
        <f t="shared" si="55"/>
        <v>305.3450512981608</v>
      </c>
      <c r="F895" s="11">
        <f>L895</f>
        <v>305.3450512981608</v>
      </c>
      <c r="G895" s="11">
        <f>P895</f>
        <v>305.3450512981608</v>
      </c>
      <c r="H895" s="24">
        <f>H894+IF(Limit=Oui,MAX(0,K894),K894)</f>
        <v>305.3450512981608</v>
      </c>
      <c r="I895" s="12">
        <f>Cp*RhoP/(J895*RhoA)*dP/1000*MassivSS</f>
        <v>0.4998583853368081</v>
      </c>
      <c r="J895" s="24">
        <f>IF(H895&lt;600,425+0.773*H895-1.69/1000*H895^2+2.22/1000^2*H895^3,IF(H895&lt;735,666+13002/(738-H895),IF(H895&lt;900,545+17820/(H895-731),650)))</f>
        <v>566.66480482081613</v>
      </c>
      <c r="K895" s="12">
        <f>LambdaP*MassivSS/(dP/1000)/(J895*RhoA)/(1+I895/3)*(D895-H895)*DeltaT-(EXP(I895/10)-1)*(D895-D894)</f>
        <v>0.3232629135441083</v>
      </c>
      <c r="L895" s="24">
        <f>L894+IF(Limit=Oui,MAX(0,O894),O894)</f>
        <v>305.3450512981608</v>
      </c>
      <c r="M895" s="12">
        <f>Cp*RhoP/(N895*RhoA)*dP/1000*MassivW</f>
        <v>0.4998583853368081</v>
      </c>
      <c r="N895" s="24">
        <f>IF(L895&lt;600,425+0.773*L895-1.69/1000*L895^2+2.22/1000^2*L895^3,IF(L895&lt;735,666+13002/(738-L895),IF(L895&lt;900,545+17820/(L895-731),650)))</f>
        <v>566.66480482081613</v>
      </c>
      <c r="O895" s="12">
        <f>LambdaP*MassivW/(dP/1000)/(N895*RhoA)/(1+M895/3)*(D895-L895)*DeltaT-(EXP(M895/10)-1)*(D895-D894)</f>
        <v>0.3232629135441083</v>
      </c>
      <c r="P895" s="24">
        <f>P894+IF(Limit=Oui,MAX(0,S894),S894)</f>
        <v>305.3450512981608</v>
      </c>
      <c r="Q895" s="12">
        <f>Cp*RhoP/(R895*RhoA)*dP/1000*MassivSI</f>
        <v>0.4998583853368081</v>
      </c>
      <c r="R895" s="24">
        <f>IF(P895&lt;600,425+0.773*P895-1.69/1000*P895^2+2.22/1000^2*P895^3,IF(P895&lt;735,666+13002/(738-P895),IF(P895&lt;900,545+17820/(P895-731),650)))</f>
        <v>566.66480482081613</v>
      </c>
      <c r="S895" s="12">
        <f>LambdaP*MassivSI/(dP/1000)/(R895*RhoA)/(1+Q895/3)*(D895-P895)*DeltaT-(EXP(Q895/10)-1)*(D895-D894)</f>
        <v>0.3232629135441083</v>
      </c>
    </row>
    <row r="896" spans="2:19" x14ac:dyDescent="0.25">
      <c r="B896" s="3">
        <f t="shared" si="52"/>
        <v>4390</v>
      </c>
      <c r="C896" s="14">
        <f t="shared" si="53"/>
        <v>73.166666666666671</v>
      </c>
      <c r="D896" s="11">
        <f t="shared" si="54"/>
        <v>975.0098817345405</v>
      </c>
      <c r="E896" s="11">
        <f t="shared" si="55"/>
        <v>305.66831421170491</v>
      </c>
      <c r="F896" s="11">
        <f>L896</f>
        <v>305.66831421170491</v>
      </c>
      <c r="G896" s="11">
        <f>P896</f>
        <v>305.66831421170491</v>
      </c>
      <c r="H896" s="24">
        <f>H895+IF(Limit=Oui,MAX(0,K895),K895)</f>
        <v>305.66831421170491</v>
      </c>
      <c r="I896" s="12">
        <f>Cp*RhoP/(J896*RhoA)*dP/1000*MassivSS</f>
        <v>0.49975518325030238</v>
      </c>
      <c r="J896" s="24">
        <f>IF(H896&lt;600,425+0.773*H896-1.69/1000*H896^2+2.22/1000^2*H896^3,IF(H896&lt;735,666+13002/(738-H896),IF(H896&lt;900,545+17820/(H896-731),650)))</f>
        <v>566.7818240977881</v>
      </c>
      <c r="K896" s="12">
        <f>LambdaP*MassivSS/(dP/1000)/(J896*RhoA)/(1+I896/3)*(D896-H896)*DeltaT-(EXP(I896/10)-1)*(D896-D895)</f>
        <v>0.32314018980616122</v>
      </c>
      <c r="L896" s="24">
        <f>L895+IF(Limit=Oui,MAX(0,O895),O895)</f>
        <v>305.66831421170491</v>
      </c>
      <c r="M896" s="12">
        <f>Cp*RhoP/(N896*RhoA)*dP/1000*MassivW</f>
        <v>0.49975518325030238</v>
      </c>
      <c r="N896" s="24">
        <f>IF(L896&lt;600,425+0.773*L896-1.69/1000*L896^2+2.22/1000^2*L896^3,IF(L896&lt;735,666+13002/(738-L896),IF(L896&lt;900,545+17820/(L896-731),650)))</f>
        <v>566.7818240977881</v>
      </c>
      <c r="O896" s="12">
        <f>LambdaP*MassivW/(dP/1000)/(N896*RhoA)/(1+M896/3)*(D896-L896)*DeltaT-(EXP(M896/10)-1)*(D896-D895)</f>
        <v>0.32314018980616122</v>
      </c>
      <c r="P896" s="24">
        <f>P895+IF(Limit=Oui,MAX(0,S895),S895)</f>
        <v>305.66831421170491</v>
      </c>
      <c r="Q896" s="12">
        <f>Cp*RhoP/(R896*RhoA)*dP/1000*MassivSI</f>
        <v>0.49975518325030238</v>
      </c>
      <c r="R896" s="24">
        <f>IF(P896&lt;600,425+0.773*P896-1.69/1000*P896^2+2.22/1000^2*P896^3,IF(P896&lt;735,666+13002/(738-P896),IF(P896&lt;900,545+17820/(P896-731),650)))</f>
        <v>566.7818240977881</v>
      </c>
      <c r="S896" s="12">
        <f>LambdaP*MassivSI/(dP/1000)/(R896*RhoA)/(1+Q896/3)*(D896-P896)*DeltaT-(EXP(Q896/10)-1)*(D896-D895)</f>
        <v>0.32314018980616122</v>
      </c>
    </row>
    <row r="897" spans="2:19" x14ac:dyDescent="0.25">
      <c r="B897" s="3">
        <f t="shared" si="52"/>
        <v>4395</v>
      </c>
      <c r="C897" s="14">
        <f t="shared" si="53"/>
        <v>73.25</v>
      </c>
      <c r="D897" s="11">
        <f t="shared" si="54"/>
        <v>975.18014493042699</v>
      </c>
      <c r="E897" s="11">
        <f t="shared" si="55"/>
        <v>305.99145440151108</v>
      </c>
      <c r="F897" s="11">
        <f>L897</f>
        <v>305.99145440151108</v>
      </c>
      <c r="G897" s="11">
        <f>P897</f>
        <v>305.99145440151108</v>
      </c>
      <c r="H897" s="24">
        <f>H896+IF(Limit=Oui,MAX(0,K896),K896)</f>
        <v>305.99145440151108</v>
      </c>
      <c r="I897" s="12">
        <f>Cp*RhoP/(J897*RhoA)*dP/1000*MassivSS</f>
        <v>0.49965199927210058</v>
      </c>
      <c r="J897" s="24">
        <f>IF(H897&lt;600,425+0.773*H897-1.69/1000*H897^2+2.22/1000^2*H897^3,IF(H897&lt;735,666+13002/(738-H897),IF(H897&lt;900,545+17820/(H897-731),650)))</f>
        <v>566.89887116948603</v>
      </c>
      <c r="K897" s="12">
        <f>LambdaP*MassivSS/(dP/1000)/(J897*RhoA)/(1+I897/3)*(D897-H897)*DeltaT-(EXP(I897/10)-1)*(D897-D896)</f>
        <v>0.32301743738508548</v>
      </c>
      <c r="L897" s="24">
        <f>L896+IF(Limit=Oui,MAX(0,O896),O896)</f>
        <v>305.99145440151108</v>
      </c>
      <c r="M897" s="12">
        <f>Cp*RhoP/(N897*RhoA)*dP/1000*MassivW</f>
        <v>0.49965199927210058</v>
      </c>
      <c r="N897" s="24">
        <f>IF(L897&lt;600,425+0.773*L897-1.69/1000*L897^2+2.22/1000^2*L897^3,IF(L897&lt;735,666+13002/(738-L897),IF(L897&lt;900,545+17820/(L897-731),650)))</f>
        <v>566.89887116948603</v>
      </c>
      <c r="O897" s="12">
        <f>LambdaP*MassivW/(dP/1000)/(N897*RhoA)/(1+M897/3)*(D897-L897)*DeltaT-(EXP(M897/10)-1)*(D897-D896)</f>
        <v>0.32301743738508548</v>
      </c>
      <c r="P897" s="24">
        <f>P896+IF(Limit=Oui,MAX(0,S896),S896)</f>
        <v>305.99145440151108</v>
      </c>
      <c r="Q897" s="12">
        <f>Cp*RhoP/(R897*RhoA)*dP/1000*MassivSI</f>
        <v>0.49965199927210058</v>
      </c>
      <c r="R897" s="24">
        <f>IF(P897&lt;600,425+0.773*P897-1.69/1000*P897^2+2.22/1000^2*P897^3,IF(P897&lt;735,666+13002/(738-P897),IF(P897&lt;900,545+17820/(P897-731),650)))</f>
        <v>566.89887116948603</v>
      </c>
      <c r="S897" s="12">
        <f>LambdaP*MassivSI/(dP/1000)/(R897*RhoA)/(1+Q897/3)*(D897-P897)*DeltaT-(EXP(Q897/10)-1)*(D897-D896)</f>
        <v>0.32301743738508548</v>
      </c>
    </row>
    <row r="898" spans="2:19" x14ac:dyDescent="0.25">
      <c r="B898" s="3">
        <f t="shared" si="52"/>
        <v>4400</v>
      </c>
      <c r="C898" s="14">
        <f t="shared" si="53"/>
        <v>73.333333333333329</v>
      </c>
      <c r="D898" s="11">
        <f t="shared" si="54"/>
        <v>975.35021486498249</v>
      </c>
      <c r="E898" s="11">
        <f t="shared" si="55"/>
        <v>306.31447183889617</v>
      </c>
      <c r="F898" s="11">
        <f>L898</f>
        <v>306.31447183889617</v>
      </c>
      <c r="G898" s="11">
        <f>P898</f>
        <v>306.31447183889617</v>
      </c>
      <c r="H898" s="24">
        <f>H897+IF(Limit=Oui,MAX(0,K897),K897)</f>
        <v>306.31447183889617</v>
      </c>
      <c r="I898" s="12">
        <f>Cp*RhoP/(J898*RhoA)*dP/1000*MassivSS</f>
        <v>0.49954883309206216</v>
      </c>
      <c r="J898" s="24">
        <f>IF(H898&lt;600,425+0.773*H898-1.69/1000*H898^2+2.22/1000^2*H898^3,IF(H898&lt;735,666+13002/(738-H898),IF(H898&lt;900,545+17820/(H898-731),650)))</f>
        <v>567.01594639243206</v>
      </c>
      <c r="K898" s="12">
        <f>LambdaP*MassivSS/(dP/1000)/(J898*RhoA)/(1+I898/3)*(D898-H898)*DeltaT-(EXP(I898/10)-1)*(D898-D897)</f>
        <v>0.32289465645013454</v>
      </c>
      <c r="L898" s="24">
        <f>L897+IF(Limit=Oui,MAX(0,O897),O897)</f>
        <v>306.31447183889617</v>
      </c>
      <c r="M898" s="12">
        <f>Cp*RhoP/(N898*RhoA)*dP/1000*MassivW</f>
        <v>0.49954883309206216</v>
      </c>
      <c r="N898" s="24">
        <f>IF(L898&lt;600,425+0.773*L898-1.69/1000*L898^2+2.22/1000^2*L898^3,IF(L898&lt;735,666+13002/(738-L898),IF(L898&lt;900,545+17820/(L898-731),650)))</f>
        <v>567.01594639243206</v>
      </c>
      <c r="O898" s="12">
        <f>LambdaP*MassivW/(dP/1000)/(N898*RhoA)/(1+M898/3)*(D898-L898)*DeltaT-(EXP(M898/10)-1)*(D898-D897)</f>
        <v>0.32289465645013454</v>
      </c>
      <c r="P898" s="24">
        <f>P897+IF(Limit=Oui,MAX(0,S897),S897)</f>
        <v>306.31447183889617</v>
      </c>
      <c r="Q898" s="12">
        <f>Cp*RhoP/(R898*RhoA)*dP/1000*MassivSI</f>
        <v>0.49954883309206216</v>
      </c>
      <c r="R898" s="24">
        <f>IF(P898&lt;600,425+0.773*P898-1.69/1000*P898^2+2.22/1000^2*P898^3,IF(P898&lt;735,666+13002/(738-P898),IF(P898&lt;900,545+17820/(P898-731),650)))</f>
        <v>567.01594639243206</v>
      </c>
      <c r="S898" s="12">
        <f>LambdaP*MassivSI/(dP/1000)/(R898*RhoA)/(1+Q898/3)*(D898-P898)*DeltaT-(EXP(Q898/10)-1)*(D898-D897)</f>
        <v>0.32289465645013454</v>
      </c>
    </row>
    <row r="899" spans="2:19" x14ac:dyDescent="0.25">
      <c r="B899" s="3">
        <f t="shared" si="52"/>
        <v>4405</v>
      </c>
      <c r="C899" s="14">
        <f t="shared" si="53"/>
        <v>73.416666666666671</v>
      </c>
      <c r="D899" s="11">
        <f t="shared" si="54"/>
        <v>975.52009197644179</v>
      </c>
      <c r="E899" s="11">
        <f t="shared" si="55"/>
        <v>306.63736649534633</v>
      </c>
      <c r="F899" s="11">
        <f>L899</f>
        <v>306.63736649534633</v>
      </c>
      <c r="G899" s="11">
        <f>P899</f>
        <v>306.63736649534633</v>
      </c>
      <c r="H899" s="24">
        <f>H898+IF(Limit=Oui,MAX(0,K898),K898)</f>
        <v>306.63736649534633</v>
      </c>
      <c r="I899" s="12">
        <f>Cp*RhoP/(J899*RhoA)*dP/1000*MassivSS</f>
        <v>0.4994456844013993</v>
      </c>
      <c r="J899" s="24">
        <f>IF(H899&lt;600,425+0.773*H899-1.69/1000*H899^2+2.22/1000^2*H899^3,IF(H899&lt;735,666+13002/(738-H899),IF(H899&lt;900,545+17820/(H899-731),650)))</f>
        <v>567.13305012219075</v>
      </c>
      <c r="K899" s="12">
        <f>LambdaP*MassivSS/(dP/1000)/(J899*RhoA)/(1+I899/3)*(D899-H899)*DeltaT-(EXP(I899/10)-1)*(D899-D898)</f>
        <v>0.32277184716994606</v>
      </c>
      <c r="L899" s="24">
        <f>L898+IF(Limit=Oui,MAX(0,O898),O898)</f>
        <v>306.63736649534633</v>
      </c>
      <c r="M899" s="12">
        <f>Cp*RhoP/(N899*RhoA)*dP/1000*MassivW</f>
        <v>0.4994456844013993</v>
      </c>
      <c r="N899" s="24">
        <f>IF(L899&lt;600,425+0.773*L899-1.69/1000*L899^2+2.22/1000^2*L899^3,IF(L899&lt;735,666+13002/(738-L899),IF(L899&lt;900,545+17820/(L899-731),650)))</f>
        <v>567.13305012219075</v>
      </c>
      <c r="O899" s="12">
        <f>LambdaP*MassivW/(dP/1000)/(N899*RhoA)/(1+M899/3)*(D899-L899)*DeltaT-(EXP(M899/10)-1)*(D899-D898)</f>
        <v>0.32277184716994606</v>
      </c>
      <c r="P899" s="24">
        <f>P898+IF(Limit=Oui,MAX(0,S898),S898)</f>
        <v>306.63736649534633</v>
      </c>
      <c r="Q899" s="12">
        <f>Cp*RhoP/(R899*RhoA)*dP/1000*MassivSI</f>
        <v>0.4994456844013993</v>
      </c>
      <c r="R899" s="24">
        <f>IF(P899&lt;600,425+0.773*P899-1.69/1000*P899^2+2.22/1000^2*P899^3,IF(P899&lt;735,666+13002/(738-P899),IF(P899&lt;900,545+17820/(P899-731),650)))</f>
        <v>567.13305012219075</v>
      </c>
      <c r="S899" s="12">
        <f>LambdaP*MassivSI/(dP/1000)/(R899*RhoA)/(1+Q899/3)*(D899-P899)*DeltaT-(EXP(Q899/10)-1)*(D899-D898)</f>
        <v>0.32277184716994606</v>
      </c>
    </row>
    <row r="900" spans="2:19" x14ac:dyDescent="0.25">
      <c r="B900" s="3">
        <f t="shared" si="52"/>
        <v>4410</v>
      </c>
      <c r="C900" s="14">
        <f t="shared" si="53"/>
        <v>73.5</v>
      </c>
      <c r="D900" s="11">
        <f t="shared" si="54"/>
        <v>975.68977670155004</v>
      </c>
      <c r="E900" s="11">
        <f t="shared" si="55"/>
        <v>306.96013834251625</v>
      </c>
      <c r="F900" s="11">
        <f>L900</f>
        <v>306.96013834251625</v>
      </c>
      <c r="G900" s="11">
        <f>P900</f>
        <v>306.96013834251625</v>
      </c>
      <c r="H900" s="24">
        <f>H899+IF(Limit=Oui,MAX(0,K899),K899)</f>
        <v>306.96013834251625</v>
      </c>
      <c r="I900" s="12">
        <f>Cp*RhoP/(J900*RhoA)*dP/1000*MassivSS</f>
        <v>0.49934255289267448</v>
      </c>
      <c r="J900" s="24">
        <f>IF(H900&lt;600,425+0.773*H900-1.69/1000*H900^2+2.22/1000^2*H900^3,IF(H900&lt;735,666+13002/(738-H900),IF(H900&lt;900,545+17820/(H900-731),650)))</f>
        <v>567.25018271337092</v>
      </c>
      <c r="K900" s="12">
        <f>LambdaP*MassivSS/(dP/1000)/(J900*RhoA)/(1+I900/3)*(D900-H900)*DeltaT-(EXP(I900/10)-1)*(D900-D899)</f>
        <v>0.32264900971265498</v>
      </c>
      <c r="L900" s="24">
        <f>L899+IF(Limit=Oui,MAX(0,O899),O899)</f>
        <v>306.96013834251625</v>
      </c>
      <c r="M900" s="12">
        <f>Cp*RhoP/(N900*RhoA)*dP/1000*MassivW</f>
        <v>0.49934255289267448</v>
      </c>
      <c r="N900" s="24">
        <f>IF(L900&lt;600,425+0.773*L900-1.69/1000*L900^2+2.22/1000^2*L900^3,IF(L900&lt;735,666+13002/(738-L900),IF(L900&lt;900,545+17820/(L900-731),650)))</f>
        <v>567.25018271337092</v>
      </c>
      <c r="O900" s="12">
        <f>LambdaP*MassivW/(dP/1000)/(N900*RhoA)/(1+M900/3)*(D900-L900)*DeltaT-(EXP(M900/10)-1)*(D900-D899)</f>
        <v>0.32264900971265498</v>
      </c>
      <c r="P900" s="24">
        <f>P899+IF(Limit=Oui,MAX(0,S899),S899)</f>
        <v>306.96013834251625</v>
      </c>
      <c r="Q900" s="12">
        <f>Cp*RhoP/(R900*RhoA)*dP/1000*MassivSI</f>
        <v>0.49934255289267448</v>
      </c>
      <c r="R900" s="24">
        <f>IF(P900&lt;600,425+0.773*P900-1.69/1000*P900^2+2.22/1000^2*P900^3,IF(P900&lt;735,666+13002/(738-P900),IF(P900&lt;900,545+17820/(P900-731),650)))</f>
        <v>567.25018271337092</v>
      </c>
      <c r="S900" s="12">
        <f>LambdaP*MassivSI/(dP/1000)/(R900*RhoA)/(1+Q900/3)*(D900-P900)*DeltaT-(EXP(Q900/10)-1)*(D900-D899)</f>
        <v>0.32264900971265498</v>
      </c>
    </row>
    <row r="901" spans="2:19" x14ac:dyDescent="0.25">
      <c r="B901" s="3">
        <f t="shared" si="52"/>
        <v>4415</v>
      </c>
      <c r="C901" s="14">
        <f t="shared" si="53"/>
        <v>73.583333333333329</v>
      </c>
      <c r="D901" s="11">
        <f t="shared" si="54"/>
        <v>975.85926947557095</v>
      </c>
      <c r="E901" s="11">
        <f t="shared" si="55"/>
        <v>307.28278735222892</v>
      </c>
      <c r="F901" s="11">
        <f>L901</f>
        <v>307.28278735222892</v>
      </c>
      <c r="G901" s="11">
        <f>P901</f>
        <v>307.28278735222892</v>
      </c>
      <c r="H901" s="24">
        <f>H900+IF(Limit=Oui,MAX(0,K900),K900)</f>
        <v>307.28278735222892</v>
      </c>
      <c r="I901" s="12">
        <f>Cp*RhoP/(J901*RhoA)*dP/1000*MassivSS</f>
        <v>0.49923943825979761</v>
      </c>
      <c r="J901" s="24">
        <f>IF(H901&lt;600,425+0.773*H901-1.69/1000*H901^2+2.22/1000^2*H901^3,IF(H901&lt;735,666+13002/(738-H901),IF(H901&lt;900,545+17820/(H901-731),650)))</f>
        <v>567.36734451962514</v>
      </c>
      <c r="K901" s="12">
        <f>LambdaP*MassivSS/(dP/1000)/(J901*RhoA)/(1+I901/3)*(D901-H901)*DeltaT-(EXP(I901/10)-1)*(D901-D900)</f>
        <v>0.32252614424575859</v>
      </c>
      <c r="L901" s="24">
        <f>L900+IF(Limit=Oui,MAX(0,O900),O900)</f>
        <v>307.28278735222892</v>
      </c>
      <c r="M901" s="12">
        <f>Cp*RhoP/(N901*RhoA)*dP/1000*MassivW</f>
        <v>0.49923943825979761</v>
      </c>
      <c r="N901" s="24">
        <f>IF(L901&lt;600,425+0.773*L901-1.69/1000*L901^2+2.22/1000^2*L901^3,IF(L901&lt;735,666+13002/(738-L901),IF(L901&lt;900,545+17820/(L901-731),650)))</f>
        <v>567.36734451962514</v>
      </c>
      <c r="O901" s="12">
        <f>LambdaP*MassivW/(dP/1000)/(N901*RhoA)/(1+M901/3)*(D901-L901)*DeltaT-(EXP(M901/10)-1)*(D901-D900)</f>
        <v>0.32252614424575859</v>
      </c>
      <c r="P901" s="24">
        <f>P900+IF(Limit=Oui,MAX(0,S900),S900)</f>
        <v>307.28278735222892</v>
      </c>
      <c r="Q901" s="12">
        <f>Cp*RhoP/(R901*RhoA)*dP/1000*MassivSI</f>
        <v>0.49923943825979761</v>
      </c>
      <c r="R901" s="24">
        <f>IF(P901&lt;600,425+0.773*P901-1.69/1000*P901^2+2.22/1000^2*P901^3,IF(P901&lt;735,666+13002/(738-P901),IF(P901&lt;900,545+17820/(P901-731),650)))</f>
        <v>567.36734451962514</v>
      </c>
      <c r="S901" s="12">
        <f>LambdaP*MassivSI/(dP/1000)/(R901*RhoA)/(1+Q901/3)*(D901-P901)*DeltaT-(EXP(Q901/10)-1)*(D901-D900)</f>
        <v>0.32252614424575859</v>
      </c>
    </row>
    <row r="902" spans="2:19" x14ac:dyDescent="0.25">
      <c r="B902" s="3">
        <f t="shared" si="52"/>
        <v>4420</v>
      </c>
      <c r="C902" s="14">
        <f t="shared" si="53"/>
        <v>73.666666666666671</v>
      </c>
      <c r="D902" s="11">
        <f t="shared" si="54"/>
        <v>976.02857073229211</v>
      </c>
      <c r="E902" s="11">
        <f t="shared" si="55"/>
        <v>307.60531349647471</v>
      </c>
      <c r="F902" s="11">
        <f>L902</f>
        <v>307.60531349647471</v>
      </c>
      <c r="G902" s="11">
        <f>P902</f>
        <v>307.60531349647471</v>
      </c>
      <c r="H902" s="24">
        <f>H901+IF(Limit=Oui,MAX(0,K901),K901)</f>
        <v>307.60531349647471</v>
      </c>
      <c r="I902" s="12">
        <f>Cp*RhoP/(J902*RhoA)*dP/1000*MassivSS</f>
        <v>0.49913634019802305</v>
      </c>
      <c r="J902" s="24">
        <f>IF(H902&lt;600,425+0.773*H902-1.69/1000*H902^2+2.22/1000^2*H902^3,IF(H902&lt;735,666+13002/(738-H902),IF(H902&lt;900,545+17820/(H902-731),650)))</f>
        <v>567.48453589365113</v>
      </c>
      <c r="K902" s="12">
        <f>LambdaP*MassivSS/(dP/1000)/(J902*RhoA)/(1+I902/3)*(D902-H902)*DeltaT-(EXP(I902/10)-1)*(D902-D901)</f>
        <v>0.32240325093626365</v>
      </c>
      <c r="L902" s="24">
        <f>L901+IF(Limit=Oui,MAX(0,O901),O901)</f>
        <v>307.60531349647471</v>
      </c>
      <c r="M902" s="12">
        <f>Cp*RhoP/(N902*RhoA)*dP/1000*MassivW</f>
        <v>0.49913634019802305</v>
      </c>
      <c r="N902" s="24">
        <f>IF(L902&lt;600,425+0.773*L902-1.69/1000*L902^2+2.22/1000^2*L902^3,IF(L902&lt;735,666+13002/(738-L902),IF(L902&lt;900,545+17820/(L902-731),650)))</f>
        <v>567.48453589365113</v>
      </c>
      <c r="O902" s="12">
        <f>LambdaP*MassivW/(dP/1000)/(N902*RhoA)/(1+M902/3)*(D902-L902)*DeltaT-(EXP(M902/10)-1)*(D902-D901)</f>
        <v>0.32240325093626365</v>
      </c>
      <c r="P902" s="24">
        <f>P901+IF(Limit=Oui,MAX(0,S901),S901)</f>
        <v>307.60531349647471</v>
      </c>
      <c r="Q902" s="12">
        <f>Cp*RhoP/(R902*RhoA)*dP/1000*MassivSI</f>
        <v>0.49913634019802305</v>
      </c>
      <c r="R902" s="24">
        <f>IF(P902&lt;600,425+0.773*P902-1.69/1000*P902^2+2.22/1000^2*P902^3,IF(P902&lt;735,666+13002/(738-P902),IF(P902&lt;900,545+17820/(P902-731),650)))</f>
        <v>567.48453589365113</v>
      </c>
      <c r="S902" s="12">
        <f>LambdaP*MassivSI/(dP/1000)/(R902*RhoA)/(1+Q902/3)*(D902-P902)*DeltaT-(EXP(Q902/10)-1)*(D902-D901)</f>
        <v>0.32240325093626365</v>
      </c>
    </row>
    <row r="903" spans="2:19" x14ac:dyDescent="0.25">
      <c r="B903" s="3">
        <f t="shared" si="52"/>
        <v>4425</v>
      </c>
      <c r="C903" s="14">
        <f t="shared" si="53"/>
        <v>73.75</v>
      </c>
      <c r="D903" s="11">
        <f t="shared" si="54"/>
        <v>976.19768090403295</v>
      </c>
      <c r="E903" s="11">
        <f t="shared" si="55"/>
        <v>307.92771674741095</v>
      </c>
      <c r="F903" s="11">
        <f>L903</f>
        <v>307.92771674741095</v>
      </c>
      <c r="G903" s="11">
        <f>P903</f>
        <v>307.92771674741095</v>
      </c>
      <c r="H903" s="24">
        <f>H902+IF(Limit=Oui,MAX(0,K902),K902)</f>
        <v>307.92771674741095</v>
      </c>
      <c r="I903" s="12">
        <f>Cp*RhoP/(J903*RhoA)*dP/1000*MassivSS</f>
        <v>0.49903325840394763</v>
      </c>
      <c r="J903" s="24">
        <f>IF(H903&lt;600,425+0.773*H903-1.69/1000*H903^2+2.22/1000^2*H903^3,IF(H903&lt;735,666+13002/(738-H903),IF(H903&lt;900,545+17820/(H903-731),650)))</f>
        <v>567.60175718719188</v>
      </c>
      <c r="K903" s="12">
        <f>LambdaP*MassivSS/(dP/1000)/(J903*RhoA)/(1+I903/3)*(D903-H903)*DeltaT-(EXP(I903/10)-1)*(D903-D902)</f>
        <v>0.32228032995055667</v>
      </c>
      <c r="L903" s="24">
        <f>L902+IF(Limit=Oui,MAX(0,O902),O902)</f>
        <v>307.92771674741095</v>
      </c>
      <c r="M903" s="12">
        <f>Cp*RhoP/(N903*RhoA)*dP/1000*MassivW</f>
        <v>0.49903325840394763</v>
      </c>
      <c r="N903" s="24">
        <f>IF(L903&lt;600,425+0.773*L903-1.69/1000*L903^2+2.22/1000^2*L903^3,IF(L903&lt;735,666+13002/(738-L903),IF(L903&lt;900,545+17820/(L903-731),650)))</f>
        <v>567.60175718719188</v>
      </c>
      <c r="O903" s="12">
        <f>LambdaP*MassivW/(dP/1000)/(N903*RhoA)/(1+M903/3)*(D903-L903)*DeltaT-(EXP(M903/10)-1)*(D903-D902)</f>
        <v>0.32228032995055667</v>
      </c>
      <c r="P903" s="24">
        <f>P902+IF(Limit=Oui,MAX(0,S902),S902)</f>
        <v>307.92771674741095</v>
      </c>
      <c r="Q903" s="12">
        <f>Cp*RhoP/(R903*RhoA)*dP/1000*MassivSI</f>
        <v>0.49903325840394763</v>
      </c>
      <c r="R903" s="24">
        <f>IF(P903&lt;600,425+0.773*P903-1.69/1000*P903^2+2.22/1000^2*P903^3,IF(P903&lt;735,666+13002/(738-P903),IF(P903&lt;900,545+17820/(P903-731),650)))</f>
        <v>567.60175718719188</v>
      </c>
      <c r="S903" s="12">
        <f>LambdaP*MassivSI/(dP/1000)/(R903*RhoA)/(1+Q903/3)*(D903-P903)*DeltaT-(EXP(Q903/10)-1)*(D903-D902)</f>
        <v>0.32228032995055667</v>
      </c>
    </row>
    <row r="904" spans="2:19" x14ac:dyDescent="0.25">
      <c r="B904" s="3">
        <f t="shared" si="52"/>
        <v>4430</v>
      </c>
      <c r="C904" s="14">
        <f t="shared" si="53"/>
        <v>73.833333333333329</v>
      </c>
      <c r="D904" s="11">
        <f t="shared" si="54"/>
        <v>976.36660042165033</v>
      </c>
      <c r="E904" s="11">
        <f t="shared" si="55"/>
        <v>308.24999707736151</v>
      </c>
      <c r="F904" s="11">
        <f>L904</f>
        <v>308.24999707736151</v>
      </c>
      <c r="G904" s="11">
        <f>P904</f>
        <v>308.24999707736151</v>
      </c>
      <c r="H904" s="24">
        <f>H903+IF(Limit=Oui,MAX(0,K903),K903)</f>
        <v>308.24999707736151</v>
      </c>
      <c r="I904" s="12">
        <f>Cp*RhoP/(J904*RhoA)*dP/1000*MassivSS</f>
        <v>0.49893019257550725</v>
      </c>
      <c r="J904" s="24">
        <f>IF(H904&lt;600,425+0.773*H904-1.69/1000*H904^2+2.22/1000^2*H904^3,IF(H904&lt;735,666+13002/(738-H904),IF(H904&lt;900,545+17820/(H904-731),650)))</f>
        <v>567.71900875103631</v>
      </c>
      <c r="K904" s="12">
        <f>LambdaP*MassivSS/(dP/1000)/(J904*RhoA)/(1+I904/3)*(D904-H904)*DeltaT-(EXP(I904/10)-1)*(D904-D903)</f>
        <v>0.32215738145452832</v>
      </c>
      <c r="L904" s="24">
        <f>L903+IF(Limit=Oui,MAX(0,O903),O903)</f>
        <v>308.24999707736151</v>
      </c>
      <c r="M904" s="12">
        <f>Cp*RhoP/(N904*RhoA)*dP/1000*MassivW</f>
        <v>0.49893019257550725</v>
      </c>
      <c r="N904" s="24">
        <f>IF(L904&lt;600,425+0.773*L904-1.69/1000*L904^2+2.22/1000^2*L904^3,IF(L904&lt;735,666+13002/(738-L904),IF(L904&lt;900,545+17820/(L904-731),650)))</f>
        <v>567.71900875103631</v>
      </c>
      <c r="O904" s="12">
        <f>LambdaP*MassivW/(dP/1000)/(N904*RhoA)/(1+M904/3)*(D904-L904)*DeltaT-(EXP(M904/10)-1)*(D904-D903)</f>
        <v>0.32215738145452832</v>
      </c>
      <c r="P904" s="24">
        <f>P903+IF(Limit=Oui,MAX(0,S903),S903)</f>
        <v>308.24999707736151</v>
      </c>
      <c r="Q904" s="12">
        <f>Cp*RhoP/(R904*RhoA)*dP/1000*MassivSI</f>
        <v>0.49893019257550725</v>
      </c>
      <c r="R904" s="24">
        <f>IF(P904&lt;600,425+0.773*P904-1.69/1000*P904^2+2.22/1000^2*P904^3,IF(P904&lt;735,666+13002/(738-P904),IF(P904&lt;900,545+17820/(P904-731),650)))</f>
        <v>567.71900875103631</v>
      </c>
      <c r="S904" s="12">
        <f>LambdaP*MassivSI/(dP/1000)/(R904*RhoA)/(1+Q904/3)*(D904-P904)*DeltaT-(EXP(Q904/10)-1)*(D904-D903)</f>
        <v>0.32215738145452832</v>
      </c>
    </row>
    <row r="905" spans="2:19" x14ac:dyDescent="0.25">
      <c r="B905" s="3">
        <f t="shared" si="52"/>
        <v>4435</v>
      </c>
      <c r="C905" s="14">
        <f t="shared" si="53"/>
        <v>73.916666666666671</v>
      </c>
      <c r="D905" s="11">
        <f t="shared" si="54"/>
        <v>976.53532971454547</v>
      </c>
      <c r="E905" s="11">
        <f t="shared" si="55"/>
        <v>308.57215445881604</v>
      </c>
      <c r="F905" s="11">
        <f>L905</f>
        <v>308.57215445881604</v>
      </c>
      <c r="G905" s="11">
        <f>P905</f>
        <v>308.57215445881604</v>
      </c>
      <c r="H905" s="24">
        <f>H904+IF(Limit=Oui,MAX(0,K904),K904)</f>
        <v>308.57215445881604</v>
      </c>
      <c r="I905" s="12">
        <f>Cp*RhoP/(J905*RhoA)*dP/1000*MassivSS</f>
        <v>0.49882714241197473</v>
      </c>
      <c r="J905" s="24">
        <f>IF(H905&lt;600,425+0.773*H905-1.69/1000*H905^2+2.22/1000^2*H905^3,IF(H905&lt;735,666+13002/(738-H905),IF(H905&lt;900,545+17820/(H905-731),650)))</f>
        <v>567.83629093501986</v>
      </c>
      <c r="K905" s="12">
        <f>LambdaP*MassivSS/(dP/1000)/(J905*RhoA)/(1+I905/3)*(D905-H905)*DeltaT-(EXP(I905/10)-1)*(D905-D904)</f>
        <v>0.32203440561350716</v>
      </c>
      <c r="L905" s="24">
        <f>L904+IF(Limit=Oui,MAX(0,O904),O904)</f>
        <v>308.57215445881604</v>
      </c>
      <c r="M905" s="12">
        <f>Cp*RhoP/(N905*RhoA)*dP/1000*MassivW</f>
        <v>0.49882714241197473</v>
      </c>
      <c r="N905" s="24">
        <f>IF(L905&lt;600,425+0.773*L905-1.69/1000*L905^2+2.22/1000^2*L905^3,IF(L905&lt;735,666+13002/(738-L905),IF(L905&lt;900,545+17820/(L905-731),650)))</f>
        <v>567.83629093501986</v>
      </c>
      <c r="O905" s="12">
        <f>LambdaP*MassivW/(dP/1000)/(N905*RhoA)/(1+M905/3)*(D905-L905)*DeltaT-(EXP(M905/10)-1)*(D905-D904)</f>
        <v>0.32203440561350716</v>
      </c>
      <c r="P905" s="24">
        <f>P904+IF(Limit=Oui,MAX(0,S904),S904)</f>
        <v>308.57215445881604</v>
      </c>
      <c r="Q905" s="12">
        <f>Cp*RhoP/(R905*RhoA)*dP/1000*MassivSI</f>
        <v>0.49882714241197473</v>
      </c>
      <c r="R905" s="24">
        <f>IF(P905&lt;600,425+0.773*P905-1.69/1000*P905^2+2.22/1000^2*P905^3,IF(P905&lt;735,666+13002/(738-P905),IF(P905&lt;900,545+17820/(P905-731),650)))</f>
        <v>567.83629093501986</v>
      </c>
      <c r="S905" s="12">
        <f>LambdaP*MassivSI/(dP/1000)/(R905*RhoA)/(1+Q905/3)*(D905-P905)*DeltaT-(EXP(Q905/10)-1)*(D905-D904)</f>
        <v>0.32203440561350716</v>
      </c>
    </row>
    <row r="906" spans="2:19" x14ac:dyDescent="0.25">
      <c r="B906" s="3">
        <f t="shared" si="52"/>
        <v>4440</v>
      </c>
      <c r="C906" s="14">
        <f t="shared" si="53"/>
        <v>74</v>
      </c>
      <c r="D906" s="11">
        <f t="shared" si="54"/>
        <v>976.70386921067063</v>
      </c>
      <c r="E906" s="11">
        <f t="shared" si="55"/>
        <v>308.89418886442957</v>
      </c>
      <c r="F906" s="11">
        <f>L906</f>
        <v>308.89418886442957</v>
      </c>
      <c r="G906" s="11">
        <f>P906</f>
        <v>308.89418886442957</v>
      </c>
      <c r="H906" s="24">
        <f>H905+IF(Limit=Oui,MAX(0,K905),K905)</f>
        <v>308.89418886442957</v>
      </c>
      <c r="I906" s="12">
        <f>Cp*RhoP/(J906*RhoA)*dP/1000*MassivSS</f>
        <v>0.49872410761395602</v>
      </c>
      <c r="J906" s="24">
        <f>IF(H906&lt;600,425+0.773*H906-1.69/1000*H906^2+2.22/1000^2*H906^3,IF(H906&lt;735,666+13002/(738-H906),IF(H906&lt;900,545+17820/(H906-731),650)))</f>
        <v>567.95360408802571</v>
      </c>
      <c r="K906" s="12">
        <f>LambdaP*MassivSS/(dP/1000)/(J906*RhoA)/(1+I906/3)*(D906-H906)*DeltaT-(EXP(I906/10)-1)*(D906-D905)</f>
        <v>0.32191140259227424</v>
      </c>
      <c r="L906" s="24">
        <f>L905+IF(Limit=Oui,MAX(0,O905),O905)</f>
        <v>308.89418886442957</v>
      </c>
      <c r="M906" s="12">
        <f>Cp*RhoP/(N906*RhoA)*dP/1000*MassivW</f>
        <v>0.49872410761395602</v>
      </c>
      <c r="N906" s="24">
        <f>IF(L906&lt;600,425+0.773*L906-1.69/1000*L906^2+2.22/1000^2*L906^3,IF(L906&lt;735,666+13002/(738-L906),IF(L906&lt;900,545+17820/(L906-731),650)))</f>
        <v>567.95360408802571</v>
      </c>
      <c r="O906" s="12">
        <f>LambdaP*MassivW/(dP/1000)/(N906*RhoA)/(1+M906/3)*(D906-L906)*DeltaT-(EXP(M906/10)-1)*(D906-D905)</f>
        <v>0.32191140259227424</v>
      </c>
      <c r="P906" s="24">
        <f>P905+IF(Limit=Oui,MAX(0,S905),S905)</f>
        <v>308.89418886442957</v>
      </c>
      <c r="Q906" s="12">
        <f>Cp*RhoP/(R906*RhoA)*dP/1000*MassivSI</f>
        <v>0.49872410761395602</v>
      </c>
      <c r="R906" s="24">
        <f>IF(P906&lt;600,425+0.773*P906-1.69/1000*P906^2+2.22/1000^2*P906^3,IF(P906&lt;735,666+13002/(738-P906),IF(P906&lt;900,545+17820/(P906-731),650)))</f>
        <v>567.95360408802571</v>
      </c>
      <c r="S906" s="12">
        <f>LambdaP*MassivSI/(dP/1000)/(R906*RhoA)/(1+Q906/3)*(D906-P906)*DeltaT-(EXP(Q906/10)-1)*(D906-D905)</f>
        <v>0.32191140259227424</v>
      </c>
    </row>
    <row r="907" spans="2:19" x14ac:dyDescent="0.25">
      <c r="B907" s="3">
        <f t="shared" si="52"/>
        <v>4445</v>
      </c>
      <c r="C907" s="14">
        <f t="shared" si="53"/>
        <v>74.083333333333329</v>
      </c>
      <c r="D907" s="11">
        <f t="shared" si="54"/>
        <v>976.87221933653541</v>
      </c>
      <c r="E907" s="11">
        <f t="shared" si="55"/>
        <v>309.21610026702183</v>
      </c>
      <c r="F907" s="11">
        <f>L907</f>
        <v>309.21610026702183</v>
      </c>
      <c r="G907" s="11">
        <f>P907</f>
        <v>309.21610026702183</v>
      </c>
      <c r="H907" s="24">
        <f>H906+IF(Limit=Oui,MAX(0,K906),K906)</f>
        <v>309.21610026702183</v>
      </c>
      <c r="I907" s="12">
        <f>Cp*RhoP/(J907*RhoA)*dP/1000*MassivSS</f>
        <v>0.49862108788338849</v>
      </c>
      <c r="J907" s="24">
        <f>IF(H907&lt;600,425+0.773*H907-1.69/1000*H907^2+2.22/1000^2*H907^3,IF(H907&lt;735,666+13002/(738-H907),IF(H907&lt;900,545+17820/(H907-731),650)))</f>
        <v>568.07094855798459</v>
      </c>
      <c r="K907" s="12">
        <f>LambdaP*MassivSS/(dP/1000)/(J907*RhoA)/(1+I907/3)*(D907-H907)*DeltaT-(EXP(I907/10)-1)*(D907-D906)</f>
        <v>0.32178837255508891</v>
      </c>
      <c r="L907" s="24">
        <f>L906+IF(Limit=Oui,MAX(0,O906),O906)</f>
        <v>309.21610026702183</v>
      </c>
      <c r="M907" s="12">
        <f>Cp*RhoP/(N907*RhoA)*dP/1000*MassivW</f>
        <v>0.49862108788338849</v>
      </c>
      <c r="N907" s="24">
        <f>IF(L907&lt;600,425+0.773*L907-1.69/1000*L907^2+2.22/1000^2*L907^3,IF(L907&lt;735,666+13002/(738-L907),IF(L907&lt;900,545+17820/(L907-731),650)))</f>
        <v>568.07094855798459</v>
      </c>
      <c r="O907" s="12">
        <f>LambdaP*MassivW/(dP/1000)/(N907*RhoA)/(1+M907/3)*(D907-L907)*DeltaT-(EXP(M907/10)-1)*(D907-D906)</f>
        <v>0.32178837255508891</v>
      </c>
      <c r="P907" s="24">
        <f>P906+IF(Limit=Oui,MAX(0,S906),S906)</f>
        <v>309.21610026702183</v>
      </c>
      <c r="Q907" s="12">
        <f>Cp*RhoP/(R907*RhoA)*dP/1000*MassivSI</f>
        <v>0.49862108788338849</v>
      </c>
      <c r="R907" s="24">
        <f>IF(P907&lt;600,425+0.773*P907-1.69/1000*P907^2+2.22/1000^2*P907^3,IF(P907&lt;735,666+13002/(738-P907),IF(P907&lt;900,545+17820/(P907-731),650)))</f>
        <v>568.07094855798459</v>
      </c>
      <c r="S907" s="12">
        <f>LambdaP*MassivSI/(dP/1000)/(R907*RhoA)/(1+Q907/3)*(D907-P907)*DeltaT-(EXP(Q907/10)-1)*(D907-D906)</f>
        <v>0.32178837255508891</v>
      </c>
    </row>
    <row r="908" spans="2:19" x14ac:dyDescent="0.25">
      <c r="B908" s="3">
        <f t="shared" si="52"/>
        <v>4450</v>
      </c>
      <c r="C908" s="14">
        <f t="shared" si="53"/>
        <v>74.166666666666671</v>
      </c>
      <c r="D908" s="11">
        <f t="shared" si="54"/>
        <v>977.04038051721375</v>
      </c>
      <c r="E908" s="11">
        <f t="shared" si="55"/>
        <v>309.53788863957692</v>
      </c>
      <c r="F908" s="11">
        <f>L908</f>
        <v>309.53788863957692</v>
      </c>
      <c r="G908" s="11">
        <f>P908</f>
        <v>309.53788863957692</v>
      </c>
      <c r="H908" s="24">
        <f>H907+IF(Limit=Oui,MAX(0,K907),K907)</f>
        <v>309.53788863957692</v>
      </c>
      <c r="I908" s="12">
        <f>Cp*RhoP/(J908*RhoA)*dP/1000*MassivSS</f>
        <v>0.49851808292353844</v>
      </c>
      <c r="J908" s="24">
        <f>IF(H908&lt;600,425+0.773*H908-1.69/1000*H908^2+2.22/1000^2*H908^3,IF(H908&lt;735,666+13002/(738-H908),IF(H908&lt;900,545+17820/(H908-731),650)))</f>
        <v>568.18832469187532</v>
      </c>
      <c r="K908" s="12">
        <f>LambdaP*MassivSS/(dP/1000)/(J908*RhoA)/(1+I908/3)*(D908-H908)*DeltaT-(EXP(I908/10)-1)*(D908-D907)</f>
        <v>0.32166531566565182</v>
      </c>
      <c r="L908" s="24">
        <f>L907+IF(Limit=Oui,MAX(0,O907),O907)</f>
        <v>309.53788863957692</v>
      </c>
      <c r="M908" s="12">
        <f>Cp*RhoP/(N908*RhoA)*dP/1000*MassivW</f>
        <v>0.49851808292353844</v>
      </c>
      <c r="N908" s="24">
        <f>IF(L908&lt;600,425+0.773*L908-1.69/1000*L908^2+2.22/1000^2*L908^3,IF(L908&lt;735,666+13002/(738-L908),IF(L908&lt;900,545+17820/(L908-731),650)))</f>
        <v>568.18832469187532</v>
      </c>
      <c r="O908" s="12">
        <f>LambdaP*MassivW/(dP/1000)/(N908*RhoA)/(1+M908/3)*(D908-L908)*DeltaT-(EXP(M908/10)-1)*(D908-D907)</f>
        <v>0.32166531566565182</v>
      </c>
      <c r="P908" s="24">
        <f>P907+IF(Limit=Oui,MAX(0,S907),S907)</f>
        <v>309.53788863957692</v>
      </c>
      <c r="Q908" s="12">
        <f>Cp*RhoP/(R908*RhoA)*dP/1000*MassivSI</f>
        <v>0.49851808292353844</v>
      </c>
      <c r="R908" s="24">
        <f>IF(P908&lt;600,425+0.773*P908-1.69/1000*P908^2+2.22/1000^2*P908^3,IF(P908&lt;735,666+13002/(738-P908),IF(P908&lt;900,545+17820/(P908-731),650)))</f>
        <v>568.18832469187532</v>
      </c>
      <c r="S908" s="12">
        <f>LambdaP*MassivSI/(dP/1000)/(R908*RhoA)/(1+Q908/3)*(D908-P908)*DeltaT-(EXP(Q908/10)-1)*(D908-D907)</f>
        <v>0.32166531566565182</v>
      </c>
    </row>
    <row r="909" spans="2:19" x14ac:dyDescent="0.25">
      <c r="B909" s="3">
        <f t="shared" si="52"/>
        <v>4455</v>
      </c>
      <c r="C909" s="14">
        <f t="shared" si="53"/>
        <v>74.25</v>
      </c>
      <c r="D909" s="11">
        <f t="shared" si="54"/>
        <v>977.20835317634953</v>
      </c>
      <c r="E909" s="11">
        <f t="shared" si="55"/>
        <v>309.85955395524257</v>
      </c>
      <c r="F909" s="11">
        <f>L909</f>
        <v>309.85955395524257</v>
      </c>
      <c r="G909" s="11">
        <f>P909</f>
        <v>309.85955395524257</v>
      </c>
      <c r="H909" s="24">
        <f>H908+IF(Limit=Oui,MAX(0,K908),K908)</f>
        <v>309.85955395524257</v>
      </c>
      <c r="I909" s="12">
        <f>Cp*RhoP/(J909*RhoA)*dP/1000*MassivSS</f>
        <v>0.49841509243899712</v>
      </c>
      <c r="J909" s="24">
        <f>IF(H909&lt;600,425+0.773*H909-1.69/1000*H909^2+2.22/1000^2*H909^3,IF(H909&lt;735,666+13002/(738-H909),IF(H909&lt;900,545+17820/(H909-731),650)))</f>
        <v>568.30573283572664</v>
      </c>
      <c r="K909" s="12">
        <f>LambdaP*MassivSS/(dP/1000)/(J909*RhoA)/(1+I909/3)*(D909-H909)*DeltaT-(EXP(I909/10)-1)*(D909-D908)</f>
        <v>0.32154223208718241</v>
      </c>
      <c r="L909" s="24">
        <f>L908+IF(Limit=Oui,MAX(0,O908),O908)</f>
        <v>309.85955395524257</v>
      </c>
      <c r="M909" s="12">
        <f>Cp*RhoP/(N909*RhoA)*dP/1000*MassivW</f>
        <v>0.49841509243899712</v>
      </c>
      <c r="N909" s="24">
        <f>IF(L909&lt;600,425+0.773*L909-1.69/1000*L909^2+2.22/1000^2*L909^3,IF(L909&lt;735,666+13002/(738-L909),IF(L909&lt;900,545+17820/(L909-731),650)))</f>
        <v>568.30573283572664</v>
      </c>
      <c r="O909" s="12">
        <f>LambdaP*MassivW/(dP/1000)/(N909*RhoA)/(1+M909/3)*(D909-L909)*DeltaT-(EXP(M909/10)-1)*(D909-D908)</f>
        <v>0.32154223208718241</v>
      </c>
      <c r="P909" s="24">
        <f>P908+IF(Limit=Oui,MAX(0,S908),S908)</f>
        <v>309.85955395524257</v>
      </c>
      <c r="Q909" s="12">
        <f>Cp*RhoP/(R909*RhoA)*dP/1000*MassivSI</f>
        <v>0.49841509243899712</v>
      </c>
      <c r="R909" s="24">
        <f>IF(P909&lt;600,425+0.773*P909-1.69/1000*P909^2+2.22/1000^2*P909^3,IF(P909&lt;735,666+13002/(738-P909),IF(P909&lt;900,545+17820/(P909-731),650)))</f>
        <v>568.30573283572664</v>
      </c>
      <c r="S909" s="12">
        <f>LambdaP*MassivSI/(dP/1000)/(R909*RhoA)/(1+Q909/3)*(D909-P909)*DeltaT-(EXP(Q909/10)-1)*(D909-D908)</f>
        <v>0.32154223208718241</v>
      </c>
    </row>
    <row r="910" spans="2:19" x14ac:dyDescent="0.25">
      <c r="B910" s="3">
        <f t="shared" si="52"/>
        <v>4460</v>
      </c>
      <c r="C910" s="14">
        <f t="shared" si="53"/>
        <v>74.333333333333329</v>
      </c>
      <c r="D910" s="11">
        <f t="shared" si="54"/>
        <v>977.37613773616363</v>
      </c>
      <c r="E910" s="11">
        <f t="shared" si="55"/>
        <v>310.18109618732979</v>
      </c>
      <c r="F910" s="11">
        <f>L910</f>
        <v>310.18109618732979</v>
      </c>
      <c r="G910" s="11">
        <f>P910</f>
        <v>310.18109618732979</v>
      </c>
      <c r="H910" s="24">
        <f>H909+IF(Limit=Oui,MAX(0,K909),K909)</f>
        <v>310.18109618732979</v>
      </c>
      <c r="I910" s="12">
        <f>Cp*RhoP/(J910*RhoA)*dP/1000*MassivSS</f>
        <v>0.49831211613567905</v>
      </c>
      <c r="J910" s="24">
        <f>IF(H910&lt;600,425+0.773*H910-1.69/1000*H910^2+2.22/1000^2*H910^3,IF(H910&lt;735,666+13002/(738-H910),IF(H910&lt;900,545+17820/(H910-731),650)))</f>
        <v>568.42317333461642</v>
      </c>
      <c r="K910" s="12">
        <f>LambdaP*MassivSS/(dP/1000)/(J910*RhoA)/(1+I910/3)*(D910-H910)*DeltaT-(EXP(I910/10)-1)*(D910-D909)</f>
        <v>0.32141912198234723</v>
      </c>
      <c r="L910" s="24">
        <f>L909+IF(Limit=Oui,MAX(0,O909),O909)</f>
        <v>310.18109618732979</v>
      </c>
      <c r="M910" s="12">
        <f>Cp*RhoP/(N910*RhoA)*dP/1000*MassivW</f>
        <v>0.49831211613567905</v>
      </c>
      <c r="N910" s="24">
        <f>IF(L910&lt;600,425+0.773*L910-1.69/1000*L910^2+2.22/1000^2*L910^3,IF(L910&lt;735,666+13002/(738-L910),IF(L910&lt;900,545+17820/(L910-731),650)))</f>
        <v>568.42317333461642</v>
      </c>
      <c r="O910" s="12">
        <f>LambdaP*MassivW/(dP/1000)/(N910*RhoA)/(1+M910/3)*(D910-L910)*DeltaT-(EXP(M910/10)-1)*(D910-D909)</f>
        <v>0.32141912198234723</v>
      </c>
      <c r="P910" s="24">
        <f>P909+IF(Limit=Oui,MAX(0,S909),S909)</f>
        <v>310.18109618732979</v>
      </c>
      <c r="Q910" s="12">
        <f>Cp*RhoP/(R910*RhoA)*dP/1000*MassivSI</f>
        <v>0.49831211613567905</v>
      </c>
      <c r="R910" s="24">
        <f>IF(P910&lt;600,425+0.773*P910-1.69/1000*P910^2+2.22/1000^2*P910^3,IF(P910&lt;735,666+13002/(738-P910),IF(P910&lt;900,545+17820/(P910-731),650)))</f>
        <v>568.42317333461642</v>
      </c>
      <c r="S910" s="12">
        <f>LambdaP*MassivSI/(dP/1000)/(R910*RhoA)/(1+Q910/3)*(D910-P910)*DeltaT-(EXP(Q910/10)-1)*(D910-D909)</f>
        <v>0.32141912198234723</v>
      </c>
    </row>
    <row r="911" spans="2:19" x14ac:dyDescent="0.25">
      <c r="B911" s="3">
        <f t="shared" si="52"/>
        <v>4465</v>
      </c>
      <c r="C911" s="14">
        <f t="shared" si="53"/>
        <v>74.416666666666671</v>
      </c>
      <c r="D911" s="11">
        <f t="shared" si="54"/>
        <v>977.54373461746013</v>
      </c>
      <c r="E911" s="11">
        <f t="shared" si="55"/>
        <v>310.50251530931212</v>
      </c>
      <c r="F911" s="11">
        <f>L911</f>
        <v>310.50251530931212</v>
      </c>
      <c r="G911" s="11">
        <f>P911</f>
        <v>310.50251530931212</v>
      </c>
      <c r="H911" s="24">
        <f>H910+IF(Limit=Oui,MAX(0,K910),K910)</f>
        <v>310.50251530931212</v>
      </c>
      <c r="I911" s="12">
        <f>Cp*RhoP/(J911*RhoA)*dP/1000*MassivSS</f>
        <v>0.49820915372081986</v>
      </c>
      <c r="J911" s="24">
        <f>IF(H911&lt;600,425+0.773*H911-1.69/1000*H911^2+2.22/1000^2*H911^3,IF(H911&lt;735,666+13002/(738-H911),IF(H911&lt;900,545+17820/(H911-731),650)))</f>
        <v>568.54064653267278</v>
      </c>
      <c r="K911" s="12">
        <f>LambdaP*MassivSS/(dP/1000)/(J911*RhoA)/(1+I911/3)*(D911-H911)*DeltaT-(EXP(I911/10)-1)*(D911-D910)</f>
        <v>0.32129598551330318</v>
      </c>
      <c r="L911" s="24">
        <f>L910+IF(Limit=Oui,MAX(0,O910),O910)</f>
        <v>310.50251530931212</v>
      </c>
      <c r="M911" s="12">
        <f>Cp*RhoP/(N911*RhoA)*dP/1000*MassivW</f>
        <v>0.49820915372081986</v>
      </c>
      <c r="N911" s="24">
        <f>IF(L911&lt;600,425+0.773*L911-1.69/1000*L911^2+2.22/1000^2*L911^3,IF(L911&lt;735,666+13002/(738-L911),IF(L911&lt;900,545+17820/(L911-731),650)))</f>
        <v>568.54064653267278</v>
      </c>
      <c r="O911" s="12">
        <f>LambdaP*MassivW/(dP/1000)/(N911*RhoA)/(1+M911/3)*(D911-L911)*DeltaT-(EXP(M911/10)-1)*(D911-D910)</f>
        <v>0.32129598551330318</v>
      </c>
      <c r="P911" s="24">
        <f>P910+IF(Limit=Oui,MAX(0,S910),S910)</f>
        <v>310.50251530931212</v>
      </c>
      <c r="Q911" s="12">
        <f>Cp*RhoP/(R911*RhoA)*dP/1000*MassivSI</f>
        <v>0.49820915372081986</v>
      </c>
      <c r="R911" s="24">
        <f>IF(P911&lt;600,425+0.773*P911-1.69/1000*P911^2+2.22/1000^2*P911^3,IF(P911&lt;735,666+13002/(738-P911),IF(P911&lt;900,545+17820/(P911-731),650)))</f>
        <v>568.54064653267278</v>
      </c>
      <c r="S911" s="12">
        <f>LambdaP*MassivSI/(dP/1000)/(R911*RhoA)/(1+Q911/3)*(D911-P911)*DeltaT-(EXP(Q911/10)-1)*(D911-D910)</f>
        <v>0.32129598551330318</v>
      </c>
    </row>
    <row r="912" spans="2:19" x14ac:dyDescent="0.25">
      <c r="B912" s="3">
        <f t="shared" si="52"/>
        <v>4470</v>
      </c>
      <c r="C912" s="14">
        <f t="shared" si="53"/>
        <v>74.5</v>
      </c>
      <c r="D912" s="11">
        <f t="shared" si="54"/>
        <v>977.71114423963229</v>
      </c>
      <c r="E912" s="11">
        <f t="shared" si="55"/>
        <v>310.82381129482542</v>
      </c>
      <c r="F912" s="11">
        <f>L912</f>
        <v>310.82381129482542</v>
      </c>
      <c r="G912" s="11">
        <f>P912</f>
        <v>310.82381129482542</v>
      </c>
      <c r="H912" s="24">
        <f>H911+IF(Limit=Oui,MAX(0,K911),K911)</f>
        <v>310.82381129482542</v>
      </c>
      <c r="I912" s="12">
        <f>Cp*RhoP/(J912*RhoA)*dP/1000*MassivSS</f>
        <v>0.49810620490297119</v>
      </c>
      <c r="J912" s="24">
        <f>IF(H912&lt;600,425+0.773*H912-1.69/1000*H912^2+2.22/1000^2*H912^3,IF(H912&lt;735,666+13002/(738-H912),IF(H912&lt;900,545+17820/(H912-731),650)))</f>
        <v>568.65815277307559</v>
      </c>
      <c r="K912" s="12">
        <f>LambdaP*MassivSS/(dP/1000)/(J912*RhoA)/(1+I912/3)*(D912-H912)*DeltaT-(EXP(I912/10)-1)*(D912-D911)</f>
        <v>0.3211728228417165</v>
      </c>
      <c r="L912" s="24">
        <f>L911+IF(Limit=Oui,MAX(0,O911),O911)</f>
        <v>310.82381129482542</v>
      </c>
      <c r="M912" s="12">
        <f>Cp*RhoP/(N912*RhoA)*dP/1000*MassivW</f>
        <v>0.49810620490297119</v>
      </c>
      <c r="N912" s="24">
        <f>IF(L912&lt;600,425+0.773*L912-1.69/1000*L912^2+2.22/1000^2*L912^3,IF(L912&lt;735,666+13002/(738-L912),IF(L912&lt;900,545+17820/(L912-731),650)))</f>
        <v>568.65815277307559</v>
      </c>
      <c r="O912" s="12">
        <f>LambdaP*MassivW/(dP/1000)/(N912*RhoA)/(1+M912/3)*(D912-L912)*DeltaT-(EXP(M912/10)-1)*(D912-D911)</f>
        <v>0.3211728228417165</v>
      </c>
      <c r="P912" s="24">
        <f>P911+IF(Limit=Oui,MAX(0,S911),S911)</f>
        <v>310.82381129482542</v>
      </c>
      <c r="Q912" s="12">
        <f>Cp*RhoP/(R912*RhoA)*dP/1000*MassivSI</f>
        <v>0.49810620490297119</v>
      </c>
      <c r="R912" s="24">
        <f>IF(P912&lt;600,425+0.773*P912-1.69/1000*P912^2+2.22/1000^2*P912^3,IF(P912&lt;735,666+13002/(738-P912),IF(P912&lt;900,545+17820/(P912-731),650)))</f>
        <v>568.65815277307559</v>
      </c>
      <c r="S912" s="12">
        <f>LambdaP*MassivSI/(dP/1000)/(R912*RhoA)/(1+Q912/3)*(D912-P912)*DeltaT-(EXP(Q912/10)-1)*(D912-D911)</f>
        <v>0.3211728228417165</v>
      </c>
    </row>
    <row r="913" spans="2:19" x14ac:dyDescent="0.25">
      <c r="B913" s="3">
        <f t="shared" si="52"/>
        <v>4475</v>
      </c>
      <c r="C913" s="14">
        <f t="shared" si="53"/>
        <v>74.583333333333329</v>
      </c>
      <c r="D913" s="11">
        <f t="shared" si="54"/>
        <v>977.87836702066943</v>
      </c>
      <c r="E913" s="11">
        <f t="shared" si="55"/>
        <v>311.14498411766715</v>
      </c>
      <c r="F913" s="11">
        <f>L913</f>
        <v>311.14498411766715</v>
      </c>
      <c r="G913" s="11">
        <f>P913</f>
        <v>311.14498411766715</v>
      </c>
      <c r="H913" s="24">
        <f>H912+IF(Limit=Oui,MAX(0,K912),K912)</f>
        <v>311.14498411766715</v>
      </c>
      <c r="I913" s="12">
        <f>Cp*RhoP/(J913*RhoA)*dP/1000*MassivSS</f>
        <v>0.49800326939200074</v>
      </c>
      <c r="J913" s="24">
        <f>IF(H913&lt;600,425+0.773*H913-1.69/1000*H913^2+2.22/1000^2*H913^3,IF(H913&lt;735,666+13002/(738-H913),IF(H913&lt;900,545+17820/(H913-731),650)))</f>
        <v>568.77569239805564</v>
      </c>
      <c r="K913" s="12">
        <f>LambdaP*MassivSS/(dP/1000)/(J913*RhoA)/(1+I913/3)*(D913-H913)*DeltaT-(EXP(I913/10)-1)*(D913-D912)</f>
        <v>0.3210496341287154</v>
      </c>
      <c r="L913" s="24">
        <f>L912+IF(Limit=Oui,MAX(0,O912),O912)</f>
        <v>311.14498411766715</v>
      </c>
      <c r="M913" s="12">
        <f>Cp*RhoP/(N913*RhoA)*dP/1000*MassivW</f>
        <v>0.49800326939200074</v>
      </c>
      <c r="N913" s="24">
        <f>IF(L913&lt;600,425+0.773*L913-1.69/1000*L913^2+2.22/1000^2*L913^3,IF(L913&lt;735,666+13002/(738-L913),IF(L913&lt;900,545+17820/(L913-731),650)))</f>
        <v>568.77569239805564</v>
      </c>
      <c r="O913" s="12">
        <f>LambdaP*MassivW/(dP/1000)/(N913*RhoA)/(1+M913/3)*(D913-L913)*DeltaT-(EXP(M913/10)-1)*(D913-D912)</f>
        <v>0.3210496341287154</v>
      </c>
      <c r="P913" s="24">
        <f>P912+IF(Limit=Oui,MAX(0,S912),S912)</f>
        <v>311.14498411766715</v>
      </c>
      <c r="Q913" s="12">
        <f>Cp*RhoP/(R913*RhoA)*dP/1000*MassivSI</f>
        <v>0.49800326939200074</v>
      </c>
      <c r="R913" s="24">
        <f>IF(P913&lt;600,425+0.773*P913-1.69/1000*P913^2+2.22/1000^2*P913^3,IF(P913&lt;735,666+13002/(738-P913),IF(P913&lt;900,545+17820/(P913-731),650)))</f>
        <v>568.77569239805564</v>
      </c>
      <c r="S913" s="12">
        <f>LambdaP*MassivSI/(dP/1000)/(R913*RhoA)/(1+Q913/3)*(D913-P913)*DeltaT-(EXP(Q913/10)-1)*(D913-D912)</f>
        <v>0.3210496341287154</v>
      </c>
    </row>
    <row r="914" spans="2:19" x14ac:dyDescent="0.25">
      <c r="B914" s="3">
        <f t="shared" si="52"/>
        <v>4480</v>
      </c>
      <c r="C914" s="14">
        <f t="shared" si="53"/>
        <v>74.666666666666671</v>
      </c>
      <c r="D914" s="11">
        <f t="shared" si="54"/>
        <v>978.0454033771631</v>
      </c>
      <c r="E914" s="11">
        <f t="shared" si="55"/>
        <v>311.46603375179586</v>
      </c>
      <c r="F914" s="11">
        <f>L914</f>
        <v>311.46603375179586</v>
      </c>
      <c r="G914" s="11">
        <f>P914</f>
        <v>311.46603375179586</v>
      </c>
      <c r="H914" s="24">
        <f>H913+IF(Limit=Oui,MAX(0,K913),K913)</f>
        <v>311.46603375179586</v>
      </c>
      <c r="I914" s="12">
        <f>Cp*RhoP/(J914*RhoA)*dP/1000*MassivSS</f>
        <v>0.49790034689908835</v>
      </c>
      <c r="J914" s="24">
        <f>IF(H914&lt;600,425+0.773*H914-1.69/1000*H914^2+2.22/1000^2*H914^3,IF(H914&lt;735,666+13002/(738-H914),IF(H914&lt;900,545+17820/(H914-731),650)))</f>
        <v>568.89326574889628</v>
      </c>
      <c r="K914" s="12">
        <f>LambdaP*MassivSS/(dP/1000)/(J914*RhoA)/(1+I914/3)*(D914-H914)*DeltaT-(EXP(I914/10)-1)*(D914-D913)</f>
        <v>0.32092641953493223</v>
      </c>
      <c r="L914" s="24">
        <f>L913+IF(Limit=Oui,MAX(0,O913),O913)</f>
        <v>311.46603375179586</v>
      </c>
      <c r="M914" s="12">
        <f>Cp*RhoP/(N914*RhoA)*dP/1000*MassivW</f>
        <v>0.49790034689908835</v>
      </c>
      <c r="N914" s="24">
        <f>IF(L914&lt;600,425+0.773*L914-1.69/1000*L914^2+2.22/1000^2*L914^3,IF(L914&lt;735,666+13002/(738-L914),IF(L914&lt;900,545+17820/(L914-731),650)))</f>
        <v>568.89326574889628</v>
      </c>
      <c r="O914" s="12">
        <f>LambdaP*MassivW/(dP/1000)/(N914*RhoA)/(1+M914/3)*(D914-L914)*DeltaT-(EXP(M914/10)-1)*(D914-D913)</f>
        <v>0.32092641953493223</v>
      </c>
      <c r="P914" s="24">
        <f>P913+IF(Limit=Oui,MAX(0,S913),S913)</f>
        <v>311.46603375179586</v>
      </c>
      <c r="Q914" s="12">
        <f>Cp*RhoP/(R914*RhoA)*dP/1000*MassivSI</f>
        <v>0.49790034689908835</v>
      </c>
      <c r="R914" s="24">
        <f>IF(P914&lt;600,425+0.773*P914-1.69/1000*P914^2+2.22/1000^2*P914^3,IF(P914&lt;735,666+13002/(738-P914),IF(P914&lt;900,545+17820/(P914-731),650)))</f>
        <v>568.89326574889628</v>
      </c>
      <c r="S914" s="12">
        <f>LambdaP*MassivSI/(dP/1000)/(R914*RhoA)/(1+Q914/3)*(D914-P914)*DeltaT-(EXP(Q914/10)-1)*(D914-D913)</f>
        <v>0.32092641953493223</v>
      </c>
    </row>
    <row r="915" spans="2:19" x14ac:dyDescent="0.25">
      <c r="B915" s="3">
        <f t="shared" ref="B915:B978" si="56">B914+DeltaT</f>
        <v>4485</v>
      </c>
      <c r="C915" s="14">
        <f t="shared" ref="C915:C978" si="57">B915/60</f>
        <v>74.75</v>
      </c>
      <c r="D915" s="11">
        <f t="shared" ref="D915:D978" si="58">20+345*LOG(8*C915+1,10)</f>
        <v>978.21225372431229</v>
      </c>
      <c r="E915" s="11">
        <f t="shared" ref="E915:E978" si="59">H915</f>
        <v>311.7869601713308</v>
      </c>
      <c r="F915" s="11">
        <f>L915</f>
        <v>311.7869601713308</v>
      </c>
      <c r="G915" s="11">
        <f>P915</f>
        <v>311.7869601713308</v>
      </c>
      <c r="H915" s="24">
        <f>H914+IF(Limit=Oui,MAX(0,K914),K914)</f>
        <v>311.7869601713308</v>
      </c>
      <c r="I915" s="12">
        <f>Cp*RhoP/(J915*RhoA)*dP/1000*MassivSS</f>
        <v>0.49779743713672286</v>
      </c>
      <c r="J915" s="24">
        <f>IF(H915&lt;600,425+0.773*H915-1.69/1000*H915^2+2.22/1000^2*H915^3,IF(H915&lt;735,666+13002/(738-H915),IF(H915&lt;900,545+17820/(H915-731),650)))</f>
        <v>569.01087316593384</v>
      </c>
      <c r="K915" s="12">
        <f>LambdaP*MassivSS/(dP/1000)/(J915*RhoA)/(1+I915/3)*(D915-H915)*DeltaT-(EXP(I915/10)-1)*(D915-D914)</f>
        <v>0.32080317922055224</v>
      </c>
      <c r="L915" s="24">
        <f>L914+IF(Limit=Oui,MAX(0,O914),O914)</f>
        <v>311.7869601713308</v>
      </c>
      <c r="M915" s="12">
        <f>Cp*RhoP/(N915*RhoA)*dP/1000*MassivW</f>
        <v>0.49779743713672286</v>
      </c>
      <c r="N915" s="24">
        <f>IF(L915&lt;600,425+0.773*L915-1.69/1000*L915^2+2.22/1000^2*L915^3,IF(L915&lt;735,666+13002/(738-L915),IF(L915&lt;900,545+17820/(L915-731),650)))</f>
        <v>569.01087316593384</v>
      </c>
      <c r="O915" s="12">
        <f>LambdaP*MassivW/(dP/1000)/(N915*RhoA)/(1+M915/3)*(D915-L915)*DeltaT-(EXP(M915/10)-1)*(D915-D914)</f>
        <v>0.32080317922055224</v>
      </c>
      <c r="P915" s="24">
        <f>P914+IF(Limit=Oui,MAX(0,S914),S914)</f>
        <v>311.7869601713308</v>
      </c>
      <c r="Q915" s="12">
        <f>Cp*RhoP/(R915*RhoA)*dP/1000*MassivSI</f>
        <v>0.49779743713672286</v>
      </c>
      <c r="R915" s="24">
        <f>IF(P915&lt;600,425+0.773*P915-1.69/1000*P915^2+2.22/1000^2*P915^3,IF(P915&lt;735,666+13002/(738-P915),IF(P915&lt;900,545+17820/(P915-731),650)))</f>
        <v>569.01087316593384</v>
      </c>
      <c r="S915" s="12">
        <f>LambdaP*MassivSI/(dP/1000)/(R915*RhoA)/(1+Q915/3)*(D915-P915)*DeltaT-(EXP(Q915/10)-1)*(D915-D914)</f>
        <v>0.32080317922055224</v>
      </c>
    </row>
    <row r="916" spans="2:19" x14ac:dyDescent="0.25">
      <c r="B916" s="3">
        <f t="shared" si="56"/>
        <v>4490</v>
      </c>
      <c r="C916" s="14">
        <f t="shared" si="57"/>
        <v>74.833333333333329</v>
      </c>
      <c r="D916" s="11">
        <f t="shared" si="58"/>
        <v>978.37891847593164</v>
      </c>
      <c r="E916" s="11">
        <f t="shared" si="59"/>
        <v>312.10776335055135</v>
      </c>
      <c r="F916" s="11">
        <f>L916</f>
        <v>312.10776335055135</v>
      </c>
      <c r="G916" s="11">
        <f>P916</f>
        <v>312.10776335055135</v>
      </c>
      <c r="H916" s="24">
        <f>H915+IF(Limit=Oui,MAX(0,K915),K915)</f>
        <v>312.10776335055135</v>
      </c>
      <c r="I916" s="12">
        <f>Cp*RhoP/(J916*RhoA)*dP/1000*MassivSS</f>
        <v>0.49769453981869988</v>
      </c>
      <c r="J916" s="24">
        <f>IF(H916&lt;600,425+0.773*H916-1.69/1000*H916^2+2.22/1000^2*H916^3,IF(H916&lt;735,666+13002/(738-H916),IF(H916&lt;900,545+17820/(H916-731),650)))</f>
        <v>569.12851498855844</v>
      </c>
      <c r="K916" s="12">
        <f>LambdaP*MassivSS/(dP/1000)/(J916*RhoA)/(1+I916/3)*(D916-H916)*DeltaT-(EXP(I916/10)-1)*(D916-D915)</f>
        <v>0.32067991334516688</v>
      </c>
      <c r="L916" s="24">
        <f>L915+IF(Limit=Oui,MAX(0,O915),O915)</f>
        <v>312.10776335055135</v>
      </c>
      <c r="M916" s="12">
        <f>Cp*RhoP/(N916*RhoA)*dP/1000*MassivW</f>
        <v>0.49769453981869988</v>
      </c>
      <c r="N916" s="24">
        <f>IF(L916&lt;600,425+0.773*L916-1.69/1000*L916^2+2.22/1000^2*L916^3,IF(L916&lt;735,666+13002/(738-L916),IF(L916&lt;900,545+17820/(L916-731),650)))</f>
        <v>569.12851498855844</v>
      </c>
      <c r="O916" s="12">
        <f>LambdaP*MassivW/(dP/1000)/(N916*RhoA)/(1+M916/3)*(D916-L916)*DeltaT-(EXP(M916/10)-1)*(D916-D915)</f>
        <v>0.32067991334516688</v>
      </c>
      <c r="P916" s="24">
        <f>P915+IF(Limit=Oui,MAX(0,S915),S915)</f>
        <v>312.10776335055135</v>
      </c>
      <c r="Q916" s="12">
        <f>Cp*RhoP/(R916*RhoA)*dP/1000*MassivSI</f>
        <v>0.49769453981869988</v>
      </c>
      <c r="R916" s="24">
        <f>IF(P916&lt;600,425+0.773*P916-1.69/1000*P916^2+2.22/1000^2*P916^3,IF(P916&lt;735,666+13002/(738-P916),IF(P916&lt;900,545+17820/(P916-731),650)))</f>
        <v>569.12851498855844</v>
      </c>
      <c r="S916" s="12">
        <f>LambdaP*MassivSI/(dP/1000)/(R916*RhoA)/(1+Q916/3)*(D916-P916)*DeltaT-(EXP(Q916/10)-1)*(D916-D915)</f>
        <v>0.32067991334516688</v>
      </c>
    </row>
    <row r="917" spans="2:19" x14ac:dyDescent="0.25">
      <c r="B917" s="3">
        <f t="shared" si="56"/>
        <v>4495</v>
      </c>
      <c r="C917" s="14">
        <f t="shared" si="57"/>
        <v>74.916666666666671</v>
      </c>
      <c r="D917" s="11">
        <f t="shared" si="58"/>
        <v>978.5453980444554</v>
      </c>
      <c r="E917" s="11">
        <f t="shared" si="59"/>
        <v>312.4284432638965</v>
      </c>
      <c r="F917" s="11">
        <f>L917</f>
        <v>312.4284432638965</v>
      </c>
      <c r="G917" s="11">
        <f>P917</f>
        <v>312.4284432638965</v>
      </c>
      <c r="H917" s="24">
        <f>H916+IF(Limit=Oui,MAX(0,K916),K916)</f>
        <v>312.4284432638965</v>
      </c>
      <c r="I917" s="12">
        <f>Cp*RhoP/(J917*RhoA)*dP/1000*MassivSS</f>
        <v>0.49759165466012018</v>
      </c>
      <c r="J917" s="24">
        <f>IF(H917&lt;600,425+0.773*H917-1.69/1000*H917^2+2.22/1000^2*H917^3,IF(H917&lt;735,666+13002/(738-H917),IF(H917&lt;900,545+17820/(H917-731),650)))</f>
        <v>569.24619155521407</v>
      </c>
      <c r="K917" s="12">
        <f>LambdaP*MassivSS/(dP/1000)/(J917*RhoA)/(1+I917/3)*(D917-H917)*DeltaT-(EXP(I917/10)-1)*(D917-D916)</f>
        <v>0.32055662206798979</v>
      </c>
      <c r="L917" s="24">
        <f>L916+IF(Limit=Oui,MAX(0,O916),O916)</f>
        <v>312.4284432638965</v>
      </c>
      <c r="M917" s="12">
        <f>Cp*RhoP/(N917*RhoA)*dP/1000*MassivW</f>
        <v>0.49759165466012018</v>
      </c>
      <c r="N917" s="24">
        <f>IF(L917&lt;600,425+0.773*L917-1.69/1000*L917^2+2.22/1000^2*L917^3,IF(L917&lt;735,666+13002/(738-L917),IF(L917&lt;900,545+17820/(L917-731),650)))</f>
        <v>569.24619155521407</v>
      </c>
      <c r="O917" s="12">
        <f>LambdaP*MassivW/(dP/1000)/(N917*RhoA)/(1+M917/3)*(D917-L917)*DeltaT-(EXP(M917/10)-1)*(D917-D916)</f>
        <v>0.32055662206798979</v>
      </c>
      <c r="P917" s="24">
        <f>P916+IF(Limit=Oui,MAX(0,S916),S916)</f>
        <v>312.4284432638965</v>
      </c>
      <c r="Q917" s="12">
        <f>Cp*RhoP/(R917*RhoA)*dP/1000*MassivSI</f>
        <v>0.49759165466012018</v>
      </c>
      <c r="R917" s="24">
        <f>IF(P917&lt;600,425+0.773*P917-1.69/1000*P917^2+2.22/1000^2*P917^3,IF(P917&lt;735,666+13002/(738-P917),IF(P917&lt;900,545+17820/(P917-731),650)))</f>
        <v>569.24619155521407</v>
      </c>
      <c r="S917" s="12">
        <f>LambdaP*MassivSI/(dP/1000)/(R917*RhoA)/(1+Q917/3)*(D917-P917)*DeltaT-(EXP(Q917/10)-1)*(D917-D916)</f>
        <v>0.32055662206798979</v>
      </c>
    </row>
    <row r="918" spans="2:19" x14ac:dyDescent="0.25">
      <c r="B918" s="3">
        <f t="shared" si="56"/>
        <v>4500</v>
      </c>
      <c r="C918" s="14">
        <f t="shared" si="57"/>
        <v>75</v>
      </c>
      <c r="D918" s="11">
        <f t="shared" si="58"/>
        <v>978.71169284094503</v>
      </c>
      <c r="E918" s="11">
        <f t="shared" si="59"/>
        <v>312.74899988596451</v>
      </c>
      <c r="F918" s="11">
        <f>L918</f>
        <v>312.74899988596451</v>
      </c>
      <c r="G918" s="11">
        <f>P918</f>
        <v>312.74899988596451</v>
      </c>
      <c r="H918" s="24">
        <f>H917+IF(Limit=Oui,MAX(0,K917),K917)</f>
        <v>312.74899988596451</v>
      </c>
      <c r="I918" s="12">
        <f>Cp*RhoP/(J918*RhoA)*dP/1000*MassivSS</f>
        <v>0.49748878137738489</v>
      </c>
      <c r="J918" s="24">
        <f>IF(H918&lt;600,425+0.773*H918-1.69/1000*H918^2+2.22/1000^2*H918^3,IF(H918&lt;735,666+13002/(738-H918),IF(H918&lt;900,545+17820/(H918-731),650)))</f>
        <v>569.36390320339979</v>
      </c>
      <c r="K918" s="12">
        <f>LambdaP*MassivSS/(dP/1000)/(J918*RhoA)/(1+I918/3)*(D918-H918)*DeltaT-(EXP(I918/10)-1)*(D918-D917)</f>
        <v>0.32043330554767419</v>
      </c>
      <c r="L918" s="24">
        <f>L917+IF(Limit=Oui,MAX(0,O917),O917)</f>
        <v>312.74899988596451</v>
      </c>
      <c r="M918" s="12">
        <f>Cp*RhoP/(N918*RhoA)*dP/1000*MassivW</f>
        <v>0.49748878137738489</v>
      </c>
      <c r="N918" s="24">
        <f>IF(L918&lt;600,425+0.773*L918-1.69/1000*L918^2+2.22/1000^2*L918^3,IF(L918&lt;735,666+13002/(738-L918),IF(L918&lt;900,545+17820/(L918-731),650)))</f>
        <v>569.36390320339979</v>
      </c>
      <c r="O918" s="12">
        <f>LambdaP*MassivW/(dP/1000)/(N918*RhoA)/(1+M918/3)*(D918-L918)*DeltaT-(EXP(M918/10)-1)*(D918-D917)</f>
        <v>0.32043330554767419</v>
      </c>
      <c r="P918" s="24">
        <f>P917+IF(Limit=Oui,MAX(0,S917),S917)</f>
        <v>312.74899988596451</v>
      </c>
      <c r="Q918" s="12">
        <f>Cp*RhoP/(R918*RhoA)*dP/1000*MassivSI</f>
        <v>0.49748878137738489</v>
      </c>
      <c r="R918" s="24">
        <f>IF(P918&lt;600,425+0.773*P918-1.69/1000*P918^2+2.22/1000^2*P918^3,IF(P918&lt;735,666+13002/(738-P918),IF(P918&lt;900,545+17820/(P918-731),650)))</f>
        <v>569.36390320339979</v>
      </c>
      <c r="S918" s="12">
        <f>LambdaP*MassivSI/(dP/1000)/(R918*RhoA)/(1+Q918/3)*(D918-P918)*DeltaT-(EXP(Q918/10)-1)*(D918-D917)</f>
        <v>0.32043330554767419</v>
      </c>
    </row>
    <row r="919" spans="2:19" x14ac:dyDescent="0.25">
      <c r="B919" s="3">
        <f t="shared" si="56"/>
        <v>4505</v>
      </c>
      <c r="C919" s="14">
        <f t="shared" si="57"/>
        <v>75.083333333333329</v>
      </c>
      <c r="D919" s="11">
        <f t="shared" si="58"/>
        <v>978.87780327509495</v>
      </c>
      <c r="E919" s="11">
        <f t="shared" si="59"/>
        <v>313.06943319151219</v>
      </c>
      <c r="F919" s="11">
        <f>L919</f>
        <v>313.06943319151219</v>
      </c>
      <c r="G919" s="11">
        <f>P919</f>
        <v>313.06943319151219</v>
      </c>
      <c r="H919" s="24">
        <f>H918+IF(Limit=Oui,MAX(0,K918),K918)</f>
        <v>313.06943319151219</v>
      </c>
      <c r="I919" s="12">
        <f>Cp*RhoP/(J919*RhoA)*dP/1000*MassivSS</f>
        <v>0.49738591968819418</v>
      </c>
      <c r="J919" s="24">
        <f>IF(H919&lt;600,425+0.773*H919-1.69/1000*H919^2+2.22/1000^2*H919^3,IF(H919&lt;735,666+13002/(738-H919),IF(H919&lt;900,545+17820/(H919-731),650)))</f>
        <v>569.48165026967069</v>
      </c>
      <c r="K919" s="12">
        <f>LambdaP*MassivSS/(dP/1000)/(J919*RhoA)/(1+I919/3)*(D919-H919)*DeltaT-(EXP(I919/10)-1)*(D919-D918)</f>
        <v>0.32030996394241468</v>
      </c>
      <c r="L919" s="24">
        <f>L918+IF(Limit=Oui,MAX(0,O918),O918)</f>
        <v>313.06943319151219</v>
      </c>
      <c r="M919" s="12">
        <f>Cp*RhoP/(N919*RhoA)*dP/1000*MassivW</f>
        <v>0.49738591968819418</v>
      </c>
      <c r="N919" s="24">
        <f>IF(L919&lt;600,425+0.773*L919-1.69/1000*L919^2+2.22/1000^2*L919^3,IF(L919&lt;735,666+13002/(738-L919),IF(L919&lt;900,545+17820/(L919-731),650)))</f>
        <v>569.48165026967069</v>
      </c>
      <c r="O919" s="12">
        <f>LambdaP*MassivW/(dP/1000)/(N919*RhoA)/(1+M919/3)*(D919-L919)*DeltaT-(EXP(M919/10)-1)*(D919-D918)</f>
        <v>0.32030996394241468</v>
      </c>
      <c r="P919" s="24">
        <f>P918+IF(Limit=Oui,MAX(0,S918),S918)</f>
        <v>313.06943319151219</v>
      </c>
      <c r="Q919" s="12">
        <f>Cp*RhoP/(R919*RhoA)*dP/1000*MassivSI</f>
        <v>0.49738591968819418</v>
      </c>
      <c r="R919" s="24">
        <f>IF(P919&lt;600,425+0.773*P919-1.69/1000*P919^2+2.22/1000^2*P919^3,IF(P919&lt;735,666+13002/(738-P919),IF(P919&lt;900,545+17820/(P919-731),650)))</f>
        <v>569.48165026967069</v>
      </c>
      <c r="S919" s="12">
        <f>LambdaP*MassivSI/(dP/1000)/(R919*RhoA)/(1+Q919/3)*(D919-P919)*DeltaT-(EXP(Q919/10)-1)*(D919-D918)</f>
        <v>0.32030996394241468</v>
      </c>
    </row>
    <row r="920" spans="2:19" x14ac:dyDescent="0.25">
      <c r="B920" s="3">
        <f t="shared" si="56"/>
        <v>4510</v>
      </c>
      <c r="C920" s="14">
        <f t="shared" si="57"/>
        <v>75.166666666666671</v>
      </c>
      <c r="D920" s="11">
        <f t="shared" si="58"/>
        <v>979.04372975523791</v>
      </c>
      <c r="E920" s="11">
        <f t="shared" si="59"/>
        <v>313.3897431554546</v>
      </c>
      <c r="F920" s="11">
        <f>L920</f>
        <v>313.3897431554546</v>
      </c>
      <c r="G920" s="11">
        <f>P920</f>
        <v>313.3897431554546</v>
      </c>
      <c r="H920" s="24">
        <f>H919+IF(Limit=Oui,MAX(0,K919),K919)</f>
        <v>313.3897431554546</v>
      </c>
      <c r="I920" s="12">
        <f>Cp*RhoP/(J920*RhoA)*dP/1000*MassivSS</f>
        <v>0.49728306931154442</v>
      </c>
      <c r="J920" s="24">
        <f>IF(H920&lt;600,425+0.773*H920-1.69/1000*H920^2+2.22/1000^2*H920^3,IF(H920&lt;735,666+13002/(738-H920),IF(H920&lt;900,545+17820/(H920-731),650)))</f>
        <v>569.59943308963761</v>
      </c>
      <c r="K920" s="12">
        <f>LambdaP*MassivSS/(dP/1000)/(J920*RhoA)/(1+I920/3)*(D920-H920)*DeltaT-(EXP(I920/10)-1)*(D920-D919)</f>
        <v>0.32018659740996042</v>
      </c>
      <c r="L920" s="24">
        <f>L919+IF(Limit=Oui,MAX(0,O919),O919)</f>
        <v>313.3897431554546</v>
      </c>
      <c r="M920" s="12">
        <f>Cp*RhoP/(N920*RhoA)*dP/1000*MassivW</f>
        <v>0.49728306931154442</v>
      </c>
      <c r="N920" s="24">
        <f>IF(L920&lt;600,425+0.773*L920-1.69/1000*L920^2+2.22/1000^2*L920^3,IF(L920&lt;735,666+13002/(738-L920),IF(L920&lt;900,545+17820/(L920-731),650)))</f>
        <v>569.59943308963761</v>
      </c>
      <c r="O920" s="12">
        <f>LambdaP*MassivW/(dP/1000)/(N920*RhoA)/(1+M920/3)*(D920-L920)*DeltaT-(EXP(M920/10)-1)*(D920-D919)</f>
        <v>0.32018659740996042</v>
      </c>
      <c r="P920" s="24">
        <f>P919+IF(Limit=Oui,MAX(0,S919),S919)</f>
        <v>313.3897431554546</v>
      </c>
      <c r="Q920" s="12">
        <f>Cp*RhoP/(R920*RhoA)*dP/1000*MassivSI</f>
        <v>0.49728306931154442</v>
      </c>
      <c r="R920" s="24">
        <f>IF(P920&lt;600,425+0.773*P920-1.69/1000*P920^2+2.22/1000^2*P920^3,IF(P920&lt;735,666+13002/(738-P920),IF(P920&lt;900,545+17820/(P920-731),650)))</f>
        <v>569.59943308963761</v>
      </c>
      <c r="S920" s="12">
        <f>LambdaP*MassivSI/(dP/1000)/(R920*RhoA)/(1+Q920/3)*(D920-P920)*DeltaT-(EXP(Q920/10)-1)*(D920-D919)</f>
        <v>0.32018659740996042</v>
      </c>
    </row>
    <row r="921" spans="2:19" x14ac:dyDescent="0.25">
      <c r="B921" s="3">
        <f t="shared" si="56"/>
        <v>4515</v>
      </c>
      <c r="C921" s="14">
        <f t="shared" si="57"/>
        <v>75.25</v>
      </c>
      <c r="D921" s="11">
        <f t="shared" si="58"/>
        <v>979.20947268835221</v>
      </c>
      <c r="E921" s="11">
        <f t="shared" si="59"/>
        <v>313.70992975286458</v>
      </c>
      <c r="F921" s="11">
        <f>L921</f>
        <v>313.70992975286458</v>
      </c>
      <c r="G921" s="11">
        <f>P921</f>
        <v>313.70992975286458</v>
      </c>
      <c r="H921" s="24">
        <f>H920+IF(Limit=Oui,MAX(0,K920),K920)</f>
        <v>313.70992975286458</v>
      </c>
      <c r="I921" s="12">
        <f>Cp*RhoP/(J921*RhoA)*dP/1000*MassivSS</f>
        <v>0.49718022996772554</v>
      </c>
      <c r="J921" s="24">
        <f>IF(H921&lt;600,425+0.773*H921-1.69/1000*H921^2+2.22/1000^2*H921^3,IF(H921&lt;735,666+13002/(738-H921),IF(H921&lt;900,545+17820/(H921-731),650)))</f>
        <v>569.71725199796856</v>
      </c>
      <c r="K921" s="12">
        <f>LambdaP*MassivSS/(dP/1000)/(J921*RhoA)/(1+I921/3)*(D921-H921)*DeltaT-(EXP(I921/10)-1)*(D921-D920)</f>
        <v>0.32006320610753186</v>
      </c>
      <c r="L921" s="24">
        <f>L920+IF(Limit=Oui,MAX(0,O920),O920)</f>
        <v>313.70992975286458</v>
      </c>
      <c r="M921" s="12">
        <f>Cp*RhoP/(N921*RhoA)*dP/1000*MassivW</f>
        <v>0.49718022996772554</v>
      </c>
      <c r="N921" s="24">
        <f>IF(L921&lt;600,425+0.773*L921-1.69/1000*L921^2+2.22/1000^2*L921^3,IF(L921&lt;735,666+13002/(738-L921),IF(L921&lt;900,545+17820/(L921-731),650)))</f>
        <v>569.71725199796856</v>
      </c>
      <c r="O921" s="12">
        <f>LambdaP*MassivW/(dP/1000)/(N921*RhoA)/(1+M921/3)*(D921-L921)*DeltaT-(EXP(M921/10)-1)*(D921-D920)</f>
        <v>0.32006320610753186</v>
      </c>
      <c r="P921" s="24">
        <f>P920+IF(Limit=Oui,MAX(0,S920),S920)</f>
        <v>313.70992975286458</v>
      </c>
      <c r="Q921" s="12">
        <f>Cp*RhoP/(R921*RhoA)*dP/1000*MassivSI</f>
        <v>0.49718022996772554</v>
      </c>
      <c r="R921" s="24">
        <f>IF(P921&lt;600,425+0.773*P921-1.69/1000*P921^2+2.22/1000^2*P921^3,IF(P921&lt;735,666+13002/(738-P921),IF(P921&lt;900,545+17820/(P921-731),650)))</f>
        <v>569.71725199796856</v>
      </c>
      <c r="S921" s="12">
        <f>LambdaP*MassivSI/(dP/1000)/(R921*RhoA)/(1+Q921/3)*(D921-P921)*DeltaT-(EXP(Q921/10)-1)*(D921-D920)</f>
        <v>0.32006320610753186</v>
      </c>
    </row>
    <row r="922" spans="2:19" x14ac:dyDescent="0.25">
      <c r="B922" s="3">
        <f t="shared" si="56"/>
        <v>4520</v>
      </c>
      <c r="C922" s="14">
        <f t="shared" si="57"/>
        <v>75.333333333333329</v>
      </c>
      <c r="D922" s="11">
        <f t="shared" si="58"/>
        <v>979.37503248006658</v>
      </c>
      <c r="E922" s="11">
        <f t="shared" si="59"/>
        <v>314.02999295897212</v>
      </c>
      <c r="F922" s="11">
        <f>L922</f>
        <v>314.02999295897212</v>
      </c>
      <c r="G922" s="11">
        <f>P922</f>
        <v>314.02999295897212</v>
      </c>
      <c r="H922" s="24">
        <f>H921+IF(Limit=Oui,MAX(0,K921),K921)</f>
        <v>314.02999295897212</v>
      </c>
      <c r="I922" s="12">
        <f>Cp*RhoP/(J922*RhoA)*dP/1000*MassivSS</f>
        <v>0.49707740137831807</v>
      </c>
      <c r="J922" s="24">
        <f>IF(H922&lt;600,425+0.773*H922-1.69/1000*H922^2+2.22/1000^2*H922^3,IF(H922&lt;735,666+13002/(738-H922),IF(H922&lt;900,545+17820/(H922-731),650)))</f>
        <v>569.8351073283892</v>
      </c>
      <c r="K922" s="12">
        <f>LambdaP*MassivSS/(dP/1000)/(J922*RhoA)/(1+I922/3)*(D922-H922)*DeltaT-(EXP(I922/10)-1)*(D922-D921)</f>
        <v>0.31993979019193813</v>
      </c>
      <c r="L922" s="24">
        <f>L921+IF(Limit=Oui,MAX(0,O921),O921)</f>
        <v>314.02999295897212</v>
      </c>
      <c r="M922" s="12">
        <f>Cp*RhoP/(N922*RhoA)*dP/1000*MassivW</f>
        <v>0.49707740137831807</v>
      </c>
      <c r="N922" s="24">
        <f>IF(L922&lt;600,425+0.773*L922-1.69/1000*L922^2+2.22/1000^2*L922^3,IF(L922&lt;735,666+13002/(738-L922),IF(L922&lt;900,545+17820/(L922-731),650)))</f>
        <v>569.8351073283892</v>
      </c>
      <c r="O922" s="12">
        <f>LambdaP*MassivW/(dP/1000)/(N922*RhoA)/(1+M922/3)*(D922-L922)*DeltaT-(EXP(M922/10)-1)*(D922-D921)</f>
        <v>0.31993979019193813</v>
      </c>
      <c r="P922" s="24">
        <f>P921+IF(Limit=Oui,MAX(0,S921),S921)</f>
        <v>314.02999295897212</v>
      </c>
      <c r="Q922" s="12">
        <f>Cp*RhoP/(R922*RhoA)*dP/1000*MassivSI</f>
        <v>0.49707740137831807</v>
      </c>
      <c r="R922" s="24">
        <f>IF(P922&lt;600,425+0.773*P922-1.69/1000*P922^2+2.22/1000^2*P922^3,IF(P922&lt;735,666+13002/(738-P922),IF(P922&lt;900,545+17820/(P922-731),650)))</f>
        <v>569.8351073283892</v>
      </c>
      <c r="S922" s="12">
        <f>LambdaP*MassivSI/(dP/1000)/(R922*RhoA)/(1+Q922/3)*(D922-P922)*DeltaT-(EXP(Q922/10)-1)*(D922-D921)</f>
        <v>0.31993979019193813</v>
      </c>
    </row>
    <row r="923" spans="2:19" x14ac:dyDescent="0.25">
      <c r="B923" s="3">
        <f t="shared" si="56"/>
        <v>4525</v>
      </c>
      <c r="C923" s="14">
        <f t="shared" si="57"/>
        <v>75.416666666666671</v>
      </c>
      <c r="D923" s="11">
        <f t="shared" si="58"/>
        <v>979.54040953466699</v>
      </c>
      <c r="E923" s="11">
        <f t="shared" si="59"/>
        <v>314.34993274916405</v>
      </c>
      <c r="F923" s="11">
        <f>L923</f>
        <v>314.34993274916405</v>
      </c>
      <c r="G923" s="11">
        <f>P923</f>
        <v>314.34993274916405</v>
      </c>
      <c r="H923" s="24">
        <f>H922+IF(Limit=Oui,MAX(0,K922),K922)</f>
        <v>314.34993274916405</v>
      </c>
      <c r="I923" s="12">
        <f>Cp*RhoP/(J923*RhoA)*dP/1000*MassivSS</f>
        <v>0.49697458326619054</v>
      </c>
      <c r="J923" s="24">
        <f>IF(H923&lt;600,425+0.773*H923-1.69/1000*H923^2+2.22/1000^2*H923^3,IF(H923&lt;735,666+13002/(738-H923),IF(H923&lt;900,545+17820/(H923-731),650)))</f>
        <v>569.95299941368353</v>
      </c>
      <c r="K923" s="12">
        <f>LambdaP*MassivSS/(dP/1000)/(J923*RhoA)/(1+I923/3)*(D923-H923)*DeltaT-(EXP(I923/10)-1)*(D923-D922)</f>
        <v>0.31981634981948215</v>
      </c>
      <c r="L923" s="24">
        <f>L922+IF(Limit=Oui,MAX(0,O922),O922)</f>
        <v>314.34993274916405</v>
      </c>
      <c r="M923" s="12">
        <f>Cp*RhoP/(N923*RhoA)*dP/1000*MassivW</f>
        <v>0.49697458326619054</v>
      </c>
      <c r="N923" s="24">
        <f>IF(L923&lt;600,425+0.773*L923-1.69/1000*L923^2+2.22/1000^2*L923^3,IF(L923&lt;735,666+13002/(738-L923),IF(L923&lt;900,545+17820/(L923-731),650)))</f>
        <v>569.95299941368353</v>
      </c>
      <c r="O923" s="12">
        <f>LambdaP*MassivW/(dP/1000)/(N923*RhoA)/(1+M923/3)*(D923-L923)*DeltaT-(EXP(M923/10)-1)*(D923-D922)</f>
        <v>0.31981634981948215</v>
      </c>
      <c r="P923" s="24">
        <f>P922+IF(Limit=Oui,MAX(0,S922),S922)</f>
        <v>314.34993274916405</v>
      </c>
      <c r="Q923" s="12">
        <f>Cp*RhoP/(R923*RhoA)*dP/1000*MassivSI</f>
        <v>0.49697458326619054</v>
      </c>
      <c r="R923" s="24">
        <f>IF(P923&lt;600,425+0.773*P923-1.69/1000*P923^2+2.22/1000^2*P923^3,IF(P923&lt;735,666+13002/(738-P923),IF(P923&lt;900,545+17820/(P923-731),650)))</f>
        <v>569.95299941368353</v>
      </c>
      <c r="S923" s="12">
        <f>LambdaP*MassivSI/(dP/1000)/(R923*RhoA)/(1+Q923/3)*(D923-P923)*DeltaT-(EXP(Q923/10)-1)*(D923-D922)</f>
        <v>0.31981634981948215</v>
      </c>
    </row>
    <row r="924" spans="2:19" x14ac:dyDescent="0.25">
      <c r="B924" s="3">
        <f t="shared" si="56"/>
        <v>4530</v>
      </c>
      <c r="C924" s="14">
        <f t="shared" si="57"/>
        <v>75.5</v>
      </c>
      <c r="D924" s="11">
        <f t="shared" si="58"/>
        <v>979.70560425510166</v>
      </c>
      <c r="E924" s="11">
        <f t="shared" si="59"/>
        <v>314.66974909898352</v>
      </c>
      <c r="F924" s="11">
        <f>L924</f>
        <v>314.66974909898352</v>
      </c>
      <c r="G924" s="11">
        <f>P924</f>
        <v>314.66974909898352</v>
      </c>
      <c r="H924" s="24">
        <f>H923+IF(Limit=Oui,MAX(0,K923),K923)</f>
        <v>314.66974909898352</v>
      </c>
      <c r="I924" s="12">
        <f>Cp*RhoP/(J924*RhoA)*dP/1000*MassivSS</f>
        <v>0.4968717753554967</v>
      </c>
      <c r="J924" s="24">
        <f>IF(H924&lt;600,425+0.773*H924-1.69/1000*H924^2+2.22/1000^2*H924^3,IF(H924&lt;735,666+13002/(738-H924),IF(H924&lt;900,545+17820/(H924-731),650)))</f>
        <v>570.07092858569467</v>
      </c>
      <c r="K924" s="12">
        <f>LambdaP*MassivSS/(dP/1000)/(J924*RhoA)/(1+I924/3)*(D924-H924)*DeltaT-(EXP(I924/10)-1)*(D924-D923)</f>
        <v>0.31969288514605443</v>
      </c>
      <c r="L924" s="24">
        <f>L923+IF(Limit=Oui,MAX(0,O923),O923)</f>
        <v>314.66974909898352</v>
      </c>
      <c r="M924" s="12">
        <f>Cp*RhoP/(N924*RhoA)*dP/1000*MassivW</f>
        <v>0.4968717753554967</v>
      </c>
      <c r="N924" s="24">
        <f>IF(L924&lt;600,425+0.773*L924-1.69/1000*L924^2+2.22/1000^2*L924^3,IF(L924&lt;735,666+13002/(738-L924),IF(L924&lt;900,545+17820/(L924-731),650)))</f>
        <v>570.07092858569467</v>
      </c>
      <c r="O924" s="12">
        <f>LambdaP*MassivW/(dP/1000)/(N924*RhoA)/(1+M924/3)*(D924-L924)*DeltaT-(EXP(M924/10)-1)*(D924-D923)</f>
        <v>0.31969288514605443</v>
      </c>
      <c r="P924" s="24">
        <f>P923+IF(Limit=Oui,MAX(0,S923),S923)</f>
        <v>314.66974909898352</v>
      </c>
      <c r="Q924" s="12">
        <f>Cp*RhoP/(R924*RhoA)*dP/1000*MassivSI</f>
        <v>0.4968717753554967</v>
      </c>
      <c r="R924" s="24">
        <f>IF(P924&lt;600,425+0.773*P924-1.69/1000*P924^2+2.22/1000^2*P924^3,IF(P924&lt;735,666+13002/(738-P924),IF(P924&lt;900,545+17820/(P924-731),650)))</f>
        <v>570.07092858569467</v>
      </c>
      <c r="S924" s="12">
        <f>LambdaP*MassivSI/(dP/1000)/(R924*RhoA)/(1+Q924/3)*(D924-P924)*DeltaT-(EXP(Q924/10)-1)*(D924-D923)</f>
        <v>0.31969288514605443</v>
      </c>
    </row>
    <row r="925" spans="2:19" x14ac:dyDescent="0.25">
      <c r="B925" s="3">
        <f t="shared" si="56"/>
        <v>4535</v>
      </c>
      <c r="C925" s="14">
        <f t="shared" si="57"/>
        <v>75.583333333333329</v>
      </c>
      <c r="D925" s="11">
        <f t="shared" si="58"/>
        <v>979.8706170429881</v>
      </c>
      <c r="E925" s="11">
        <f t="shared" si="59"/>
        <v>314.9894419841296</v>
      </c>
      <c r="F925" s="11">
        <f>L925</f>
        <v>314.9894419841296</v>
      </c>
      <c r="G925" s="11">
        <f>P925</f>
        <v>314.9894419841296</v>
      </c>
      <c r="H925" s="24">
        <f>H924+IF(Limit=Oui,MAX(0,K924),K924)</f>
        <v>314.9894419841296</v>
      </c>
      <c r="I925" s="12">
        <f>Cp*RhoP/(J925*RhoA)*dP/1000*MassivSS</f>
        <v>0.49676897737167347</v>
      </c>
      <c r="J925" s="24">
        <f>IF(H925&lt;600,425+0.773*H925-1.69/1000*H925^2+2.22/1000^2*H925^3,IF(H925&lt;735,666+13002/(738-H925),IF(H925&lt;900,545+17820/(H925-731),650)))</f>
        <v>570.18889517532534</v>
      </c>
      <c r="K925" s="12">
        <f>LambdaP*MassivSS/(dP/1000)/(J925*RhoA)/(1+I925/3)*(D925-H925)*DeltaT-(EXP(I925/10)-1)*(D925-D924)</f>
        <v>0.31956939632703302</v>
      </c>
      <c r="L925" s="24">
        <f>L924+IF(Limit=Oui,MAX(0,O924),O924)</f>
        <v>314.9894419841296</v>
      </c>
      <c r="M925" s="12">
        <f>Cp*RhoP/(N925*RhoA)*dP/1000*MassivW</f>
        <v>0.49676897737167347</v>
      </c>
      <c r="N925" s="24">
        <f>IF(L925&lt;600,425+0.773*L925-1.69/1000*L925^2+2.22/1000^2*L925^3,IF(L925&lt;735,666+13002/(738-L925),IF(L925&lt;900,545+17820/(L925-731),650)))</f>
        <v>570.18889517532534</v>
      </c>
      <c r="O925" s="12">
        <f>LambdaP*MassivW/(dP/1000)/(N925*RhoA)/(1+M925/3)*(D925-L925)*DeltaT-(EXP(M925/10)-1)*(D925-D924)</f>
        <v>0.31956939632703302</v>
      </c>
      <c r="P925" s="24">
        <f>P924+IF(Limit=Oui,MAX(0,S924),S924)</f>
        <v>314.9894419841296</v>
      </c>
      <c r="Q925" s="12">
        <f>Cp*RhoP/(R925*RhoA)*dP/1000*MassivSI</f>
        <v>0.49676897737167347</v>
      </c>
      <c r="R925" s="24">
        <f>IF(P925&lt;600,425+0.773*P925-1.69/1000*P925^2+2.22/1000^2*P925^3,IF(P925&lt;735,666+13002/(738-P925),IF(P925&lt;900,545+17820/(P925-731),650)))</f>
        <v>570.18889517532534</v>
      </c>
      <c r="S925" s="12">
        <f>LambdaP*MassivSI/(dP/1000)/(R925*RhoA)/(1+Q925/3)*(D925-P925)*DeltaT-(EXP(Q925/10)-1)*(D925-D924)</f>
        <v>0.31956939632703302</v>
      </c>
    </row>
    <row r="926" spans="2:19" x14ac:dyDescent="0.25">
      <c r="B926" s="3">
        <f t="shared" si="56"/>
        <v>4540</v>
      </c>
      <c r="C926" s="14">
        <f t="shared" si="57"/>
        <v>75.666666666666671</v>
      </c>
      <c r="D926" s="11">
        <f t="shared" si="58"/>
        <v>980.03544829861812</v>
      </c>
      <c r="E926" s="11">
        <f t="shared" si="59"/>
        <v>315.30901138045664</v>
      </c>
      <c r="F926" s="11">
        <f>L926</f>
        <v>315.30901138045664</v>
      </c>
      <c r="G926" s="11">
        <f>P926</f>
        <v>315.30901138045664</v>
      </c>
      <c r="H926" s="24">
        <f>H925+IF(Limit=Oui,MAX(0,K925),K925)</f>
        <v>315.30901138045664</v>
      </c>
      <c r="I926" s="12">
        <f>Cp*RhoP/(J926*RhoA)*dP/1000*MassivSS</f>
        <v>0.49666618904143733</v>
      </c>
      <c r="J926" s="24">
        <f>IF(H926&lt;600,425+0.773*H926-1.69/1000*H926^2+2.22/1000^2*H926^3,IF(H926&lt;735,666+13002/(738-H926),IF(H926&lt;900,545+17820/(H926-731),650)))</f>
        <v>570.30689951253885</v>
      </c>
      <c r="K926" s="12">
        <f>LambdaP*MassivSS/(dP/1000)/(J926*RhoA)/(1+I926/3)*(D926-H926)*DeltaT-(EXP(I926/10)-1)*(D926-D925)</f>
        <v>0.31944588351738845</v>
      </c>
      <c r="L926" s="24">
        <f>L925+IF(Limit=Oui,MAX(0,O925),O925)</f>
        <v>315.30901138045664</v>
      </c>
      <c r="M926" s="12">
        <f>Cp*RhoP/(N926*RhoA)*dP/1000*MassivW</f>
        <v>0.49666618904143733</v>
      </c>
      <c r="N926" s="24">
        <f>IF(L926&lt;600,425+0.773*L926-1.69/1000*L926^2+2.22/1000^2*L926^3,IF(L926&lt;735,666+13002/(738-L926),IF(L926&lt;900,545+17820/(L926-731),650)))</f>
        <v>570.30689951253885</v>
      </c>
      <c r="O926" s="12">
        <f>LambdaP*MassivW/(dP/1000)/(N926*RhoA)/(1+M926/3)*(D926-L926)*DeltaT-(EXP(M926/10)-1)*(D926-D925)</f>
        <v>0.31944588351738845</v>
      </c>
      <c r="P926" s="24">
        <f>P925+IF(Limit=Oui,MAX(0,S925),S925)</f>
        <v>315.30901138045664</v>
      </c>
      <c r="Q926" s="12">
        <f>Cp*RhoP/(R926*RhoA)*dP/1000*MassivSI</f>
        <v>0.49666618904143733</v>
      </c>
      <c r="R926" s="24">
        <f>IF(P926&lt;600,425+0.773*P926-1.69/1000*P926^2+2.22/1000^2*P926^3,IF(P926&lt;735,666+13002/(738-P926),IF(P926&lt;900,545+17820/(P926-731),650)))</f>
        <v>570.30689951253885</v>
      </c>
      <c r="S926" s="12">
        <f>LambdaP*MassivSI/(dP/1000)/(R926*RhoA)/(1+Q926/3)*(D926-P926)*DeltaT-(EXP(Q926/10)-1)*(D926-D925)</f>
        <v>0.31944588351738845</v>
      </c>
    </row>
    <row r="927" spans="2:19" x14ac:dyDescent="0.25">
      <c r="B927" s="3">
        <f t="shared" si="56"/>
        <v>4545</v>
      </c>
      <c r="C927" s="14">
        <f t="shared" si="57"/>
        <v>75.75</v>
      </c>
      <c r="D927" s="11">
        <f t="shared" si="58"/>
        <v>980.20009842096385</v>
      </c>
      <c r="E927" s="11">
        <f t="shared" si="59"/>
        <v>315.62845726397404</v>
      </c>
      <c r="F927" s="11">
        <f>L927</f>
        <v>315.62845726397404</v>
      </c>
      <c r="G927" s="11">
        <f>P927</f>
        <v>315.62845726397404</v>
      </c>
      <c r="H927" s="24">
        <f>H926+IF(Limit=Oui,MAX(0,K926),K926)</f>
        <v>315.62845726397404</v>
      </c>
      <c r="I927" s="12">
        <f>Cp*RhoP/(J927*RhoA)*dP/1000*MassivSS</f>
        <v>0.49656341009278293</v>
      </c>
      <c r="J927" s="24">
        <f>IF(H927&lt;600,425+0.773*H927-1.69/1000*H927^2+2.22/1000^2*H927^3,IF(H927&lt;735,666+13002/(738-H927),IF(H927&lt;900,545+17820/(H927-731),650)))</f>
        <v>570.42494192635934</v>
      </c>
      <c r="K927" s="12">
        <f>LambdaP*MassivSS/(dP/1000)/(J927*RhoA)/(1+I927/3)*(D927-H927)*DeltaT-(EXP(I927/10)-1)*(D927-D926)</f>
        <v>0.31932234687163535</v>
      </c>
      <c r="L927" s="24">
        <f>L926+IF(Limit=Oui,MAX(0,O926),O926)</f>
        <v>315.62845726397404</v>
      </c>
      <c r="M927" s="12">
        <f>Cp*RhoP/(N927*RhoA)*dP/1000*MassivW</f>
        <v>0.49656341009278293</v>
      </c>
      <c r="N927" s="24">
        <f>IF(L927&lt;600,425+0.773*L927-1.69/1000*L927^2+2.22/1000^2*L927^3,IF(L927&lt;735,666+13002/(738-L927),IF(L927&lt;900,545+17820/(L927-731),650)))</f>
        <v>570.42494192635934</v>
      </c>
      <c r="O927" s="12">
        <f>LambdaP*MassivW/(dP/1000)/(N927*RhoA)/(1+M927/3)*(D927-L927)*DeltaT-(EXP(M927/10)-1)*(D927-D926)</f>
        <v>0.31932234687163535</v>
      </c>
      <c r="P927" s="24">
        <f>P926+IF(Limit=Oui,MAX(0,S926),S926)</f>
        <v>315.62845726397404</v>
      </c>
      <c r="Q927" s="12">
        <f>Cp*RhoP/(R927*RhoA)*dP/1000*MassivSI</f>
        <v>0.49656341009278293</v>
      </c>
      <c r="R927" s="24">
        <f>IF(P927&lt;600,425+0.773*P927-1.69/1000*P927^2+2.22/1000^2*P927^3,IF(P927&lt;735,666+13002/(738-P927),IF(P927&lt;900,545+17820/(P927-731),650)))</f>
        <v>570.42494192635934</v>
      </c>
      <c r="S927" s="12">
        <f>LambdaP*MassivSI/(dP/1000)/(R927*RhoA)/(1+Q927/3)*(D927-P927)*DeltaT-(EXP(Q927/10)-1)*(D927-D926)</f>
        <v>0.31932234687163535</v>
      </c>
    </row>
    <row r="928" spans="2:19" x14ac:dyDescent="0.25">
      <c r="B928" s="3">
        <f t="shared" si="56"/>
        <v>4550</v>
      </c>
      <c r="C928" s="14">
        <f t="shared" si="57"/>
        <v>75.833333333333329</v>
      </c>
      <c r="D928" s="11">
        <f t="shared" si="58"/>
        <v>980.36456780768322</v>
      </c>
      <c r="E928" s="11">
        <f t="shared" si="59"/>
        <v>315.94777961084566</v>
      </c>
      <c r="F928" s="11">
        <f>L928</f>
        <v>315.94777961084566</v>
      </c>
      <c r="G928" s="11">
        <f>P928</f>
        <v>315.94777961084566</v>
      </c>
      <c r="H928" s="24">
        <f>H927+IF(Limit=Oui,MAX(0,K927),K927)</f>
        <v>315.94777961084566</v>
      </c>
      <c r="I928" s="12">
        <f>Cp*RhoP/(J928*RhoA)*dP/1000*MassivSS</f>
        <v>0.49646064025497877</v>
      </c>
      <c r="J928" s="24">
        <f>IF(H928&lt;600,425+0.773*H928-1.69/1000*H928^2+2.22/1000^2*H928^3,IF(H928&lt;735,666+13002/(738-H928),IF(H928&lt;900,545+17820/(H928-731),650)))</f>
        <v>570.54302274487316</v>
      </c>
      <c r="K928" s="12">
        <f>LambdaP*MassivSS/(dP/1000)/(J928*RhoA)/(1+I928/3)*(D928-H928)*DeltaT-(EXP(I928/10)-1)*(D928-D927)</f>
        <v>0.31919878654386291</v>
      </c>
      <c r="L928" s="24">
        <f>L927+IF(Limit=Oui,MAX(0,O927),O927)</f>
        <v>315.94777961084566</v>
      </c>
      <c r="M928" s="12">
        <f>Cp*RhoP/(N928*RhoA)*dP/1000*MassivW</f>
        <v>0.49646064025497877</v>
      </c>
      <c r="N928" s="24">
        <f>IF(L928&lt;600,425+0.773*L928-1.69/1000*L928^2+2.22/1000^2*L928^3,IF(L928&lt;735,666+13002/(738-L928),IF(L928&lt;900,545+17820/(L928-731),650)))</f>
        <v>570.54302274487316</v>
      </c>
      <c r="O928" s="12">
        <f>LambdaP*MassivW/(dP/1000)/(N928*RhoA)/(1+M928/3)*(D928-L928)*DeltaT-(EXP(M928/10)-1)*(D928-D927)</f>
        <v>0.31919878654386291</v>
      </c>
      <c r="P928" s="24">
        <f>P927+IF(Limit=Oui,MAX(0,S927),S927)</f>
        <v>315.94777961084566</v>
      </c>
      <c r="Q928" s="12">
        <f>Cp*RhoP/(R928*RhoA)*dP/1000*MassivSI</f>
        <v>0.49646064025497877</v>
      </c>
      <c r="R928" s="24">
        <f>IF(P928&lt;600,425+0.773*P928-1.69/1000*P928^2+2.22/1000^2*P928^3,IF(P928&lt;735,666+13002/(738-P928),IF(P928&lt;900,545+17820/(P928-731),650)))</f>
        <v>570.54302274487316</v>
      </c>
      <c r="S928" s="12">
        <f>LambdaP*MassivSI/(dP/1000)/(R928*RhoA)/(1+Q928/3)*(D928-P928)*DeltaT-(EXP(Q928/10)-1)*(D928-D927)</f>
        <v>0.31919878654386291</v>
      </c>
    </row>
    <row r="929" spans="2:19" x14ac:dyDescent="0.25">
      <c r="B929" s="3">
        <f t="shared" si="56"/>
        <v>4555</v>
      </c>
      <c r="C929" s="14">
        <f t="shared" si="57"/>
        <v>75.916666666666671</v>
      </c>
      <c r="D929" s="11">
        <f t="shared" si="58"/>
        <v>980.52885685512661</v>
      </c>
      <c r="E929" s="11">
        <f t="shared" si="59"/>
        <v>316.26697839738949</v>
      </c>
      <c r="F929" s="11">
        <f>L929</f>
        <v>316.26697839738949</v>
      </c>
      <c r="G929" s="11">
        <f>P929</f>
        <v>316.26697839738949</v>
      </c>
      <c r="H929" s="24">
        <f>H928+IF(Limit=Oui,MAX(0,K928),K928)</f>
        <v>316.26697839738949</v>
      </c>
      <c r="I929" s="12">
        <f>Cp*RhoP/(J929*RhoA)*dP/1000*MassivSS</f>
        <v>0.49635787925856634</v>
      </c>
      <c r="J929" s="24">
        <f>IF(H929&lt;600,425+0.773*H929-1.69/1000*H929^2+2.22/1000^2*H929^3,IF(H929&lt;735,666+13002/(738-H929),IF(H929&lt;900,545+17820/(H929-731),650)))</f>
        <v>570.66114229522873</v>
      </c>
      <c r="K929" s="12">
        <f>LambdaP*MassivSS/(dP/1000)/(J929*RhoA)/(1+I929/3)*(D929-H929)*DeltaT-(EXP(I929/10)-1)*(D929-D928)</f>
        <v>0.3190752026876742</v>
      </c>
      <c r="L929" s="24">
        <f>L928+IF(Limit=Oui,MAX(0,O928),O928)</f>
        <v>316.26697839738949</v>
      </c>
      <c r="M929" s="12">
        <f>Cp*RhoP/(N929*RhoA)*dP/1000*MassivW</f>
        <v>0.49635787925856634</v>
      </c>
      <c r="N929" s="24">
        <f>IF(L929&lt;600,425+0.773*L929-1.69/1000*L929^2+2.22/1000^2*L929^3,IF(L929&lt;735,666+13002/(738-L929),IF(L929&lt;900,545+17820/(L929-731),650)))</f>
        <v>570.66114229522873</v>
      </c>
      <c r="O929" s="12">
        <f>LambdaP*MassivW/(dP/1000)/(N929*RhoA)/(1+M929/3)*(D929-L929)*DeltaT-(EXP(M929/10)-1)*(D929-D928)</f>
        <v>0.3190752026876742</v>
      </c>
      <c r="P929" s="24">
        <f>P928+IF(Limit=Oui,MAX(0,S928),S928)</f>
        <v>316.26697839738949</v>
      </c>
      <c r="Q929" s="12">
        <f>Cp*RhoP/(R929*RhoA)*dP/1000*MassivSI</f>
        <v>0.49635787925856634</v>
      </c>
      <c r="R929" s="24">
        <f>IF(P929&lt;600,425+0.773*P929-1.69/1000*P929^2+2.22/1000^2*P929^3,IF(P929&lt;735,666+13002/(738-P929),IF(P929&lt;900,545+17820/(P929-731),650)))</f>
        <v>570.66114229522873</v>
      </c>
      <c r="S929" s="12">
        <f>LambdaP*MassivSI/(dP/1000)/(R929*RhoA)/(1+Q929/3)*(D929-P929)*DeltaT-(EXP(Q929/10)-1)*(D929-D928)</f>
        <v>0.3190752026876742</v>
      </c>
    </row>
    <row r="930" spans="2:19" x14ac:dyDescent="0.25">
      <c r="B930" s="3">
        <f t="shared" si="56"/>
        <v>4560</v>
      </c>
      <c r="C930" s="14">
        <f t="shared" si="57"/>
        <v>76</v>
      </c>
      <c r="D930" s="11">
        <f t="shared" si="58"/>
        <v>980.69296595834192</v>
      </c>
      <c r="E930" s="11">
        <f t="shared" si="59"/>
        <v>316.58605360007715</v>
      </c>
      <c r="F930" s="11">
        <f>L930</f>
        <v>316.58605360007715</v>
      </c>
      <c r="G930" s="11">
        <f>P930</f>
        <v>316.58605360007715</v>
      </c>
      <c r="H930" s="24">
        <f>H929+IF(Limit=Oui,MAX(0,K929),K929)</f>
        <v>316.58605360007715</v>
      </c>
      <c r="I930" s="12">
        <f>Cp*RhoP/(J930*RhoA)*dP/1000*MassivSS</f>
        <v>0.49625512683535539</v>
      </c>
      <c r="J930" s="24">
        <f>IF(H930&lt;600,425+0.773*H930-1.69/1000*H930^2+2.22/1000^2*H930^3,IF(H930&lt;735,666+13002/(738-H930),IF(H930&lt;900,545+17820/(H930-731),650)))</f>
        <v>570.77930090363873</v>
      </c>
      <c r="K930" s="12">
        <f>LambdaP*MassivSS/(dP/1000)/(J930*RhoA)/(1+I930/3)*(D930-H930)*DeltaT-(EXP(I930/10)-1)*(D930-D929)</f>
        <v>0.31895159545627472</v>
      </c>
      <c r="L930" s="24">
        <f>L929+IF(Limit=Oui,MAX(0,O929),O929)</f>
        <v>316.58605360007715</v>
      </c>
      <c r="M930" s="12">
        <f>Cp*RhoP/(N930*RhoA)*dP/1000*MassivW</f>
        <v>0.49625512683535539</v>
      </c>
      <c r="N930" s="24">
        <f>IF(L930&lt;600,425+0.773*L930-1.69/1000*L930^2+2.22/1000^2*L930^3,IF(L930&lt;735,666+13002/(738-L930),IF(L930&lt;900,545+17820/(L930-731),650)))</f>
        <v>570.77930090363873</v>
      </c>
      <c r="O930" s="12">
        <f>LambdaP*MassivW/(dP/1000)/(N930*RhoA)/(1+M930/3)*(D930-L930)*DeltaT-(EXP(M930/10)-1)*(D930-D929)</f>
        <v>0.31895159545627472</v>
      </c>
      <c r="P930" s="24">
        <f>P929+IF(Limit=Oui,MAX(0,S929),S929)</f>
        <v>316.58605360007715</v>
      </c>
      <c r="Q930" s="12">
        <f>Cp*RhoP/(R930*RhoA)*dP/1000*MassivSI</f>
        <v>0.49625512683535539</v>
      </c>
      <c r="R930" s="24">
        <f>IF(P930&lt;600,425+0.773*P930-1.69/1000*P930^2+2.22/1000^2*P930^3,IF(P930&lt;735,666+13002/(738-P930),IF(P930&lt;900,545+17820/(P930-731),650)))</f>
        <v>570.77930090363873</v>
      </c>
      <c r="S930" s="12">
        <f>LambdaP*MassivSI/(dP/1000)/(R930*RhoA)/(1+Q930/3)*(D930-P930)*DeltaT-(EXP(Q930/10)-1)*(D930-D929)</f>
        <v>0.31895159545627472</v>
      </c>
    </row>
    <row r="931" spans="2:19" x14ac:dyDescent="0.25">
      <c r="B931" s="3">
        <f t="shared" si="56"/>
        <v>4565</v>
      </c>
      <c r="C931" s="14">
        <f t="shared" si="57"/>
        <v>76.083333333333329</v>
      </c>
      <c r="D931" s="11">
        <f t="shared" si="58"/>
        <v>980.85689551108021</v>
      </c>
      <c r="E931" s="11">
        <f t="shared" si="59"/>
        <v>316.90500519553342</v>
      </c>
      <c r="F931" s="11">
        <f>L931</f>
        <v>316.90500519553342</v>
      </c>
      <c r="G931" s="11">
        <f>P931</f>
        <v>316.90500519553342</v>
      </c>
      <c r="H931" s="24">
        <f>H930+IF(Limit=Oui,MAX(0,K930),K930)</f>
        <v>316.90500519553342</v>
      </c>
      <c r="I931" s="12">
        <f>Cp*RhoP/(J931*RhoA)*dP/1000*MassivSS</f>
        <v>0.49615238271842371</v>
      </c>
      <c r="J931" s="24">
        <f>IF(H931&lt;600,425+0.773*H931-1.69/1000*H931^2+2.22/1000^2*H931^3,IF(H931&lt;735,666+13002/(738-H931),IF(H931&lt;900,545+17820/(H931-731),650)))</f>
        <v>570.89749889537848</v>
      </c>
      <c r="K931" s="12">
        <f>LambdaP*MassivSS/(dP/1000)/(J931*RhoA)/(1+I931/3)*(D931-H931)*DeltaT-(EXP(I931/10)-1)*(D931-D930)</f>
        <v>0.31882796500244082</v>
      </c>
      <c r="L931" s="24">
        <f>L930+IF(Limit=Oui,MAX(0,O930),O930)</f>
        <v>316.90500519553342</v>
      </c>
      <c r="M931" s="12">
        <f>Cp*RhoP/(N931*RhoA)*dP/1000*MassivW</f>
        <v>0.49615238271842371</v>
      </c>
      <c r="N931" s="24">
        <f>IF(L931&lt;600,425+0.773*L931-1.69/1000*L931^2+2.22/1000^2*L931^3,IF(L931&lt;735,666+13002/(738-L931),IF(L931&lt;900,545+17820/(L931-731),650)))</f>
        <v>570.89749889537848</v>
      </c>
      <c r="O931" s="12">
        <f>LambdaP*MassivW/(dP/1000)/(N931*RhoA)/(1+M931/3)*(D931-L931)*DeltaT-(EXP(M931/10)-1)*(D931-D930)</f>
        <v>0.31882796500244082</v>
      </c>
      <c r="P931" s="24">
        <f>P930+IF(Limit=Oui,MAX(0,S930),S930)</f>
        <v>316.90500519553342</v>
      </c>
      <c r="Q931" s="12">
        <f>Cp*RhoP/(R931*RhoA)*dP/1000*MassivSI</f>
        <v>0.49615238271842371</v>
      </c>
      <c r="R931" s="24">
        <f>IF(P931&lt;600,425+0.773*P931-1.69/1000*P931^2+2.22/1000^2*P931^3,IF(P931&lt;735,666+13002/(738-P931),IF(P931&lt;900,545+17820/(P931-731),650)))</f>
        <v>570.89749889537848</v>
      </c>
      <c r="S931" s="12">
        <f>LambdaP*MassivSI/(dP/1000)/(R931*RhoA)/(1+Q931/3)*(D931-P931)*DeltaT-(EXP(Q931/10)-1)*(D931-D930)</f>
        <v>0.31882796500244082</v>
      </c>
    </row>
    <row r="932" spans="2:19" x14ac:dyDescent="0.25">
      <c r="B932" s="3">
        <f t="shared" si="56"/>
        <v>4570</v>
      </c>
      <c r="C932" s="14">
        <f t="shared" si="57"/>
        <v>76.166666666666671</v>
      </c>
      <c r="D932" s="11">
        <f t="shared" si="58"/>
        <v>981.02064590580176</v>
      </c>
      <c r="E932" s="11">
        <f t="shared" si="59"/>
        <v>317.22383316053583</v>
      </c>
      <c r="F932" s="11">
        <f>L932</f>
        <v>317.22383316053583</v>
      </c>
      <c r="G932" s="11">
        <f>P932</f>
        <v>317.22383316053583</v>
      </c>
      <c r="H932" s="24">
        <f>H931+IF(Limit=Oui,MAX(0,K931),K931)</f>
        <v>317.22383316053583</v>
      </c>
      <c r="I932" s="12">
        <f>Cp*RhoP/(J932*RhoA)*dP/1000*MassivSS</f>
        <v>0.49604964664211221</v>
      </c>
      <c r="J932" s="24">
        <f>IF(H932&lt;600,425+0.773*H932-1.69/1000*H932^2+2.22/1000^2*H932^3,IF(H932&lt;735,666+13002/(738-H932),IF(H932&lt;900,545+17820/(H932-731),650)))</f>
        <v>571.01573659478925</v>
      </c>
      <c r="K932" s="12">
        <f>LambdaP*MassivSS/(dP/1000)/(J932*RhoA)/(1+I932/3)*(D932-H932)*DeltaT-(EXP(I932/10)-1)*(D932-D931)</f>
        <v>0.31870431147850364</v>
      </c>
      <c r="L932" s="24">
        <f>L931+IF(Limit=Oui,MAX(0,O931),O931)</f>
        <v>317.22383316053583</v>
      </c>
      <c r="M932" s="12">
        <f>Cp*RhoP/(N932*RhoA)*dP/1000*MassivW</f>
        <v>0.49604964664211221</v>
      </c>
      <c r="N932" s="24">
        <f>IF(L932&lt;600,425+0.773*L932-1.69/1000*L932^2+2.22/1000^2*L932^3,IF(L932&lt;735,666+13002/(738-L932),IF(L932&lt;900,545+17820/(L932-731),650)))</f>
        <v>571.01573659478925</v>
      </c>
      <c r="O932" s="12">
        <f>LambdaP*MassivW/(dP/1000)/(N932*RhoA)/(1+M932/3)*(D932-L932)*DeltaT-(EXP(M932/10)-1)*(D932-D931)</f>
        <v>0.31870431147850364</v>
      </c>
      <c r="P932" s="24">
        <f>P931+IF(Limit=Oui,MAX(0,S931),S931)</f>
        <v>317.22383316053583</v>
      </c>
      <c r="Q932" s="12">
        <f>Cp*RhoP/(R932*RhoA)*dP/1000*MassivSI</f>
        <v>0.49604964664211221</v>
      </c>
      <c r="R932" s="24">
        <f>IF(P932&lt;600,425+0.773*P932-1.69/1000*P932^2+2.22/1000^2*P932^3,IF(P932&lt;735,666+13002/(738-P932),IF(P932&lt;900,545+17820/(P932-731),650)))</f>
        <v>571.01573659478925</v>
      </c>
      <c r="S932" s="12">
        <f>LambdaP*MassivSI/(dP/1000)/(R932*RhoA)/(1+Q932/3)*(D932-P932)*DeltaT-(EXP(Q932/10)-1)*(D932-D931)</f>
        <v>0.31870431147850364</v>
      </c>
    </row>
    <row r="933" spans="2:19" x14ac:dyDescent="0.25">
      <c r="B933" s="3">
        <f t="shared" si="56"/>
        <v>4575</v>
      </c>
      <c r="C933" s="14">
        <f t="shared" si="57"/>
        <v>76.25</v>
      </c>
      <c r="D933" s="11">
        <f t="shared" si="58"/>
        <v>981.18421753368114</v>
      </c>
      <c r="E933" s="11">
        <f t="shared" si="59"/>
        <v>317.54253747201432</v>
      </c>
      <c r="F933" s="11">
        <f>L933</f>
        <v>317.54253747201432</v>
      </c>
      <c r="G933" s="11">
        <f>P933</f>
        <v>317.54253747201432</v>
      </c>
      <c r="H933" s="24">
        <f>H932+IF(Limit=Oui,MAX(0,K932),K932)</f>
        <v>317.54253747201432</v>
      </c>
      <c r="I933" s="12">
        <f>Cp*RhoP/(J933*RhoA)*dP/1000*MassivSS</f>
        <v>0.49594691834202442</v>
      </c>
      <c r="J933" s="24">
        <f>IF(H933&lt;600,425+0.773*H933-1.69/1000*H933^2+2.22/1000^2*H933^3,IF(H933&lt;735,666+13002/(738-H933),IF(H933&lt;900,545+17820/(H933-731),650)))</f>
        <v>571.13401432527678</v>
      </c>
      <c r="K933" s="12">
        <f>LambdaP*MassivSS/(dP/1000)/(J933*RhoA)/(1+I933/3)*(D933-H933)*DeltaT-(EXP(I933/10)-1)*(D933-D932)</f>
        <v>0.31858063503639861</v>
      </c>
      <c r="L933" s="24">
        <f>L932+IF(Limit=Oui,MAX(0,O932),O932)</f>
        <v>317.54253747201432</v>
      </c>
      <c r="M933" s="12">
        <f>Cp*RhoP/(N933*RhoA)*dP/1000*MassivW</f>
        <v>0.49594691834202442</v>
      </c>
      <c r="N933" s="24">
        <f>IF(L933&lt;600,425+0.773*L933-1.69/1000*L933^2+2.22/1000^2*L933^3,IF(L933&lt;735,666+13002/(738-L933),IF(L933&lt;900,545+17820/(L933-731),650)))</f>
        <v>571.13401432527678</v>
      </c>
      <c r="O933" s="12">
        <f>LambdaP*MassivW/(dP/1000)/(N933*RhoA)/(1+M933/3)*(D933-L933)*DeltaT-(EXP(M933/10)-1)*(D933-D932)</f>
        <v>0.31858063503639861</v>
      </c>
      <c r="P933" s="24">
        <f>P932+IF(Limit=Oui,MAX(0,S932),S932)</f>
        <v>317.54253747201432</v>
      </c>
      <c r="Q933" s="12">
        <f>Cp*RhoP/(R933*RhoA)*dP/1000*MassivSI</f>
        <v>0.49594691834202442</v>
      </c>
      <c r="R933" s="24">
        <f>IF(P933&lt;600,425+0.773*P933-1.69/1000*P933^2+2.22/1000^2*P933^3,IF(P933&lt;735,666+13002/(738-P933),IF(P933&lt;900,545+17820/(P933-731),650)))</f>
        <v>571.13401432527678</v>
      </c>
      <c r="S933" s="12">
        <f>LambdaP*MassivSI/(dP/1000)/(R933*RhoA)/(1+Q933/3)*(D933-P933)*DeltaT-(EXP(Q933/10)-1)*(D933-D932)</f>
        <v>0.31858063503639861</v>
      </c>
    </row>
    <row r="934" spans="2:19" x14ac:dyDescent="0.25">
      <c r="B934" s="3">
        <f t="shared" si="56"/>
        <v>4580</v>
      </c>
      <c r="C934" s="14">
        <f t="shared" si="57"/>
        <v>76.333333333333329</v>
      </c>
      <c r="D934" s="11">
        <f t="shared" si="58"/>
        <v>981.34761078461372</v>
      </c>
      <c r="E934" s="11">
        <f t="shared" si="59"/>
        <v>317.86111810705074</v>
      </c>
      <c r="F934" s="11">
        <f>L934</f>
        <v>317.86111810705074</v>
      </c>
      <c r="G934" s="11">
        <f>P934</f>
        <v>317.86111810705074</v>
      </c>
      <c r="H934" s="24">
        <f>H933+IF(Limit=Oui,MAX(0,K933),K933)</f>
        <v>317.86111810705074</v>
      </c>
      <c r="I934" s="12">
        <f>Cp*RhoP/(J934*RhoA)*dP/1000*MassivSS</f>
        <v>0.49584419755502157</v>
      </c>
      <c r="J934" s="24">
        <f>IF(H934&lt;600,425+0.773*H934-1.69/1000*H934^2+2.22/1000^2*H934^3,IF(H934&lt;735,666+13002/(738-H934),IF(H934&lt;900,545+17820/(H934-731),650)))</f>
        <v>571.25233240931379</v>
      </c>
      <c r="K934" s="12">
        <f>LambdaP*MassivSS/(dP/1000)/(J934*RhoA)/(1+I934/3)*(D934-H934)*DeltaT-(EXP(I934/10)-1)*(D934-D933)</f>
        <v>0.31845693582759721</v>
      </c>
      <c r="L934" s="24">
        <f>L933+IF(Limit=Oui,MAX(0,O933),O933)</f>
        <v>317.86111810705074</v>
      </c>
      <c r="M934" s="12">
        <f>Cp*RhoP/(N934*RhoA)*dP/1000*MassivW</f>
        <v>0.49584419755502157</v>
      </c>
      <c r="N934" s="24">
        <f>IF(L934&lt;600,425+0.773*L934-1.69/1000*L934^2+2.22/1000^2*L934^3,IF(L934&lt;735,666+13002/(738-L934),IF(L934&lt;900,545+17820/(L934-731),650)))</f>
        <v>571.25233240931379</v>
      </c>
      <c r="O934" s="12">
        <f>LambdaP*MassivW/(dP/1000)/(N934*RhoA)/(1+M934/3)*(D934-L934)*DeltaT-(EXP(M934/10)-1)*(D934-D933)</f>
        <v>0.31845693582759721</v>
      </c>
      <c r="P934" s="24">
        <f>P933+IF(Limit=Oui,MAX(0,S933),S933)</f>
        <v>317.86111810705074</v>
      </c>
      <c r="Q934" s="12">
        <f>Cp*RhoP/(R934*RhoA)*dP/1000*MassivSI</f>
        <v>0.49584419755502157</v>
      </c>
      <c r="R934" s="24">
        <f>IF(P934&lt;600,425+0.773*P934-1.69/1000*P934^2+2.22/1000^2*P934^3,IF(P934&lt;735,666+13002/(738-P934),IF(P934&lt;900,545+17820/(P934-731),650)))</f>
        <v>571.25233240931379</v>
      </c>
      <c r="S934" s="12">
        <f>LambdaP*MassivSI/(dP/1000)/(R934*RhoA)/(1+Q934/3)*(D934-P934)*DeltaT-(EXP(Q934/10)-1)*(D934-D933)</f>
        <v>0.31845693582759721</v>
      </c>
    </row>
    <row r="935" spans="2:19" x14ac:dyDescent="0.25">
      <c r="B935" s="3">
        <f t="shared" si="56"/>
        <v>4585</v>
      </c>
      <c r="C935" s="14">
        <f t="shared" si="57"/>
        <v>76.416666666666671</v>
      </c>
      <c r="D935" s="11">
        <f t="shared" si="58"/>
        <v>981.51082604722023</v>
      </c>
      <c r="E935" s="11">
        <f t="shared" si="59"/>
        <v>318.17957504287835</v>
      </c>
      <c r="F935" s="11">
        <f>L935</f>
        <v>318.17957504287835</v>
      </c>
      <c r="G935" s="11">
        <f>P935</f>
        <v>318.17957504287835</v>
      </c>
      <c r="H935" s="24">
        <f>H934+IF(Limit=Oui,MAX(0,K934),K934)</f>
        <v>318.17957504287835</v>
      </c>
      <c r="I935" s="12">
        <f>Cp*RhoP/(J935*RhoA)*dP/1000*MassivSS</f>
        <v>0.49574148401922186</v>
      </c>
      <c r="J935" s="24">
        <f>IF(H935&lt;600,425+0.773*H935-1.69/1000*H935^2+2.22/1000^2*H935^3,IF(H935&lt;735,666+13002/(738-H935),IF(H935&lt;900,545+17820/(H935-731),650)))</f>
        <v>571.37069116843941</v>
      </c>
      <c r="K935" s="12">
        <f>LambdaP*MassivSS/(dP/1000)/(J935*RhoA)/(1+I935/3)*(D935-H935)*DeltaT-(EXP(I935/10)-1)*(D935-D934)</f>
        <v>0.31833321400320896</v>
      </c>
      <c r="L935" s="24">
        <f>L934+IF(Limit=Oui,MAX(0,O934),O934)</f>
        <v>318.17957504287835</v>
      </c>
      <c r="M935" s="12">
        <f>Cp*RhoP/(N935*RhoA)*dP/1000*MassivW</f>
        <v>0.49574148401922186</v>
      </c>
      <c r="N935" s="24">
        <f>IF(L935&lt;600,425+0.773*L935-1.69/1000*L935^2+2.22/1000^2*L935^3,IF(L935&lt;735,666+13002/(738-L935),IF(L935&lt;900,545+17820/(L935-731),650)))</f>
        <v>571.37069116843941</v>
      </c>
      <c r="O935" s="12">
        <f>LambdaP*MassivW/(dP/1000)/(N935*RhoA)/(1+M935/3)*(D935-L935)*DeltaT-(EXP(M935/10)-1)*(D935-D934)</f>
        <v>0.31833321400320896</v>
      </c>
      <c r="P935" s="24">
        <f>P934+IF(Limit=Oui,MAX(0,S934),S934)</f>
        <v>318.17957504287835</v>
      </c>
      <c r="Q935" s="12">
        <f>Cp*RhoP/(R935*RhoA)*dP/1000*MassivSI</f>
        <v>0.49574148401922186</v>
      </c>
      <c r="R935" s="24">
        <f>IF(P935&lt;600,425+0.773*P935-1.69/1000*P935^2+2.22/1000^2*P935^3,IF(P935&lt;735,666+13002/(738-P935),IF(P935&lt;900,545+17820/(P935-731),650)))</f>
        <v>571.37069116843941</v>
      </c>
      <c r="S935" s="12">
        <f>LambdaP*MassivSI/(dP/1000)/(R935*RhoA)/(1+Q935/3)*(D935-P935)*DeltaT-(EXP(Q935/10)-1)*(D935-D934)</f>
        <v>0.31833321400320896</v>
      </c>
    </row>
    <row r="936" spans="2:19" x14ac:dyDescent="0.25">
      <c r="B936" s="3">
        <f t="shared" si="56"/>
        <v>4590</v>
      </c>
      <c r="C936" s="14">
        <f t="shared" si="57"/>
        <v>76.5</v>
      </c>
      <c r="D936" s="11">
        <f t="shared" si="58"/>
        <v>981.67386370885322</v>
      </c>
      <c r="E936" s="11">
        <f t="shared" si="59"/>
        <v>318.49790825688154</v>
      </c>
      <c r="F936" s="11">
        <f>L936</f>
        <v>318.49790825688154</v>
      </c>
      <c r="G936" s="11">
        <f>P936</f>
        <v>318.49790825688154</v>
      </c>
      <c r="H936" s="24">
        <f>H935+IF(Limit=Oui,MAX(0,K935),K935)</f>
        <v>318.49790825688154</v>
      </c>
      <c r="I936" s="12">
        <f>Cp*RhoP/(J936*RhoA)*dP/1000*MassivSS</f>
        <v>0.49563877747399676</v>
      </c>
      <c r="J936" s="24">
        <f>IF(H936&lt;600,425+0.773*H936-1.69/1000*H936^2+2.22/1000^2*H936^3,IF(H936&lt;735,666+13002/(738-H936),IF(H936&lt;900,545+17820/(H936-731),650)))</f>
        <v>571.48909092326062</v>
      </c>
      <c r="K936" s="12">
        <f>LambdaP*MassivSS/(dP/1000)/(J936*RhoA)/(1+I936/3)*(D936-H936)*DeltaT-(EXP(I936/10)-1)*(D936-D935)</f>
        <v>0.31820946971388381</v>
      </c>
      <c r="L936" s="24">
        <f>L935+IF(Limit=Oui,MAX(0,O935),O935)</f>
        <v>318.49790825688154</v>
      </c>
      <c r="M936" s="12">
        <f>Cp*RhoP/(N936*RhoA)*dP/1000*MassivW</f>
        <v>0.49563877747399676</v>
      </c>
      <c r="N936" s="24">
        <f>IF(L936&lt;600,425+0.773*L936-1.69/1000*L936^2+2.22/1000^2*L936^3,IF(L936&lt;735,666+13002/(738-L936),IF(L936&lt;900,545+17820/(L936-731),650)))</f>
        <v>571.48909092326062</v>
      </c>
      <c r="O936" s="12">
        <f>LambdaP*MassivW/(dP/1000)/(N936*RhoA)/(1+M936/3)*(D936-L936)*DeltaT-(EXP(M936/10)-1)*(D936-D935)</f>
        <v>0.31820946971388381</v>
      </c>
      <c r="P936" s="24">
        <f>P935+IF(Limit=Oui,MAX(0,S935),S935)</f>
        <v>318.49790825688154</v>
      </c>
      <c r="Q936" s="12">
        <f>Cp*RhoP/(R936*RhoA)*dP/1000*MassivSI</f>
        <v>0.49563877747399676</v>
      </c>
      <c r="R936" s="24">
        <f>IF(P936&lt;600,425+0.773*P936-1.69/1000*P936^2+2.22/1000^2*P936^3,IF(P936&lt;735,666+13002/(738-P936),IF(P936&lt;900,545+17820/(P936-731),650)))</f>
        <v>571.48909092326062</v>
      </c>
      <c r="S936" s="12">
        <f>LambdaP*MassivSI/(dP/1000)/(R936*RhoA)/(1+Q936/3)*(D936-P936)*DeltaT-(EXP(Q936/10)-1)*(D936-D935)</f>
        <v>0.31820946971388381</v>
      </c>
    </row>
    <row r="937" spans="2:19" x14ac:dyDescent="0.25">
      <c r="B937" s="3">
        <f t="shared" si="56"/>
        <v>4595</v>
      </c>
      <c r="C937" s="14">
        <f t="shared" si="57"/>
        <v>76.583333333333329</v>
      </c>
      <c r="D937" s="11">
        <f t="shared" si="58"/>
        <v>981.83672415560136</v>
      </c>
      <c r="E937" s="11">
        <f t="shared" si="59"/>
        <v>318.81611772659545</v>
      </c>
      <c r="F937" s="11">
        <f>L937</f>
        <v>318.81611772659545</v>
      </c>
      <c r="G937" s="11">
        <f>P937</f>
        <v>318.81611772659545</v>
      </c>
      <c r="H937" s="24">
        <f>H936+IF(Limit=Oui,MAX(0,K936),K936)</f>
        <v>318.81611772659545</v>
      </c>
      <c r="I937" s="12">
        <f>Cp*RhoP/(J937*RhoA)*dP/1000*MassivSS</f>
        <v>0.49553607765996882</v>
      </c>
      <c r="J937" s="24">
        <f>IF(H937&lt;600,425+0.773*H937-1.69/1000*H937^2+2.22/1000^2*H937^3,IF(H937&lt;735,666+13002/(738-H937),IF(H937&lt;900,545+17820/(H937-731),650)))</f>
        <v>571.60753199345277</v>
      </c>
      <c r="K937" s="12">
        <f>LambdaP*MassivSS/(dP/1000)/(J937*RhoA)/(1+I937/3)*(D937-H937)*DeltaT-(EXP(I937/10)-1)*(D937-D936)</f>
        <v>0.31808570310992484</v>
      </c>
      <c r="L937" s="24">
        <f>L936+IF(Limit=Oui,MAX(0,O936),O936)</f>
        <v>318.81611772659545</v>
      </c>
      <c r="M937" s="12">
        <f>Cp*RhoP/(N937*RhoA)*dP/1000*MassivW</f>
        <v>0.49553607765996882</v>
      </c>
      <c r="N937" s="24">
        <f>IF(L937&lt;600,425+0.773*L937-1.69/1000*L937^2+2.22/1000^2*L937^3,IF(L937&lt;735,666+13002/(738-L937),IF(L937&lt;900,545+17820/(L937-731),650)))</f>
        <v>571.60753199345277</v>
      </c>
      <c r="O937" s="12">
        <f>LambdaP*MassivW/(dP/1000)/(N937*RhoA)/(1+M937/3)*(D937-L937)*DeltaT-(EXP(M937/10)-1)*(D937-D936)</f>
        <v>0.31808570310992484</v>
      </c>
      <c r="P937" s="24">
        <f>P936+IF(Limit=Oui,MAX(0,S936),S936)</f>
        <v>318.81611772659545</v>
      </c>
      <c r="Q937" s="12">
        <f>Cp*RhoP/(R937*RhoA)*dP/1000*MassivSI</f>
        <v>0.49553607765996882</v>
      </c>
      <c r="R937" s="24">
        <f>IF(P937&lt;600,425+0.773*P937-1.69/1000*P937^2+2.22/1000^2*P937^3,IF(P937&lt;735,666+13002/(738-P937),IF(P937&lt;900,545+17820/(P937-731),650)))</f>
        <v>571.60753199345277</v>
      </c>
      <c r="S937" s="12">
        <f>LambdaP*MassivSI/(dP/1000)/(R937*RhoA)/(1+Q937/3)*(D937-P937)*DeltaT-(EXP(Q937/10)-1)*(D937-D936)</f>
        <v>0.31808570310992484</v>
      </c>
    </row>
    <row r="938" spans="2:19" x14ac:dyDescent="0.25">
      <c r="B938" s="3">
        <f t="shared" si="56"/>
        <v>4600</v>
      </c>
      <c r="C938" s="14">
        <f t="shared" si="57"/>
        <v>76.666666666666671</v>
      </c>
      <c r="D938" s="11">
        <f t="shared" si="58"/>
        <v>981.99940777229699</v>
      </c>
      <c r="E938" s="11">
        <f t="shared" si="59"/>
        <v>319.13420342970539</v>
      </c>
      <c r="F938" s="11">
        <f>L938</f>
        <v>319.13420342970539</v>
      </c>
      <c r="G938" s="11">
        <f>P938</f>
        <v>319.13420342970539</v>
      </c>
      <c r="H938" s="24">
        <f>H937+IF(Limit=Oui,MAX(0,K937),K937)</f>
        <v>319.13420342970539</v>
      </c>
      <c r="I938" s="12">
        <f>Cp*RhoP/(J938*RhoA)*dP/1000*MassivSS</f>
        <v>0.49543338431900846</v>
      </c>
      <c r="J938" s="24">
        <f>IF(H938&lt;600,425+0.773*H938-1.69/1000*H938^2+2.22/1000^2*H938^3,IF(H938&lt;735,666+13002/(738-H938),IF(H938&lt;900,545+17820/(H938-731),650)))</f>
        <v>571.72601469776055</v>
      </c>
      <c r="K938" s="12">
        <f>LambdaP*MassivSS/(dP/1000)/(J938*RhoA)/(1+I938/3)*(D938-H938)*DeltaT-(EXP(I938/10)-1)*(D938-D937)</f>
        <v>0.31796191434112908</v>
      </c>
      <c r="L938" s="24">
        <f>L937+IF(Limit=Oui,MAX(0,O937),O937)</f>
        <v>319.13420342970539</v>
      </c>
      <c r="M938" s="12">
        <f>Cp*RhoP/(N938*RhoA)*dP/1000*MassivW</f>
        <v>0.49543338431900846</v>
      </c>
      <c r="N938" s="24">
        <f>IF(L938&lt;600,425+0.773*L938-1.69/1000*L938^2+2.22/1000^2*L938^3,IF(L938&lt;735,666+13002/(738-L938),IF(L938&lt;900,545+17820/(L938-731),650)))</f>
        <v>571.72601469776055</v>
      </c>
      <c r="O938" s="12">
        <f>LambdaP*MassivW/(dP/1000)/(N938*RhoA)/(1+M938/3)*(D938-L938)*DeltaT-(EXP(M938/10)-1)*(D938-D937)</f>
        <v>0.31796191434112908</v>
      </c>
      <c r="P938" s="24">
        <f>P937+IF(Limit=Oui,MAX(0,S937),S937)</f>
        <v>319.13420342970539</v>
      </c>
      <c r="Q938" s="12">
        <f>Cp*RhoP/(R938*RhoA)*dP/1000*MassivSI</f>
        <v>0.49543338431900846</v>
      </c>
      <c r="R938" s="24">
        <f>IF(P938&lt;600,425+0.773*P938-1.69/1000*P938^2+2.22/1000^2*P938^3,IF(P938&lt;735,666+13002/(738-P938),IF(P938&lt;900,545+17820/(P938-731),650)))</f>
        <v>571.72601469776055</v>
      </c>
      <c r="S938" s="12">
        <f>LambdaP*MassivSI/(dP/1000)/(R938*RhoA)/(1+Q938/3)*(D938-P938)*DeltaT-(EXP(Q938/10)-1)*(D938-D937)</f>
        <v>0.31796191434112908</v>
      </c>
    </row>
    <row r="939" spans="2:19" x14ac:dyDescent="0.25">
      <c r="B939" s="3">
        <f t="shared" si="56"/>
        <v>4605</v>
      </c>
      <c r="C939" s="14">
        <f t="shared" si="57"/>
        <v>76.75</v>
      </c>
      <c r="D939" s="11">
        <f t="shared" si="58"/>
        <v>982.16191494251859</v>
      </c>
      <c r="E939" s="11">
        <f t="shared" si="59"/>
        <v>319.45216534404653</v>
      </c>
      <c r="F939" s="11">
        <f>L939</f>
        <v>319.45216534404653</v>
      </c>
      <c r="G939" s="11">
        <f>P939</f>
        <v>319.45216534404653</v>
      </c>
      <c r="H939" s="24">
        <f>H938+IF(Limit=Oui,MAX(0,K938),K938)</f>
        <v>319.45216534404653</v>
      </c>
      <c r="I939" s="12">
        <f>Cp*RhoP/(J939*RhoA)*dP/1000*MassivSS</f>
        <v>0.49533069719423251</v>
      </c>
      <c r="J939" s="24">
        <f>IF(H939&lt;600,425+0.773*H939-1.69/1000*H939^2+2.22/1000^2*H939^3,IF(H939&lt;735,666+13002/(738-H939),IF(H939&lt;900,545+17820/(H939-731),650)))</f>
        <v>571.84453935399813</v>
      </c>
      <c r="K939" s="12">
        <f>LambdaP*MassivSS/(dP/1000)/(J939*RhoA)/(1+I939/3)*(D939-H939)*DeltaT-(EXP(I939/10)-1)*(D939-D938)</f>
        <v>0.31783810355704273</v>
      </c>
      <c r="L939" s="24">
        <f>L938+IF(Limit=Oui,MAX(0,O938),O938)</f>
        <v>319.45216534404653</v>
      </c>
      <c r="M939" s="12">
        <f>Cp*RhoP/(N939*RhoA)*dP/1000*MassivW</f>
        <v>0.49533069719423251</v>
      </c>
      <c r="N939" s="24">
        <f>IF(L939&lt;600,425+0.773*L939-1.69/1000*L939^2+2.22/1000^2*L939^3,IF(L939&lt;735,666+13002/(738-L939),IF(L939&lt;900,545+17820/(L939-731),650)))</f>
        <v>571.84453935399813</v>
      </c>
      <c r="O939" s="12">
        <f>LambdaP*MassivW/(dP/1000)/(N939*RhoA)/(1+M939/3)*(D939-L939)*DeltaT-(EXP(M939/10)-1)*(D939-D938)</f>
        <v>0.31783810355704273</v>
      </c>
      <c r="P939" s="24">
        <f>P938+IF(Limit=Oui,MAX(0,S938),S938)</f>
        <v>319.45216534404653</v>
      </c>
      <c r="Q939" s="12">
        <f>Cp*RhoP/(R939*RhoA)*dP/1000*MassivSI</f>
        <v>0.49533069719423251</v>
      </c>
      <c r="R939" s="24">
        <f>IF(P939&lt;600,425+0.773*P939-1.69/1000*P939^2+2.22/1000^2*P939^3,IF(P939&lt;735,666+13002/(738-P939),IF(P939&lt;900,545+17820/(P939-731),650)))</f>
        <v>571.84453935399813</v>
      </c>
      <c r="S939" s="12">
        <f>LambdaP*MassivSI/(dP/1000)/(R939*RhoA)/(1+Q939/3)*(D939-P939)*DeltaT-(EXP(Q939/10)-1)*(D939-D938)</f>
        <v>0.31783810355704273</v>
      </c>
    </row>
    <row r="940" spans="2:19" x14ac:dyDescent="0.25">
      <c r="B940" s="3">
        <f t="shared" si="56"/>
        <v>4610</v>
      </c>
      <c r="C940" s="14">
        <f t="shared" si="57"/>
        <v>76.833333333333329</v>
      </c>
      <c r="D940" s="11">
        <f t="shared" si="58"/>
        <v>982.32424604859955</v>
      </c>
      <c r="E940" s="11">
        <f t="shared" si="59"/>
        <v>319.77000344760359</v>
      </c>
      <c r="F940" s="11">
        <f>L940</f>
        <v>319.77000344760359</v>
      </c>
      <c r="G940" s="11">
        <f>P940</f>
        <v>319.77000344760359</v>
      </c>
      <c r="H940" s="24">
        <f>H939+IF(Limit=Oui,MAX(0,K939),K939)</f>
        <v>319.77000344760359</v>
      </c>
      <c r="I940" s="12">
        <f>Cp*RhoP/(J940*RhoA)*dP/1000*MassivSS</f>
        <v>0.49522801603000055</v>
      </c>
      <c r="J940" s="24">
        <f>IF(H940&lt;600,425+0.773*H940-1.69/1000*H940^2+2.22/1000^2*H940^3,IF(H940&lt;735,666+13002/(738-H940),IF(H940&lt;900,545+17820/(H940-731),650)))</f>
        <v>571.96310627905086</v>
      </c>
      <c r="K940" s="12">
        <f>LambdaP*MassivSS/(dP/1000)/(J940*RhoA)/(1+I940/3)*(D940-H940)*DeltaT-(EXP(I940/10)-1)*(D940-D939)</f>
        <v>0.31771427090664661</v>
      </c>
      <c r="L940" s="24">
        <f>L939+IF(Limit=Oui,MAX(0,O939),O939)</f>
        <v>319.77000344760359</v>
      </c>
      <c r="M940" s="12">
        <f>Cp*RhoP/(N940*RhoA)*dP/1000*MassivW</f>
        <v>0.49522801603000055</v>
      </c>
      <c r="N940" s="24">
        <f>IF(L940&lt;600,425+0.773*L940-1.69/1000*L940^2+2.22/1000^2*L940^3,IF(L940&lt;735,666+13002/(738-L940),IF(L940&lt;900,545+17820/(L940-731),650)))</f>
        <v>571.96310627905086</v>
      </c>
      <c r="O940" s="12">
        <f>LambdaP*MassivW/(dP/1000)/(N940*RhoA)/(1+M940/3)*(D940-L940)*DeltaT-(EXP(M940/10)-1)*(D940-D939)</f>
        <v>0.31771427090664661</v>
      </c>
      <c r="P940" s="24">
        <f>P939+IF(Limit=Oui,MAX(0,S939),S939)</f>
        <v>319.77000344760359</v>
      </c>
      <c r="Q940" s="12">
        <f>Cp*RhoP/(R940*RhoA)*dP/1000*MassivSI</f>
        <v>0.49522801603000055</v>
      </c>
      <c r="R940" s="24">
        <f>IF(P940&lt;600,425+0.773*P940-1.69/1000*P940^2+2.22/1000^2*P940^3,IF(P940&lt;735,666+13002/(738-P940),IF(P940&lt;900,545+17820/(P940-731),650)))</f>
        <v>571.96310627905086</v>
      </c>
      <c r="S940" s="12">
        <f>LambdaP*MassivSI/(dP/1000)/(R940*RhoA)/(1+Q940/3)*(D940-P940)*DeltaT-(EXP(Q940/10)-1)*(D940-D939)</f>
        <v>0.31771427090664661</v>
      </c>
    </row>
    <row r="941" spans="2:19" x14ac:dyDescent="0.25">
      <c r="B941" s="3">
        <f t="shared" si="56"/>
        <v>4615</v>
      </c>
      <c r="C941" s="14">
        <f t="shared" si="57"/>
        <v>76.916666666666671</v>
      </c>
      <c r="D941" s="11">
        <f t="shared" si="58"/>
        <v>982.48640147163121</v>
      </c>
      <c r="E941" s="11">
        <f t="shared" si="59"/>
        <v>320.08771771851025</v>
      </c>
      <c r="F941" s="11">
        <f>L941</f>
        <v>320.08771771851025</v>
      </c>
      <c r="G941" s="11">
        <f>P941</f>
        <v>320.08771771851025</v>
      </c>
      <c r="H941" s="24">
        <f>H940+IF(Limit=Oui,MAX(0,K940),K940)</f>
        <v>320.08771771851025</v>
      </c>
      <c r="I941" s="12">
        <f>Cp*RhoP/(J941*RhoA)*dP/1000*MassivSS</f>
        <v>0.49512534057191226</v>
      </c>
      <c r="J941" s="24">
        <f>IF(H941&lt;600,425+0.773*H941-1.69/1000*H941^2+2.22/1000^2*H941^3,IF(H941&lt;735,666+13002/(738-H941),IF(H941&lt;900,545+17820/(H941-731),650)))</f>
        <v>572.08171578887504</v>
      </c>
      <c r="K941" s="12">
        <f>LambdaP*MassivSS/(dP/1000)/(J941*RhoA)/(1+I941/3)*(D941-H941)*DeltaT-(EXP(I941/10)-1)*(D941-D940)</f>
        <v>0.3175904165386465</v>
      </c>
      <c r="L941" s="24">
        <f>L940+IF(Limit=Oui,MAX(0,O940),O940)</f>
        <v>320.08771771851025</v>
      </c>
      <c r="M941" s="12">
        <f>Cp*RhoP/(N941*RhoA)*dP/1000*MassivW</f>
        <v>0.49512534057191226</v>
      </c>
      <c r="N941" s="24">
        <f>IF(L941&lt;600,425+0.773*L941-1.69/1000*L941^2+2.22/1000^2*L941^3,IF(L941&lt;735,666+13002/(738-L941),IF(L941&lt;900,545+17820/(L941-731),650)))</f>
        <v>572.08171578887504</v>
      </c>
      <c r="O941" s="12">
        <f>LambdaP*MassivW/(dP/1000)/(N941*RhoA)/(1+M941/3)*(D941-L941)*DeltaT-(EXP(M941/10)-1)*(D941-D940)</f>
        <v>0.3175904165386465</v>
      </c>
      <c r="P941" s="24">
        <f>P940+IF(Limit=Oui,MAX(0,S940),S940)</f>
        <v>320.08771771851025</v>
      </c>
      <c r="Q941" s="12">
        <f>Cp*RhoP/(R941*RhoA)*dP/1000*MassivSI</f>
        <v>0.49512534057191226</v>
      </c>
      <c r="R941" s="24">
        <f>IF(P941&lt;600,425+0.773*P941-1.69/1000*P941^2+2.22/1000^2*P941^3,IF(P941&lt;735,666+13002/(738-P941),IF(P941&lt;900,545+17820/(P941-731),650)))</f>
        <v>572.08171578887504</v>
      </c>
      <c r="S941" s="12">
        <f>LambdaP*MassivSI/(dP/1000)/(R941*RhoA)/(1+Q941/3)*(D941-P941)*DeltaT-(EXP(Q941/10)-1)*(D941-D940)</f>
        <v>0.3175904165386465</v>
      </c>
    </row>
    <row r="942" spans="2:19" x14ac:dyDescent="0.25">
      <c r="B942" s="3">
        <f t="shared" si="56"/>
        <v>4620</v>
      </c>
      <c r="C942" s="14">
        <f t="shared" si="57"/>
        <v>77</v>
      </c>
      <c r="D942" s="11">
        <f t="shared" si="58"/>
        <v>982.64838159146836</v>
      </c>
      <c r="E942" s="11">
        <f t="shared" si="59"/>
        <v>320.40530813504887</v>
      </c>
      <c r="F942" s="11">
        <f>L942</f>
        <v>320.40530813504887</v>
      </c>
      <c r="G942" s="11">
        <f>P942</f>
        <v>320.40530813504887</v>
      </c>
      <c r="H942" s="24">
        <f>H941+IF(Limit=Oui,MAX(0,K941),K941)</f>
        <v>320.40530813504887</v>
      </c>
      <c r="I942" s="12">
        <f>Cp*RhoP/(J942*RhoA)*dP/1000*MassivSS</f>
        <v>0.49502267056680554</v>
      </c>
      <c r="J942" s="24">
        <f>IF(H942&lt;600,425+0.773*H942-1.69/1000*H942^2+2.22/1000^2*H942^3,IF(H942&lt;735,666+13002/(738-H942),IF(H942&lt;900,545+17820/(H942-731),650)))</f>
        <v>572.20036819849963</v>
      </c>
      <c r="K942" s="12">
        <f>LambdaP*MassivSS/(dP/1000)/(J942*RhoA)/(1+I942/3)*(D942-H942)*DeltaT-(EXP(I942/10)-1)*(D942-D941)</f>
        <v>0.31746654060135365</v>
      </c>
      <c r="L942" s="24">
        <f>L941+IF(Limit=Oui,MAX(0,O941),O941)</f>
        <v>320.40530813504887</v>
      </c>
      <c r="M942" s="12">
        <f>Cp*RhoP/(N942*RhoA)*dP/1000*MassivW</f>
        <v>0.49502267056680554</v>
      </c>
      <c r="N942" s="24">
        <f>IF(L942&lt;600,425+0.773*L942-1.69/1000*L942^2+2.22/1000^2*L942^3,IF(L942&lt;735,666+13002/(738-L942),IF(L942&lt;900,545+17820/(L942-731),650)))</f>
        <v>572.20036819849963</v>
      </c>
      <c r="O942" s="12">
        <f>LambdaP*MassivW/(dP/1000)/(N942*RhoA)/(1+M942/3)*(D942-L942)*DeltaT-(EXP(M942/10)-1)*(D942-D941)</f>
        <v>0.31746654060135365</v>
      </c>
      <c r="P942" s="24">
        <f>P941+IF(Limit=Oui,MAX(0,S941),S941)</f>
        <v>320.40530813504887</v>
      </c>
      <c r="Q942" s="12">
        <f>Cp*RhoP/(R942*RhoA)*dP/1000*MassivSI</f>
        <v>0.49502267056680554</v>
      </c>
      <c r="R942" s="24">
        <f>IF(P942&lt;600,425+0.773*P942-1.69/1000*P942^2+2.22/1000^2*P942^3,IF(P942&lt;735,666+13002/(738-P942),IF(P942&lt;900,545+17820/(P942-731),650)))</f>
        <v>572.20036819849963</v>
      </c>
      <c r="S942" s="12">
        <f>LambdaP*MassivSI/(dP/1000)/(R942*RhoA)/(1+Q942/3)*(D942-P942)*DeltaT-(EXP(Q942/10)-1)*(D942-D941)</f>
        <v>0.31746654060135365</v>
      </c>
    </row>
    <row r="943" spans="2:19" x14ac:dyDescent="0.25">
      <c r="B943" s="3">
        <f t="shared" si="56"/>
        <v>4625</v>
      </c>
      <c r="C943" s="14">
        <f t="shared" si="57"/>
        <v>77.083333333333329</v>
      </c>
      <c r="D943" s="11">
        <f t="shared" si="58"/>
        <v>982.81018678673604</v>
      </c>
      <c r="E943" s="11">
        <f t="shared" si="59"/>
        <v>320.72277467565021</v>
      </c>
      <c r="F943" s="11">
        <f>L943</f>
        <v>320.72277467565021</v>
      </c>
      <c r="G943" s="11">
        <f>P943</f>
        <v>320.72277467565021</v>
      </c>
      <c r="H943" s="24">
        <f>H942+IF(Limit=Oui,MAX(0,K942),K942)</f>
        <v>320.72277467565021</v>
      </c>
      <c r="I943" s="12">
        <f>Cp*RhoP/(J943*RhoA)*dP/1000*MassivSS</f>
        <v>0.49492000576275319</v>
      </c>
      <c r="J943" s="24">
        <f>IF(H943&lt;600,425+0.773*H943-1.69/1000*H943^2+2.22/1000^2*H943^3,IF(H943&lt;735,666+13002/(738-H943),IF(H943&lt;900,545+17820/(H943-731),650)))</f>
        <v>572.31906382202612</v>
      </c>
      <c r="K943" s="12">
        <f>LambdaP*MassivSS/(dP/1000)/(J943*RhoA)/(1+I943/3)*(D943-H943)*DeltaT-(EXP(I943/10)-1)*(D943-D942)</f>
        <v>0.31734264324261796</v>
      </c>
      <c r="L943" s="24">
        <f>L942+IF(Limit=Oui,MAX(0,O942),O942)</f>
        <v>320.72277467565021</v>
      </c>
      <c r="M943" s="12">
        <f>Cp*RhoP/(N943*RhoA)*dP/1000*MassivW</f>
        <v>0.49492000576275319</v>
      </c>
      <c r="N943" s="24">
        <f>IF(L943&lt;600,425+0.773*L943-1.69/1000*L943^2+2.22/1000^2*L943^3,IF(L943&lt;735,666+13002/(738-L943),IF(L943&lt;900,545+17820/(L943-731),650)))</f>
        <v>572.31906382202612</v>
      </c>
      <c r="O943" s="12">
        <f>LambdaP*MassivW/(dP/1000)/(N943*RhoA)/(1+M943/3)*(D943-L943)*DeltaT-(EXP(M943/10)-1)*(D943-D942)</f>
        <v>0.31734264324261796</v>
      </c>
      <c r="P943" s="24">
        <f>P942+IF(Limit=Oui,MAX(0,S942),S942)</f>
        <v>320.72277467565021</v>
      </c>
      <c r="Q943" s="12">
        <f>Cp*RhoP/(R943*RhoA)*dP/1000*MassivSI</f>
        <v>0.49492000576275319</v>
      </c>
      <c r="R943" s="24">
        <f>IF(P943&lt;600,425+0.773*P943-1.69/1000*P943^2+2.22/1000^2*P943^3,IF(P943&lt;735,666+13002/(738-P943),IF(P943&lt;900,545+17820/(P943-731),650)))</f>
        <v>572.31906382202612</v>
      </c>
      <c r="S943" s="12">
        <f>LambdaP*MassivSI/(dP/1000)/(R943*RhoA)/(1+Q943/3)*(D943-P943)*DeltaT-(EXP(Q943/10)-1)*(D943-D942)</f>
        <v>0.31734264324261796</v>
      </c>
    </row>
    <row r="944" spans="2:19" x14ac:dyDescent="0.25">
      <c r="B944" s="3">
        <f t="shared" si="56"/>
        <v>4630</v>
      </c>
      <c r="C944" s="14">
        <f t="shared" si="57"/>
        <v>77.166666666666671</v>
      </c>
      <c r="D944" s="11">
        <f t="shared" si="58"/>
        <v>982.97181743483361</v>
      </c>
      <c r="E944" s="11">
        <f t="shared" si="59"/>
        <v>321.04011731889284</v>
      </c>
      <c r="F944" s="11">
        <f>L944</f>
        <v>321.04011731889284</v>
      </c>
      <c r="G944" s="11">
        <f>P944</f>
        <v>321.04011731889284</v>
      </c>
      <c r="H944" s="24">
        <f>H943+IF(Limit=Oui,MAX(0,K943),K943)</f>
        <v>321.04011731889284</v>
      </c>
      <c r="I944" s="12">
        <f>Cp*RhoP/(J944*RhoA)*dP/1000*MassivSS</f>
        <v>0.4948173459090609</v>
      </c>
      <c r="J944" s="24">
        <f>IF(H944&lt;600,425+0.773*H944-1.69/1000*H944^2+2.22/1000^2*H944^3,IF(H944&lt;735,666+13002/(738-H944),IF(H944&lt;900,545+17820/(H944-731),650)))</f>
        <v>572.43780297262992</v>
      </c>
      <c r="K944" s="12">
        <f>LambdaP*MassivSS/(dP/1000)/(J944*RhoA)/(1+I944/3)*(D944-H944)*DeltaT-(EXP(I944/10)-1)*(D944-D943)</f>
        <v>0.31721872460996897</v>
      </c>
      <c r="L944" s="24">
        <f>L943+IF(Limit=Oui,MAX(0,O943),O943)</f>
        <v>321.04011731889284</v>
      </c>
      <c r="M944" s="12">
        <f>Cp*RhoP/(N944*RhoA)*dP/1000*MassivW</f>
        <v>0.4948173459090609</v>
      </c>
      <c r="N944" s="24">
        <f>IF(L944&lt;600,425+0.773*L944-1.69/1000*L944^2+2.22/1000^2*L944^3,IF(L944&lt;735,666+13002/(738-L944),IF(L944&lt;900,545+17820/(L944-731),650)))</f>
        <v>572.43780297262992</v>
      </c>
      <c r="O944" s="12">
        <f>LambdaP*MassivW/(dP/1000)/(N944*RhoA)/(1+M944/3)*(D944-L944)*DeltaT-(EXP(M944/10)-1)*(D944-D943)</f>
        <v>0.31721872460996897</v>
      </c>
      <c r="P944" s="24">
        <f>P943+IF(Limit=Oui,MAX(0,S943),S943)</f>
        <v>321.04011731889284</v>
      </c>
      <c r="Q944" s="12">
        <f>Cp*RhoP/(R944*RhoA)*dP/1000*MassivSI</f>
        <v>0.4948173459090609</v>
      </c>
      <c r="R944" s="24">
        <f>IF(P944&lt;600,425+0.773*P944-1.69/1000*P944^2+2.22/1000^2*P944^3,IF(P944&lt;735,666+13002/(738-P944),IF(P944&lt;900,545+17820/(P944-731),650)))</f>
        <v>572.43780297262992</v>
      </c>
      <c r="S944" s="12">
        <f>LambdaP*MassivSI/(dP/1000)/(R944*RhoA)/(1+Q944/3)*(D944-P944)*DeltaT-(EXP(Q944/10)-1)*(D944-D943)</f>
        <v>0.31721872460996897</v>
      </c>
    </row>
    <row r="945" spans="2:19" x14ac:dyDescent="0.25">
      <c r="B945" s="3">
        <f t="shared" si="56"/>
        <v>4635</v>
      </c>
      <c r="C945" s="14">
        <f t="shared" si="57"/>
        <v>77.25</v>
      </c>
      <c r="D945" s="11">
        <f t="shared" si="58"/>
        <v>983.13327391194059</v>
      </c>
      <c r="E945" s="11">
        <f t="shared" si="59"/>
        <v>321.35733604350281</v>
      </c>
      <c r="F945" s="11">
        <f>L945</f>
        <v>321.35733604350281</v>
      </c>
      <c r="G945" s="11">
        <f>P945</f>
        <v>321.35733604350281</v>
      </c>
      <c r="H945" s="24">
        <f>H944+IF(Limit=Oui,MAX(0,K944),K944)</f>
        <v>321.35733604350281</v>
      </c>
      <c r="I945" s="12">
        <f>Cp*RhoP/(J945*RhoA)*dP/1000*MassivSS</f>
        <v>0.49471469075626401</v>
      </c>
      <c r="J945" s="24">
        <f>IF(H945&lt;600,425+0.773*H945-1.69/1000*H945^2+2.22/1000^2*H945^3,IF(H945&lt;735,666+13002/(738-H945),IF(H945&lt;900,545+17820/(H945-731),650)))</f>
        <v>572.55658596256103</v>
      </c>
      <c r="K945" s="12">
        <f>LambdaP*MassivSS/(dP/1000)/(J945*RhoA)/(1+I945/3)*(D945-H945)*DeltaT-(EXP(I945/10)-1)*(D945-D944)</f>
        <v>0.31709478485053028</v>
      </c>
      <c r="L945" s="24">
        <f>L944+IF(Limit=Oui,MAX(0,O944),O944)</f>
        <v>321.35733604350281</v>
      </c>
      <c r="M945" s="12">
        <f>Cp*RhoP/(N945*RhoA)*dP/1000*MassivW</f>
        <v>0.49471469075626401</v>
      </c>
      <c r="N945" s="24">
        <f>IF(L945&lt;600,425+0.773*L945-1.69/1000*L945^2+2.22/1000^2*L945^3,IF(L945&lt;735,666+13002/(738-L945),IF(L945&lt;900,545+17820/(L945-731),650)))</f>
        <v>572.55658596256103</v>
      </c>
      <c r="O945" s="12">
        <f>LambdaP*MassivW/(dP/1000)/(N945*RhoA)/(1+M945/3)*(D945-L945)*DeltaT-(EXP(M945/10)-1)*(D945-D944)</f>
        <v>0.31709478485053028</v>
      </c>
      <c r="P945" s="24">
        <f>P944+IF(Limit=Oui,MAX(0,S944),S944)</f>
        <v>321.35733604350281</v>
      </c>
      <c r="Q945" s="12">
        <f>Cp*RhoP/(R945*RhoA)*dP/1000*MassivSI</f>
        <v>0.49471469075626401</v>
      </c>
      <c r="R945" s="24">
        <f>IF(P945&lt;600,425+0.773*P945-1.69/1000*P945^2+2.22/1000^2*P945^3,IF(P945&lt;735,666+13002/(738-P945),IF(P945&lt;900,545+17820/(P945-731),650)))</f>
        <v>572.55658596256103</v>
      </c>
      <c r="S945" s="12">
        <f>LambdaP*MassivSI/(dP/1000)/(R945*RhoA)/(1+Q945/3)*(D945-P945)*DeltaT-(EXP(Q945/10)-1)*(D945-D944)</f>
        <v>0.31709478485053028</v>
      </c>
    </row>
    <row r="946" spans="2:19" x14ac:dyDescent="0.25">
      <c r="B946" s="3">
        <f t="shared" si="56"/>
        <v>4640</v>
      </c>
      <c r="C946" s="14">
        <f t="shared" si="57"/>
        <v>77.333333333333329</v>
      </c>
      <c r="D946" s="11">
        <f t="shared" si="58"/>
        <v>983.2945565930213</v>
      </c>
      <c r="E946" s="11">
        <f t="shared" si="59"/>
        <v>321.67443082835337</v>
      </c>
      <c r="F946" s="11">
        <f>L946</f>
        <v>321.67443082835337</v>
      </c>
      <c r="G946" s="11">
        <f>P946</f>
        <v>321.67443082835337</v>
      </c>
      <c r="H946" s="24">
        <f>H945+IF(Limit=Oui,MAX(0,K945),K945)</f>
        <v>321.67443082835337</v>
      </c>
      <c r="I946" s="12">
        <f>Cp*RhoP/(J946*RhoA)*dP/1000*MassivSS</f>
        <v>0.49461204005612525</v>
      </c>
      <c r="J946" s="24">
        <f>IF(H946&lt;600,425+0.773*H946-1.69/1000*H946^2+2.22/1000^2*H946^3,IF(H946&lt;735,666+13002/(738-H946),IF(H946&lt;900,545+17820/(H946-731),650)))</f>
        <v>572.67541310314471</v>
      </c>
      <c r="K946" s="12">
        <f>LambdaP*MassivSS/(dP/1000)/(J946*RhoA)/(1+I946/3)*(D946-H946)*DeltaT-(EXP(I946/10)-1)*(D946-D945)</f>
        <v>0.31697082411107957</v>
      </c>
      <c r="L946" s="24">
        <f>L945+IF(Limit=Oui,MAX(0,O945),O945)</f>
        <v>321.67443082835337</v>
      </c>
      <c r="M946" s="12">
        <f>Cp*RhoP/(N946*RhoA)*dP/1000*MassivW</f>
        <v>0.49461204005612525</v>
      </c>
      <c r="N946" s="24">
        <f>IF(L946&lt;600,425+0.773*L946-1.69/1000*L946^2+2.22/1000^2*L946^3,IF(L946&lt;735,666+13002/(738-L946),IF(L946&lt;900,545+17820/(L946-731),650)))</f>
        <v>572.67541310314471</v>
      </c>
      <c r="O946" s="12">
        <f>LambdaP*MassivW/(dP/1000)/(N946*RhoA)/(1+M946/3)*(D946-L946)*DeltaT-(EXP(M946/10)-1)*(D946-D945)</f>
        <v>0.31697082411107957</v>
      </c>
      <c r="P946" s="24">
        <f>P945+IF(Limit=Oui,MAX(0,S945),S945)</f>
        <v>321.67443082835337</v>
      </c>
      <c r="Q946" s="12">
        <f>Cp*RhoP/(R946*RhoA)*dP/1000*MassivSI</f>
        <v>0.49461204005612525</v>
      </c>
      <c r="R946" s="24">
        <f>IF(P946&lt;600,425+0.773*P946-1.69/1000*P946^2+2.22/1000^2*P946^3,IF(P946&lt;735,666+13002/(738-P946),IF(P946&lt;900,545+17820/(P946-731),650)))</f>
        <v>572.67541310314471</v>
      </c>
      <c r="S946" s="12">
        <f>LambdaP*MassivSI/(dP/1000)/(R946*RhoA)/(1+Q946/3)*(D946-P946)*DeltaT-(EXP(Q946/10)-1)*(D946-D945)</f>
        <v>0.31697082411107957</v>
      </c>
    </row>
    <row r="947" spans="2:19" x14ac:dyDescent="0.25">
      <c r="B947" s="3">
        <f t="shared" si="56"/>
        <v>4645</v>
      </c>
      <c r="C947" s="14">
        <f t="shared" si="57"/>
        <v>77.416666666666671</v>
      </c>
      <c r="D947" s="11">
        <f t="shared" si="58"/>
        <v>983.45566585183099</v>
      </c>
      <c r="E947" s="11">
        <f t="shared" si="59"/>
        <v>321.99140165246445</v>
      </c>
      <c r="F947" s="11">
        <f>L947</f>
        <v>321.99140165246445</v>
      </c>
      <c r="G947" s="11">
        <f>P947</f>
        <v>321.99140165246445</v>
      </c>
      <c r="H947" s="24">
        <f>H946+IF(Limit=Oui,MAX(0,K946),K946)</f>
        <v>321.99140165246445</v>
      </c>
      <c r="I947" s="12">
        <f>Cp*RhoP/(J947*RhoA)*dP/1000*MassivSS</f>
        <v>0.49450939356163215</v>
      </c>
      <c r="J947" s="24">
        <f>IF(H947&lt;600,425+0.773*H947-1.69/1000*H947^2+2.22/1000^2*H947^3,IF(H947&lt;735,666+13002/(738-H947),IF(H947&lt;900,545+17820/(H947-731),650)))</f>
        <v>572.79428470478206</v>
      </c>
      <c r="K947" s="12">
        <f>LambdaP*MassivSS/(dP/1000)/(J947*RhoA)/(1+I947/3)*(D947-H947)*DeltaT-(EXP(I947/10)-1)*(D947-D946)</f>
        <v>0.31684684253797624</v>
      </c>
      <c r="L947" s="24">
        <f>L946+IF(Limit=Oui,MAX(0,O946),O946)</f>
        <v>321.99140165246445</v>
      </c>
      <c r="M947" s="12">
        <f>Cp*RhoP/(N947*RhoA)*dP/1000*MassivW</f>
        <v>0.49450939356163215</v>
      </c>
      <c r="N947" s="24">
        <f>IF(L947&lt;600,425+0.773*L947-1.69/1000*L947^2+2.22/1000^2*L947^3,IF(L947&lt;735,666+13002/(738-L947),IF(L947&lt;900,545+17820/(L947-731),650)))</f>
        <v>572.79428470478206</v>
      </c>
      <c r="O947" s="12">
        <f>LambdaP*MassivW/(dP/1000)/(N947*RhoA)/(1+M947/3)*(D947-L947)*DeltaT-(EXP(M947/10)-1)*(D947-D946)</f>
        <v>0.31684684253797624</v>
      </c>
      <c r="P947" s="24">
        <f>P946+IF(Limit=Oui,MAX(0,S946),S946)</f>
        <v>321.99140165246445</v>
      </c>
      <c r="Q947" s="12">
        <f>Cp*RhoP/(R947*RhoA)*dP/1000*MassivSI</f>
        <v>0.49450939356163215</v>
      </c>
      <c r="R947" s="24">
        <f>IF(P947&lt;600,425+0.773*P947-1.69/1000*P947^2+2.22/1000^2*P947^3,IF(P947&lt;735,666+13002/(738-P947),IF(P947&lt;900,545+17820/(P947-731),650)))</f>
        <v>572.79428470478206</v>
      </c>
      <c r="S947" s="12">
        <f>LambdaP*MassivSI/(dP/1000)/(R947*RhoA)/(1+Q947/3)*(D947-P947)*DeltaT-(EXP(Q947/10)-1)*(D947-D946)</f>
        <v>0.31684684253797624</v>
      </c>
    </row>
    <row r="948" spans="2:19" x14ac:dyDescent="0.25">
      <c r="B948" s="3">
        <f t="shared" si="56"/>
        <v>4650</v>
      </c>
      <c r="C948" s="14">
        <f t="shared" si="57"/>
        <v>77.5</v>
      </c>
      <c r="D948" s="11">
        <f t="shared" si="58"/>
        <v>983.61660206092006</v>
      </c>
      <c r="E948" s="11">
        <f t="shared" si="59"/>
        <v>322.30824849500243</v>
      </c>
      <c r="F948" s="11">
        <f>L948</f>
        <v>322.30824849500243</v>
      </c>
      <c r="G948" s="11">
        <f>P948</f>
        <v>322.30824849500243</v>
      </c>
      <c r="H948" s="24">
        <f>H947+IF(Limit=Oui,MAX(0,K947),K947)</f>
        <v>322.30824849500243</v>
      </c>
      <c r="I948" s="12">
        <f>Cp*RhoP/(J948*RhoA)*dP/1000*MassivSS</f>
        <v>0.49440675102699438</v>
      </c>
      <c r="J948" s="24">
        <f>IF(H948&lt;600,425+0.773*H948-1.69/1000*H948^2+2.22/1000^2*H948^3,IF(H948&lt;735,666+13002/(738-H948),IF(H948&lt;900,545+17820/(H948-731),650)))</f>
        <v>572.91320107695128</v>
      </c>
      <c r="K948" s="12">
        <f>LambdaP*MassivSS/(dP/1000)/(J948*RhoA)/(1+I948/3)*(D948-H948)*DeltaT-(EXP(I948/10)-1)*(D948-D947)</f>
        <v>0.31672284027726011</v>
      </c>
      <c r="L948" s="24">
        <f>L947+IF(Limit=Oui,MAX(0,O947),O947)</f>
        <v>322.30824849500243</v>
      </c>
      <c r="M948" s="12">
        <f>Cp*RhoP/(N948*RhoA)*dP/1000*MassivW</f>
        <v>0.49440675102699438</v>
      </c>
      <c r="N948" s="24">
        <f>IF(L948&lt;600,425+0.773*L948-1.69/1000*L948^2+2.22/1000^2*L948^3,IF(L948&lt;735,666+13002/(738-L948),IF(L948&lt;900,545+17820/(L948-731),650)))</f>
        <v>572.91320107695128</v>
      </c>
      <c r="O948" s="12">
        <f>LambdaP*MassivW/(dP/1000)/(N948*RhoA)/(1+M948/3)*(D948-L948)*DeltaT-(EXP(M948/10)-1)*(D948-D947)</f>
        <v>0.31672284027726011</v>
      </c>
      <c r="P948" s="24">
        <f>P947+IF(Limit=Oui,MAX(0,S947),S947)</f>
        <v>322.30824849500243</v>
      </c>
      <c r="Q948" s="12">
        <f>Cp*RhoP/(R948*RhoA)*dP/1000*MassivSI</f>
        <v>0.49440675102699438</v>
      </c>
      <c r="R948" s="24">
        <f>IF(P948&lt;600,425+0.773*P948-1.69/1000*P948^2+2.22/1000^2*P948^3,IF(P948&lt;735,666+13002/(738-P948),IF(P948&lt;900,545+17820/(P948-731),650)))</f>
        <v>572.91320107695128</v>
      </c>
      <c r="S948" s="12">
        <f>LambdaP*MassivSI/(dP/1000)/(R948*RhoA)/(1+Q948/3)*(D948-P948)*DeltaT-(EXP(Q948/10)-1)*(D948-D947)</f>
        <v>0.31672284027726011</v>
      </c>
    </row>
    <row r="949" spans="2:19" x14ac:dyDescent="0.25">
      <c r="B949" s="3">
        <f t="shared" si="56"/>
        <v>4655</v>
      </c>
      <c r="C949" s="14">
        <f t="shared" si="57"/>
        <v>77.583333333333329</v>
      </c>
      <c r="D949" s="11">
        <f t="shared" si="58"/>
        <v>983.7773655916402</v>
      </c>
      <c r="E949" s="11">
        <f t="shared" si="59"/>
        <v>322.62497133527967</v>
      </c>
      <c r="F949" s="11">
        <f>L949</f>
        <v>322.62497133527967</v>
      </c>
      <c r="G949" s="11">
        <f>P949</f>
        <v>322.62497133527967</v>
      </c>
      <c r="H949" s="24">
        <f>H948+IF(Limit=Oui,MAX(0,K948),K948)</f>
        <v>322.62497133527967</v>
      </c>
      <c r="I949" s="12">
        <f>Cp*RhoP/(J949*RhoA)*dP/1000*MassivSS</f>
        <v>0.49430411220764109</v>
      </c>
      <c r="J949" s="24">
        <f>IF(H949&lt;600,425+0.773*H949-1.69/1000*H949^2+2.22/1000^2*H949^3,IF(H949&lt;735,666+13002/(738-H949),IF(H949&lt;900,545+17820/(H949-731),650)))</f>
        <v>573.03216252820812</v>
      </c>
      <c r="K949" s="12">
        <f>LambdaP*MassivSS/(dP/1000)/(J949*RhoA)/(1+I949/3)*(D949-H949)*DeltaT-(EXP(I949/10)-1)*(D949-D948)</f>
        <v>0.31659881747455654</v>
      </c>
      <c r="L949" s="24">
        <f>L948+IF(Limit=Oui,MAX(0,O948),O948)</f>
        <v>322.62497133527967</v>
      </c>
      <c r="M949" s="12">
        <f>Cp*RhoP/(N949*RhoA)*dP/1000*MassivW</f>
        <v>0.49430411220764109</v>
      </c>
      <c r="N949" s="24">
        <f>IF(L949&lt;600,425+0.773*L949-1.69/1000*L949^2+2.22/1000^2*L949^3,IF(L949&lt;735,666+13002/(738-L949),IF(L949&lt;900,545+17820/(L949-731),650)))</f>
        <v>573.03216252820812</v>
      </c>
      <c r="O949" s="12">
        <f>LambdaP*MassivW/(dP/1000)/(N949*RhoA)/(1+M949/3)*(D949-L949)*DeltaT-(EXP(M949/10)-1)*(D949-D948)</f>
        <v>0.31659881747455654</v>
      </c>
      <c r="P949" s="24">
        <f>P948+IF(Limit=Oui,MAX(0,S948),S948)</f>
        <v>322.62497133527967</v>
      </c>
      <c r="Q949" s="12">
        <f>Cp*RhoP/(R949*RhoA)*dP/1000*MassivSI</f>
        <v>0.49430411220764109</v>
      </c>
      <c r="R949" s="24">
        <f>IF(P949&lt;600,425+0.773*P949-1.69/1000*P949^2+2.22/1000^2*P949^3,IF(P949&lt;735,666+13002/(738-P949),IF(P949&lt;900,545+17820/(P949-731),650)))</f>
        <v>573.03216252820812</v>
      </c>
      <c r="S949" s="12">
        <f>LambdaP*MassivSI/(dP/1000)/(R949*RhoA)/(1+Q949/3)*(D949-P949)*DeltaT-(EXP(Q949/10)-1)*(D949-D948)</f>
        <v>0.31659881747455654</v>
      </c>
    </row>
    <row r="950" spans="2:19" x14ac:dyDescent="0.25">
      <c r="B950" s="3">
        <f t="shared" si="56"/>
        <v>4660</v>
      </c>
      <c r="C950" s="14">
        <f t="shared" si="57"/>
        <v>77.666666666666671</v>
      </c>
      <c r="D950" s="11">
        <f t="shared" si="58"/>
        <v>983.93795681414838</v>
      </c>
      <c r="E950" s="11">
        <f t="shared" si="59"/>
        <v>322.94157015275425</v>
      </c>
      <c r="F950" s="11">
        <f>L950</f>
        <v>322.94157015275425</v>
      </c>
      <c r="G950" s="11">
        <f>P950</f>
        <v>322.94157015275425</v>
      </c>
      <c r="H950" s="24">
        <f>H949+IF(Limit=Oui,MAX(0,K949),K949)</f>
        <v>322.94157015275425</v>
      </c>
      <c r="I950" s="12">
        <f>Cp*RhoP/(J950*RhoA)*dP/1000*MassivSS</f>
        <v>0.49420147686021848</v>
      </c>
      <c r="J950" s="24">
        <f>IF(H950&lt;600,425+0.773*H950-1.69/1000*H950^2+2.22/1000^2*H950^3,IF(H950&lt;735,666+13002/(738-H950),IF(H950&lt;900,545+17820/(H950-731),650)))</f>
        <v>573.15116936618665</v>
      </c>
      <c r="K950" s="12">
        <f>LambdaP*MassivSS/(dP/1000)/(J950*RhoA)/(1+I950/3)*(D950-H950)*DeltaT-(EXP(I950/10)-1)*(D950-D949)</f>
        <v>0.316474774275187</v>
      </c>
      <c r="L950" s="24">
        <f>L949+IF(Limit=Oui,MAX(0,O949),O949)</f>
        <v>322.94157015275425</v>
      </c>
      <c r="M950" s="12">
        <f>Cp*RhoP/(N950*RhoA)*dP/1000*MassivW</f>
        <v>0.49420147686021848</v>
      </c>
      <c r="N950" s="24">
        <f>IF(L950&lt;600,425+0.773*L950-1.69/1000*L950^2+2.22/1000^2*L950^3,IF(L950&lt;735,666+13002/(738-L950),IF(L950&lt;900,545+17820/(L950-731),650)))</f>
        <v>573.15116936618665</v>
      </c>
      <c r="O950" s="12">
        <f>LambdaP*MassivW/(dP/1000)/(N950*RhoA)/(1+M950/3)*(D950-L950)*DeltaT-(EXP(M950/10)-1)*(D950-D949)</f>
        <v>0.316474774275187</v>
      </c>
      <c r="P950" s="24">
        <f>P949+IF(Limit=Oui,MAX(0,S949),S949)</f>
        <v>322.94157015275425</v>
      </c>
      <c r="Q950" s="12">
        <f>Cp*RhoP/(R950*RhoA)*dP/1000*MassivSI</f>
        <v>0.49420147686021848</v>
      </c>
      <c r="R950" s="24">
        <f>IF(P950&lt;600,425+0.773*P950-1.69/1000*P950^2+2.22/1000^2*P950^3,IF(P950&lt;735,666+13002/(738-P950),IF(P950&lt;900,545+17820/(P950-731),650)))</f>
        <v>573.15116936618665</v>
      </c>
      <c r="S950" s="12">
        <f>LambdaP*MassivSI/(dP/1000)/(R950*RhoA)/(1+Q950/3)*(D950-P950)*DeltaT-(EXP(Q950/10)-1)*(D950-D949)</f>
        <v>0.316474774275187</v>
      </c>
    </row>
    <row r="951" spans="2:19" x14ac:dyDescent="0.25">
      <c r="B951" s="3">
        <f t="shared" si="56"/>
        <v>4665</v>
      </c>
      <c r="C951" s="14">
        <f t="shared" si="57"/>
        <v>77.75</v>
      </c>
      <c r="D951" s="11">
        <f t="shared" si="58"/>
        <v>984.09837609741339</v>
      </c>
      <c r="E951" s="11">
        <f t="shared" si="59"/>
        <v>323.25804492702946</v>
      </c>
      <c r="F951" s="11">
        <f>L951</f>
        <v>323.25804492702946</v>
      </c>
      <c r="G951" s="11">
        <f>P951</f>
        <v>323.25804492702946</v>
      </c>
      <c r="H951" s="24">
        <f>H950+IF(Limit=Oui,MAX(0,K950),K950)</f>
        <v>323.25804492702946</v>
      </c>
      <c r="I951" s="12">
        <f>Cp*RhoP/(J951*RhoA)*dP/1000*MassivSS</f>
        <v>0.49409884474258658</v>
      </c>
      <c r="J951" s="24">
        <f>IF(H951&lt;600,425+0.773*H951-1.69/1000*H951^2+2.22/1000^2*H951^3,IF(H951&lt;735,666+13002/(738-H951),IF(H951&lt;900,545+17820/(H951-731),650)))</f>
        <v>573.27022189760055</v>
      </c>
      <c r="K951" s="12">
        <f>LambdaP*MassivSS/(dP/1000)/(J951*RhoA)/(1+I951/3)*(D951-H951)*DeltaT-(EXP(I951/10)-1)*(D951-D950)</f>
        <v>0.31635071082403882</v>
      </c>
      <c r="L951" s="24">
        <f>L950+IF(Limit=Oui,MAX(0,O950),O950)</f>
        <v>323.25804492702946</v>
      </c>
      <c r="M951" s="12">
        <f>Cp*RhoP/(N951*RhoA)*dP/1000*MassivW</f>
        <v>0.49409884474258658</v>
      </c>
      <c r="N951" s="24">
        <f>IF(L951&lt;600,425+0.773*L951-1.69/1000*L951^2+2.22/1000^2*L951^3,IF(L951&lt;735,666+13002/(738-L951),IF(L951&lt;900,545+17820/(L951-731),650)))</f>
        <v>573.27022189760055</v>
      </c>
      <c r="O951" s="12">
        <f>LambdaP*MassivW/(dP/1000)/(N951*RhoA)/(1+M951/3)*(D951-L951)*DeltaT-(EXP(M951/10)-1)*(D951-D950)</f>
        <v>0.31635071082403882</v>
      </c>
      <c r="P951" s="24">
        <f>P950+IF(Limit=Oui,MAX(0,S950),S950)</f>
        <v>323.25804492702946</v>
      </c>
      <c r="Q951" s="12">
        <f>Cp*RhoP/(R951*RhoA)*dP/1000*MassivSI</f>
        <v>0.49409884474258658</v>
      </c>
      <c r="R951" s="24">
        <f>IF(P951&lt;600,425+0.773*P951-1.69/1000*P951^2+2.22/1000^2*P951^3,IF(P951&lt;735,666+13002/(738-P951),IF(P951&lt;900,545+17820/(P951-731),650)))</f>
        <v>573.27022189760055</v>
      </c>
      <c r="S951" s="12">
        <f>LambdaP*MassivSI/(dP/1000)/(R951*RhoA)/(1+Q951/3)*(D951-P951)*DeltaT-(EXP(Q951/10)-1)*(D951-D950)</f>
        <v>0.31635071082403882</v>
      </c>
    </row>
    <row r="952" spans="2:19" x14ac:dyDescent="0.25">
      <c r="B952" s="3">
        <f t="shared" si="56"/>
        <v>4670</v>
      </c>
      <c r="C952" s="14">
        <f t="shared" si="57"/>
        <v>77.833333333333329</v>
      </c>
      <c r="D952" s="11">
        <f t="shared" si="58"/>
        <v>984.25862380921978</v>
      </c>
      <c r="E952" s="11">
        <f t="shared" si="59"/>
        <v>323.57439563785351</v>
      </c>
      <c r="F952" s="11">
        <f>L952</f>
        <v>323.57439563785351</v>
      </c>
      <c r="G952" s="11">
        <f>P952</f>
        <v>323.57439563785351</v>
      </c>
      <c r="H952" s="24">
        <f>H951+IF(Limit=Oui,MAX(0,K951),K951)</f>
        <v>323.57439563785351</v>
      </c>
      <c r="I952" s="12">
        <f>Cp*RhoP/(J952*RhoA)*dP/1000*MassivSS</f>
        <v>0.49399621561381757</v>
      </c>
      <c r="J952" s="24">
        <f>IF(H952&lt;600,425+0.773*H952-1.69/1000*H952^2+2.22/1000^2*H952^3,IF(H952&lt;735,666+13002/(738-H952),IF(H952&lt;900,545+17820/(H952-731),650)))</f>
        <v>573.38932042824308</v>
      </c>
      <c r="K952" s="12">
        <f>LambdaP*MassivSS/(dP/1000)/(J952*RhoA)/(1+I952/3)*(D952-H952)*DeltaT-(EXP(I952/10)-1)*(D952-D951)</f>
        <v>0.316226627265705</v>
      </c>
      <c r="L952" s="24">
        <f>L951+IF(Limit=Oui,MAX(0,O951),O951)</f>
        <v>323.57439563785351</v>
      </c>
      <c r="M952" s="12">
        <f>Cp*RhoP/(N952*RhoA)*dP/1000*MassivW</f>
        <v>0.49399621561381757</v>
      </c>
      <c r="N952" s="24">
        <f>IF(L952&lt;600,425+0.773*L952-1.69/1000*L952^2+2.22/1000^2*L952^3,IF(L952&lt;735,666+13002/(738-L952),IF(L952&lt;900,545+17820/(L952-731),650)))</f>
        <v>573.38932042824308</v>
      </c>
      <c r="O952" s="12">
        <f>LambdaP*MassivW/(dP/1000)/(N952*RhoA)/(1+M952/3)*(D952-L952)*DeltaT-(EXP(M952/10)-1)*(D952-D951)</f>
        <v>0.316226627265705</v>
      </c>
      <c r="P952" s="24">
        <f>P951+IF(Limit=Oui,MAX(0,S951),S951)</f>
        <v>323.57439563785351</v>
      </c>
      <c r="Q952" s="12">
        <f>Cp*RhoP/(R952*RhoA)*dP/1000*MassivSI</f>
        <v>0.49399621561381757</v>
      </c>
      <c r="R952" s="24">
        <f>IF(P952&lt;600,425+0.773*P952-1.69/1000*P952^2+2.22/1000^2*P952^3,IF(P952&lt;735,666+13002/(738-P952),IF(P952&lt;900,545+17820/(P952-731),650)))</f>
        <v>573.38932042824308</v>
      </c>
      <c r="S952" s="12">
        <f>LambdaP*MassivSI/(dP/1000)/(R952*RhoA)/(1+Q952/3)*(D952-P952)*DeltaT-(EXP(Q952/10)-1)*(D952-D951)</f>
        <v>0.316226627265705</v>
      </c>
    </row>
    <row r="953" spans="2:19" x14ac:dyDescent="0.25">
      <c r="B953" s="3">
        <f t="shared" si="56"/>
        <v>4675</v>
      </c>
      <c r="C953" s="14">
        <f t="shared" si="57"/>
        <v>77.916666666666671</v>
      </c>
      <c r="D953" s="11">
        <f t="shared" si="58"/>
        <v>984.41870031617327</v>
      </c>
      <c r="E953" s="11">
        <f t="shared" si="59"/>
        <v>323.89062226511919</v>
      </c>
      <c r="F953" s="11">
        <f>L953</f>
        <v>323.89062226511919</v>
      </c>
      <c r="G953" s="11">
        <f>P953</f>
        <v>323.89062226511919</v>
      </c>
      <c r="H953" s="24">
        <f>H952+IF(Limit=Oui,MAX(0,K952),K952)</f>
        <v>323.89062226511919</v>
      </c>
      <c r="I953" s="12">
        <f>Cp*RhoP/(J953*RhoA)*dP/1000*MassivSS</f>
        <v>0.49389358923419252</v>
      </c>
      <c r="J953" s="24">
        <f>IF(H953&lt;600,425+0.773*H953-1.69/1000*H953^2+2.22/1000^2*H953^3,IF(H953&lt;735,666+13002/(738-H953),IF(H953&lt;900,545+17820/(H953-731),650)))</f>
        <v>573.50846526298858</v>
      </c>
      <c r="K953" s="12">
        <f>LambdaP*MassivSS/(dP/1000)/(J953*RhoA)/(1+I953/3)*(D953-H953)*DeltaT-(EXP(I953/10)-1)*(D953-D952)</f>
        <v>0.31610252374440601</v>
      </c>
      <c r="L953" s="24">
        <f>L952+IF(Limit=Oui,MAX(0,O952),O952)</f>
        <v>323.89062226511919</v>
      </c>
      <c r="M953" s="12">
        <f>Cp*RhoP/(N953*RhoA)*dP/1000*MassivW</f>
        <v>0.49389358923419252</v>
      </c>
      <c r="N953" s="24">
        <f>IF(L953&lt;600,425+0.773*L953-1.69/1000*L953^2+2.22/1000^2*L953^3,IF(L953&lt;735,666+13002/(738-L953),IF(L953&lt;900,545+17820/(L953-731),650)))</f>
        <v>573.50846526298858</v>
      </c>
      <c r="O953" s="12">
        <f>LambdaP*MassivW/(dP/1000)/(N953*RhoA)/(1+M953/3)*(D953-L953)*DeltaT-(EXP(M953/10)-1)*(D953-D952)</f>
        <v>0.31610252374440601</v>
      </c>
      <c r="P953" s="24">
        <f>P952+IF(Limit=Oui,MAX(0,S952),S952)</f>
        <v>323.89062226511919</v>
      </c>
      <c r="Q953" s="12">
        <f>Cp*RhoP/(R953*RhoA)*dP/1000*MassivSI</f>
        <v>0.49389358923419252</v>
      </c>
      <c r="R953" s="24">
        <f>IF(P953&lt;600,425+0.773*P953-1.69/1000*P953^2+2.22/1000^2*P953^3,IF(P953&lt;735,666+13002/(738-P953),IF(P953&lt;900,545+17820/(P953-731),650)))</f>
        <v>573.50846526298858</v>
      </c>
      <c r="S953" s="12">
        <f>LambdaP*MassivSI/(dP/1000)/(R953*RhoA)/(1+Q953/3)*(D953-P953)*DeltaT-(EXP(Q953/10)-1)*(D953-D952)</f>
        <v>0.31610252374440601</v>
      </c>
    </row>
    <row r="954" spans="2:19" x14ac:dyDescent="0.25">
      <c r="B954" s="3">
        <f t="shared" si="56"/>
        <v>4680</v>
      </c>
      <c r="C954" s="14">
        <f t="shared" si="57"/>
        <v>78</v>
      </c>
      <c r="D954" s="11">
        <f t="shared" si="58"/>
        <v>984.57860598370587</v>
      </c>
      <c r="E954" s="11">
        <f t="shared" si="59"/>
        <v>324.2067247888636</v>
      </c>
      <c r="F954" s="11">
        <f>L954</f>
        <v>324.2067247888636</v>
      </c>
      <c r="G954" s="11">
        <f>P954</f>
        <v>324.2067247888636</v>
      </c>
      <c r="H954" s="24">
        <f>H953+IF(Limit=Oui,MAX(0,K953),K953)</f>
        <v>324.2067247888636</v>
      </c>
      <c r="I954" s="12">
        <f>Cp*RhoP/(J954*RhoA)*dP/1000*MassivSS</f>
        <v>0.4937909653651994</v>
      </c>
      <c r="J954" s="24">
        <f>IF(H954&lt;600,425+0.773*H954-1.69/1000*H954^2+2.22/1000^2*H954^3,IF(H954&lt;735,666+13002/(738-H954),IF(H954&lt;900,545+17820/(H954-731),650)))</f>
        <v>573.6276567057929</v>
      </c>
      <c r="K954" s="12">
        <f>LambdaP*MassivSS/(dP/1000)/(J954*RhoA)/(1+I954/3)*(D954-H954)*DeltaT-(EXP(I954/10)-1)*(D954-D953)</f>
        <v>0.31597840040400793</v>
      </c>
      <c r="L954" s="24">
        <f>L953+IF(Limit=Oui,MAX(0,O953),O953)</f>
        <v>324.2067247888636</v>
      </c>
      <c r="M954" s="12">
        <f>Cp*RhoP/(N954*RhoA)*dP/1000*MassivW</f>
        <v>0.4937909653651994</v>
      </c>
      <c r="N954" s="24">
        <f>IF(L954&lt;600,425+0.773*L954-1.69/1000*L954^2+2.22/1000^2*L954^3,IF(L954&lt;735,666+13002/(738-L954),IF(L954&lt;900,545+17820/(L954-731),650)))</f>
        <v>573.6276567057929</v>
      </c>
      <c r="O954" s="12">
        <f>LambdaP*MassivW/(dP/1000)/(N954*RhoA)/(1+M954/3)*(D954-L954)*DeltaT-(EXP(M954/10)-1)*(D954-D953)</f>
        <v>0.31597840040400793</v>
      </c>
      <c r="P954" s="24">
        <f>P953+IF(Limit=Oui,MAX(0,S953),S953)</f>
        <v>324.2067247888636</v>
      </c>
      <c r="Q954" s="12">
        <f>Cp*RhoP/(R954*RhoA)*dP/1000*MassivSI</f>
        <v>0.4937909653651994</v>
      </c>
      <c r="R954" s="24">
        <f>IF(P954&lt;600,425+0.773*P954-1.69/1000*P954^2+2.22/1000^2*P954^3,IF(P954&lt;735,666+13002/(738-P954),IF(P954&lt;900,545+17820/(P954-731),650)))</f>
        <v>573.6276567057929</v>
      </c>
      <c r="S954" s="12">
        <f>LambdaP*MassivSI/(dP/1000)/(R954*RhoA)/(1+Q954/3)*(D954-P954)*DeltaT-(EXP(Q954/10)-1)*(D954-D953)</f>
        <v>0.31597840040400793</v>
      </c>
    </row>
    <row r="955" spans="2:19" x14ac:dyDescent="0.25">
      <c r="B955" s="3">
        <f t="shared" si="56"/>
        <v>4685</v>
      </c>
      <c r="C955" s="14">
        <f t="shared" si="57"/>
        <v>78.083333333333329</v>
      </c>
      <c r="D955" s="11">
        <f t="shared" si="58"/>
        <v>984.73834117608101</v>
      </c>
      <c r="E955" s="11">
        <f t="shared" si="59"/>
        <v>324.52270318926759</v>
      </c>
      <c r="F955" s="11">
        <f>L955</f>
        <v>324.52270318926759</v>
      </c>
      <c r="G955" s="11">
        <f>P955</f>
        <v>324.52270318926759</v>
      </c>
      <c r="H955" s="24">
        <f>H954+IF(Limit=Oui,MAX(0,K954),K954)</f>
        <v>324.52270318926759</v>
      </c>
      <c r="I955" s="12">
        <f>Cp*RhoP/(J955*RhoA)*dP/1000*MassivSS</f>
        <v>0.49368834376952953</v>
      </c>
      <c r="J955" s="24">
        <f>IF(H955&lt;600,425+0.773*H955-1.69/1000*H955^2+2.22/1000^2*H955^3,IF(H955&lt;735,666+13002/(738-H955),IF(H955&lt;900,545+17820/(H955-731),650)))</f>
        <v>573.74689505969457</v>
      </c>
      <c r="K955" s="12">
        <f>LambdaP*MassivSS/(dP/1000)/(J955*RhoA)/(1+I955/3)*(D955-H955)*DeltaT-(EXP(I955/10)-1)*(D955-D954)</f>
        <v>0.3158542573880247</v>
      </c>
      <c r="L955" s="24">
        <f>L954+IF(Limit=Oui,MAX(0,O954),O954)</f>
        <v>324.52270318926759</v>
      </c>
      <c r="M955" s="12">
        <f>Cp*RhoP/(N955*RhoA)*dP/1000*MassivW</f>
        <v>0.49368834376952953</v>
      </c>
      <c r="N955" s="24">
        <f>IF(L955&lt;600,425+0.773*L955-1.69/1000*L955^2+2.22/1000^2*L955^3,IF(L955&lt;735,666+13002/(738-L955),IF(L955&lt;900,545+17820/(L955-731),650)))</f>
        <v>573.74689505969457</v>
      </c>
      <c r="O955" s="12">
        <f>LambdaP*MassivW/(dP/1000)/(N955*RhoA)/(1+M955/3)*(D955-L955)*DeltaT-(EXP(M955/10)-1)*(D955-D954)</f>
        <v>0.3158542573880247</v>
      </c>
      <c r="P955" s="24">
        <f>P954+IF(Limit=Oui,MAX(0,S954),S954)</f>
        <v>324.52270318926759</v>
      </c>
      <c r="Q955" s="12">
        <f>Cp*RhoP/(R955*RhoA)*dP/1000*MassivSI</f>
        <v>0.49368834376952953</v>
      </c>
      <c r="R955" s="24">
        <f>IF(P955&lt;600,425+0.773*P955-1.69/1000*P955^2+2.22/1000^2*P955^3,IF(P955&lt;735,666+13002/(738-P955),IF(P955&lt;900,545+17820/(P955-731),650)))</f>
        <v>573.74689505969457</v>
      </c>
      <c r="S955" s="12">
        <f>LambdaP*MassivSI/(dP/1000)/(R955*RhoA)/(1+Q955/3)*(D955-P955)*DeltaT-(EXP(Q955/10)-1)*(D955-D954)</f>
        <v>0.3158542573880247</v>
      </c>
    </row>
    <row r="956" spans="2:19" x14ac:dyDescent="0.25">
      <c r="B956" s="3">
        <f t="shared" si="56"/>
        <v>4690</v>
      </c>
      <c r="C956" s="14">
        <f t="shared" si="57"/>
        <v>78.166666666666671</v>
      </c>
      <c r="D956" s="11">
        <f t="shared" si="58"/>
        <v>984.89790625639762</v>
      </c>
      <c r="E956" s="11">
        <f t="shared" si="59"/>
        <v>324.83855744665561</v>
      </c>
      <c r="F956" s="11">
        <f>L956</f>
        <v>324.83855744665561</v>
      </c>
      <c r="G956" s="11">
        <f>P956</f>
        <v>324.83855744665561</v>
      </c>
      <c r="H956" s="24">
        <f>H955+IF(Limit=Oui,MAX(0,K955),K955)</f>
        <v>324.83855744665561</v>
      </c>
      <c r="I956" s="12">
        <f>Cp*RhoP/(J956*RhoA)*dP/1000*MassivSS</f>
        <v>0.49358572421107605</v>
      </c>
      <c r="J956" s="24">
        <f>IF(H956&lt;600,425+0.773*H956-1.69/1000*H956^2+2.22/1000^2*H956^3,IF(H956&lt;735,666+13002/(738-H956),IF(H956&lt;900,545+17820/(H956-731),650)))</f>
        <v>573.86618062681509</v>
      </c>
      <c r="K956" s="12">
        <f>LambdaP*MassivSS/(dP/1000)/(J956*RhoA)/(1+I956/3)*(D956-H956)*DeltaT-(EXP(I956/10)-1)*(D956-D955)</f>
        <v>0.3157300948396719</v>
      </c>
      <c r="L956" s="24">
        <f>L955+IF(Limit=Oui,MAX(0,O955),O955)</f>
        <v>324.83855744665561</v>
      </c>
      <c r="M956" s="12">
        <f>Cp*RhoP/(N956*RhoA)*dP/1000*MassivW</f>
        <v>0.49358572421107605</v>
      </c>
      <c r="N956" s="24">
        <f>IF(L956&lt;600,425+0.773*L956-1.69/1000*L956^2+2.22/1000^2*L956^3,IF(L956&lt;735,666+13002/(738-L956),IF(L956&lt;900,545+17820/(L956-731),650)))</f>
        <v>573.86618062681509</v>
      </c>
      <c r="O956" s="12">
        <f>LambdaP*MassivW/(dP/1000)/(N956*RhoA)/(1+M956/3)*(D956-L956)*DeltaT-(EXP(M956/10)-1)*(D956-D955)</f>
        <v>0.3157300948396719</v>
      </c>
      <c r="P956" s="24">
        <f>P955+IF(Limit=Oui,MAX(0,S955),S955)</f>
        <v>324.83855744665561</v>
      </c>
      <c r="Q956" s="12">
        <f>Cp*RhoP/(R956*RhoA)*dP/1000*MassivSI</f>
        <v>0.49358572421107605</v>
      </c>
      <c r="R956" s="24">
        <f>IF(P956&lt;600,425+0.773*P956-1.69/1000*P956^2+2.22/1000^2*P956^3,IF(P956&lt;735,666+13002/(738-P956),IF(P956&lt;900,545+17820/(P956-731),650)))</f>
        <v>573.86618062681509</v>
      </c>
      <c r="S956" s="12">
        <f>LambdaP*MassivSI/(dP/1000)/(R956*RhoA)/(1+Q956/3)*(D956-P956)*DeltaT-(EXP(Q956/10)-1)*(D956-D955)</f>
        <v>0.3157300948396719</v>
      </c>
    </row>
    <row r="957" spans="2:19" x14ac:dyDescent="0.25">
      <c r="B957" s="3">
        <f t="shared" si="56"/>
        <v>4695</v>
      </c>
      <c r="C957" s="14">
        <f t="shared" si="57"/>
        <v>78.25</v>
      </c>
      <c r="D957" s="11">
        <f t="shared" si="58"/>
        <v>985.05730158659719</v>
      </c>
      <c r="E957" s="11">
        <f t="shared" si="59"/>
        <v>325.15428754149531</v>
      </c>
      <c r="F957" s="11">
        <f>L957</f>
        <v>325.15428754149531</v>
      </c>
      <c r="G957" s="11">
        <f>P957</f>
        <v>325.15428754149531</v>
      </c>
      <c r="H957" s="24">
        <f>H956+IF(Limit=Oui,MAX(0,K956),K956)</f>
        <v>325.15428754149531</v>
      </c>
      <c r="I957" s="12">
        <f>Cp*RhoP/(J957*RhoA)*dP/1000*MassivSS</f>
        <v>0.49348310645493043</v>
      </c>
      <c r="J957" s="24">
        <f>IF(H957&lt;600,425+0.773*H957-1.69/1000*H957^2+2.22/1000^2*H957^3,IF(H957&lt;735,666+13002/(738-H957),IF(H957&lt;900,545+17820/(H957-731),650)))</f>
        <v>573.98551370836026</v>
      </c>
      <c r="K957" s="12">
        <f>LambdaP*MassivSS/(dP/1000)/(J957*RhoA)/(1+I957/3)*(D957-H957)*DeltaT-(EXP(I957/10)-1)*(D957-D956)</f>
        <v>0.31560591290171869</v>
      </c>
      <c r="L957" s="24">
        <f>L956+IF(Limit=Oui,MAX(0,O956),O956)</f>
        <v>325.15428754149531</v>
      </c>
      <c r="M957" s="12">
        <f>Cp*RhoP/(N957*RhoA)*dP/1000*MassivW</f>
        <v>0.49348310645493043</v>
      </c>
      <c r="N957" s="24">
        <f>IF(L957&lt;600,425+0.773*L957-1.69/1000*L957^2+2.22/1000^2*L957^3,IF(L957&lt;735,666+13002/(738-L957),IF(L957&lt;900,545+17820/(L957-731),650)))</f>
        <v>573.98551370836026</v>
      </c>
      <c r="O957" s="12">
        <f>LambdaP*MassivW/(dP/1000)/(N957*RhoA)/(1+M957/3)*(D957-L957)*DeltaT-(EXP(M957/10)-1)*(D957-D956)</f>
        <v>0.31560591290171869</v>
      </c>
      <c r="P957" s="24">
        <f>P956+IF(Limit=Oui,MAX(0,S956),S956)</f>
        <v>325.15428754149531</v>
      </c>
      <c r="Q957" s="12">
        <f>Cp*RhoP/(R957*RhoA)*dP/1000*MassivSI</f>
        <v>0.49348310645493043</v>
      </c>
      <c r="R957" s="24">
        <f>IF(P957&lt;600,425+0.773*P957-1.69/1000*P957^2+2.22/1000^2*P957^3,IF(P957&lt;735,666+13002/(738-P957),IF(P957&lt;900,545+17820/(P957-731),650)))</f>
        <v>573.98551370836026</v>
      </c>
      <c r="S957" s="12">
        <f>LambdaP*MassivSI/(dP/1000)/(R957*RhoA)/(1+Q957/3)*(D957-P957)*DeltaT-(EXP(Q957/10)-1)*(D957-D956)</f>
        <v>0.31560591290171869</v>
      </c>
    </row>
    <row r="958" spans="2:19" x14ac:dyDescent="0.25">
      <c r="B958" s="3">
        <f t="shared" si="56"/>
        <v>4700</v>
      </c>
      <c r="C958" s="14">
        <f t="shared" si="57"/>
        <v>78.333333333333329</v>
      </c>
      <c r="D958" s="11">
        <f t="shared" si="58"/>
        <v>985.2165275274657</v>
      </c>
      <c r="E958" s="11">
        <f t="shared" si="59"/>
        <v>325.46989345439704</v>
      </c>
      <c r="F958" s="11">
        <f>L958</f>
        <v>325.46989345439704</v>
      </c>
      <c r="G958" s="11">
        <f>P958</f>
        <v>325.46989345439704</v>
      </c>
      <c r="H958" s="24">
        <f>H957+IF(Limit=Oui,MAX(0,K957),K957)</f>
        <v>325.46989345439704</v>
      </c>
      <c r="I958" s="12">
        <f>Cp*RhoP/(J958*RhoA)*dP/1000*MassivSS</f>
        <v>0.49338049026738062</v>
      </c>
      <c r="J958" s="24">
        <f>IF(H958&lt;600,425+0.773*H958-1.69/1000*H958^2+2.22/1000^2*H958^3,IF(H958&lt;735,666+13002/(738-H958),IF(H958&lt;900,545+17820/(H958-731),650)))</f>
        <v>574.10489460462077</v>
      </c>
      <c r="K958" s="12">
        <f>LambdaP*MassivSS/(dP/1000)/(J958*RhoA)/(1+I958/3)*(D958-H958)*DeltaT-(EXP(I958/10)-1)*(D958-D957)</f>
        <v>0.3154817117167481</v>
      </c>
      <c r="L958" s="24">
        <f>L957+IF(Limit=Oui,MAX(0,O957),O957)</f>
        <v>325.46989345439704</v>
      </c>
      <c r="M958" s="12">
        <f>Cp*RhoP/(N958*RhoA)*dP/1000*MassivW</f>
        <v>0.49338049026738062</v>
      </c>
      <c r="N958" s="24">
        <f>IF(L958&lt;600,425+0.773*L958-1.69/1000*L958^2+2.22/1000^2*L958^3,IF(L958&lt;735,666+13002/(738-L958),IF(L958&lt;900,545+17820/(L958-731),650)))</f>
        <v>574.10489460462077</v>
      </c>
      <c r="O958" s="12">
        <f>LambdaP*MassivW/(dP/1000)/(N958*RhoA)/(1+M958/3)*(D958-L958)*DeltaT-(EXP(M958/10)-1)*(D958-D957)</f>
        <v>0.3154817117167481</v>
      </c>
      <c r="P958" s="24">
        <f>P957+IF(Limit=Oui,MAX(0,S957),S957)</f>
        <v>325.46989345439704</v>
      </c>
      <c r="Q958" s="12">
        <f>Cp*RhoP/(R958*RhoA)*dP/1000*MassivSI</f>
        <v>0.49338049026738062</v>
      </c>
      <c r="R958" s="24">
        <f>IF(P958&lt;600,425+0.773*P958-1.69/1000*P958^2+2.22/1000^2*P958^3,IF(P958&lt;735,666+13002/(738-P958),IF(P958&lt;900,545+17820/(P958-731),650)))</f>
        <v>574.10489460462077</v>
      </c>
      <c r="S958" s="12">
        <f>LambdaP*MassivSI/(dP/1000)/(R958*RhoA)/(1+Q958/3)*(D958-P958)*DeltaT-(EXP(Q958/10)-1)*(D958-D957)</f>
        <v>0.3154817117167481</v>
      </c>
    </row>
    <row r="959" spans="2:19" x14ac:dyDescent="0.25">
      <c r="B959" s="3">
        <f t="shared" si="56"/>
        <v>4705</v>
      </c>
      <c r="C959" s="14">
        <f t="shared" si="57"/>
        <v>78.416666666666671</v>
      </c>
      <c r="D959" s="11">
        <f t="shared" si="58"/>
        <v>985.37558443864134</v>
      </c>
      <c r="E959" s="11">
        <f t="shared" si="59"/>
        <v>325.78537516611379</v>
      </c>
      <c r="F959" s="11">
        <f>L959</f>
        <v>325.78537516611379</v>
      </c>
      <c r="G959" s="11">
        <f>P959</f>
        <v>325.78537516611379</v>
      </c>
      <c r="H959" s="24">
        <f>H958+IF(Limit=Oui,MAX(0,K958),K958)</f>
        <v>325.78537516611379</v>
      </c>
      <c r="I959" s="12">
        <f>Cp*RhoP/(J959*RhoA)*dP/1000*MassivSS</f>
        <v>0.49327787541590795</v>
      </c>
      <c r="J959" s="24">
        <f>IF(H959&lt;600,425+0.773*H959-1.69/1000*H959^2+2.22/1000^2*H959^3,IF(H959&lt;735,666+13002/(738-H959),IF(H959&lt;900,545+17820/(H959-731),650)))</f>
        <v>574.22432361497306</v>
      </c>
      <c r="K959" s="12">
        <f>LambdaP*MassivSS/(dP/1000)/(J959*RhoA)/(1+I959/3)*(D959-H959)*DeltaT-(EXP(I959/10)-1)*(D959-D958)</f>
        <v>0.31535749142686587</v>
      </c>
      <c r="L959" s="24">
        <f>L958+IF(Limit=Oui,MAX(0,O958),O958)</f>
        <v>325.78537516611379</v>
      </c>
      <c r="M959" s="12">
        <f>Cp*RhoP/(N959*RhoA)*dP/1000*MassivW</f>
        <v>0.49327787541590795</v>
      </c>
      <c r="N959" s="24">
        <f>IF(L959&lt;600,425+0.773*L959-1.69/1000*L959^2+2.22/1000^2*L959^3,IF(L959&lt;735,666+13002/(738-L959),IF(L959&lt;900,545+17820/(L959-731),650)))</f>
        <v>574.22432361497306</v>
      </c>
      <c r="O959" s="12">
        <f>LambdaP*MassivW/(dP/1000)/(N959*RhoA)/(1+M959/3)*(D959-L959)*DeltaT-(EXP(M959/10)-1)*(D959-D958)</f>
        <v>0.31535749142686587</v>
      </c>
      <c r="P959" s="24">
        <f>P958+IF(Limit=Oui,MAX(0,S958),S958)</f>
        <v>325.78537516611379</v>
      </c>
      <c r="Q959" s="12">
        <f>Cp*RhoP/(R959*RhoA)*dP/1000*MassivSI</f>
        <v>0.49327787541590795</v>
      </c>
      <c r="R959" s="24">
        <f>IF(P959&lt;600,425+0.773*P959-1.69/1000*P959^2+2.22/1000^2*P959^3,IF(P959&lt;735,666+13002/(738-P959),IF(P959&lt;900,545+17820/(P959-731),650)))</f>
        <v>574.22432361497306</v>
      </c>
      <c r="S959" s="12">
        <f>LambdaP*MassivSI/(dP/1000)/(R959*RhoA)/(1+Q959/3)*(D959-P959)*DeltaT-(EXP(Q959/10)-1)*(D959-D958)</f>
        <v>0.31535749142686587</v>
      </c>
    </row>
    <row r="960" spans="2:19" x14ac:dyDescent="0.25">
      <c r="B960" s="3">
        <f t="shared" si="56"/>
        <v>4710</v>
      </c>
      <c r="C960" s="14">
        <f t="shared" si="57"/>
        <v>78.5</v>
      </c>
      <c r="D960" s="11">
        <f t="shared" si="58"/>
        <v>985.5344726786177</v>
      </c>
      <c r="E960" s="11">
        <f t="shared" si="59"/>
        <v>326.10073265754068</v>
      </c>
      <c r="F960" s="11">
        <f>L960</f>
        <v>326.10073265754068</v>
      </c>
      <c r="G960" s="11">
        <f>P960</f>
        <v>326.10073265754068</v>
      </c>
      <c r="H960" s="24">
        <f>H959+IF(Limit=Oui,MAX(0,K959),K959)</f>
        <v>326.10073265754068</v>
      </c>
      <c r="I960" s="12">
        <f>Cp*RhoP/(J960*RhoA)*dP/1000*MassivSS</f>
        <v>0.49317526166918496</v>
      </c>
      <c r="J960" s="24">
        <f>IF(H960&lt;600,425+0.773*H960-1.69/1000*H960^2+2.22/1000^2*H960^3,IF(H960&lt;735,666+13002/(738-H960),IF(H960&lt;900,545+17820/(H960-731),650)))</f>
        <v>574.34380103787976</v>
      </c>
      <c r="K960" s="12">
        <f>LambdaP*MassivSS/(dP/1000)/(J960*RhoA)/(1+I960/3)*(D960-H960)*DeltaT-(EXP(I960/10)-1)*(D960-D959)</f>
        <v>0.31523325217393205</v>
      </c>
      <c r="L960" s="24">
        <f>L959+IF(Limit=Oui,MAX(0,O959),O959)</f>
        <v>326.10073265754068</v>
      </c>
      <c r="M960" s="12">
        <f>Cp*RhoP/(N960*RhoA)*dP/1000*MassivW</f>
        <v>0.49317526166918496</v>
      </c>
      <c r="N960" s="24">
        <f>IF(L960&lt;600,425+0.773*L960-1.69/1000*L960^2+2.22/1000^2*L960^3,IF(L960&lt;735,666+13002/(738-L960),IF(L960&lt;900,545+17820/(L960-731),650)))</f>
        <v>574.34380103787976</v>
      </c>
      <c r="O960" s="12">
        <f>LambdaP*MassivW/(dP/1000)/(N960*RhoA)/(1+M960/3)*(D960-L960)*DeltaT-(EXP(M960/10)-1)*(D960-D959)</f>
        <v>0.31523325217393205</v>
      </c>
      <c r="P960" s="24">
        <f>P959+IF(Limit=Oui,MAX(0,S959),S959)</f>
        <v>326.10073265754068</v>
      </c>
      <c r="Q960" s="12">
        <f>Cp*RhoP/(R960*RhoA)*dP/1000*MassivSI</f>
        <v>0.49317526166918496</v>
      </c>
      <c r="R960" s="24">
        <f>IF(P960&lt;600,425+0.773*P960-1.69/1000*P960^2+2.22/1000^2*P960^3,IF(P960&lt;735,666+13002/(738-P960),IF(P960&lt;900,545+17820/(P960-731),650)))</f>
        <v>574.34380103787976</v>
      </c>
      <c r="S960" s="12">
        <f>LambdaP*MassivSI/(dP/1000)/(R960*RhoA)/(1+Q960/3)*(D960-P960)*DeltaT-(EXP(Q960/10)-1)*(D960-D959)</f>
        <v>0.31523325217393205</v>
      </c>
    </row>
    <row r="961" spans="2:19" x14ac:dyDescent="0.25">
      <c r="B961" s="3">
        <f t="shared" si="56"/>
        <v>4715</v>
      </c>
      <c r="C961" s="14">
        <f t="shared" si="57"/>
        <v>78.583333333333329</v>
      </c>
      <c r="D961" s="11">
        <f t="shared" si="58"/>
        <v>985.69319260474902</v>
      </c>
      <c r="E961" s="11">
        <f t="shared" si="59"/>
        <v>326.4159659097146</v>
      </c>
      <c r="F961" s="11">
        <f>L961</f>
        <v>326.4159659097146</v>
      </c>
      <c r="G961" s="11">
        <f>P961</f>
        <v>326.4159659097146</v>
      </c>
      <c r="H961" s="24">
        <f>H960+IF(Limit=Oui,MAX(0,K960),K960)</f>
        <v>326.4159659097146</v>
      </c>
      <c r="I961" s="12">
        <f>Cp*RhoP/(J961*RhoA)*dP/1000*MassivSS</f>
        <v>0.49307264879707224</v>
      </c>
      <c r="J961" s="24">
        <f>IF(H961&lt;600,425+0.773*H961-1.69/1000*H961^2+2.22/1000^2*H961^3,IF(H961&lt;735,666+13002/(738-H961),IF(H961&lt;900,545+17820/(H961-731),650)))</f>
        <v>574.4633271708916</v>
      </c>
      <c r="K961" s="12">
        <f>LambdaP*MassivSS/(dP/1000)/(J961*RhoA)/(1+I961/3)*(D961-H961)*DeltaT-(EXP(I961/10)-1)*(D961-D960)</f>
        <v>0.31510899409945875</v>
      </c>
      <c r="L961" s="24">
        <f>L960+IF(Limit=Oui,MAX(0,O960),O960)</f>
        <v>326.4159659097146</v>
      </c>
      <c r="M961" s="12">
        <f>Cp*RhoP/(N961*RhoA)*dP/1000*MassivW</f>
        <v>0.49307264879707224</v>
      </c>
      <c r="N961" s="24">
        <f>IF(L961&lt;600,425+0.773*L961-1.69/1000*L961^2+2.22/1000^2*L961^3,IF(L961&lt;735,666+13002/(738-L961),IF(L961&lt;900,545+17820/(L961-731),650)))</f>
        <v>574.4633271708916</v>
      </c>
      <c r="O961" s="12">
        <f>LambdaP*MassivW/(dP/1000)/(N961*RhoA)/(1+M961/3)*(D961-L961)*DeltaT-(EXP(M961/10)-1)*(D961-D960)</f>
        <v>0.31510899409945875</v>
      </c>
      <c r="P961" s="24">
        <f>P960+IF(Limit=Oui,MAX(0,S960),S960)</f>
        <v>326.4159659097146</v>
      </c>
      <c r="Q961" s="12">
        <f>Cp*RhoP/(R961*RhoA)*dP/1000*MassivSI</f>
        <v>0.49307264879707224</v>
      </c>
      <c r="R961" s="24">
        <f>IF(P961&lt;600,425+0.773*P961-1.69/1000*P961^2+2.22/1000^2*P961^3,IF(P961&lt;735,666+13002/(738-P961),IF(P961&lt;900,545+17820/(P961-731),650)))</f>
        <v>574.4633271708916</v>
      </c>
      <c r="S961" s="12">
        <f>LambdaP*MassivSI/(dP/1000)/(R961*RhoA)/(1+Q961/3)*(D961-P961)*DeltaT-(EXP(Q961/10)-1)*(D961-D960)</f>
        <v>0.31510899409945875</v>
      </c>
    </row>
    <row r="962" spans="2:19" x14ac:dyDescent="0.25">
      <c r="B962" s="3">
        <f t="shared" si="56"/>
        <v>4720</v>
      </c>
      <c r="C962" s="14">
        <f t="shared" si="57"/>
        <v>78.666666666666671</v>
      </c>
      <c r="D962" s="11">
        <f t="shared" si="58"/>
        <v>985.85174457325502</v>
      </c>
      <c r="E962" s="11">
        <f t="shared" si="59"/>
        <v>326.73107490381403</v>
      </c>
      <c r="F962" s="11">
        <f>L962</f>
        <v>326.73107490381403</v>
      </c>
      <c r="G962" s="11">
        <f>P962</f>
        <v>326.73107490381403</v>
      </c>
      <c r="H962" s="24">
        <f>H961+IF(Limit=Oui,MAX(0,K961),K961)</f>
        <v>326.73107490381403</v>
      </c>
      <c r="I962" s="12">
        <f>Cp*RhoP/(J962*RhoA)*dP/1000*MassivSS</f>
        <v>0.49297003657061683</v>
      </c>
      <c r="J962" s="24">
        <f>IF(H962&lt;600,425+0.773*H962-1.69/1000*H962^2+2.22/1000^2*H962^3,IF(H962&lt;735,666+13002/(738-H962),IF(H962&lt;900,545+17820/(H962-731),650)))</f>
        <v>574.58290231064677</v>
      </c>
      <c r="K962" s="12">
        <f>LambdaP*MassivSS/(dP/1000)/(J962*RhoA)/(1+I962/3)*(D962-H962)*DeltaT-(EXP(I962/10)-1)*(D962-D961)</f>
        <v>0.31498471734462974</v>
      </c>
      <c r="L962" s="24">
        <f>L961+IF(Limit=Oui,MAX(0,O961),O961)</f>
        <v>326.73107490381403</v>
      </c>
      <c r="M962" s="12">
        <f>Cp*RhoP/(N962*RhoA)*dP/1000*MassivW</f>
        <v>0.49297003657061683</v>
      </c>
      <c r="N962" s="24">
        <f>IF(L962&lt;600,425+0.773*L962-1.69/1000*L962^2+2.22/1000^2*L962^3,IF(L962&lt;735,666+13002/(738-L962),IF(L962&lt;900,545+17820/(L962-731),650)))</f>
        <v>574.58290231064677</v>
      </c>
      <c r="O962" s="12">
        <f>LambdaP*MassivW/(dP/1000)/(N962*RhoA)/(1+M962/3)*(D962-L962)*DeltaT-(EXP(M962/10)-1)*(D962-D961)</f>
        <v>0.31498471734462974</v>
      </c>
      <c r="P962" s="24">
        <f>P961+IF(Limit=Oui,MAX(0,S961),S961)</f>
        <v>326.73107490381403</v>
      </c>
      <c r="Q962" s="12">
        <f>Cp*RhoP/(R962*RhoA)*dP/1000*MassivSI</f>
        <v>0.49297003657061683</v>
      </c>
      <c r="R962" s="24">
        <f>IF(P962&lt;600,425+0.773*P962-1.69/1000*P962^2+2.22/1000^2*P962^3,IF(P962&lt;735,666+13002/(738-P962),IF(P962&lt;900,545+17820/(P962-731),650)))</f>
        <v>574.58290231064677</v>
      </c>
      <c r="S962" s="12">
        <f>LambdaP*MassivSI/(dP/1000)/(R962*RhoA)/(1+Q962/3)*(D962-P962)*DeltaT-(EXP(Q962/10)-1)*(D962-D961)</f>
        <v>0.31498471734462974</v>
      </c>
    </row>
    <row r="963" spans="2:19" x14ac:dyDescent="0.25">
      <c r="B963" s="3">
        <f t="shared" si="56"/>
        <v>4725</v>
      </c>
      <c r="C963" s="14">
        <f t="shared" si="57"/>
        <v>78.75</v>
      </c>
      <c r="D963" s="11">
        <f t="shared" si="58"/>
        <v>986.01012893922621</v>
      </c>
      <c r="E963" s="11">
        <f t="shared" si="59"/>
        <v>327.04605962115869</v>
      </c>
      <c r="F963" s="11">
        <f>L963</f>
        <v>327.04605962115869</v>
      </c>
      <c r="G963" s="11">
        <f>P963</f>
        <v>327.04605962115869</v>
      </c>
      <c r="H963" s="24">
        <f>H962+IF(Limit=Oui,MAX(0,K962),K962)</f>
        <v>327.04605962115869</v>
      </c>
      <c r="I963" s="12">
        <f>Cp*RhoP/(J963*RhoA)*dP/1000*MassivSS</f>
        <v>0.49286742476204831</v>
      </c>
      <c r="J963" s="24">
        <f>IF(H963&lt;600,425+0.773*H963-1.69/1000*H963^2+2.22/1000^2*H963^3,IF(H963&lt;735,666+13002/(738-H963),IF(H963&lt;900,545+17820/(H963-731),650)))</f>
        <v>574.70252675287293</v>
      </c>
      <c r="K963" s="12">
        <f>LambdaP*MassivSS/(dP/1000)/(J963*RhoA)/(1+I963/3)*(D963-H963)*DeltaT-(EXP(I963/10)-1)*(D963-D962)</f>
        <v>0.31486042205028392</v>
      </c>
      <c r="L963" s="24">
        <f>L962+IF(Limit=Oui,MAX(0,O962),O962)</f>
        <v>327.04605962115869</v>
      </c>
      <c r="M963" s="12">
        <f>Cp*RhoP/(N963*RhoA)*dP/1000*MassivW</f>
        <v>0.49286742476204831</v>
      </c>
      <c r="N963" s="24">
        <f>IF(L963&lt;600,425+0.773*L963-1.69/1000*L963^2+2.22/1000^2*L963^3,IF(L963&lt;735,666+13002/(738-L963),IF(L963&lt;900,545+17820/(L963-731),650)))</f>
        <v>574.70252675287293</v>
      </c>
      <c r="O963" s="12">
        <f>LambdaP*MassivW/(dP/1000)/(N963*RhoA)/(1+M963/3)*(D963-L963)*DeltaT-(EXP(M963/10)-1)*(D963-D962)</f>
        <v>0.31486042205028392</v>
      </c>
      <c r="P963" s="24">
        <f>P962+IF(Limit=Oui,MAX(0,S962),S962)</f>
        <v>327.04605962115869</v>
      </c>
      <c r="Q963" s="12">
        <f>Cp*RhoP/(R963*RhoA)*dP/1000*MassivSI</f>
        <v>0.49286742476204831</v>
      </c>
      <c r="R963" s="24">
        <f>IF(P963&lt;600,425+0.773*P963-1.69/1000*P963^2+2.22/1000^2*P963^3,IF(P963&lt;735,666+13002/(738-P963),IF(P963&lt;900,545+17820/(P963-731),650)))</f>
        <v>574.70252675287293</v>
      </c>
      <c r="S963" s="12">
        <f>LambdaP*MassivSI/(dP/1000)/(R963*RhoA)/(1+Q963/3)*(D963-P963)*DeltaT-(EXP(Q963/10)-1)*(D963-D962)</f>
        <v>0.31486042205028392</v>
      </c>
    </row>
    <row r="964" spans="2:19" x14ac:dyDescent="0.25">
      <c r="B964" s="3">
        <f t="shared" si="56"/>
        <v>4730</v>
      </c>
      <c r="C964" s="14">
        <f t="shared" si="57"/>
        <v>78.833333333333329</v>
      </c>
      <c r="D964" s="11">
        <f t="shared" si="58"/>
        <v>986.1683460566278</v>
      </c>
      <c r="E964" s="11">
        <f t="shared" si="59"/>
        <v>327.36092004320898</v>
      </c>
      <c r="F964" s="11">
        <f>L964</f>
        <v>327.36092004320898</v>
      </c>
      <c r="G964" s="11">
        <f>P964</f>
        <v>327.36092004320898</v>
      </c>
      <c r="H964" s="24">
        <f>H963+IF(Limit=Oui,MAX(0,K963),K963)</f>
        <v>327.36092004320898</v>
      </c>
      <c r="I964" s="12">
        <f>Cp*RhoP/(J964*RhoA)*dP/1000*MassivSS</f>
        <v>0.49276481314477727</v>
      </c>
      <c r="J964" s="24">
        <f>IF(H964&lt;600,425+0.773*H964-1.69/1000*H964^2+2.22/1000^2*H964^3,IF(H964&lt;735,666+13002/(738-H964),IF(H964&lt;900,545+17820/(H964-731),650)))</f>
        <v>574.82220079238789</v>
      </c>
      <c r="K964" s="12">
        <f>LambdaP*MassivSS/(dP/1000)/(J964*RhoA)/(1+I964/3)*(D964-H964)*DeltaT-(EXP(I964/10)-1)*(D964-D963)</f>
        <v>0.31473610835698101</v>
      </c>
      <c r="L964" s="24">
        <f>L963+IF(Limit=Oui,MAX(0,O963),O963)</f>
        <v>327.36092004320898</v>
      </c>
      <c r="M964" s="12">
        <f>Cp*RhoP/(N964*RhoA)*dP/1000*MassivW</f>
        <v>0.49276481314477727</v>
      </c>
      <c r="N964" s="24">
        <f>IF(L964&lt;600,425+0.773*L964-1.69/1000*L964^2+2.22/1000^2*L964^3,IF(L964&lt;735,666+13002/(738-L964),IF(L964&lt;900,545+17820/(L964-731),650)))</f>
        <v>574.82220079238789</v>
      </c>
      <c r="O964" s="12">
        <f>LambdaP*MassivW/(dP/1000)/(N964*RhoA)/(1+M964/3)*(D964-L964)*DeltaT-(EXP(M964/10)-1)*(D964-D963)</f>
        <v>0.31473610835698101</v>
      </c>
      <c r="P964" s="24">
        <f>P963+IF(Limit=Oui,MAX(0,S963),S963)</f>
        <v>327.36092004320898</v>
      </c>
      <c r="Q964" s="12">
        <f>Cp*RhoP/(R964*RhoA)*dP/1000*MassivSI</f>
        <v>0.49276481314477727</v>
      </c>
      <c r="R964" s="24">
        <f>IF(P964&lt;600,425+0.773*P964-1.69/1000*P964^2+2.22/1000^2*P964^3,IF(P964&lt;735,666+13002/(738-P964),IF(P964&lt;900,545+17820/(P964-731),650)))</f>
        <v>574.82220079238789</v>
      </c>
      <c r="S964" s="12">
        <f>LambdaP*MassivSI/(dP/1000)/(R964*RhoA)/(1+Q964/3)*(D964-P964)*DeltaT-(EXP(Q964/10)-1)*(D964-D963)</f>
        <v>0.31473610835698101</v>
      </c>
    </row>
    <row r="965" spans="2:19" x14ac:dyDescent="0.25">
      <c r="B965" s="3">
        <f t="shared" si="56"/>
        <v>4735</v>
      </c>
      <c r="C965" s="14">
        <f t="shared" si="57"/>
        <v>78.916666666666671</v>
      </c>
      <c r="D965" s="11">
        <f t="shared" si="58"/>
        <v>986.32639627830486</v>
      </c>
      <c r="E965" s="11">
        <f t="shared" si="59"/>
        <v>327.67565615156593</v>
      </c>
      <c r="F965" s="11">
        <f>L965</f>
        <v>327.67565615156593</v>
      </c>
      <c r="G965" s="11">
        <f>P965</f>
        <v>327.67565615156593</v>
      </c>
      <c r="H965" s="24">
        <f>H964+IF(Limit=Oui,MAX(0,K964),K964)</f>
        <v>327.67565615156593</v>
      </c>
      <c r="I965" s="12">
        <f>Cp*RhoP/(J965*RhoA)*dP/1000*MassivSS</f>
        <v>0.49266220149339257</v>
      </c>
      <c r="J965" s="24">
        <f>IF(H965&lt;600,425+0.773*H965-1.69/1000*H965^2+2.22/1000^2*H965^3,IF(H965&lt;735,666+13002/(738-H965),IF(H965&lt;900,545+17820/(H965-731),650)))</f>
        <v>574.94192472309965</v>
      </c>
      <c r="K965" s="12">
        <f>LambdaP*MassivSS/(dP/1000)/(J965*RhoA)/(1+I965/3)*(D965-H965)*DeltaT-(EXP(I965/10)-1)*(D965-D964)</f>
        <v>0.31461177640494536</v>
      </c>
      <c r="L965" s="24">
        <f>L964+IF(Limit=Oui,MAX(0,O964),O964)</f>
        <v>327.67565615156593</v>
      </c>
      <c r="M965" s="12">
        <f>Cp*RhoP/(N965*RhoA)*dP/1000*MassivW</f>
        <v>0.49266220149339257</v>
      </c>
      <c r="N965" s="24">
        <f>IF(L965&lt;600,425+0.773*L965-1.69/1000*L965^2+2.22/1000^2*L965^3,IF(L965&lt;735,666+13002/(738-L965),IF(L965&lt;900,545+17820/(L965-731),650)))</f>
        <v>574.94192472309965</v>
      </c>
      <c r="O965" s="12">
        <f>LambdaP*MassivW/(dP/1000)/(N965*RhoA)/(1+M965/3)*(D965-L965)*DeltaT-(EXP(M965/10)-1)*(D965-D964)</f>
        <v>0.31461177640494536</v>
      </c>
      <c r="P965" s="24">
        <f>P964+IF(Limit=Oui,MAX(0,S964),S964)</f>
        <v>327.67565615156593</v>
      </c>
      <c r="Q965" s="12">
        <f>Cp*RhoP/(R965*RhoA)*dP/1000*MassivSI</f>
        <v>0.49266220149339257</v>
      </c>
      <c r="R965" s="24">
        <f>IF(P965&lt;600,425+0.773*P965-1.69/1000*P965^2+2.22/1000^2*P965^3,IF(P965&lt;735,666+13002/(738-P965),IF(P965&lt;900,545+17820/(P965-731),650)))</f>
        <v>574.94192472309965</v>
      </c>
      <c r="S965" s="12">
        <f>LambdaP*MassivSI/(dP/1000)/(R965*RhoA)/(1+Q965/3)*(D965-P965)*DeltaT-(EXP(Q965/10)-1)*(D965-D964)</f>
        <v>0.31461177640494536</v>
      </c>
    </row>
    <row r="966" spans="2:19" x14ac:dyDescent="0.25">
      <c r="B966" s="3">
        <f t="shared" si="56"/>
        <v>4740</v>
      </c>
      <c r="C966" s="14">
        <f t="shared" si="57"/>
        <v>79</v>
      </c>
      <c r="D966" s="11">
        <f t="shared" si="58"/>
        <v>986.4842799559874</v>
      </c>
      <c r="E966" s="11">
        <f t="shared" si="59"/>
        <v>327.99026792797088</v>
      </c>
      <c r="F966" s="11">
        <f>L966</f>
        <v>327.99026792797088</v>
      </c>
      <c r="G966" s="11">
        <f>P966</f>
        <v>327.99026792797088</v>
      </c>
      <c r="H966" s="24">
        <f>H965+IF(Limit=Oui,MAX(0,K965),K965)</f>
        <v>327.99026792797088</v>
      </c>
      <c r="I966" s="12">
        <f>Cp*RhoP/(J966*RhoA)*dP/1000*MassivSS</f>
        <v>0.49255958958365859</v>
      </c>
      <c r="J966" s="24">
        <f>IF(H966&lt;600,425+0.773*H966-1.69/1000*H966^2+2.22/1000^2*H966^3,IF(H966&lt;735,666+13002/(738-H966),IF(H966&lt;900,545+17820/(H966-731),650)))</f>
        <v>575.06169883800806</v>
      </c>
      <c r="K966" s="12">
        <f>LambdaP*MassivSS/(dP/1000)/(J966*RhoA)/(1+I966/3)*(D966-H966)*DeltaT-(EXP(I966/10)-1)*(D966-D965)</f>
        <v>0.31448742633406707</v>
      </c>
      <c r="L966" s="24">
        <f>L965+IF(Limit=Oui,MAX(0,O965),O965)</f>
        <v>327.99026792797088</v>
      </c>
      <c r="M966" s="12">
        <f>Cp*RhoP/(N966*RhoA)*dP/1000*MassivW</f>
        <v>0.49255958958365859</v>
      </c>
      <c r="N966" s="24">
        <f>IF(L966&lt;600,425+0.773*L966-1.69/1000*L966^2+2.22/1000^2*L966^3,IF(L966&lt;735,666+13002/(738-L966),IF(L966&lt;900,545+17820/(L966-731),650)))</f>
        <v>575.06169883800806</v>
      </c>
      <c r="O966" s="12">
        <f>LambdaP*MassivW/(dP/1000)/(N966*RhoA)/(1+M966/3)*(D966-L966)*DeltaT-(EXP(M966/10)-1)*(D966-D965)</f>
        <v>0.31448742633406707</v>
      </c>
      <c r="P966" s="24">
        <f>P965+IF(Limit=Oui,MAX(0,S965),S965)</f>
        <v>327.99026792797088</v>
      </c>
      <c r="Q966" s="12">
        <f>Cp*RhoP/(R966*RhoA)*dP/1000*MassivSI</f>
        <v>0.49255958958365859</v>
      </c>
      <c r="R966" s="24">
        <f>IF(P966&lt;600,425+0.773*P966-1.69/1000*P966^2+2.22/1000^2*P966^3,IF(P966&lt;735,666+13002/(738-P966),IF(P966&lt;900,545+17820/(P966-731),650)))</f>
        <v>575.06169883800806</v>
      </c>
      <c r="S966" s="12">
        <f>LambdaP*MassivSI/(dP/1000)/(R966*RhoA)/(1+Q966/3)*(D966-P966)*DeltaT-(EXP(Q966/10)-1)*(D966-D965)</f>
        <v>0.31448742633406707</v>
      </c>
    </row>
    <row r="967" spans="2:19" x14ac:dyDescent="0.25">
      <c r="B967" s="3">
        <f t="shared" si="56"/>
        <v>4745</v>
      </c>
      <c r="C967" s="14">
        <f t="shared" si="57"/>
        <v>79.083333333333329</v>
      </c>
      <c r="D967" s="11">
        <f t="shared" si="58"/>
        <v>986.64199744029429</v>
      </c>
      <c r="E967" s="11">
        <f t="shared" si="59"/>
        <v>328.30475535430492</v>
      </c>
      <c r="F967" s="11">
        <f>L967</f>
        <v>328.30475535430492</v>
      </c>
      <c r="G967" s="11">
        <f>P967</f>
        <v>328.30475535430492</v>
      </c>
      <c r="H967" s="24">
        <f>H966+IF(Limit=Oui,MAX(0,K966),K966)</f>
        <v>328.30475535430492</v>
      </c>
      <c r="I967" s="12">
        <f>Cp*RhoP/(J967*RhoA)*dP/1000*MassivSS</f>
        <v>0.4924569771925123</v>
      </c>
      <c r="J967" s="24">
        <f>IF(H967&lt;600,425+0.773*H967-1.69/1000*H967^2+2.22/1000^2*H967^3,IF(H967&lt;735,666+13002/(738-H967),IF(H967&lt;900,545+17820/(H967-731),650)))</f>
        <v>575.18152342920541</v>
      </c>
      <c r="K967" s="12">
        <f>LambdaP*MassivSS/(dP/1000)/(J967*RhoA)/(1+I967/3)*(D967-H967)*DeltaT-(EXP(I967/10)-1)*(D967-D966)</f>
        <v>0.31436305828396743</v>
      </c>
      <c r="L967" s="24">
        <f>L966+IF(Limit=Oui,MAX(0,O966),O966)</f>
        <v>328.30475535430492</v>
      </c>
      <c r="M967" s="12">
        <f>Cp*RhoP/(N967*RhoA)*dP/1000*MassivW</f>
        <v>0.4924569771925123</v>
      </c>
      <c r="N967" s="24">
        <f>IF(L967&lt;600,425+0.773*L967-1.69/1000*L967^2+2.22/1000^2*L967^3,IF(L967&lt;735,666+13002/(738-L967),IF(L967&lt;900,545+17820/(L967-731),650)))</f>
        <v>575.18152342920541</v>
      </c>
      <c r="O967" s="12">
        <f>LambdaP*MassivW/(dP/1000)/(N967*RhoA)/(1+M967/3)*(D967-L967)*DeltaT-(EXP(M967/10)-1)*(D967-D966)</f>
        <v>0.31436305828396743</v>
      </c>
      <c r="P967" s="24">
        <f>P966+IF(Limit=Oui,MAX(0,S966),S966)</f>
        <v>328.30475535430492</v>
      </c>
      <c r="Q967" s="12">
        <f>Cp*RhoP/(R967*RhoA)*dP/1000*MassivSI</f>
        <v>0.4924569771925123</v>
      </c>
      <c r="R967" s="24">
        <f>IF(P967&lt;600,425+0.773*P967-1.69/1000*P967^2+2.22/1000^2*P967^3,IF(P967&lt;735,666+13002/(738-P967),IF(P967&lt;900,545+17820/(P967-731),650)))</f>
        <v>575.18152342920541</v>
      </c>
      <c r="S967" s="12">
        <f>LambdaP*MassivSI/(dP/1000)/(R967*RhoA)/(1+Q967/3)*(D967-P967)*DeltaT-(EXP(Q967/10)-1)*(D967-D966)</f>
        <v>0.31436305828396743</v>
      </c>
    </row>
    <row r="968" spans="2:19" x14ac:dyDescent="0.25">
      <c r="B968" s="3">
        <f t="shared" si="56"/>
        <v>4750</v>
      </c>
      <c r="C968" s="14">
        <f t="shared" si="57"/>
        <v>79.166666666666671</v>
      </c>
      <c r="D968" s="11">
        <f t="shared" si="58"/>
        <v>986.79954908073842</v>
      </c>
      <c r="E968" s="11">
        <f t="shared" si="59"/>
        <v>328.61911841258888</v>
      </c>
      <c r="F968" s="11">
        <f>L968</f>
        <v>328.61911841258888</v>
      </c>
      <c r="G968" s="11">
        <f>P968</f>
        <v>328.61911841258888</v>
      </c>
      <c r="H968" s="24">
        <f>H967+IF(Limit=Oui,MAX(0,K967),K967)</f>
        <v>328.61911841258888</v>
      </c>
      <c r="I968" s="12">
        <f>Cp*RhoP/(J968*RhoA)*dP/1000*MassivSS</f>
        <v>0.49235436409806155</v>
      </c>
      <c r="J968" s="24">
        <f>IF(H968&lt;600,425+0.773*H968-1.69/1000*H968^2+2.22/1000^2*H968^3,IF(H968&lt;735,666+13002/(738-H968),IF(H968&lt;900,545+17820/(H968-731),650)))</f>
        <v>575.30139878787725</v>
      </c>
      <c r="K968" s="12">
        <f>LambdaP*MassivSS/(dP/1000)/(J968*RhoA)/(1+I968/3)*(D968-H968)*DeltaT-(EXP(I968/10)-1)*(D968-D967)</f>
        <v>0.31423867239393111</v>
      </c>
      <c r="L968" s="24">
        <f>L967+IF(Limit=Oui,MAX(0,O967),O967)</f>
        <v>328.61911841258888</v>
      </c>
      <c r="M968" s="12">
        <f>Cp*RhoP/(N968*RhoA)*dP/1000*MassivW</f>
        <v>0.49235436409806155</v>
      </c>
      <c r="N968" s="24">
        <f>IF(L968&lt;600,425+0.773*L968-1.69/1000*L968^2+2.22/1000^2*L968^3,IF(L968&lt;735,666+13002/(738-L968),IF(L968&lt;900,545+17820/(L968-731),650)))</f>
        <v>575.30139878787725</v>
      </c>
      <c r="O968" s="12">
        <f>LambdaP*MassivW/(dP/1000)/(N968*RhoA)/(1+M968/3)*(D968-L968)*DeltaT-(EXP(M968/10)-1)*(D968-D967)</f>
        <v>0.31423867239393111</v>
      </c>
      <c r="P968" s="24">
        <f>P967+IF(Limit=Oui,MAX(0,S967),S967)</f>
        <v>328.61911841258888</v>
      </c>
      <c r="Q968" s="12">
        <f>Cp*RhoP/(R968*RhoA)*dP/1000*MassivSI</f>
        <v>0.49235436409806155</v>
      </c>
      <c r="R968" s="24">
        <f>IF(P968&lt;600,425+0.773*P968-1.69/1000*P968^2+2.22/1000^2*P968^3,IF(P968&lt;735,666+13002/(738-P968),IF(P968&lt;900,545+17820/(P968-731),650)))</f>
        <v>575.30139878787725</v>
      </c>
      <c r="S968" s="12">
        <f>LambdaP*MassivSI/(dP/1000)/(R968*RhoA)/(1+Q968/3)*(D968-P968)*DeltaT-(EXP(Q968/10)-1)*(D968-D967)</f>
        <v>0.31423867239393111</v>
      </c>
    </row>
    <row r="969" spans="2:19" x14ac:dyDescent="0.25">
      <c r="B969" s="3">
        <f t="shared" si="56"/>
        <v>4755</v>
      </c>
      <c r="C969" s="14">
        <f t="shared" si="57"/>
        <v>79.25</v>
      </c>
      <c r="D969" s="11">
        <f t="shared" si="58"/>
        <v>986.95693522573151</v>
      </c>
      <c r="E969" s="11">
        <f t="shared" si="59"/>
        <v>328.93335708498279</v>
      </c>
      <c r="F969" s="11">
        <f>L969</f>
        <v>328.93335708498279</v>
      </c>
      <c r="G969" s="11">
        <f>P969</f>
        <v>328.93335708498279</v>
      </c>
      <c r="H969" s="24">
        <f>H968+IF(Limit=Oui,MAX(0,K968),K968)</f>
        <v>328.93335708498279</v>
      </c>
      <c r="I969" s="12">
        <f>Cp*RhoP/(J969*RhoA)*dP/1000*MassivSS</f>
        <v>0.492251750079582</v>
      </c>
      <c r="J969" s="24">
        <f>IF(H969&lt;600,425+0.773*H969-1.69/1000*H969^2+2.22/1000^2*H969^3,IF(H969&lt;735,666+13002/(738-H969),IF(H969&lt;900,545+17820/(H969-731),650)))</f>
        <v>575.42132520430346</v>
      </c>
      <c r="K969" s="12">
        <f>LambdaP*MassivSS/(dP/1000)/(J969*RhoA)/(1+I969/3)*(D969-H969)*DeltaT-(EXP(I969/10)-1)*(D969-D968)</f>
        <v>0.31411426880293064</v>
      </c>
      <c r="L969" s="24">
        <f>L968+IF(Limit=Oui,MAX(0,O968),O968)</f>
        <v>328.93335708498279</v>
      </c>
      <c r="M969" s="12">
        <f>Cp*RhoP/(N969*RhoA)*dP/1000*MassivW</f>
        <v>0.492251750079582</v>
      </c>
      <c r="N969" s="24">
        <f>IF(L969&lt;600,425+0.773*L969-1.69/1000*L969^2+2.22/1000^2*L969^3,IF(L969&lt;735,666+13002/(738-L969),IF(L969&lt;900,545+17820/(L969-731),650)))</f>
        <v>575.42132520430346</v>
      </c>
      <c r="O969" s="12">
        <f>LambdaP*MassivW/(dP/1000)/(N969*RhoA)/(1+M969/3)*(D969-L969)*DeltaT-(EXP(M969/10)-1)*(D969-D968)</f>
        <v>0.31411426880293064</v>
      </c>
      <c r="P969" s="24">
        <f>P968+IF(Limit=Oui,MAX(0,S968),S968)</f>
        <v>328.93335708498279</v>
      </c>
      <c r="Q969" s="12">
        <f>Cp*RhoP/(R969*RhoA)*dP/1000*MassivSI</f>
        <v>0.492251750079582</v>
      </c>
      <c r="R969" s="24">
        <f>IF(P969&lt;600,425+0.773*P969-1.69/1000*P969^2+2.22/1000^2*P969^3,IF(P969&lt;735,666+13002/(738-P969),IF(P969&lt;900,545+17820/(P969-731),650)))</f>
        <v>575.42132520430346</v>
      </c>
      <c r="S969" s="12">
        <f>LambdaP*MassivSI/(dP/1000)/(R969*RhoA)/(1+Q969/3)*(D969-P969)*DeltaT-(EXP(Q969/10)-1)*(D969-D968)</f>
        <v>0.31411426880293064</v>
      </c>
    </row>
    <row r="970" spans="2:19" x14ac:dyDescent="0.25">
      <c r="B970" s="3">
        <f t="shared" si="56"/>
        <v>4760</v>
      </c>
      <c r="C970" s="14">
        <f t="shared" si="57"/>
        <v>79.333333333333329</v>
      </c>
      <c r="D970" s="11">
        <f t="shared" si="58"/>
        <v>987.11415622258835</v>
      </c>
      <c r="E970" s="11">
        <f t="shared" si="59"/>
        <v>329.24747135378573</v>
      </c>
      <c r="F970" s="11">
        <f>L970</f>
        <v>329.24747135378573</v>
      </c>
      <c r="G970" s="11">
        <f>P970</f>
        <v>329.24747135378573</v>
      </c>
      <c r="H970" s="24">
        <f>H969+IF(Limit=Oui,MAX(0,K969),K969)</f>
        <v>329.24747135378573</v>
      </c>
      <c r="I970" s="12">
        <f>Cp*RhoP/(J970*RhoA)*dP/1000*MassivSS</f>
        <v>0.49214913491751427</v>
      </c>
      <c r="J970" s="24">
        <f>IF(H970&lt;600,425+0.773*H970-1.69/1000*H970^2+2.22/1000^2*H970^3,IF(H970&lt;735,666+13002/(738-H970),IF(H970&lt;900,545+17820/(H970-731),650)))</f>
        <v>575.54130296785866</v>
      </c>
      <c r="K970" s="12">
        <f>LambdaP*MassivSS/(dP/1000)/(J970*RhoA)/(1+I970/3)*(D970-H970)*DeltaT-(EXP(I970/10)-1)*(D970-D969)</f>
        <v>0.31398984764965676</v>
      </c>
      <c r="L970" s="24">
        <f>L969+IF(Limit=Oui,MAX(0,O969),O969)</f>
        <v>329.24747135378573</v>
      </c>
      <c r="M970" s="12">
        <f>Cp*RhoP/(N970*RhoA)*dP/1000*MassivW</f>
        <v>0.49214913491751427</v>
      </c>
      <c r="N970" s="24">
        <f>IF(L970&lt;600,425+0.773*L970-1.69/1000*L970^2+2.22/1000^2*L970^3,IF(L970&lt;735,666+13002/(738-L970),IF(L970&lt;900,545+17820/(L970-731),650)))</f>
        <v>575.54130296785866</v>
      </c>
      <c r="O970" s="12">
        <f>LambdaP*MassivW/(dP/1000)/(N970*RhoA)/(1+M970/3)*(D970-L970)*DeltaT-(EXP(M970/10)-1)*(D970-D969)</f>
        <v>0.31398984764965676</v>
      </c>
      <c r="P970" s="24">
        <f>P969+IF(Limit=Oui,MAX(0,S969),S969)</f>
        <v>329.24747135378573</v>
      </c>
      <c r="Q970" s="12">
        <f>Cp*RhoP/(R970*RhoA)*dP/1000*MassivSI</f>
        <v>0.49214913491751427</v>
      </c>
      <c r="R970" s="24">
        <f>IF(P970&lt;600,425+0.773*P970-1.69/1000*P970^2+2.22/1000^2*P970^3,IF(P970&lt;735,666+13002/(738-P970),IF(P970&lt;900,545+17820/(P970-731),650)))</f>
        <v>575.54130296785866</v>
      </c>
      <c r="S970" s="12">
        <f>LambdaP*MassivSI/(dP/1000)/(R970*RhoA)/(1+Q970/3)*(D970-P970)*DeltaT-(EXP(Q970/10)-1)*(D970-D969)</f>
        <v>0.31398984764965676</v>
      </c>
    </row>
    <row r="971" spans="2:19" x14ac:dyDescent="0.25">
      <c r="B971" s="3">
        <f t="shared" si="56"/>
        <v>4765</v>
      </c>
      <c r="C971" s="14">
        <f t="shared" si="57"/>
        <v>79.416666666666671</v>
      </c>
      <c r="D971" s="11">
        <f t="shared" si="58"/>
        <v>987.2712124175315</v>
      </c>
      <c r="E971" s="11">
        <f t="shared" si="59"/>
        <v>329.56146120143541</v>
      </c>
      <c r="F971" s="11">
        <f>L971</f>
        <v>329.56146120143541</v>
      </c>
      <c r="G971" s="11">
        <f>P971</f>
        <v>329.56146120143541</v>
      </c>
      <c r="H971" s="24">
        <f>H970+IF(Limit=Oui,MAX(0,K970),K970)</f>
        <v>329.56146120143541</v>
      </c>
      <c r="I971" s="12">
        <f>Cp*RhoP/(J971*RhoA)*dP/1000*MassivSS</f>
        <v>0.49204651839346214</v>
      </c>
      <c r="J971" s="24">
        <f>IF(H971&lt;600,425+0.773*H971-1.69/1000*H971^2+2.22/1000^2*H971^3,IF(H971&lt;735,666+13002/(738-H971),IF(H971&lt;900,545+17820/(H971-731),650)))</f>
        <v>575.66133236701353</v>
      </c>
      <c r="K971" s="12">
        <f>LambdaP*MassivSS/(dP/1000)/(J971*RhoA)/(1+I971/3)*(D971-H971)*DeltaT-(EXP(I971/10)-1)*(D971-D970)</f>
        <v>0.31386540907249105</v>
      </c>
      <c r="L971" s="24">
        <f>L970+IF(Limit=Oui,MAX(0,O970),O970)</f>
        <v>329.56146120143541</v>
      </c>
      <c r="M971" s="12">
        <f>Cp*RhoP/(N971*RhoA)*dP/1000*MassivW</f>
        <v>0.49204651839346214</v>
      </c>
      <c r="N971" s="24">
        <f>IF(L971&lt;600,425+0.773*L971-1.69/1000*L971^2+2.22/1000^2*L971^3,IF(L971&lt;735,666+13002/(738-L971),IF(L971&lt;900,545+17820/(L971-731),650)))</f>
        <v>575.66133236701353</v>
      </c>
      <c r="O971" s="12">
        <f>LambdaP*MassivW/(dP/1000)/(N971*RhoA)/(1+M971/3)*(D971-L971)*DeltaT-(EXP(M971/10)-1)*(D971-D970)</f>
        <v>0.31386540907249105</v>
      </c>
      <c r="P971" s="24">
        <f>P970+IF(Limit=Oui,MAX(0,S970),S970)</f>
        <v>329.56146120143541</v>
      </c>
      <c r="Q971" s="12">
        <f>Cp*RhoP/(R971*RhoA)*dP/1000*MassivSI</f>
        <v>0.49204651839346214</v>
      </c>
      <c r="R971" s="24">
        <f>IF(P971&lt;600,425+0.773*P971-1.69/1000*P971^2+2.22/1000^2*P971^3,IF(P971&lt;735,666+13002/(738-P971),IF(P971&lt;900,545+17820/(P971-731),650)))</f>
        <v>575.66133236701353</v>
      </c>
      <c r="S971" s="12">
        <f>LambdaP*MassivSI/(dP/1000)/(R971*RhoA)/(1+Q971/3)*(D971-P971)*DeltaT-(EXP(Q971/10)-1)*(D971-D970)</f>
        <v>0.31386540907249105</v>
      </c>
    </row>
    <row r="972" spans="2:19" x14ac:dyDescent="0.25">
      <c r="B972" s="3">
        <f t="shared" si="56"/>
        <v>4770</v>
      </c>
      <c r="C972" s="14">
        <f t="shared" si="57"/>
        <v>79.5</v>
      </c>
      <c r="D972" s="11">
        <f t="shared" si="58"/>
        <v>987.42810415569568</v>
      </c>
      <c r="E972" s="11">
        <f t="shared" si="59"/>
        <v>329.8753266105079</v>
      </c>
      <c r="F972" s="11">
        <f>L972</f>
        <v>329.8753266105079</v>
      </c>
      <c r="G972" s="11">
        <f>P972</f>
        <v>329.8753266105079</v>
      </c>
      <c r="H972" s="24">
        <f>H971+IF(Limit=Oui,MAX(0,K971),K971)</f>
        <v>329.8753266105079</v>
      </c>
      <c r="I972" s="12">
        <f>Cp*RhoP/(J972*RhoA)*dP/1000*MassivSS</f>
        <v>0.4919439002901892</v>
      </c>
      <c r="J972" s="24">
        <f>IF(H972&lt;600,425+0.773*H972-1.69/1000*H972^2+2.22/1000^2*H972^3,IF(H972&lt;735,666+13002/(738-H972),IF(H972&lt;900,545+17820/(H972-731),650)))</f>
        <v>575.78141368933552</v>
      </c>
      <c r="K972" s="12">
        <f>LambdaP*MassivSS/(dP/1000)/(J972*RhoA)/(1+I972/3)*(D972-H972)*DeltaT-(EXP(I972/10)-1)*(D972-D971)</f>
        <v>0.3137409532095306</v>
      </c>
      <c r="L972" s="24">
        <f>L971+IF(Limit=Oui,MAX(0,O971),O971)</f>
        <v>329.8753266105079</v>
      </c>
      <c r="M972" s="12">
        <f>Cp*RhoP/(N972*RhoA)*dP/1000*MassivW</f>
        <v>0.4919439002901892</v>
      </c>
      <c r="N972" s="24">
        <f>IF(L972&lt;600,425+0.773*L972-1.69/1000*L972^2+2.22/1000^2*L972^3,IF(L972&lt;735,666+13002/(738-L972),IF(L972&lt;900,545+17820/(L972-731),650)))</f>
        <v>575.78141368933552</v>
      </c>
      <c r="O972" s="12">
        <f>LambdaP*MassivW/(dP/1000)/(N972*RhoA)/(1+M972/3)*(D972-L972)*DeltaT-(EXP(M972/10)-1)*(D972-D971)</f>
        <v>0.3137409532095306</v>
      </c>
      <c r="P972" s="24">
        <f>P971+IF(Limit=Oui,MAX(0,S971),S971)</f>
        <v>329.8753266105079</v>
      </c>
      <c r="Q972" s="12">
        <f>Cp*RhoP/(R972*RhoA)*dP/1000*MassivSI</f>
        <v>0.4919439002901892</v>
      </c>
      <c r="R972" s="24">
        <f>IF(P972&lt;600,425+0.773*P972-1.69/1000*P972^2+2.22/1000^2*P972^3,IF(P972&lt;735,666+13002/(738-P972),IF(P972&lt;900,545+17820/(P972-731),650)))</f>
        <v>575.78141368933552</v>
      </c>
      <c r="S972" s="12">
        <f>LambdaP*MassivSI/(dP/1000)/(R972*RhoA)/(1+Q972/3)*(D972-P972)*DeltaT-(EXP(Q972/10)-1)*(D972-D971)</f>
        <v>0.3137409532095306</v>
      </c>
    </row>
    <row r="973" spans="2:19" x14ac:dyDescent="0.25">
      <c r="B973" s="3">
        <f t="shared" si="56"/>
        <v>4775</v>
      </c>
      <c r="C973" s="14">
        <f t="shared" si="57"/>
        <v>79.583333333333329</v>
      </c>
      <c r="D973" s="11">
        <f t="shared" si="58"/>
        <v>987.58483178113329</v>
      </c>
      <c r="E973" s="11">
        <f t="shared" si="59"/>
        <v>330.1890675637174</v>
      </c>
      <c r="F973" s="11">
        <f>L973</f>
        <v>330.1890675637174</v>
      </c>
      <c r="G973" s="11">
        <f>P973</f>
        <v>330.1890675637174</v>
      </c>
      <c r="H973" s="24">
        <f>H972+IF(Limit=Oui,MAX(0,K972),K972)</f>
        <v>330.1890675637174</v>
      </c>
      <c r="I973" s="12">
        <f>Cp*RhoP/(J973*RhoA)*dP/1000*MassivSS</f>
        <v>0.49184128039161684</v>
      </c>
      <c r="J973" s="24">
        <f>IF(H973&lt;600,425+0.773*H973-1.69/1000*H973^2+2.22/1000^2*H973^3,IF(H973&lt;735,666+13002/(738-H973),IF(H973&lt;900,545+17820/(H973-731),650)))</f>
        <v>575.90154722148964</v>
      </c>
      <c r="K973" s="12">
        <f>LambdaP*MassivSS/(dP/1000)/(J973*RhoA)/(1+I973/3)*(D973-H973)*DeltaT-(EXP(I973/10)-1)*(D973-D972)</f>
        <v>0.31361648019852595</v>
      </c>
      <c r="L973" s="24">
        <f>L972+IF(Limit=Oui,MAX(0,O972),O972)</f>
        <v>330.1890675637174</v>
      </c>
      <c r="M973" s="12">
        <f>Cp*RhoP/(N973*RhoA)*dP/1000*MassivW</f>
        <v>0.49184128039161684</v>
      </c>
      <c r="N973" s="24">
        <f>IF(L973&lt;600,425+0.773*L973-1.69/1000*L973^2+2.22/1000^2*L973^3,IF(L973&lt;735,666+13002/(738-L973),IF(L973&lt;900,545+17820/(L973-731),650)))</f>
        <v>575.90154722148964</v>
      </c>
      <c r="O973" s="12">
        <f>LambdaP*MassivW/(dP/1000)/(N973*RhoA)/(1+M973/3)*(D973-L973)*DeltaT-(EXP(M973/10)-1)*(D973-D972)</f>
        <v>0.31361648019852595</v>
      </c>
      <c r="P973" s="24">
        <f>P972+IF(Limit=Oui,MAX(0,S972),S972)</f>
        <v>330.1890675637174</v>
      </c>
      <c r="Q973" s="12">
        <f>Cp*RhoP/(R973*RhoA)*dP/1000*MassivSI</f>
        <v>0.49184128039161684</v>
      </c>
      <c r="R973" s="24">
        <f>IF(P973&lt;600,425+0.773*P973-1.69/1000*P973^2+2.22/1000^2*P973^3,IF(P973&lt;735,666+13002/(738-P973),IF(P973&lt;900,545+17820/(P973-731),650)))</f>
        <v>575.90154722148964</v>
      </c>
      <c r="S973" s="12">
        <f>LambdaP*MassivSI/(dP/1000)/(R973*RhoA)/(1+Q973/3)*(D973-P973)*DeltaT-(EXP(Q973/10)-1)*(D973-D972)</f>
        <v>0.31361648019852595</v>
      </c>
    </row>
    <row r="974" spans="2:19" x14ac:dyDescent="0.25">
      <c r="B974" s="3">
        <f t="shared" si="56"/>
        <v>4780</v>
      </c>
      <c r="C974" s="14">
        <f t="shared" si="57"/>
        <v>79.666666666666671</v>
      </c>
      <c r="D974" s="11">
        <f t="shared" si="58"/>
        <v>987.74139563681774</v>
      </c>
      <c r="E974" s="11">
        <f t="shared" si="59"/>
        <v>330.50268404391591</v>
      </c>
      <c r="F974" s="11">
        <f>L974</f>
        <v>330.50268404391591</v>
      </c>
      <c r="G974" s="11">
        <f>P974</f>
        <v>330.50268404391591</v>
      </c>
      <c r="H974" s="24">
        <f>H973+IF(Limit=Oui,MAX(0,K973),K973)</f>
        <v>330.50268404391591</v>
      </c>
      <c r="I974" s="12">
        <f>Cp*RhoP/(J974*RhoA)*dP/1000*MassivSS</f>
        <v>0.491738658482822</v>
      </c>
      <c r="J974" s="24">
        <f>IF(H974&lt;600,425+0.773*H974-1.69/1000*H974^2+2.22/1000^2*H974^3,IF(H974&lt;735,666+13002/(738-H974),IF(H974&lt;900,545+17820/(H974-731),650)))</f>
        <v>576.02173324923888</v>
      </c>
      <c r="K974" s="12">
        <f>LambdaP*MassivSS/(dP/1000)/(J974*RhoA)/(1+I974/3)*(D974-H974)*DeltaT-(EXP(I974/10)-1)*(D974-D973)</f>
        <v>0.31349199017699769</v>
      </c>
      <c r="L974" s="24">
        <f>L973+IF(Limit=Oui,MAX(0,O973),O973)</f>
        <v>330.50268404391591</v>
      </c>
      <c r="M974" s="12">
        <f>Cp*RhoP/(N974*RhoA)*dP/1000*MassivW</f>
        <v>0.491738658482822</v>
      </c>
      <c r="N974" s="24">
        <f>IF(L974&lt;600,425+0.773*L974-1.69/1000*L974^2+2.22/1000^2*L974^3,IF(L974&lt;735,666+13002/(738-L974),IF(L974&lt;900,545+17820/(L974-731),650)))</f>
        <v>576.02173324923888</v>
      </c>
      <c r="O974" s="12">
        <f>LambdaP*MassivW/(dP/1000)/(N974*RhoA)/(1+M974/3)*(D974-L974)*DeltaT-(EXP(M974/10)-1)*(D974-D973)</f>
        <v>0.31349199017699769</v>
      </c>
      <c r="P974" s="24">
        <f>P973+IF(Limit=Oui,MAX(0,S973),S973)</f>
        <v>330.50268404391591</v>
      </c>
      <c r="Q974" s="12">
        <f>Cp*RhoP/(R974*RhoA)*dP/1000*MassivSI</f>
        <v>0.491738658482822</v>
      </c>
      <c r="R974" s="24">
        <f>IF(P974&lt;600,425+0.773*P974-1.69/1000*P974^2+2.22/1000^2*P974^3,IF(P974&lt;735,666+13002/(738-P974),IF(P974&lt;900,545+17820/(P974-731),650)))</f>
        <v>576.02173324923888</v>
      </c>
      <c r="S974" s="12">
        <f>LambdaP*MassivSI/(dP/1000)/(R974*RhoA)/(1+Q974/3)*(D974-P974)*DeltaT-(EXP(Q974/10)-1)*(D974-D973)</f>
        <v>0.31349199017699769</v>
      </c>
    </row>
    <row r="975" spans="2:19" x14ac:dyDescent="0.25">
      <c r="B975" s="3">
        <f t="shared" si="56"/>
        <v>4785</v>
      </c>
      <c r="C975" s="14">
        <f t="shared" si="57"/>
        <v>79.75</v>
      </c>
      <c r="D975" s="11">
        <f t="shared" si="58"/>
        <v>987.89779606464788</v>
      </c>
      <c r="E975" s="11">
        <f t="shared" si="59"/>
        <v>330.8161760340929</v>
      </c>
      <c r="F975" s="11">
        <f>L975</f>
        <v>330.8161760340929</v>
      </c>
      <c r="G975" s="11">
        <f>P975</f>
        <v>330.8161760340929</v>
      </c>
      <c r="H975" s="24">
        <f>H974+IF(Limit=Oui,MAX(0,K974),K974)</f>
        <v>330.8161760340929</v>
      </c>
      <c r="I975" s="12">
        <f>Cp*RhoP/(J975*RhoA)*dP/1000*MassivSS</f>
        <v>0.49163603435003306</v>
      </c>
      <c r="J975" s="24">
        <f>IF(H975&lt;600,425+0.773*H975-1.69/1000*H975^2+2.22/1000^2*H975^3,IF(H975&lt;735,666+13002/(738-H975),IF(H975&lt;900,545+17820/(H975-731),650)))</f>
        <v>576.14197205744676</v>
      </c>
      <c r="K975" s="12">
        <f>LambdaP*MassivSS/(dP/1000)/(J975*RhoA)/(1+I975/3)*(D975-H975)*DeltaT-(EXP(I975/10)-1)*(D975-D974)</f>
        <v>0.31336748328217956</v>
      </c>
      <c r="L975" s="24">
        <f>L974+IF(Limit=Oui,MAX(0,O974),O974)</f>
        <v>330.8161760340929</v>
      </c>
      <c r="M975" s="12">
        <f>Cp*RhoP/(N975*RhoA)*dP/1000*MassivW</f>
        <v>0.49163603435003306</v>
      </c>
      <c r="N975" s="24">
        <f>IF(L975&lt;600,425+0.773*L975-1.69/1000*L975^2+2.22/1000^2*L975^3,IF(L975&lt;735,666+13002/(738-L975),IF(L975&lt;900,545+17820/(L975-731),650)))</f>
        <v>576.14197205744676</v>
      </c>
      <c r="O975" s="12">
        <f>LambdaP*MassivW/(dP/1000)/(N975*RhoA)/(1+M975/3)*(D975-L975)*DeltaT-(EXP(M975/10)-1)*(D975-D974)</f>
        <v>0.31336748328217956</v>
      </c>
      <c r="P975" s="24">
        <f>P974+IF(Limit=Oui,MAX(0,S974),S974)</f>
        <v>330.8161760340929</v>
      </c>
      <c r="Q975" s="12">
        <f>Cp*RhoP/(R975*RhoA)*dP/1000*MassivSI</f>
        <v>0.49163603435003306</v>
      </c>
      <c r="R975" s="24">
        <f>IF(P975&lt;600,425+0.773*P975-1.69/1000*P975^2+2.22/1000^2*P975^3,IF(P975&lt;735,666+13002/(738-P975),IF(P975&lt;900,545+17820/(P975-731),650)))</f>
        <v>576.14197205744676</v>
      </c>
      <c r="S975" s="12">
        <f>LambdaP*MassivSI/(dP/1000)/(R975*RhoA)/(1+Q975/3)*(D975-P975)*DeltaT-(EXP(Q975/10)-1)*(D975-D974)</f>
        <v>0.31336748328217956</v>
      </c>
    </row>
    <row r="976" spans="2:19" x14ac:dyDescent="0.25">
      <c r="B976" s="3">
        <f t="shared" si="56"/>
        <v>4790</v>
      </c>
      <c r="C976" s="14">
        <f t="shared" si="57"/>
        <v>79.833333333333329</v>
      </c>
      <c r="D976" s="11">
        <f t="shared" si="58"/>
        <v>988.05403340545411</v>
      </c>
      <c r="E976" s="11">
        <f t="shared" si="59"/>
        <v>331.12954351737511</v>
      </c>
      <c r="F976" s="11">
        <f>L976</f>
        <v>331.12954351737511</v>
      </c>
      <c r="G976" s="11">
        <f>P976</f>
        <v>331.12954351737511</v>
      </c>
      <c r="H976" s="24">
        <f>H975+IF(Limit=Oui,MAX(0,K975),K975)</f>
        <v>331.12954351737511</v>
      </c>
      <c r="I976" s="12">
        <f>Cp*RhoP/(J976*RhoA)*dP/1000*MassivSS</f>
        <v>0.49153340778062932</v>
      </c>
      <c r="J976" s="24">
        <f>IF(H976&lt;600,425+0.773*H976-1.69/1000*H976^2+2.22/1000^2*H976^3,IF(H976&lt;735,666+13002/(738-H976),IF(H976&lt;900,545+17820/(H976-731),650)))</f>
        <v>576.26226393007596</v>
      </c>
      <c r="K976" s="12">
        <f>LambdaP*MassivSS/(dP/1000)/(J976*RhoA)/(1+I976/3)*(D976-H976)*DeltaT-(EXP(I976/10)-1)*(D976-D975)</f>
        <v>0.31324295965093535</v>
      </c>
      <c r="L976" s="24">
        <f>L975+IF(Limit=Oui,MAX(0,O975),O975)</f>
        <v>331.12954351737511</v>
      </c>
      <c r="M976" s="12">
        <f>Cp*RhoP/(N976*RhoA)*dP/1000*MassivW</f>
        <v>0.49153340778062932</v>
      </c>
      <c r="N976" s="24">
        <f>IF(L976&lt;600,425+0.773*L976-1.69/1000*L976^2+2.22/1000^2*L976^3,IF(L976&lt;735,666+13002/(738-L976),IF(L976&lt;900,545+17820/(L976-731),650)))</f>
        <v>576.26226393007596</v>
      </c>
      <c r="O976" s="12">
        <f>LambdaP*MassivW/(dP/1000)/(N976*RhoA)/(1+M976/3)*(D976-L976)*DeltaT-(EXP(M976/10)-1)*(D976-D975)</f>
        <v>0.31324295965093535</v>
      </c>
      <c r="P976" s="24">
        <f>P975+IF(Limit=Oui,MAX(0,S975),S975)</f>
        <v>331.12954351737511</v>
      </c>
      <c r="Q976" s="12">
        <f>Cp*RhoP/(R976*RhoA)*dP/1000*MassivSI</f>
        <v>0.49153340778062932</v>
      </c>
      <c r="R976" s="24">
        <f>IF(P976&lt;600,425+0.773*P976-1.69/1000*P976^2+2.22/1000^2*P976^3,IF(P976&lt;735,666+13002/(738-P976),IF(P976&lt;900,545+17820/(P976-731),650)))</f>
        <v>576.26226393007596</v>
      </c>
      <c r="S976" s="12">
        <f>LambdaP*MassivSI/(dP/1000)/(R976*RhoA)/(1+Q976/3)*(D976-P976)*DeltaT-(EXP(Q976/10)-1)*(D976-D975)</f>
        <v>0.31324295965093535</v>
      </c>
    </row>
    <row r="977" spans="2:19" x14ac:dyDescent="0.25">
      <c r="B977" s="3">
        <f t="shared" si="56"/>
        <v>4795</v>
      </c>
      <c r="C977" s="14">
        <f t="shared" si="57"/>
        <v>79.916666666666671</v>
      </c>
      <c r="D977" s="11">
        <f t="shared" si="58"/>
        <v>988.21010799900068</v>
      </c>
      <c r="E977" s="11">
        <f t="shared" si="59"/>
        <v>331.44278647702606</v>
      </c>
      <c r="F977" s="11">
        <f>L977</f>
        <v>331.44278647702606</v>
      </c>
      <c r="G977" s="11">
        <f>P977</f>
        <v>331.44278647702606</v>
      </c>
      <c r="H977" s="24">
        <f>H976+IF(Limit=Oui,MAX(0,K976),K976)</f>
        <v>331.44278647702606</v>
      </c>
      <c r="I977" s="12">
        <f>Cp*RhoP/(J977*RhoA)*dP/1000*MassivSS</f>
        <v>0.49143077856313716</v>
      </c>
      <c r="J977" s="24">
        <f>IF(H977&lt;600,425+0.773*H977-1.69/1000*H977^2+2.22/1000^2*H977^3,IF(H977&lt;735,666+13002/(738-H977),IF(H977&lt;900,545+17820/(H977-731),650)))</f>
        <v>576.38260915019077</v>
      </c>
      <c r="K977" s="12">
        <f>LambdaP*MassivSS/(dP/1000)/(J977*RhoA)/(1+I977/3)*(D977-H977)*DeltaT-(EXP(I977/10)-1)*(D977-D976)</f>
        <v>0.31311841941995355</v>
      </c>
      <c r="L977" s="24">
        <f>L976+IF(Limit=Oui,MAX(0,O976),O976)</f>
        <v>331.44278647702606</v>
      </c>
      <c r="M977" s="12">
        <f>Cp*RhoP/(N977*RhoA)*dP/1000*MassivW</f>
        <v>0.49143077856313716</v>
      </c>
      <c r="N977" s="24">
        <f>IF(L977&lt;600,425+0.773*L977-1.69/1000*L977^2+2.22/1000^2*L977^3,IF(L977&lt;735,666+13002/(738-L977),IF(L977&lt;900,545+17820/(L977-731),650)))</f>
        <v>576.38260915019077</v>
      </c>
      <c r="O977" s="12">
        <f>LambdaP*MassivW/(dP/1000)/(N977*RhoA)/(1+M977/3)*(D977-L977)*DeltaT-(EXP(M977/10)-1)*(D977-D976)</f>
        <v>0.31311841941995355</v>
      </c>
      <c r="P977" s="24">
        <f>P976+IF(Limit=Oui,MAX(0,S976),S976)</f>
        <v>331.44278647702606</v>
      </c>
      <c r="Q977" s="12">
        <f>Cp*RhoP/(R977*RhoA)*dP/1000*MassivSI</f>
        <v>0.49143077856313716</v>
      </c>
      <c r="R977" s="24">
        <f>IF(P977&lt;600,425+0.773*P977-1.69/1000*P977^2+2.22/1000^2*P977^3,IF(P977&lt;735,666+13002/(738-P977),IF(P977&lt;900,545+17820/(P977-731),650)))</f>
        <v>576.38260915019077</v>
      </c>
      <c r="S977" s="12">
        <f>LambdaP*MassivSI/(dP/1000)/(R977*RhoA)/(1+Q977/3)*(D977-P977)*DeltaT-(EXP(Q977/10)-1)*(D977-D976)</f>
        <v>0.31311841941995355</v>
      </c>
    </row>
    <row r="978" spans="2:19" x14ac:dyDescent="0.25">
      <c r="B978" s="3">
        <f t="shared" si="56"/>
        <v>4800</v>
      </c>
      <c r="C978" s="14">
        <f t="shared" si="57"/>
        <v>80</v>
      </c>
      <c r="D978" s="11">
        <f t="shared" si="58"/>
        <v>988.36602018399196</v>
      </c>
      <c r="E978" s="11">
        <f t="shared" si="59"/>
        <v>331.755904896446</v>
      </c>
      <c r="F978" s="11">
        <f>L978</f>
        <v>331.755904896446</v>
      </c>
      <c r="G978" s="11">
        <f>P978</f>
        <v>331.755904896446</v>
      </c>
      <c r="H978" s="24">
        <f>H977+IF(Limit=Oui,MAX(0,K977),K977)</f>
        <v>331.755904896446</v>
      </c>
      <c r="I978" s="12">
        <f>Cp*RhoP/(J978*RhoA)*dP/1000*MassivSS</f>
        <v>0.49132814648722806</v>
      </c>
      <c r="J978" s="24">
        <f>IF(H978&lt;600,425+0.773*H978-1.69/1000*H978^2+2.22/1000^2*H978^3,IF(H978&lt;735,666+13002/(738-H978),IF(H978&lt;900,545+17820/(H978-731),650)))</f>
        <v>576.50300799995739</v>
      </c>
      <c r="K978" s="12">
        <f>LambdaP*MassivSS/(dP/1000)/(J978*RhoA)/(1+I978/3)*(D978-H978)*DeltaT-(EXP(I978/10)-1)*(D978-D977)</f>
        <v>0.31299386272554974</v>
      </c>
      <c r="L978" s="24">
        <f>L977+IF(Limit=Oui,MAX(0,O977),O977)</f>
        <v>331.755904896446</v>
      </c>
      <c r="M978" s="12">
        <f>Cp*RhoP/(N978*RhoA)*dP/1000*MassivW</f>
        <v>0.49132814648722806</v>
      </c>
      <c r="N978" s="24">
        <f>IF(L978&lt;600,425+0.773*L978-1.69/1000*L978^2+2.22/1000^2*L978^3,IF(L978&lt;735,666+13002/(738-L978),IF(L978&lt;900,545+17820/(L978-731),650)))</f>
        <v>576.50300799995739</v>
      </c>
      <c r="O978" s="12">
        <f>LambdaP*MassivW/(dP/1000)/(N978*RhoA)/(1+M978/3)*(D978-L978)*DeltaT-(EXP(M978/10)-1)*(D978-D977)</f>
        <v>0.31299386272554974</v>
      </c>
      <c r="P978" s="24">
        <f>P977+IF(Limit=Oui,MAX(0,S977),S977)</f>
        <v>331.755904896446</v>
      </c>
      <c r="Q978" s="12">
        <f>Cp*RhoP/(R978*RhoA)*dP/1000*MassivSI</f>
        <v>0.49132814648722806</v>
      </c>
      <c r="R978" s="24">
        <f>IF(P978&lt;600,425+0.773*P978-1.69/1000*P978^2+2.22/1000^2*P978^3,IF(P978&lt;735,666+13002/(738-P978),IF(P978&lt;900,545+17820/(P978-731),650)))</f>
        <v>576.50300799995739</v>
      </c>
      <c r="S978" s="12">
        <f>LambdaP*MassivSI/(dP/1000)/(R978*RhoA)/(1+Q978/3)*(D978-P978)*DeltaT-(EXP(Q978/10)-1)*(D978-D977)</f>
        <v>0.31299386272554974</v>
      </c>
    </row>
    <row r="979" spans="2:19" x14ac:dyDescent="0.25">
      <c r="B979" s="3">
        <f t="shared" ref="B979:B1042" si="60">B978+DeltaT</f>
        <v>4805</v>
      </c>
      <c r="C979" s="14">
        <f t="shared" ref="C979:C1042" si="61">B979/60</f>
        <v>80.083333333333329</v>
      </c>
      <c r="D979" s="11">
        <f t="shared" ref="D979:D1042" si="62">20+345*LOG(8*C979+1,10)</f>
        <v>988.52177029807558</v>
      </c>
      <c r="E979" s="11">
        <f t="shared" ref="E979:E1042" si="63">H979</f>
        <v>332.06889875917153</v>
      </c>
      <c r="F979" s="11">
        <f>L979</f>
        <v>332.06889875917153</v>
      </c>
      <c r="G979" s="11">
        <f>P979</f>
        <v>332.06889875917153</v>
      </c>
      <c r="H979" s="24">
        <f>H978+IF(Limit=Oui,MAX(0,K978),K978)</f>
        <v>332.06889875917153</v>
      </c>
      <c r="I979" s="12">
        <f>Cp*RhoP/(J979*RhoA)*dP/1000*MassivSS</f>
        <v>0.49122551134371567</v>
      </c>
      <c r="J979" s="24">
        <f>IF(H979&lt;600,425+0.773*H979-1.69/1000*H979^2+2.22/1000^2*H979^3,IF(H979&lt;735,666+13002/(738-H979),IF(H979&lt;900,545+17820/(H979-731),650)))</f>
        <v>576.62346076064478</v>
      </c>
      <c r="K979" s="12">
        <f>LambdaP*MassivSS/(dP/1000)/(J979*RhoA)/(1+I979/3)*(D979-H979)*DeltaT-(EXP(I979/10)-1)*(D979-D978)</f>
        <v>0.31286928970382111</v>
      </c>
      <c r="L979" s="24">
        <f>L978+IF(Limit=Oui,MAX(0,O978),O978)</f>
        <v>332.06889875917153</v>
      </c>
      <c r="M979" s="12">
        <f>Cp*RhoP/(N979*RhoA)*dP/1000*MassivW</f>
        <v>0.49122551134371567</v>
      </c>
      <c r="N979" s="24">
        <f>IF(L979&lt;600,425+0.773*L979-1.69/1000*L979^2+2.22/1000^2*L979^3,IF(L979&lt;735,666+13002/(738-L979),IF(L979&lt;900,545+17820/(L979-731),650)))</f>
        <v>576.62346076064478</v>
      </c>
      <c r="O979" s="12">
        <f>LambdaP*MassivW/(dP/1000)/(N979*RhoA)/(1+M979/3)*(D979-L979)*DeltaT-(EXP(M979/10)-1)*(D979-D978)</f>
        <v>0.31286928970382111</v>
      </c>
      <c r="P979" s="24">
        <f>P978+IF(Limit=Oui,MAX(0,S978),S978)</f>
        <v>332.06889875917153</v>
      </c>
      <c r="Q979" s="12">
        <f>Cp*RhoP/(R979*RhoA)*dP/1000*MassivSI</f>
        <v>0.49122551134371567</v>
      </c>
      <c r="R979" s="24">
        <f>IF(P979&lt;600,425+0.773*P979-1.69/1000*P979^2+2.22/1000^2*P979^3,IF(P979&lt;735,666+13002/(738-P979),IF(P979&lt;900,545+17820/(P979-731),650)))</f>
        <v>576.62346076064478</v>
      </c>
      <c r="S979" s="12">
        <f>LambdaP*MassivSI/(dP/1000)/(R979*RhoA)/(1+Q979/3)*(D979-P979)*DeltaT-(EXP(Q979/10)-1)*(D979-D978)</f>
        <v>0.31286928970382111</v>
      </c>
    </row>
    <row r="980" spans="2:19" x14ac:dyDescent="0.25">
      <c r="B980" s="3">
        <f t="shared" si="60"/>
        <v>4810</v>
      </c>
      <c r="C980" s="14">
        <f t="shared" si="61"/>
        <v>80.166666666666671</v>
      </c>
      <c r="D980" s="11">
        <f t="shared" si="62"/>
        <v>988.67735867784756</v>
      </c>
      <c r="E980" s="11">
        <f t="shared" si="63"/>
        <v>332.38176804887536</v>
      </c>
      <c r="F980" s="11">
        <f>L980</f>
        <v>332.38176804887536</v>
      </c>
      <c r="G980" s="11">
        <f>P980</f>
        <v>332.38176804887536</v>
      </c>
      <c r="H980" s="24">
        <f>H979+IF(Limit=Oui,MAX(0,K979),K979)</f>
        <v>332.38176804887536</v>
      </c>
      <c r="I980" s="12">
        <f>Cp*RhoP/(J980*RhoA)*dP/1000*MassivSS</f>
        <v>0.49112287292455342</v>
      </c>
      <c r="J980" s="24">
        <f>IF(H980&lt;600,425+0.773*H980-1.69/1000*H980^2+2.22/1000^2*H980^3,IF(H980&lt;735,666+13002/(738-H980),IF(H980&lt;900,545+17820/(H980-731),650)))</f>
        <v>576.74396771262582</v>
      </c>
      <c r="K980" s="12">
        <f>LambdaP*MassivSS/(dP/1000)/(J980*RhoA)/(1+I980/3)*(D980-H980)*DeltaT-(EXP(I980/10)-1)*(D980-D979)</f>
        <v>0.31274470049055114</v>
      </c>
      <c r="L980" s="24">
        <f>L979+IF(Limit=Oui,MAX(0,O979),O979)</f>
        <v>332.38176804887536</v>
      </c>
      <c r="M980" s="12">
        <f>Cp*RhoP/(N980*RhoA)*dP/1000*MassivW</f>
        <v>0.49112287292455342</v>
      </c>
      <c r="N980" s="24">
        <f>IF(L980&lt;600,425+0.773*L980-1.69/1000*L980^2+2.22/1000^2*L980^3,IF(L980&lt;735,666+13002/(738-L980),IF(L980&lt;900,545+17820/(L980-731),650)))</f>
        <v>576.74396771262582</v>
      </c>
      <c r="O980" s="12">
        <f>LambdaP*MassivW/(dP/1000)/(N980*RhoA)/(1+M980/3)*(D980-L980)*DeltaT-(EXP(M980/10)-1)*(D980-D979)</f>
        <v>0.31274470049055114</v>
      </c>
      <c r="P980" s="24">
        <f>P979+IF(Limit=Oui,MAX(0,S979),S979)</f>
        <v>332.38176804887536</v>
      </c>
      <c r="Q980" s="12">
        <f>Cp*RhoP/(R980*RhoA)*dP/1000*MassivSI</f>
        <v>0.49112287292455342</v>
      </c>
      <c r="R980" s="24">
        <f>IF(P980&lt;600,425+0.773*P980-1.69/1000*P980^2+2.22/1000^2*P980^3,IF(P980&lt;735,666+13002/(738-P980),IF(P980&lt;900,545+17820/(P980-731),650)))</f>
        <v>576.74396771262582</v>
      </c>
      <c r="S980" s="12">
        <f>LambdaP*MassivSI/(dP/1000)/(R980*RhoA)/(1+Q980/3)*(D980-P980)*DeltaT-(EXP(Q980/10)-1)*(D980-D979)</f>
        <v>0.31274470049055114</v>
      </c>
    </row>
    <row r="981" spans="2:19" x14ac:dyDescent="0.25">
      <c r="B981" s="3">
        <f t="shared" si="60"/>
        <v>4815</v>
      </c>
      <c r="C981" s="14">
        <f t="shared" si="61"/>
        <v>80.25</v>
      </c>
      <c r="D981" s="11">
        <f t="shared" si="62"/>
        <v>988.83278565885644</v>
      </c>
      <c r="E981" s="11">
        <f t="shared" si="63"/>
        <v>332.69451274936591</v>
      </c>
      <c r="F981" s="11">
        <f>L981</f>
        <v>332.69451274936591</v>
      </c>
      <c r="G981" s="11">
        <f>P981</f>
        <v>332.69451274936591</v>
      </c>
      <c r="H981" s="24">
        <f>H980+IF(Limit=Oui,MAX(0,K980),K980)</f>
        <v>332.69451274936591</v>
      </c>
      <c r="I981" s="12">
        <f>Cp*RhoP/(J981*RhoA)*dP/1000*MassivSS</f>
        <v>0.4910202310228321</v>
      </c>
      <c r="J981" s="24">
        <f>IF(H981&lt;600,425+0.773*H981-1.69/1000*H981^2+2.22/1000^2*H981^3,IF(H981&lt;735,666+13002/(738-H981),IF(H981&lt;900,545+17820/(H981-731),650)))</f>
        <v>576.86452913537823</v>
      </c>
      <c r="K981" s="12">
        <f>LambdaP*MassivSS/(dP/1000)/(J981*RhoA)/(1+I981/3)*(D981-H981)*DeltaT-(EXP(I981/10)-1)*(D981-D980)</f>
        <v>0.31262009522126266</v>
      </c>
      <c r="L981" s="24">
        <f>L980+IF(Limit=Oui,MAX(0,O980),O980)</f>
        <v>332.69451274936591</v>
      </c>
      <c r="M981" s="12">
        <f>Cp*RhoP/(N981*RhoA)*dP/1000*MassivW</f>
        <v>0.4910202310228321</v>
      </c>
      <c r="N981" s="24">
        <f>IF(L981&lt;600,425+0.773*L981-1.69/1000*L981^2+2.22/1000^2*L981^3,IF(L981&lt;735,666+13002/(738-L981),IF(L981&lt;900,545+17820/(L981-731),650)))</f>
        <v>576.86452913537823</v>
      </c>
      <c r="O981" s="12">
        <f>LambdaP*MassivW/(dP/1000)/(N981*RhoA)/(1+M981/3)*(D981-L981)*DeltaT-(EXP(M981/10)-1)*(D981-D980)</f>
        <v>0.31262009522126266</v>
      </c>
      <c r="P981" s="24">
        <f>P980+IF(Limit=Oui,MAX(0,S980),S980)</f>
        <v>332.69451274936591</v>
      </c>
      <c r="Q981" s="12">
        <f>Cp*RhoP/(R981*RhoA)*dP/1000*MassivSI</f>
        <v>0.4910202310228321</v>
      </c>
      <c r="R981" s="24">
        <f>IF(P981&lt;600,425+0.773*P981-1.69/1000*P981^2+2.22/1000^2*P981^3,IF(P981&lt;735,666+13002/(738-P981),IF(P981&lt;900,545+17820/(P981-731),650)))</f>
        <v>576.86452913537823</v>
      </c>
      <c r="S981" s="12">
        <f>LambdaP*MassivSI/(dP/1000)/(R981*RhoA)/(1+Q981/3)*(D981-P981)*DeltaT-(EXP(Q981/10)-1)*(D981-D980)</f>
        <v>0.31262009522126266</v>
      </c>
    </row>
    <row r="982" spans="2:19" x14ac:dyDescent="0.25">
      <c r="B982" s="3">
        <f t="shared" si="60"/>
        <v>4820</v>
      </c>
      <c r="C982" s="14">
        <f t="shared" si="61"/>
        <v>80.333333333333329</v>
      </c>
      <c r="D982" s="11">
        <f t="shared" si="62"/>
        <v>988.98805157560753</v>
      </c>
      <c r="E982" s="11">
        <f t="shared" si="63"/>
        <v>333.00713284458715</v>
      </c>
      <c r="F982" s="11">
        <f>L982</f>
        <v>333.00713284458715</v>
      </c>
      <c r="G982" s="11">
        <f>P982</f>
        <v>333.00713284458715</v>
      </c>
      <c r="H982" s="24">
        <f>H981+IF(Limit=Oui,MAX(0,K981),K981)</f>
        <v>333.00713284458715</v>
      </c>
      <c r="I982" s="12">
        <f>Cp*RhoP/(J982*RhoA)*dP/1000*MassivSS</f>
        <v>0.49091758543277719</v>
      </c>
      <c r="J982" s="24">
        <f>IF(H982&lt;600,425+0.773*H982-1.69/1000*H982^2+2.22/1000^2*H982^3,IF(H982&lt;735,666+13002/(738-H982),IF(H982&lt;900,545+17820/(H982-731),650)))</f>
        <v>576.98514530748503</v>
      </c>
      <c r="K982" s="12">
        <f>LambdaP*MassivSS/(dP/1000)/(J982*RhoA)/(1+I982/3)*(D982-H982)*DeltaT-(EXP(I982/10)-1)*(D982-D981)</f>
        <v>0.31249547403120709</v>
      </c>
      <c r="L982" s="24">
        <f>L981+IF(Limit=Oui,MAX(0,O981),O981)</f>
        <v>333.00713284458715</v>
      </c>
      <c r="M982" s="12">
        <f>Cp*RhoP/(N982*RhoA)*dP/1000*MassivW</f>
        <v>0.49091758543277719</v>
      </c>
      <c r="N982" s="24">
        <f>IF(L982&lt;600,425+0.773*L982-1.69/1000*L982^2+2.22/1000^2*L982^3,IF(L982&lt;735,666+13002/(738-L982),IF(L982&lt;900,545+17820/(L982-731),650)))</f>
        <v>576.98514530748503</v>
      </c>
      <c r="O982" s="12">
        <f>LambdaP*MassivW/(dP/1000)/(N982*RhoA)/(1+M982/3)*(D982-L982)*DeltaT-(EXP(M982/10)-1)*(D982-D981)</f>
        <v>0.31249547403120709</v>
      </c>
      <c r="P982" s="24">
        <f>P981+IF(Limit=Oui,MAX(0,S981),S981)</f>
        <v>333.00713284458715</v>
      </c>
      <c r="Q982" s="12">
        <f>Cp*RhoP/(R982*RhoA)*dP/1000*MassivSI</f>
        <v>0.49091758543277719</v>
      </c>
      <c r="R982" s="24">
        <f>IF(P982&lt;600,425+0.773*P982-1.69/1000*P982^2+2.22/1000^2*P982^3,IF(P982&lt;735,666+13002/(738-P982),IF(P982&lt;900,545+17820/(P982-731),650)))</f>
        <v>576.98514530748503</v>
      </c>
      <c r="S982" s="12">
        <f>LambdaP*MassivSI/(dP/1000)/(R982*RhoA)/(1+Q982/3)*(D982-P982)*DeltaT-(EXP(Q982/10)-1)*(D982-D981)</f>
        <v>0.31249547403120709</v>
      </c>
    </row>
    <row r="983" spans="2:19" x14ac:dyDescent="0.25">
      <c r="B983" s="3">
        <f t="shared" si="60"/>
        <v>4825</v>
      </c>
      <c r="C983" s="14">
        <f t="shared" si="61"/>
        <v>80.416666666666671</v>
      </c>
      <c r="D983" s="11">
        <f t="shared" si="62"/>
        <v>989.14315676156707</v>
      </c>
      <c r="E983" s="11">
        <f t="shared" si="63"/>
        <v>333.31962831861836</v>
      </c>
      <c r="F983" s="11">
        <f>L983</f>
        <v>333.31962831861836</v>
      </c>
      <c r="G983" s="11">
        <f>P983</f>
        <v>333.31962831861836</v>
      </c>
      <c r="H983" s="24">
        <f>H982+IF(Limit=Oui,MAX(0,K982),K982)</f>
        <v>333.31962831861836</v>
      </c>
      <c r="I983" s="12">
        <f>Cp*RhoP/(J983*RhoA)*dP/1000*MassivSS</f>
        <v>0.49081493594974679</v>
      </c>
      <c r="J983" s="24">
        <f>IF(H983&lt;600,425+0.773*H983-1.69/1000*H983^2+2.22/1000^2*H983^3,IF(H983&lt;735,666+13002/(738-H983),IF(H983&lt;900,545+17820/(H983-731),650)))</f>
        <v>577.10581650663562</v>
      </c>
      <c r="K983" s="12">
        <f>LambdaP*MassivSS/(dP/1000)/(J983*RhoA)/(1+I983/3)*(D983-H983)*DeltaT-(EXP(I983/10)-1)*(D983-D982)</f>
        <v>0.31237083705537744</v>
      </c>
      <c r="L983" s="24">
        <f>L982+IF(Limit=Oui,MAX(0,O982),O982)</f>
        <v>333.31962831861836</v>
      </c>
      <c r="M983" s="12">
        <f>Cp*RhoP/(N983*RhoA)*dP/1000*MassivW</f>
        <v>0.49081493594974679</v>
      </c>
      <c r="N983" s="24">
        <f>IF(L983&lt;600,425+0.773*L983-1.69/1000*L983^2+2.22/1000^2*L983^3,IF(L983&lt;735,666+13002/(738-L983),IF(L983&lt;900,545+17820/(L983-731),650)))</f>
        <v>577.10581650663562</v>
      </c>
      <c r="O983" s="12">
        <f>LambdaP*MassivW/(dP/1000)/(N983*RhoA)/(1+M983/3)*(D983-L983)*DeltaT-(EXP(M983/10)-1)*(D983-D982)</f>
        <v>0.31237083705537744</v>
      </c>
      <c r="P983" s="24">
        <f>P982+IF(Limit=Oui,MAX(0,S982),S982)</f>
        <v>333.31962831861836</v>
      </c>
      <c r="Q983" s="12">
        <f>Cp*RhoP/(R983*RhoA)*dP/1000*MassivSI</f>
        <v>0.49081493594974679</v>
      </c>
      <c r="R983" s="24">
        <f>IF(P983&lt;600,425+0.773*P983-1.69/1000*P983^2+2.22/1000^2*P983^3,IF(P983&lt;735,666+13002/(738-P983),IF(P983&lt;900,545+17820/(P983-731),650)))</f>
        <v>577.10581650663562</v>
      </c>
      <c r="S983" s="12">
        <f>LambdaP*MassivSI/(dP/1000)/(R983*RhoA)/(1+Q983/3)*(D983-P983)*DeltaT-(EXP(Q983/10)-1)*(D983-D982)</f>
        <v>0.31237083705537744</v>
      </c>
    </row>
    <row r="984" spans="2:19" x14ac:dyDescent="0.25">
      <c r="B984" s="3">
        <f t="shared" si="60"/>
        <v>4830</v>
      </c>
      <c r="C984" s="14">
        <f t="shared" si="61"/>
        <v>80.5</v>
      </c>
      <c r="D984" s="11">
        <f t="shared" si="62"/>
        <v>989.29810154916731</v>
      </c>
      <c r="E984" s="11">
        <f t="shared" si="63"/>
        <v>333.63199915567372</v>
      </c>
      <c r="F984" s="11">
        <f>L984</f>
        <v>333.63199915567372</v>
      </c>
      <c r="G984" s="11">
        <f>P984</f>
        <v>333.63199915567372</v>
      </c>
      <c r="H984" s="24">
        <f>H983+IF(Limit=Oui,MAX(0,K983),K983)</f>
        <v>333.63199915567372</v>
      </c>
      <c r="I984" s="12">
        <f>Cp*RhoP/(J984*RhoA)*dP/1000*MassivSS</f>
        <v>0.49071228237022768</v>
      </c>
      <c r="J984" s="24">
        <f>IF(H984&lt;600,425+0.773*H984-1.69/1000*H984^2+2.22/1000^2*H984^3,IF(H984&lt;735,666+13002/(738-H984),IF(H984&lt;900,545+17820/(H984-731),650)))</f>
        <v>577.22654300962745</v>
      </c>
      <c r="K984" s="12">
        <f>LambdaP*MassivSS/(dP/1000)/(J984*RhoA)/(1+I984/3)*(D984-H984)*DeltaT-(EXP(I984/10)-1)*(D984-D983)</f>
        <v>0.31224618442845797</v>
      </c>
      <c r="L984" s="24">
        <f>L983+IF(Limit=Oui,MAX(0,O983),O983)</f>
        <v>333.63199915567372</v>
      </c>
      <c r="M984" s="12">
        <f>Cp*RhoP/(N984*RhoA)*dP/1000*MassivW</f>
        <v>0.49071228237022768</v>
      </c>
      <c r="N984" s="24">
        <f>IF(L984&lt;600,425+0.773*L984-1.69/1000*L984^2+2.22/1000^2*L984^3,IF(L984&lt;735,666+13002/(738-L984),IF(L984&lt;900,545+17820/(L984-731),650)))</f>
        <v>577.22654300962745</v>
      </c>
      <c r="O984" s="12">
        <f>LambdaP*MassivW/(dP/1000)/(N984*RhoA)/(1+M984/3)*(D984-L984)*DeltaT-(EXP(M984/10)-1)*(D984-D983)</f>
        <v>0.31224618442845797</v>
      </c>
      <c r="P984" s="24">
        <f>P983+IF(Limit=Oui,MAX(0,S983),S983)</f>
        <v>333.63199915567372</v>
      </c>
      <c r="Q984" s="12">
        <f>Cp*RhoP/(R984*RhoA)*dP/1000*MassivSI</f>
        <v>0.49071228237022768</v>
      </c>
      <c r="R984" s="24">
        <f>IF(P984&lt;600,425+0.773*P984-1.69/1000*P984^2+2.22/1000^2*P984^3,IF(P984&lt;735,666+13002/(738-P984),IF(P984&lt;900,545+17820/(P984-731),650)))</f>
        <v>577.22654300962745</v>
      </c>
      <c r="S984" s="12">
        <f>LambdaP*MassivSI/(dP/1000)/(R984*RhoA)/(1+Q984/3)*(D984-P984)*DeltaT-(EXP(Q984/10)-1)*(D984-D983)</f>
        <v>0.31224618442845797</v>
      </c>
    </row>
    <row r="985" spans="2:19" x14ac:dyDescent="0.25">
      <c r="B985" s="3">
        <f t="shared" si="60"/>
        <v>4835</v>
      </c>
      <c r="C985" s="14">
        <f t="shared" si="61"/>
        <v>80.583333333333329</v>
      </c>
      <c r="D985" s="11">
        <f t="shared" si="62"/>
        <v>989.45288626980971</v>
      </c>
      <c r="E985" s="11">
        <f t="shared" si="63"/>
        <v>333.94424534010216</v>
      </c>
      <c r="F985" s="11">
        <f>L985</f>
        <v>333.94424534010216</v>
      </c>
      <c r="G985" s="11">
        <f>P985</f>
        <v>333.94424534010216</v>
      </c>
      <c r="H985" s="24">
        <f>H984+IF(Limit=Oui,MAX(0,K984),K984)</f>
        <v>333.94424534010216</v>
      </c>
      <c r="I985" s="12">
        <f>Cp*RhoP/(J985*RhoA)*dP/1000*MassivSS</f>
        <v>0.49060962449183487</v>
      </c>
      <c r="J985" s="24">
        <f>IF(H985&lt;600,425+0.773*H985-1.69/1000*H985^2+2.22/1000^2*H985^3,IF(H985&lt;735,666+13002/(738-H985),IF(H985&lt;900,545+17820/(H985-731),650)))</f>
        <v>577.34732509236528</v>
      </c>
      <c r="K985" s="12">
        <f>LambdaP*MassivSS/(dP/1000)/(J985*RhoA)/(1+I985/3)*(D985-H985)*DeltaT-(EXP(I985/10)-1)*(D985-D984)</f>
        <v>0.31212151628492313</v>
      </c>
      <c r="L985" s="24">
        <f>L984+IF(Limit=Oui,MAX(0,O984),O984)</f>
        <v>333.94424534010216</v>
      </c>
      <c r="M985" s="12">
        <f>Cp*RhoP/(N985*RhoA)*dP/1000*MassivW</f>
        <v>0.49060962449183487</v>
      </c>
      <c r="N985" s="24">
        <f>IF(L985&lt;600,425+0.773*L985-1.69/1000*L985^2+2.22/1000^2*L985^3,IF(L985&lt;735,666+13002/(738-L985),IF(L985&lt;900,545+17820/(L985-731),650)))</f>
        <v>577.34732509236528</v>
      </c>
      <c r="O985" s="12">
        <f>LambdaP*MassivW/(dP/1000)/(N985*RhoA)/(1+M985/3)*(D985-L985)*DeltaT-(EXP(M985/10)-1)*(D985-D984)</f>
        <v>0.31212151628492313</v>
      </c>
      <c r="P985" s="24">
        <f>P984+IF(Limit=Oui,MAX(0,S984),S984)</f>
        <v>333.94424534010216</v>
      </c>
      <c r="Q985" s="12">
        <f>Cp*RhoP/(R985*RhoA)*dP/1000*MassivSI</f>
        <v>0.49060962449183487</v>
      </c>
      <c r="R985" s="24">
        <f>IF(P985&lt;600,425+0.773*P985-1.69/1000*P985^2+2.22/1000^2*P985^3,IF(P985&lt;735,666+13002/(738-P985),IF(P985&lt;900,545+17820/(P985-731),650)))</f>
        <v>577.34732509236528</v>
      </c>
      <c r="S985" s="12">
        <f>LambdaP*MassivSI/(dP/1000)/(R985*RhoA)/(1+Q985/3)*(D985-P985)*DeltaT-(EXP(Q985/10)-1)*(D985-D984)</f>
        <v>0.31212151628492313</v>
      </c>
    </row>
    <row r="986" spans="2:19" x14ac:dyDescent="0.25">
      <c r="B986" s="3">
        <f t="shared" si="60"/>
        <v>4840</v>
      </c>
      <c r="C986" s="14">
        <f t="shared" si="61"/>
        <v>80.666666666666671</v>
      </c>
      <c r="D986" s="11">
        <f t="shared" si="62"/>
        <v>989.60751125386969</v>
      </c>
      <c r="E986" s="11">
        <f t="shared" si="63"/>
        <v>334.2563668563871</v>
      </c>
      <c r="F986" s="11">
        <f>L986</f>
        <v>334.2563668563871</v>
      </c>
      <c r="G986" s="11">
        <f>P986</f>
        <v>334.2563668563871</v>
      </c>
      <c r="H986" s="24">
        <f>H985+IF(Limit=Oui,MAX(0,K985),K985)</f>
        <v>334.2563668563871</v>
      </c>
      <c r="I986" s="12">
        <f>Cp*RhoP/(J986*RhoA)*dP/1000*MassivSS</f>
        <v>0.49050696211330752</v>
      </c>
      <c r="J986" s="24">
        <f>IF(H986&lt;600,425+0.773*H986-1.69/1000*H986^2+2.22/1000^2*H986^3,IF(H986&lt;735,666+13002/(738-H986),IF(H986&lt;900,545+17820/(H986-731),650)))</f>
        <v>577.46816302986372</v>
      </c>
      <c r="K986" s="12">
        <f>LambdaP*MassivSS/(dP/1000)/(J986*RhoA)/(1+I986/3)*(D986-H986)*DeltaT-(EXP(I986/10)-1)*(D986-D985)</f>
        <v>0.31199683275895806</v>
      </c>
      <c r="L986" s="24">
        <f>L985+IF(Limit=Oui,MAX(0,O985),O985)</f>
        <v>334.2563668563871</v>
      </c>
      <c r="M986" s="12">
        <f>Cp*RhoP/(N986*RhoA)*dP/1000*MassivW</f>
        <v>0.49050696211330752</v>
      </c>
      <c r="N986" s="24">
        <f>IF(L986&lt;600,425+0.773*L986-1.69/1000*L986^2+2.22/1000^2*L986^3,IF(L986&lt;735,666+13002/(738-L986),IF(L986&lt;900,545+17820/(L986-731),650)))</f>
        <v>577.46816302986372</v>
      </c>
      <c r="O986" s="12">
        <f>LambdaP*MassivW/(dP/1000)/(N986*RhoA)/(1+M986/3)*(D986-L986)*DeltaT-(EXP(M986/10)-1)*(D986-D985)</f>
        <v>0.31199683275895806</v>
      </c>
      <c r="P986" s="24">
        <f>P985+IF(Limit=Oui,MAX(0,S985),S985)</f>
        <v>334.2563668563871</v>
      </c>
      <c r="Q986" s="12">
        <f>Cp*RhoP/(R986*RhoA)*dP/1000*MassivSI</f>
        <v>0.49050696211330752</v>
      </c>
      <c r="R986" s="24">
        <f>IF(P986&lt;600,425+0.773*P986-1.69/1000*P986^2+2.22/1000^2*P986^3,IF(P986&lt;735,666+13002/(738-P986),IF(P986&lt;900,545+17820/(P986-731),650)))</f>
        <v>577.46816302986372</v>
      </c>
      <c r="S986" s="12">
        <f>LambdaP*MassivSI/(dP/1000)/(R986*RhoA)/(1+Q986/3)*(D986-P986)*DeltaT-(EXP(Q986/10)-1)*(D986-D985)</f>
        <v>0.31199683275895806</v>
      </c>
    </row>
    <row r="987" spans="2:19" x14ac:dyDescent="0.25">
      <c r="B987" s="3">
        <f t="shared" si="60"/>
        <v>4845</v>
      </c>
      <c r="C987" s="14">
        <f t="shared" si="61"/>
        <v>80.75</v>
      </c>
      <c r="D987" s="11">
        <f t="shared" si="62"/>
        <v>989.76197683070154</v>
      </c>
      <c r="E987" s="11">
        <f t="shared" si="63"/>
        <v>334.56836368914605</v>
      </c>
      <c r="F987" s="11">
        <f>L987</f>
        <v>334.56836368914605</v>
      </c>
      <c r="G987" s="11">
        <f>P987</f>
        <v>334.56836368914605</v>
      </c>
      <c r="H987" s="24">
        <f>H986+IF(Limit=Oui,MAX(0,K986),K986)</f>
        <v>334.56836368914605</v>
      </c>
      <c r="I987" s="12">
        <f>Cp*RhoP/(J987*RhoA)*dP/1000*MassivSS</f>
        <v>0.49040429503450705</v>
      </c>
      <c r="J987" s="24">
        <f>IF(H987&lt;600,425+0.773*H987-1.69/1000*H987^2+2.22/1000^2*H987^3,IF(H987&lt;735,666+13002/(738-H987),IF(H987&lt;900,545+17820/(H987-731),650)))</f>
        <v>577.58905709624707</v>
      </c>
      <c r="K987" s="12">
        <f>LambdaP*MassivSS/(dP/1000)/(J987*RhoA)/(1+I987/3)*(D987-H987)*DeltaT-(EXP(I987/10)-1)*(D987-D986)</f>
        <v>0.31187213398445451</v>
      </c>
      <c r="L987" s="24">
        <f>L986+IF(Limit=Oui,MAX(0,O986),O986)</f>
        <v>334.56836368914605</v>
      </c>
      <c r="M987" s="12">
        <f>Cp*RhoP/(N987*RhoA)*dP/1000*MassivW</f>
        <v>0.49040429503450705</v>
      </c>
      <c r="N987" s="24">
        <f>IF(L987&lt;600,425+0.773*L987-1.69/1000*L987^2+2.22/1000^2*L987^3,IF(L987&lt;735,666+13002/(738-L987),IF(L987&lt;900,545+17820/(L987-731),650)))</f>
        <v>577.58905709624707</v>
      </c>
      <c r="O987" s="12">
        <f>LambdaP*MassivW/(dP/1000)/(N987*RhoA)/(1+M987/3)*(D987-L987)*DeltaT-(EXP(M987/10)-1)*(D987-D986)</f>
        <v>0.31187213398445451</v>
      </c>
      <c r="P987" s="24">
        <f>P986+IF(Limit=Oui,MAX(0,S986),S986)</f>
        <v>334.56836368914605</v>
      </c>
      <c r="Q987" s="12">
        <f>Cp*RhoP/(R987*RhoA)*dP/1000*MassivSI</f>
        <v>0.49040429503450705</v>
      </c>
      <c r="R987" s="24">
        <f>IF(P987&lt;600,425+0.773*P987-1.69/1000*P987^2+2.22/1000^2*P987^3,IF(P987&lt;735,666+13002/(738-P987),IF(P987&lt;900,545+17820/(P987-731),650)))</f>
        <v>577.58905709624707</v>
      </c>
      <c r="S987" s="12">
        <f>LambdaP*MassivSI/(dP/1000)/(R987*RhoA)/(1+Q987/3)*(D987-P987)*DeltaT-(EXP(Q987/10)-1)*(D987-D986)</f>
        <v>0.31187213398445451</v>
      </c>
    </row>
    <row r="988" spans="2:19" x14ac:dyDescent="0.25">
      <c r="B988" s="3">
        <f t="shared" si="60"/>
        <v>4850</v>
      </c>
      <c r="C988" s="14">
        <f t="shared" si="61"/>
        <v>80.833333333333329</v>
      </c>
      <c r="D988" s="11">
        <f t="shared" si="62"/>
        <v>989.91628332864138</v>
      </c>
      <c r="E988" s="11">
        <f t="shared" si="63"/>
        <v>334.88023582313053</v>
      </c>
      <c r="F988" s="11">
        <f>L988</f>
        <v>334.88023582313053</v>
      </c>
      <c r="G988" s="11">
        <f>P988</f>
        <v>334.88023582313053</v>
      </c>
      <c r="H988" s="24">
        <f>H987+IF(Limit=Oui,MAX(0,K987),K987)</f>
        <v>334.88023582313053</v>
      </c>
      <c r="I988" s="12">
        <f>Cp*RhoP/(J988*RhoA)*dP/1000*MassivSS</f>
        <v>0.49030162305641373</v>
      </c>
      <c r="J988" s="24">
        <f>IF(H988&lt;600,425+0.773*H988-1.69/1000*H988^2+2.22/1000^2*H988^3,IF(H988&lt;735,666+13002/(738-H988),IF(H988&lt;900,545+17820/(H988-731),650)))</f>
        <v>577.71000756475132</v>
      </c>
      <c r="K988" s="12">
        <f>LambdaP*MassivSS/(dP/1000)/(J988*RhoA)/(1+I988/3)*(D988-H988)*DeltaT-(EXP(I988/10)-1)*(D988-D987)</f>
        <v>0.31174742009510864</v>
      </c>
      <c r="L988" s="24">
        <f>L987+IF(Limit=Oui,MAX(0,O987),O987)</f>
        <v>334.88023582313053</v>
      </c>
      <c r="M988" s="12">
        <f>Cp*RhoP/(N988*RhoA)*dP/1000*MassivW</f>
        <v>0.49030162305641373</v>
      </c>
      <c r="N988" s="24">
        <f>IF(L988&lt;600,425+0.773*L988-1.69/1000*L988^2+2.22/1000^2*L988^3,IF(L988&lt;735,666+13002/(738-L988),IF(L988&lt;900,545+17820/(L988-731),650)))</f>
        <v>577.71000756475132</v>
      </c>
      <c r="O988" s="12">
        <f>LambdaP*MassivW/(dP/1000)/(N988*RhoA)/(1+M988/3)*(D988-L988)*DeltaT-(EXP(M988/10)-1)*(D988-D987)</f>
        <v>0.31174742009510864</v>
      </c>
      <c r="P988" s="24">
        <f>P987+IF(Limit=Oui,MAX(0,S987),S987)</f>
        <v>334.88023582313053</v>
      </c>
      <c r="Q988" s="12">
        <f>Cp*RhoP/(R988*RhoA)*dP/1000*MassivSI</f>
        <v>0.49030162305641373</v>
      </c>
      <c r="R988" s="24">
        <f>IF(P988&lt;600,425+0.773*P988-1.69/1000*P988^2+2.22/1000^2*P988^3,IF(P988&lt;735,666+13002/(738-P988),IF(P988&lt;900,545+17820/(P988-731),650)))</f>
        <v>577.71000756475132</v>
      </c>
      <c r="S988" s="12">
        <f>LambdaP*MassivSI/(dP/1000)/(R988*RhoA)/(1+Q988/3)*(D988-P988)*DeltaT-(EXP(Q988/10)-1)*(D988-D987)</f>
        <v>0.31174742009510864</v>
      </c>
    </row>
    <row r="989" spans="2:19" x14ac:dyDescent="0.25">
      <c r="B989" s="3">
        <f t="shared" si="60"/>
        <v>4855</v>
      </c>
      <c r="C989" s="14">
        <f t="shared" si="61"/>
        <v>80.916666666666671</v>
      </c>
      <c r="D989" s="11">
        <f t="shared" si="62"/>
        <v>990.07043107501204</v>
      </c>
      <c r="E989" s="11">
        <f t="shared" si="63"/>
        <v>335.19198324322565</v>
      </c>
      <c r="F989" s="11">
        <f>L989</f>
        <v>335.19198324322565</v>
      </c>
      <c r="G989" s="11">
        <f>P989</f>
        <v>335.19198324322565</v>
      </c>
      <c r="H989" s="24">
        <f>H988+IF(Limit=Oui,MAX(0,K988),K988)</f>
        <v>335.19198324322565</v>
      </c>
      <c r="I989" s="12">
        <f>Cp*RhoP/(J989*RhoA)*dP/1000*MassivSS</f>
        <v>0.49019894598112607</v>
      </c>
      <c r="J989" s="24">
        <f>IF(H989&lt;600,425+0.773*H989-1.69/1000*H989^2+2.22/1000^2*H989^3,IF(H989&lt;735,666+13002/(738-H989),IF(H989&lt;900,545+17820/(H989-731),650)))</f>
        <v>577.83101470772351</v>
      </c>
      <c r="K989" s="12">
        <f>LambdaP*MassivSS/(dP/1000)/(J989*RhoA)/(1+I989/3)*(D989-H989)*DeltaT-(EXP(I989/10)-1)*(D989-D988)</f>
        <v>0.31162269122432584</v>
      </c>
      <c r="L989" s="24">
        <f>L988+IF(Limit=Oui,MAX(0,O988),O988)</f>
        <v>335.19198324322565</v>
      </c>
      <c r="M989" s="12">
        <f>Cp*RhoP/(N989*RhoA)*dP/1000*MassivW</f>
        <v>0.49019894598112607</v>
      </c>
      <c r="N989" s="24">
        <f>IF(L989&lt;600,425+0.773*L989-1.69/1000*L989^2+2.22/1000^2*L989^3,IF(L989&lt;735,666+13002/(738-L989),IF(L989&lt;900,545+17820/(L989-731),650)))</f>
        <v>577.83101470772351</v>
      </c>
      <c r="O989" s="12">
        <f>LambdaP*MassivW/(dP/1000)/(N989*RhoA)/(1+M989/3)*(D989-L989)*DeltaT-(EXP(M989/10)-1)*(D989-D988)</f>
        <v>0.31162269122432584</v>
      </c>
      <c r="P989" s="24">
        <f>P988+IF(Limit=Oui,MAX(0,S988),S988)</f>
        <v>335.19198324322565</v>
      </c>
      <c r="Q989" s="12">
        <f>Cp*RhoP/(R989*RhoA)*dP/1000*MassivSI</f>
        <v>0.49019894598112607</v>
      </c>
      <c r="R989" s="24">
        <f>IF(P989&lt;600,425+0.773*P989-1.69/1000*P989^2+2.22/1000^2*P989^3,IF(P989&lt;735,666+13002/(738-P989),IF(P989&lt;900,545+17820/(P989-731),650)))</f>
        <v>577.83101470772351</v>
      </c>
      <c r="S989" s="12">
        <f>LambdaP*MassivSI/(dP/1000)/(R989*RhoA)/(1+Q989/3)*(D989-P989)*DeltaT-(EXP(Q989/10)-1)*(D989-D988)</f>
        <v>0.31162269122432584</v>
      </c>
    </row>
    <row r="990" spans="2:19" x14ac:dyDescent="0.25">
      <c r="B990" s="3">
        <f t="shared" si="60"/>
        <v>4860</v>
      </c>
      <c r="C990" s="14">
        <f t="shared" si="61"/>
        <v>81</v>
      </c>
      <c r="D990" s="11">
        <f t="shared" si="62"/>
        <v>990.22442039612736</v>
      </c>
      <c r="E990" s="11">
        <f t="shared" si="63"/>
        <v>335.50360593444998</v>
      </c>
      <c r="F990" s="11">
        <f>L990</f>
        <v>335.50360593444998</v>
      </c>
      <c r="G990" s="11">
        <f>P990</f>
        <v>335.50360593444998</v>
      </c>
      <c r="H990" s="24">
        <f>H989+IF(Limit=Oui,MAX(0,K989),K989)</f>
        <v>335.50360593444998</v>
      </c>
      <c r="I990" s="12">
        <f>Cp*RhoP/(J990*RhoA)*dP/1000*MassivSS</f>
        <v>0.49009626361185643</v>
      </c>
      <c r="J990" s="24">
        <f>IF(H990&lt;600,425+0.773*H990-1.69/1000*H990^2+2.22/1000^2*H990^3,IF(H990&lt;735,666+13002/(738-H990),IF(H990&lt;900,545+17820/(H990-731),650)))</f>
        <v>577.95207879662405</v>
      </c>
      <c r="K990" s="12">
        <f>LambdaP*MassivSS/(dP/1000)/(J990*RhoA)/(1+I990/3)*(D990-H990)*DeltaT-(EXP(I990/10)-1)*(D990-D989)</f>
        <v>0.31149794750524995</v>
      </c>
      <c r="L990" s="24">
        <f>L989+IF(Limit=Oui,MAX(0,O989),O989)</f>
        <v>335.50360593444998</v>
      </c>
      <c r="M990" s="12">
        <f>Cp*RhoP/(N990*RhoA)*dP/1000*MassivW</f>
        <v>0.49009626361185643</v>
      </c>
      <c r="N990" s="24">
        <f>IF(L990&lt;600,425+0.773*L990-1.69/1000*L990^2+2.22/1000^2*L990^3,IF(L990&lt;735,666+13002/(738-L990),IF(L990&lt;900,545+17820/(L990-731),650)))</f>
        <v>577.95207879662405</v>
      </c>
      <c r="O990" s="12">
        <f>LambdaP*MassivW/(dP/1000)/(N990*RhoA)/(1+M990/3)*(D990-L990)*DeltaT-(EXP(M990/10)-1)*(D990-D989)</f>
        <v>0.31149794750524995</v>
      </c>
      <c r="P990" s="24">
        <f>P989+IF(Limit=Oui,MAX(0,S989),S989)</f>
        <v>335.50360593444998</v>
      </c>
      <c r="Q990" s="12">
        <f>Cp*RhoP/(R990*RhoA)*dP/1000*MassivSI</f>
        <v>0.49009626361185643</v>
      </c>
      <c r="R990" s="24">
        <f>IF(P990&lt;600,425+0.773*P990-1.69/1000*P990^2+2.22/1000^2*P990^3,IF(P990&lt;735,666+13002/(738-P990),IF(P990&lt;900,545+17820/(P990-731),650)))</f>
        <v>577.95207879662405</v>
      </c>
      <c r="S990" s="12">
        <f>LambdaP*MassivSI/(dP/1000)/(R990*RhoA)/(1+Q990/3)*(D990-P990)*DeltaT-(EXP(Q990/10)-1)*(D990-D989)</f>
        <v>0.31149794750524995</v>
      </c>
    </row>
    <row r="991" spans="2:19" x14ac:dyDescent="0.25">
      <c r="B991" s="3">
        <f t="shared" si="60"/>
        <v>4865</v>
      </c>
      <c r="C991" s="14">
        <f t="shared" si="61"/>
        <v>81.083333333333329</v>
      </c>
      <c r="D991" s="11">
        <f t="shared" si="62"/>
        <v>990.37825161729563</v>
      </c>
      <c r="E991" s="11">
        <f t="shared" si="63"/>
        <v>335.81510388195522</v>
      </c>
      <c r="F991" s="11">
        <f>L991</f>
        <v>335.81510388195522</v>
      </c>
      <c r="G991" s="11">
        <f>P991</f>
        <v>335.81510388195522</v>
      </c>
      <c r="H991" s="24">
        <f>H990+IF(Limit=Oui,MAX(0,K990),K990)</f>
        <v>335.81510388195522</v>
      </c>
      <c r="I991" s="12">
        <f>Cp*RhoP/(J991*RhoA)*dP/1000*MassivSS</f>
        <v>0.48999357575292901</v>
      </c>
      <c r="J991" s="24">
        <f>IF(H991&lt;600,425+0.773*H991-1.69/1000*H991^2+2.22/1000^2*H991^3,IF(H991&lt;735,666+13002/(738-H991),IF(H991&lt;900,545+17820/(H991-731),650)))</f>
        <v>578.07320010202704</v>
      </c>
      <c r="K991" s="12">
        <f>LambdaP*MassivSS/(dP/1000)/(J991*RhoA)/(1+I991/3)*(D991-H991)*DeltaT-(EXP(I991/10)-1)*(D991-D990)</f>
        <v>0.31137318907081007</v>
      </c>
      <c r="L991" s="24">
        <f>L990+IF(Limit=Oui,MAX(0,O990),O990)</f>
        <v>335.81510388195522</v>
      </c>
      <c r="M991" s="12">
        <f>Cp*RhoP/(N991*RhoA)*dP/1000*MassivW</f>
        <v>0.48999357575292901</v>
      </c>
      <c r="N991" s="24">
        <f>IF(L991&lt;600,425+0.773*L991-1.69/1000*L991^2+2.22/1000^2*L991^3,IF(L991&lt;735,666+13002/(738-L991),IF(L991&lt;900,545+17820/(L991-731),650)))</f>
        <v>578.07320010202704</v>
      </c>
      <c r="O991" s="12">
        <f>LambdaP*MassivW/(dP/1000)/(N991*RhoA)/(1+M991/3)*(D991-L991)*DeltaT-(EXP(M991/10)-1)*(D991-D990)</f>
        <v>0.31137318907081007</v>
      </c>
      <c r="P991" s="24">
        <f>P990+IF(Limit=Oui,MAX(0,S990),S990)</f>
        <v>335.81510388195522</v>
      </c>
      <c r="Q991" s="12">
        <f>Cp*RhoP/(R991*RhoA)*dP/1000*MassivSI</f>
        <v>0.48999357575292901</v>
      </c>
      <c r="R991" s="24">
        <f>IF(P991&lt;600,425+0.773*P991-1.69/1000*P991^2+2.22/1000^2*P991^3,IF(P991&lt;735,666+13002/(738-P991),IF(P991&lt;900,545+17820/(P991-731),650)))</f>
        <v>578.07320010202704</v>
      </c>
      <c r="S991" s="12">
        <f>LambdaP*MassivSI/(dP/1000)/(R991*RhoA)/(1+Q991/3)*(D991-P991)*DeltaT-(EXP(Q991/10)-1)*(D991-D990)</f>
        <v>0.31137318907081007</v>
      </c>
    </row>
    <row r="992" spans="2:19" x14ac:dyDescent="0.25">
      <c r="B992" s="3">
        <f t="shared" si="60"/>
        <v>4870</v>
      </c>
      <c r="C992" s="14">
        <f t="shared" si="61"/>
        <v>81.166666666666671</v>
      </c>
      <c r="D992" s="11">
        <f t="shared" si="62"/>
        <v>990.53192506282517</v>
      </c>
      <c r="E992" s="11">
        <f t="shared" si="63"/>
        <v>336.12647707102604</v>
      </c>
      <c r="F992" s="11">
        <f>L992</f>
        <v>336.12647707102604</v>
      </c>
      <c r="G992" s="11">
        <f>P992</f>
        <v>336.12647707102604</v>
      </c>
      <c r="H992" s="24">
        <f>H991+IF(Limit=Oui,MAX(0,K991),K991)</f>
        <v>336.12647707102604</v>
      </c>
      <c r="I992" s="12">
        <f>Cp*RhoP/(J992*RhoA)*dP/1000*MassivSS</f>
        <v>0.48989088220977794</v>
      </c>
      <c r="J992" s="24">
        <f>IF(H992&lt;600,425+0.773*H992-1.69/1000*H992^2+2.22/1000^2*H992^3,IF(H992&lt;735,666+13002/(738-H992),IF(H992&lt;900,545+17820/(H992-731),650)))</f>
        <v>578.19437889362121</v>
      </c>
      <c r="K992" s="12">
        <f>LambdaP*MassivSS/(dP/1000)/(J992*RhoA)/(1+I992/3)*(D992-H992)*DeltaT-(EXP(I992/10)-1)*(D992-D991)</f>
        <v>0.31124841605361353</v>
      </c>
      <c r="L992" s="24">
        <f>L991+IF(Limit=Oui,MAX(0,O991),O991)</f>
        <v>336.12647707102604</v>
      </c>
      <c r="M992" s="12">
        <f>Cp*RhoP/(N992*RhoA)*dP/1000*MassivW</f>
        <v>0.48989088220977794</v>
      </c>
      <c r="N992" s="24">
        <f>IF(L992&lt;600,425+0.773*L992-1.69/1000*L992^2+2.22/1000^2*L992^3,IF(L992&lt;735,666+13002/(738-L992),IF(L992&lt;900,545+17820/(L992-731),650)))</f>
        <v>578.19437889362121</v>
      </c>
      <c r="O992" s="12">
        <f>LambdaP*MassivW/(dP/1000)/(N992*RhoA)/(1+M992/3)*(D992-L992)*DeltaT-(EXP(M992/10)-1)*(D992-D991)</f>
        <v>0.31124841605361353</v>
      </c>
      <c r="P992" s="24">
        <f>P991+IF(Limit=Oui,MAX(0,S991),S991)</f>
        <v>336.12647707102604</v>
      </c>
      <c r="Q992" s="12">
        <f>Cp*RhoP/(R992*RhoA)*dP/1000*MassivSI</f>
        <v>0.48989088220977794</v>
      </c>
      <c r="R992" s="24">
        <f>IF(P992&lt;600,425+0.773*P992-1.69/1000*P992^2+2.22/1000^2*P992^3,IF(P992&lt;735,666+13002/(738-P992),IF(P992&lt;900,545+17820/(P992-731),650)))</f>
        <v>578.19437889362121</v>
      </c>
      <c r="S992" s="12">
        <f>LambdaP*MassivSI/(dP/1000)/(R992*RhoA)/(1+Q992/3)*(D992-P992)*DeltaT-(EXP(Q992/10)-1)*(D992-D991)</f>
        <v>0.31124841605361353</v>
      </c>
    </row>
    <row r="993" spans="2:19" x14ac:dyDescent="0.25">
      <c r="B993" s="3">
        <f t="shared" si="60"/>
        <v>4875</v>
      </c>
      <c r="C993" s="14">
        <f t="shared" si="61"/>
        <v>81.25</v>
      </c>
      <c r="D993" s="11">
        <f t="shared" si="62"/>
        <v>990.68544105602609</v>
      </c>
      <c r="E993" s="11">
        <f t="shared" si="63"/>
        <v>336.43772548707966</v>
      </c>
      <c r="F993" s="11">
        <f>L993</f>
        <v>336.43772548707966</v>
      </c>
      <c r="G993" s="11">
        <f>P993</f>
        <v>336.43772548707966</v>
      </c>
      <c r="H993" s="24">
        <f>H992+IF(Limit=Oui,MAX(0,K992),K992)</f>
        <v>336.43772548707966</v>
      </c>
      <c r="I993" s="12">
        <f>Cp*RhoP/(J993*RhoA)*dP/1000*MassivSS</f>
        <v>0.48978818278894398</v>
      </c>
      <c r="J993" s="24">
        <f>IF(H993&lt;600,425+0.773*H993-1.69/1000*H993^2+2.22/1000^2*H993^3,IF(H993&lt;735,666+13002/(738-H993),IF(H993&lt;900,545+17820/(H993-731),650)))</f>
        <v>578.31561544021099</v>
      </c>
      <c r="K993" s="12">
        <f>LambdaP*MassivSS/(dP/1000)/(J993*RhoA)/(1+I993/3)*(D993-H993)*DeltaT-(EXP(I993/10)-1)*(D993-D992)</f>
        <v>0.31112362858613496</v>
      </c>
      <c r="L993" s="24">
        <f>L992+IF(Limit=Oui,MAX(0,O992),O992)</f>
        <v>336.43772548707966</v>
      </c>
      <c r="M993" s="12">
        <f>Cp*RhoP/(N993*RhoA)*dP/1000*MassivW</f>
        <v>0.48978818278894398</v>
      </c>
      <c r="N993" s="24">
        <f>IF(L993&lt;600,425+0.773*L993-1.69/1000*L993^2+2.22/1000^2*L993^3,IF(L993&lt;735,666+13002/(738-L993),IF(L993&lt;900,545+17820/(L993-731),650)))</f>
        <v>578.31561544021099</v>
      </c>
      <c r="O993" s="12">
        <f>LambdaP*MassivW/(dP/1000)/(N993*RhoA)/(1+M993/3)*(D993-L993)*DeltaT-(EXP(M993/10)-1)*(D993-D992)</f>
        <v>0.31112362858613496</v>
      </c>
      <c r="P993" s="24">
        <f>P992+IF(Limit=Oui,MAX(0,S992),S992)</f>
        <v>336.43772548707966</v>
      </c>
      <c r="Q993" s="12">
        <f>Cp*RhoP/(R993*RhoA)*dP/1000*MassivSI</f>
        <v>0.48978818278894398</v>
      </c>
      <c r="R993" s="24">
        <f>IF(P993&lt;600,425+0.773*P993-1.69/1000*P993^2+2.22/1000^2*P993^3,IF(P993&lt;735,666+13002/(738-P993),IF(P993&lt;900,545+17820/(P993-731),650)))</f>
        <v>578.31561544021099</v>
      </c>
      <c r="S993" s="12">
        <f>LambdaP*MassivSI/(dP/1000)/(R993*RhoA)/(1+Q993/3)*(D993-P993)*DeltaT-(EXP(Q993/10)-1)*(D993-D992)</f>
        <v>0.31112362858613496</v>
      </c>
    </row>
    <row r="994" spans="2:19" x14ac:dyDescent="0.25">
      <c r="B994" s="3">
        <f t="shared" si="60"/>
        <v>4880</v>
      </c>
      <c r="C994" s="14">
        <f t="shared" si="61"/>
        <v>81.333333333333329</v>
      </c>
      <c r="D994" s="11">
        <f t="shared" si="62"/>
        <v>990.83879991921685</v>
      </c>
      <c r="E994" s="11">
        <f t="shared" si="63"/>
        <v>336.74884911566579</v>
      </c>
      <c r="F994" s="11">
        <f>L994</f>
        <v>336.74884911566579</v>
      </c>
      <c r="G994" s="11">
        <f>P994</f>
        <v>336.74884911566579</v>
      </c>
      <c r="H994" s="24">
        <f>H993+IF(Limit=Oui,MAX(0,K993),K993)</f>
        <v>336.74884911566579</v>
      </c>
      <c r="I994" s="12">
        <f>Cp*RhoP/(J994*RhoA)*dP/1000*MassivSS</f>
        <v>0.48968547729807266</v>
      </c>
      <c r="J994" s="24">
        <f>IF(H994&lt;600,425+0.773*H994-1.69/1000*H994^2+2.22/1000^2*H994^3,IF(H994&lt;735,666+13002/(738-H994),IF(H994&lt;900,545+17820/(H994-731),650)))</f>
        <v>578.43691000971717</v>
      </c>
      <c r="K994" s="12">
        <f>LambdaP*MassivSS/(dP/1000)/(J994*RhoA)/(1+I994/3)*(D994-H994)*DeltaT-(EXP(I994/10)-1)*(D994-D993)</f>
        <v>0.31099882680048357</v>
      </c>
      <c r="L994" s="24">
        <f>L993+IF(Limit=Oui,MAX(0,O993),O993)</f>
        <v>336.74884911566579</v>
      </c>
      <c r="M994" s="12">
        <f>Cp*RhoP/(N994*RhoA)*dP/1000*MassivW</f>
        <v>0.48968547729807266</v>
      </c>
      <c r="N994" s="24">
        <f>IF(L994&lt;600,425+0.773*L994-1.69/1000*L994^2+2.22/1000^2*L994^3,IF(L994&lt;735,666+13002/(738-L994),IF(L994&lt;900,545+17820/(L994-731),650)))</f>
        <v>578.43691000971717</v>
      </c>
      <c r="O994" s="12">
        <f>LambdaP*MassivW/(dP/1000)/(N994*RhoA)/(1+M994/3)*(D994-L994)*DeltaT-(EXP(M994/10)-1)*(D994-D993)</f>
        <v>0.31099882680048357</v>
      </c>
      <c r="P994" s="24">
        <f>P993+IF(Limit=Oui,MAX(0,S993),S993)</f>
        <v>336.74884911566579</v>
      </c>
      <c r="Q994" s="12">
        <f>Cp*RhoP/(R994*RhoA)*dP/1000*MassivSI</f>
        <v>0.48968547729807266</v>
      </c>
      <c r="R994" s="24">
        <f>IF(P994&lt;600,425+0.773*P994-1.69/1000*P994^2+2.22/1000^2*P994^3,IF(P994&lt;735,666+13002/(738-P994),IF(P994&lt;900,545+17820/(P994-731),650)))</f>
        <v>578.43691000971717</v>
      </c>
      <c r="S994" s="12">
        <f>LambdaP*MassivSI/(dP/1000)/(R994*RhoA)/(1+Q994/3)*(D994-P994)*DeltaT-(EXP(Q994/10)-1)*(D994-D993)</f>
        <v>0.31099882680048357</v>
      </c>
    </row>
    <row r="995" spans="2:19" x14ac:dyDescent="0.25">
      <c r="B995" s="3">
        <f t="shared" si="60"/>
        <v>4885</v>
      </c>
      <c r="C995" s="14">
        <f t="shared" si="61"/>
        <v>81.416666666666671</v>
      </c>
      <c r="D995" s="11">
        <f t="shared" si="62"/>
        <v>990.99200197372681</v>
      </c>
      <c r="E995" s="11">
        <f t="shared" si="63"/>
        <v>337.05984794246626</v>
      </c>
      <c r="F995" s="11">
        <f>L995</f>
        <v>337.05984794246626</v>
      </c>
      <c r="G995" s="11">
        <f>P995</f>
        <v>337.05984794246626</v>
      </c>
      <c r="H995" s="24">
        <f>H994+IF(Limit=Oui,MAX(0,K994),K994)</f>
        <v>337.05984794246626</v>
      </c>
      <c r="I995" s="12">
        <f>Cp*RhoP/(J995*RhoA)*dP/1000*MassivSS</f>
        <v>0.4895827655459114</v>
      </c>
      <c r="J995" s="24">
        <f>IF(H995&lt;600,425+0.773*H995-1.69/1000*H995^2+2.22/1000^2*H995^3,IF(H995&lt;735,666+13002/(738-H995),IF(H995&lt;900,545+17820/(H995-731),650)))</f>
        <v>578.55826286917829</v>
      </c>
      <c r="K995" s="12">
        <f>LambdaP*MassivSS/(dP/1000)/(J995*RhoA)/(1+I995/3)*(D995-H995)*DeltaT-(EXP(I995/10)-1)*(D995-D994)</f>
        <v>0.31087401082859834</v>
      </c>
      <c r="L995" s="24">
        <f>L994+IF(Limit=Oui,MAX(0,O994),O994)</f>
        <v>337.05984794246626</v>
      </c>
      <c r="M995" s="12">
        <f>Cp*RhoP/(N995*RhoA)*dP/1000*MassivW</f>
        <v>0.4895827655459114</v>
      </c>
      <c r="N995" s="24">
        <f>IF(L995&lt;600,425+0.773*L995-1.69/1000*L995^2+2.22/1000^2*L995^3,IF(L995&lt;735,666+13002/(738-L995),IF(L995&lt;900,545+17820/(L995-731),650)))</f>
        <v>578.55826286917829</v>
      </c>
      <c r="O995" s="12">
        <f>LambdaP*MassivW/(dP/1000)/(N995*RhoA)/(1+M995/3)*(D995-L995)*DeltaT-(EXP(M995/10)-1)*(D995-D994)</f>
        <v>0.31087401082859834</v>
      </c>
      <c r="P995" s="24">
        <f>P994+IF(Limit=Oui,MAX(0,S994),S994)</f>
        <v>337.05984794246626</v>
      </c>
      <c r="Q995" s="12">
        <f>Cp*RhoP/(R995*RhoA)*dP/1000*MassivSI</f>
        <v>0.4895827655459114</v>
      </c>
      <c r="R995" s="24">
        <f>IF(P995&lt;600,425+0.773*P995-1.69/1000*P995^2+2.22/1000^2*P995^3,IF(P995&lt;735,666+13002/(738-P995),IF(P995&lt;900,545+17820/(P995-731),650)))</f>
        <v>578.55826286917829</v>
      </c>
      <c r="S995" s="12">
        <f>LambdaP*MassivSI/(dP/1000)/(R995*RhoA)/(1+Q995/3)*(D995-P995)*DeltaT-(EXP(Q995/10)-1)*(D995-D994)</f>
        <v>0.31087401082859834</v>
      </c>
    </row>
    <row r="996" spans="2:19" x14ac:dyDescent="0.25">
      <c r="B996" s="3">
        <f t="shared" si="60"/>
        <v>4890</v>
      </c>
      <c r="C996" s="14">
        <f t="shared" si="61"/>
        <v>81.5</v>
      </c>
      <c r="D996" s="11">
        <f t="shared" si="62"/>
        <v>991.14504753990047</v>
      </c>
      <c r="E996" s="11">
        <f t="shared" si="63"/>
        <v>337.37072195329483</v>
      </c>
      <c r="F996" s="11">
        <f>L996</f>
        <v>337.37072195329483</v>
      </c>
      <c r="G996" s="11">
        <f>P996</f>
        <v>337.37072195329483</v>
      </c>
      <c r="H996" s="24">
        <f>H995+IF(Limit=Oui,MAX(0,K995),K995)</f>
        <v>337.37072195329483</v>
      </c>
      <c r="I996" s="12">
        <f>Cp*RhoP/(J996*RhoA)*dP/1000*MassivSS</f>
        <v>0.48948004734230693</v>
      </c>
      <c r="J996" s="24">
        <f>IF(H996&lt;600,425+0.773*H996-1.69/1000*H996^2+2.22/1000^2*H996^3,IF(H996&lt;735,666+13002/(738-H996),IF(H996&lt;900,545+17820/(H996-731),650)))</f>
        <v>578.67967428475094</v>
      </c>
      <c r="K996" s="12">
        <f>LambdaP*MassivSS/(dP/1000)/(J996*RhoA)/(1+I996/3)*(D996-H996)*DeltaT-(EXP(I996/10)-1)*(D996-D995)</f>
        <v>0.31074918080216929</v>
      </c>
      <c r="L996" s="24">
        <f>L995+IF(Limit=Oui,MAX(0,O995),O995)</f>
        <v>337.37072195329483</v>
      </c>
      <c r="M996" s="12">
        <f>Cp*RhoP/(N996*RhoA)*dP/1000*MassivW</f>
        <v>0.48948004734230693</v>
      </c>
      <c r="N996" s="24">
        <f>IF(L996&lt;600,425+0.773*L996-1.69/1000*L996^2+2.22/1000^2*L996^3,IF(L996&lt;735,666+13002/(738-L996),IF(L996&lt;900,545+17820/(L996-731),650)))</f>
        <v>578.67967428475094</v>
      </c>
      <c r="O996" s="12">
        <f>LambdaP*MassivW/(dP/1000)/(N996*RhoA)/(1+M996/3)*(D996-L996)*DeltaT-(EXP(M996/10)-1)*(D996-D995)</f>
        <v>0.31074918080216929</v>
      </c>
      <c r="P996" s="24">
        <f>P995+IF(Limit=Oui,MAX(0,S995),S995)</f>
        <v>337.37072195329483</v>
      </c>
      <c r="Q996" s="12">
        <f>Cp*RhoP/(R996*RhoA)*dP/1000*MassivSI</f>
        <v>0.48948004734230693</v>
      </c>
      <c r="R996" s="24">
        <f>IF(P996&lt;600,425+0.773*P996-1.69/1000*P996^2+2.22/1000^2*P996^3,IF(P996&lt;735,666+13002/(738-P996),IF(P996&lt;900,545+17820/(P996-731),650)))</f>
        <v>578.67967428475094</v>
      </c>
      <c r="S996" s="12">
        <f>LambdaP*MassivSI/(dP/1000)/(R996*RhoA)/(1+Q996/3)*(D996-P996)*DeltaT-(EXP(Q996/10)-1)*(D996-D995)</f>
        <v>0.31074918080216929</v>
      </c>
    </row>
    <row r="997" spans="2:19" x14ac:dyDescent="0.25">
      <c r="B997" s="3">
        <f t="shared" si="60"/>
        <v>4895</v>
      </c>
      <c r="C997" s="14">
        <f t="shared" si="61"/>
        <v>81.583333333333329</v>
      </c>
      <c r="D997" s="11">
        <f t="shared" si="62"/>
        <v>991.29793693710178</v>
      </c>
      <c r="E997" s="11">
        <f t="shared" si="63"/>
        <v>337.68147113409702</v>
      </c>
      <c r="F997" s="11">
        <f>L997</f>
        <v>337.68147113409702</v>
      </c>
      <c r="G997" s="11">
        <f>P997</f>
        <v>337.68147113409702</v>
      </c>
      <c r="H997" s="24">
        <f>H996+IF(Limit=Oui,MAX(0,K996),K996)</f>
        <v>337.68147113409702</v>
      </c>
      <c r="I997" s="12">
        <f>Cp*RhoP/(J997*RhoA)*dP/1000*MassivSS</f>
        <v>0.48937732249820298</v>
      </c>
      <c r="J997" s="24">
        <f>IF(H997&lt;600,425+0.773*H997-1.69/1000*H997^2+2.22/1000^2*H997^3,IF(H997&lt;735,666+13002/(738-H997),IF(H997&lt;900,545+17820/(H997-731),650)))</f>
        <v>578.80114452171154</v>
      </c>
      <c r="K997" s="12">
        <f>LambdaP*MassivSS/(dP/1000)/(J997*RhoA)/(1+I997/3)*(D997-H997)*DeltaT-(EXP(I997/10)-1)*(D997-D996)</f>
        <v>0.31062433685263219</v>
      </c>
      <c r="L997" s="24">
        <f>L996+IF(Limit=Oui,MAX(0,O996),O996)</f>
        <v>337.68147113409702</v>
      </c>
      <c r="M997" s="12">
        <f>Cp*RhoP/(N997*RhoA)*dP/1000*MassivW</f>
        <v>0.48937732249820298</v>
      </c>
      <c r="N997" s="24">
        <f>IF(L997&lt;600,425+0.773*L997-1.69/1000*L997^2+2.22/1000^2*L997^3,IF(L997&lt;735,666+13002/(738-L997),IF(L997&lt;900,545+17820/(L997-731),650)))</f>
        <v>578.80114452171154</v>
      </c>
      <c r="O997" s="12">
        <f>LambdaP*MassivW/(dP/1000)/(N997*RhoA)/(1+M997/3)*(D997-L997)*DeltaT-(EXP(M997/10)-1)*(D997-D996)</f>
        <v>0.31062433685263219</v>
      </c>
      <c r="P997" s="24">
        <f>P996+IF(Limit=Oui,MAX(0,S996),S996)</f>
        <v>337.68147113409702</v>
      </c>
      <c r="Q997" s="12">
        <f>Cp*RhoP/(R997*RhoA)*dP/1000*MassivSI</f>
        <v>0.48937732249820298</v>
      </c>
      <c r="R997" s="24">
        <f>IF(P997&lt;600,425+0.773*P997-1.69/1000*P997^2+2.22/1000^2*P997^3,IF(P997&lt;735,666+13002/(738-P997),IF(P997&lt;900,545+17820/(P997-731),650)))</f>
        <v>578.80114452171154</v>
      </c>
      <c r="S997" s="12">
        <f>LambdaP*MassivSI/(dP/1000)/(R997*RhoA)/(1+Q997/3)*(D997-P997)*DeltaT-(EXP(Q997/10)-1)*(D997-D996)</f>
        <v>0.31062433685263219</v>
      </c>
    </row>
    <row r="998" spans="2:19" x14ac:dyDescent="0.25">
      <c r="B998" s="3">
        <f t="shared" si="60"/>
        <v>4900</v>
      </c>
      <c r="C998" s="14">
        <f t="shared" si="61"/>
        <v>81.666666666666671</v>
      </c>
      <c r="D998" s="11">
        <f t="shared" si="62"/>
        <v>991.45067048371857</v>
      </c>
      <c r="E998" s="11">
        <f t="shared" si="63"/>
        <v>337.99209547094966</v>
      </c>
      <c r="F998" s="11">
        <f>L998</f>
        <v>337.99209547094966</v>
      </c>
      <c r="G998" s="11">
        <f>P998</f>
        <v>337.99209547094966</v>
      </c>
      <c r="H998" s="24">
        <f>H997+IF(Limit=Oui,MAX(0,K997),K997)</f>
        <v>337.99209547094966</v>
      </c>
      <c r="I998" s="12">
        <f>Cp*RhoP/(J998*RhoA)*dP/1000*MassivSS</f>
        <v>0.48927459082563812</v>
      </c>
      <c r="J998" s="24">
        <f>IF(H998&lt;600,425+0.773*H998-1.69/1000*H998^2+2.22/1000^2*H998^3,IF(H998&lt;735,666+13002/(738-H998),IF(H998&lt;900,545+17820/(H998-731),650)))</f>
        <v>578.92267384445631</v>
      </c>
      <c r="K998" s="12">
        <f>LambdaP*MassivSS/(dP/1000)/(J998*RhoA)/(1+I998/3)*(D998-H998)*DeltaT-(EXP(I998/10)-1)*(D998-D997)</f>
        <v>0.31049947911116499</v>
      </c>
      <c r="L998" s="24">
        <f>L997+IF(Limit=Oui,MAX(0,O997),O997)</f>
        <v>337.99209547094966</v>
      </c>
      <c r="M998" s="12">
        <f>Cp*RhoP/(N998*RhoA)*dP/1000*MassivW</f>
        <v>0.48927459082563812</v>
      </c>
      <c r="N998" s="24">
        <f>IF(L998&lt;600,425+0.773*L998-1.69/1000*L998^2+2.22/1000^2*L998^3,IF(L998&lt;735,666+13002/(738-L998),IF(L998&lt;900,545+17820/(L998-731),650)))</f>
        <v>578.92267384445631</v>
      </c>
      <c r="O998" s="12">
        <f>LambdaP*MassivW/(dP/1000)/(N998*RhoA)/(1+M998/3)*(D998-L998)*DeltaT-(EXP(M998/10)-1)*(D998-D997)</f>
        <v>0.31049947911116499</v>
      </c>
      <c r="P998" s="24">
        <f>P997+IF(Limit=Oui,MAX(0,S997),S997)</f>
        <v>337.99209547094966</v>
      </c>
      <c r="Q998" s="12">
        <f>Cp*RhoP/(R998*RhoA)*dP/1000*MassivSI</f>
        <v>0.48927459082563812</v>
      </c>
      <c r="R998" s="24">
        <f>IF(P998&lt;600,425+0.773*P998-1.69/1000*P998^2+2.22/1000^2*P998^3,IF(P998&lt;735,666+13002/(738-P998),IF(P998&lt;900,545+17820/(P998-731),650)))</f>
        <v>578.92267384445631</v>
      </c>
      <c r="S998" s="12">
        <f>LambdaP*MassivSI/(dP/1000)/(R998*RhoA)/(1+Q998/3)*(D998-P998)*DeltaT-(EXP(Q998/10)-1)*(D998-D997)</f>
        <v>0.31049947911116499</v>
      </c>
    </row>
    <row r="999" spans="2:19" x14ac:dyDescent="0.25">
      <c r="B999" s="3">
        <f t="shared" si="60"/>
        <v>4905</v>
      </c>
      <c r="C999" s="14">
        <f t="shared" si="61"/>
        <v>81.75</v>
      </c>
      <c r="D999" s="11">
        <f t="shared" si="62"/>
        <v>991.60324849716505</v>
      </c>
      <c r="E999" s="11">
        <f t="shared" si="63"/>
        <v>338.30259495006084</v>
      </c>
      <c r="F999" s="11">
        <f>L999</f>
        <v>338.30259495006084</v>
      </c>
      <c r="G999" s="11">
        <f>P999</f>
        <v>338.30259495006084</v>
      </c>
      <c r="H999" s="24">
        <f>H998+IF(Limit=Oui,MAX(0,K998),K998)</f>
        <v>338.30259495006084</v>
      </c>
      <c r="I999" s="12">
        <f>Cp*RhoP/(J999*RhoA)*dP/1000*MassivSS</f>
        <v>0.48917185213774178</v>
      </c>
      <c r="J999" s="24">
        <f>IF(H999&lt;600,425+0.773*H999-1.69/1000*H999^2+2.22/1000^2*H999^3,IF(H999&lt;735,666+13002/(738-H999),IF(H999&lt;900,545+17820/(H999-731),650)))</f>
        <v>579.04426251650318</v>
      </c>
      <c r="K999" s="12">
        <f>LambdaP*MassivSS/(dP/1000)/(J999*RhoA)/(1+I999/3)*(D999-H999)*DeltaT-(EXP(I999/10)-1)*(D999-D998)</f>
        <v>0.31037460770878433</v>
      </c>
      <c r="L999" s="24">
        <f>L998+IF(Limit=Oui,MAX(0,O998),O998)</f>
        <v>338.30259495006084</v>
      </c>
      <c r="M999" s="12">
        <f>Cp*RhoP/(N999*RhoA)*dP/1000*MassivW</f>
        <v>0.48917185213774178</v>
      </c>
      <c r="N999" s="24">
        <f>IF(L999&lt;600,425+0.773*L999-1.69/1000*L999^2+2.22/1000^2*L999^3,IF(L999&lt;735,666+13002/(738-L999),IF(L999&lt;900,545+17820/(L999-731),650)))</f>
        <v>579.04426251650318</v>
      </c>
      <c r="O999" s="12">
        <f>LambdaP*MassivW/(dP/1000)/(N999*RhoA)/(1+M999/3)*(D999-L999)*DeltaT-(EXP(M999/10)-1)*(D999-D998)</f>
        <v>0.31037460770878433</v>
      </c>
      <c r="P999" s="24">
        <f>P998+IF(Limit=Oui,MAX(0,S998),S998)</f>
        <v>338.30259495006084</v>
      </c>
      <c r="Q999" s="12">
        <f>Cp*RhoP/(R999*RhoA)*dP/1000*MassivSI</f>
        <v>0.48917185213774178</v>
      </c>
      <c r="R999" s="24">
        <f>IF(P999&lt;600,425+0.773*P999-1.69/1000*P999^2+2.22/1000^2*P999^3,IF(P999&lt;735,666+13002/(738-P999),IF(P999&lt;900,545+17820/(P999-731),650)))</f>
        <v>579.04426251650318</v>
      </c>
      <c r="S999" s="12">
        <f>LambdaP*MassivSI/(dP/1000)/(R999*RhoA)/(1+Q999/3)*(D999-P999)*DeltaT-(EXP(Q999/10)-1)*(D999-D998)</f>
        <v>0.31037460770878433</v>
      </c>
    </row>
    <row r="1000" spans="2:19" x14ac:dyDescent="0.25">
      <c r="B1000" s="3">
        <f t="shared" si="60"/>
        <v>4910</v>
      </c>
      <c r="C1000" s="14">
        <f t="shared" si="61"/>
        <v>81.833333333333329</v>
      </c>
      <c r="D1000" s="11">
        <f t="shared" si="62"/>
        <v>991.75567129388753</v>
      </c>
      <c r="E1000" s="11">
        <f t="shared" si="63"/>
        <v>338.61296955776965</v>
      </c>
      <c r="F1000" s="11">
        <f>L1000</f>
        <v>338.61296955776965</v>
      </c>
      <c r="G1000" s="11">
        <f>P1000</f>
        <v>338.61296955776965</v>
      </c>
      <c r="H1000" s="24">
        <f>H999+IF(Limit=Oui,MAX(0,K999),K999)</f>
        <v>338.61296955776965</v>
      </c>
      <c r="I1000" s="12">
        <f>Cp*RhoP/(J1000*RhoA)*dP/1000*MassivSS</f>
        <v>0.48906910624873423</v>
      </c>
      <c r="J1000" s="24">
        <f>IF(H1000&lt;600,425+0.773*H1000-1.69/1000*H1000^2+2.22/1000^2*H1000^3,IF(H1000&lt;735,666+13002/(738-H1000),IF(H1000&lt;900,545+17820/(H1000-731),650)))</f>
        <v>579.16591080049193</v>
      </c>
      <c r="K1000" s="12">
        <f>LambdaP*MassivSS/(dP/1000)/(J1000*RhoA)/(1+I1000/3)*(D1000-H1000)*DeltaT-(EXP(I1000/10)-1)*(D1000-D999)</f>
        <v>0.31024972277618856</v>
      </c>
      <c r="L1000" s="24">
        <f>L999+IF(Limit=Oui,MAX(0,O999),O999)</f>
        <v>338.61296955776965</v>
      </c>
      <c r="M1000" s="12">
        <f>Cp*RhoP/(N1000*RhoA)*dP/1000*MassivW</f>
        <v>0.48906910624873423</v>
      </c>
      <c r="N1000" s="24">
        <f>IF(L1000&lt;600,425+0.773*L1000-1.69/1000*L1000^2+2.22/1000^2*L1000^3,IF(L1000&lt;735,666+13002/(738-L1000),IF(L1000&lt;900,545+17820/(L1000-731),650)))</f>
        <v>579.16591080049193</v>
      </c>
      <c r="O1000" s="12">
        <f>LambdaP*MassivW/(dP/1000)/(N1000*RhoA)/(1+M1000/3)*(D1000-L1000)*DeltaT-(EXP(M1000/10)-1)*(D1000-D999)</f>
        <v>0.31024972277618856</v>
      </c>
      <c r="P1000" s="24">
        <f>P999+IF(Limit=Oui,MAX(0,S999),S999)</f>
        <v>338.61296955776965</v>
      </c>
      <c r="Q1000" s="12">
        <f>Cp*RhoP/(R1000*RhoA)*dP/1000*MassivSI</f>
        <v>0.48906910624873423</v>
      </c>
      <c r="R1000" s="24">
        <f>IF(P1000&lt;600,425+0.773*P1000-1.69/1000*P1000^2+2.22/1000^2*P1000^3,IF(P1000&lt;735,666+13002/(738-P1000),IF(P1000&lt;900,545+17820/(P1000-731),650)))</f>
        <v>579.16591080049193</v>
      </c>
      <c r="S1000" s="12">
        <f>LambdaP*MassivSI/(dP/1000)/(R1000*RhoA)/(1+Q1000/3)*(D1000-P1000)*DeltaT-(EXP(Q1000/10)-1)*(D1000-D999)</f>
        <v>0.31024972277618856</v>
      </c>
    </row>
    <row r="1001" spans="2:19" x14ac:dyDescent="0.25">
      <c r="B1001" s="3">
        <f t="shared" si="60"/>
        <v>4915</v>
      </c>
      <c r="C1001" s="14">
        <f t="shared" si="61"/>
        <v>81.916666666666671</v>
      </c>
      <c r="D1001" s="11">
        <f t="shared" si="62"/>
        <v>991.90793918936708</v>
      </c>
      <c r="E1001" s="11">
        <f t="shared" si="63"/>
        <v>338.92321928054582</v>
      </c>
      <c r="F1001" s="11">
        <f>L1001</f>
        <v>338.92321928054582</v>
      </c>
      <c r="G1001" s="11">
        <f>P1001</f>
        <v>338.92321928054582</v>
      </c>
      <c r="H1001" s="24">
        <f>H1000+IF(Limit=Oui,MAX(0,K1000),K1000)</f>
        <v>338.92321928054582</v>
      </c>
      <c r="I1001" s="12">
        <f>Cp*RhoP/(J1001*RhoA)*dP/1000*MassivSS</f>
        <v>0.48896635297392144</v>
      </c>
      <c r="J1001" s="24">
        <f>IF(H1001&lt;600,425+0.773*H1001-1.69/1000*H1001^2+2.22/1000^2*H1001^3,IF(H1001&lt;735,666+13002/(738-H1001),IF(H1001&lt;900,545+17820/(H1001-731),650)))</f>
        <v>579.28761895818548</v>
      </c>
      <c r="K1001" s="12">
        <f>LambdaP*MassivSS/(dP/1000)/(J1001*RhoA)/(1+I1001/3)*(D1001-H1001)*DeltaT-(EXP(I1001/10)-1)*(D1001-D1000)</f>
        <v>0.31012482444390566</v>
      </c>
      <c r="L1001" s="24">
        <f>L1000+IF(Limit=Oui,MAX(0,O1000),O1000)</f>
        <v>338.92321928054582</v>
      </c>
      <c r="M1001" s="12">
        <f>Cp*RhoP/(N1001*RhoA)*dP/1000*MassivW</f>
        <v>0.48896635297392144</v>
      </c>
      <c r="N1001" s="24">
        <f>IF(L1001&lt;600,425+0.773*L1001-1.69/1000*L1001^2+2.22/1000^2*L1001^3,IF(L1001&lt;735,666+13002/(738-L1001),IF(L1001&lt;900,545+17820/(L1001-731),650)))</f>
        <v>579.28761895818548</v>
      </c>
      <c r="O1001" s="12">
        <f>LambdaP*MassivW/(dP/1000)/(N1001*RhoA)/(1+M1001/3)*(D1001-L1001)*DeltaT-(EXP(M1001/10)-1)*(D1001-D1000)</f>
        <v>0.31012482444390566</v>
      </c>
      <c r="P1001" s="24">
        <f>P1000+IF(Limit=Oui,MAX(0,S1000),S1000)</f>
        <v>338.92321928054582</v>
      </c>
      <c r="Q1001" s="12">
        <f>Cp*RhoP/(R1001*RhoA)*dP/1000*MassivSI</f>
        <v>0.48896635297392144</v>
      </c>
      <c r="R1001" s="24">
        <f>IF(P1001&lt;600,425+0.773*P1001-1.69/1000*P1001^2+2.22/1000^2*P1001^3,IF(P1001&lt;735,666+13002/(738-P1001),IF(P1001&lt;900,545+17820/(P1001-731),650)))</f>
        <v>579.28761895818548</v>
      </c>
      <c r="S1001" s="12">
        <f>LambdaP*MassivSI/(dP/1000)/(R1001*RhoA)/(1+Q1001/3)*(D1001-P1001)*DeltaT-(EXP(Q1001/10)-1)*(D1001-D1000)</f>
        <v>0.31012482444390566</v>
      </c>
    </row>
    <row r="1002" spans="2:19" x14ac:dyDescent="0.25">
      <c r="B1002" s="3">
        <f t="shared" si="60"/>
        <v>4920</v>
      </c>
      <c r="C1002" s="14">
        <f t="shared" si="61"/>
        <v>82</v>
      </c>
      <c r="D1002" s="11">
        <f t="shared" si="62"/>
        <v>992.06005249812415</v>
      </c>
      <c r="E1002" s="11">
        <f t="shared" si="63"/>
        <v>339.23334410498973</v>
      </c>
      <c r="F1002" s="11">
        <f>L1002</f>
        <v>339.23334410498973</v>
      </c>
      <c r="G1002" s="11">
        <f>P1002</f>
        <v>339.23334410498973</v>
      </c>
      <c r="H1002" s="24">
        <f>H1001+IF(Limit=Oui,MAX(0,K1001),K1001)</f>
        <v>339.23334410498973</v>
      </c>
      <c r="I1002" s="12">
        <f>Cp*RhoP/(J1002*RhoA)*dP/1000*MassivSS</f>
        <v>0.48886359212969488</v>
      </c>
      <c r="J1002" s="24">
        <f>IF(H1002&lt;600,425+0.773*H1002-1.69/1000*H1002^2+2.22/1000^2*H1002^3,IF(H1002&lt;735,666+13002/(738-H1002),IF(H1002&lt;900,545+17820/(H1002-731),650)))</f>
        <v>579.40938725047101</v>
      </c>
      <c r="K1002" s="12">
        <f>LambdaP*MassivSS/(dP/1000)/(J1002*RhoA)/(1+I1002/3)*(D1002-H1002)*DeltaT-(EXP(I1002/10)-1)*(D1002-D1001)</f>
        <v>0.30999991284220352</v>
      </c>
      <c r="L1002" s="24">
        <f>L1001+IF(Limit=Oui,MAX(0,O1001),O1001)</f>
        <v>339.23334410498973</v>
      </c>
      <c r="M1002" s="12">
        <f>Cp*RhoP/(N1002*RhoA)*dP/1000*MassivW</f>
        <v>0.48886359212969488</v>
      </c>
      <c r="N1002" s="24">
        <f>IF(L1002&lt;600,425+0.773*L1002-1.69/1000*L1002^2+2.22/1000^2*L1002^3,IF(L1002&lt;735,666+13002/(738-L1002),IF(L1002&lt;900,545+17820/(L1002-731),650)))</f>
        <v>579.40938725047101</v>
      </c>
      <c r="O1002" s="12">
        <f>LambdaP*MassivW/(dP/1000)/(N1002*RhoA)/(1+M1002/3)*(D1002-L1002)*DeltaT-(EXP(M1002/10)-1)*(D1002-D1001)</f>
        <v>0.30999991284220352</v>
      </c>
      <c r="P1002" s="24">
        <f>P1001+IF(Limit=Oui,MAX(0,S1001),S1001)</f>
        <v>339.23334410498973</v>
      </c>
      <c r="Q1002" s="12">
        <f>Cp*RhoP/(R1002*RhoA)*dP/1000*MassivSI</f>
        <v>0.48886359212969488</v>
      </c>
      <c r="R1002" s="24">
        <f>IF(P1002&lt;600,425+0.773*P1002-1.69/1000*P1002^2+2.22/1000^2*P1002^3,IF(P1002&lt;735,666+13002/(738-P1002),IF(P1002&lt;900,545+17820/(P1002-731),650)))</f>
        <v>579.40938725047101</v>
      </c>
      <c r="S1002" s="12">
        <f>LambdaP*MassivSI/(dP/1000)/(R1002*RhoA)/(1+Q1002/3)*(D1002-P1002)*DeltaT-(EXP(Q1002/10)-1)*(D1002-D1001)</f>
        <v>0.30999991284220352</v>
      </c>
    </row>
    <row r="1003" spans="2:19" x14ac:dyDescent="0.25">
      <c r="B1003" s="3">
        <f t="shared" si="60"/>
        <v>4925</v>
      </c>
      <c r="C1003" s="14">
        <f t="shared" si="61"/>
        <v>82.083333333333329</v>
      </c>
      <c r="D1003" s="11">
        <f t="shared" si="62"/>
        <v>992.21201153372226</v>
      </c>
      <c r="E1003" s="11">
        <f t="shared" si="63"/>
        <v>339.54334401783194</v>
      </c>
      <c r="F1003" s="11">
        <f>L1003</f>
        <v>339.54334401783194</v>
      </c>
      <c r="G1003" s="11">
        <f>P1003</f>
        <v>339.54334401783194</v>
      </c>
      <c r="H1003" s="24">
        <f>H1002+IF(Limit=Oui,MAX(0,K1002),K1002)</f>
        <v>339.54334401783194</v>
      </c>
      <c r="I1003" s="12">
        <f>Cp*RhoP/(J1003*RhoA)*dP/1000*MassivSS</f>
        <v>0.48876082353352712</v>
      </c>
      <c r="J1003" s="24">
        <f>IF(H1003&lt;600,425+0.773*H1003-1.69/1000*H1003^2+2.22/1000^2*H1003^3,IF(H1003&lt;735,666+13002/(738-H1003),IF(H1003&lt;900,545+17820/(H1003-731),650)))</f>
        <v>579.53121593736057</v>
      </c>
      <c r="K1003" s="12">
        <f>LambdaP*MassivSS/(dP/1000)/(J1003*RhoA)/(1+I1003/3)*(D1003-H1003)*DeltaT-(EXP(I1003/10)-1)*(D1003-D1002)</f>
        <v>0.30987498810113084</v>
      </c>
      <c r="L1003" s="24">
        <f>L1002+IF(Limit=Oui,MAX(0,O1002),O1002)</f>
        <v>339.54334401783194</v>
      </c>
      <c r="M1003" s="12">
        <f>Cp*RhoP/(N1003*RhoA)*dP/1000*MassivW</f>
        <v>0.48876082353352712</v>
      </c>
      <c r="N1003" s="24">
        <f>IF(L1003&lt;600,425+0.773*L1003-1.69/1000*L1003^2+2.22/1000^2*L1003^3,IF(L1003&lt;735,666+13002/(738-L1003),IF(L1003&lt;900,545+17820/(L1003-731),650)))</f>
        <v>579.53121593736057</v>
      </c>
      <c r="O1003" s="12">
        <f>LambdaP*MassivW/(dP/1000)/(N1003*RhoA)/(1+M1003/3)*(D1003-L1003)*DeltaT-(EXP(M1003/10)-1)*(D1003-D1002)</f>
        <v>0.30987498810113084</v>
      </c>
      <c r="P1003" s="24">
        <f>P1002+IF(Limit=Oui,MAX(0,S1002),S1002)</f>
        <v>339.54334401783194</v>
      </c>
      <c r="Q1003" s="12">
        <f>Cp*RhoP/(R1003*RhoA)*dP/1000*MassivSI</f>
        <v>0.48876082353352712</v>
      </c>
      <c r="R1003" s="24">
        <f>IF(P1003&lt;600,425+0.773*P1003-1.69/1000*P1003^2+2.22/1000^2*P1003^3,IF(P1003&lt;735,666+13002/(738-P1003),IF(P1003&lt;900,545+17820/(P1003-731),650)))</f>
        <v>579.53121593736057</v>
      </c>
      <c r="S1003" s="12">
        <f>LambdaP*MassivSI/(dP/1000)/(R1003*RhoA)/(1+Q1003/3)*(D1003-P1003)*DeltaT-(EXP(Q1003/10)-1)*(D1003-D1002)</f>
        <v>0.30987498810113084</v>
      </c>
    </row>
    <row r="1004" spans="2:19" x14ac:dyDescent="0.25">
      <c r="B1004" s="3">
        <f t="shared" si="60"/>
        <v>4930</v>
      </c>
      <c r="C1004" s="14">
        <f t="shared" si="61"/>
        <v>82.166666666666671</v>
      </c>
      <c r="D1004" s="11">
        <f t="shared" si="62"/>
        <v>992.36381660877157</v>
      </c>
      <c r="E1004" s="11">
        <f t="shared" si="63"/>
        <v>339.85321900593306</v>
      </c>
      <c r="F1004" s="11">
        <f>L1004</f>
        <v>339.85321900593306</v>
      </c>
      <c r="G1004" s="11">
        <f>P1004</f>
        <v>339.85321900593306</v>
      </c>
      <c r="H1004" s="24">
        <f>H1003+IF(Limit=Oui,MAX(0,K1003),K1003)</f>
        <v>339.85321900593306</v>
      </c>
      <c r="I1004" s="12">
        <f>Cp*RhoP/(J1004*RhoA)*dP/1000*MassivSS</f>
        <v>0.48865804700397081</v>
      </c>
      <c r="J1004" s="24">
        <f>IF(H1004&lt;600,425+0.773*H1004-1.69/1000*H1004^2+2.22/1000^2*H1004^3,IF(H1004&lt;735,666+13002/(738-H1004),IF(H1004&lt;900,545+17820/(H1004-731),650)))</f>
        <v>579.65310527799215</v>
      </c>
      <c r="K1004" s="12">
        <f>LambdaP*MassivSS/(dP/1000)/(J1004*RhoA)/(1+I1004/3)*(D1004-H1004)*DeltaT-(EXP(I1004/10)-1)*(D1004-D1003)</f>
        <v>0.30975005035052927</v>
      </c>
      <c r="L1004" s="24">
        <f>L1003+IF(Limit=Oui,MAX(0,O1003),O1003)</f>
        <v>339.85321900593306</v>
      </c>
      <c r="M1004" s="12">
        <f>Cp*RhoP/(N1004*RhoA)*dP/1000*MassivW</f>
        <v>0.48865804700397081</v>
      </c>
      <c r="N1004" s="24">
        <f>IF(L1004&lt;600,425+0.773*L1004-1.69/1000*L1004^2+2.22/1000^2*L1004^3,IF(L1004&lt;735,666+13002/(738-L1004),IF(L1004&lt;900,545+17820/(L1004-731),650)))</f>
        <v>579.65310527799215</v>
      </c>
      <c r="O1004" s="12">
        <f>LambdaP*MassivW/(dP/1000)/(N1004*RhoA)/(1+M1004/3)*(D1004-L1004)*DeltaT-(EXP(M1004/10)-1)*(D1004-D1003)</f>
        <v>0.30975005035052927</v>
      </c>
      <c r="P1004" s="24">
        <f>P1003+IF(Limit=Oui,MAX(0,S1003),S1003)</f>
        <v>339.85321900593306</v>
      </c>
      <c r="Q1004" s="12">
        <f>Cp*RhoP/(R1004*RhoA)*dP/1000*MassivSI</f>
        <v>0.48865804700397081</v>
      </c>
      <c r="R1004" s="24">
        <f>IF(P1004&lt;600,425+0.773*P1004-1.69/1000*P1004^2+2.22/1000^2*P1004^3,IF(P1004&lt;735,666+13002/(738-P1004),IF(P1004&lt;900,545+17820/(P1004-731),650)))</f>
        <v>579.65310527799215</v>
      </c>
      <c r="S1004" s="12">
        <f>LambdaP*MassivSI/(dP/1000)/(R1004*RhoA)/(1+Q1004/3)*(D1004-P1004)*DeltaT-(EXP(Q1004/10)-1)*(D1004-D1003)</f>
        <v>0.30975005035052927</v>
      </c>
    </row>
    <row r="1005" spans="2:19" x14ac:dyDescent="0.25">
      <c r="B1005" s="3">
        <f t="shared" si="60"/>
        <v>4935</v>
      </c>
      <c r="C1005" s="14">
        <f t="shared" si="61"/>
        <v>82.25</v>
      </c>
      <c r="D1005" s="11">
        <f t="shared" si="62"/>
        <v>992.51546803493329</v>
      </c>
      <c r="E1005" s="11">
        <f t="shared" si="63"/>
        <v>340.1629690562836</v>
      </c>
      <c r="F1005" s="11">
        <f>L1005</f>
        <v>340.1629690562836</v>
      </c>
      <c r="G1005" s="11">
        <f>P1005</f>
        <v>340.1629690562836</v>
      </c>
      <c r="H1005" s="24">
        <f>H1004+IF(Limit=Oui,MAX(0,K1004),K1004)</f>
        <v>340.1629690562836</v>
      </c>
      <c r="I1005" s="12">
        <f>Cp*RhoP/(J1005*RhoA)*dP/1000*MassivSS</f>
        <v>0.48855526236065455</v>
      </c>
      <c r="J1005" s="24">
        <f>IF(H1005&lt;600,425+0.773*H1005-1.69/1000*H1005^2+2.22/1000^2*H1005^3,IF(H1005&lt;735,666+13002/(738-H1005),IF(H1005&lt;900,545+17820/(H1005-731),650)))</f>
        <v>579.77505553063122</v>
      </c>
      <c r="K1005" s="12">
        <f>LambdaP*MassivSS/(dP/1000)/(J1005*RhoA)/(1+I1005/3)*(D1005-H1005)*DeltaT-(EXP(I1005/10)-1)*(D1005-D1004)</f>
        <v>0.30962509971998869</v>
      </c>
      <c r="L1005" s="24">
        <f>L1004+IF(Limit=Oui,MAX(0,O1004),O1004)</f>
        <v>340.1629690562836</v>
      </c>
      <c r="M1005" s="12">
        <f>Cp*RhoP/(N1005*RhoA)*dP/1000*MassivW</f>
        <v>0.48855526236065455</v>
      </c>
      <c r="N1005" s="24">
        <f>IF(L1005&lt;600,425+0.773*L1005-1.69/1000*L1005^2+2.22/1000^2*L1005^3,IF(L1005&lt;735,666+13002/(738-L1005),IF(L1005&lt;900,545+17820/(L1005-731),650)))</f>
        <v>579.77505553063122</v>
      </c>
      <c r="O1005" s="12">
        <f>LambdaP*MassivW/(dP/1000)/(N1005*RhoA)/(1+M1005/3)*(D1005-L1005)*DeltaT-(EXP(M1005/10)-1)*(D1005-D1004)</f>
        <v>0.30962509971998869</v>
      </c>
      <c r="P1005" s="24">
        <f>P1004+IF(Limit=Oui,MAX(0,S1004),S1004)</f>
        <v>340.1629690562836</v>
      </c>
      <c r="Q1005" s="12">
        <f>Cp*RhoP/(R1005*RhoA)*dP/1000*MassivSI</f>
        <v>0.48855526236065455</v>
      </c>
      <c r="R1005" s="24">
        <f>IF(P1005&lt;600,425+0.773*P1005-1.69/1000*P1005^2+2.22/1000^2*P1005^3,IF(P1005&lt;735,666+13002/(738-P1005),IF(P1005&lt;900,545+17820/(P1005-731),650)))</f>
        <v>579.77505553063122</v>
      </c>
      <c r="S1005" s="12">
        <f>LambdaP*MassivSI/(dP/1000)/(R1005*RhoA)/(1+Q1005/3)*(D1005-P1005)*DeltaT-(EXP(Q1005/10)-1)*(D1005-D1004)</f>
        <v>0.30962509971998869</v>
      </c>
    </row>
    <row r="1006" spans="2:19" x14ac:dyDescent="0.25">
      <c r="B1006" s="3">
        <f t="shared" si="60"/>
        <v>4940</v>
      </c>
      <c r="C1006" s="14">
        <f t="shared" si="61"/>
        <v>82.333333333333329</v>
      </c>
      <c r="D1006" s="11">
        <f t="shared" si="62"/>
        <v>992.66696612292299</v>
      </c>
      <c r="E1006" s="11">
        <f t="shared" si="63"/>
        <v>340.47259415600359</v>
      </c>
      <c r="F1006" s="11">
        <f>L1006</f>
        <v>340.47259415600359</v>
      </c>
      <c r="G1006" s="11">
        <f>P1006</f>
        <v>340.47259415600359</v>
      </c>
      <c r="H1006" s="24">
        <f>H1005+IF(Limit=Oui,MAX(0,K1005),K1005)</f>
        <v>340.47259415600359</v>
      </c>
      <c r="I1006" s="12">
        <f>Cp*RhoP/(J1006*RhoA)*dP/1000*MassivSS</f>
        <v>0.48845246942428305</v>
      </c>
      <c r="J1006" s="24">
        <f>IF(H1006&lt;600,425+0.773*H1006-1.69/1000*H1006^2+2.22/1000^2*H1006^3,IF(H1006&lt;735,666+13002/(738-H1006),IF(H1006&lt;900,545+17820/(H1006-731),650)))</f>
        <v>579.89706695267046</v>
      </c>
      <c r="K1006" s="12">
        <f>LambdaP*MassivSS/(dP/1000)/(J1006*RhoA)/(1+I1006/3)*(D1006-H1006)*DeltaT-(EXP(I1006/10)-1)*(D1006-D1005)</f>
        <v>0.30950013633890577</v>
      </c>
      <c r="L1006" s="24">
        <f>L1005+IF(Limit=Oui,MAX(0,O1005),O1005)</f>
        <v>340.47259415600359</v>
      </c>
      <c r="M1006" s="12">
        <f>Cp*RhoP/(N1006*RhoA)*dP/1000*MassivW</f>
        <v>0.48845246942428305</v>
      </c>
      <c r="N1006" s="24">
        <f>IF(L1006&lt;600,425+0.773*L1006-1.69/1000*L1006^2+2.22/1000^2*L1006^3,IF(L1006&lt;735,666+13002/(738-L1006),IF(L1006&lt;900,545+17820/(L1006-731),650)))</f>
        <v>579.89706695267046</v>
      </c>
      <c r="O1006" s="12">
        <f>LambdaP*MassivW/(dP/1000)/(N1006*RhoA)/(1+M1006/3)*(D1006-L1006)*DeltaT-(EXP(M1006/10)-1)*(D1006-D1005)</f>
        <v>0.30950013633890577</v>
      </c>
      <c r="P1006" s="24">
        <f>P1005+IF(Limit=Oui,MAX(0,S1005),S1005)</f>
        <v>340.47259415600359</v>
      </c>
      <c r="Q1006" s="12">
        <f>Cp*RhoP/(R1006*RhoA)*dP/1000*MassivSI</f>
        <v>0.48845246942428305</v>
      </c>
      <c r="R1006" s="24">
        <f>IF(P1006&lt;600,425+0.773*P1006-1.69/1000*P1006^2+2.22/1000^2*P1006^3,IF(P1006&lt;735,666+13002/(738-P1006),IF(P1006&lt;900,545+17820/(P1006-731),650)))</f>
        <v>579.89706695267046</v>
      </c>
      <c r="S1006" s="12">
        <f>LambdaP*MassivSI/(dP/1000)/(R1006*RhoA)/(1+Q1006/3)*(D1006-P1006)*DeltaT-(EXP(Q1006/10)-1)*(D1006-D1005)</f>
        <v>0.30950013633890577</v>
      </c>
    </row>
    <row r="1007" spans="2:19" x14ac:dyDescent="0.25">
      <c r="B1007" s="3">
        <f t="shared" si="60"/>
        <v>4945</v>
      </c>
      <c r="C1007" s="14">
        <f t="shared" si="61"/>
        <v>82.416666666666671</v>
      </c>
      <c r="D1007" s="11">
        <f t="shared" si="62"/>
        <v>992.81831118251512</v>
      </c>
      <c r="E1007" s="11">
        <f t="shared" si="63"/>
        <v>340.78209429234249</v>
      </c>
      <c r="F1007" s="11">
        <f>L1007</f>
        <v>340.78209429234249</v>
      </c>
      <c r="G1007" s="11">
        <f>P1007</f>
        <v>340.78209429234249</v>
      </c>
      <c r="H1007" s="24">
        <f>H1006+IF(Limit=Oui,MAX(0,K1006),K1006)</f>
        <v>340.78209429234249</v>
      </c>
      <c r="I1007" s="12">
        <f>Cp*RhoP/(J1007*RhoA)*dP/1000*MassivSS</f>
        <v>0.48834966801663166</v>
      </c>
      <c r="J1007" s="24">
        <f>IF(H1007&lt;600,425+0.773*H1007-1.69/1000*H1007^2+2.22/1000^2*H1007^3,IF(H1007&lt;735,666+13002/(738-H1007),IF(H1007&lt;900,545+17820/(H1007-731),650)))</f>
        <v>580.01913980063159</v>
      </c>
      <c r="K1007" s="12">
        <f>LambdaP*MassivSS/(dP/1000)/(J1007*RhoA)/(1+I1007/3)*(D1007-H1007)*DeltaT-(EXP(I1007/10)-1)*(D1007-D1006)</f>
        <v>0.30937516033642137</v>
      </c>
      <c r="L1007" s="24">
        <f>L1006+IF(Limit=Oui,MAX(0,O1006),O1006)</f>
        <v>340.78209429234249</v>
      </c>
      <c r="M1007" s="12">
        <f>Cp*RhoP/(N1007*RhoA)*dP/1000*MassivW</f>
        <v>0.48834966801663166</v>
      </c>
      <c r="N1007" s="24">
        <f>IF(L1007&lt;600,425+0.773*L1007-1.69/1000*L1007^2+2.22/1000^2*L1007^3,IF(L1007&lt;735,666+13002/(738-L1007),IF(L1007&lt;900,545+17820/(L1007-731),650)))</f>
        <v>580.01913980063159</v>
      </c>
      <c r="O1007" s="12">
        <f>LambdaP*MassivW/(dP/1000)/(N1007*RhoA)/(1+M1007/3)*(D1007-L1007)*DeltaT-(EXP(M1007/10)-1)*(D1007-D1006)</f>
        <v>0.30937516033642137</v>
      </c>
      <c r="P1007" s="24">
        <f>P1006+IF(Limit=Oui,MAX(0,S1006),S1006)</f>
        <v>340.78209429234249</v>
      </c>
      <c r="Q1007" s="12">
        <f>Cp*RhoP/(R1007*RhoA)*dP/1000*MassivSI</f>
        <v>0.48834966801663166</v>
      </c>
      <c r="R1007" s="24">
        <f>IF(P1007&lt;600,425+0.773*P1007-1.69/1000*P1007^2+2.22/1000^2*P1007^3,IF(P1007&lt;735,666+13002/(738-P1007),IF(P1007&lt;900,545+17820/(P1007-731),650)))</f>
        <v>580.01913980063159</v>
      </c>
      <c r="S1007" s="12">
        <f>LambdaP*MassivSI/(dP/1000)/(R1007*RhoA)/(1+Q1007/3)*(D1007-P1007)*DeltaT-(EXP(Q1007/10)-1)*(D1007-D1006)</f>
        <v>0.30937516033642137</v>
      </c>
    </row>
    <row r="1008" spans="2:19" x14ac:dyDescent="0.25">
      <c r="B1008" s="3">
        <f t="shared" si="60"/>
        <v>4950</v>
      </c>
      <c r="C1008" s="14">
        <f t="shared" si="61"/>
        <v>82.5</v>
      </c>
      <c r="D1008" s="11">
        <f t="shared" si="62"/>
        <v>992.96950352254566</v>
      </c>
      <c r="E1008" s="11">
        <f t="shared" si="63"/>
        <v>341.09146945267889</v>
      </c>
      <c r="F1008" s="11">
        <f>L1008</f>
        <v>341.09146945267889</v>
      </c>
      <c r="G1008" s="11">
        <f>P1008</f>
        <v>341.09146945267889</v>
      </c>
      <c r="H1008" s="24">
        <f>H1007+IF(Limit=Oui,MAX(0,K1007),K1007)</f>
        <v>341.09146945267889</v>
      </c>
      <c r="I1008" s="12">
        <f>Cp*RhoP/(J1008*RhoA)*dP/1000*MassivSS</f>
        <v>0.48824685796054551</v>
      </c>
      <c r="J1008" s="24">
        <f>IF(H1008&lt;600,425+0.773*H1008-1.69/1000*H1008^2+2.22/1000^2*H1008^3,IF(H1008&lt;735,666+13002/(738-H1008),IF(H1008&lt;900,545+17820/(H1008-731),650)))</f>
        <v>580.14127433016654</v>
      </c>
      <c r="K1008" s="12">
        <f>LambdaP*MassivSS/(dP/1000)/(J1008*RhoA)/(1+I1008/3)*(D1008-H1008)*DeltaT-(EXP(I1008/10)-1)*(D1008-D1007)</f>
        <v>0.30925017184151848</v>
      </c>
      <c r="L1008" s="24">
        <f>L1007+IF(Limit=Oui,MAX(0,O1007),O1007)</f>
        <v>341.09146945267889</v>
      </c>
      <c r="M1008" s="12">
        <f>Cp*RhoP/(N1008*RhoA)*dP/1000*MassivW</f>
        <v>0.48824685796054551</v>
      </c>
      <c r="N1008" s="24">
        <f>IF(L1008&lt;600,425+0.773*L1008-1.69/1000*L1008^2+2.22/1000^2*L1008^3,IF(L1008&lt;735,666+13002/(738-L1008),IF(L1008&lt;900,545+17820/(L1008-731),650)))</f>
        <v>580.14127433016654</v>
      </c>
      <c r="O1008" s="12">
        <f>LambdaP*MassivW/(dP/1000)/(N1008*RhoA)/(1+M1008/3)*(D1008-L1008)*DeltaT-(EXP(M1008/10)-1)*(D1008-D1007)</f>
        <v>0.30925017184151848</v>
      </c>
      <c r="P1008" s="24">
        <f>P1007+IF(Limit=Oui,MAX(0,S1007),S1007)</f>
        <v>341.09146945267889</v>
      </c>
      <c r="Q1008" s="12">
        <f>Cp*RhoP/(R1008*RhoA)*dP/1000*MassivSI</f>
        <v>0.48824685796054551</v>
      </c>
      <c r="R1008" s="24">
        <f>IF(P1008&lt;600,425+0.773*P1008-1.69/1000*P1008^2+2.22/1000^2*P1008^3,IF(P1008&lt;735,666+13002/(738-P1008),IF(P1008&lt;900,545+17820/(P1008-731),650)))</f>
        <v>580.14127433016654</v>
      </c>
      <c r="S1008" s="12">
        <f>LambdaP*MassivSI/(dP/1000)/(R1008*RhoA)/(1+Q1008/3)*(D1008-P1008)*DeltaT-(EXP(Q1008/10)-1)*(D1008-D1007)</f>
        <v>0.30925017184151848</v>
      </c>
    </row>
    <row r="1009" spans="2:19" x14ac:dyDescent="0.25">
      <c r="B1009" s="3">
        <f t="shared" si="60"/>
        <v>4955</v>
      </c>
      <c r="C1009" s="14">
        <f t="shared" si="61"/>
        <v>82.583333333333329</v>
      </c>
      <c r="D1009" s="11">
        <f t="shared" si="62"/>
        <v>993.12054345091758</v>
      </c>
      <c r="E1009" s="11">
        <f t="shared" si="63"/>
        <v>341.40071962452043</v>
      </c>
      <c r="F1009" s="11">
        <f>L1009</f>
        <v>341.40071962452043</v>
      </c>
      <c r="G1009" s="11">
        <f>P1009</f>
        <v>341.40071962452043</v>
      </c>
      <c r="H1009" s="24">
        <f>H1008+IF(Limit=Oui,MAX(0,K1008),K1008)</f>
        <v>341.40071962452043</v>
      </c>
      <c r="I1009" s="12">
        <f>Cp*RhoP/(J1009*RhoA)*dP/1000*MassivSS</f>
        <v>0.48814403907993692</v>
      </c>
      <c r="J1009" s="24">
        <f>IF(H1009&lt;600,425+0.773*H1009-1.69/1000*H1009^2+2.22/1000^2*H1009^3,IF(H1009&lt;735,666+13002/(738-H1009),IF(H1009&lt;900,545+17820/(H1009-731),650)))</f>
        <v>580.26347079605773</v>
      </c>
      <c r="K1009" s="12">
        <f>LambdaP*MassivSS/(dP/1000)/(J1009*RhoA)/(1+I1009/3)*(D1009-H1009)*DeltaT-(EXP(I1009/10)-1)*(D1009-D1008)</f>
        <v>0.30912517098288134</v>
      </c>
      <c r="L1009" s="24">
        <f>L1008+IF(Limit=Oui,MAX(0,O1008),O1008)</f>
        <v>341.40071962452043</v>
      </c>
      <c r="M1009" s="12">
        <f>Cp*RhoP/(N1009*RhoA)*dP/1000*MassivW</f>
        <v>0.48814403907993692</v>
      </c>
      <c r="N1009" s="24">
        <f>IF(L1009&lt;600,425+0.773*L1009-1.69/1000*L1009^2+2.22/1000^2*L1009^3,IF(L1009&lt;735,666+13002/(738-L1009),IF(L1009&lt;900,545+17820/(L1009-731),650)))</f>
        <v>580.26347079605773</v>
      </c>
      <c r="O1009" s="12">
        <f>LambdaP*MassivW/(dP/1000)/(N1009*RhoA)/(1+M1009/3)*(D1009-L1009)*DeltaT-(EXP(M1009/10)-1)*(D1009-D1008)</f>
        <v>0.30912517098288134</v>
      </c>
      <c r="P1009" s="24">
        <f>P1008+IF(Limit=Oui,MAX(0,S1008),S1008)</f>
        <v>341.40071962452043</v>
      </c>
      <c r="Q1009" s="12">
        <f>Cp*RhoP/(R1009*RhoA)*dP/1000*MassivSI</f>
        <v>0.48814403907993692</v>
      </c>
      <c r="R1009" s="24">
        <f>IF(P1009&lt;600,425+0.773*P1009-1.69/1000*P1009^2+2.22/1000^2*P1009^3,IF(P1009&lt;735,666+13002/(738-P1009),IF(P1009&lt;900,545+17820/(P1009-731),650)))</f>
        <v>580.26347079605773</v>
      </c>
      <c r="S1009" s="12">
        <f>LambdaP*MassivSI/(dP/1000)/(R1009*RhoA)/(1+Q1009/3)*(D1009-P1009)*DeltaT-(EXP(Q1009/10)-1)*(D1009-D1008)</f>
        <v>0.30912517098288134</v>
      </c>
    </row>
    <row r="1010" spans="2:19" x14ac:dyDescent="0.25">
      <c r="B1010" s="3">
        <f t="shared" si="60"/>
        <v>4960</v>
      </c>
      <c r="C1010" s="14">
        <f t="shared" si="61"/>
        <v>82.666666666666671</v>
      </c>
      <c r="D1010" s="11">
        <f t="shared" si="62"/>
        <v>993.27143127460261</v>
      </c>
      <c r="E1010" s="11">
        <f t="shared" si="63"/>
        <v>341.70984479550333</v>
      </c>
      <c r="F1010" s="11">
        <f>L1010</f>
        <v>341.70984479550333</v>
      </c>
      <c r="G1010" s="11">
        <f>P1010</f>
        <v>341.70984479550333</v>
      </c>
      <c r="H1010" s="24">
        <f>H1009+IF(Limit=Oui,MAX(0,K1009),K1009)</f>
        <v>341.70984479550333</v>
      </c>
      <c r="I1010" s="12">
        <f>Cp*RhoP/(J1010*RhoA)*dP/1000*MassivSS</f>
        <v>0.48804121119978289</v>
      </c>
      <c r="J1010" s="24">
        <f>IF(H1010&lt;600,425+0.773*H1010-1.69/1000*H1010^2+2.22/1000^2*H1010^3,IF(H1010&lt;735,666+13002/(738-H1010),IF(H1010&lt;900,545+17820/(H1010-731),650)))</f>
        <v>580.38572945221938</v>
      </c>
      <c r="K1010" s="12">
        <f>LambdaP*MassivSS/(dP/1000)/(J1010*RhoA)/(1+I1010/3)*(D1010-H1010)*DeltaT-(EXP(I1010/10)-1)*(D1010-D1009)</f>
        <v>0.30900015788907764</v>
      </c>
      <c r="L1010" s="24">
        <f>L1009+IF(Limit=Oui,MAX(0,O1009),O1009)</f>
        <v>341.70984479550333</v>
      </c>
      <c r="M1010" s="12">
        <f>Cp*RhoP/(N1010*RhoA)*dP/1000*MassivW</f>
        <v>0.48804121119978289</v>
      </c>
      <c r="N1010" s="24">
        <f>IF(L1010&lt;600,425+0.773*L1010-1.69/1000*L1010^2+2.22/1000^2*L1010^3,IF(L1010&lt;735,666+13002/(738-L1010),IF(L1010&lt;900,545+17820/(L1010-731),650)))</f>
        <v>580.38572945221938</v>
      </c>
      <c r="O1010" s="12">
        <f>LambdaP*MassivW/(dP/1000)/(N1010*RhoA)/(1+M1010/3)*(D1010-L1010)*DeltaT-(EXP(M1010/10)-1)*(D1010-D1009)</f>
        <v>0.30900015788907764</v>
      </c>
      <c r="P1010" s="24">
        <f>P1009+IF(Limit=Oui,MAX(0,S1009),S1009)</f>
        <v>341.70984479550333</v>
      </c>
      <c r="Q1010" s="12">
        <f>Cp*RhoP/(R1010*RhoA)*dP/1000*MassivSI</f>
        <v>0.48804121119978289</v>
      </c>
      <c r="R1010" s="24">
        <f>IF(P1010&lt;600,425+0.773*P1010-1.69/1000*P1010^2+2.22/1000^2*P1010^3,IF(P1010&lt;735,666+13002/(738-P1010),IF(P1010&lt;900,545+17820/(P1010-731),650)))</f>
        <v>580.38572945221938</v>
      </c>
      <c r="S1010" s="12">
        <f>LambdaP*MassivSI/(dP/1000)/(R1010*RhoA)/(1+Q1010/3)*(D1010-P1010)*DeltaT-(EXP(Q1010/10)-1)*(D1010-D1009)</f>
        <v>0.30900015788907764</v>
      </c>
    </row>
    <row r="1011" spans="2:19" x14ac:dyDescent="0.25">
      <c r="B1011" s="3">
        <f t="shared" si="60"/>
        <v>4965</v>
      </c>
      <c r="C1011" s="14">
        <f t="shared" si="61"/>
        <v>82.75</v>
      </c>
      <c r="D1011" s="11">
        <f t="shared" si="62"/>
        <v>993.42216729964662</v>
      </c>
      <c r="E1011" s="11">
        <f t="shared" si="63"/>
        <v>342.01884495339243</v>
      </c>
      <c r="F1011" s="11">
        <f>L1011</f>
        <v>342.01884495339243</v>
      </c>
      <c r="G1011" s="11">
        <f>P1011</f>
        <v>342.01884495339243</v>
      </c>
      <c r="H1011" s="24">
        <f>H1010+IF(Limit=Oui,MAX(0,K1010),K1010)</f>
        <v>342.01884495339243</v>
      </c>
      <c r="I1011" s="12">
        <f>Cp*RhoP/(J1011*RhoA)*dP/1000*MassivSS</f>
        <v>0.48793837414612212</v>
      </c>
      <c r="J1011" s="24">
        <f>IF(H1011&lt;600,425+0.773*H1011-1.69/1000*H1011^2+2.22/1000^2*H1011^3,IF(H1011&lt;735,666+13002/(738-H1011),IF(H1011&lt;900,545+17820/(H1011-731),650)))</f>
        <v>580.5080505516986</v>
      </c>
      <c r="K1011" s="12">
        <f>LambdaP*MassivSS/(dP/1000)/(J1011*RhoA)/(1+I1011/3)*(D1011-H1011)*DeltaT-(EXP(I1011/10)-1)*(D1011-D1010)</f>
        <v>0.30887513268838346</v>
      </c>
      <c r="L1011" s="24">
        <f>L1010+IF(Limit=Oui,MAX(0,O1010),O1010)</f>
        <v>342.01884495339243</v>
      </c>
      <c r="M1011" s="12">
        <f>Cp*RhoP/(N1011*RhoA)*dP/1000*MassivW</f>
        <v>0.48793837414612212</v>
      </c>
      <c r="N1011" s="24">
        <f>IF(L1011&lt;600,425+0.773*L1011-1.69/1000*L1011^2+2.22/1000^2*L1011^3,IF(L1011&lt;735,666+13002/(738-L1011),IF(L1011&lt;900,545+17820/(L1011-731),650)))</f>
        <v>580.5080505516986</v>
      </c>
      <c r="O1011" s="12">
        <f>LambdaP*MassivW/(dP/1000)/(N1011*RhoA)/(1+M1011/3)*(D1011-L1011)*DeltaT-(EXP(M1011/10)-1)*(D1011-D1010)</f>
        <v>0.30887513268838346</v>
      </c>
      <c r="P1011" s="24">
        <f>P1010+IF(Limit=Oui,MAX(0,S1010),S1010)</f>
        <v>342.01884495339243</v>
      </c>
      <c r="Q1011" s="12">
        <f>Cp*RhoP/(R1011*RhoA)*dP/1000*MassivSI</f>
        <v>0.48793837414612212</v>
      </c>
      <c r="R1011" s="24">
        <f>IF(P1011&lt;600,425+0.773*P1011-1.69/1000*P1011^2+2.22/1000^2*P1011^3,IF(P1011&lt;735,666+13002/(738-P1011),IF(P1011&lt;900,545+17820/(P1011-731),650)))</f>
        <v>580.5080505516986</v>
      </c>
      <c r="S1011" s="12">
        <f>LambdaP*MassivSI/(dP/1000)/(R1011*RhoA)/(1+Q1011/3)*(D1011-P1011)*DeltaT-(EXP(Q1011/10)-1)*(D1011-D1010)</f>
        <v>0.30887513268838346</v>
      </c>
    </row>
    <row r="1012" spans="2:19" x14ac:dyDescent="0.25">
      <c r="B1012" s="3">
        <f t="shared" si="60"/>
        <v>4970</v>
      </c>
      <c r="C1012" s="14">
        <f t="shared" si="61"/>
        <v>82.833333333333329</v>
      </c>
      <c r="D1012" s="11">
        <f t="shared" si="62"/>
        <v>993.5727518311727</v>
      </c>
      <c r="E1012" s="11">
        <f t="shared" si="63"/>
        <v>342.32772008608083</v>
      </c>
      <c r="F1012" s="11">
        <f>L1012</f>
        <v>342.32772008608083</v>
      </c>
      <c r="G1012" s="11">
        <f>P1012</f>
        <v>342.32772008608083</v>
      </c>
      <c r="H1012" s="24">
        <f>H1011+IF(Limit=Oui,MAX(0,K1011),K1011)</f>
        <v>342.32772008608083</v>
      </c>
      <c r="I1012" s="12">
        <f>Cp*RhoP/(J1012*RhoA)*dP/1000*MassivSS</f>
        <v>0.48783552774605304</v>
      </c>
      <c r="J1012" s="24">
        <f>IF(H1012&lt;600,425+0.773*H1012-1.69/1000*H1012^2+2.22/1000^2*H1012^3,IF(H1012&lt;735,666+13002/(738-H1012),IF(H1012&lt;900,545+17820/(H1012-731),650)))</f>
        <v>580.63043434667588</v>
      </c>
      <c r="K1012" s="12">
        <f>LambdaP*MassivSS/(dP/1000)/(J1012*RhoA)/(1+I1012/3)*(D1012-H1012)*DeltaT-(EXP(I1012/10)-1)*(D1012-D1011)</f>
        <v>0.3087500955088977</v>
      </c>
      <c r="L1012" s="24">
        <f>L1011+IF(Limit=Oui,MAX(0,O1011),O1011)</f>
        <v>342.32772008608083</v>
      </c>
      <c r="M1012" s="12">
        <f>Cp*RhoP/(N1012*RhoA)*dP/1000*MassivW</f>
        <v>0.48783552774605304</v>
      </c>
      <c r="N1012" s="24">
        <f>IF(L1012&lt;600,425+0.773*L1012-1.69/1000*L1012^2+2.22/1000^2*L1012^3,IF(L1012&lt;735,666+13002/(738-L1012),IF(L1012&lt;900,545+17820/(L1012-731),650)))</f>
        <v>580.63043434667588</v>
      </c>
      <c r="O1012" s="12">
        <f>LambdaP*MassivW/(dP/1000)/(N1012*RhoA)/(1+M1012/3)*(D1012-L1012)*DeltaT-(EXP(M1012/10)-1)*(D1012-D1011)</f>
        <v>0.3087500955088977</v>
      </c>
      <c r="P1012" s="24">
        <f>P1011+IF(Limit=Oui,MAX(0,S1011),S1011)</f>
        <v>342.32772008608083</v>
      </c>
      <c r="Q1012" s="12">
        <f>Cp*RhoP/(R1012*RhoA)*dP/1000*MassivSI</f>
        <v>0.48783552774605304</v>
      </c>
      <c r="R1012" s="24">
        <f>IF(P1012&lt;600,425+0.773*P1012-1.69/1000*P1012^2+2.22/1000^2*P1012^3,IF(P1012&lt;735,666+13002/(738-P1012),IF(P1012&lt;900,545+17820/(P1012-731),650)))</f>
        <v>580.63043434667588</v>
      </c>
      <c r="S1012" s="12">
        <f>LambdaP*MassivSI/(dP/1000)/(R1012*RhoA)/(1+Q1012/3)*(D1012-P1012)*DeltaT-(EXP(Q1012/10)-1)*(D1012-D1011)</f>
        <v>0.3087500955088977</v>
      </c>
    </row>
    <row r="1013" spans="2:19" x14ac:dyDescent="0.25">
      <c r="B1013" s="3">
        <f t="shared" si="60"/>
        <v>4975</v>
      </c>
      <c r="C1013" s="14">
        <f t="shared" si="61"/>
        <v>82.916666666666671</v>
      </c>
      <c r="D1013" s="11">
        <f t="shared" si="62"/>
        <v>993.72318517338454</v>
      </c>
      <c r="E1013" s="11">
        <f t="shared" si="63"/>
        <v>342.63647018158974</v>
      </c>
      <c r="F1013" s="11">
        <f>L1013</f>
        <v>342.63647018158974</v>
      </c>
      <c r="G1013" s="11">
        <f>P1013</f>
        <v>342.63647018158974</v>
      </c>
      <c r="H1013" s="24">
        <f>H1012+IF(Limit=Oui,MAX(0,K1012),K1012)</f>
        <v>342.63647018158974</v>
      </c>
      <c r="I1013" s="12">
        <f>Cp*RhoP/(J1013*RhoA)*dP/1000*MassivSS</f>
        <v>0.48773267182773111</v>
      </c>
      <c r="J1013" s="24">
        <f>IF(H1013&lt;600,425+0.773*H1013-1.69/1000*H1013^2+2.22/1000^2*H1013^3,IF(H1013&lt;735,666+13002/(738-H1013),IF(H1013&lt;900,545+17820/(H1013-731),650)))</f>
        <v>580.75288108846701</v>
      </c>
      <c r="K1013" s="12">
        <f>LambdaP*MassivSS/(dP/1000)/(J1013*RhoA)/(1+I1013/3)*(D1013-H1013)*DeltaT-(EXP(I1013/10)-1)*(D1013-D1012)</f>
        <v>0.30862504647852601</v>
      </c>
      <c r="L1013" s="24">
        <f>L1012+IF(Limit=Oui,MAX(0,O1012),O1012)</f>
        <v>342.63647018158974</v>
      </c>
      <c r="M1013" s="12">
        <f>Cp*RhoP/(N1013*RhoA)*dP/1000*MassivW</f>
        <v>0.48773267182773111</v>
      </c>
      <c r="N1013" s="24">
        <f>IF(L1013&lt;600,425+0.773*L1013-1.69/1000*L1013^2+2.22/1000^2*L1013^3,IF(L1013&lt;735,666+13002/(738-L1013),IF(L1013&lt;900,545+17820/(L1013-731),650)))</f>
        <v>580.75288108846701</v>
      </c>
      <c r="O1013" s="12">
        <f>LambdaP*MassivW/(dP/1000)/(N1013*RhoA)/(1+M1013/3)*(D1013-L1013)*DeltaT-(EXP(M1013/10)-1)*(D1013-D1012)</f>
        <v>0.30862504647852601</v>
      </c>
      <c r="P1013" s="24">
        <f>P1012+IF(Limit=Oui,MAX(0,S1012),S1012)</f>
        <v>342.63647018158974</v>
      </c>
      <c r="Q1013" s="12">
        <f>Cp*RhoP/(R1013*RhoA)*dP/1000*MassivSI</f>
        <v>0.48773267182773111</v>
      </c>
      <c r="R1013" s="24">
        <f>IF(P1013&lt;600,425+0.773*P1013-1.69/1000*P1013^2+2.22/1000^2*P1013^3,IF(P1013&lt;735,666+13002/(738-P1013),IF(P1013&lt;900,545+17820/(P1013-731),650)))</f>
        <v>580.75288108846701</v>
      </c>
      <c r="S1013" s="12">
        <f>LambdaP*MassivSI/(dP/1000)/(R1013*RhoA)/(1+Q1013/3)*(D1013-P1013)*DeltaT-(EXP(Q1013/10)-1)*(D1013-D1012)</f>
        <v>0.30862504647852601</v>
      </c>
    </row>
    <row r="1014" spans="2:19" x14ac:dyDescent="0.25">
      <c r="B1014" s="3">
        <f t="shared" si="60"/>
        <v>4980</v>
      </c>
      <c r="C1014" s="14">
        <f t="shared" si="61"/>
        <v>83</v>
      </c>
      <c r="D1014" s="11">
        <f t="shared" si="62"/>
        <v>993.87346762957111</v>
      </c>
      <c r="E1014" s="11">
        <f t="shared" si="63"/>
        <v>342.94509522806828</v>
      </c>
      <c r="F1014" s="11">
        <f>L1014</f>
        <v>342.94509522806828</v>
      </c>
      <c r="G1014" s="11">
        <f>P1014</f>
        <v>342.94509522806828</v>
      </c>
      <c r="H1014" s="24">
        <f>H1013+IF(Limit=Oui,MAX(0,K1013),K1013)</f>
        <v>342.94509522806828</v>
      </c>
      <c r="I1014" s="12">
        <f>Cp*RhoP/(J1014*RhoA)*dP/1000*MassivSS</f>
        <v>0.48762980622036656</v>
      </c>
      <c r="J1014" s="24">
        <f>IF(H1014&lt;600,425+0.773*H1014-1.69/1000*H1014^2+2.22/1000^2*H1014^3,IF(H1014&lt;735,666+13002/(738-H1014),IF(H1014&lt;900,545+17820/(H1014-731),650)))</f>
        <v>580.87539102752294</v>
      </c>
      <c r="K1014" s="12">
        <f>LambdaP*MassivSS/(dP/1000)/(J1014*RhoA)/(1+I1014/3)*(D1014-H1014)*DeltaT-(EXP(I1014/10)-1)*(D1014-D1013)</f>
        <v>0.30849998572491893</v>
      </c>
      <c r="L1014" s="24">
        <f>L1013+IF(Limit=Oui,MAX(0,O1013),O1013)</f>
        <v>342.94509522806828</v>
      </c>
      <c r="M1014" s="12">
        <f>Cp*RhoP/(N1014*RhoA)*dP/1000*MassivW</f>
        <v>0.48762980622036656</v>
      </c>
      <c r="N1014" s="24">
        <f>IF(L1014&lt;600,425+0.773*L1014-1.69/1000*L1014^2+2.22/1000^2*L1014^3,IF(L1014&lt;735,666+13002/(738-L1014),IF(L1014&lt;900,545+17820/(L1014-731),650)))</f>
        <v>580.87539102752294</v>
      </c>
      <c r="O1014" s="12">
        <f>LambdaP*MassivW/(dP/1000)/(N1014*RhoA)/(1+M1014/3)*(D1014-L1014)*DeltaT-(EXP(M1014/10)-1)*(D1014-D1013)</f>
        <v>0.30849998572491893</v>
      </c>
      <c r="P1014" s="24">
        <f>P1013+IF(Limit=Oui,MAX(0,S1013),S1013)</f>
        <v>342.94509522806828</v>
      </c>
      <c r="Q1014" s="12">
        <f>Cp*RhoP/(R1014*RhoA)*dP/1000*MassivSI</f>
        <v>0.48762980622036656</v>
      </c>
      <c r="R1014" s="24">
        <f>IF(P1014&lt;600,425+0.773*P1014-1.69/1000*P1014^2+2.22/1000^2*P1014^3,IF(P1014&lt;735,666+13002/(738-P1014),IF(P1014&lt;900,545+17820/(P1014-731),650)))</f>
        <v>580.87539102752294</v>
      </c>
      <c r="S1014" s="12">
        <f>LambdaP*MassivSI/(dP/1000)/(R1014*RhoA)/(1+Q1014/3)*(D1014-P1014)*DeltaT-(EXP(Q1014/10)-1)*(D1014-D1013)</f>
        <v>0.30849998572491893</v>
      </c>
    </row>
    <row r="1015" spans="2:19" x14ac:dyDescent="0.25">
      <c r="B1015" s="3">
        <f t="shared" si="60"/>
        <v>4985</v>
      </c>
      <c r="C1015" s="14">
        <f t="shared" si="61"/>
        <v>83.083333333333329</v>
      </c>
      <c r="D1015" s="11">
        <f t="shared" si="62"/>
        <v>994.02359950210871</v>
      </c>
      <c r="E1015" s="11">
        <f t="shared" si="63"/>
        <v>343.25359521379318</v>
      </c>
      <c r="F1015" s="11">
        <f>L1015</f>
        <v>343.25359521379318</v>
      </c>
      <c r="G1015" s="11">
        <f>P1015</f>
        <v>343.25359521379318</v>
      </c>
      <c r="H1015" s="24">
        <f>H1014+IF(Limit=Oui,MAX(0,K1014),K1014)</f>
        <v>343.25359521379318</v>
      </c>
      <c r="I1015" s="12">
        <f>Cp*RhoP/(J1015*RhoA)*dP/1000*MassivSS</f>
        <v>0.48752693075422171</v>
      </c>
      <c r="J1015" s="24">
        <f>IF(H1015&lt;600,425+0.773*H1015-1.69/1000*H1015^2+2.22/1000^2*H1015^3,IF(H1015&lt;735,666+13002/(738-H1015),IF(H1015&lt;900,545+17820/(H1015-731),650)))</f>
        <v>580.9979644134313</v>
      </c>
      <c r="K1015" s="12">
        <f>LambdaP*MassivSS/(dP/1000)/(J1015*RhoA)/(1+I1015/3)*(D1015-H1015)*DeltaT-(EXP(I1015/10)-1)*(D1015-D1014)</f>
        <v>0.30837491337560308</v>
      </c>
      <c r="L1015" s="24">
        <f>L1014+IF(Limit=Oui,MAX(0,O1014),O1014)</f>
        <v>343.25359521379318</v>
      </c>
      <c r="M1015" s="12">
        <f>Cp*RhoP/(N1015*RhoA)*dP/1000*MassivW</f>
        <v>0.48752693075422171</v>
      </c>
      <c r="N1015" s="24">
        <f>IF(L1015&lt;600,425+0.773*L1015-1.69/1000*L1015^2+2.22/1000^2*L1015^3,IF(L1015&lt;735,666+13002/(738-L1015),IF(L1015&lt;900,545+17820/(L1015-731),650)))</f>
        <v>580.9979644134313</v>
      </c>
      <c r="O1015" s="12">
        <f>LambdaP*MassivW/(dP/1000)/(N1015*RhoA)/(1+M1015/3)*(D1015-L1015)*DeltaT-(EXP(M1015/10)-1)*(D1015-D1014)</f>
        <v>0.30837491337560308</v>
      </c>
      <c r="P1015" s="24">
        <f>P1014+IF(Limit=Oui,MAX(0,S1014),S1014)</f>
        <v>343.25359521379318</v>
      </c>
      <c r="Q1015" s="12">
        <f>Cp*RhoP/(R1015*RhoA)*dP/1000*MassivSI</f>
        <v>0.48752693075422171</v>
      </c>
      <c r="R1015" s="24">
        <f>IF(P1015&lt;600,425+0.773*P1015-1.69/1000*P1015^2+2.22/1000^2*P1015^3,IF(P1015&lt;735,666+13002/(738-P1015),IF(P1015&lt;900,545+17820/(P1015-731),650)))</f>
        <v>580.9979644134313</v>
      </c>
      <c r="S1015" s="12">
        <f>LambdaP*MassivSI/(dP/1000)/(R1015*RhoA)/(1+Q1015/3)*(D1015-P1015)*DeltaT-(EXP(Q1015/10)-1)*(D1015-D1014)</f>
        <v>0.30837491337560308</v>
      </c>
    </row>
    <row r="1016" spans="2:19" x14ac:dyDescent="0.25">
      <c r="B1016" s="3">
        <f t="shared" si="60"/>
        <v>4990</v>
      </c>
      <c r="C1016" s="14">
        <f t="shared" si="61"/>
        <v>83.166666666666671</v>
      </c>
      <c r="D1016" s="11">
        <f t="shared" si="62"/>
        <v>994.17358109246686</v>
      </c>
      <c r="E1016" s="11">
        <f t="shared" si="63"/>
        <v>343.56197012716876</v>
      </c>
      <c r="F1016" s="11">
        <f>L1016</f>
        <v>343.56197012716876</v>
      </c>
      <c r="G1016" s="11">
        <f>P1016</f>
        <v>343.56197012716876</v>
      </c>
      <c r="H1016" s="24">
        <f>H1015+IF(Limit=Oui,MAX(0,K1015),K1015)</f>
        <v>343.56197012716876</v>
      </c>
      <c r="I1016" s="12">
        <f>Cp*RhoP/(J1016*RhoA)*dP/1000*MassivSS</f>
        <v>0.48742404526060806</v>
      </c>
      <c r="J1016" s="24">
        <f>IF(H1016&lt;600,425+0.773*H1016-1.69/1000*H1016^2+2.22/1000^2*H1016^3,IF(H1016&lt;735,666+13002/(738-H1016),IF(H1016&lt;900,545+17820/(H1016-731),650)))</f>
        <v>581.12060149491799</v>
      </c>
      <c r="K1016" s="12">
        <f>LambdaP*MassivSS/(dP/1000)/(J1016*RhoA)/(1+I1016/3)*(D1016-H1016)*DeltaT-(EXP(I1016/10)-1)*(D1016-D1015)</f>
        <v>0.30824982955778985</v>
      </c>
      <c r="L1016" s="24">
        <f>L1015+IF(Limit=Oui,MAX(0,O1015),O1015)</f>
        <v>343.56197012716876</v>
      </c>
      <c r="M1016" s="12">
        <f>Cp*RhoP/(N1016*RhoA)*dP/1000*MassivW</f>
        <v>0.48742404526060806</v>
      </c>
      <c r="N1016" s="24">
        <f>IF(L1016&lt;600,425+0.773*L1016-1.69/1000*L1016^2+2.22/1000^2*L1016^3,IF(L1016&lt;735,666+13002/(738-L1016),IF(L1016&lt;900,545+17820/(L1016-731),650)))</f>
        <v>581.12060149491799</v>
      </c>
      <c r="O1016" s="12">
        <f>LambdaP*MassivW/(dP/1000)/(N1016*RhoA)/(1+M1016/3)*(D1016-L1016)*DeltaT-(EXP(M1016/10)-1)*(D1016-D1015)</f>
        <v>0.30824982955778985</v>
      </c>
      <c r="P1016" s="24">
        <f>P1015+IF(Limit=Oui,MAX(0,S1015),S1015)</f>
        <v>343.56197012716876</v>
      </c>
      <c r="Q1016" s="12">
        <f>Cp*RhoP/(R1016*RhoA)*dP/1000*MassivSI</f>
        <v>0.48742404526060806</v>
      </c>
      <c r="R1016" s="24">
        <f>IF(P1016&lt;600,425+0.773*P1016-1.69/1000*P1016^2+2.22/1000^2*P1016^3,IF(P1016&lt;735,666+13002/(738-P1016),IF(P1016&lt;900,545+17820/(P1016-731),650)))</f>
        <v>581.12060149491799</v>
      </c>
      <c r="S1016" s="12">
        <f>LambdaP*MassivSI/(dP/1000)/(R1016*RhoA)/(1+Q1016/3)*(D1016-P1016)*DeltaT-(EXP(Q1016/10)-1)*(D1016-D1015)</f>
        <v>0.30824982955778985</v>
      </c>
    </row>
    <row r="1017" spans="2:19" x14ac:dyDescent="0.25">
      <c r="B1017" s="3">
        <f t="shared" si="60"/>
        <v>4995</v>
      </c>
      <c r="C1017" s="14">
        <f t="shared" si="61"/>
        <v>83.25</v>
      </c>
      <c r="D1017" s="11">
        <f t="shared" si="62"/>
        <v>994.32341270120935</v>
      </c>
      <c r="E1017" s="11">
        <f t="shared" si="63"/>
        <v>343.87021995672654</v>
      </c>
      <c r="F1017" s="11">
        <f>L1017</f>
        <v>343.87021995672654</v>
      </c>
      <c r="G1017" s="11">
        <f>P1017</f>
        <v>343.87021995672654</v>
      </c>
      <c r="H1017" s="24">
        <f>H1016+IF(Limit=Oui,MAX(0,K1016),K1016)</f>
        <v>343.87021995672654</v>
      </c>
      <c r="I1017" s="12">
        <f>Cp*RhoP/(J1017*RhoA)*dP/1000*MassivSS</f>
        <v>0.48732114957188494</v>
      </c>
      <c r="J1017" s="24">
        <f>IF(H1017&lt;600,425+0.773*H1017-1.69/1000*H1017^2+2.22/1000^2*H1017^3,IF(H1017&lt;735,666+13002/(738-H1017),IF(H1017&lt;900,545+17820/(H1017-731),650)))</f>
        <v>581.24330251984691</v>
      </c>
      <c r="K1017" s="12">
        <f>LambdaP*MassivSS/(dP/1000)/(J1017*RhoA)/(1+I1017/3)*(D1017-H1017)*DeltaT-(EXP(I1017/10)-1)*(D1017-D1016)</f>
        <v>0.30812473439861893</v>
      </c>
      <c r="L1017" s="24">
        <f>L1016+IF(Limit=Oui,MAX(0,O1016),O1016)</f>
        <v>343.87021995672654</v>
      </c>
      <c r="M1017" s="12">
        <f>Cp*RhoP/(N1017*RhoA)*dP/1000*MassivW</f>
        <v>0.48732114957188494</v>
      </c>
      <c r="N1017" s="24">
        <f>IF(L1017&lt;600,425+0.773*L1017-1.69/1000*L1017^2+2.22/1000^2*L1017^3,IF(L1017&lt;735,666+13002/(738-L1017),IF(L1017&lt;900,545+17820/(L1017-731),650)))</f>
        <v>581.24330251984691</v>
      </c>
      <c r="O1017" s="12">
        <f>LambdaP*MassivW/(dP/1000)/(N1017*RhoA)/(1+M1017/3)*(D1017-L1017)*DeltaT-(EXP(M1017/10)-1)*(D1017-D1016)</f>
        <v>0.30812473439861893</v>
      </c>
      <c r="P1017" s="24">
        <f>P1016+IF(Limit=Oui,MAX(0,S1016),S1016)</f>
        <v>343.87021995672654</v>
      </c>
      <c r="Q1017" s="12">
        <f>Cp*RhoP/(R1017*RhoA)*dP/1000*MassivSI</f>
        <v>0.48732114957188494</v>
      </c>
      <c r="R1017" s="24">
        <f>IF(P1017&lt;600,425+0.773*P1017-1.69/1000*P1017^2+2.22/1000^2*P1017^3,IF(P1017&lt;735,666+13002/(738-P1017),IF(P1017&lt;900,545+17820/(P1017-731),650)))</f>
        <v>581.24330251984691</v>
      </c>
      <c r="S1017" s="12">
        <f>LambdaP*MassivSI/(dP/1000)/(R1017*RhoA)/(1+Q1017/3)*(D1017-P1017)*DeltaT-(EXP(Q1017/10)-1)*(D1017-D1016)</f>
        <v>0.30812473439861893</v>
      </c>
    </row>
    <row r="1018" spans="2:19" x14ac:dyDescent="0.25">
      <c r="B1018" s="3">
        <f t="shared" si="60"/>
        <v>5000</v>
      </c>
      <c r="C1018" s="14">
        <f t="shared" si="61"/>
        <v>83.333333333333329</v>
      </c>
      <c r="D1018" s="11">
        <f t="shared" si="62"/>
        <v>994.47309462800013</v>
      </c>
      <c r="E1018" s="11">
        <f t="shared" si="63"/>
        <v>344.17834469112518</v>
      </c>
      <c r="F1018" s="11">
        <f>L1018</f>
        <v>344.17834469112518</v>
      </c>
      <c r="G1018" s="11">
        <f>P1018</f>
        <v>344.17834469112518</v>
      </c>
      <c r="H1018" s="24">
        <f>H1017+IF(Limit=Oui,MAX(0,K1017),K1017)</f>
        <v>344.17834469112518</v>
      </c>
      <c r="I1018" s="12">
        <f>Cp*RhoP/(J1018*RhoA)*dP/1000*MassivSS</f>
        <v>0.48721824352145626</v>
      </c>
      <c r="J1018" s="24">
        <f>IF(H1018&lt;600,425+0.773*H1018-1.69/1000*H1018^2+2.22/1000^2*H1018^3,IF(H1018&lt;735,666+13002/(738-H1018),IF(H1018&lt;900,545+17820/(H1018-731),650)))</f>
        <v>581.3660677352218</v>
      </c>
      <c r="K1018" s="12">
        <f>LambdaP*MassivSS/(dP/1000)/(J1018*RhoA)/(1+I1018/3)*(D1018-H1018)*DeltaT-(EXP(I1018/10)-1)*(D1018-D1017)</f>
        <v>0.30799962802491615</v>
      </c>
      <c r="L1018" s="24">
        <f>L1017+IF(Limit=Oui,MAX(0,O1017),O1017)</f>
        <v>344.17834469112518</v>
      </c>
      <c r="M1018" s="12">
        <f>Cp*RhoP/(N1018*RhoA)*dP/1000*MassivW</f>
        <v>0.48721824352145626</v>
      </c>
      <c r="N1018" s="24">
        <f>IF(L1018&lt;600,425+0.773*L1018-1.69/1000*L1018^2+2.22/1000^2*L1018^3,IF(L1018&lt;735,666+13002/(738-L1018),IF(L1018&lt;900,545+17820/(L1018-731),650)))</f>
        <v>581.3660677352218</v>
      </c>
      <c r="O1018" s="12">
        <f>LambdaP*MassivW/(dP/1000)/(N1018*RhoA)/(1+M1018/3)*(D1018-L1018)*DeltaT-(EXP(M1018/10)-1)*(D1018-D1017)</f>
        <v>0.30799962802491615</v>
      </c>
      <c r="P1018" s="24">
        <f>P1017+IF(Limit=Oui,MAX(0,S1017),S1017)</f>
        <v>344.17834469112518</v>
      </c>
      <c r="Q1018" s="12">
        <f>Cp*RhoP/(R1018*RhoA)*dP/1000*MassivSI</f>
        <v>0.48721824352145626</v>
      </c>
      <c r="R1018" s="24">
        <f>IF(P1018&lt;600,425+0.773*P1018-1.69/1000*P1018^2+2.22/1000^2*P1018^3,IF(P1018&lt;735,666+13002/(738-P1018),IF(P1018&lt;900,545+17820/(P1018-731),650)))</f>
        <v>581.3660677352218</v>
      </c>
      <c r="S1018" s="12">
        <f>LambdaP*MassivSI/(dP/1000)/(R1018*RhoA)/(1+Q1018/3)*(D1018-P1018)*DeltaT-(EXP(Q1018/10)-1)*(D1018-D1017)</f>
        <v>0.30799962802491615</v>
      </c>
    </row>
    <row r="1019" spans="2:19" x14ac:dyDescent="0.25">
      <c r="B1019" s="3">
        <f t="shared" si="60"/>
        <v>5005</v>
      </c>
      <c r="C1019" s="14">
        <f t="shared" si="61"/>
        <v>83.416666666666671</v>
      </c>
      <c r="D1019" s="11">
        <f t="shared" si="62"/>
        <v>994.6226271716057</v>
      </c>
      <c r="E1019" s="11">
        <f t="shared" si="63"/>
        <v>344.48634431915008</v>
      </c>
      <c r="F1019" s="11">
        <f>L1019</f>
        <v>344.48634431915008</v>
      </c>
      <c r="G1019" s="11">
        <f>P1019</f>
        <v>344.48634431915008</v>
      </c>
      <c r="H1019" s="24">
        <f>H1018+IF(Limit=Oui,MAX(0,K1018),K1018)</f>
        <v>344.48634431915008</v>
      </c>
      <c r="I1019" s="12">
        <f>Cp*RhoP/(J1019*RhoA)*dP/1000*MassivSS</f>
        <v>0.48711532694376802</v>
      </c>
      <c r="J1019" s="24">
        <f>IF(H1019&lt;600,425+0.773*H1019-1.69/1000*H1019^2+2.22/1000^2*H1019^3,IF(H1019&lt;735,666+13002/(738-H1019),IF(H1019&lt;900,545+17820/(H1019-731),650)))</f>
        <v>581.48889738718685</v>
      </c>
      <c r="K1019" s="12">
        <f>LambdaP*MassivSS/(dP/1000)/(J1019*RhoA)/(1+I1019/3)*(D1019-H1019)*DeltaT-(EXP(I1019/10)-1)*(D1019-D1018)</f>
        <v>0.30787451056336984</v>
      </c>
      <c r="L1019" s="24">
        <f>L1018+IF(Limit=Oui,MAX(0,O1018),O1018)</f>
        <v>344.48634431915008</v>
      </c>
      <c r="M1019" s="12">
        <f>Cp*RhoP/(N1019*RhoA)*dP/1000*MassivW</f>
        <v>0.48711532694376802</v>
      </c>
      <c r="N1019" s="24">
        <f>IF(L1019&lt;600,425+0.773*L1019-1.69/1000*L1019^2+2.22/1000^2*L1019^3,IF(L1019&lt;735,666+13002/(738-L1019),IF(L1019&lt;900,545+17820/(L1019-731),650)))</f>
        <v>581.48889738718685</v>
      </c>
      <c r="O1019" s="12">
        <f>LambdaP*MassivW/(dP/1000)/(N1019*RhoA)/(1+M1019/3)*(D1019-L1019)*DeltaT-(EXP(M1019/10)-1)*(D1019-D1018)</f>
        <v>0.30787451056336984</v>
      </c>
      <c r="P1019" s="24">
        <f>P1018+IF(Limit=Oui,MAX(0,S1018),S1018)</f>
        <v>344.48634431915008</v>
      </c>
      <c r="Q1019" s="12">
        <f>Cp*RhoP/(R1019*RhoA)*dP/1000*MassivSI</f>
        <v>0.48711532694376802</v>
      </c>
      <c r="R1019" s="24">
        <f>IF(P1019&lt;600,425+0.773*P1019-1.69/1000*P1019^2+2.22/1000^2*P1019^3,IF(P1019&lt;735,666+13002/(738-P1019),IF(P1019&lt;900,545+17820/(P1019-731),650)))</f>
        <v>581.48889738718685</v>
      </c>
      <c r="S1019" s="12">
        <f>LambdaP*MassivSI/(dP/1000)/(R1019*RhoA)/(1+Q1019/3)*(D1019-P1019)*DeltaT-(EXP(Q1019/10)-1)*(D1019-D1018)</f>
        <v>0.30787451056336984</v>
      </c>
    </row>
    <row r="1020" spans="2:19" x14ac:dyDescent="0.25">
      <c r="B1020" s="3">
        <f t="shared" si="60"/>
        <v>5010</v>
      </c>
      <c r="C1020" s="14">
        <f t="shared" si="61"/>
        <v>83.5</v>
      </c>
      <c r="D1020" s="11">
        <f t="shared" si="62"/>
        <v>994.77201062989889</v>
      </c>
      <c r="E1020" s="11">
        <f t="shared" si="63"/>
        <v>344.79421882971343</v>
      </c>
      <c r="F1020" s="11">
        <f>L1020</f>
        <v>344.79421882971343</v>
      </c>
      <c r="G1020" s="11">
        <f>P1020</f>
        <v>344.79421882971343</v>
      </c>
      <c r="H1020" s="24">
        <f>H1019+IF(Limit=Oui,MAX(0,K1019),K1019)</f>
        <v>344.79421882971343</v>
      </c>
      <c r="I1020" s="12">
        <f>Cp*RhoP/(J1020*RhoA)*dP/1000*MassivSS</f>
        <v>0.48701239967430615</v>
      </c>
      <c r="J1020" s="24">
        <f>IF(H1020&lt;600,425+0.773*H1020-1.69/1000*H1020^2+2.22/1000^2*H1020^3,IF(H1020&lt;735,666+13002/(738-H1020),IF(H1020&lt;900,545+17820/(H1020-731),650)))</f>
        <v>581.61179172102811</v>
      </c>
      <c r="K1020" s="12">
        <f>LambdaP*MassivSS/(dP/1000)/(J1020*RhoA)/(1+I1020/3)*(D1020-H1020)*DeltaT-(EXP(I1020/10)-1)*(D1020-D1019)</f>
        <v>0.30774938214046293</v>
      </c>
      <c r="L1020" s="24">
        <f>L1019+IF(Limit=Oui,MAX(0,O1019),O1019)</f>
        <v>344.79421882971343</v>
      </c>
      <c r="M1020" s="12">
        <f>Cp*RhoP/(N1020*RhoA)*dP/1000*MassivW</f>
        <v>0.48701239967430615</v>
      </c>
      <c r="N1020" s="24">
        <f>IF(L1020&lt;600,425+0.773*L1020-1.69/1000*L1020^2+2.22/1000^2*L1020^3,IF(L1020&lt;735,666+13002/(738-L1020),IF(L1020&lt;900,545+17820/(L1020-731),650)))</f>
        <v>581.61179172102811</v>
      </c>
      <c r="O1020" s="12">
        <f>LambdaP*MassivW/(dP/1000)/(N1020*RhoA)/(1+M1020/3)*(D1020-L1020)*DeltaT-(EXP(M1020/10)-1)*(D1020-D1019)</f>
        <v>0.30774938214046293</v>
      </c>
      <c r="P1020" s="24">
        <f>P1019+IF(Limit=Oui,MAX(0,S1019),S1019)</f>
        <v>344.79421882971343</v>
      </c>
      <c r="Q1020" s="12">
        <f>Cp*RhoP/(R1020*RhoA)*dP/1000*MassivSI</f>
        <v>0.48701239967430615</v>
      </c>
      <c r="R1020" s="24">
        <f>IF(P1020&lt;600,425+0.773*P1020-1.69/1000*P1020^2+2.22/1000^2*P1020^3,IF(P1020&lt;735,666+13002/(738-P1020),IF(P1020&lt;900,545+17820/(P1020-731),650)))</f>
        <v>581.61179172102811</v>
      </c>
      <c r="S1020" s="12">
        <f>LambdaP*MassivSI/(dP/1000)/(R1020*RhoA)/(1+Q1020/3)*(D1020-P1020)*DeltaT-(EXP(Q1020/10)-1)*(D1020-D1019)</f>
        <v>0.30774938214046293</v>
      </c>
    </row>
    <row r="1021" spans="2:19" x14ac:dyDescent="0.25">
      <c r="B1021" s="3">
        <f t="shared" si="60"/>
        <v>5015</v>
      </c>
      <c r="C1021" s="14">
        <f t="shared" si="61"/>
        <v>83.583333333333329</v>
      </c>
      <c r="D1021" s="11">
        <f t="shared" si="62"/>
        <v>994.92124529986245</v>
      </c>
      <c r="E1021" s="11">
        <f t="shared" si="63"/>
        <v>345.10196821185389</v>
      </c>
      <c r="F1021" s="11">
        <f>L1021</f>
        <v>345.10196821185389</v>
      </c>
      <c r="G1021" s="11">
        <f>P1021</f>
        <v>345.10196821185389</v>
      </c>
      <c r="H1021" s="24">
        <f>H1020+IF(Limit=Oui,MAX(0,K1020),K1020)</f>
        <v>345.10196821185389</v>
      </c>
      <c r="I1021" s="12">
        <f>Cp*RhoP/(J1021*RhoA)*dP/1000*MassivSS</f>
        <v>0.48690946154959369</v>
      </c>
      <c r="J1021" s="24">
        <f>IF(H1021&lt;600,425+0.773*H1021-1.69/1000*H1021^2+2.22/1000^2*H1021^3,IF(H1021&lt;735,666+13002/(738-H1021),IF(H1021&lt;900,545+17820/(H1021-731),650)))</f>
        <v>581.73475098117456</v>
      </c>
      <c r="K1021" s="12">
        <f>LambdaP*MassivSS/(dP/1000)/(J1021*RhoA)/(1+I1021/3)*(D1021-H1021)*DeltaT-(EXP(I1021/10)-1)*(D1021-D1020)</f>
        <v>0.30762424288248019</v>
      </c>
      <c r="L1021" s="24">
        <f>L1020+IF(Limit=Oui,MAX(0,O1020),O1020)</f>
        <v>345.10196821185389</v>
      </c>
      <c r="M1021" s="12">
        <f>Cp*RhoP/(N1021*RhoA)*dP/1000*MassivW</f>
        <v>0.48690946154959369</v>
      </c>
      <c r="N1021" s="24">
        <f>IF(L1021&lt;600,425+0.773*L1021-1.69/1000*L1021^2+2.22/1000^2*L1021^3,IF(L1021&lt;735,666+13002/(738-L1021),IF(L1021&lt;900,545+17820/(L1021-731),650)))</f>
        <v>581.73475098117456</v>
      </c>
      <c r="O1021" s="12">
        <f>LambdaP*MassivW/(dP/1000)/(N1021*RhoA)/(1+M1021/3)*(D1021-L1021)*DeltaT-(EXP(M1021/10)-1)*(D1021-D1020)</f>
        <v>0.30762424288248019</v>
      </c>
      <c r="P1021" s="24">
        <f>P1020+IF(Limit=Oui,MAX(0,S1020),S1020)</f>
        <v>345.10196821185389</v>
      </c>
      <c r="Q1021" s="12">
        <f>Cp*RhoP/(R1021*RhoA)*dP/1000*MassivSI</f>
        <v>0.48690946154959369</v>
      </c>
      <c r="R1021" s="24">
        <f>IF(P1021&lt;600,425+0.773*P1021-1.69/1000*P1021^2+2.22/1000^2*P1021^3,IF(P1021&lt;735,666+13002/(738-P1021),IF(P1021&lt;900,545+17820/(P1021-731),650)))</f>
        <v>581.73475098117456</v>
      </c>
      <c r="S1021" s="12">
        <f>LambdaP*MassivSI/(dP/1000)/(R1021*RhoA)/(1+Q1021/3)*(D1021-P1021)*DeltaT-(EXP(Q1021/10)-1)*(D1021-D1020)</f>
        <v>0.30762424288248019</v>
      </c>
    </row>
    <row r="1022" spans="2:19" x14ac:dyDescent="0.25">
      <c r="B1022" s="3">
        <f t="shared" si="60"/>
        <v>5020</v>
      </c>
      <c r="C1022" s="14">
        <f t="shared" si="61"/>
        <v>83.666666666666671</v>
      </c>
      <c r="D1022" s="11">
        <f t="shared" si="62"/>
        <v>995.07033147759228</v>
      </c>
      <c r="E1022" s="11">
        <f t="shared" si="63"/>
        <v>345.40959245473636</v>
      </c>
      <c r="F1022" s="11">
        <f>L1022</f>
        <v>345.40959245473636</v>
      </c>
      <c r="G1022" s="11">
        <f>P1022</f>
        <v>345.40959245473636</v>
      </c>
      <c r="H1022" s="24">
        <f>H1021+IF(Limit=Oui,MAX(0,K1021),K1021)</f>
        <v>345.40959245473636</v>
      </c>
      <c r="I1022" s="12">
        <f>Cp*RhoP/(J1022*RhoA)*dP/1000*MassivSS</f>
        <v>0.48680651240718903</v>
      </c>
      <c r="J1022" s="24">
        <f>IF(H1022&lt;600,425+0.773*H1022-1.69/1000*H1022^2+2.22/1000^2*H1022^3,IF(H1022&lt;735,666+13002/(738-H1022),IF(H1022&lt;900,545+17820/(H1022-731),650)))</f>
        <v>581.85777541119785</v>
      </c>
      <c r="K1022" s="12">
        <f>LambdaP*MassivSS/(dP/1000)/(J1022*RhoA)/(1+I1022/3)*(D1022-H1022)*DeltaT-(EXP(I1022/10)-1)*(D1022-D1021)</f>
        <v>0.30749909291553057</v>
      </c>
      <c r="L1022" s="24">
        <f>L1021+IF(Limit=Oui,MAX(0,O1021),O1021)</f>
        <v>345.40959245473636</v>
      </c>
      <c r="M1022" s="12">
        <f>Cp*RhoP/(N1022*RhoA)*dP/1000*MassivW</f>
        <v>0.48680651240718903</v>
      </c>
      <c r="N1022" s="24">
        <f>IF(L1022&lt;600,425+0.773*L1022-1.69/1000*L1022^2+2.22/1000^2*L1022^3,IF(L1022&lt;735,666+13002/(738-L1022),IF(L1022&lt;900,545+17820/(L1022-731),650)))</f>
        <v>581.85777541119785</v>
      </c>
      <c r="O1022" s="12">
        <f>LambdaP*MassivW/(dP/1000)/(N1022*RhoA)/(1+M1022/3)*(D1022-L1022)*DeltaT-(EXP(M1022/10)-1)*(D1022-D1021)</f>
        <v>0.30749909291553057</v>
      </c>
      <c r="P1022" s="24">
        <f>P1021+IF(Limit=Oui,MAX(0,S1021),S1021)</f>
        <v>345.40959245473636</v>
      </c>
      <c r="Q1022" s="12">
        <f>Cp*RhoP/(R1022*RhoA)*dP/1000*MassivSI</f>
        <v>0.48680651240718903</v>
      </c>
      <c r="R1022" s="24">
        <f>IF(P1022&lt;600,425+0.773*P1022-1.69/1000*P1022^2+2.22/1000^2*P1022^3,IF(P1022&lt;735,666+13002/(738-P1022),IF(P1022&lt;900,545+17820/(P1022-731),650)))</f>
        <v>581.85777541119785</v>
      </c>
      <c r="S1022" s="12">
        <f>LambdaP*MassivSI/(dP/1000)/(R1022*RhoA)/(1+Q1022/3)*(D1022-P1022)*DeltaT-(EXP(Q1022/10)-1)*(D1022-D1021)</f>
        <v>0.30749909291553057</v>
      </c>
    </row>
    <row r="1023" spans="2:19" x14ac:dyDescent="0.25">
      <c r="B1023" s="3">
        <f t="shared" si="60"/>
        <v>5025</v>
      </c>
      <c r="C1023" s="14">
        <f t="shared" si="61"/>
        <v>83.75</v>
      </c>
      <c r="D1023" s="11">
        <f t="shared" si="62"/>
        <v>995.21926945830228</v>
      </c>
      <c r="E1023" s="11">
        <f t="shared" si="63"/>
        <v>345.71709154765188</v>
      </c>
      <c r="F1023" s="11">
        <f>L1023</f>
        <v>345.71709154765188</v>
      </c>
      <c r="G1023" s="11">
        <f>P1023</f>
        <v>345.71709154765188</v>
      </c>
      <c r="H1023" s="24">
        <f>H1022+IF(Limit=Oui,MAX(0,K1022),K1022)</f>
        <v>345.71709154765188</v>
      </c>
      <c r="I1023" s="12">
        <f>Cp*RhoP/(J1023*RhoA)*dP/1000*MassivSS</f>
        <v>0.4867035520856825</v>
      </c>
      <c r="J1023" s="24">
        <f>IF(H1023&lt;600,425+0.773*H1023-1.69/1000*H1023^2+2.22/1000^2*H1023^3,IF(H1023&lt;735,666+13002/(738-H1023),IF(H1023&lt;900,545+17820/(H1023-731),650)))</f>
        <v>581.98086525381507</v>
      </c>
      <c r="K1023" s="12">
        <f>LambdaP*MassivSS/(dP/1000)/(J1023*RhoA)/(1+I1023/3)*(D1023-H1023)*DeltaT-(EXP(I1023/10)-1)*(D1023-D1022)</f>
        <v>0.30737393236546456</v>
      </c>
      <c r="L1023" s="24">
        <f>L1022+IF(Limit=Oui,MAX(0,O1022),O1022)</f>
        <v>345.71709154765188</v>
      </c>
      <c r="M1023" s="12">
        <f>Cp*RhoP/(N1023*RhoA)*dP/1000*MassivW</f>
        <v>0.4867035520856825</v>
      </c>
      <c r="N1023" s="24">
        <f>IF(L1023&lt;600,425+0.773*L1023-1.69/1000*L1023^2+2.22/1000^2*L1023^3,IF(L1023&lt;735,666+13002/(738-L1023),IF(L1023&lt;900,545+17820/(L1023-731),650)))</f>
        <v>581.98086525381507</v>
      </c>
      <c r="O1023" s="12">
        <f>LambdaP*MassivW/(dP/1000)/(N1023*RhoA)/(1+M1023/3)*(D1023-L1023)*DeltaT-(EXP(M1023/10)-1)*(D1023-D1022)</f>
        <v>0.30737393236546456</v>
      </c>
      <c r="P1023" s="24">
        <f>P1022+IF(Limit=Oui,MAX(0,S1022),S1022)</f>
        <v>345.71709154765188</v>
      </c>
      <c r="Q1023" s="12">
        <f>Cp*RhoP/(R1023*RhoA)*dP/1000*MassivSI</f>
        <v>0.4867035520856825</v>
      </c>
      <c r="R1023" s="24">
        <f>IF(P1023&lt;600,425+0.773*P1023-1.69/1000*P1023^2+2.22/1000^2*P1023^3,IF(P1023&lt;735,666+13002/(738-P1023),IF(P1023&lt;900,545+17820/(P1023-731),650)))</f>
        <v>581.98086525381507</v>
      </c>
      <c r="S1023" s="12">
        <f>LambdaP*MassivSI/(dP/1000)/(R1023*RhoA)/(1+Q1023/3)*(D1023-P1023)*DeltaT-(EXP(Q1023/10)-1)*(D1023-D1022)</f>
        <v>0.30737393236546456</v>
      </c>
    </row>
    <row r="1024" spans="2:19" x14ac:dyDescent="0.25">
      <c r="B1024" s="3">
        <f t="shared" si="60"/>
        <v>5030</v>
      </c>
      <c r="C1024" s="14">
        <f t="shared" si="61"/>
        <v>83.833333333333329</v>
      </c>
      <c r="D1024" s="11">
        <f t="shared" si="62"/>
        <v>995.36805953632563</v>
      </c>
      <c r="E1024" s="11">
        <f t="shared" si="63"/>
        <v>346.02446548001734</v>
      </c>
      <c r="F1024" s="11">
        <f>L1024</f>
        <v>346.02446548001734</v>
      </c>
      <c r="G1024" s="11">
        <f>P1024</f>
        <v>346.02446548001734</v>
      </c>
      <c r="H1024" s="24">
        <f>H1023+IF(Limit=Oui,MAX(0,K1023),K1023)</f>
        <v>346.02446548001734</v>
      </c>
      <c r="I1024" s="12">
        <f>Cp*RhoP/(J1024*RhoA)*dP/1000*MassivSS</f>
        <v>0.48660058042469395</v>
      </c>
      <c r="J1024" s="24">
        <f>IF(H1024&lt;600,425+0.773*H1024-1.69/1000*H1024^2+2.22/1000^2*H1024^3,IF(H1024&lt;735,666+13002/(738-H1024),IF(H1024&lt;900,545+17820/(H1024-731),650)))</f>
        <v>582.10402075088882</v>
      </c>
      <c r="K1024" s="12">
        <f>LambdaP*MassivSS/(dP/1000)/(J1024*RhoA)/(1+I1024/3)*(D1024-H1024)*DeltaT-(EXP(I1024/10)-1)*(D1024-D1023)</f>
        <v>0.30724876135805429</v>
      </c>
      <c r="L1024" s="24">
        <f>L1023+IF(Limit=Oui,MAX(0,O1023),O1023)</f>
        <v>346.02446548001734</v>
      </c>
      <c r="M1024" s="12">
        <f>Cp*RhoP/(N1024*RhoA)*dP/1000*MassivW</f>
        <v>0.48660058042469395</v>
      </c>
      <c r="N1024" s="24">
        <f>IF(L1024&lt;600,425+0.773*L1024-1.69/1000*L1024^2+2.22/1000^2*L1024^3,IF(L1024&lt;735,666+13002/(738-L1024),IF(L1024&lt;900,545+17820/(L1024-731),650)))</f>
        <v>582.10402075088882</v>
      </c>
      <c r="O1024" s="12">
        <f>LambdaP*MassivW/(dP/1000)/(N1024*RhoA)/(1+M1024/3)*(D1024-L1024)*DeltaT-(EXP(M1024/10)-1)*(D1024-D1023)</f>
        <v>0.30724876135805429</v>
      </c>
      <c r="P1024" s="24">
        <f>P1023+IF(Limit=Oui,MAX(0,S1023),S1023)</f>
        <v>346.02446548001734</v>
      </c>
      <c r="Q1024" s="12">
        <f>Cp*RhoP/(R1024*RhoA)*dP/1000*MassivSI</f>
        <v>0.48660058042469395</v>
      </c>
      <c r="R1024" s="24">
        <f>IF(P1024&lt;600,425+0.773*P1024-1.69/1000*P1024^2+2.22/1000^2*P1024^3,IF(P1024&lt;735,666+13002/(738-P1024),IF(P1024&lt;900,545+17820/(P1024-731),650)))</f>
        <v>582.10402075088882</v>
      </c>
      <c r="S1024" s="12">
        <f>LambdaP*MassivSI/(dP/1000)/(R1024*RhoA)/(1+Q1024/3)*(D1024-P1024)*DeltaT-(EXP(Q1024/10)-1)*(D1024-D1023)</f>
        <v>0.30724876135805429</v>
      </c>
    </row>
    <row r="1025" spans="2:19" x14ac:dyDescent="0.25">
      <c r="B1025" s="3">
        <f t="shared" si="60"/>
        <v>5035</v>
      </c>
      <c r="C1025" s="14">
        <f t="shared" si="61"/>
        <v>83.916666666666671</v>
      </c>
      <c r="D1025" s="11">
        <f t="shared" si="62"/>
        <v>995.51670200512046</v>
      </c>
      <c r="E1025" s="11">
        <f t="shared" si="63"/>
        <v>346.33171424137538</v>
      </c>
      <c r="F1025" s="11">
        <f>L1025</f>
        <v>346.33171424137538</v>
      </c>
      <c r="G1025" s="11">
        <f>P1025</f>
        <v>346.33171424137538</v>
      </c>
      <c r="H1025" s="24">
        <f>H1024+IF(Limit=Oui,MAX(0,K1024),K1024)</f>
        <v>346.33171424137538</v>
      </c>
      <c r="I1025" s="12">
        <f>Cp*RhoP/(J1025*RhoA)*dP/1000*MassivSS</f>
        <v>0.48649759726487252</v>
      </c>
      <c r="J1025" s="24">
        <f>IF(H1025&lt;600,425+0.773*H1025-1.69/1000*H1025^2+2.22/1000^2*H1025^3,IF(H1025&lt;735,666+13002/(738-H1025),IF(H1025&lt;900,545+17820/(H1025-731),650)))</f>
        <v>582.2272421434277</v>
      </c>
      <c r="K1025" s="12">
        <f>LambdaP*MassivSS/(dP/1000)/(J1025*RhoA)/(1+I1025/3)*(D1025-H1025)*DeltaT-(EXP(I1025/10)-1)*(D1025-D1024)</f>
        <v>0.30712358001877482</v>
      </c>
      <c r="L1025" s="24">
        <f>L1024+IF(Limit=Oui,MAX(0,O1024),O1024)</f>
        <v>346.33171424137538</v>
      </c>
      <c r="M1025" s="12">
        <f>Cp*RhoP/(N1025*RhoA)*dP/1000*MassivW</f>
        <v>0.48649759726487252</v>
      </c>
      <c r="N1025" s="24">
        <f>IF(L1025&lt;600,425+0.773*L1025-1.69/1000*L1025^2+2.22/1000^2*L1025^3,IF(L1025&lt;735,666+13002/(738-L1025),IF(L1025&lt;900,545+17820/(L1025-731),650)))</f>
        <v>582.2272421434277</v>
      </c>
      <c r="O1025" s="12">
        <f>LambdaP*MassivW/(dP/1000)/(N1025*RhoA)/(1+M1025/3)*(D1025-L1025)*DeltaT-(EXP(M1025/10)-1)*(D1025-D1024)</f>
        <v>0.30712358001877482</v>
      </c>
      <c r="P1025" s="24">
        <f>P1024+IF(Limit=Oui,MAX(0,S1024),S1024)</f>
        <v>346.33171424137538</v>
      </c>
      <c r="Q1025" s="12">
        <f>Cp*RhoP/(R1025*RhoA)*dP/1000*MassivSI</f>
        <v>0.48649759726487252</v>
      </c>
      <c r="R1025" s="24">
        <f>IF(P1025&lt;600,425+0.773*P1025-1.69/1000*P1025^2+2.22/1000^2*P1025^3,IF(P1025&lt;735,666+13002/(738-P1025),IF(P1025&lt;900,545+17820/(P1025-731),650)))</f>
        <v>582.2272421434277</v>
      </c>
      <c r="S1025" s="12">
        <f>LambdaP*MassivSI/(dP/1000)/(R1025*RhoA)/(1+Q1025/3)*(D1025-P1025)*DeltaT-(EXP(Q1025/10)-1)*(D1025-D1024)</f>
        <v>0.30712358001877482</v>
      </c>
    </row>
    <row r="1026" spans="2:19" x14ac:dyDescent="0.25">
      <c r="B1026" s="3">
        <f t="shared" si="60"/>
        <v>5040</v>
      </c>
      <c r="C1026" s="14">
        <f t="shared" si="61"/>
        <v>84</v>
      </c>
      <c r="D1026" s="11">
        <f t="shared" si="62"/>
        <v>995.6651971572719</v>
      </c>
      <c r="E1026" s="11">
        <f t="shared" si="63"/>
        <v>346.63883782139413</v>
      </c>
      <c r="F1026" s="11">
        <f>L1026</f>
        <v>346.63883782139413</v>
      </c>
      <c r="G1026" s="11">
        <f>P1026</f>
        <v>346.63883782139413</v>
      </c>
      <c r="H1026" s="24">
        <f>H1025+IF(Limit=Oui,MAX(0,K1025),K1025)</f>
        <v>346.63883782139413</v>
      </c>
      <c r="I1026" s="12">
        <f>Cp*RhoP/(J1026*RhoA)*dP/1000*MassivSS</f>
        <v>0.48639460244789007</v>
      </c>
      <c r="J1026" s="24">
        <f>IF(H1026&lt;600,425+0.773*H1026-1.69/1000*H1026^2+2.22/1000^2*H1026^3,IF(H1026&lt;735,666+13002/(738-H1026),IF(H1026&lt;900,545+17820/(H1026-731),650)))</f>
        <v>582.3505296715889</v>
      </c>
      <c r="K1026" s="12">
        <f>LambdaP*MassivSS/(dP/1000)/(J1026*RhoA)/(1+I1026/3)*(D1026-H1026)*DeltaT-(EXP(I1026/10)-1)*(D1026-D1025)</f>
        <v>0.30699838847298477</v>
      </c>
      <c r="L1026" s="24">
        <f>L1025+IF(Limit=Oui,MAX(0,O1025),O1025)</f>
        <v>346.63883782139413</v>
      </c>
      <c r="M1026" s="12">
        <f>Cp*RhoP/(N1026*RhoA)*dP/1000*MassivW</f>
        <v>0.48639460244789007</v>
      </c>
      <c r="N1026" s="24">
        <f>IF(L1026&lt;600,425+0.773*L1026-1.69/1000*L1026^2+2.22/1000^2*L1026^3,IF(L1026&lt;735,666+13002/(738-L1026),IF(L1026&lt;900,545+17820/(L1026-731),650)))</f>
        <v>582.3505296715889</v>
      </c>
      <c r="O1026" s="12">
        <f>LambdaP*MassivW/(dP/1000)/(N1026*RhoA)/(1+M1026/3)*(D1026-L1026)*DeltaT-(EXP(M1026/10)-1)*(D1026-D1025)</f>
        <v>0.30699838847298477</v>
      </c>
      <c r="P1026" s="24">
        <f>P1025+IF(Limit=Oui,MAX(0,S1025),S1025)</f>
        <v>346.63883782139413</v>
      </c>
      <c r="Q1026" s="12">
        <f>Cp*RhoP/(R1026*RhoA)*dP/1000*MassivSI</f>
        <v>0.48639460244789007</v>
      </c>
      <c r="R1026" s="24">
        <f>IF(P1026&lt;600,425+0.773*P1026-1.69/1000*P1026^2+2.22/1000^2*P1026^3,IF(P1026&lt;735,666+13002/(738-P1026),IF(P1026&lt;900,545+17820/(P1026-731),650)))</f>
        <v>582.3505296715889</v>
      </c>
      <c r="S1026" s="12">
        <f>LambdaP*MassivSI/(dP/1000)/(R1026*RhoA)/(1+Q1026/3)*(D1026-P1026)*DeltaT-(EXP(Q1026/10)-1)*(D1026-D1025)</f>
        <v>0.30699838847298477</v>
      </c>
    </row>
    <row r="1027" spans="2:19" x14ac:dyDescent="0.25">
      <c r="B1027" s="3">
        <f t="shared" si="60"/>
        <v>5045</v>
      </c>
      <c r="C1027" s="14">
        <f t="shared" si="61"/>
        <v>84.083333333333329</v>
      </c>
      <c r="D1027" s="11">
        <f t="shared" si="62"/>
        <v>995.81354528449617</v>
      </c>
      <c r="E1027" s="11">
        <f t="shared" si="63"/>
        <v>346.94583620986714</v>
      </c>
      <c r="F1027" s="11">
        <f>L1027</f>
        <v>346.94583620986714</v>
      </c>
      <c r="G1027" s="11">
        <f>P1027</f>
        <v>346.94583620986714</v>
      </c>
      <c r="H1027" s="24">
        <f>H1026+IF(Limit=Oui,MAX(0,K1026),K1026)</f>
        <v>346.94583620986714</v>
      </c>
      <c r="I1027" s="12">
        <f>Cp*RhoP/(J1027*RhoA)*dP/1000*MassivSS</f>
        <v>0.48629159581644243</v>
      </c>
      <c r="J1027" s="24">
        <f>IF(H1027&lt;600,425+0.773*H1027-1.69/1000*H1027^2+2.22/1000^2*H1027^3,IF(H1027&lt;735,666+13002/(738-H1027),IF(H1027&lt;900,545+17820/(H1027-731),650)))</f>
        <v>582.47388357467753</v>
      </c>
      <c r="K1027" s="12">
        <f>LambdaP*MassivSS/(dP/1000)/(J1027*RhoA)/(1+I1027/3)*(D1027-H1027)*DeltaT-(EXP(I1027/10)-1)*(D1027-D1026)</f>
        <v>0.30687318684582621</v>
      </c>
      <c r="L1027" s="24">
        <f>L1026+IF(Limit=Oui,MAX(0,O1026),O1026)</f>
        <v>346.94583620986714</v>
      </c>
      <c r="M1027" s="12">
        <f>Cp*RhoP/(N1027*RhoA)*dP/1000*MassivW</f>
        <v>0.48629159581644243</v>
      </c>
      <c r="N1027" s="24">
        <f>IF(L1027&lt;600,425+0.773*L1027-1.69/1000*L1027^2+2.22/1000^2*L1027^3,IF(L1027&lt;735,666+13002/(738-L1027),IF(L1027&lt;900,545+17820/(L1027-731),650)))</f>
        <v>582.47388357467753</v>
      </c>
      <c r="O1027" s="12">
        <f>LambdaP*MassivW/(dP/1000)/(N1027*RhoA)/(1+M1027/3)*(D1027-L1027)*DeltaT-(EXP(M1027/10)-1)*(D1027-D1026)</f>
        <v>0.30687318684582621</v>
      </c>
      <c r="P1027" s="24">
        <f>P1026+IF(Limit=Oui,MAX(0,S1026),S1026)</f>
        <v>346.94583620986714</v>
      </c>
      <c r="Q1027" s="12">
        <f>Cp*RhoP/(R1027*RhoA)*dP/1000*MassivSI</f>
        <v>0.48629159581644243</v>
      </c>
      <c r="R1027" s="24">
        <f>IF(P1027&lt;600,425+0.773*P1027-1.69/1000*P1027^2+2.22/1000^2*P1027^3,IF(P1027&lt;735,666+13002/(738-P1027),IF(P1027&lt;900,545+17820/(P1027-731),650)))</f>
        <v>582.47388357467753</v>
      </c>
      <c r="S1027" s="12">
        <f>LambdaP*MassivSI/(dP/1000)/(R1027*RhoA)/(1+Q1027/3)*(D1027-P1027)*DeltaT-(EXP(Q1027/10)-1)*(D1027-D1026)</f>
        <v>0.30687318684582621</v>
      </c>
    </row>
    <row r="1028" spans="2:19" x14ac:dyDescent="0.25">
      <c r="B1028" s="3">
        <f t="shared" si="60"/>
        <v>5050</v>
      </c>
      <c r="C1028" s="14">
        <f t="shared" si="61"/>
        <v>84.166666666666671</v>
      </c>
      <c r="D1028" s="11">
        <f t="shared" si="62"/>
        <v>995.96174667764399</v>
      </c>
      <c r="E1028" s="11">
        <f t="shared" si="63"/>
        <v>347.25270939671299</v>
      </c>
      <c r="F1028" s="11">
        <f>L1028</f>
        <v>347.25270939671299</v>
      </c>
      <c r="G1028" s="11">
        <f>P1028</f>
        <v>347.25270939671299</v>
      </c>
      <c r="H1028" s="24">
        <f>H1027+IF(Limit=Oui,MAX(0,K1027),K1027)</f>
        <v>347.25270939671299</v>
      </c>
      <c r="I1028" s="12">
        <f>Cp*RhoP/(J1028*RhoA)*dP/1000*MassivSS</f>
        <v>0.48618857721424563</v>
      </c>
      <c r="J1028" s="24">
        <f>IF(H1028&lt;600,425+0.773*H1028-1.69/1000*H1028^2+2.22/1000^2*H1028^3,IF(H1028&lt;735,666+13002/(738-H1028),IF(H1028&lt;900,545+17820/(H1028-731),650)))</f>
        <v>582.59730409114854</v>
      </c>
      <c r="K1028" s="12">
        <f>LambdaP*MassivSS/(dP/1000)/(J1028*RhoA)/(1+I1028/3)*(D1028-H1028)*DeltaT-(EXP(I1028/10)-1)*(D1028-D1027)</f>
        <v>0.3067479752622585</v>
      </c>
      <c r="L1028" s="24">
        <f>L1027+IF(Limit=Oui,MAX(0,O1027),O1027)</f>
        <v>347.25270939671299</v>
      </c>
      <c r="M1028" s="12">
        <f>Cp*RhoP/(N1028*RhoA)*dP/1000*MassivW</f>
        <v>0.48618857721424563</v>
      </c>
      <c r="N1028" s="24">
        <f>IF(L1028&lt;600,425+0.773*L1028-1.69/1000*L1028^2+2.22/1000^2*L1028^3,IF(L1028&lt;735,666+13002/(738-L1028),IF(L1028&lt;900,545+17820/(L1028-731),650)))</f>
        <v>582.59730409114854</v>
      </c>
      <c r="O1028" s="12">
        <f>LambdaP*MassivW/(dP/1000)/(N1028*RhoA)/(1+M1028/3)*(D1028-L1028)*DeltaT-(EXP(M1028/10)-1)*(D1028-D1027)</f>
        <v>0.3067479752622585</v>
      </c>
      <c r="P1028" s="24">
        <f>P1027+IF(Limit=Oui,MAX(0,S1027),S1027)</f>
        <v>347.25270939671299</v>
      </c>
      <c r="Q1028" s="12">
        <f>Cp*RhoP/(R1028*RhoA)*dP/1000*MassivSI</f>
        <v>0.48618857721424563</v>
      </c>
      <c r="R1028" s="24">
        <f>IF(P1028&lt;600,425+0.773*P1028-1.69/1000*P1028^2+2.22/1000^2*P1028^3,IF(P1028&lt;735,666+13002/(738-P1028),IF(P1028&lt;900,545+17820/(P1028-731),650)))</f>
        <v>582.59730409114854</v>
      </c>
      <c r="S1028" s="12">
        <f>LambdaP*MassivSI/(dP/1000)/(R1028*RhoA)/(1+Q1028/3)*(D1028-P1028)*DeltaT-(EXP(Q1028/10)-1)*(D1028-D1027)</f>
        <v>0.3067479752622585</v>
      </c>
    </row>
    <row r="1029" spans="2:19" x14ac:dyDescent="0.25">
      <c r="B1029" s="3">
        <f t="shared" si="60"/>
        <v>5055</v>
      </c>
      <c r="C1029" s="14">
        <f t="shared" si="61"/>
        <v>84.25</v>
      </c>
      <c r="D1029" s="11">
        <f t="shared" si="62"/>
        <v>996.10980162670353</v>
      </c>
      <c r="E1029" s="11">
        <f t="shared" si="63"/>
        <v>347.55945737197527</v>
      </c>
      <c r="F1029" s="11">
        <f>L1029</f>
        <v>347.55945737197527</v>
      </c>
      <c r="G1029" s="11">
        <f>P1029</f>
        <v>347.55945737197527</v>
      </c>
      <c r="H1029" s="24">
        <f>H1028+IF(Limit=Oui,MAX(0,K1028),K1028)</f>
        <v>347.55945737197527</v>
      </c>
      <c r="I1029" s="12">
        <f>Cp*RhoP/(J1029*RhoA)*dP/1000*MassivSS</f>
        <v>0.48608554648603225</v>
      </c>
      <c r="J1029" s="24">
        <f>IF(H1029&lt;600,425+0.773*H1029-1.69/1000*H1029^2+2.22/1000^2*H1029^3,IF(H1029&lt;735,666+13002/(738-H1029),IF(H1029&lt;900,545+17820/(H1029-731),650)))</f>
        <v>582.72079145860789</v>
      </c>
      <c r="K1029" s="12">
        <f>LambdaP*MassivSS/(dP/1000)/(J1029*RhoA)/(1+I1029/3)*(D1029-H1029)*DeltaT-(EXP(I1029/10)-1)*(D1029-D1028)</f>
        <v>0.30662275384708199</v>
      </c>
      <c r="L1029" s="24">
        <f>L1028+IF(Limit=Oui,MAX(0,O1028),O1028)</f>
        <v>347.55945737197527</v>
      </c>
      <c r="M1029" s="12">
        <f>Cp*RhoP/(N1029*RhoA)*dP/1000*MassivW</f>
        <v>0.48608554648603225</v>
      </c>
      <c r="N1029" s="24">
        <f>IF(L1029&lt;600,425+0.773*L1029-1.69/1000*L1029^2+2.22/1000^2*L1029^3,IF(L1029&lt;735,666+13002/(738-L1029),IF(L1029&lt;900,545+17820/(L1029-731),650)))</f>
        <v>582.72079145860789</v>
      </c>
      <c r="O1029" s="12">
        <f>LambdaP*MassivW/(dP/1000)/(N1029*RhoA)/(1+M1029/3)*(D1029-L1029)*DeltaT-(EXP(M1029/10)-1)*(D1029-D1028)</f>
        <v>0.30662275384708199</v>
      </c>
      <c r="P1029" s="24">
        <f>P1028+IF(Limit=Oui,MAX(0,S1028),S1028)</f>
        <v>347.55945737197527</v>
      </c>
      <c r="Q1029" s="12">
        <f>Cp*RhoP/(R1029*RhoA)*dP/1000*MassivSI</f>
        <v>0.48608554648603225</v>
      </c>
      <c r="R1029" s="24">
        <f>IF(P1029&lt;600,425+0.773*P1029-1.69/1000*P1029^2+2.22/1000^2*P1029^3,IF(P1029&lt;735,666+13002/(738-P1029),IF(P1029&lt;900,545+17820/(P1029-731),650)))</f>
        <v>582.72079145860789</v>
      </c>
      <c r="S1029" s="12">
        <f>LambdaP*MassivSI/(dP/1000)/(R1029*RhoA)/(1+Q1029/3)*(D1029-P1029)*DeltaT-(EXP(Q1029/10)-1)*(D1029-D1028)</f>
        <v>0.30662275384708199</v>
      </c>
    </row>
    <row r="1030" spans="2:19" x14ac:dyDescent="0.25">
      <c r="B1030" s="3">
        <f t="shared" si="60"/>
        <v>5060</v>
      </c>
      <c r="C1030" s="14">
        <f t="shared" si="61"/>
        <v>84.333333333333329</v>
      </c>
      <c r="D1030" s="11">
        <f t="shared" si="62"/>
        <v>996.25771042080441</v>
      </c>
      <c r="E1030" s="11">
        <f t="shared" si="63"/>
        <v>347.86608012582235</v>
      </c>
      <c r="F1030" s="11">
        <f>L1030</f>
        <v>347.86608012582235</v>
      </c>
      <c r="G1030" s="11">
        <f>P1030</f>
        <v>347.86608012582235</v>
      </c>
      <c r="H1030" s="24">
        <f>H1029+IF(Limit=Oui,MAX(0,K1029),K1029)</f>
        <v>347.86608012582235</v>
      </c>
      <c r="I1030" s="12">
        <f>Cp*RhoP/(J1030*RhoA)*dP/1000*MassivSS</f>
        <v>0.48598250347755173</v>
      </c>
      <c r="J1030" s="24">
        <f>IF(H1030&lt;600,425+0.773*H1030-1.69/1000*H1030^2+2.22/1000^2*H1030^3,IF(H1030&lt;735,666+13002/(738-H1030),IF(H1030&lt;900,545+17820/(H1030-731),650)))</f>
        <v>582.8443459138125</v>
      </c>
      <c r="K1030" s="12">
        <f>LambdaP*MassivSS/(dP/1000)/(J1030*RhoA)/(1+I1030/3)*(D1030-H1030)*DeltaT-(EXP(I1030/10)-1)*(D1030-D1029)</f>
        <v>0.30649752272488717</v>
      </c>
      <c r="L1030" s="24">
        <f>L1029+IF(Limit=Oui,MAX(0,O1029),O1029)</f>
        <v>347.86608012582235</v>
      </c>
      <c r="M1030" s="12">
        <f>Cp*RhoP/(N1030*RhoA)*dP/1000*MassivW</f>
        <v>0.48598250347755173</v>
      </c>
      <c r="N1030" s="24">
        <f>IF(L1030&lt;600,425+0.773*L1030-1.69/1000*L1030^2+2.22/1000^2*L1030^3,IF(L1030&lt;735,666+13002/(738-L1030),IF(L1030&lt;900,545+17820/(L1030-731),650)))</f>
        <v>582.8443459138125</v>
      </c>
      <c r="O1030" s="12">
        <f>LambdaP*MassivW/(dP/1000)/(N1030*RhoA)/(1+M1030/3)*(D1030-L1030)*DeltaT-(EXP(M1030/10)-1)*(D1030-D1029)</f>
        <v>0.30649752272488717</v>
      </c>
      <c r="P1030" s="24">
        <f>P1029+IF(Limit=Oui,MAX(0,S1029),S1029)</f>
        <v>347.86608012582235</v>
      </c>
      <c r="Q1030" s="12">
        <f>Cp*RhoP/(R1030*RhoA)*dP/1000*MassivSI</f>
        <v>0.48598250347755173</v>
      </c>
      <c r="R1030" s="24">
        <f>IF(P1030&lt;600,425+0.773*P1030-1.69/1000*P1030^2+2.22/1000^2*P1030^3,IF(P1030&lt;735,666+13002/(738-P1030),IF(P1030&lt;900,545+17820/(P1030-731),650)))</f>
        <v>582.8443459138125</v>
      </c>
      <c r="S1030" s="12">
        <f>LambdaP*MassivSI/(dP/1000)/(R1030*RhoA)/(1+Q1030/3)*(D1030-P1030)*DeltaT-(EXP(Q1030/10)-1)*(D1030-D1029)</f>
        <v>0.30649752272488717</v>
      </c>
    </row>
    <row r="1031" spans="2:19" x14ac:dyDescent="0.25">
      <c r="B1031" s="3">
        <f t="shared" si="60"/>
        <v>5065</v>
      </c>
      <c r="C1031" s="14">
        <f t="shared" si="61"/>
        <v>84.416666666666671</v>
      </c>
      <c r="D1031" s="11">
        <f t="shared" si="62"/>
        <v>996.40547334822077</v>
      </c>
      <c r="E1031" s="11">
        <f t="shared" si="63"/>
        <v>348.17257764854725</v>
      </c>
      <c r="F1031" s="11">
        <f>L1031</f>
        <v>348.17257764854725</v>
      </c>
      <c r="G1031" s="11">
        <f>P1031</f>
        <v>348.17257764854725</v>
      </c>
      <c r="H1031" s="24">
        <f>H1030+IF(Limit=Oui,MAX(0,K1030),K1030)</f>
        <v>348.17257764854725</v>
      </c>
      <c r="I1031" s="12">
        <f>Cp*RhoP/(J1031*RhoA)*dP/1000*MassivSS</f>
        <v>0.4858794480355646</v>
      </c>
      <c r="J1031" s="24">
        <f>IF(H1031&lt;600,425+0.773*H1031-1.69/1000*H1031^2+2.22/1000^2*H1031^3,IF(H1031&lt;735,666+13002/(738-H1031),IF(H1031&lt;900,545+17820/(H1031-731),650)))</f>
        <v>582.96796769267269</v>
      </c>
      <c r="K1031" s="12">
        <f>LambdaP*MassivSS/(dP/1000)/(J1031*RhoA)/(1+I1031/3)*(D1031-H1031)*DeltaT-(EXP(I1031/10)-1)*(D1031-D1030)</f>
        <v>0.30637228202010136</v>
      </c>
      <c r="L1031" s="24">
        <f>L1030+IF(Limit=Oui,MAX(0,O1030),O1030)</f>
        <v>348.17257764854725</v>
      </c>
      <c r="M1031" s="12">
        <f>Cp*RhoP/(N1031*RhoA)*dP/1000*MassivW</f>
        <v>0.4858794480355646</v>
      </c>
      <c r="N1031" s="24">
        <f>IF(L1031&lt;600,425+0.773*L1031-1.69/1000*L1031^2+2.22/1000^2*L1031^3,IF(L1031&lt;735,666+13002/(738-L1031),IF(L1031&lt;900,545+17820/(L1031-731),650)))</f>
        <v>582.96796769267269</v>
      </c>
      <c r="O1031" s="12">
        <f>LambdaP*MassivW/(dP/1000)/(N1031*RhoA)/(1+M1031/3)*(D1031-L1031)*DeltaT-(EXP(M1031/10)-1)*(D1031-D1030)</f>
        <v>0.30637228202010136</v>
      </c>
      <c r="P1031" s="24">
        <f>P1030+IF(Limit=Oui,MAX(0,S1030),S1030)</f>
        <v>348.17257764854725</v>
      </c>
      <c r="Q1031" s="12">
        <f>Cp*RhoP/(R1031*RhoA)*dP/1000*MassivSI</f>
        <v>0.4858794480355646</v>
      </c>
      <c r="R1031" s="24">
        <f>IF(P1031&lt;600,425+0.773*P1031-1.69/1000*P1031^2+2.22/1000^2*P1031^3,IF(P1031&lt;735,666+13002/(738-P1031),IF(P1031&lt;900,545+17820/(P1031-731),650)))</f>
        <v>582.96796769267269</v>
      </c>
      <c r="S1031" s="12">
        <f>LambdaP*MassivSI/(dP/1000)/(R1031*RhoA)/(1+Q1031/3)*(D1031-P1031)*DeltaT-(EXP(Q1031/10)-1)*(D1031-D1030)</f>
        <v>0.30637228202010136</v>
      </c>
    </row>
    <row r="1032" spans="2:19" x14ac:dyDescent="0.25">
      <c r="B1032" s="3">
        <f t="shared" si="60"/>
        <v>5070</v>
      </c>
      <c r="C1032" s="14">
        <f t="shared" si="61"/>
        <v>84.5</v>
      </c>
      <c r="D1032" s="11">
        <f t="shared" si="62"/>
        <v>996.55309069637474</v>
      </c>
      <c r="E1032" s="11">
        <f t="shared" si="63"/>
        <v>348.47894993056735</v>
      </c>
      <c r="F1032" s="11">
        <f>L1032</f>
        <v>348.47894993056735</v>
      </c>
      <c r="G1032" s="11">
        <f>P1032</f>
        <v>348.47894993056735</v>
      </c>
      <c r="H1032" s="24">
        <f>H1031+IF(Limit=Oui,MAX(0,K1031),K1031)</f>
        <v>348.47894993056735</v>
      </c>
      <c r="I1032" s="12">
        <f>Cp*RhoP/(J1032*RhoA)*dP/1000*MassivSS</f>
        <v>0.48577638000784301</v>
      </c>
      <c r="J1032" s="24">
        <f>IF(H1032&lt;600,425+0.773*H1032-1.69/1000*H1032^2+2.22/1000^2*H1032^3,IF(H1032&lt;735,666+13002/(738-H1032),IF(H1032&lt;900,545+17820/(H1032-731),650)))</f>
        <v>583.09165703025224</v>
      </c>
      <c r="K1032" s="12">
        <f>LambdaP*MassivSS/(dP/1000)/(J1032*RhoA)/(1+I1032/3)*(D1032-H1032)*DeltaT-(EXP(I1032/10)-1)*(D1032-D1031)</f>
        <v>0.30624703185696606</v>
      </c>
      <c r="L1032" s="24">
        <f>L1031+IF(Limit=Oui,MAX(0,O1031),O1031)</f>
        <v>348.47894993056735</v>
      </c>
      <c r="M1032" s="12">
        <f>Cp*RhoP/(N1032*RhoA)*dP/1000*MassivW</f>
        <v>0.48577638000784301</v>
      </c>
      <c r="N1032" s="24">
        <f>IF(L1032&lt;600,425+0.773*L1032-1.69/1000*L1032^2+2.22/1000^2*L1032^3,IF(L1032&lt;735,666+13002/(738-L1032),IF(L1032&lt;900,545+17820/(L1032-731),650)))</f>
        <v>583.09165703025224</v>
      </c>
      <c r="O1032" s="12">
        <f>LambdaP*MassivW/(dP/1000)/(N1032*RhoA)/(1+M1032/3)*(D1032-L1032)*DeltaT-(EXP(M1032/10)-1)*(D1032-D1031)</f>
        <v>0.30624703185696606</v>
      </c>
      <c r="P1032" s="24">
        <f>P1031+IF(Limit=Oui,MAX(0,S1031),S1031)</f>
        <v>348.47894993056735</v>
      </c>
      <c r="Q1032" s="12">
        <f>Cp*RhoP/(R1032*RhoA)*dP/1000*MassivSI</f>
        <v>0.48577638000784301</v>
      </c>
      <c r="R1032" s="24">
        <f>IF(P1032&lt;600,425+0.773*P1032-1.69/1000*P1032^2+2.22/1000^2*P1032^3,IF(P1032&lt;735,666+13002/(738-P1032),IF(P1032&lt;900,545+17820/(P1032-731),650)))</f>
        <v>583.09165703025224</v>
      </c>
      <c r="S1032" s="12">
        <f>LambdaP*MassivSI/(dP/1000)/(R1032*RhoA)/(1+Q1032/3)*(D1032-P1032)*DeltaT-(EXP(Q1032/10)-1)*(D1032-D1031)</f>
        <v>0.30624703185696606</v>
      </c>
    </row>
    <row r="1033" spans="2:19" x14ac:dyDescent="0.25">
      <c r="B1033" s="3">
        <f t="shared" si="60"/>
        <v>5075</v>
      </c>
      <c r="C1033" s="14">
        <f t="shared" si="61"/>
        <v>84.583333333333329</v>
      </c>
      <c r="D1033" s="11">
        <f t="shared" si="62"/>
        <v>996.7005627518397</v>
      </c>
      <c r="E1033" s="11">
        <f t="shared" si="63"/>
        <v>348.78519696242432</v>
      </c>
      <c r="F1033" s="11">
        <f>L1033</f>
        <v>348.78519696242432</v>
      </c>
      <c r="G1033" s="11">
        <f>P1033</f>
        <v>348.78519696242432</v>
      </c>
      <c r="H1033" s="24">
        <f>H1032+IF(Limit=Oui,MAX(0,K1032),K1032)</f>
        <v>348.78519696242432</v>
      </c>
      <c r="I1033" s="12">
        <f>Cp*RhoP/(J1033*RhoA)*dP/1000*MassivSS</f>
        <v>0.48567329924316627</v>
      </c>
      <c r="J1033" s="24">
        <f>IF(H1033&lt;600,425+0.773*H1033-1.69/1000*H1033^2+2.22/1000^2*H1033^3,IF(H1033&lt;735,666+13002/(738-H1033),IF(H1033&lt;900,545+17820/(H1033-731),650)))</f>
        <v>583.21541416076968</v>
      </c>
      <c r="K1033" s="12">
        <f>LambdaP*MassivSS/(dP/1000)/(J1033*RhoA)/(1+I1033/3)*(D1033-H1033)*DeltaT-(EXP(I1033/10)-1)*(D1033-D1032)</f>
        <v>0.30612177235955451</v>
      </c>
      <c r="L1033" s="24">
        <f>L1032+IF(Limit=Oui,MAX(0,O1032),O1032)</f>
        <v>348.78519696242432</v>
      </c>
      <c r="M1033" s="12">
        <f>Cp*RhoP/(N1033*RhoA)*dP/1000*MassivW</f>
        <v>0.48567329924316627</v>
      </c>
      <c r="N1033" s="24">
        <f>IF(L1033&lt;600,425+0.773*L1033-1.69/1000*L1033^2+2.22/1000^2*L1033^3,IF(L1033&lt;735,666+13002/(738-L1033),IF(L1033&lt;900,545+17820/(L1033-731),650)))</f>
        <v>583.21541416076968</v>
      </c>
      <c r="O1033" s="12">
        <f>LambdaP*MassivW/(dP/1000)/(N1033*RhoA)/(1+M1033/3)*(D1033-L1033)*DeltaT-(EXP(M1033/10)-1)*(D1033-D1032)</f>
        <v>0.30612177235955451</v>
      </c>
      <c r="P1033" s="24">
        <f>P1032+IF(Limit=Oui,MAX(0,S1032),S1032)</f>
        <v>348.78519696242432</v>
      </c>
      <c r="Q1033" s="12">
        <f>Cp*RhoP/(R1033*RhoA)*dP/1000*MassivSI</f>
        <v>0.48567329924316627</v>
      </c>
      <c r="R1033" s="24">
        <f>IF(P1033&lt;600,425+0.773*P1033-1.69/1000*P1033^2+2.22/1000^2*P1033^3,IF(P1033&lt;735,666+13002/(738-P1033),IF(P1033&lt;900,545+17820/(P1033-731),650)))</f>
        <v>583.21541416076968</v>
      </c>
      <c r="S1033" s="12">
        <f>LambdaP*MassivSI/(dP/1000)/(R1033*RhoA)/(1+Q1033/3)*(D1033-P1033)*DeltaT-(EXP(Q1033/10)-1)*(D1033-D1032)</f>
        <v>0.30612177235955451</v>
      </c>
    </row>
    <row r="1034" spans="2:19" x14ac:dyDescent="0.25">
      <c r="B1034" s="3">
        <f t="shared" si="60"/>
        <v>5080</v>
      </c>
      <c r="C1034" s="14">
        <f t="shared" si="61"/>
        <v>84.666666666666671</v>
      </c>
      <c r="D1034" s="11">
        <f t="shared" si="62"/>
        <v>996.84788980034375</v>
      </c>
      <c r="E1034" s="11">
        <f t="shared" si="63"/>
        <v>349.0913187347839</v>
      </c>
      <c r="F1034" s="11">
        <f>L1034</f>
        <v>349.0913187347839</v>
      </c>
      <c r="G1034" s="11">
        <f>P1034</f>
        <v>349.0913187347839</v>
      </c>
      <c r="H1034" s="24">
        <f>H1033+IF(Limit=Oui,MAX(0,K1033),K1033)</f>
        <v>349.0913187347839</v>
      </c>
      <c r="I1034" s="12">
        <f>Cp*RhoP/(J1034*RhoA)*dP/1000*MassivSS</f>
        <v>0.48557020559131958</v>
      </c>
      <c r="J1034" s="24">
        <f>IF(H1034&lt;600,425+0.773*H1034-1.69/1000*H1034^2+2.22/1000^2*H1034^3,IF(H1034&lt;735,666+13002/(738-H1034),IF(H1034&lt;900,545+17820/(H1034-731),650)))</f>
        <v>583.33923931759932</v>
      </c>
      <c r="K1034" s="12">
        <f>LambdaP*MassivSS/(dP/1000)/(J1034*RhoA)/(1+I1034/3)*(D1034-H1034)*DeltaT-(EXP(I1034/10)-1)*(D1034-D1033)</f>
        <v>0.30599650365175579</v>
      </c>
      <c r="L1034" s="24">
        <f>L1033+IF(Limit=Oui,MAX(0,O1033),O1033)</f>
        <v>349.0913187347839</v>
      </c>
      <c r="M1034" s="12">
        <f>Cp*RhoP/(N1034*RhoA)*dP/1000*MassivW</f>
        <v>0.48557020559131958</v>
      </c>
      <c r="N1034" s="24">
        <f>IF(L1034&lt;600,425+0.773*L1034-1.69/1000*L1034^2+2.22/1000^2*L1034^3,IF(L1034&lt;735,666+13002/(738-L1034),IF(L1034&lt;900,545+17820/(L1034-731),650)))</f>
        <v>583.33923931759932</v>
      </c>
      <c r="O1034" s="12">
        <f>LambdaP*MassivW/(dP/1000)/(N1034*RhoA)/(1+M1034/3)*(D1034-L1034)*DeltaT-(EXP(M1034/10)-1)*(D1034-D1033)</f>
        <v>0.30599650365175579</v>
      </c>
      <c r="P1034" s="24">
        <f>P1033+IF(Limit=Oui,MAX(0,S1033),S1033)</f>
        <v>349.0913187347839</v>
      </c>
      <c r="Q1034" s="12">
        <f>Cp*RhoP/(R1034*RhoA)*dP/1000*MassivSI</f>
        <v>0.48557020559131958</v>
      </c>
      <c r="R1034" s="24">
        <f>IF(P1034&lt;600,425+0.773*P1034-1.69/1000*P1034^2+2.22/1000^2*P1034^3,IF(P1034&lt;735,666+13002/(738-P1034),IF(P1034&lt;900,545+17820/(P1034-731),650)))</f>
        <v>583.33923931759932</v>
      </c>
      <c r="S1034" s="12">
        <f>LambdaP*MassivSI/(dP/1000)/(R1034*RhoA)/(1+Q1034/3)*(D1034-P1034)*DeltaT-(EXP(Q1034/10)-1)*(D1034-D1033)</f>
        <v>0.30599650365175579</v>
      </c>
    </row>
    <row r="1035" spans="2:19" x14ac:dyDescent="0.25">
      <c r="B1035" s="3">
        <f t="shared" si="60"/>
        <v>5085</v>
      </c>
      <c r="C1035" s="14">
        <f t="shared" si="61"/>
        <v>84.75</v>
      </c>
      <c r="D1035" s="11">
        <f t="shared" si="62"/>
        <v>996.99507212677304</v>
      </c>
      <c r="E1035" s="11">
        <f t="shared" si="63"/>
        <v>349.39731523843568</v>
      </c>
      <c r="F1035" s="11">
        <f>L1035</f>
        <v>349.39731523843568</v>
      </c>
      <c r="G1035" s="11">
        <f>P1035</f>
        <v>349.39731523843568</v>
      </c>
      <c r="H1035" s="24">
        <f>H1034+IF(Limit=Oui,MAX(0,K1034),K1034)</f>
        <v>349.39731523843568</v>
      </c>
      <c r="I1035" s="12">
        <f>Cp*RhoP/(J1035*RhoA)*dP/1000*MassivSS</f>
        <v>0.48546709890309081</v>
      </c>
      <c r="J1035" s="24">
        <f>IF(H1035&lt;600,425+0.773*H1035-1.69/1000*H1035^2+2.22/1000^2*H1035^3,IF(H1035&lt;735,666+13002/(738-H1035),IF(H1035&lt;900,545+17820/(H1035-731),650)))</f>
        <v>583.46313273327223</v>
      </c>
      <c r="K1035" s="12">
        <f>LambdaP*MassivSS/(dP/1000)/(J1035*RhoA)/(1+I1035/3)*(D1035-H1035)*DeltaT-(EXP(I1035/10)-1)*(D1035-D1034)</f>
        <v>0.3058712258572861</v>
      </c>
      <c r="L1035" s="24">
        <f>L1034+IF(Limit=Oui,MAX(0,O1034),O1034)</f>
        <v>349.39731523843568</v>
      </c>
      <c r="M1035" s="12">
        <f>Cp*RhoP/(N1035*RhoA)*dP/1000*MassivW</f>
        <v>0.48546709890309081</v>
      </c>
      <c r="N1035" s="24">
        <f>IF(L1035&lt;600,425+0.773*L1035-1.69/1000*L1035^2+2.22/1000^2*L1035^3,IF(L1035&lt;735,666+13002/(738-L1035),IF(L1035&lt;900,545+17820/(L1035-731),650)))</f>
        <v>583.46313273327223</v>
      </c>
      <c r="O1035" s="12">
        <f>LambdaP*MassivW/(dP/1000)/(N1035*RhoA)/(1+M1035/3)*(D1035-L1035)*DeltaT-(EXP(M1035/10)-1)*(D1035-D1034)</f>
        <v>0.3058712258572861</v>
      </c>
      <c r="P1035" s="24">
        <f>P1034+IF(Limit=Oui,MAX(0,S1034),S1034)</f>
        <v>349.39731523843568</v>
      </c>
      <c r="Q1035" s="12">
        <f>Cp*RhoP/(R1035*RhoA)*dP/1000*MassivSI</f>
        <v>0.48546709890309081</v>
      </c>
      <c r="R1035" s="24">
        <f>IF(P1035&lt;600,425+0.773*P1035-1.69/1000*P1035^2+2.22/1000^2*P1035^3,IF(P1035&lt;735,666+13002/(738-P1035),IF(P1035&lt;900,545+17820/(P1035-731),650)))</f>
        <v>583.46313273327223</v>
      </c>
      <c r="S1035" s="12">
        <f>LambdaP*MassivSI/(dP/1000)/(R1035*RhoA)/(1+Q1035/3)*(D1035-P1035)*DeltaT-(EXP(Q1035/10)-1)*(D1035-D1034)</f>
        <v>0.3058712258572861</v>
      </c>
    </row>
    <row r="1036" spans="2:19" x14ac:dyDescent="0.25">
      <c r="B1036" s="3">
        <f t="shared" si="60"/>
        <v>5090</v>
      </c>
      <c r="C1036" s="14">
        <f t="shared" si="61"/>
        <v>84.833333333333329</v>
      </c>
      <c r="D1036" s="11">
        <f t="shared" si="62"/>
        <v>997.14211001517469</v>
      </c>
      <c r="E1036" s="11">
        <f t="shared" si="63"/>
        <v>349.70318646429297</v>
      </c>
      <c r="F1036" s="11">
        <f>L1036</f>
        <v>349.70318646429297</v>
      </c>
      <c r="G1036" s="11">
        <f>P1036</f>
        <v>349.70318646429297</v>
      </c>
      <c r="H1036" s="24">
        <f>H1035+IF(Limit=Oui,MAX(0,K1035),K1035)</f>
        <v>349.70318646429297</v>
      </c>
      <c r="I1036" s="12">
        <f>Cp*RhoP/(J1036*RhoA)*dP/1000*MassivSS</f>
        <v>0.48536397903026851</v>
      </c>
      <c r="J1036" s="24">
        <f>IF(H1036&lt;600,425+0.773*H1036-1.69/1000*H1036^2+2.22/1000^2*H1036^3,IF(H1036&lt;735,666+13002/(738-H1036),IF(H1036&lt;900,545+17820/(H1036-731),650)))</f>
        <v>583.58709463947741</v>
      </c>
      <c r="K1036" s="12">
        <f>LambdaP*MassivSS/(dP/1000)/(J1036*RhoA)/(1+I1036/3)*(D1036-H1036)*DeltaT-(EXP(I1036/10)-1)*(D1036-D1035)</f>
        <v>0.30574593909970671</v>
      </c>
      <c r="L1036" s="24">
        <f>L1035+IF(Limit=Oui,MAX(0,O1035),O1035)</f>
        <v>349.70318646429297</v>
      </c>
      <c r="M1036" s="12">
        <f>Cp*RhoP/(N1036*RhoA)*dP/1000*MassivW</f>
        <v>0.48536397903026851</v>
      </c>
      <c r="N1036" s="24">
        <f>IF(L1036&lt;600,425+0.773*L1036-1.69/1000*L1036^2+2.22/1000^2*L1036^3,IF(L1036&lt;735,666+13002/(738-L1036),IF(L1036&lt;900,545+17820/(L1036-731),650)))</f>
        <v>583.58709463947741</v>
      </c>
      <c r="O1036" s="12">
        <f>LambdaP*MassivW/(dP/1000)/(N1036*RhoA)/(1+M1036/3)*(D1036-L1036)*DeltaT-(EXP(M1036/10)-1)*(D1036-D1035)</f>
        <v>0.30574593909970671</v>
      </c>
      <c r="P1036" s="24">
        <f>P1035+IF(Limit=Oui,MAX(0,S1035),S1035)</f>
        <v>349.70318646429297</v>
      </c>
      <c r="Q1036" s="12">
        <f>Cp*RhoP/(R1036*RhoA)*dP/1000*MassivSI</f>
        <v>0.48536397903026851</v>
      </c>
      <c r="R1036" s="24">
        <f>IF(P1036&lt;600,425+0.773*P1036-1.69/1000*P1036^2+2.22/1000^2*P1036^3,IF(P1036&lt;735,666+13002/(738-P1036),IF(P1036&lt;900,545+17820/(P1036-731),650)))</f>
        <v>583.58709463947741</v>
      </c>
      <c r="S1036" s="12">
        <f>LambdaP*MassivSI/(dP/1000)/(R1036*RhoA)/(1+Q1036/3)*(D1036-P1036)*DeltaT-(EXP(Q1036/10)-1)*(D1036-D1035)</f>
        <v>0.30574593909970671</v>
      </c>
    </row>
    <row r="1037" spans="2:19" x14ac:dyDescent="0.25">
      <c r="B1037" s="3">
        <f t="shared" si="60"/>
        <v>5095</v>
      </c>
      <c r="C1037" s="14">
        <f t="shared" si="61"/>
        <v>84.916666666666671</v>
      </c>
      <c r="D1037" s="11">
        <f t="shared" si="62"/>
        <v>997.28900374876071</v>
      </c>
      <c r="E1037" s="11">
        <f t="shared" si="63"/>
        <v>350.00893240339269</v>
      </c>
      <c r="F1037" s="11">
        <f>L1037</f>
        <v>350.00893240339269</v>
      </c>
      <c r="G1037" s="11">
        <f>P1037</f>
        <v>350.00893240339269</v>
      </c>
      <c r="H1037" s="24">
        <f>H1036+IF(Limit=Oui,MAX(0,K1036),K1036)</f>
        <v>350.00893240339269</v>
      </c>
      <c r="I1037" s="12">
        <f>Cp*RhoP/(J1037*RhoA)*dP/1000*MassivSS</f>
        <v>0.48526084582563977</v>
      </c>
      <c r="J1037" s="24">
        <f>IF(H1037&lt;600,425+0.773*H1037-1.69/1000*H1037^2+2.22/1000^2*H1037^3,IF(H1037&lt;735,666+13002/(738-H1037),IF(H1037&lt;900,545+17820/(H1037-731),650)))</f>
        <v>583.71112526706247</v>
      </c>
      <c r="K1037" s="12">
        <f>LambdaP*MassivSS/(dP/1000)/(J1037*RhoA)/(1+I1037/3)*(D1037-H1037)*DeltaT-(EXP(I1037/10)-1)*(D1037-D1036)</f>
        <v>0.30562064350237927</v>
      </c>
      <c r="L1037" s="24">
        <f>L1036+IF(Limit=Oui,MAX(0,O1036),O1036)</f>
        <v>350.00893240339269</v>
      </c>
      <c r="M1037" s="12">
        <f>Cp*RhoP/(N1037*RhoA)*dP/1000*MassivW</f>
        <v>0.48526084582563977</v>
      </c>
      <c r="N1037" s="24">
        <f>IF(L1037&lt;600,425+0.773*L1037-1.69/1000*L1037^2+2.22/1000^2*L1037^3,IF(L1037&lt;735,666+13002/(738-L1037),IF(L1037&lt;900,545+17820/(L1037-731),650)))</f>
        <v>583.71112526706247</v>
      </c>
      <c r="O1037" s="12">
        <f>LambdaP*MassivW/(dP/1000)/(N1037*RhoA)/(1+M1037/3)*(D1037-L1037)*DeltaT-(EXP(M1037/10)-1)*(D1037-D1036)</f>
        <v>0.30562064350237927</v>
      </c>
      <c r="P1037" s="24">
        <f>P1036+IF(Limit=Oui,MAX(0,S1036),S1036)</f>
        <v>350.00893240339269</v>
      </c>
      <c r="Q1037" s="12">
        <f>Cp*RhoP/(R1037*RhoA)*dP/1000*MassivSI</f>
        <v>0.48526084582563977</v>
      </c>
      <c r="R1037" s="24">
        <f>IF(P1037&lt;600,425+0.773*P1037-1.69/1000*P1037^2+2.22/1000^2*P1037^3,IF(P1037&lt;735,666+13002/(738-P1037),IF(P1037&lt;900,545+17820/(P1037-731),650)))</f>
        <v>583.71112526706247</v>
      </c>
      <c r="S1037" s="12">
        <f>LambdaP*MassivSI/(dP/1000)/(R1037*RhoA)/(1+Q1037/3)*(D1037-P1037)*DeltaT-(EXP(Q1037/10)-1)*(D1037-D1036)</f>
        <v>0.30562064350237927</v>
      </c>
    </row>
    <row r="1038" spans="2:19" x14ac:dyDescent="0.25">
      <c r="B1038" s="3">
        <f t="shared" si="60"/>
        <v>5100</v>
      </c>
      <c r="C1038" s="14">
        <f t="shared" si="61"/>
        <v>85</v>
      </c>
      <c r="D1038" s="11">
        <f t="shared" si="62"/>
        <v>997.43575360991076</v>
      </c>
      <c r="E1038" s="11">
        <f t="shared" si="63"/>
        <v>350.31455304689507</v>
      </c>
      <c r="F1038" s="11">
        <f>L1038</f>
        <v>350.31455304689507</v>
      </c>
      <c r="G1038" s="11">
        <f>P1038</f>
        <v>350.31455304689507</v>
      </c>
      <c r="H1038" s="24">
        <f>H1037+IF(Limit=Oui,MAX(0,K1037),K1037)</f>
        <v>350.31455304689507</v>
      </c>
      <c r="I1038" s="12">
        <f>Cp*RhoP/(J1038*RhoA)*dP/1000*MassivSS</f>
        <v>0.48515769914298645</v>
      </c>
      <c r="J1038" s="24">
        <f>IF(H1038&lt;600,425+0.773*H1038-1.69/1000*H1038^2+2.22/1000^2*H1038^3,IF(H1038&lt;735,666+13002/(738-H1038),IF(H1038&lt;900,545+17820/(H1038-731),650)))</f>
        <v>583.83522484603543</v>
      </c>
      <c r="K1038" s="12">
        <f>LambdaP*MassivSS/(dP/1000)/(J1038*RhoA)/(1+I1038/3)*(D1038-H1038)*DeltaT-(EXP(I1038/10)-1)*(D1038-D1037)</f>
        <v>0.30549533918851673</v>
      </c>
      <c r="L1038" s="24">
        <f>L1037+IF(Limit=Oui,MAX(0,O1037),O1037)</f>
        <v>350.31455304689507</v>
      </c>
      <c r="M1038" s="12">
        <f>Cp*RhoP/(N1038*RhoA)*dP/1000*MassivW</f>
        <v>0.48515769914298645</v>
      </c>
      <c r="N1038" s="24">
        <f>IF(L1038&lt;600,425+0.773*L1038-1.69/1000*L1038^2+2.22/1000^2*L1038^3,IF(L1038&lt;735,666+13002/(738-L1038),IF(L1038&lt;900,545+17820/(L1038-731),650)))</f>
        <v>583.83522484603543</v>
      </c>
      <c r="O1038" s="12">
        <f>LambdaP*MassivW/(dP/1000)/(N1038*RhoA)/(1+M1038/3)*(D1038-L1038)*DeltaT-(EXP(M1038/10)-1)*(D1038-D1037)</f>
        <v>0.30549533918851673</v>
      </c>
      <c r="P1038" s="24">
        <f>P1037+IF(Limit=Oui,MAX(0,S1037),S1037)</f>
        <v>350.31455304689507</v>
      </c>
      <c r="Q1038" s="12">
        <f>Cp*RhoP/(R1038*RhoA)*dP/1000*MassivSI</f>
        <v>0.48515769914298645</v>
      </c>
      <c r="R1038" s="24">
        <f>IF(P1038&lt;600,425+0.773*P1038-1.69/1000*P1038^2+2.22/1000^2*P1038^3,IF(P1038&lt;735,666+13002/(738-P1038),IF(P1038&lt;900,545+17820/(P1038-731),650)))</f>
        <v>583.83522484603543</v>
      </c>
      <c r="S1038" s="12">
        <f>LambdaP*MassivSI/(dP/1000)/(R1038*RhoA)/(1+Q1038/3)*(D1038-P1038)*DeltaT-(EXP(Q1038/10)-1)*(D1038-D1037)</f>
        <v>0.30549533918851673</v>
      </c>
    </row>
    <row r="1039" spans="2:19" x14ac:dyDescent="0.25">
      <c r="B1039" s="3">
        <f t="shared" si="60"/>
        <v>5105</v>
      </c>
      <c r="C1039" s="14">
        <f t="shared" si="61"/>
        <v>85.083333333333329</v>
      </c>
      <c r="D1039" s="11">
        <f t="shared" si="62"/>
        <v>997.58235988017577</v>
      </c>
      <c r="E1039" s="11">
        <f t="shared" si="63"/>
        <v>350.62004838608357</v>
      </c>
      <c r="F1039" s="11">
        <f>L1039</f>
        <v>350.62004838608357</v>
      </c>
      <c r="G1039" s="11">
        <f>P1039</f>
        <v>350.62004838608357</v>
      </c>
      <c r="H1039" s="24">
        <f>H1038+IF(Limit=Oui,MAX(0,K1038),K1038)</f>
        <v>350.62004838608357</v>
      </c>
      <c r="I1039" s="12">
        <f>Cp*RhoP/(J1039*RhoA)*dP/1000*MassivSS</f>
        <v>0.48505453883708427</v>
      </c>
      <c r="J1039" s="24">
        <f>IF(H1039&lt;600,425+0.773*H1039-1.69/1000*H1039^2+2.22/1000^2*H1039^3,IF(H1039&lt;735,666+13002/(738-H1039),IF(H1039&lt;900,545+17820/(H1039-731),650)))</f>
        <v>583.95939360556486</v>
      </c>
      <c r="K1039" s="12">
        <f>LambdaP*MassivSS/(dP/1000)/(J1039*RhoA)/(1+I1039/3)*(D1039-H1039)*DeltaT-(EXP(I1039/10)-1)*(D1039-D1038)</f>
        <v>0.30537002628115073</v>
      </c>
      <c r="L1039" s="24">
        <f>L1038+IF(Limit=Oui,MAX(0,O1038),O1038)</f>
        <v>350.62004838608357</v>
      </c>
      <c r="M1039" s="12">
        <f>Cp*RhoP/(N1039*RhoA)*dP/1000*MassivW</f>
        <v>0.48505453883708427</v>
      </c>
      <c r="N1039" s="24">
        <f>IF(L1039&lt;600,425+0.773*L1039-1.69/1000*L1039^2+2.22/1000^2*L1039^3,IF(L1039&lt;735,666+13002/(738-L1039),IF(L1039&lt;900,545+17820/(L1039-731),650)))</f>
        <v>583.95939360556486</v>
      </c>
      <c r="O1039" s="12">
        <f>LambdaP*MassivW/(dP/1000)/(N1039*RhoA)/(1+M1039/3)*(D1039-L1039)*DeltaT-(EXP(M1039/10)-1)*(D1039-D1038)</f>
        <v>0.30537002628115073</v>
      </c>
      <c r="P1039" s="24">
        <f>P1038+IF(Limit=Oui,MAX(0,S1038),S1038)</f>
        <v>350.62004838608357</v>
      </c>
      <c r="Q1039" s="12">
        <f>Cp*RhoP/(R1039*RhoA)*dP/1000*MassivSI</f>
        <v>0.48505453883708427</v>
      </c>
      <c r="R1039" s="24">
        <f>IF(P1039&lt;600,425+0.773*P1039-1.69/1000*P1039^2+2.22/1000^2*P1039^3,IF(P1039&lt;735,666+13002/(738-P1039),IF(P1039&lt;900,545+17820/(P1039-731),650)))</f>
        <v>583.95939360556486</v>
      </c>
      <c r="S1039" s="12">
        <f>LambdaP*MassivSI/(dP/1000)/(R1039*RhoA)/(1+Q1039/3)*(D1039-P1039)*DeltaT-(EXP(Q1039/10)-1)*(D1039-D1038)</f>
        <v>0.30537002628115073</v>
      </c>
    </row>
    <row r="1040" spans="2:19" x14ac:dyDescent="0.25">
      <c r="B1040" s="3">
        <f t="shared" si="60"/>
        <v>5110</v>
      </c>
      <c r="C1040" s="14">
        <f t="shared" si="61"/>
        <v>85.166666666666671</v>
      </c>
      <c r="D1040" s="11">
        <f t="shared" si="62"/>
        <v>997.72882284028094</v>
      </c>
      <c r="E1040" s="11">
        <f t="shared" si="63"/>
        <v>350.92541841236471</v>
      </c>
      <c r="F1040" s="11">
        <f>L1040</f>
        <v>350.92541841236471</v>
      </c>
      <c r="G1040" s="11">
        <f>P1040</f>
        <v>350.92541841236471</v>
      </c>
      <c r="H1040" s="24">
        <f>H1039+IF(Limit=Oui,MAX(0,K1039),K1039)</f>
        <v>350.92541841236471</v>
      </c>
      <c r="I1040" s="12">
        <f>Cp*RhoP/(J1040*RhoA)*dP/1000*MassivSS</f>
        <v>0.48495136476370021</v>
      </c>
      <c r="J1040" s="24">
        <f>IF(H1040&lt;600,425+0.773*H1040-1.69/1000*H1040^2+2.22/1000^2*H1040^3,IF(H1040&lt;735,666+13002/(738-H1040),IF(H1040&lt;900,545+17820/(H1040-731),650)))</f>
        <v>584.0836317739811</v>
      </c>
      <c r="K1040" s="12">
        <f>LambdaP*MassivSS/(dP/1000)/(J1040*RhoA)/(1+I1040/3)*(D1040-H1040)*DeltaT-(EXP(I1040/10)-1)*(D1040-D1039)</f>
        <v>0.30524470490315403</v>
      </c>
      <c r="L1040" s="24">
        <f>L1039+IF(Limit=Oui,MAX(0,O1039),O1039)</f>
        <v>350.92541841236471</v>
      </c>
      <c r="M1040" s="12">
        <f>Cp*RhoP/(N1040*RhoA)*dP/1000*MassivW</f>
        <v>0.48495136476370021</v>
      </c>
      <c r="N1040" s="24">
        <f>IF(L1040&lt;600,425+0.773*L1040-1.69/1000*L1040^2+2.22/1000^2*L1040^3,IF(L1040&lt;735,666+13002/(738-L1040),IF(L1040&lt;900,545+17820/(L1040-731),650)))</f>
        <v>584.0836317739811</v>
      </c>
      <c r="O1040" s="12">
        <f>LambdaP*MassivW/(dP/1000)/(N1040*RhoA)/(1+M1040/3)*(D1040-L1040)*DeltaT-(EXP(M1040/10)-1)*(D1040-D1039)</f>
        <v>0.30524470490315403</v>
      </c>
      <c r="P1040" s="24">
        <f>P1039+IF(Limit=Oui,MAX(0,S1039),S1039)</f>
        <v>350.92541841236471</v>
      </c>
      <c r="Q1040" s="12">
        <f>Cp*RhoP/(R1040*RhoA)*dP/1000*MassivSI</f>
        <v>0.48495136476370021</v>
      </c>
      <c r="R1040" s="24">
        <f>IF(P1040&lt;600,425+0.773*P1040-1.69/1000*P1040^2+2.22/1000^2*P1040^3,IF(P1040&lt;735,666+13002/(738-P1040),IF(P1040&lt;900,545+17820/(P1040-731),650)))</f>
        <v>584.0836317739811</v>
      </c>
      <c r="S1040" s="12">
        <f>LambdaP*MassivSI/(dP/1000)/(R1040*RhoA)/(1+Q1040/3)*(D1040-P1040)*DeltaT-(EXP(Q1040/10)-1)*(D1040-D1039)</f>
        <v>0.30524470490315403</v>
      </c>
    </row>
    <row r="1041" spans="2:19" x14ac:dyDescent="0.25">
      <c r="B1041" s="3">
        <f t="shared" si="60"/>
        <v>5115</v>
      </c>
      <c r="C1041" s="14">
        <f t="shared" si="61"/>
        <v>85.25</v>
      </c>
      <c r="D1041" s="11">
        <f t="shared" si="62"/>
        <v>997.8751427701286</v>
      </c>
      <c r="E1041" s="11">
        <f t="shared" si="63"/>
        <v>351.23066311726785</v>
      </c>
      <c r="F1041" s="11">
        <f>L1041</f>
        <v>351.23066311726785</v>
      </c>
      <c r="G1041" s="11">
        <f>P1041</f>
        <v>351.23066311726785</v>
      </c>
      <c r="H1041" s="24">
        <f>H1040+IF(Limit=Oui,MAX(0,K1040),K1040)</f>
        <v>351.23066311726785</v>
      </c>
      <c r="I1041" s="12">
        <f>Cp*RhoP/(J1041*RhoA)*dP/1000*MassivSS</f>
        <v>0.48484817677958886</v>
      </c>
      <c r="J1041" s="24">
        <f>IF(H1041&lt;600,425+0.773*H1041-1.69/1000*H1041^2+2.22/1000^2*H1041^3,IF(H1041&lt;735,666+13002/(738-H1041),IF(H1041&lt;900,545+17820/(H1041-731),650)))</f>
        <v>584.207939578778</v>
      </c>
      <c r="K1041" s="12">
        <f>LambdaP*MassivSS/(dP/1000)/(J1041*RhoA)/(1+I1041/3)*(D1041-H1041)*DeltaT-(EXP(I1041/10)-1)*(D1041-D1040)</f>
        <v>0.30511937517725252</v>
      </c>
      <c r="L1041" s="24">
        <f>L1040+IF(Limit=Oui,MAX(0,O1040),O1040)</f>
        <v>351.23066311726785</v>
      </c>
      <c r="M1041" s="12">
        <f>Cp*RhoP/(N1041*RhoA)*dP/1000*MassivW</f>
        <v>0.48484817677958886</v>
      </c>
      <c r="N1041" s="24">
        <f>IF(L1041&lt;600,425+0.773*L1041-1.69/1000*L1041^2+2.22/1000^2*L1041^3,IF(L1041&lt;735,666+13002/(738-L1041),IF(L1041&lt;900,545+17820/(L1041-731),650)))</f>
        <v>584.207939578778</v>
      </c>
      <c r="O1041" s="12">
        <f>LambdaP*MassivW/(dP/1000)/(N1041*RhoA)/(1+M1041/3)*(D1041-L1041)*DeltaT-(EXP(M1041/10)-1)*(D1041-D1040)</f>
        <v>0.30511937517725252</v>
      </c>
      <c r="P1041" s="24">
        <f>P1040+IF(Limit=Oui,MAX(0,S1040),S1040)</f>
        <v>351.23066311726785</v>
      </c>
      <c r="Q1041" s="12">
        <f>Cp*RhoP/(R1041*RhoA)*dP/1000*MassivSI</f>
        <v>0.48484817677958886</v>
      </c>
      <c r="R1041" s="24">
        <f>IF(P1041&lt;600,425+0.773*P1041-1.69/1000*P1041^2+2.22/1000^2*P1041^3,IF(P1041&lt;735,666+13002/(738-P1041),IF(P1041&lt;900,545+17820/(P1041-731),650)))</f>
        <v>584.207939578778</v>
      </c>
      <c r="S1041" s="12">
        <f>LambdaP*MassivSI/(dP/1000)/(R1041*RhoA)/(1+Q1041/3)*(D1041-P1041)*DeltaT-(EXP(Q1041/10)-1)*(D1041-D1040)</f>
        <v>0.30511937517725252</v>
      </c>
    </row>
    <row r="1042" spans="2:19" x14ac:dyDescent="0.25">
      <c r="B1042" s="3">
        <f t="shared" si="60"/>
        <v>5120</v>
      </c>
      <c r="C1042" s="14">
        <f t="shared" si="61"/>
        <v>85.333333333333329</v>
      </c>
      <c r="D1042" s="11">
        <f t="shared" si="62"/>
        <v>998.02131994880278</v>
      </c>
      <c r="E1042" s="11">
        <f t="shared" si="63"/>
        <v>351.53578249244509</v>
      </c>
      <c r="F1042" s="11">
        <f>L1042</f>
        <v>351.53578249244509</v>
      </c>
      <c r="G1042" s="11">
        <f>P1042</f>
        <v>351.53578249244509</v>
      </c>
      <c r="H1042" s="24">
        <f>H1041+IF(Limit=Oui,MAX(0,K1041),K1041)</f>
        <v>351.53578249244509</v>
      </c>
      <c r="I1042" s="12">
        <f>Cp*RhoP/(J1042*RhoA)*dP/1000*MassivSS</f>
        <v>0.48474497474249101</v>
      </c>
      <c r="J1042" s="24">
        <f>IF(H1042&lt;600,425+0.773*H1042-1.69/1000*H1042^2+2.22/1000^2*H1042^3,IF(H1042&lt;735,666+13002/(738-H1042),IF(H1042&lt;900,545+17820/(H1042-731),650)))</f>
        <v>584.33231724661312</v>
      </c>
      <c r="K1042" s="12">
        <f>LambdaP*MassivSS/(dP/1000)/(J1042*RhoA)/(1+I1042/3)*(D1042-H1042)*DeltaT-(EXP(I1042/10)-1)*(D1042-D1041)</f>
        <v>0.30499403722594126</v>
      </c>
      <c r="L1042" s="24">
        <f>L1041+IF(Limit=Oui,MAX(0,O1041),O1041)</f>
        <v>351.53578249244509</v>
      </c>
      <c r="M1042" s="12">
        <f>Cp*RhoP/(N1042*RhoA)*dP/1000*MassivW</f>
        <v>0.48474497474249101</v>
      </c>
      <c r="N1042" s="24">
        <f>IF(L1042&lt;600,425+0.773*L1042-1.69/1000*L1042^2+2.22/1000^2*L1042^3,IF(L1042&lt;735,666+13002/(738-L1042),IF(L1042&lt;900,545+17820/(L1042-731),650)))</f>
        <v>584.33231724661312</v>
      </c>
      <c r="O1042" s="12">
        <f>LambdaP*MassivW/(dP/1000)/(N1042*RhoA)/(1+M1042/3)*(D1042-L1042)*DeltaT-(EXP(M1042/10)-1)*(D1042-D1041)</f>
        <v>0.30499403722594126</v>
      </c>
      <c r="P1042" s="24">
        <f>P1041+IF(Limit=Oui,MAX(0,S1041),S1041)</f>
        <v>351.53578249244509</v>
      </c>
      <c r="Q1042" s="12">
        <f>Cp*RhoP/(R1042*RhoA)*dP/1000*MassivSI</f>
        <v>0.48474497474249101</v>
      </c>
      <c r="R1042" s="24">
        <f>IF(P1042&lt;600,425+0.773*P1042-1.69/1000*P1042^2+2.22/1000^2*P1042^3,IF(P1042&lt;735,666+13002/(738-P1042),IF(P1042&lt;900,545+17820/(P1042-731),650)))</f>
        <v>584.33231724661312</v>
      </c>
      <c r="S1042" s="12">
        <f>LambdaP*MassivSI/(dP/1000)/(R1042*RhoA)/(1+Q1042/3)*(D1042-P1042)*DeltaT-(EXP(Q1042/10)-1)*(D1042-D1041)</f>
        <v>0.30499403722594126</v>
      </c>
    </row>
    <row r="1043" spans="2:19" x14ac:dyDescent="0.25">
      <c r="B1043" s="3">
        <f t="shared" ref="B1043:B1106" si="64">B1042+DeltaT</f>
        <v>5125</v>
      </c>
      <c r="C1043" s="14">
        <f t="shared" ref="C1043:C1106" si="65">B1043/60</f>
        <v>85.416666666666671</v>
      </c>
      <c r="D1043" s="11">
        <f t="shared" ref="D1043:D1106" si="66">20+345*LOG(8*C1043+1,10)</f>
        <v>998.16735465457054</v>
      </c>
      <c r="E1043" s="11">
        <f t="shared" ref="E1043:E1106" si="67">H1043</f>
        <v>351.84077652967102</v>
      </c>
      <c r="F1043" s="11">
        <f>L1043</f>
        <v>351.84077652967102</v>
      </c>
      <c r="G1043" s="11">
        <f>P1043</f>
        <v>351.84077652967102</v>
      </c>
      <c r="H1043" s="24">
        <f>H1042+IF(Limit=Oui,MAX(0,K1042),K1042)</f>
        <v>351.84077652967102</v>
      </c>
      <c r="I1043" s="12">
        <f>Cp*RhoP/(J1043*RhoA)*dP/1000*MassivSS</f>
        <v>0.48464175851113089</v>
      </c>
      <c r="J1043" s="24">
        <f>IF(H1043&lt;600,425+0.773*H1043-1.69/1000*H1043^2+2.22/1000^2*H1043^3,IF(H1043&lt;735,666+13002/(738-H1043),IF(H1043&lt;900,545+17820/(H1043-731),650)))</f>
        <v>584.45676500330944</v>
      </c>
      <c r="K1043" s="12">
        <f>LambdaP*MassivSS/(dP/1000)/(J1043*RhoA)/(1+I1043/3)*(D1043-H1043)*DeltaT-(EXP(I1043/10)-1)*(D1043-D1042)</f>
        <v>0.30486869117164256</v>
      </c>
      <c r="L1043" s="24">
        <f>L1042+IF(Limit=Oui,MAX(0,O1042),O1042)</f>
        <v>351.84077652967102</v>
      </c>
      <c r="M1043" s="12">
        <f>Cp*RhoP/(N1043*RhoA)*dP/1000*MassivW</f>
        <v>0.48464175851113089</v>
      </c>
      <c r="N1043" s="24">
        <f>IF(L1043&lt;600,425+0.773*L1043-1.69/1000*L1043^2+2.22/1000^2*L1043^3,IF(L1043&lt;735,666+13002/(738-L1043),IF(L1043&lt;900,545+17820/(L1043-731),650)))</f>
        <v>584.45676500330944</v>
      </c>
      <c r="O1043" s="12">
        <f>LambdaP*MassivW/(dP/1000)/(N1043*RhoA)/(1+M1043/3)*(D1043-L1043)*DeltaT-(EXP(M1043/10)-1)*(D1043-D1042)</f>
        <v>0.30486869117164256</v>
      </c>
      <c r="P1043" s="24">
        <f>P1042+IF(Limit=Oui,MAX(0,S1042),S1042)</f>
        <v>351.84077652967102</v>
      </c>
      <c r="Q1043" s="12">
        <f>Cp*RhoP/(R1043*RhoA)*dP/1000*MassivSI</f>
        <v>0.48464175851113089</v>
      </c>
      <c r="R1043" s="24">
        <f>IF(P1043&lt;600,425+0.773*P1043-1.69/1000*P1043^2+2.22/1000^2*P1043^3,IF(P1043&lt;735,666+13002/(738-P1043),IF(P1043&lt;900,545+17820/(P1043-731),650)))</f>
        <v>584.45676500330944</v>
      </c>
      <c r="S1043" s="12">
        <f>LambdaP*MassivSI/(dP/1000)/(R1043*RhoA)/(1+Q1043/3)*(D1043-P1043)*DeltaT-(EXP(Q1043/10)-1)*(D1043-D1042)</f>
        <v>0.30486869117164256</v>
      </c>
    </row>
    <row r="1044" spans="2:19" x14ac:dyDescent="0.25">
      <c r="B1044" s="3">
        <f t="shared" si="64"/>
        <v>5130</v>
      </c>
      <c r="C1044" s="14">
        <f t="shared" si="65"/>
        <v>85.5</v>
      </c>
      <c r="D1044" s="11">
        <f t="shared" si="66"/>
        <v>998.31324716488677</v>
      </c>
      <c r="E1044" s="11">
        <f t="shared" si="67"/>
        <v>352.14564522084265</v>
      </c>
      <c r="F1044" s="11">
        <f>L1044</f>
        <v>352.14564522084265</v>
      </c>
      <c r="G1044" s="11">
        <f>P1044</f>
        <v>352.14564522084265</v>
      </c>
      <c r="H1044" s="24">
        <f>H1043+IF(Limit=Oui,MAX(0,K1043),K1043)</f>
        <v>352.14564522084265</v>
      </c>
      <c r="I1044" s="12">
        <f>Cp*RhoP/(J1044*RhoA)*dP/1000*MassivSS</f>
        <v>0.48453852794521451</v>
      </c>
      <c r="J1044" s="24">
        <f>IF(H1044&lt;600,425+0.773*H1044-1.69/1000*H1044^2+2.22/1000^2*H1044^3,IF(H1044&lt;735,666+13002/(738-H1044),IF(H1044&lt;900,545+17820/(H1044-731),650)))</f>
        <v>584.5812830738555</v>
      </c>
      <c r="K1044" s="12">
        <f>LambdaP*MassivSS/(dP/1000)/(J1044*RhoA)/(1+I1044/3)*(D1044-H1044)*DeltaT-(EXP(I1044/10)-1)*(D1044-D1043)</f>
        <v>0.30474333713653806</v>
      </c>
      <c r="L1044" s="24">
        <f>L1043+IF(Limit=Oui,MAX(0,O1043),O1043)</f>
        <v>352.14564522084265</v>
      </c>
      <c r="M1044" s="12">
        <f>Cp*RhoP/(N1044*RhoA)*dP/1000*MassivW</f>
        <v>0.48453852794521451</v>
      </c>
      <c r="N1044" s="24">
        <f>IF(L1044&lt;600,425+0.773*L1044-1.69/1000*L1044^2+2.22/1000^2*L1044^3,IF(L1044&lt;735,666+13002/(738-L1044),IF(L1044&lt;900,545+17820/(L1044-731),650)))</f>
        <v>584.5812830738555</v>
      </c>
      <c r="O1044" s="12">
        <f>LambdaP*MassivW/(dP/1000)/(N1044*RhoA)/(1+M1044/3)*(D1044-L1044)*DeltaT-(EXP(M1044/10)-1)*(D1044-D1043)</f>
        <v>0.30474333713653806</v>
      </c>
      <c r="P1044" s="24">
        <f>P1043+IF(Limit=Oui,MAX(0,S1043),S1043)</f>
        <v>352.14564522084265</v>
      </c>
      <c r="Q1044" s="12">
        <f>Cp*RhoP/(R1044*RhoA)*dP/1000*MassivSI</f>
        <v>0.48453852794521451</v>
      </c>
      <c r="R1044" s="24">
        <f>IF(P1044&lt;600,425+0.773*P1044-1.69/1000*P1044^2+2.22/1000^2*P1044^3,IF(P1044&lt;735,666+13002/(738-P1044),IF(P1044&lt;900,545+17820/(P1044-731),650)))</f>
        <v>584.5812830738555</v>
      </c>
      <c r="S1044" s="12">
        <f>LambdaP*MassivSI/(dP/1000)/(R1044*RhoA)/(1+Q1044/3)*(D1044-P1044)*DeltaT-(EXP(Q1044/10)-1)*(D1044-D1043)</f>
        <v>0.30474333713653806</v>
      </c>
    </row>
    <row r="1045" spans="2:19" x14ac:dyDescent="0.25">
      <c r="B1045" s="3">
        <f t="shared" si="64"/>
        <v>5135</v>
      </c>
      <c r="C1045" s="14">
        <f t="shared" si="65"/>
        <v>85.583333333333329</v>
      </c>
      <c r="D1045" s="11">
        <f t="shared" si="66"/>
        <v>998.45899775639612</v>
      </c>
      <c r="E1045" s="11">
        <f t="shared" si="67"/>
        <v>352.45038855797918</v>
      </c>
      <c r="F1045" s="11">
        <f>L1045</f>
        <v>352.45038855797918</v>
      </c>
      <c r="G1045" s="11">
        <f>P1045</f>
        <v>352.45038855797918</v>
      </c>
      <c r="H1045" s="24">
        <f>H1044+IF(Limit=Oui,MAX(0,K1044),K1044)</f>
        <v>352.45038855797918</v>
      </c>
      <c r="I1045" s="12">
        <f>Cp*RhoP/(J1045*RhoA)*dP/1000*MassivSS</f>
        <v>0.4844352829054257</v>
      </c>
      <c r="J1045" s="24">
        <f>IF(H1045&lt;600,425+0.773*H1045-1.69/1000*H1045^2+2.22/1000^2*H1045^3,IF(H1045&lt;735,666+13002/(738-H1045),IF(H1045&lt;900,545+17820/(H1045-731),650)))</f>
        <v>584.70587168240763</v>
      </c>
      <c r="K1045" s="12">
        <f>LambdaP*MassivSS/(dP/1000)/(J1045*RhoA)/(1+I1045/3)*(D1045-H1045)*DeltaT-(EXP(I1045/10)-1)*(D1045-D1044)</f>
        <v>0.30461797524270889</v>
      </c>
      <c r="L1045" s="24">
        <f>L1044+IF(Limit=Oui,MAX(0,O1044),O1044)</f>
        <v>352.45038855797918</v>
      </c>
      <c r="M1045" s="12">
        <f>Cp*RhoP/(N1045*RhoA)*dP/1000*MassivW</f>
        <v>0.4844352829054257</v>
      </c>
      <c r="N1045" s="24">
        <f>IF(L1045&lt;600,425+0.773*L1045-1.69/1000*L1045^2+2.22/1000^2*L1045^3,IF(L1045&lt;735,666+13002/(738-L1045),IF(L1045&lt;900,545+17820/(L1045-731),650)))</f>
        <v>584.70587168240763</v>
      </c>
      <c r="O1045" s="12">
        <f>LambdaP*MassivW/(dP/1000)/(N1045*RhoA)/(1+M1045/3)*(D1045-L1045)*DeltaT-(EXP(M1045/10)-1)*(D1045-D1044)</f>
        <v>0.30461797524270889</v>
      </c>
      <c r="P1045" s="24">
        <f>P1044+IF(Limit=Oui,MAX(0,S1044),S1044)</f>
        <v>352.45038855797918</v>
      </c>
      <c r="Q1045" s="12">
        <f>Cp*RhoP/(R1045*RhoA)*dP/1000*MassivSI</f>
        <v>0.4844352829054257</v>
      </c>
      <c r="R1045" s="24">
        <f>IF(P1045&lt;600,425+0.773*P1045-1.69/1000*P1045^2+2.22/1000^2*P1045^3,IF(P1045&lt;735,666+13002/(738-P1045),IF(P1045&lt;900,545+17820/(P1045-731),650)))</f>
        <v>584.70587168240763</v>
      </c>
      <c r="S1045" s="12">
        <f>LambdaP*MassivSI/(dP/1000)/(R1045*RhoA)/(1+Q1045/3)*(D1045-P1045)*DeltaT-(EXP(Q1045/10)-1)*(D1045-D1044)</f>
        <v>0.30461797524270889</v>
      </c>
    </row>
    <row r="1046" spans="2:19" x14ac:dyDescent="0.25">
      <c r="B1046" s="3">
        <f t="shared" si="64"/>
        <v>5140</v>
      </c>
      <c r="C1046" s="14">
        <f t="shared" si="65"/>
        <v>85.666666666666671</v>
      </c>
      <c r="D1046" s="11">
        <f t="shared" si="66"/>
        <v>998.60460670493728</v>
      </c>
      <c r="E1046" s="11">
        <f t="shared" si="67"/>
        <v>352.75500653322189</v>
      </c>
      <c r="F1046" s="11">
        <f>L1046</f>
        <v>352.75500653322189</v>
      </c>
      <c r="G1046" s="11">
        <f>P1046</f>
        <v>352.75500653322189</v>
      </c>
      <c r="H1046" s="24">
        <f>H1045+IF(Limit=Oui,MAX(0,K1045),K1045)</f>
        <v>352.75500653322189</v>
      </c>
      <c r="I1046" s="12">
        <f>Cp*RhoP/(J1046*RhoA)*dP/1000*MassivSS</f>
        <v>0.484332023253425</v>
      </c>
      <c r="J1046" s="24">
        <f>IF(H1046&lt;600,425+0.773*H1046-1.69/1000*H1046^2+2.22/1000^2*H1046^3,IF(H1046&lt;735,666+13002/(738-H1046),IF(H1046&lt;900,545+17820/(H1046-731),650)))</f>
        <v>584.8305310522901</v>
      </c>
      <c r="K1046" s="12">
        <f>LambdaP*MassivSS/(dP/1000)/(J1046*RhoA)/(1+I1046/3)*(D1046-H1046)*DeltaT-(EXP(I1046/10)-1)*(D1046-D1045)</f>
        <v>0.30449260561201874</v>
      </c>
      <c r="L1046" s="24">
        <f>L1045+IF(Limit=Oui,MAX(0,O1045),O1045)</f>
        <v>352.75500653322189</v>
      </c>
      <c r="M1046" s="12">
        <f>Cp*RhoP/(N1046*RhoA)*dP/1000*MassivW</f>
        <v>0.484332023253425</v>
      </c>
      <c r="N1046" s="24">
        <f>IF(L1046&lt;600,425+0.773*L1046-1.69/1000*L1046^2+2.22/1000^2*L1046^3,IF(L1046&lt;735,666+13002/(738-L1046),IF(L1046&lt;900,545+17820/(L1046-731),650)))</f>
        <v>584.8305310522901</v>
      </c>
      <c r="O1046" s="12">
        <f>LambdaP*MassivW/(dP/1000)/(N1046*RhoA)/(1+M1046/3)*(D1046-L1046)*DeltaT-(EXP(M1046/10)-1)*(D1046-D1045)</f>
        <v>0.30449260561201874</v>
      </c>
      <c r="P1046" s="24">
        <f>P1045+IF(Limit=Oui,MAX(0,S1045),S1045)</f>
        <v>352.75500653322189</v>
      </c>
      <c r="Q1046" s="12">
        <f>Cp*RhoP/(R1046*RhoA)*dP/1000*MassivSI</f>
        <v>0.484332023253425</v>
      </c>
      <c r="R1046" s="24">
        <f>IF(P1046&lt;600,425+0.773*P1046-1.69/1000*P1046^2+2.22/1000^2*P1046^3,IF(P1046&lt;735,666+13002/(738-P1046),IF(P1046&lt;900,545+17820/(P1046-731),650)))</f>
        <v>584.8305310522901</v>
      </c>
      <c r="S1046" s="12">
        <f>LambdaP*MassivSI/(dP/1000)/(R1046*RhoA)/(1+Q1046/3)*(D1046-P1046)*DeltaT-(EXP(Q1046/10)-1)*(D1046-D1045)</f>
        <v>0.30449260561201874</v>
      </c>
    </row>
    <row r="1047" spans="2:19" x14ac:dyDescent="0.25">
      <c r="B1047" s="3">
        <f t="shared" si="64"/>
        <v>5145</v>
      </c>
      <c r="C1047" s="14">
        <f t="shared" si="65"/>
        <v>85.75</v>
      </c>
      <c r="D1047" s="11">
        <f t="shared" si="66"/>
        <v>998.75007428554477</v>
      </c>
      <c r="E1047" s="11">
        <f t="shared" si="67"/>
        <v>353.05949913883393</v>
      </c>
      <c r="F1047" s="11">
        <f>L1047</f>
        <v>353.05949913883393</v>
      </c>
      <c r="G1047" s="11">
        <f>P1047</f>
        <v>353.05949913883393</v>
      </c>
      <c r="H1047" s="24">
        <f>H1046+IF(Limit=Oui,MAX(0,K1046),K1046)</f>
        <v>353.05949913883393</v>
      </c>
      <c r="I1047" s="12">
        <f>Cp*RhoP/(J1047*RhoA)*dP/1000*MassivSS</f>
        <v>0.48422874885184697</v>
      </c>
      <c r="J1047" s="24">
        <f>IF(H1047&lt;600,425+0.773*H1047-1.69/1000*H1047^2+2.22/1000^2*H1047^3,IF(H1047&lt;735,666+13002/(738-H1047),IF(H1047&lt;900,545+17820/(H1047-731),650)))</f>
        <v>584.95526140599634</v>
      </c>
      <c r="K1047" s="12">
        <f>LambdaP*MassivSS/(dP/1000)/(J1047*RhoA)/(1+I1047/3)*(D1047-H1047)*DeltaT-(EXP(I1047/10)-1)*(D1047-D1046)</f>
        <v>0.30436722836624386</v>
      </c>
      <c r="L1047" s="24">
        <f>L1046+IF(Limit=Oui,MAX(0,O1046),O1046)</f>
        <v>353.05949913883393</v>
      </c>
      <c r="M1047" s="12">
        <f>Cp*RhoP/(N1047*RhoA)*dP/1000*MassivW</f>
        <v>0.48422874885184697</v>
      </c>
      <c r="N1047" s="24">
        <f>IF(L1047&lt;600,425+0.773*L1047-1.69/1000*L1047^2+2.22/1000^2*L1047^3,IF(L1047&lt;735,666+13002/(738-L1047),IF(L1047&lt;900,545+17820/(L1047-731),650)))</f>
        <v>584.95526140599634</v>
      </c>
      <c r="O1047" s="12">
        <f>LambdaP*MassivW/(dP/1000)/(N1047*RhoA)/(1+M1047/3)*(D1047-L1047)*DeltaT-(EXP(M1047/10)-1)*(D1047-D1046)</f>
        <v>0.30436722836624386</v>
      </c>
      <c r="P1047" s="24">
        <f>P1046+IF(Limit=Oui,MAX(0,S1046),S1046)</f>
        <v>353.05949913883393</v>
      </c>
      <c r="Q1047" s="12">
        <f>Cp*RhoP/(R1047*RhoA)*dP/1000*MassivSI</f>
        <v>0.48422874885184697</v>
      </c>
      <c r="R1047" s="24">
        <f>IF(P1047&lt;600,425+0.773*P1047-1.69/1000*P1047^2+2.22/1000^2*P1047^3,IF(P1047&lt;735,666+13002/(738-P1047),IF(P1047&lt;900,545+17820/(P1047-731),650)))</f>
        <v>584.95526140599634</v>
      </c>
      <c r="S1047" s="12">
        <f>LambdaP*MassivSI/(dP/1000)/(R1047*RhoA)/(1+Q1047/3)*(D1047-P1047)*DeltaT-(EXP(Q1047/10)-1)*(D1047-D1046)</f>
        <v>0.30436722836624386</v>
      </c>
    </row>
    <row r="1048" spans="2:19" x14ac:dyDescent="0.25">
      <c r="B1048" s="3">
        <f t="shared" si="64"/>
        <v>5150</v>
      </c>
      <c r="C1048" s="14">
        <f t="shared" si="65"/>
        <v>85.833333333333329</v>
      </c>
      <c r="D1048" s="11">
        <f t="shared" si="66"/>
        <v>998.89540077245374</v>
      </c>
      <c r="E1048" s="11">
        <f t="shared" si="67"/>
        <v>353.36386636720016</v>
      </c>
      <c r="F1048" s="11">
        <f>L1048</f>
        <v>353.36386636720016</v>
      </c>
      <c r="G1048" s="11">
        <f>P1048</f>
        <v>353.36386636720016</v>
      </c>
      <c r="H1048" s="24">
        <f>H1047+IF(Limit=Oui,MAX(0,K1047),K1047)</f>
        <v>353.36386636720016</v>
      </c>
      <c r="I1048" s="12">
        <f>Cp*RhoP/(J1048*RhoA)*dP/1000*MassivSS</f>
        <v>0.48412545956429676</v>
      </c>
      <c r="J1048" s="24">
        <f>IF(H1048&lt;600,425+0.773*H1048-1.69/1000*H1048^2+2.22/1000^2*H1048^3,IF(H1048&lt;735,666+13002/(738-H1048),IF(H1048&lt;900,545+17820/(H1048-731),650)))</f>
        <v>585.08006296519079</v>
      </c>
      <c r="K1048" s="12">
        <f>LambdaP*MassivSS/(dP/1000)/(J1048*RhoA)/(1+I1048/3)*(D1048-H1048)*DeltaT-(EXP(I1048/10)-1)*(D1048-D1047)</f>
        <v>0.3042418436269147</v>
      </c>
      <c r="L1048" s="24">
        <f>L1047+IF(Limit=Oui,MAX(0,O1047),O1047)</f>
        <v>353.36386636720016</v>
      </c>
      <c r="M1048" s="12">
        <f>Cp*RhoP/(N1048*RhoA)*dP/1000*MassivW</f>
        <v>0.48412545956429676</v>
      </c>
      <c r="N1048" s="24">
        <f>IF(L1048&lt;600,425+0.773*L1048-1.69/1000*L1048^2+2.22/1000^2*L1048^3,IF(L1048&lt;735,666+13002/(738-L1048),IF(L1048&lt;900,545+17820/(L1048-731),650)))</f>
        <v>585.08006296519079</v>
      </c>
      <c r="O1048" s="12">
        <f>LambdaP*MassivW/(dP/1000)/(N1048*RhoA)/(1+M1048/3)*(D1048-L1048)*DeltaT-(EXP(M1048/10)-1)*(D1048-D1047)</f>
        <v>0.3042418436269147</v>
      </c>
      <c r="P1048" s="24">
        <f>P1047+IF(Limit=Oui,MAX(0,S1047),S1047)</f>
        <v>353.36386636720016</v>
      </c>
      <c r="Q1048" s="12">
        <f>Cp*RhoP/(R1048*RhoA)*dP/1000*MassivSI</f>
        <v>0.48412545956429676</v>
      </c>
      <c r="R1048" s="24">
        <f>IF(P1048&lt;600,425+0.773*P1048-1.69/1000*P1048^2+2.22/1000^2*P1048^3,IF(P1048&lt;735,666+13002/(738-P1048),IF(P1048&lt;900,545+17820/(P1048-731),650)))</f>
        <v>585.08006296519079</v>
      </c>
      <c r="S1048" s="12">
        <f>LambdaP*MassivSI/(dP/1000)/(R1048*RhoA)/(1+Q1048/3)*(D1048-P1048)*DeltaT-(EXP(Q1048/10)-1)*(D1048-D1047)</f>
        <v>0.3042418436269147</v>
      </c>
    </row>
    <row r="1049" spans="2:19" x14ac:dyDescent="0.25">
      <c r="B1049" s="3">
        <f t="shared" si="64"/>
        <v>5155</v>
      </c>
      <c r="C1049" s="14">
        <f t="shared" si="65"/>
        <v>85.916666666666671</v>
      </c>
      <c r="D1049" s="11">
        <f t="shared" si="66"/>
        <v>999.04058643910128</v>
      </c>
      <c r="E1049" s="11">
        <f t="shared" si="67"/>
        <v>353.66810821082709</v>
      </c>
      <c r="F1049" s="11">
        <f>L1049</f>
        <v>353.66810821082709</v>
      </c>
      <c r="G1049" s="11">
        <f>P1049</f>
        <v>353.66810821082709</v>
      </c>
      <c r="H1049" s="24">
        <f>H1048+IF(Limit=Oui,MAX(0,K1048),K1048)</f>
        <v>353.66810821082709</v>
      </c>
      <c r="I1049" s="12">
        <f>Cp*RhoP/(J1049*RhoA)*dP/1000*MassivSS</f>
        <v>0.48402215525534975</v>
      </c>
      <c r="J1049" s="24">
        <f>IF(H1049&lt;600,425+0.773*H1049-1.69/1000*H1049^2+2.22/1000^2*H1049^3,IF(H1049&lt;735,666+13002/(738-H1049),IF(H1049&lt;900,545+17820/(H1049-731),650)))</f>
        <v>585.2049359507082</v>
      </c>
      <c r="K1049" s="12">
        <f>LambdaP*MassivSS/(dP/1000)/(J1049*RhoA)/(1+I1049/3)*(D1049-H1049)*DeltaT-(EXP(I1049/10)-1)*(D1049-D1048)</f>
        <v>0.30411645151549843</v>
      </c>
      <c r="L1049" s="24">
        <f>L1048+IF(Limit=Oui,MAX(0,O1048),O1048)</f>
        <v>353.66810821082709</v>
      </c>
      <c r="M1049" s="12">
        <f>Cp*RhoP/(N1049*RhoA)*dP/1000*MassivW</f>
        <v>0.48402215525534975</v>
      </c>
      <c r="N1049" s="24">
        <f>IF(L1049&lt;600,425+0.773*L1049-1.69/1000*L1049^2+2.22/1000^2*L1049^3,IF(L1049&lt;735,666+13002/(738-L1049),IF(L1049&lt;900,545+17820/(L1049-731),650)))</f>
        <v>585.2049359507082</v>
      </c>
      <c r="O1049" s="12">
        <f>LambdaP*MassivW/(dP/1000)/(N1049*RhoA)/(1+M1049/3)*(D1049-L1049)*DeltaT-(EXP(M1049/10)-1)*(D1049-D1048)</f>
        <v>0.30411645151549843</v>
      </c>
      <c r="P1049" s="24">
        <f>P1048+IF(Limit=Oui,MAX(0,S1048),S1048)</f>
        <v>353.66810821082709</v>
      </c>
      <c r="Q1049" s="12">
        <f>Cp*RhoP/(R1049*RhoA)*dP/1000*MassivSI</f>
        <v>0.48402215525534975</v>
      </c>
      <c r="R1049" s="24">
        <f>IF(P1049&lt;600,425+0.773*P1049-1.69/1000*P1049^2+2.22/1000^2*P1049^3,IF(P1049&lt;735,666+13002/(738-P1049),IF(P1049&lt;900,545+17820/(P1049-731),650)))</f>
        <v>585.2049359507082</v>
      </c>
      <c r="S1049" s="12">
        <f>LambdaP*MassivSI/(dP/1000)/(R1049*RhoA)/(1+Q1049/3)*(D1049-P1049)*DeltaT-(EXP(Q1049/10)-1)*(D1049-D1048)</f>
        <v>0.30411645151549843</v>
      </c>
    </row>
    <row r="1050" spans="2:19" x14ac:dyDescent="0.25">
      <c r="B1050" s="3">
        <f t="shared" si="64"/>
        <v>5160</v>
      </c>
      <c r="C1050" s="14">
        <f t="shared" si="65"/>
        <v>86</v>
      </c>
      <c r="D1050" s="11">
        <f t="shared" si="66"/>
        <v>999.18563155813081</v>
      </c>
      <c r="E1050" s="11">
        <f t="shared" si="67"/>
        <v>353.97222466234257</v>
      </c>
      <c r="F1050" s="11">
        <f>L1050</f>
        <v>353.97222466234257</v>
      </c>
      <c r="G1050" s="11">
        <f>P1050</f>
        <v>353.97222466234257</v>
      </c>
      <c r="H1050" s="24">
        <f>H1049+IF(Limit=Oui,MAX(0,K1049),K1049)</f>
        <v>353.97222466234257</v>
      </c>
      <c r="I1050" s="12">
        <f>Cp*RhoP/(J1050*RhoA)*dP/1000*MassivSS</f>
        <v>0.48391883579054695</v>
      </c>
      <c r="J1050" s="24">
        <f>IF(H1050&lt;600,425+0.773*H1050-1.69/1000*H1050^2+2.22/1000^2*H1050^3,IF(H1050&lt;735,666+13002/(738-H1050),IF(H1050&lt;900,545+17820/(H1050-731),650)))</f>
        <v>585.32988058255648</v>
      </c>
      <c r="K1050" s="12">
        <f>LambdaP*MassivSS/(dP/1000)/(J1050*RhoA)/(1+I1050/3)*(D1050-H1050)*DeltaT-(EXP(I1050/10)-1)*(D1050-D1049)</f>
        <v>0.30399105215323979</v>
      </c>
      <c r="L1050" s="24">
        <f>L1049+IF(Limit=Oui,MAX(0,O1049),O1049)</f>
        <v>353.97222466234257</v>
      </c>
      <c r="M1050" s="12">
        <f>Cp*RhoP/(N1050*RhoA)*dP/1000*MassivW</f>
        <v>0.48391883579054695</v>
      </c>
      <c r="N1050" s="24">
        <f>IF(L1050&lt;600,425+0.773*L1050-1.69/1000*L1050^2+2.22/1000^2*L1050^3,IF(L1050&lt;735,666+13002/(738-L1050),IF(L1050&lt;900,545+17820/(L1050-731),650)))</f>
        <v>585.32988058255648</v>
      </c>
      <c r="O1050" s="12">
        <f>LambdaP*MassivW/(dP/1000)/(N1050*RhoA)/(1+M1050/3)*(D1050-L1050)*DeltaT-(EXP(M1050/10)-1)*(D1050-D1049)</f>
        <v>0.30399105215323979</v>
      </c>
      <c r="P1050" s="24">
        <f>P1049+IF(Limit=Oui,MAX(0,S1049),S1049)</f>
        <v>353.97222466234257</v>
      </c>
      <c r="Q1050" s="12">
        <f>Cp*RhoP/(R1050*RhoA)*dP/1000*MassivSI</f>
        <v>0.48391883579054695</v>
      </c>
      <c r="R1050" s="24">
        <f>IF(P1050&lt;600,425+0.773*P1050-1.69/1000*P1050^2+2.22/1000^2*P1050^3,IF(P1050&lt;735,666+13002/(738-P1050),IF(P1050&lt;900,545+17820/(P1050-731),650)))</f>
        <v>585.32988058255648</v>
      </c>
      <c r="S1050" s="12">
        <f>LambdaP*MassivSI/(dP/1000)/(R1050*RhoA)/(1+Q1050/3)*(D1050-P1050)*DeltaT-(EXP(Q1050/10)-1)*(D1050-D1049)</f>
        <v>0.30399105215323979</v>
      </c>
    </row>
    <row r="1051" spans="2:19" x14ac:dyDescent="0.25">
      <c r="B1051" s="3">
        <f t="shared" si="64"/>
        <v>5165</v>
      </c>
      <c r="C1051" s="14">
        <f t="shared" si="65"/>
        <v>86.083333333333329</v>
      </c>
      <c r="D1051" s="11">
        <f t="shared" si="66"/>
        <v>999.33053640139485</v>
      </c>
      <c r="E1051" s="11">
        <f t="shared" si="67"/>
        <v>354.27621571449583</v>
      </c>
      <c r="F1051" s="11">
        <f>L1051</f>
        <v>354.27621571449583</v>
      </c>
      <c r="G1051" s="11">
        <f>P1051</f>
        <v>354.27621571449583</v>
      </c>
      <c r="H1051" s="24">
        <f>H1050+IF(Limit=Oui,MAX(0,K1050),K1050)</f>
        <v>354.27621571449583</v>
      </c>
      <c r="I1051" s="12">
        <f>Cp*RhoP/(J1051*RhoA)*dP/1000*MassivSS</f>
        <v>0.48381550103639404</v>
      </c>
      <c r="J1051" s="24">
        <f>IF(H1051&lt;600,425+0.773*H1051-1.69/1000*H1051^2+2.22/1000^2*H1051^3,IF(H1051&lt;735,666+13002/(738-H1051),IF(H1051&lt;900,545+17820/(H1051-731),650)))</f>
        <v>585.45489707991726</v>
      </c>
      <c r="K1051" s="12">
        <f>LambdaP*MassivSS/(dP/1000)/(J1051*RhoA)/(1+I1051/3)*(D1051-H1051)*DeltaT-(EXP(I1051/10)-1)*(D1051-D1050)</f>
        <v>0.30386564566124724</v>
      </c>
      <c r="L1051" s="24">
        <f>L1050+IF(Limit=Oui,MAX(0,O1050),O1050)</f>
        <v>354.27621571449583</v>
      </c>
      <c r="M1051" s="12">
        <f>Cp*RhoP/(N1051*RhoA)*dP/1000*MassivW</f>
        <v>0.48381550103639404</v>
      </c>
      <c r="N1051" s="24">
        <f>IF(L1051&lt;600,425+0.773*L1051-1.69/1000*L1051^2+2.22/1000^2*L1051^3,IF(L1051&lt;735,666+13002/(738-L1051),IF(L1051&lt;900,545+17820/(L1051-731),650)))</f>
        <v>585.45489707991726</v>
      </c>
      <c r="O1051" s="12">
        <f>LambdaP*MassivW/(dP/1000)/(N1051*RhoA)/(1+M1051/3)*(D1051-L1051)*DeltaT-(EXP(M1051/10)-1)*(D1051-D1050)</f>
        <v>0.30386564566124724</v>
      </c>
      <c r="P1051" s="24">
        <f>P1050+IF(Limit=Oui,MAX(0,S1050),S1050)</f>
        <v>354.27621571449583</v>
      </c>
      <c r="Q1051" s="12">
        <f>Cp*RhoP/(R1051*RhoA)*dP/1000*MassivSI</f>
        <v>0.48381550103639404</v>
      </c>
      <c r="R1051" s="24">
        <f>IF(P1051&lt;600,425+0.773*P1051-1.69/1000*P1051^2+2.22/1000^2*P1051^3,IF(P1051&lt;735,666+13002/(738-P1051),IF(P1051&lt;900,545+17820/(P1051-731),650)))</f>
        <v>585.45489707991726</v>
      </c>
      <c r="S1051" s="12">
        <f>LambdaP*MassivSI/(dP/1000)/(R1051*RhoA)/(1+Q1051/3)*(D1051-P1051)*DeltaT-(EXP(Q1051/10)-1)*(D1051-D1050)</f>
        <v>0.30386564566124724</v>
      </c>
    </row>
    <row r="1052" spans="2:19" x14ac:dyDescent="0.25">
      <c r="B1052" s="3">
        <f t="shared" si="64"/>
        <v>5170</v>
      </c>
      <c r="C1052" s="14">
        <f t="shared" si="65"/>
        <v>86.166666666666671</v>
      </c>
      <c r="D1052" s="11">
        <f t="shared" si="66"/>
        <v>999.47530123995762</v>
      </c>
      <c r="E1052" s="11">
        <f t="shared" si="67"/>
        <v>354.58008136015707</v>
      </c>
      <c r="F1052" s="11">
        <f>L1052</f>
        <v>354.58008136015707</v>
      </c>
      <c r="G1052" s="11">
        <f>P1052</f>
        <v>354.58008136015707</v>
      </c>
      <c r="H1052" s="24">
        <f>H1051+IF(Limit=Oui,MAX(0,K1051),K1051)</f>
        <v>354.58008136015707</v>
      </c>
      <c r="I1052" s="12">
        <f>Cp*RhoP/(J1052*RhoA)*dP/1000*MassivSS</f>
        <v>0.48371215086035801</v>
      </c>
      <c r="J1052" s="24">
        <f>IF(H1052&lt;600,425+0.773*H1052-1.69/1000*H1052^2+2.22/1000^2*H1052^3,IF(H1052&lt;735,666+13002/(738-H1052),IF(H1052&lt;900,545+17820/(H1052-731),650)))</f>
        <v>585.57998566114622</v>
      </c>
      <c r="K1052" s="12">
        <f>LambdaP*MassivSS/(dP/1000)/(J1052*RhoA)/(1+I1052/3)*(D1052-H1052)*DeltaT-(EXP(I1052/10)-1)*(D1052-D1051)</f>
        <v>0.30374023216049839</v>
      </c>
      <c r="L1052" s="24">
        <f>L1051+IF(Limit=Oui,MAX(0,O1051),O1051)</f>
        <v>354.58008136015707</v>
      </c>
      <c r="M1052" s="12">
        <f>Cp*RhoP/(N1052*RhoA)*dP/1000*MassivW</f>
        <v>0.48371215086035801</v>
      </c>
      <c r="N1052" s="24">
        <f>IF(L1052&lt;600,425+0.773*L1052-1.69/1000*L1052^2+2.22/1000^2*L1052^3,IF(L1052&lt;735,666+13002/(738-L1052),IF(L1052&lt;900,545+17820/(L1052-731),650)))</f>
        <v>585.57998566114622</v>
      </c>
      <c r="O1052" s="12">
        <f>LambdaP*MassivW/(dP/1000)/(N1052*RhoA)/(1+M1052/3)*(D1052-L1052)*DeltaT-(EXP(M1052/10)-1)*(D1052-D1051)</f>
        <v>0.30374023216049839</v>
      </c>
      <c r="P1052" s="24">
        <f>P1051+IF(Limit=Oui,MAX(0,S1051),S1051)</f>
        <v>354.58008136015707</v>
      </c>
      <c r="Q1052" s="12">
        <f>Cp*RhoP/(R1052*RhoA)*dP/1000*MassivSI</f>
        <v>0.48371215086035801</v>
      </c>
      <c r="R1052" s="24">
        <f>IF(P1052&lt;600,425+0.773*P1052-1.69/1000*P1052^2+2.22/1000^2*P1052^3,IF(P1052&lt;735,666+13002/(738-P1052),IF(P1052&lt;900,545+17820/(P1052-731),650)))</f>
        <v>585.57998566114622</v>
      </c>
      <c r="S1052" s="12">
        <f>LambdaP*MassivSI/(dP/1000)/(R1052*RhoA)/(1+Q1052/3)*(D1052-P1052)*DeltaT-(EXP(Q1052/10)-1)*(D1052-D1051)</f>
        <v>0.30374023216049839</v>
      </c>
    </row>
    <row r="1053" spans="2:19" x14ac:dyDescent="0.25">
      <c r="B1053" s="3">
        <f t="shared" si="64"/>
        <v>5175</v>
      </c>
      <c r="C1053" s="14">
        <f t="shared" si="65"/>
        <v>86.25</v>
      </c>
      <c r="D1053" s="11">
        <f t="shared" si="66"/>
        <v>999.6199263440983</v>
      </c>
      <c r="E1053" s="11">
        <f t="shared" si="67"/>
        <v>354.88382159231759</v>
      </c>
      <c r="F1053" s="11">
        <f>L1053</f>
        <v>354.88382159231759</v>
      </c>
      <c r="G1053" s="11">
        <f>P1053</f>
        <v>354.88382159231759</v>
      </c>
      <c r="H1053" s="24">
        <f>H1052+IF(Limit=Oui,MAX(0,K1052),K1052)</f>
        <v>354.88382159231759</v>
      </c>
      <c r="I1053" s="12">
        <f>Cp*RhoP/(J1053*RhoA)*dP/1000*MassivSS</f>
        <v>0.48360878513086597</v>
      </c>
      <c r="J1053" s="24">
        <f>IF(H1053&lt;600,425+0.773*H1053-1.69/1000*H1053^2+2.22/1000^2*H1053^3,IF(H1053&lt;735,666+13002/(738-H1053),IF(H1053&lt;900,545+17820/(H1053-731),650)))</f>
        <v>585.70514654377473</v>
      </c>
      <c r="K1053" s="12">
        <f>LambdaP*MassivSS/(dP/1000)/(J1053*RhoA)/(1+I1053/3)*(D1053-H1053)*DeltaT-(EXP(I1053/10)-1)*(D1053-D1052)</f>
        <v>0.30361481177180666</v>
      </c>
      <c r="L1053" s="24">
        <f>L1052+IF(Limit=Oui,MAX(0,O1052),O1052)</f>
        <v>354.88382159231759</v>
      </c>
      <c r="M1053" s="12">
        <f>Cp*RhoP/(N1053*RhoA)*dP/1000*MassivW</f>
        <v>0.48360878513086597</v>
      </c>
      <c r="N1053" s="24">
        <f>IF(L1053&lt;600,425+0.773*L1053-1.69/1000*L1053^2+2.22/1000^2*L1053^3,IF(L1053&lt;735,666+13002/(738-L1053),IF(L1053&lt;900,545+17820/(L1053-731),650)))</f>
        <v>585.70514654377473</v>
      </c>
      <c r="O1053" s="12">
        <f>LambdaP*MassivW/(dP/1000)/(N1053*RhoA)/(1+M1053/3)*(D1053-L1053)*DeltaT-(EXP(M1053/10)-1)*(D1053-D1052)</f>
        <v>0.30361481177180666</v>
      </c>
      <c r="P1053" s="24">
        <f>P1052+IF(Limit=Oui,MAX(0,S1052),S1052)</f>
        <v>354.88382159231759</v>
      </c>
      <c r="Q1053" s="12">
        <f>Cp*RhoP/(R1053*RhoA)*dP/1000*MassivSI</f>
        <v>0.48360878513086597</v>
      </c>
      <c r="R1053" s="24">
        <f>IF(P1053&lt;600,425+0.773*P1053-1.69/1000*P1053^2+2.22/1000^2*P1053^3,IF(P1053&lt;735,666+13002/(738-P1053),IF(P1053&lt;900,545+17820/(P1053-731),650)))</f>
        <v>585.70514654377473</v>
      </c>
      <c r="S1053" s="12">
        <f>LambdaP*MassivSI/(dP/1000)/(R1053*RhoA)/(1+Q1053/3)*(D1053-P1053)*DeltaT-(EXP(Q1053/10)-1)*(D1053-D1052)</f>
        <v>0.30361481177180666</v>
      </c>
    </row>
    <row r="1054" spans="2:19" x14ac:dyDescent="0.25">
      <c r="B1054" s="3">
        <f t="shared" si="64"/>
        <v>5180</v>
      </c>
      <c r="C1054" s="14">
        <f t="shared" si="65"/>
        <v>86.333333333333329</v>
      </c>
      <c r="D1054" s="11">
        <f t="shared" si="66"/>
        <v>999.76441198331497</v>
      </c>
      <c r="E1054" s="11">
        <f t="shared" si="67"/>
        <v>355.1874364040894</v>
      </c>
      <c r="F1054" s="11">
        <f>L1054</f>
        <v>355.1874364040894</v>
      </c>
      <c r="G1054" s="11">
        <f>P1054</f>
        <v>355.1874364040894</v>
      </c>
      <c r="H1054" s="24">
        <f>H1053+IF(Limit=Oui,MAX(0,K1053),K1053)</f>
        <v>355.1874364040894</v>
      </c>
      <c r="I1054" s="12">
        <f>Cp*RhoP/(J1054*RhoA)*dP/1000*MassivSS</f>
        <v>0.48350540371730094</v>
      </c>
      <c r="J1054" s="24">
        <f>IF(H1054&lt;600,425+0.773*H1054-1.69/1000*H1054^2+2.22/1000^2*H1054^3,IF(H1054&lt;735,666+13002/(738-H1054),IF(H1054&lt;900,545+17820/(H1054-731),650)))</f>
        <v>585.83037994451115</v>
      </c>
      <c r="K1054" s="12">
        <f>LambdaP*MassivSS/(dP/1000)/(J1054*RhoA)/(1+I1054/3)*(D1054-H1054)*DeltaT-(EXP(I1054/10)-1)*(D1054-D1053)</f>
        <v>0.30348938461579389</v>
      </c>
      <c r="L1054" s="24">
        <f>L1053+IF(Limit=Oui,MAX(0,O1053),O1053)</f>
        <v>355.1874364040894</v>
      </c>
      <c r="M1054" s="12">
        <f>Cp*RhoP/(N1054*RhoA)*dP/1000*MassivW</f>
        <v>0.48350540371730094</v>
      </c>
      <c r="N1054" s="24">
        <f>IF(L1054&lt;600,425+0.773*L1054-1.69/1000*L1054^2+2.22/1000^2*L1054^3,IF(L1054&lt;735,666+13002/(738-L1054),IF(L1054&lt;900,545+17820/(L1054-731),650)))</f>
        <v>585.83037994451115</v>
      </c>
      <c r="O1054" s="12">
        <f>LambdaP*MassivW/(dP/1000)/(N1054*RhoA)/(1+M1054/3)*(D1054-L1054)*DeltaT-(EXP(M1054/10)-1)*(D1054-D1053)</f>
        <v>0.30348938461579389</v>
      </c>
      <c r="P1054" s="24">
        <f>P1053+IF(Limit=Oui,MAX(0,S1053),S1053)</f>
        <v>355.1874364040894</v>
      </c>
      <c r="Q1054" s="12">
        <f>Cp*RhoP/(R1054*RhoA)*dP/1000*MassivSI</f>
        <v>0.48350540371730094</v>
      </c>
      <c r="R1054" s="24">
        <f>IF(P1054&lt;600,425+0.773*P1054-1.69/1000*P1054^2+2.22/1000^2*P1054^3,IF(P1054&lt;735,666+13002/(738-P1054),IF(P1054&lt;900,545+17820/(P1054-731),650)))</f>
        <v>585.83037994451115</v>
      </c>
      <c r="S1054" s="12">
        <f>LambdaP*MassivSI/(dP/1000)/(R1054*RhoA)/(1+Q1054/3)*(D1054-P1054)*DeltaT-(EXP(Q1054/10)-1)*(D1054-D1053)</f>
        <v>0.30348938461579389</v>
      </c>
    </row>
    <row r="1055" spans="2:19" x14ac:dyDescent="0.25">
      <c r="B1055" s="3">
        <f t="shared" si="64"/>
        <v>5185</v>
      </c>
      <c r="C1055" s="14">
        <f t="shared" si="65"/>
        <v>86.416666666666671</v>
      </c>
      <c r="D1055" s="11">
        <f t="shared" si="66"/>
        <v>999.90875842632556</v>
      </c>
      <c r="E1055" s="11">
        <f t="shared" si="67"/>
        <v>355.49092578870517</v>
      </c>
      <c r="F1055" s="11">
        <f>L1055</f>
        <v>355.49092578870517</v>
      </c>
      <c r="G1055" s="11">
        <f>P1055</f>
        <v>355.49092578870517</v>
      </c>
      <c r="H1055" s="24">
        <f>H1054+IF(Limit=Oui,MAX(0,K1054),K1054)</f>
        <v>355.49092578870517</v>
      </c>
      <c r="I1055" s="12">
        <f>Cp*RhoP/(J1055*RhoA)*dP/1000*MassivSS</f>
        <v>0.48340200649000137</v>
      </c>
      <c r="J1055" s="24">
        <f>IF(H1055&lt;600,425+0.773*H1055-1.69/1000*H1055^2+2.22/1000^2*H1055^3,IF(H1055&lt;735,666+13002/(738-H1055),IF(H1055&lt;900,545+17820/(H1055-731),650)))</f>
        <v>585.95568607924156</v>
      </c>
      <c r="K1055" s="12">
        <f>LambdaP*MassivSS/(dP/1000)/(J1055*RhoA)/(1+I1055/3)*(D1055-H1055)*DeltaT-(EXP(I1055/10)-1)*(D1055-D1054)</f>
        <v>0.30336395081303102</v>
      </c>
      <c r="L1055" s="24">
        <f>L1054+IF(Limit=Oui,MAX(0,O1054),O1054)</f>
        <v>355.49092578870517</v>
      </c>
      <c r="M1055" s="12">
        <f>Cp*RhoP/(N1055*RhoA)*dP/1000*MassivW</f>
        <v>0.48340200649000137</v>
      </c>
      <c r="N1055" s="24">
        <f>IF(L1055&lt;600,425+0.773*L1055-1.69/1000*L1055^2+2.22/1000^2*L1055^3,IF(L1055&lt;735,666+13002/(738-L1055),IF(L1055&lt;900,545+17820/(L1055-731),650)))</f>
        <v>585.95568607924156</v>
      </c>
      <c r="O1055" s="12">
        <f>LambdaP*MassivW/(dP/1000)/(N1055*RhoA)/(1+M1055/3)*(D1055-L1055)*DeltaT-(EXP(M1055/10)-1)*(D1055-D1054)</f>
        <v>0.30336395081303102</v>
      </c>
      <c r="P1055" s="24">
        <f>P1054+IF(Limit=Oui,MAX(0,S1054),S1054)</f>
        <v>355.49092578870517</v>
      </c>
      <c r="Q1055" s="12">
        <f>Cp*RhoP/(R1055*RhoA)*dP/1000*MassivSI</f>
        <v>0.48340200649000137</v>
      </c>
      <c r="R1055" s="24">
        <f>IF(P1055&lt;600,425+0.773*P1055-1.69/1000*P1055^2+2.22/1000^2*P1055^3,IF(P1055&lt;735,666+13002/(738-P1055),IF(P1055&lt;900,545+17820/(P1055-731),650)))</f>
        <v>585.95568607924156</v>
      </c>
      <c r="S1055" s="12">
        <f>LambdaP*MassivSI/(dP/1000)/(R1055*RhoA)/(1+Q1055/3)*(D1055-P1055)*DeltaT-(EXP(Q1055/10)-1)*(D1055-D1054)</f>
        <v>0.30336395081303102</v>
      </c>
    </row>
    <row r="1056" spans="2:19" x14ac:dyDescent="0.25">
      <c r="B1056" s="3">
        <f t="shared" si="64"/>
        <v>5190</v>
      </c>
      <c r="C1056" s="14">
        <f t="shared" si="65"/>
        <v>86.5</v>
      </c>
      <c r="D1056" s="11">
        <f t="shared" si="66"/>
        <v>1000.0529659410732</v>
      </c>
      <c r="E1056" s="11">
        <f t="shared" si="67"/>
        <v>355.79428973951821</v>
      </c>
      <c r="F1056" s="11">
        <f>L1056</f>
        <v>355.79428973951821</v>
      </c>
      <c r="G1056" s="11">
        <f>P1056</f>
        <v>355.79428973951821</v>
      </c>
      <c r="H1056" s="24">
        <f>H1055+IF(Limit=Oui,MAX(0,K1055),K1055)</f>
        <v>355.79428973951821</v>
      </c>
      <c r="I1056" s="12">
        <f>Cp*RhoP/(J1056*RhoA)*dP/1000*MassivSS</f>
        <v>0.48329859332025726</v>
      </c>
      <c r="J1056" s="24">
        <f>IF(H1056&lt;600,425+0.773*H1056-1.69/1000*H1056^2+2.22/1000^2*H1056^3,IF(H1056&lt;735,666+13002/(738-H1056),IF(H1056&lt;900,545+17820/(H1056-731),650)))</f>
        <v>586.08106516303053</v>
      </c>
      <c r="K1056" s="12">
        <f>LambdaP*MassivSS/(dP/1000)/(J1056*RhoA)/(1+I1056/3)*(D1056-H1056)*DeltaT-(EXP(I1056/10)-1)*(D1056-D1055)</f>
        <v>0.30323851048382444</v>
      </c>
      <c r="L1056" s="24">
        <f>L1055+IF(Limit=Oui,MAX(0,O1055),O1055)</f>
        <v>355.79428973951821</v>
      </c>
      <c r="M1056" s="12">
        <f>Cp*RhoP/(N1056*RhoA)*dP/1000*MassivW</f>
        <v>0.48329859332025726</v>
      </c>
      <c r="N1056" s="24">
        <f>IF(L1056&lt;600,425+0.773*L1056-1.69/1000*L1056^2+2.22/1000^2*L1056^3,IF(L1056&lt;735,666+13002/(738-L1056),IF(L1056&lt;900,545+17820/(L1056-731),650)))</f>
        <v>586.08106516303053</v>
      </c>
      <c r="O1056" s="12">
        <f>LambdaP*MassivW/(dP/1000)/(N1056*RhoA)/(1+M1056/3)*(D1056-L1056)*DeltaT-(EXP(M1056/10)-1)*(D1056-D1055)</f>
        <v>0.30323851048382444</v>
      </c>
      <c r="P1056" s="24">
        <f>P1055+IF(Limit=Oui,MAX(0,S1055),S1055)</f>
        <v>355.79428973951821</v>
      </c>
      <c r="Q1056" s="12">
        <f>Cp*RhoP/(R1056*RhoA)*dP/1000*MassivSI</f>
        <v>0.48329859332025726</v>
      </c>
      <c r="R1056" s="24">
        <f>IF(P1056&lt;600,425+0.773*P1056-1.69/1000*P1056^2+2.22/1000^2*P1056^3,IF(P1056&lt;735,666+13002/(738-P1056),IF(P1056&lt;900,545+17820/(P1056-731),650)))</f>
        <v>586.08106516303053</v>
      </c>
      <c r="S1056" s="12">
        <f>LambdaP*MassivSI/(dP/1000)/(R1056*RhoA)/(1+Q1056/3)*(D1056-P1056)*DeltaT-(EXP(Q1056/10)-1)*(D1056-D1055)</f>
        <v>0.30323851048382444</v>
      </c>
    </row>
    <row r="1057" spans="2:19" x14ac:dyDescent="0.25">
      <c r="B1057" s="3">
        <f t="shared" si="64"/>
        <v>5195</v>
      </c>
      <c r="C1057" s="14">
        <f t="shared" si="65"/>
        <v>86.583333333333329</v>
      </c>
      <c r="D1057" s="11">
        <f t="shared" si="66"/>
        <v>1000.1970347947278</v>
      </c>
      <c r="E1057" s="11">
        <f t="shared" si="67"/>
        <v>356.09752825000203</v>
      </c>
      <c r="F1057" s="11">
        <f>L1057</f>
        <v>356.09752825000203</v>
      </c>
      <c r="G1057" s="11">
        <f>P1057</f>
        <v>356.09752825000203</v>
      </c>
      <c r="H1057" s="24">
        <f>H1056+IF(Limit=Oui,MAX(0,K1056),K1056)</f>
        <v>356.09752825000203</v>
      </c>
      <c r="I1057" s="12">
        <f>Cp*RhoP/(J1057*RhoA)*dP/1000*MassivSS</f>
        <v>0.48319516408030883</v>
      </c>
      <c r="J1057" s="24">
        <f>IF(H1057&lt;600,425+0.773*H1057-1.69/1000*H1057^2+2.22/1000^2*H1057^3,IF(H1057&lt;735,666+13002/(738-H1057),IF(H1057&lt;900,545+17820/(H1057-731),650)))</f>
        <v>586.20651741012273</v>
      </c>
      <c r="K1057" s="12">
        <f>LambdaP*MassivSS/(dP/1000)/(J1057*RhoA)/(1+I1057/3)*(D1057-H1057)*DeltaT-(EXP(I1057/10)-1)*(D1057-D1056)</f>
        <v>0.30311306374841401</v>
      </c>
      <c r="L1057" s="24">
        <f>L1056+IF(Limit=Oui,MAX(0,O1056),O1056)</f>
        <v>356.09752825000203</v>
      </c>
      <c r="M1057" s="12">
        <f>Cp*RhoP/(N1057*RhoA)*dP/1000*MassivW</f>
        <v>0.48319516408030883</v>
      </c>
      <c r="N1057" s="24">
        <f>IF(L1057&lt;600,425+0.773*L1057-1.69/1000*L1057^2+2.22/1000^2*L1057^3,IF(L1057&lt;735,666+13002/(738-L1057),IF(L1057&lt;900,545+17820/(L1057-731),650)))</f>
        <v>586.20651741012273</v>
      </c>
      <c r="O1057" s="12">
        <f>LambdaP*MassivW/(dP/1000)/(N1057*RhoA)/(1+M1057/3)*(D1057-L1057)*DeltaT-(EXP(M1057/10)-1)*(D1057-D1056)</f>
        <v>0.30311306374841401</v>
      </c>
      <c r="P1057" s="24">
        <f>P1056+IF(Limit=Oui,MAX(0,S1056),S1056)</f>
        <v>356.09752825000203</v>
      </c>
      <c r="Q1057" s="12">
        <f>Cp*RhoP/(R1057*RhoA)*dP/1000*MassivSI</f>
        <v>0.48319516408030883</v>
      </c>
      <c r="R1057" s="24">
        <f>IF(P1057&lt;600,425+0.773*P1057-1.69/1000*P1057^2+2.22/1000^2*P1057^3,IF(P1057&lt;735,666+13002/(738-P1057),IF(P1057&lt;900,545+17820/(P1057-731),650)))</f>
        <v>586.20651741012273</v>
      </c>
      <c r="S1057" s="12">
        <f>LambdaP*MassivSI/(dP/1000)/(R1057*RhoA)/(1+Q1057/3)*(D1057-P1057)*DeltaT-(EXP(Q1057/10)-1)*(D1057-D1056)</f>
        <v>0.30311306374841401</v>
      </c>
    </row>
    <row r="1058" spans="2:19" x14ac:dyDescent="0.25">
      <c r="B1058" s="3">
        <f t="shared" si="64"/>
        <v>5200</v>
      </c>
      <c r="C1058" s="14">
        <f t="shared" si="65"/>
        <v>86.666666666666671</v>
      </c>
      <c r="D1058" s="11">
        <f t="shared" si="66"/>
        <v>1000.3409652536888</v>
      </c>
      <c r="E1058" s="11">
        <f t="shared" si="67"/>
        <v>356.40064131375044</v>
      </c>
      <c r="F1058" s="11">
        <f>L1058</f>
        <v>356.40064131375044</v>
      </c>
      <c r="G1058" s="11">
        <f>P1058</f>
        <v>356.40064131375044</v>
      </c>
      <c r="H1058" s="24">
        <f>H1057+IF(Limit=Oui,MAX(0,K1057),K1057)</f>
        <v>356.40064131375044</v>
      </c>
      <c r="I1058" s="12">
        <f>Cp*RhoP/(J1058*RhoA)*dP/1000*MassivSS</f>
        <v>0.48309171864334299</v>
      </c>
      <c r="J1058" s="24">
        <f>IF(H1058&lt;600,425+0.773*H1058-1.69/1000*H1058^2+2.22/1000^2*H1058^3,IF(H1058&lt;735,666+13002/(738-H1058),IF(H1058&lt;900,545+17820/(H1058-731),650)))</f>
        <v>586.33204303394416</v>
      </c>
      <c r="K1058" s="12">
        <f>LambdaP*MassivSS/(dP/1000)/(J1058*RhoA)/(1+I1058/3)*(D1058-H1058)*DeltaT-(EXP(I1058/10)-1)*(D1058-D1057)</f>
        <v>0.30298761072687691</v>
      </c>
      <c r="L1058" s="24">
        <f>L1057+IF(Limit=Oui,MAX(0,O1057),O1057)</f>
        <v>356.40064131375044</v>
      </c>
      <c r="M1058" s="12">
        <f>Cp*RhoP/(N1058*RhoA)*dP/1000*MassivW</f>
        <v>0.48309171864334299</v>
      </c>
      <c r="N1058" s="24">
        <f>IF(L1058&lt;600,425+0.773*L1058-1.69/1000*L1058^2+2.22/1000^2*L1058^3,IF(L1058&lt;735,666+13002/(738-L1058),IF(L1058&lt;900,545+17820/(L1058-731),650)))</f>
        <v>586.33204303394416</v>
      </c>
      <c r="O1058" s="12">
        <f>LambdaP*MassivW/(dP/1000)/(N1058*RhoA)/(1+M1058/3)*(D1058-L1058)*DeltaT-(EXP(M1058/10)-1)*(D1058-D1057)</f>
        <v>0.30298761072687691</v>
      </c>
      <c r="P1058" s="24">
        <f>P1057+IF(Limit=Oui,MAX(0,S1057),S1057)</f>
        <v>356.40064131375044</v>
      </c>
      <c r="Q1058" s="12">
        <f>Cp*RhoP/(R1058*RhoA)*dP/1000*MassivSI</f>
        <v>0.48309171864334299</v>
      </c>
      <c r="R1058" s="24">
        <f>IF(P1058&lt;600,425+0.773*P1058-1.69/1000*P1058^2+2.22/1000^2*P1058^3,IF(P1058&lt;735,666+13002/(738-P1058),IF(P1058&lt;900,545+17820/(P1058-731),650)))</f>
        <v>586.33204303394416</v>
      </c>
      <c r="S1058" s="12">
        <f>LambdaP*MassivSI/(dP/1000)/(R1058*RhoA)/(1+Q1058/3)*(D1058-P1058)*DeltaT-(EXP(Q1058/10)-1)*(D1058-D1057)</f>
        <v>0.30298761072687691</v>
      </c>
    </row>
    <row r="1059" spans="2:19" x14ac:dyDescent="0.25">
      <c r="B1059" s="3">
        <f t="shared" si="64"/>
        <v>5205</v>
      </c>
      <c r="C1059" s="14">
        <f t="shared" si="65"/>
        <v>86.75</v>
      </c>
      <c r="D1059" s="11">
        <f t="shared" si="66"/>
        <v>1000.4847575835893</v>
      </c>
      <c r="E1059" s="11">
        <f t="shared" si="67"/>
        <v>356.7036289244773</v>
      </c>
      <c r="F1059" s="11">
        <f>L1059</f>
        <v>356.7036289244773</v>
      </c>
      <c r="G1059" s="11">
        <f>P1059</f>
        <v>356.7036289244773</v>
      </c>
      <c r="H1059" s="24">
        <f>H1058+IF(Limit=Oui,MAX(0,K1058),K1058)</f>
        <v>356.7036289244773</v>
      </c>
      <c r="I1059" s="12">
        <f>Cp*RhoP/(J1059*RhoA)*dP/1000*MassivSS</f>
        <v>0.48298825688349228</v>
      </c>
      <c r="J1059" s="24">
        <f>IF(H1059&lt;600,425+0.773*H1059-1.69/1000*H1059^2+2.22/1000^2*H1059^3,IF(H1059&lt;735,666+13002/(738-H1059),IF(H1059&lt;900,545+17820/(H1059-731),650)))</f>
        <v>586.4576422471024</v>
      </c>
      <c r="K1059" s="12">
        <f>LambdaP*MassivSS/(dP/1000)/(J1059*RhoA)/(1+I1059/3)*(D1059-H1059)*DeltaT-(EXP(I1059/10)-1)*(D1059-D1058)</f>
        <v>0.3028621515391175</v>
      </c>
      <c r="L1059" s="24">
        <f>L1058+IF(Limit=Oui,MAX(0,O1058),O1058)</f>
        <v>356.7036289244773</v>
      </c>
      <c r="M1059" s="12">
        <f>Cp*RhoP/(N1059*RhoA)*dP/1000*MassivW</f>
        <v>0.48298825688349228</v>
      </c>
      <c r="N1059" s="24">
        <f>IF(L1059&lt;600,425+0.773*L1059-1.69/1000*L1059^2+2.22/1000^2*L1059^3,IF(L1059&lt;735,666+13002/(738-L1059),IF(L1059&lt;900,545+17820/(L1059-731),650)))</f>
        <v>586.4576422471024</v>
      </c>
      <c r="O1059" s="12">
        <f>LambdaP*MassivW/(dP/1000)/(N1059*RhoA)/(1+M1059/3)*(D1059-L1059)*DeltaT-(EXP(M1059/10)-1)*(D1059-D1058)</f>
        <v>0.3028621515391175</v>
      </c>
      <c r="P1059" s="24">
        <f>P1058+IF(Limit=Oui,MAX(0,S1058),S1058)</f>
        <v>356.7036289244773</v>
      </c>
      <c r="Q1059" s="12">
        <f>Cp*RhoP/(R1059*RhoA)*dP/1000*MassivSI</f>
        <v>0.48298825688349228</v>
      </c>
      <c r="R1059" s="24">
        <f>IF(P1059&lt;600,425+0.773*P1059-1.69/1000*P1059^2+2.22/1000^2*P1059^3,IF(P1059&lt;735,666+13002/(738-P1059),IF(P1059&lt;900,545+17820/(P1059-731),650)))</f>
        <v>586.4576422471024</v>
      </c>
      <c r="S1059" s="12">
        <f>LambdaP*MassivSI/(dP/1000)/(R1059*RhoA)/(1+Q1059/3)*(D1059-P1059)*DeltaT-(EXP(Q1059/10)-1)*(D1059-D1058)</f>
        <v>0.3028621515391175</v>
      </c>
    </row>
    <row r="1060" spans="2:19" x14ac:dyDescent="0.25">
      <c r="B1060" s="3">
        <f t="shared" si="64"/>
        <v>5210</v>
      </c>
      <c r="C1060" s="14">
        <f t="shared" si="65"/>
        <v>86.833333333333329</v>
      </c>
      <c r="D1060" s="11">
        <f t="shared" si="66"/>
        <v>1000.6284120492979</v>
      </c>
      <c r="E1060" s="11">
        <f t="shared" si="67"/>
        <v>357.0064910760164</v>
      </c>
      <c r="F1060" s="11">
        <f>L1060</f>
        <v>357.0064910760164</v>
      </c>
      <c r="G1060" s="11">
        <f>P1060</f>
        <v>357.0064910760164</v>
      </c>
      <c r="H1060" s="24">
        <f>H1059+IF(Limit=Oui,MAX(0,K1059),K1059)</f>
        <v>357.0064910760164</v>
      </c>
      <c r="I1060" s="12">
        <f>Cp*RhoP/(J1060*RhoA)*dP/1000*MassivSS</f>
        <v>0.48288477867583107</v>
      </c>
      <c r="J1060" s="24">
        <f>IF(H1060&lt;600,425+0.773*H1060-1.69/1000*H1060^2+2.22/1000^2*H1060^3,IF(H1060&lt;735,666+13002/(738-H1060),IF(H1060&lt;900,545+17820/(H1060-731),650)))</f>
        <v>586.58331526138818</v>
      </c>
      <c r="K1060" s="12">
        <f>LambdaP*MassivSS/(dP/1000)/(J1060*RhoA)/(1+I1060/3)*(D1060-H1060)*DeltaT-(EXP(I1060/10)-1)*(D1060-D1059)</f>
        <v>0.30273668630493433</v>
      </c>
      <c r="L1060" s="24">
        <f>L1059+IF(Limit=Oui,MAX(0,O1059),O1059)</f>
        <v>357.0064910760164</v>
      </c>
      <c r="M1060" s="12">
        <f>Cp*RhoP/(N1060*RhoA)*dP/1000*MassivW</f>
        <v>0.48288477867583107</v>
      </c>
      <c r="N1060" s="24">
        <f>IF(L1060&lt;600,425+0.773*L1060-1.69/1000*L1060^2+2.22/1000^2*L1060^3,IF(L1060&lt;735,666+13002/(738-L1060),IF(L1060&lt;900,545+17820/(L1060-731),650)))</f>
        <v>586.58331526138818</v>
      </c>
      <c r="O1060" s="12">
        <f>LambdaP*MassivW/(dP/1000)/(N1060*RhoA)/(1+M1060/3)*(D1060-L1060)*DeltaT-(EXP(M1060/10)-1)*(D1060-D1059)</f>
        <v>0.30273668630493433</v>
      </c>
      <c r="P1060" s="24">
        <f>P1059+IF(Limit=Oui,MAX(0,S1059),S1059)</f>
        <v>357.0064910760164</v>
      </c>
      <c r="Q1060" s="12">
        <f>Cp*RhoP/(R1060*RhoA)*dP/1000*MassivSI</f>
        <v>0.48288477867583107</v>
      </c>
      <c r="R1060" s="24">
        <f>IF(P1060&lt;600,425+0.773*P1060-1.69/1000*P1060^2+2.22/1000^2*P1060^3,IF(P1060&lt;735,666+13002/(738-P1060),IF(P1060&lt;900,545+17820/(P1060-731),650)))</f>
        <v>586.58331526138818</v>
      </c>
      <c r="S1060" s="12">
        <f>LambdaP*MassivSI/(dP/1000)/(R1060*RhoA)/(1+Q1060/3)*(D1060-P1060)*DeltaT-(EXP(Q1060/10)-1)*(D1060-D1059)</f>
        <v>0.30273668630493433</v>
      </c>
    </row>
    <row r="1061" spans="2:19" x14ac:dyDescent="0.25">
      <c r="B1061" s="3">
        <f t="shared" si="64"/>
        <v>5215</v>
      </c>
      <c r="C1061" s="14">
        <f t="shared" si="65"/>
        <v>86.916666666666671</v>
      </c>
      <c r="D1061" s="11">
        <f t="shared" si="66"/>
        <v>1000.7719289149228</v>
      </c>
      <c r="E1061" s="11">
        <f t="shared" si="67"/>
        <v>357.30922776232131</v>
      </c>
      <c r="F1061" s="11">
        <f>L1061</f>
        <v>357.30922776232131</v>
      </c>
      <c r="G1061" s="11">
        <f>P1061</f>
        <v>357.30922776232131</v>
      </c>
      <c r="H1061" s="24">
        <f>H1060+IF(Limit=Oui,MAX(0,K1060),K1060)</f>
        <v>357.30922776232131</v>
      </c>
      <c r="I1061" s="12">
        <f>Cp*RhoP/(J1061*RhoA)*dP/1000*MassivSS</f>
        <v>0.48278128389637454</v>
      </c>
      <c r="J1061" s="24">
        <f>IF(H1061&lt;600,425+0.773*H1061-1.69/1000*H1061^2+2.22/1000^2*H1061^3,IF(H1061&lt;735,666+13002/(738-H1061),IF(H1061&lt;900,545+17820/(H1061-731),650)))</f>
        <v>586.70906228777642</v>
      </c>
      <c r="K1061" s="12">
        <f>LambdaP*MassivSS/(dP/1000)/(J1061*RhoA)/(1+I1061/3)*(D1061-H1061)*DeltaT-(EXP(I1061/10)-1)*(D1061-D1060)</f>
        <v>0.3026112151439373</v>
      </c>
      <c r="L1061" s="24">
        <f>L1060+IF(Limit=Oui,MAX(0,O1060),O1060)</f>
        <v>357.30922776232131</v>
      </c>
      <c r="M1061" s="12">
        <f>Cp*RhoP/(N1061*RhoA)*dP/1000*MassivW</f>
        <v>0.48278128389637454</v>
      </c>
      <c r="N1061" s="24">
        <f>IF(L1061&lt;600,425+0.773*L1061-1.69/1000*L1061^2+2.22/1000^2*L1061^3,IF(L1061&lt;735,666+13002/(738-L1061),IF(L1061&lt;900,545+17820/(L1061-731),650)))</f>
        <v>586.70906228777642</v>
      </c>
      <c r="O1061" s="12">
        <f>LambdaP*MassivW/(dP/1000)/(N1061*RhoA)/(1+M1061/3)*(D1061-L1061)*DeltaT-(EXP(M1061/10)-1)*(D1061-D1060)</f>
        <v>0.3026112151439373</v>
      </c>
      <c r="P1061" s="24">
        <f>P1060+IF(Limit=Oui,MAX(0,S1060),S1060)</f>
        <v>357.30922776232131</v>
      </c>
      <c r="Q1061" s="12">
        <f>Cp*RhoP/(R1061*RhoA)*dP/1000*MassivSI</f>
        <v>0.48278128389637454</v>
      </c>
      <c r="R1061" s="24">
        <f>IF(P1061&lt;600,425+0.773*P1061-1.69/1000*P1061^2+2.22/1000^2*P1061^3,IF(P1061&lt;735,666+13002/(738-P1061),IF(P1061&lt;900,545+17820/(P1061-731),650)))</f>
        <v>586.70906228777642</v>
      </c>
      <c r="S1061" s="12">
        <f>LambdaP*MassivSI/(dP/1000)/(R1061*RhoA)/(1+Q1061/3)*(D1061-P1061)*DeltaT-(EXP(Q1061/10)-1)*(D1061-D1060)</f>
        <v>0.3026112151439373</v>
      </c>
    </row>
    <row r="1062" spans="2:19" x14ac:dyDescent="0.25">
      <c r="B1062" s="3">
        <f t="shared" si="64"/>
        <v>5220</v>
      </c>
      <c r="C1062" s="14">
        <f t="shared" si="65"/>
        <v>87</v>
      </c>
      <c r="D1062" s="11">
        <f t="shared" si="66"/>
        <v>1000.9153084438132</v>
      </c>
      <c r="E1062" s="11">
        <f t="shared" si="67"/>
        <v>357.61183897746525</v>
      </c>
      <c r="F1062" s="11">
        <f>L1062</f>
        <v>357.61183897746525</v>
      </c>
      <c r="G1062" s="11">
        <f>P1062</f>
        <v>357.61183897746525</v>
      </c>
      <c r="H1062" s="24">
        <f>H1061+IF(Limit=Oui,MAX(0,K1061),K1061)</f>
        <v>357.61183897746525</v>
      </c>
      <c r="I1062" s="12">
        <f>Cp*RhoP/(J1062*RhoA)*dP/1000*MassivSS</f>
        <v>0.48267777242207477</v>
      </c>
      <c r="J1062" s="24">
        <f>IF(H1062&lt;600,425+0.773*H1062-1.69/1000*H1062^2+2.22/1000^2*H1062^3,IF(H1062&lt;735,666+13002/(738-H1062),IF(H1062&lt;900,545+17820/(H1062-731),650)))</f>
        <v>586.83488353642792</v>
      </c>
      <c r="K1062" s="12">
        <f>LambdaP*MassivSS/(dP/1000)/(J1062*RhoA)/(1+I1062/3)*(D1062-H1062)*DeltaT-(EXP(I1062/10)-1)*(D1062-D1061)</f>
        <v>0.30248573817564728</v>
      </c>
      <c r="L1062" s="24">
        <f>L1061+IF(Limit=Oui,MAX(0,O1061),O1061)</f>
        <v>357.61183897746525</v>
      </c>
      <c r="M1062" s="12">
        <f>Cp*RhoP/(N1062*RhoA)*dP/1000*MassivW</f>
        <v>0.48267777242207477</v>
      </c>
      <c r="N1062" s="24">
        <f>IF(L1062&lt;600,425+0.773*L1062-1.69/1000*L1062^2+2.22/1000^2*L1062^3,IF(L1062&lt;735,666+13002/(738-L1062),IF(L1062&lt;900,545+17820/(L1062-731),650)))</f>
        <v>586.83488353642792</v>
      </c>
      <c r="O1062" s="12">
        <f>LambdaP*MassivW/(dP/1000)/(N1062*RhoA)/(1+M1062/3)*(D1062-L1062)*DeltaT-(EXP(M1062/10)-1)*(D1062-D1061)</f>
        <v>0.30248573817564728</v>
      </c>
      <c r="P1062" s="24">
        <f>P1061+IF(Limit=Oui,MAX(0,S1061),S1061)</f>
        <v>357.61183897746525</v>
      </c>
      <c r="Q1062" s="12">
        <f>Cp*RhoP/(R1062*RhoA)*dP/1000*MassivSI</f>
        <v>0.48267777242207477</v>
      </c>
      <c r="R1062" s="24">
        <f>IF(P1062&lt;600,425+0.773*P1062-1.69/1000*P1062^2+2.22/1000^2*P1062^3,IF(P1062&lt;735,666+13002/(738-P1062),IF(P1062&lt;900,545+17820/(P1062-731),650)))</f>
        <v>586.83488353642792</v>
      </c>
      <c r="S1062" s="12">
        <f>LambdaP*MassivSI/(dP/1000)/(R1062*RhoA)/(1+Q1062/3)*(D1062-P1062)*DeltaT-(EXP(Q1062/10)-1)*(D1062-D1061)</f>
        <v>0.30248573817564728</v>
      </c>
    </row>
    <row r="1063" spans="2:19" x14ac:dyDescent="0.25">
      <c r="B1063" s="3">
        <f t="shared" si="64"/>
        <v>5225</v>
      </c>
      <c r="C1063" s="14">
        <f t="shared" si="65"/>
        <v>87.083333333333329</v>
      </c>
      <c r="D1063" s="11">
        <f t="shared" si="66"/>
        <v>1001.0585508985632</v>
      </c>
      <c r="E1063" s="11">
        <f t="shared" si="67"/>
        <v>357.91432471564087</v>
      </c>
      <c r="F1063" s="11">
        <f>L1063</f>
        <v>357.91432471564087</v>
      </c>
      <c r="G1063" s="11">
        <f>P1063</f>
        <v>357.91432471564087</v>
      </c>
      <c r="H1063" s="24">
        <f>H1062+IF(Limit=Oui,MAX(0,K1062),K1062)</f>
        <v>357.91432471564087</v>
      </c>
      <c r="I1063" s="12">
        <f>Cp*RhoP/(J1063*RhoA)*dP/1000*MassivSS</f>
        <v>0.48257424413081973</v>
      </c>
      <c r="J1063" s="24">
        <f>IF(H1063&lt;600,425+0.773*H1063-1.69/1000*H1063^2+2.22/1000^2*H1063^3,IF(H1063&lt;735,666+13002/(738-H1063),IF(H1063&lt;900,545+17820/(H1063-731),650)))</f>
        <v>586.96077921668893</v>
      </c>
      <c r="K1063" s="12">
        <f>LambdaP*MassivSS/(dP/1000)/(J1063*RhoA)/(1+I1063/3)*(D1063-H1063)*DeltaT-(EXP(I1063/10)-1)*(D1063-D1062)</f>
        <v>0.30236025551940854</v>
      </c>
      <c r="L1063" s="24">
        <f>L1062+IF(Limit=Oui,MAX(0,O1062),O1062)</f>
        <v>357.91432471564087</v>
      </c>
      <c r="M1063" s="12">
        <f>Cp*RhoP/(N1063*RhoA)*dP/1000*MassivW</f>
        <v>0.48257424413081973</v>
      </c>
      <c r="N1063" s="24">
        <f>IF(L1063&lt;600,425+0.773*L1063-1.69/1000*L1063^2+2.22/1000^2*L1063^3,IF(L1063&lt;735,666+13002/(738-L1063),IF(L1063&lt;900,545+17820/(L1063-731),650)))</f>
        <v>586.96077921668893</v>
      </c>
      <c r="O1063" s="12">
        <f>LambdaP*MassivW/(dP/1000)/(N1063*RhoA)/(1+M1063/3)*(D1063-L1063)*DeltaT-(EXP(M1063/10)-1)*(D1063-D1062)</f>
        <v>0.30236025551940854</v>
      </c>
      <c r="P1063" s="24">
        <f>P1062+IF(Limit=Oui,MAX(0,S1062),S1062)</f>
        <v>357.91432471564087</v>
      </c>
      <c r="Q1063" s="12">
        <f>Cp*RhoP/(R1063*RhoA)*dP/1000*MassivSI</f>
        <v>0.48257424413081973</v>
      </c>
      <c r="R1063" s="24">
        <f>IF(P1063&lt;600,425+0.773*P1063-1.69/1000*P1063^2+2.22/1000^2*P1063^3,IF(P1063&lt;735,666+13002/(738-P1063),IF(P1063&lt;900,545+17820/(P1063-731),650)))</f>
        <v>586.96077921668893</v>
      </c>
      <c r="S1063" s="12">
        <f>LambdaP*MassivSI/(dP/1000)/(R1063*RhoA)/(1+Q1063/3)*(D1063-P1063)*DeltaT-(EXP(Q1063/10)-1)*(D1063-D1062)</f>
        <v>0.30236025551940854</v>
      </c>
    </row>
    <row r="1064" spans="2:19" x14ac:dyDescent="0.25">
      <c r="B1064" s="3">
        <f t="shared" si="64"/>
        <v>5230</v>
      </c>
      <c r="C1064" s="14">
        <f t="shared" si="65"/>
        <v>87.166666666666671</v>
      </c>
      <c r="D1064" s="11">
        <f t="shared" si="66"/>
        <v>1001.2016565410148</v>
      </c>
      <c r="E1064" s="11">
        <f t="shared" si="67"/>
        <v>358.2166849711603</v>
      </c>
      <c r="F1064" s="11">
        <f>L1064</f>
        <v>358.2166849711603</v>
      </c>
      <c r="G1064" s="11">
        <f>P1064</f>
        <v>358.2166849711603</v>
      </c>
      <c r="H1064" s="24">
        <f>H1063+IF(Limit=Oui,MAX(0,K1063),K1063)</f>
        <v>358.2166849711603</v>
      </c>
      <c r="I1064" s="12">
        <f>Cp*RhoP/(J1064*RhoA)*dP/1000*MassivSS</f>
        <v>0.48247069890143035</v>
      </c>
      <c r="J1064" s="24">
        <f>IF(H1064&lt;600,425+0.773*H1064-1.69/1000*H1064^2+2.22/1000^2*H1064^3,IF(H1064&lt;735,666+13002/(738-H1064),IF(H1064&lt;900,545+17820/(H1064-731),650)))</f>
        <v>587.08674953709385</v>
      </c>
      <c r="K1064" s="12">
        <f>LambdaP*MassivSS/(dP/1000)/(J1064*RhoA)/(1+I1064/3)*(D1064-H1064)*DeltaT-(EXP(I1064/10)-1)*(D1064-D1063)</f>
        <v>0.30223476729443255</v>
      </c>
      <c r="L1064" s="24">
        <f>L1063+IF(Limit=Oui,MAX(0,O1063),O1063)</f>
        <v>358.2166849711603</v>
      </c>
      <c r="M1064" s="12">
        <f>Cp*RhoP/(N1064*RhoA)*dP/1000*MassivW</f>
        <v>0.48247069890143035</v>
      </c>
      <c r="N1064" s="24">
        <f>IF(L1064&lt;600,425+0.773*L1064-1.69/1000*L1064^2+2.22/1000^2*L1064^3,IF(L1064&lt;735,666+13002/(738-L1064),IF(L1064&lt;900,545+17820/(L1064-731),650)))</f>
        <v>587.08674953709385</v>
      </c>
      <c r="O1064" s="12">
        <f>LambdaP*MassivW/(dP/1000)/(N1064*RhoA)/(1+M1064/3)*(D1064-L1064)*DeltaT-(EXP(M1064/10)-1)*(D1064-D1063)</f>
        <v>0.30223476729443255</v>
      </c>
      <c r="P1064" s="24">
        <f>P1063+IF(Limit=Oui,MAX(0,S1063),S1063)</f>
        <v>358.2166849711603</v>
      </c>
      <c r="Q1064" s="12">
        <f>Cp*RhoP/(R1064*RhoA)*dP/1000*MassivSI</f>
        <v>0.48247069890143035</v>
      </c>
      <c r="R1064" s="24">
        <f>IF(P1064&lt;600,425+0.773*P1064-1.69/1000*P1064^2+2.22/1000^2*P1064^3,IF(P1064&lt;735,666+13002/(738-P1064),IF(P1064&lt;900,545+17820/(P1064-731),650)))</f>
        <v>587.08674953709385</v>
      </c>
      <c r="S1064" s="12">
        <f>LambdaP*MassivSI/(dP/1000)/(R1064*RhoA)/(1+Q1064/3)*(D1064-P1064)*DeltaT-(EXP(Q1064/10)-1)*(D1064-D1063)</f>
        <v>0.30223476729443255</v>
      </c>
    </row>
    <row r="1065" spans="2:19" x14ac:dyDescent="0.25">
      <c r="B1065" s="3">
        <f t="shared" si="64"/>
        <v>5235</v>
      </c>
      <c r="C1065" s="14">
        <f t="shared" si="65"/>
        <v>87.25</v>
      </c>
      <c r="D1065" s="11">
        <f t="shared" si="66"/>
        <v>1001.34462563226</v>
      </c>
      <c r="E1065" s="11">
        <f t="shared" si="67"/>
        <v>358.51891973845471</v>
      </c>
      <c r="F1065" s="11">
        <f>L1065</f>
        <v>358.51891973845471</v>
      </c>
      <c r="G1065" s="11">
        <f>P1065</f>
        <v>358.51891973845471</v>
      </c>
      <c r="H1065" s="24">
        <f>H1064+IF(Limit=Oui,MAX(0,K1064),K1064)</f>
        <v>358.51891973845471</v>
      </c>
      <c r="I1065" s="12">
        <f>Cp*RhoP/(J1065*RhoA)*dP/1000*MassivSS</f>
        <v>0.48236713661365765</v>
      </c>
      <c r="J1065" s="24">
        <f>IF(H1065&lt;600,425+0.773*H1065-1.69/1000*H1065^2+2.22/1000^2*H1065^3,IF(H1065&lt;735,666+13002/(738-H1065),IF(H1065&lt;900,545+17820/(H1065-731),650)))</f>
        <v>587.21279470536524</v>
      </c>
      <c r="K1065" s="12">
        <f>LambdaP*MassivSS/(dP/1000)/(J1065*RhoA)/(1+I1065/3)*(D1065-H1065)*DeltaT-(EXP(I1065/10)-1)*(D1065-D1064)</f>
        <v>0.30210927361980461</v>
      </c>
      <c r="L1065" s="24">
        <f>L1064+IF(Limit=Oui,MAX(0,O1064),O1064)</f>
        <v>358.51891973845471</v>
      </c>
      <c r="M1065" s="12">
        <f>Cp*RhoP/(N1065*RhoA)*dP/1000*MassivW</f>
        <v>0.48236713661365765</v>
      </c>
      <c r="N1065" s="24">
        <f>IF(L1065&lt;600,425+0.773*L1065-1.69/1000*L1065^2+2.22/1000^2*L1065^3,IF(L1065&lt;735,666+13002/(738-L1065),IF(L1065&lt;900,545+17820/(L1065-731),650)))</f>
        <v>587.21279470536524</v>
      </c>
      <c r="O1065" s="12">
        <f>LambdaP*MassivW/(dP/1000)/(N1065*RhoA)/(1+M1065/3)*(D1065-L1065)*DeltaT-(EXP(M1065/10)-1)*(D1065-D1064)</f>
        <v>0.30210927361980461</v>
      </c>
      <c r="P1065" s="24">
        <f>P1064+IF(Limit=Oui,MAX(0,S1064),S1064)</f>
        <v>358.51891973845471</v>
      </c>
      <c r="Q1065" s="12">
        <f>Cp*RhoP/(R1065*RhoA)*dP/1000*MassivSI</f>
        <v>0.48236713661365765</v>
      </c>
      <c r="R1065" s="24">
        <f>IF(P1065&lt;600,425+0.773*P1065-1.69/1000*P1065^2+2.22/1000^2*P1065^3,IF(P1065&lt;735,666+13002/(738-P1065),IF(P1065&lt;900,545+17820/(P1065-731),650)))</f>
        <v>587.21279470536524</v>
      </c>
      <c r="S1065" s="12">
        <f>LambdaP*MassivSI/(dP/1000)/(R1065*RhoA)/(1+Q1065/3)*(D1065-P1065)*DeltaT-(EXP(Q1065/10)-1)*(D1065-D1064)</f>
        <v>0.30210927361980461</v>
      </c>
    </row>
    <row r="1066" spans="2:19" x14ac:dyDescent="0.25">
      <c r="B1066" s="3">
        <f t="shared" si="64"/>
        <v>5240</v>
      </c>
      <c r="C1066" s="14">
        <f t="shared" si="65"/>
        <v>87.333333333333329</v>
      </c>
      <c r="D1066" s="11">
        <f t="shared" si="66"/>
        <v>1001.4874584326444</v>
      </c>
      <c r="E1066" s="11">
        <f t="shared" si="67"/>
        <v>358.82102901207452</v>
      </c>
      <c r="F1066" s="11">
        <f>L1066</f>
        <v>358.82102901207452</v>
      </c>
      <c r="G1066" s="11">
        <f>P1066</f>
        <v>358.82102901207452</v>
      </c>
      <c r="H1066" s="24">
        <f>H1065+IF(Limit=Oui,MAX(0,K1065),K1065)</f>
        <v>358.82102901207452</v>
      </c>
      <c r="I1066" s="12">
        <f>Cp*RhoP/(J1066*RhoA)*dP/1000*MassivSS</f>
        <v>0.48226355714818148</v>
      </c>
      <c r="J1066" s="24">
        <f>IF(H1066&lt;600,425+0.773*H1066-1.69/1000*H1066^2+2.22/1000^2*H1066^3,IF(H1066&lt;735,666+13002/(738-H1066),IF(H1066&lt;900,545+17820/(H1066-731),650)))</f>
        <v>587.33891492841531</v>
      </c>
      <c r="K1066" s="12">
        <f>LambdaP*MassivSS/(dP/1000)/(J1066*RhoA)/(1+I1066/3)*(D1066-H1066)*DeltaT-(EXP(I1066/10)-1)*(D1066-D1065)</f>
        <v>0.30198377461444464</v>
      </c>
      <c r="L1066" s="24">
        <f>L1065+IF(Limit=Oui,MAX(0,O1065),O1065)</f>
        <v>358.82102901207452</v>
      </c>
      <c r="M1066" s="12">
        <f>Cp*RhoP/(N1066*RhoA)*dP/1000*MassivW</f>
        <v>0.48226355714818148</v>
      </c>
      <c r="N1066" s="24">
        <f>IF(L1066&lt;600,425+0.773*L1066-1.69/1000*L1066^2+2.22/1000^2*L1066^3,IF(L1066&lt;735,666+13002/(738-L1066),IF(L1066&lt;900,545+17820/(L1066-731),650)))</f>
        <v>587.33891492841531</v>
      </c>
      <c r="O1066" s="12">
        <f>LambdaP*MassivW/(dP/1000)/(N1066*RhoA)/(1+M1066/3)*(D1066-L1066)*DeltaT-(EXP(M1066/10)-1)*(D1066-D1065)</f>
        <v>0.30198377461444464</v>
      </c>
      <c r="P1066" s="24">
        <f>P1065+IF(Limit=Oui,MAX(0,S1065),S1065)</f>
        <v>358.82102901207452</v>
      </c>
      <c r="Q1066" s="12">
        <f>Cp*RhoP/(R1066*RhoA)*dP/1000*MassivSI</f>
        <v>0.48226355714818148</v>
      </c>
      <c r="R1066" s="24">
        <f>IF(P1066&lt;600,425+0.773*P1066-1.69/1000*P1066^2+2.22/1000^2*P1066^3,IF(P1066&lt;735,666+13002/(738-P1066),IF(P1066&lt;900,545+17820/(P1066-731),650)))</f>
        <v>587.33891492841531</v>
      </c>
      <c r="S1066" s="12">
        <f>LambdaP*MassivSI/(dP/1000)/(R1066*RhoA)/(1+Q1066/3)*(D1066-P1066)*DeltaT-(EXP(Q1066/10)-1)*(D1066-D1065)</f>
        <v>0.30198377461444464</v>
      </c>
    </row>
    <row r="1067" spans="2:19" x14ac:dyDescent="0.25">
      <c r="B1067" s="3">
        <f t="shared" si="64"/>
        <v>5245</v>
      </c>
      <c r="C1067" s="14">
        <f t="shared" si="65"/>
        <v>87.416666666666671</v>
      </c>
      <c r="D1067" s="11">
        <f t="shared" si="66"/>
        <v>1001.6301552017701</v>
      </c>
      <c r="E1067" s="11">
        <f t="shared" si="67"/>
        <v>359.12301278668895</v>
      </c>
      <c r="F1067" s="11">
        <f>L1067</f>
        <v>359.12301278668895</v>
      </c>
      <c r="G1067" s="11">
        <f>P1067</f>
        <v>359.12301278668895</v>
      </c>
      <c r="H1067" s="24">
        <f>H1066+IF(Limit=Oui,MAX(0,K1066),K1066)</f>
        <v>359.12301278668895</v>
      </c>
      <c r="I1067" s="12">
        <f>Cp*RhoP/(J1067*RhoA)*dP/1000*MassivSS</f>
        <v>0.48215996038660658</v>
      </c>
      <c r="J1067" s="24">
        <f>IF(H1067&lt;600,425+0.773*H1067-1.69/1000*H1067^2+2.22/1000^2*H1067^3,IF(H1067&lt;735,666+13002/(738-H1067),IF(H1067&lt;900,545+17820/(H1067-731),650)))</f>
        <v>587.46511041234703</v>
      </c>
      <c r="K1067" s="12">
        <f>LambdaP*MassivSS/(dP/1000)/(J1067*RhoA)/(1+I1067/3)*(D1067-H1067)*DeltaT-(EXP(I1067/10)-1)*(D1067-D1066)</f>
        <v>0.30185827039714636</v>
      </c>
      <c r="L1067" s="24">
        <f>L1066+IF(Limit=Oui,MAX(0,O1066),O1066)</f>
        <v>359.12301278668895</v>
      </c>
      <c r="M1067" s="12">
        <f>Cp*RhoP/(N1067*RhoA)*dP/1000*MassivW</f>
        <v>0.48215996038660658</v>
      </c>
      <c r="N1067" s="24">
        <f>IF(L1067&lt;600,425+0.773*L1067-1.69/1000*L1067^2+2.22/1000^2*L1067^3,IF(L1067&lt;735,666+13002/(738-L1067),IF(L1067&lt;900,545+17820/(L1067-731),650)))</f>
        <v>587.46511041234703</v>
      </c>
      <c r="O1067" s="12">
        <f>LambdaP*MassivW/(dP/1000)/(N1067*RhoA)/(1+M1067/3)*(D1067-L1067)*DeltaT-(EXP(M1067/10)-1)*(D1067-D1066)</f>
        <v>0.30185827039714636</v>
      </c>
      <c r="P1067" s="24">
        <f>P1066+IF(Limit=Oui,MAX(0,S1066),S1066)</f>
        <v>359.12301278668895</v>
      </c>
      <c r="Q1067" s="12">
        <f>Cp*RhoP/(R1067*RhoA)*dP/1000*MassivSI</f>
        <v>0.48215996038660658</v>
      </c>
      <c r="R1067" s="24">
        <f>IF(P1067&lt;600,425+0.773*P1067-1.69/1000*P1067^2+2.22/1000^2*P1067^3,IF(P1067&lt;735,666+13002/(738-P1067),IF(P1067&lt;900,545+17820/(P1067-731),650)))</f>
        <v>587.46511041234703</v>
      </c>
      <c r="S1067" s="12">
        <f>LambdaP*MassivSI/(dP/1000)/(R1067*RhoA)/(1+Q1067/3)*(D1067-P1067)*DeltaT-(EXP(Q1067/10)-1)*(D1067-D1066)</f>
        <v>0.30185827039714636</v>
      </c>
    </row>
    <row r="1068" spans="2:19" x14ac:dyDescent="0.25">
      <c r="B1068" s="3">
        <f t="shared" si="64"/>
        <v>5250</v>
      </c>
      <c r="C1068" s="14">
        <f t="shared" si="65"/>
        <v>87.5</v>
      </c>
      <c r="D1068" s="11">
        <f t="shared" si="66"/>
        <v>1001.7727161984972</v>
      </c>
      <c r="E1068" s="11">
        <f t="shared" si="67"/>
        <v>359.42487105708608</v>
      </c>
      <c r="F1068" s="11">
        <f>L1068</f>
        <v>359.42487105708608</v>
      </c>
      <c r="G1068" s="11">
        <f>P1068</f>
        <v>359.42487105708608</v>
      </c>
      <c r="H1068" s="24">
        <f>H1067+IF(Limit=Oui,MAX(0,K1067),K1067)</f>
        <v>359.42487105708608</v>
      </c>
      <c r="I1068" s="12">
        <f>Cp*RhoP/(J1068*RhoA)*dP/1000*MassivSS</f>
        <v>0.48205634621146154</v>
      </c>
      <c r="J1068" s="24">
        <f>IF(H1068&lt;600,425+0.773*H1068-1.69/1000*H1068^2+2.22/1000^2*H1068^3,IF(H1068&lt;735,666+13002/(738-H1068),IF(H1068&lt;900,545+17820/(H1068-731),650)))</f>
        <v>587.59138136245519</v>
      </c>
      <c r="K1068" s="12">
        <f>LambdaP*MassivSS/(dP/1000)/(J1068*RhoA)/(1+I1068/3)*(D1068-H1068)*DeltaT-(EXP(I1068/10)-1)*(D1068-D1067)</f>
        <v>0.30173276108661184</v>
      </c>
      <c r="L1068" s="24">
        <f>L1067+IF(Limit=Oui,MAX(0,O1067),O1067)</f>
        <v>359.42487105708608</v>
      </c>
      <c r="M1068" s="12">
        <f>Cp*RhoP/(N1068*RhoA)*dP/1000*MassivW</f>
        <v>0.48205634621146154</v>
      </c>
      <c r="N1068" s="24">
        <f>IF(L1068&lt;600,425+0.773*L1068-1.69/1000*L1068^2+2.22/1000^2*L1068^3,IF(L1068&lt;735,666+13002/(738-L1068),IF(L1068&lt;900,545+17820/(L1068-731),650)))</f>
        <v>587.59138136245519</v>
      </c>
      <c r="O1068" s="12">
        <f>LambdaP*MassivW/(dP/1000)/(N1068*RhoA)/(1+M1068/3)*(D1068-L1068)*DeltaT-(EXP(M1068/10)-1)*(D1068-D1067)</f>
        <v>0.30173276108661184</v>
      </c>
      <c r="P1068" s="24">
        <f>P1067+IF(Limit=Oui,MAX(0,S1067),S1067)</f>
        <v>359.42487105708608</v>
      </c>
      <c r="Q1068" s="12">
        <f>Cp*RhoP/(R1068*RhoA)*dP/1000*MassivSI</f>
        <v>0.48205634621146154</v>
      </c>
      <c r="R1068" s="24">
        <f>IF(P1068&lt;600,425+0.773*P1068-1.69/1000*P1068^2+2.22/1000^2*P1068^3,IF(P1068&lt;735,666+13002/(738-P1068),IF(P1068&lt;900,545+17820/(P1068-731),650)))</f>
        <v>587.59138136245519</v>
      </c>
      <c r="S1068" s="12">
        <f>LambdaP*MassivSI/(dP/1000)/(R1068*RhoA)/(1+Q1068/3)*(D1068-P1068)*DeltaT-(EXP(Q1068/10)-1)*(D1068-D1067)</f>
        <v>0.30173276108661184</v>
      </c>
    </row>
    <row r="1069" spans="2:19" x14ac:dyDescent="0.25">
      <c r="B1069" s="3">
        <f t="shared" si="64"/>
        <v>5255</v>
      </c>
      <c r="C1069" s="14">
        <f t="shared" si="65"/>
        <v>87.583333333333329</v>
      </c>
      <c r="D1069" s="11">
        <f t="shared" si="66"/>
        <v>1001.9151416809483</v>
      </c>
      <c r="E1069" s="11">
        <f t="shared" si="67"/>
        <v>359.72660381817269</v>
      </c>
      <c r="F1069" s="11">
        <f>L1069</f>
        <v>359.72660381817269</v>
      </c>
      <c r="G1069" s="11">
        <f>P1069</f>
        <v>359.72660381817269</v>
      </c>
      <c r="H1069" s="24">
        <f>H1068+IF(Limit=Oui,MAX(0,K1068),K1068)</f>
        <v>359.72660381817269</v>
      </c>
      <c r="I1069" s="12">
        <f>Cp*RhoP/(J1069*RhoA)*dP/1000*MassivSS</f>
        <v>0.48195271450619614</v>
      </c>
      <c r="J1069" s="24">
        <f>IF(H1069&lt;600,425+0.773*H1069-1.69/1000*H1069^2+2.22/1000^2*H1069^3,IF(H1069&lt;735,666+13002/(738-H1069),IF(H1069&lt;900,545+17820/(H1069-731),650)))</f>
        <v>587.71772798322741</v>
      </c>
      <c r="K1069" s="12">
        <f>LambdaP*MassivSS/(dP/1000)/(J1069*RhoA)/(1+I1069/3)*(D1069-H1069)*DeltaT-(EXP(I1069/10)-1)*(D1069-D1068)</f>
        <v>0.30160724680133327</v>
      </c>
      <c r="L1069" s="24">
        <f>L1068+IF(Limit=Oui,MAX(0,O1068),O1068)</f>
        <v>359.72660381817269</v>
      </c>
      <c r="M1069" s="12">
        <f>Cp*RhoP/(N1069*RhoA)*dP/1000*MassivW</f>
        <v>0.48195271450619614</v>
      </c>
      <c r="N1069" s="24">
        <f>IF(L1069&lt;600,425+0.773*L1069-1.69/1000*L1069^2+2.22/1000^2*L1069^3,IF(L1069&lt;735,666+13002/(738-L1069),IF(L1069&lt;900,545+17820/(L1069-731),650)))</f>
        <v>587.71772798322741</v>
      </c>
      <c r="O1069" s="12">
        <f>LambdaP*MassivW/(dP/1000)/(N1069*RhoA)/(1+M1069/3)*(D1069-L1069)*DeltaT-(EXP(M1069/10)-1)*(D1069-D1068)</f>
        <v>0.30160724680133327</v>
      </c>
      <c r="P1069" s="24">
        <f>P1068+IF(Limit=Oui,MAX(0,S1068),S1068)</f>
        <v>359.72660381817269</v>
      </c>
      <c r="Q1069" s="12">
        <f>Cp*RhoP/(R1069*RhoA)*dP/1000*MassivSI</f>
        <v>0.48195271450619614</v>
      </c>
      <c r="R1069" s="24">
        <f>IF(P1069&lt;600,425+0.773*P1069-1.69/1000*P1069^2+2.22/1000^2*P1069^3,IF(P1069&lt;735,666+13002/(738-P1069),IF(P1069&lt;900,545+17820/(P1069-731),650)))</f>
        <v>587.71772798322741</v>
      </c>
      <c r="S1069" s="12">
        <f>LambdaP*MassivSI/(dP/1000)/(R1069*RhoA)/(1+Q1069/3)*(D1069-P1069)*DeltaT-(EXP(Q1069/10)-1)*(D1069-D1068)</f>
        <v>0.30160724680133327</v>
      </c>
    </row>
    <row r="1070" spans="2:19" x14ac:dyDescent="0.25">
      <c r="B1070" s="3">
        <f t="shared" si="64"/>
        <v>5260</v>
      </c>
      <c r="C1070" s="14">
        <f t="shared" si="65"/>
        <v>87.666666666666671</v>
      </c>
      <c r="D1070" s="11">
        <f t="shared" si="66"/>
        <v>1002.0574319065109</v>
      </c>
      <c r="E1070" s="11">
        <f t="shared" si="67"/>
        <v>360.02821106497402</v>
      </c>
      <c r="F1070" s="11">
        <f>L1070</f>
        <v>360.02821106497402</v>
      </c>
      <c r="G1070" s="11">
        <f>P1070</f>
        <v>360.02821106497402</v>
      </c>
      <c r="H1070" s="24">
        <f>H1069+IF(Limit=Oui,MAX(0,K1069),K1069)</f>
        <v>360.02821106497402</v>
      </c>
      <c r="I1070" s="12">
        <f>Cp*RhoP/(J1070*RhoA)*dP/1000*MassivSS</f>
        <v>0.48184906515517834</v>
      </c>
      <c r="J1070" s="24">
        <f>IF(H1070&lt;600,425+0.773*H1070-1.69/1000*H1070^2+2.22/1000^2*H1070^3,IF(H1070&lt;735,666+13002/(738-H1070),IF(H1070&lt;900,545+17820/(H1070-731),650)))</f>
        <v>587.84415047834534</v>
      </c>
      <c r="K1070" s="12">
        <f>LambdaP*MassivSS/(dP/1000)/(J1070*RhoA)/(1+I1070/3)*(D1070-H1070)*DeltaT-(EXP(I1070/10)-1)*(D1070-D1069)</f>
        <v>0.30148172765969528</v>
      </c>
      <c r="L1070" s="24">
        <f>L1069+IF(Limit=Oui,MAX(0,O1069),O1069)</f>
        <v>360.02821106497402</v>
      </c>
      <c r="M1070" s="12">
        <f>Cp*RhoP/(N1070*RhoA)*dP/1000*MassivW</f>
        <v>0.48184906515517834</v>
      </c>
      <c r="N1070" s="24">
        <f>IF(L1070&lt;600,425+0.773*L1070-1.69/1000*L1070^2+2.22/1000^2*L1070^3,IF(L1070&lt;735,666+13002/(738-L1070),IF(L1070&lt;900,545+17820/(L1070-731),650)))</f>
        <v>587.84415047834534</v>
      </c>
      <c r="O1070" s="12">
        <f>LambdaP*MassivW/(dP/1000)/(N1070*RhoA)/(1+M1070/3)*(D1070-L1070)*DeltaT-(EXP(M1070/10)-1)*(D1070-D1069)</f>
        <v>0.30148172765969528</v>
      </c>
      <c r="P1070" s="24">
        <f>P1069+IF(Limit=Oui,MAX(0,S1069),S1069)</f>
        <v>360.02821106497402</v>
      </c>
      <c r="Q1070" s="12">
        <f>Cp*RhoP/(R1070*RhoA)*dP/1000*MassivSI</f>
        <v>0.48184906515517834</v>
      </c>
      <c r="R1070" s="24">
        <f>IF(P1070&lt;600,425+0.773*P1070-1.69/1000*P1070^2+2.22/1000^2*P1070^3,IF(P1070&lt;735,666+13002/(738-P1070),IF(P1070&lt;900,545+17820/(P1070-731),650)))</f>
        <v>587.84415047834534</v>
      </c>
      <c r="S1070" s="12">
        <f>LambdaP*MassivSI/(dP/1000)/(R1070*RhoA)/(1+Q1070/3)*(D1070-P1070)*DeltaT-(EXP(Q1070/10)-1)*(D1070-D1069)</f>
        <v>0.30148172765969528</v>
      </c>
    </row>
    <row r="1071" spans="2:19" x14ac:dyDescent="0.25">
      <c r="B1071" s="3">
        <f t="shared" si="64"/>
        <v>5265</v>
      </c>
      <c r="C1071" s="14">
        <f t="shared" si="65"/>
        <v>87.75</v>
      </c>
      <c r="D1071" s="11">
        <f t="shared" si="66"/>
        <v>1002.1995871318393</v>
      </c>
      <c r="E1071" s="11">
        <f t="shared" si="67"/>
        <v>360.32969279263369</v>
      </c>
      <c r="F1071" s="11">
        <f>L1071</f>
        <v>360.32969279263369</v>
      </c>
      <c r="G1071" s="11">
        <f>P1071</f>
        <v>360.32969279263369</v>
      </c>
      <c r="H1071" s="24">
        <f>H1070+IF(Limit=Oui,MAX(0,K1070),K1070)</f>
        <v>360.32969279263369</v>
      </c>
      <c r="I1071" s="12">
        <f>Cp*RhoP/(J1071*RhoA)*dP/1000*MassivSS</f>
        <v>0.48174539804369249</v>
      </c>
      <c r="J1071" s="24">
        <f>IF(H1071&lt;600,425+0.773*H1071-1.69/1000*H1071^2+2.22/1000^2*H1071^3,IF(H1071&lt;735,666+13002/(738-H1071),IF(H1071&lt;900,545+17820/(H1071-731),650)))</f>
        <v>587.97064905068544</v>
      </c>
      <c r="K1071" s="12">
        <f>LambdaP*MassivSS/(dP/1000)/(J1071*RhoA)/(1+I1071/3)*(D1071-H1071)*DeltaT-(EXP(I1071/10)-1)*(D1071-D1070)</f>
        <v>0.30135620377999045</v>
      </c>
      <c r="L1071" s="24">
        <f>L1070+IF(Limit=Oui,MAX(0,O1070),O1070)</f>
        <v>360.32969279263369</v>
      </c>
      <c r="M1071" s="12">
        <f>Cp*RhoP/(N1071*RhoA)*dP/1000*MassivW</f>
        <v>0.48174539804369249</v>
      </c>
      <c r="N1071" s="24">
        <f>IF(L1071&lt;600,425+0.773*L1071-1.69/1000*L1071^2+2.22/1000^2*L1071^3,IF(L1071&lt;735,666+13002/(738-L1071),IF(L1071&lt;900,545+17820/(L1071-731),650)))</f>
        <v>587.97064905068544</v>
      </c>
      <c r="O1071" s="12">
        <f>LambdaP*MassivW/(dP/1000)/(N1071*RhoA)/(1+M1071/3)*(D1071-L1071)*DeltaT-(EXP(M1071/10)-1)*(D1071-D1070)</f>
        <v>0.30135620377999045</v>
      </c>
      <c r="P1071" s="24">
        <f>P1070+IF(Limit=Oui,MAX(0,S1070),S1070)</f>
        <v>360.32969279263369</v>
      </c>
      <c r="Q1071" s="12">
        <f>Cp*RhoP/(R1071*RhoA)*dP/1000*MassivSI</f>
        <v>0.48174539804369249</v>
      </c>
      <c r="R1071" s="24">
        <f>IF(P1071&lt;600,425+0.773*P1071-1.69/1000*P1071^2+2.22/1000^2*P1071^3,IF(P1071&lt;735,666+13002/(738-P1071),IF(P1071&lt;900,545+17820/(P1071-731),650)))</f>
        <v>587.97064905068544</v>
      </c>
      <c r="S1071" s="12">
        <f>LambdaP*MassivSI/(dP/1000)/(R1071*RhoA)/(1+Q1071/3)*(D1071-P1071)*DeltaT-(EXP(Q1071/10)-1)*(D1071-D1070)</f>
        <v>0.30135620377999045</v>
      </c>
    </row>
    <row r="1072" spans="2:19" x14ac:dyDescent="0.25">
      <c r="B1072" s="3">
        <f t="shared" si="64"/>
        <v>5270</v>
      </c>
      <c r="C1072" s="14">
        <f t="shared" si="65"/>
        <v>87.833333333333329</v>
      </c>
      <c r="D1072" s="11">
        <f t="shared" si="66"/>
        <v>1002.3416076128578</v>
      </c>
      <c r="E1072" s="11">
        <f t="shared" si="67"/>
        <v>360.63104899641371</v>
      </c>
      <c r="F1072" s="11">
        <f>L1072</f>
        <v>360.63104899641371</v>
      </c>
      <c r="G1072" s="11">
        <f>P1072</f>
        <v>360.63104899641371</v>
      </c>
      <c r="H1072" s="24">
        <f>H1071+IF(Limit=Oui,MAX(0,K1071),K1071)</f>
        <v>360.63104899641371</v>
      </c>
      <c r="I1072" s="12">
        <f>Cp*RhoP/(J1072*RhoA)*dP/1000*MassivSS</f>
        <v>0.48164171305793674</v>
      </c>
      <c r="J1072" s="24">
        <f>IF(H1072&lt;600,425+0.773*H1072-1.69/1000*H1072^2+2.22/1000^2*H1072^3,IF(H1072&lt;735,666+13002/(738-H1072),IF(H1072&lt;900,545+17820/(H1072-731),650)))</f>
        <v>588.09722390232059</v>
      </c>
      <c r="K1072" s="12">
        <f>LambdaP*MassivSS/(dP/1000)/(J1072*RhoA)/(1+I1072/3)*(D1072-H1072)*DeltaT-(EXP(I1072/10)-1)*(D1072-D1071)</f>
        <v>0.30123067528033648</v>
      </c>
      <c r="L1072" s="24">
        <f>L1071+IF(Limit=Oui,MAX(0,O1071),O1071)</f>
        <v>360.63104899641371</v>
      </c>
      <c r="M1072" s="12">
        <f>Cp*RhoP/(N1072*RhoA)*dP/1000*MassivW</f>
        <v>0.48164171305793674</v>
      </c>
      <c r="N1072" s="24">
        <f>IF(L1072&lt;600,425+0.773*L1072-1.69/1000*L1072^2+2.22/1000^2*L1072^3,IF(L1072&lt;735,666+13002/(738-L1072),IF(L1072&lt;900,545+17820/(L1072-731),650)))</f>
        <v>588.09722390232059</v>
      </c>
      <c r="O1072" s="12">
        <f>LambdaP*MassivW/(dP/1000)/(N1072*RhoA)/(1+M1072/3)*(D1072-L1072)*DeltaT-(EXP(M1072/10)-1)*(D1072-D1071)</f>
        <v>0.30123067528033648</v>
      </c>
      <c r="P1072" s="24">
        <f>P1071+IF(Limit=Oui,MAX(0,S1071),S1071)</f>
        <v>360.63104899641371</v>
      </c>
      <c r="Q1072" s="12">
        <f>Cp*RhoP/(R1072*RhoA)*dP/1000*MassivSI</f>
        <v>0.48164171305793674</v>
      </c>
      <c r="R1072" s="24">
        <f>IF(P1072&lt;600,425+0.773*P1072-1.69/1000*P1072^2+2.22/1000^2*P1072^3,IF(P1072&lt;735,666+13002/(738-P1072),IF(P1072&lt;900,545+17820/(P1072-731),650)))</f>
        <v>588.09722390232059</v>
      </c>
      <c r="S1072" s="12">
        <f>LambdaP*MassivSI/(dP/1000)/(R1072*RhoA)/(1+Q1072/3)*(D1072-P1072)*DeltaT-(EXP(Q1072/10)-1)*(D1072-D1071)</f>
        <v>0.30123067528033648</v>
      </c>
    </row>
    <row r="1073" spans="2:19" x14ac:dyDescent="0.25">
      <c r="B1073" s="3">
        <f t="shared" si="64"/>
        <v>5275</v>
      </c>
      <c r="C1073" s="14">
        <f t="shared" si="65"/>
        <v>87.916666666666671</v>
      </c>
      <c r="D1073" s="11">
        <f t="shared" si="66"/>
        <v>1002.4834936047645</v>
      </c>
      <c r="E1073" s="11">
        <f t="shared" si="67"/>
        <v>360.93227967169406</v>
      </c>
      <c r="F1073" s="11">
        <f>L1073</f>
        <v>360.93227967169406</v>
      </c>
      <c r="G1073" s="11">
        <f>P1073</f>
        <v>360.93227967169406</v>
      </c>
      <c r="H1073" s="24">
        <f>H1072+IF(Limit=Oui,MAX(0,K1072),K1072)</f>
        <v>360.93227967169406</v>
      </c>
      <c r="I1073" s="12">
        <f>Cp*RhoP/(J1073*RhoA)*dP/1000*MassivSS</f>
        <v>0.48153801008502067</v>
      </c>
      <c r="J1073" s="24">
        <f>IF(H1073&lt;600,425+0.773*H1073-1.69/1000*H1073^2+2.22/1000^2*H1073^3,IF(H1073&lt;735,666+13002/(738-H1073),IF(H1073&lt;900,545+17820/(H1073-731),650)))</f>
        <v>588.22387523452096</v>
      </c>
      <c r="K1073" s="12">
        <f>LambdaP*MassivSS/(dP/1000)/(J1073*RhoA)/(1+I1073/3)*(D1073-H1073)*DeltaT-(EXP(I1073/10)-1)*(D1073-D1072)</f>
        <v>0.30110514227870988</v>
      </c>
      <c r="L1073" s="24">
        <f>L1072+IF(Limit=Oui,MAX(0,O1072),O1072)</f>
        <v>360.93227967169406</v>
      </c>
      <c r="M1073" s="12">
        <f>Cp*RhoP/(N1073*RhoA)*dP/1000*MassivW</f>
        <v>0.48153801008502067</v>
      </c>
      <c r="N1073" s="24">
        <f>IF(L1073&lt;600,425+0.773*L1073-1.69/1000*L1073^2+2.22/1000^2*L1073^3,IF(L1073&lt;735,666+13002/(738-L1073),IF(L1073&lt;900,545+17820/(L1073-731),650)))</f>
        <v>588.22387523452096</v>
      </c>
      <c r="O1073" s="12">
        <f>LambdaP*MassivW/(dP/1000)/(N1073*RhoA)/(1+M1073/3)*(D1073-L1073)*DeltaT-(EXP(M1073/10)-1)*(D1073-D1072)</f>
        <v>0.30110514227870988</v>
      </c>
      <c r="P1073" s="24">
        <f>P1072+IF(Limit=Oui,MAX(0,S1072),S1072)</f>
        <v>360.93227967169406</v>
      </c>
      <c r="Q1073" s="12">
        <f>Cp*RhoP/(R1073*RhoA)*dP/1000*MassivSI</f>
        <v>0.48153801008502067</v>
      </c>
      <c r="R1073" s="24">
        <f>IF(P1073&lt;600,425+0.773*P1073-1.69/1000*P1073^2+2.22/1000^2*P1073^3,IF(P1073&lt;735,666+13002/(738-P1073),IF(P1073&lt;900,545+17820/(P1073-731),650)))</f>
        <v>588.22387523452096</v>
      </c>
      <c r="S1073" s="12">
        <f>LambdaP*MassivSI/(dP/1000)/(R1073*RhoA)/(1+Q1073/3)*(D1073-P1073)*DeltaT-(EXP(Q1073/10)-1)*(D1073-D1072)</f>
        <v>0.30110514227870988</v>
      </c>
    </row>
    <row r="1074" spans="2:19" x14ac:dyDescent="0.25">
      <c r="B1074" s="3">
        <f t="shared" si="64"/>
        <v>5280</v>
      </c>
      <c r="C1074" s="14">
        <f t="shared" si="65"/>
        <v>88</v>
      </c>
      <c r="D1074" s="11">
        <f t="shared" si="66"/>
        <v>1002.6252453620325</v>
      </c>
      <c r="E1074" s="11">
        <f t="shared" si="67"/>
        <v>361.23338481397275</v>
      </c>
      <c r="F1074" s="11">
        <f>L1074</f>
        <v>361.23338481397275</v>
      </c>
      <c r="G1074" s="11">
        <f>P1074</f>
        <v>361.23338481397275</v>
      </c>
      <c r="H1074" s="24">
        <f>H1073+IF(Limit=Oui,MAX(0,K1073),K1073)</f>
        <v>361.23338481397275</v>
      </c>
      <c r="I1074" s="12">
        <f>Cp*RhoP/(J1074*RhoA)*dP/1000*MassivSS</f>
        <v>0.48143428901296281</v>
      </c>
      <c r="J1074" s="24">
        <f>IF(H1074&lt;600,425+0.773*H1074-1.69/1000*H1074^2+2.22/1000^2*H1074^3,IF(H1074&lt;735,666+13002/(738-H1074),IF(H1074&lt;900,545+17820/(H1074-731),650)))</f>
        <v>588.35060324775498</v>
      </c>
      <c r="K1074" s="12">
        <f>LambdaP*MassivSS/(dP/1000)/(J1074*RhoA)/(1+I1074/3)*(D1074-H1074)*DeltaT-(EXP(I1074/10)-1)*(D1074-D1073)</f>
        <v>0.30097960489298542</v>
      </c>
      <c r="L1074" s="24">
        <f>L1073+IF(Limit=Oui,MAX(0,O1073),O1073)</f>
        <v>361.23338481397275</v>
      </c>
      <c r="M1074" s="12">
        <f>Cp*RhoP/(N1074*RhoA)*dP/1000*MassivW</f>
        <v>0.48143428901296281</v>
      </c>
      <c r="N1074" s="24">
        <f>IF(L1074&lt;600,425+0.773*L1074-1.69/1000*L1074^2+2.22/1000^2*L1074^3,IF(L1074&lt;735,666+13002/(738-L1074),IF(L1074&lt;900,545+17820/(L1074-731),650)))</f>
        <v>588.35060324775498</v>
      </c>
      <c r="O1074" s="12">
        <f>LambdaP*MassivW/(dP/1000)/(N1074*RhoA)/(1+M1074/3)*(D1074-L1074)*DeltaT-(EXP(M1074/10)-1)*(D1074-D1073)</f>
        <v>0.30097960489298542</v>
      </c>
      <c r="P1074" s="24">
        <f>P1073+IF(Limit=Oui,MAX(0,S1073),S1073)</f>
        <v>361.23338481397275</v>
      </c>
      <c r="Q1074" s="12">
        <f>Cp*RhoP/(R1074*RhoA)*dP/1000*MassivSI</f>
        <v>0.48143428901296281</v>
      </c>
      <c r="R1074" s="24">
        <f>IF(P1074&lt;600,425+0.773*P1074-1.69/1000*P1074^2+2.22/1000^2*P1074^3,IF(P1074&lt;735,666+13002/(738-P1074),IF(P1074&lt;900,545+17820/(P1074-731),650)))</f>
        <v>588.35060324775498</v>
      </c>
      <c r="S1074" s="12">
        <f>LambdaP*MassivSI/(dP/1000)/(R1074*RhoA)/(1+Q1074/3)*(D1074-P1074)*DeltaT-(EXP(Q1074/10)-1)*(D1074-D1073)</f>
        <v>0.30097960489298542</v>
      </c>
    </row>
    <row r="1075" spans="2:19" x14ac:dyDescent="0.25">
      <c r="B1075" s="3">
        <f t="shared" si="64"/>
        <v>5285</v>
      </c>
      <c r="C1075" s="14">
        <f t="shared" si="65"/>
        <v>88.083333333333329</v>
      </c>
      <c r="D1075" s="11">
        <f t="shared" si="66"/>
        <v>1002.7668631384136</v>
      </c>
      <c r="E1075" s="11">
        <f t="shared" si="67"/>
        <v>361.53436441886572</v>
      </c>
      <c r="F1075" s="11">
        <f>L1075</f>
        <v>361.53436441886572</v>
      </c>
      <c r="G1075" s="11">
        <f>P1075</f>
        <v>361.53436441886572</v>
      </c>
      <c r="H1075" s="24">
        <f>H1074+IF(Limit=Oui,MAX(0,K1074),K1074)</f>
        <v>361.53436441886572</v>
      </c>
      <c r="I1075" s="12">
        <f>Cp*RhoP/(J1075*RhoA)*dP/1000*MassivSS</f>
        <v>0.48133054973068867</v>
      </c>
      <c r="J1075" s="24">
        <f>IF(H1075&lt;600,425+0.773*H1075-1.69/1000*H1075^2+2.22/1000^2*H1075^3,IF(H1075&lt;735,666+13002/(738-H1075),IF(H1075&lt;900,545+17820/(H1075-731),650)))</f>
        <v>588.47740814169038</v>
      </c>
      <c r="K1075" s="12">
        <f>LambdaP*MassivSS/(dP/1000)/(J1075*RhoA)/(1+I1075/3)*(D1075-H1075)*DeltaT-(EXP(I1075/10)-1)*(D1075-D1074)</f>
        <v>0.30085406324090219</v>
      </c>
      <c r="L1075" s="24">
        <f>L1074+IF(Limit=Oui,MAX(0,O1074),O1074)</f>
        <v>361.53436441886572</v>
      </c>
      <c r="M1075" s="12">
        <f>Cp*RhoP/(N1075*RhoA)*dP/1000*MassivW</f>
        <v>0.48133054973068867</v>
      </c>
      <c r="N1075" s="24">
        <f>IF(L1075&lt;600,425+0.773*L1075-1.69/1000*L1075^2+2.22/1000^2*L1075^3,IF(L1075&lt;735,666+13002/(738-L1075),IF(L1075&lt;900,545+17820/(L1075-731),650)))</f>
        <v>588.47740814169038</v>
      </c>
      <c r="O1075" s="12">
        <f>LambdaP*MassivW/(dP/1000)/(N1075*RhoA)/(1+M1075/3)*(D1075-L1075)*DeltaT-(EXP(M1075/10)-1)*(D1075-D1074)</f>
        <v>0.30085406324090219</v>
      </c>
      <c r="P1075" s="24">
        <f>P1074+IF(Limit=Oui,MAX(0,S1074),S1074)</f>
        <v>361.53436441886572</v>
      </c>
      <c r="Q1075" s="12">
        <f>Cp*RhoP/(R1075*RhoA)*dP/1000*MassivSI</f>
        <v>0.48133054973068867</v>
      </c>
      <c r="R1075" s="24">
        <f>IF(P1075&lt;600,425+0.773*P1075-1.69/1000*P1075^2+2.22/1000^2*P1075^3,IF(P1075&lt;735,666+13002/(738-P1075),IF(P1075&lt;900,545+17820/(P1075-731),650)))</f>
        <v>588.47740814169038</v>
      </c>
      <c r="S1075" s="12">
        <f>LambdaP*MassivSI/(dP/1000)/(R1075*RhoA)/(1+Q1075/3)*(D1075-P1075)*DeltaT-(EXP(Q1075/10)-1)*(D1075-D1074)</f>
        <v>0.30085406324090219</v>
      </c>
    </row>
    <row r="1076" spans="2:19" x14ac:dyDescent="0.25">
      <c r="B1076" s="3">
        <f t="shared" si="64"/>
        <v>5290</v>
      </c>
      <c r="C1076" s="14">
        <f t="shared" si="65"/>
        <v>88.166666666666671</v>
      </c>
      <c r="D1076" s="11">
        <f t="shared" si="66"/>
        <v>1002.9083471869405</v>
      </c>
      <c r="E1076" s="11">
        <f t="shared" si="67"/>
        <v>361.8352184821066</v>
      </c>
      <c r="F1076" s="11">
        <f>L1076</f>
        <v>361.8352184821066</v>
      </c>
      <c r="G1076" s="11">
        <f>P1076</f>
        <v>361.8352184821066</v>
      </c>
      <c r="H1076" s="24">
        <f>H1075+IF(Limit=Oui,MAX(0,K1075),K1075)</f>
        <v>361.8352184821066</v>
      </c>
      <c r="I1076" s="12">
        <f>Cp*RhoP/(J1076*RhoA)*dP/1000*MassivSS</f>
        <v>0.48122679212802794</v>
      </c>
      <c r="J1076" s="24">
        <f>IF(H1076&lt;600,425+0.773*H1076-1.69/1000*H1076^2+2.22/1000^2*H1076^3,IF(H1076&lt;735,666+13002/(738-H1076),IF(H1076&lt;900,545+17820/(H1076-731),650)))</f>
        <v>588.60429011519557</v>
      </c>
      <c r="K1076" s="12">
        <f>LambdaP*MassivSS/(dP/1000)/(J1076*RhoA)/(1+I1076/3)*(D1076-H1076)*DeltaT-(EXP(I1076/10)-1)*(D1076-D1075)</f>
        <v>0.30072851744005918</v>
      </c>
      <c r="L1076" s="24">
        <f>L1075+IF(Limit=Oui,MAX(0,O1075),O1075)</f>
        <v>361.8352184821066</v>
      </c>
      <c r="M1076" s="12">
        <f>Cp*RhoP/(N1076*RhoA)*dP/1000*MassivW</f>
        <v>0.48122679212802794</v>
      </c>
      <c r="N1076" s="24">
        <f>IF(L1076&lt;600,425+0.773*L1076-1.69/1000*L1076^2+2.22/1000^2*L1076^3,IF(L1076&lt;735,666+13002/(738-L1076),IF(L1076&lt;900,545+17820/(L1076-731),650)))</f>
        <v>588.60429011519557</v>
      </c>
      <c r="O1076" s="12">
        <f>LambdaP*MassivW/(dP/1000)/(N1076*RhoA)/(1+M1076/3)*(D1076-L1076)*DeltaT-(EXP(M1076/10)-1)*(D1076-D1075)</f>
        <v>0.30072851744005918</v>
      </c>
      <c r="P1076" s="24">
        <f>P1075+IF(Limit=Oui,MAX(0,S1075),S1075)</f>
        <v>361.8352184821066</v>
      </c>
      <c r="Q1076" s="12">
        <f>Cp*RhoP/(R1076*RhoA)*dP/1000*MassivSI</f>
        <v>0.48122679212802794</v>
      </c>
      <c r="R1076" s="24">
        <f>IF(P1076&lt;600,425+0.773*P1076-1.69/1000*P1076^2+2.22/1000^2*P1076^3,IF(P1076&lt;735,666+13002/(738-P1076),IF(P1076&lt;900,545+17820/(P1076-731),650)))</f>
        <v>588.60429011519557</v>
      </c>
      <c r="S1076" s="12">
        <f>LambdaP*MassivSI/(dP/1000)/(R1076*RhoA)/(1+Q1076/3)*(D1076-P1076)*DeltaT-(EXP(Q1076/10)-1)*(D1076-D1075)</f>
        <v>0.30072851744005918</v>
      </c>
    </row>
    <row r="1077" spans="2:19" x14ac:dyDescent="0.25">
      <c r="B1077" s="3">
        <f t="shared" si="64"/>
        <v>5295</v>
      </c>
      <c r="C1077" s="14">
        <f t="shared" si="65"/>
        <v>88.25</v>
      </c>
      <c r="D1077" s="11">
        <f t="shared" si="66"/>
        <v>1003.0496977599302</v>
      </c>
      <c r="E1077" s="11">
        <f t="shared" si="67"/>
        <v>362.13594699954666</v>
      </c>
      <c r="F1077" s="11">
        <f>L1077</f>
        <v>362.13594699954666</v>
      </c>
      <c r="G1077" s="11">
        <f>P1077</f>
        <v>362.13594699954666</v>
      </c>
      <c r="H1077" s="24">
        <f>H1076+IF(Limit=Oui,MAX(0,K1076),K1076)</f>
        <v>362.13594699954666</v>
      </c>
      <c r="I1077" s="12">
        <f>Cp*RhoP/(J1077*RhoA)*dP/1000*MassivSS</f>
        <v>0.48112301609571201</v>
      </c>
      <c r="J1077" s="24">
        <f>IF(H1077&lt;600,425+0.773*H1077-1.69/1000*H1077^2+2.22/1000^2*H1077^3,IF(H1077&lt;735,666+13002/(738-H1077),IF(H1077&lt;900,545+17820/(H1077-731),650)))</f>
        <v>588.73124936634076</v>
      </c>
      <c r="K1077" s="12">
        <f>LambdaP*MassivSS/(dP/1000)/(J1077*RhoA)/(1+I1077/3)*(D1077-H1077)*DeltaT-(EXP(I1077/10)-1)*(D1077-D1076)</f>
        <v>0.30060296760793664</v>
      </c>
      <c r="L1077" s="24">
        <f>L1076+IF(Limit=Oui,MAX(0,O1076),O1076)</f>
        <v>362.13594699954666</v>
      </c>
      <c r="M1077" s="12">
        <f>Cp*RhoP/(N1077*RhoA)*dP/1000*MassivW</f>
        <v>0.48112301609571201</v>
      </c>
      <c r="N1077" s="24">
        <f>IF(L1077&lt;600,425+0.773*L1077-1.69/1000*L1077^2+2.22/1000^2*L1077^3,IF(L1077&lt;735,666+13002/(738-L1077),IF(L1077&lt;900,545+17820/(L1077-731),650)))</f>
        <v>588.73124936634076</v>
      </c>
      <c r="O1077" s="12">
        <f>LambdaP*MassivW/(dP/1000)/(N1077*RhoA)/(1+M1077/3)*(D1077-L1077)*DeltaT-(EXP(M1077/10)-1)*(D1077-D1076)</f>
        <v>0.30060296760793664</v>
      </c>
      <c r="P1077" s="24">
        <f>P1076+IF(Limit=Oui,MAX(0,S1076),S1076)</f>
        <v>362.13594699954666</v>
      </c>
      <c r="Q1077" s="12">
        <f>Cp*RhoP/(R1077*RhoA)*dP/1000*MassivSI</f>
        <v>0.48112301609571201</v>
      </c>
      <c r="R1077" s="24">
        <f>IF(P1077&lt;600,425+0.773*P1077-1.69/1000*P1077^2+2.22/1000^2*P1077^3,IF(P1077&lt;735,666+13002/(738-P1077),IF(P1077&lt;900,545+17820/(P1077-731),650)))</f>
        <v>588.73124936634076</v>
      </c>
      <c r="S1077" s="12">
        <f>LambdaP*MassivSI/(dP/1000)/(R1077*RhoA)/(1+Q1077/3)*(D1077-P1077)*DeltaT-(EXP(Q1077/10)-1)*(D1077-D1076)</f>
        <v>0.30060296760793664</v>
      </c>
    </row>
    <row r="1078" spans="2:19" x14ac:dyDescent="0.25">
      <c r="B1078" s="3">
        <f t="shared" si="64"/>
        <v>5300</v>
      </c>
      <c r="C1078" s="14">
        <f t="shared" si="65"/>
        <v>88.333333333333329</v>
      </c>
      <c r="D1078" s="11">
        <f t="shared" si="66"/>
        <v>1003.190915108986</v>
      </c>
      <c r="E1078" s="11">
        <f t="shared" si="67"/>
        <v>362.43654996715458</v>
      </c>
      <c r="F1078" s="11">
        <f>L1078</f>
        <v>362.43654996715458</v>
      </c>
      <c r="G1078" s="11">
        <f>P1078</f>
        <v>362.43654996715458</v>
      </c>
      <c r="H1078" s="24">
        <f>H1077+IF(Limit=Oui,MAX(0,K1077),K1077)</f>
        <v>362.43654996715458</v>
      </c>
      <c r="I1078" s="12">
        <f>Cp*RhoP/(J1078*RhoA)*dP/1000*MassivSS</f>
        <v>0.48101922152537252</v>
      </c>
      <c r="J1078" s="24">
        <f>IF(H1078&lt;600,425+0.773*H1078-1.69/1000*H1078^2+2.22/1000^2*H1078^3,IF(H1078&lt;735,666+13002/(738-H1078),IF(H1078&lt;900,545+17820/(H1078-731),650)))</f>
        <v>588.85828609239866</v>
      </c>
      <c r="K1078" s="12">
        <f>LambdaP*MassivSS/(dP/1000)/(J1078*RhoA)/(1+I1078/3)*(D1078-H1078)*DeltaT-(EXP(I1078/10)-1)*(D1078-D1077)</f>
        <v>0.300477413861864</v>
      </c>
      <c r="L1078" s="24">
        <f>L1077+IF(Limit=Oui,MAX(0,O1077),O1077)</f>
        <v>362.43654996715458</v>
      </c>
      <c r="M1078" s="12">
        <f>Cp*RhoP/(N1078*RhoA)*dP/1000*MassivW</f>
        <v>0.48101922152537252</v>
      </c>
      <c r="N1078" s="24">
        <f>IF(L1078&lt;600,425+0.773*L1078-1.69/1000*L1078^2+2.22/1000^2*L1078^3,IF(L1078&lt;735,666+13002/(738-L1078),IF(L1078&lt;900,545+17820/(L1078-731),650)))</f>
        <v>588.85828609239866</v>
      </c>
      <c r="O1078" s="12">
        <f>LambdaP*MassivW/(dP/1000)/(N1078*RhoA)/(1+M1078/3)*(D1078-L1078)*DeltaT-(EXP(M1078/10)-1)*(D1078-D1077)</f>
        <v>0.300477413861864</v>
      </c>
      <c r="P1078" s="24">
        <f>P1077+IF(Limit=Oui,MAX(0,S1077),S1077)</f>
        <v>362.43654996715458</v>
      </c>
      <c r="Q1078" s="12">
        <f>Cp*RhoP/(R1078*RhoA)*dP/1000*MassivSI</f>
        <v>0.48101922152537252</v>
      </c>
      <c r="R1078" s="24">
        <f>IF(P1078&lt;600,425+0.773*P1078-1.69/1000*P1078^2+2.22/1000^2*P1078^3,IF(P1078&lt;735,666+13002/(738-P1078),IF(P1078&lt;900,545+17820/(P1078-731),650)))</f>
        <v>588.85828609239866</v>
      </c>
      <c r="S1078" s="12">
        <f>LambdaP*MassivSI/(dP/1000)/(R1078*RhoA)/(1+Q1078/3)*(D1078-P1078)*DeltaT-(EXP(Q1078/10)-1)*(D1078-D1077)</f>
        <v>0.300477413861864</v>
      </c>
    </row>
    <row r="1079" spans="2:19" x14ac:dyDescent="0.25">
      <c r="B1079" s="3">
        <f t="shared" si="64"/>
        <v>5305</v>
      </c>
      <c r="C1079" s="14">
        <f t="shared" si="65"/>
        <v>88.416666666666671</v>
      </c>
      <c r="D1079" s="11">
        <f t="shared" si="66"/>
        <v>1003.3319994850003</v>
      </c>
      <c r="E1079" s="11">
        <f t="shared" si="67"/>
        <v>362.73702738101645</v>
      </c>
      <c r="F1079" s="11">
        <f>L1079</f>
        <v>362.73702738101645</v>
      </c>
      <c r="G1079" s="11">
        <f>P1079</f>
        <v>362.73702738101645</v>
      </c>
      <c r="H1079" s="24">
        <f>H1078+IF(Limit=Oui,MAX(0,K1078),K1078)</f>
        <v>362.73702738101645</v>
      </c>
      <c r="I1079" s="12">
        <f>Cp*RhoP/(J1079*RhoA)*dP/1000*MassivSS</f>
        <v>0.48091540830953716</v>
      </c>
      <c r="J1079" s="24">
        <f>IF(H1079&lt;600,425+0.773*H1079-1.69/1000*H1079^2+2.22/1000^2*H1079^3,IF(H1079&lt;735,666+13002/(738-H1079),IF(H1079&lt;900,545+17820/(H1079-731),650)))</f>
        <v>588.98540048984626</v>
      </c>
      <c r="K1079" s="12">
        <f>LambdaP*MassivSS/(dP/1000)/(J1079*RhoA)/(1+I1079/3)*(D1079-H1079)*DeltaT-(EXP(I1079/10)-1)*(D1079-D1078)</f>
        <v>0.30035185631909711</v>
      </c>
      <c r="L1079" s="24">
        <f>L1078+IF(Limit=Oui,MAX(0,O1078),O1078)</f>
        <v>362.73702738101645</v>
      </c>
      <c r="M1079" s="12">
        <f>Cp*RhoP/(N1079*RhoA)*dP/1000*MassivW</f>
        <v>0.48091540830953716</v>
      </c>
      <c r="N1079" s="24">
        <f>IF(L1079&lt;600,425+0.773*L1079-1.69/1000*L1079^2+2.22/1000^2*L1079^3,IF(L1079&lt;735,666+13002/(738-L1079),IF(L1079&lt;900,545+17820/(L1079-731),650)))</f>
        <v>588.98540048984626</v>
      </c>
      <c r="O1079" s="12">
        <f>LambdaP*MassivW/(dP/1000)/(N1079*RhoA)/(1+M1079/3)*(D1079-L1079)*DeltaT-(EXP(M1079/10)-1)*(D1079-D1078)</f>
        <v>0.30035185631909711</v>
      </c>
      <c r="P1079" s="24">
        <f>P1078+IF(Limit=Oui,MAX(0,S1078),S1078)</f>
        <v>362.73702738101645</v>
      </c>
      <c r="Q1079" s="12">
        <f>Cp*RhoP/(R1079*RhoA)*dP/1000*MassivSI</f>
        <v>0.48091540830953716</v>
      </c>
      <c r="R1079" s="24">
        <f>IF(P1079&lt;600,425+0.773*P1079-1.69/1000*P1079^2+2.22/1000^2*P1079^3,IF(P1079&lt;735,666+13002/(738-P1079),IF(P1079&lt;900,545+17820/(P1079-731),650)))</f>
        <v>588.98540048984626</v>
      </c>
      <c r="S1079" s="12">
        <f>LambdaP*MassivSI/(dP/1000)/(R1079*RhoA)/(1+Q1079/3)*(D1079-P1079)*DeltaT-(EXP(Q1079/10)-1)*(D1079-D1078)</f>
        <v>0.30035185631909711</v>
      </c>
    </row>
    <row r="1080" spans="2:19" x14ac:dyDescent="0.25">
      <c r="B1080" s="3">
        <f t="shared" si="64"/>
        <v>5310</v>
      </c>
      <c r="C1080" s="14">
        <f t="shared" si="65"/>
        <v>88.5</v>
      </c>
      <c r="D1080" s="11">
        <f t="shared" si="66"/>
        <v>1003.4729511381578</v>
      </c>
      <c r="E1080" s="11">
        <f t="shared" si="67"/>
        <v>363.03737923733553</v>
      </c>
      <c r="F1080" s="11">
        <f>L1080</f>
        <v>363.03737923733553</v>
      </c>
      <c r="G1080" s="11">
        <f>P1080</f>
        <v>363.03737923733553</v>
      </c>
      <c r="H1080" s="24">
        <f>H1079+IF(Limit=Oui,MAX(0,K1079),K1079)</f>
        <v>363.03737923733553</v>
      </c>
      <c r="I1080" s="12">
        <f>Cp*RhoP/(J1080*RhoA)*dP/1000*MassivSS</f>
        <v>0.48081157634162947</v>
      </c>
      <c r="J1080" s="24">
        <f>IF(H1080&lt;600,425+0.773*H1080-1.69/1000*H1080^2+2.22/1000^2*H1080^3,IF(H1080&lt;735,666+13002/(738-H1080),IF(H1080&lt;900,545+17820/(H1080-731),650)))</f>
        <v>589.1125927543651</v>
      </c>
      <c r="K1080" s="12">
        <f>LambdaP*MassivSS/(dP/1000)/(J1080*RhoA)/(1+I1080/3)*(D1080-H1080)*DeltaT-(EXP(I1080/10)-1)*(D1080-D1079)</f>
        <v>0.3002262950967019</v>
      </c>
      <c r="L1080" s="24">
        <f>L1079+IF(Limit=Oui,MAX(0,O1079),O1079)</f>
        <v>363.03737923733553</v>
      </c>
      <c r="M1080" s="12">
        <f>Cp*RhoP/(N1080*RhoA)*dP/1000*MassivW</f>
        <v>0.48081157634162947</v>
      </c>
      <c r="N1080" s="24">
        <f>IF(L1080&lt;600,425+0.773*L1080-1.69/1000*L1080^2+2.22/1000^2*L1080^3,IF(L1080&lt;735,666+13002/(738-L1080),IF(L1080&lt;900,545+17820/(L1080-731),650)))</f>
        <v>589.1125927543651</v>
      </c>
      <c r="O1080" s="12">
        <f>LambdaP*MassivW/(dP/1000)/(N1080*RhoA)/(1+M1080/3)*(D1080-L1080)*DeltaT-(EXP(M1080/10)-1)*(D1080-D1079)</f>
        <v>0.3002262950967019</v>
      </c>
      <c r="P1080" s="24">
        <f>P1079+IF(Limit=Oui,MAX(0,S1079),S1079)</f>
        <v>363.03737923733553</v>
      </c>
      <c r="Q1080" s="12">
        <f>Cp*RhoP/(R1080*RhoA)*dP/1000*MassivSI</f>
        <v>0.48081157634162947</v>
      </c>
      <c r="R1080" s="24">
        <f>IF(P1080&lt;600,425+0.773*P1080-1.69/1000*P1080^2+2.22/1000^2*P1080^3,IF(P1080&lt;735,666+13002/(738-P1080),IF(P1080&lt;900,545+17820/(P1080-731),650)))</f>
        <v>589.1125927543651</v>
      </c>
      <c r="S1080" s="12">
        <f>LambdaP*MassivSI/(dP/1000)/(R1080*RhoA)/(1+Q1080/3)*(D1080-P1080)*DeltaT-(EXP(Q1080/10)-1)*(D1080-D1079)</f>
        <v>0.3002262950967019</v>
      </c>
    </row>
    <row r="1081" spans="2:19" x14ac:dyDescent="0.25">
      <c r="B1081" s="3">
        <f t="shared" si="64"/>
        <v>5315</v>
      </c>
      <c r="C1081" s="14">
        <f t="shared" si="65"/>
        <v>88.583333333333329</v>
      </c>
      <c r="D1081" s="11">
        <f t="shared" si="66"/>
        <v>1003.6137703179377</v>
      </c>
      <c r="E1081" s="11">
        <f t="shared" si="67"/>
        <v>363.33760553243224</v>
      </c>
      <c r="F1081" s="11">
        <f>L1081</f>
        <v>363.33760553243224</v>
      </c>
      <c r="G1081" s="11">
        <f>P1081</f>
        <v>363.33760553243224</v>
      </c>
      <c r="H1081" s="24">
        <f>H1080+IF(Limit=Oui,MAX(0,K1080),K1080)</f>
        <v>363.33760553243224</v>
      </c>
      <c r="I1081" s="12">
        <f>Cp*RhoP/(J1081*RhoA)*dP/1000*MassivSS</f>
        <v>0.48070772551596536</v>
      </c>
      <c r="J1081" s="24">
        <f>IF(H1081&lt;600,425+0.773*H1081-1.69/1000*H1081^2+2.22/1000^2*H1081^3,IF(H1081&lt;735,666+13002/(738-H1081),IF(H1081&lt;900,545+17820/(H1081-731),650)))</f>
        <v>589.23986308084272</v>
      </c>
      <c r="K1081" s="12">
        <f>LambdaP*MassivSS/(dP/1000)/(J1081*RhoA)/(1+I1081/3)*(D1081-H1081)*DeltaT-(EXP(I1081/10)-1)*(D1081-D1080)</f>
        <v>0.30010073031164936</v>
      </c>
      <c r="L1081" s="24">
        <f>L1080+IF(Limit=Oui,MAX(0,O1080),O1080)</f>
        <v>363.33760553243224</v>
      </c>
      <c r="M1081" s="12">
        <f>Cp*RhoP/(N1081*RhoA)*dP/1000*MassivW</f>
        <v>0.48070772551596536</v>
      </c>
      <c r="N1081" s="24">
        <f>IF(L1081&lt;600,425+0.773*L1081-1.69/1000*L1081^2+2.22/1000^2*L1081^3,IF(L1081&lt;735,666+13002/(738-L1081),IF(L1081&lt;900,545+17820/(L1081-731),650)))</f>
        <v>589.23986308084272</v>
      </c>
      <c r="O1081" s="12">
        <f>LambdaP*MassivW/(dP/1000)/(N1081*RhoA)/(1+M1081/3)*(D1081-L1081)*DeltaT-(EXP(M1081/10)-1)*(D1081-D1080)</f>
        <v>0.30010073031164936</v>
      </c>
      <c r="P1081" s="24">
        <f>P1080+IF(Limit=Oui,MAX(0,S1080),S1080)</f>
        <v>363.33760553243224</v>
      </c>
      <c r="Q1081" s="12">
        <f>Cp*RhoP/(R1081*RhoA)*dP/1000*MassivSI</f>
        <v>0.48070772551596536</v>
      </c>
      <c r="R1081" s="24">
        <f>IF(P1081&lt;600,425+0.773*P1081-1.69/1000*P1081^2+2.22/1000^2*P1081^3,IF(P1081&lt;735,666+13002/(738-P1081),IF(P1081&lt;900,545+17820/(P1081-731),650)))</f>
        <v>589.23986308084272</v>
      </c>
      <c r="S1081" s="12">
        <f>LambdaP*MassivSI/(dP/1000)/(R1081*RhoA)/(1+Q1081/3)*(D1081-P1081)*DeltaT-(EXP(Q1081/10)-1)*(D1081-D1080)</f>
        <v>0.30010073031164936</v>
      </c>
    </row>
    <row r="1082" spans="2:19" x14ac:dyDescent="0.25">
      <c r="B1082" s="3">
        <f t="shared" si="64"/>
        <v>5320</v>
      </c>
      <c r="C1082" s="14">
        <f t="shared" si="65"/>
        <v>88.666666666666671</v>
      </c>
      <c r="D1082" s="11">
        <f t="shared" si="66"/>
        <v>1003.7544572731159</v>
      </c>
      <c r="E1082" s="11">
        <f t="shared" si="67"/>
        <v>363.6377062627439</v>
      </c>
      <c r="F1082" s="11">
        <f>L1082</f>
        <v>363.6377062627439</v>
      </c>
      <c r="G1082" s="11">
        <f>P1082</f>
        <v>363.6377062627439</v>
      </c>
      <c r="H1082" s="24">
        <f>H1081+IF(Limit=Oui,MAX(0,K1081),K1081)</f>
        <v>363.6377062627439</v>
      </c>
      <c r="I1082" s="12">
        <f>Cp*RhoP/(J1082*RhoA)*dP/1000*MassivSS</f>
        <v>0.48060385572775005</v>
      </c>
      <c r="J1082" s="24">
        <f>IF(H1082&lt;600,425+0.773*H1082-1.69/1000*H1082^2+2.22/1000^2*H1082^3,IF(H1082&lt;735,666+13002/(738-H1082),IF(H1082&lt;900,545+17820/(H1082-731),650)))</f>
        <v>589.36721166337429</v>
      </c>
      <c r="K1082" s="12">
        <f>LambdaP*MassivSS/(dP/1000)/(J1082*RhoA)/(1+I1082/3)*(D1082-H1082)*DeltaT-(EXP(I1082/10)-1)*(D1082-D1081)</f>
        <v>0.29997516208081498</v>
      </c>
      <c r="L1082" s="24">
        <f>L1081+IF(Limit=Oui,MAX(0,O1081),O1081)</f>
        <v>363.6377062627439</v>
      </c>
      <c r="M1082" s="12">
        <f>Cp*RhoP/(N1082*RhoA)*dP/1000*MassivW</f>
        <v>0.48060385572775005</v>
      </c>
      <c r="N1082" s="24">
        <f>IF(L1082&lt;600,425+0.773*L1082-1.69/1000*L1082^2+2.22/1000^2*L1082^3,IF(L1082&lt;735,666+13002/(738-L1082),IF(L1082&lt;900,545+17820/(L1082-731),650)))</f>
        <v>589.36721166337429</v>
      </c>
      <c r="O1082" s="12">
        <f>LambdaP*MassivW/(dP/1000)/(N1082*RhoA)/(1+M1082/3)*(D1082-L1082)*DeltaT-(EXP(M1082/10)-1)*(D1082-D1081)</f>
        <v>0.29997516208081498</v>
      </c>
      <c r="P1082" s="24">
        <f>P1081+IF(Limit=Oui,MAX(0,S1081),S1081)</f>
        <v>363.6377062627439</v>
      </c>
      <c r="Q1082" s="12">
        <f>Cp*RhoP/(R1082*RhoA)*dP/1000*MassivSI</f>
        <v>0.48060385572775005</v>
      </c>
      <c r="R1082" s="24">
        <f>IF(P1082&lt;600,425+0.773*P1082-1.69/1000*P1082^2+2.22/1000^2*P1082^3,IF(P1082&lt;735,666+13002/(738-P1082),IF(P1082&lt;900,545+17820/(P1082-731),650)))</f>
        <v>589.36721166337429</v>
      </c>
      <c r="S1082" s="12">
        <f>LambdaP*MassivSI/(dP/1000)/(R1082*RhoA)/(1+Q1082/3)*(D1082-P1082)*DeltaT-(EXP(Q1082/10)-1)*(D1082-D1081)</f>
        <v>0.29997516208081498</v>
      </c>
    </row>
    <row r="1083" spans="2:19" x14ac:dyDescent="0.25">
      <c r="B1083" s="3">
        <f t="shared" si="64"/>
        <v>5325</v>
      </c>
      <c r="C1083" s="14">
        <f t="shared" si="65"/>
        <v>88.75</v>
      </c>
      <c r="D1083" s="11">
        <f t="shared" si="66"/>
        <v>1003.8950122517693</v>
      </c>
      <c r="E1083" s="11">
        <f t="shared" si="67"/>
        <v>363.93768142482475</v>
      </c>
      <c r="F1083" s="11">
        <f>L1083</f>
        <v>363.93768142482475</v>
      </c>
      <c r="G1083" s="11">
        <f>P1083</f>
        <v>363.93768142482475</v>
      </c>
      <c r="H1083" s="24">
        <f>H1082+IF(Limit=Oui,MAX(0,K1082),K1082)</f>
        <v>363.93768142482475</v>
      </c>
      <c r="I1083" s="12">
        <f>Cp*RhoP/(J1083*RhoA)*dP/1000*MassivSS</f>
        <v>0.48049996687307722</v>
      </c>
      <c r="J1083" s="24">
        <f>IF(H1083&lt;600,425+0.773*H1083-1.69/1000*H1083^2+2.22/1000^2*H1083^3,IF(H1083&lt;735,666+13002/(738-H1083),IF(H1083&lt;900,545+17820/(H1083-731),650)))</f>
        <v>589.49463869526335</v>
      </c>
      <c r="K1083" s="12">
        <f>LambdaP*MassivSS/(dP/1000)/(J1083*RhoA)/(1+I1083/3)*(D1083-H1083)*DeltaT-(EXP(I1083/10)-1)*(D1083-D1082)</f>
        <v>0.2998495905208684</v>
      </c>
      <c r="L1083" s="24">
        <f>L1082+IF(Limit=Oui,MAX(0,O1082),O1082)</f>
        <v>363.93768142482475</v>
      </c>
      <c r="M1083" s="12">
        <f>Cp*RhoP/(N1083*RhoA)*dP/1000*MassivW</f>
        <v>0.48049996687307722</v>
      </c>
      <c r="N1083" s="24">
        <f>IF(L1083&lt;600,425+0.773*L1083-1.69/1000*L1083^2+2.22/1000^2*L1083^3,IF(L1083&lt;735,666+13002/(738-L1083),IF(L1083&lt;900,545+17820/(L1083-731),650)))</f>
        <v>589.49463869526335</v>
      </c>
      <c r="O1083" s="12">
        <f>LambdaP*MassivW/(dP/1000)/(N1083*RhoA)/(1+M1083/3)*(D1083-L1083)*DeltaT-(EXP(M1083/10)-1)*(D1083-D1082)</f>
        <v>0.2998495905208684</v>
      </c>
      <c r="P1083" s="24">
        <f>P1082+IF(Limit=Oui,MAX(0,S1082),S1082)</f>
        <v>363.93768142482475</v>
      </c>
      <c r="Q1083" s="12">
        <f>Cp*RhoP/(R1083*RhoA)*dP/1000*MassivSI</f>
        <v>0.48049996687307722</v>
      </c>
      <c r="R1083" s="24">
        <f>IF(P1083&lt;600,425+0.773*P1083-1.69/1000*P1083^2+2.22/1000^2*P1083^3,IF(P1083&lt;735,666+13002/(738-P1083),IF(P1083&lt;900,545+17820/(P1083-731),650)))</f>
        <v>589.49463869526335</v>
      </c>
      <c r="S1083" s="12">
        <f>LambdaP*MassivSI/(dP/1000)/(R1083*RhoA)/(1+Q1083/3)*(D1083-P1083)*DeltaT-(EXP(Q1083/10)-1)*(D1083-D1082)</f>
        <v>0.2998495905208684</v>
      </c>
    </row>
    <row r="1084" spans="2:19" x14ac:dyDescent="0.25">
      <c r="B1084" s="3">
        <f t="shared" si="64"/>
        <v>5330</v>
      </c>
      <c r="C1084" s="14">
        <f t="shared" si="65"/>
        <v>88.833333333333329</v>
      </c>
      <c r="D1084" s="11">
        <f t="shared" si="66"/>
        <v>1004.0354355012762</v>
      </c>
      <c r="E1084" s="11">
        <f t="shared" si="67"/>
        <v>364.23753101534561</v>
      </c>
      <c r="F1084" s="11">
        <f>L1084</f>
        <v>364.23753101534561</v>
      </c>
      <c r="G1084" s="11">
        <f>P1084</f>
        <v>364.23753101534561</v>
      </c>
      <c r="H1084" s="24">
        <f>H1083+IF(Limit=Oui,MAX(0,K1083),K1083)</f>
        <v>364.23753101534561</v>
      </c>
      <c r="I1084" s="12">
        <f>Cp*RhoP/(J1084*RhoA)*dP/1000*MassivSS</f>
        <v>0.48039605884892583</v>
      </c>
      <c r="J1084" s="24">
        <f>IF(H1084&lt;600,425+0.773*H1084-1.69/1000*H1084^2+2.22/1000^2*H1084^3,IF(H1084&lt;735,666+13002/(738-H1084),IF(H1084&lt;900,545+17820/(H1084-731),650)))</f>
        <v>589.62214436902229</v>
      </c>
      <c r="K1084" s="12">
        <f>LambdaP*MassivSS/(dP/1000)/(J1084*RhoA)/(1+I1084/3)*(D1084-H1084)*DeltaT-(EXP(I1084/10)-1)*(D1084-D1083)</f>
        <v>0.29972401574846214</v>
      </c>
      <c r="L1084" s="24">
        <f>L1083+IF(Limit=Oui,MAX(0,O1083),O1083)</f>
        <v>364.23753101534561</v>
      </c>
      <c r="M1084" s="12">
        <f>Cp*RhoP/(N1084*RhoA)*dP/1000*MassivW</f>
        <v>0.48039605884892583</v>
      </c>
      <c r="N1084" s="24">
        <f>IF(L1084&lt;600,425+0.773*L1084-1.69/1000*L1084^2+2.22/1000^2*L1084^3,IF(L1084&lt;735,666+13002/(738-L1084),IF(L1084&lt;900,545+17820/(L1084-731),650)))</f>
        <v>589.62214436902229</v>
      </c>
      <c r="O1084" s="12">
        <f>LambdaP*MassivW/(dP/1000)/(N1084*RhoA)/(1+M1084/3)*(D1084-L1084)*DeltaT-(EXP(M1084/10)-1)*(D1084-D1083)</f>
        <v>0.29972401574846214</v>
      </c>
      <c r="P1084" s="24">
        <f>P1083+IF(Limit=Oui,MAX(0,S1083),S1083)</f>
        <v>364.23753101534561</v>
      </c>
      <c r="Q1084" s="12">
        <f>Cp*RhoP/(R1084*RhoA)*dP/1000*MassivSI</f>
        <v>0.48039605884892583</v>
      </c>
      <c r="R1084" s="24">
        <f>IF(P1084&lt;600,425+0.773*P1084-1.69/1000*P1084^2+2.22/1000^2*P1084^3,IF(P1084&lt;735,666+13002/(738-P1084),IF(P1084&lt;900,545+17820/(P1084-731),650)))</f>
        <v>589.62214436902229</v>
      </c>
      <c r="S1084" s="12">
        <f>LambdaP*MassivSI/(dP/1000)/(R1084*RhoA)/(1+Q1084/3)*(D1084-P1084)*DeltaT-(EXP(Q1084/10)-1)*(D1084-D1083)</f>
        <v>0.29972401574846214</v>
      </c>
    </row>
    <row r="1085" spans="2:19" x14ac:dyDescent="0.25">
      <c r="B1085" s="3">
        <f t="shared" si="64"/>
        <v>5335</v>
      </c>
      <c r="C1085" s="14">
        <f t="shared" si="65"/>
        <v>88.916666666666671</v>
      </c>
      <c r="D1085" s="11">
        <f t="shared" si="66"/>
        <v>1004.1757272683202</v>
      </c>
      <c r="E1085" s="11">
        <f t="shared" si="67"/>
        <v>364.53725503109405</v>
      </c>
      <c r="F1085" s="11">
        <f>L1085</f>
        <v>364.53725503109405</v>
      </c>
      <c r="G1085" s="11">
        <f>P1085</f>
        <v>364.53725503109405</v>
      </c>
      <c r="H1085" s="24">
        <f>H1084+IF(Limit=Oui,MAX(0,K1084),K1084)</f>
        <v>364.53725503109405</v>
      </c>
      <c r="I1085" s="12">
        <f>Cp*RhoP/(J1085*RhoA)*dP/1000*MassivSS</f>
        <v>0.48029213155315759</v>
      </c>
      <c r="J1085" s="24">
        <f>IF(H1085&lt;600,425+0.773*H1085-1.69/1000*H1085^2+2.22/1000^2*H1085^3,IF(H1085&lt;735,666+13002/(738-H1085),IF(H1085&lt;900,545+17820/(H1085-731),650)))</f>
        <v>589.74972887637455</v>
      </c>
      <c r="K1085" s="12">
        <f>LambdaP*MassivSS/(dP/1000)/(J1085*RhoA)/(1+I1085/3)*(D1085-H1085)*DeltaT-(EXP(I1085/10)-1)*(D1085-D1084)</f>
        <v>0.29959843788005408</v>
      </c>
      <c r="L1085" s="24">
        <f>L1084+IF(Limit=Oui,MAX(0,O1084),O1084)</f>
        <v>364.53725503109405</v>
      </c>
      <c r="M1085" s="12">
        <f>Cp*RhoP/(N1085*RhoA)*dP/1000*MassivW</f>
        <v>0.48029213155315759</v>
      </c>
      <c r="N1085" s="24">
        <f>IF(L1085&lt;600,425+0.773*L1085-1.69/1000*L1085^2+2.22/1000^2*L1085^3,IF(L1085&lt;735,666+13002/(738-L1085),IF(L1085&lt;900,545+17820/(L1085-731),650)))</f>
        <v>589.74972887637455</v>
      </c>
      <c r="O1085" s="12">
        <f>LambdaP*MassivW/(dP/1000)/(N1085*RhoA)/(1+M1085/3)*(D1085-L1085)*DeltaT-(EXP(M1085/10)-1)*(D1085-D1084)</f>
        <v>0.29959843788005408</v>
      </c>
      <c r="P1085" s="24">
        <f>P1084+IF(Limit=Oui,MAX(0,S1084),S1084)</f>
        <v>364.53725503109405</v>
      </c>
      <c r="Q1085" s="12">
        <f>Cp*RhoP/(R1085*RhoA)*dP/1000*MassivSI</f>
        <v>0.48029213155315759</v>
      </c>
      <c r="R1085" s="24">
        <f>IF(P1085&lt;600,425+0.773*P1085-1.69/1000*P1085^2+2.22/1000^2*P1085^3,IF(P1085&lt;735,666+13002/(738-P1085),IF(P1085&lt;900,545+17820/(P1085-731),650)))</f>
        <v>589.74972887637455</v>
      </c>
      <c r="S1085" s="12">
        <f>LambdaP*MassivSI/(dP/1000)/(R1085*RhoA)/(1+Q1085/3)*(D1085-P1085)*DeltaT-(EXP(Q1085/10)-1)*(D1085-D1084)</f>
        <v>0.29959843788005408</v>
      </c>
    </row>
    <row r="1086" spans="2:19" x14ac:dyDescent="0.25">
      <c r="B1086" s="3">
        <f t="shared" si="64"/>
        <v>5340</v>
      </c>
      <c r="C1086" s="14">
        <f t="shared" si="65"/>
        <v>89</v>
      </c>
      <c r="D1086" s="11">
        <f t="shared" si="66"/>
        <v>1004.3158877988935</v>
      </c>
      <c r="E1086" s="11">
        <f t="shared" si="67"/>
        <v>364.83685346897408</v>
      </c>
      <c r="F1086" s="11">
        <f>L1086</f>
        <v>364.83685346897408</v>
      </c>
      <c r="G1086" s="11">
        <f>P1086</f>
        <v>364.83685346897408</v>
      </c>
      <c r="H1086" s="24">
        <f>H1085+IF(Limit=Oui,MAX(0,K1085),K1085)</f>
        <v>364.83685346897408</v>
      </c>
      <c r="I1086" s="12">
        <f>Cp*RhoP/(J1086*RhoA)*dP/1000*MassivSS</f>
        <v>0.48018818488451509</v>
      </c>
      <c r="J1086" s="24">
        <f>IF(H1086&lt;600,425+0.773*H1086-1.69/1000*H1086^2+2.22/1000^2*H1086^3,IF(H1086&lt;735,666+13002/(738-H1086),IF(H1086&lt;900,545+17820/(H1086-731),650)))</f>
        <v>589.87739240825476</v>
      </c>
      <c r="K1086" s="12">
        <f>LambdaP*MassivSS/(dP/1000)/(J1086*RhoA)/(1+I1086/3)*(D1086-H1086)*DeltaT-(EXP(I1086/10)-1)*(D1086-D1085)</f>
        <v>0.29947285703196314</v>
      </c>
      <c r="L1086" s="24">
        <f>L1085+IF(Limit=Oui,MAX(0,O1085),O1085)</f>
        <v>364.83685346897408</v>
      </c>
      <c r="M1086" s="12">
        <f>Cp*RhoP/(N1086*RhoA)*dP/1000*MassivW</f>
        <v>0.48018818488451509</v>
      </c>
      <c r="N1086" s="24">
        <f>IF(L1086&lt;600,425+0.773*L1086-1.69/1000*L1086^2+2.22/1000^2*L1086^3,IF(L1086&lt;735,666+13002/(738-L1086),IF(L1086&lt;900,545+17820/(L1086-731),650)))</f>
        <v>589.87739240825476</v>
      </c>
      <c r="O1086" s="12">
        <f>LambdaP*MassivW/(dP/1000)/(N1086*RhoA)/(1+M1086/3)*(D1086-L1086)*DeltaT-(EXP(M1086/10)-1)*(D1086-D1085)</f>
        <v>0.29947285703196314</v>
      </c>
      <c r="P1086" s="24">
        <f>P1085+IF(Limit=Oui,MAX(0,S1085),S1085)</f>
        <v>364.83685346897408</v>
      </c>
      <c r="Q1086" s="12">
        <f>Cp*RhoP/(R1086*RhoA)*dP/1000*MassivSI</f>
        <v>0.48018818488451509</v>
      </c>
      <c r="R1086" s="24">
        <f>IF(P1086&lt;600,425+0.773*P1086-1.69/1000*P1086^2+2.22/1000^2*P1086^3,IF(P1086&lt;735,666+13002/(738-P1086),IF(P1086&lt;900,545+17820/(P1086-731),650)))</f>
        <v>589.87739240825476</v>
      </c>
      <c r="S1086" s="12">
        <f>LambdaP*MassivSI/(dP/1000)/(R1086*RhoA)/(1+Q1086/3)*(D1086-P1086)*DeltaT-(EXP(Q1086/10)-1)*(D1086-D1085)</f>
        <v>0.29947285703196314</v>
      </c>
    </row>
    <row r="1087" spans="2:19" x14ac:dyDescent="0.25">
      <c r="B1087" s="3">
        <f t="shared" si="64"/>
        <v>5345</v>
      </c>
      <c r="C1087" s="14">
        <f t="shared" si="65"/>
        <v>89.083333333333329</v>
      </c>
      <c r="D1087" s="11">
        <f t="shared" si="66"/>
        <v>1004.4559173382975</v>
      </c>
      <c r="E1087" s="11">
        <f t="shared" si="67"/>
        <v>365.13632632600604</v>
      </c>
      <c r="F1087" s="11">
        <f>L1087</f>
        <v>365.13632632600604</v>
      </c>
      <c r="G1087" s="11">
        <f>P1087</f>
        <v>365.13632632600604</v>
      </c>
      <c r="H1087" s="24">
        <f>H1086+IF(Limit=Oui,MAX(0,K1086),K1086)</f>
        <v>365.13632632600604</v>
      </c>
      <c r="I1087" s="12">
        <f>Cp*RhoP/(J1087*RhoA)*dP/1000*MassivSS</f>
        <v>0.48008421874261892</v>
      </c>
      <c r="J1087" s="24">
        <f>IF(H1087&lt;600,425+0.773*H1087-1.69/1000*H1087^2+2.22/1000^2*H1087^3,IF(H1087&lt;735,666+13002/(738-H1087),IF(H1087&lt;900,545+17820/(H1087-731),650)))</f>
        <v>590.005135154811</v>
      </c>
      <c r="K1087" s="12">
        <f>LambdaP*MassivSS/(dP/1000)/(J1087*RhoA)/(1+I1087/3)*(D1087-H1087)*DeltaT-(EXP(I1087/10)-1)*(D1087-D1086)</f>
        <v>0.29934727332048022</v>
      </c>
      <c r="L1087" s="24">
        <f>L1086+IF(Limit=Oui,MAX(0,O1086),O1086)</f>
        <v>365.13632632600604</v>
      </c>
      <c r="M1087" s="12">
        <f>Cp*RhoP/(N1087*RhoA)*dP/1000*MassivW</f>
        <v>0.48008421874261892</v>
      </c>
      <c r="N1087" s="24">
        <f>IF(L1087&lt;600,425+0.773*L1087-1.69/1000*L1087^2+2.22/1000^2*L1087^3,IF(L1087&lt;735,666+13002/(738-L1087),IF(L1087&lt;900,545+17820/(L1087-731),650)))</f>
        <v>590.005135154811</v>
      </c>
      <c r="O1087" s="12">
        <f>LambdaP*MassivW/(dP/1000)/(N1087*RhoA)/(1+M1087/3)*(D1087-L1087)*DeltaT-(EXP(M1087/10)-1)*(D1087-D1086)</f>
        <v>0.29934727332048022</v>
      </c>
      <c r="P1087" s="24">
        <f>P1086+IF(Limit=Oui,MAX(0,S1086),S1086)</f>
        <v>365.13632632600604</v>
      </c>
      <c r="Q1087" s="12">
        <f>Cp*RhoP/(R1087*RhoA)*dP/1000*MassivSI</f>
        <v>0.48008421874261892</v>
      </c>
      <c r="R1087" s="24">
        <f>IF(P1087&lt;600,425+0.773*P1087-1.69/1000*P1087^2+2.22/1000^2*P1087^3,IF(P1087&lt;735,666+13002/(738-P1087),IF(P1087&lt;900,545+17820/(P1087-731),650)))</f>
        <v>590.005135154811</v>
      </c>
      <c r="S1087" s="12">
        <f>LambdaP*MassivSI/(dP/1000)/(R1087*RhoA)/(1+Q1087/3)*(D1087-P1087)*DeltaT-(EXP(Q1087/10)-1)*(D1087-D1086)</f>
        <v>0.29934727332048022</v>
      </c>
    </row>
    <row r="1088" spans="2:19" x14ac:dyDescent="0.25">
      <c r="B1088" s="3">
        <f t="shared" si="64"/>
        <v>5350</v>
      </c>
      <c r="C1088" s="14">
        <f t="shared" si="65"/>
        <v>89.166666666666671</v>
      </c>
      <c r="D1088" s="11">
        <f t="shared" si="66"/>
        <v>1004.5958161311473</v>
      </c>
      <c r="E1088" s="11">
        <f t="shared" si="67"/>
        <v>365.43567359932655</v>
      </c>
      <c r="F1088" s="11">
        <f>L1088</f>
        <v>365.43567359932655</v>
      </c>
      <c r="G1088" s="11">
        <f>P1088</f>
        <v>365.43567359932655</v>
      </c>
      <c r="H1088" s="24">
        <f>H1087+IF(Limit=Oui,MAX(0,K1087),K1087)</f>
        <v>365.43567359932655</v>
      </c>
      <c r="I1088" s="12">
        <f>Cp*RhoP/(J1088*RhoA)*dP/1000*MassivSS</f>
        <v>0.47998023302796589</v>
      </c>
      <c r="J1088" s="24">
        <f>IF(H1088&lt;600,425+0.773*H1088-1.69/1000*H1088^2+2.22/1000^2*H1088^3,IF(H1088&lt;735,666+13002/(738-H1088),IF(H1088&lt;900,545+17820/(H1088-731),650)))</f>
        <v>590.13295730540437</v>
      </c>
      <c r="K1088" s="12">
        <f>LambdaP*MassivSS/(dP/1000)/(J1088*RhoA)/(1+I1088/3)*(D1088-H1088)*DeltaT-(EXP(I1088/10)-1)*(D1088-D1087)</f>
        <v>0.29922168686166356</v>
      </c>
      <c r="L1088" s="24">
        <f>L1087+IF(Limit=Oui,MAX(0,O1087),O1087)</f>
        <v>365.43567359932655</v>
      </c>
      <c r="M1088" s="12">
        <f>Cp*RhoP/(N1088*RhoA)*dP/1000*MassivW</f>
        <v>0.47998023302796589</v>
      </c>
      <c r="N1088" s="24">
        <f>IF(L1088&lt;600,425+0.773*L1088-1.69/1000*L1088^2+2.22/1000^2*L1088^3,IF(L1088&lt;735,666+13002/(738-L1088),IF(L1088&lt;900,545+17820/(L1088-731),650)))</f>
        <v>590.13295730540437</v>
      </c>
      <c r="O1088" s="12">
        <f>LambdaP*MassivW/(dP/1000)/(N1088*RhoA)/(1+M1088/3)*(D1088-L1088)*DeltaT-(EXP(M1088/10)-1)*(D1088-D1087)</f>
        <v>0.29922168686166356</v>
      </c>
      <c r="P1088" s="24">
        <f>P1087+IF(Limit=Oui,MAX(0,S1087),S1087)</f>
        <v>365.43567359932655</v>
      </c>
      <c r="Q1088" s="12">
        <f>Cp*RhoP/(R1088*RhoA)*dP/1000*MassivSI</f>
        <v>0.47998023302796589</v>
      </c>
      <c r="R1088" s="24">
        <f>IF(P1088&lt;600,425+0.773*P1088-1.69/1000*P1088^2+2.22/1000^2*P1088^3,IF(P1088&lt;735,666+13002/(738-P1088),IF(P1088&lt;900,545+17820/(P1088-731),650)))</f>
        <v>590.13295730540437</v>
      </c>
      <c r="S1088" s="12">
        <f>LambdaP*MassivSI/(dP/1000)/(R1088*RhoA)/(1+Q1088/3)*(D1088-P1088)*DeltaT-(EXP(Q1088/10)-1)*(D1088-D1087)</f>
        <v>0.29922168686166356</v>
      </c>
    </row>
    <row r="1089" spans="2:19" x14ac:dyDescent="0.25">
      <c r="B1089" s="3">
        <f t="shared" si="64"/>
        <v>5355</v>
      </c>
      <c r="C1089" s="14">
        <f t="shared" si="65"/>
        <v>89.25</v>
      </c>
      <c r="D1089" s="11">
        <f t="shared" si="66"/>
        <v>1004.7355844213727</v>
      </c>
      <c r="E1089" s="11">
        <f t="shared" si="67"/>
        <v>365.73489528618819</v>
      </c>
      <c r="F1089" s="11">
        <f>L1089</f>
        <v>365.73489528618819</v>
      </c>
      <c r="G1089" s="11">
        <f>P1089</f>
        <v>365.73489528618819</v>
      </c>
      <c r="H1089" s="24">
        <f>H1088+IF(Limit=Oui,MAX(0,K1088),K1088)</f>
        <v>365.73489528618819</v>
      </c>
      <c r="I1089" s="12">
        <f>Cp*RhoP/(J1089*RhoA)*dP/1000*MassivSS</f>
        <v>0.47987622764192617</v>
      </c>
      <c r="J1089" s="24">
        <f>IF(H1089&lt;600,425+0.773*H1089-1.69/1000*H1089^2+2.22/1000^2*H1089^3,IF(H1089&lt;735,666+13002/(738-H1089),IF(H1089&lt;900,545+17820/(H1089-731),650)))</f>
        <v>590.26085904861213</v>
      </c>
      <c r="K1089" s="12">
        <f>LambdaP*MassivSS/(dP/1000)/(J1089*RhoA)/(1+I1089/3)*(D1089-H1089)*DeltaT-(EXP(I1089/10)-1)*(D1089-D1088)</f>
        <v>0.29909609777156509</v>
      </c>
      <c r="L1089" s="24">
        <f>L1088+IF(Limit=Oui,MAX(0,O1088),O1088)</f>
        <v>365.73489528618819</v>
      </c>
      <c r="M1089" s="12">
        <f>Cp*RhoP/(N1089*RhoA)*dP/1000*MassivW</f>
        <v>0.47987622764192617</v>
      </c>
      <c r="N1089" s="24">
        <f>IF(L1089&lt;600,425+0.773*L1089-1.69/1000*L1089^2+2.22/1000^2*L1089^3,IF(L1089&lt;735,666+13002/(738-L1089),IF(L1089&lt;900,545+17820/(L1089-731),650)))</f>
        <v>590.26085904861213</v>
      </c>
      <c r="O1089" s="12">
        <f>LambdaP*MassivW/(dP/1000)/(N1089*RhoA)/(1+M1089/3)*(D1089-L1089)*DeltaT-(EXP(M1089/10)-1)*(D1089-D1088)</f>
        <v>0.29909609777156509</v>
      </c>
      <c r="P1089" s="24">
        <f>P1088+IF(Limit=Oui,MAX(0,S1088),S1088)</f>
        <v>365.73489528618819</v>
      </c>
      <c r="Q1089" s="12">
        <f>Cp*RhoP/(R1089*RhoA)*dP/1000*MassivSI</f>
        <v>0.47987622764192617</v>
      </c>
      <c r="R1089" s="24">
        <f>IF(P1089&lt;600,425+0.773*P1089-1.69/1000*P1089^2+2.22/1000^2*P1089^3,IF(P1089&lt;735,666+13002/(738-P1089),IF(P1089&lt;900,545+17820/(P1089-731),650)))</f>
        <v>590.26085904861213</v>
      </c>
      <c r="S1089" s="12">
        <f>LambdaP*MassivSI/(dP/1000)/(R1089*RhoA)/(1+Q1089/3)*(D1089-P1089)*DeltaT-(EXP(Q1089/10)-1)*(D1089-D1088)</f>
        <v>0.29909609777156509</v>
      </c>
    </row>
    <row r="1090" spans="2:19" x14ac:dyDescent="0.25">
      <c r="B1090" s="3">
        <f t="shared" si="64"/>
        <v>5360</v>
      </c>
      <c r="C1090" s="14">
        <f t="shared" si="65"/>
        <v>89.333333333333329</v>
      </c>
      <c r="D1090" s="11">
        <f t="shared" si="66"/>
        <v>1004.875222452222</v>
      </c>
      <c r="E1090" s="11">
        <f t="shared" si="67"/>
        <v>366.03399138395974</v>
      </c>
      <c r="F1090" s="11">
        <f>L1090</f>
        <v>366.03399138395974</v>
      </c>
      <c r="G1090" s="11">
        <f>P1090</f>
        <v>366.03399138395974</v>
      </c>
      <c r="H1090" s="24">
        <f>H1089+IF(Limit=Oui,MAX(0,K1089),K1089)</f>
        <v>366.03399138395974</v>
      </c>
      <c r="I1090" s="12">
        <f>Cp*RhoP/(J1090*RhoA)*dP/1000*MassivSS</f>
        <v>0.47977220248674135</v>
      </c>
      <c r="J1090" s="24">
        <f>IF(H1090&lt;600,425+0.773*H1090-1.69/1000*H1090^2+2.22/1000^2*H1090^3,IF(H1090&lt;735,666+13002/(738-H1090),IF(H1090&lt;900,545+17820/(H1090-731),650)))</f>
        <v>590.38884057222651</v>
      </c>
      <c r="K1090" s="12">
        <f>LambdaP*MassivSS/(dP/1000)/(J1090*RhoA)/(1+I1090/3)*(D1090-H1090)*DeltaT-(EXP(I1090/10)-1)*(D1090-D1089)</f>
        <v>0.29897050616601012</v>
      </c>
      <c r="L1090" s="24">
        <f>L1089+IF(Limit=Oui,MAX(0,O1089),O1089)</f>
        <v>366.03399138395974</v>
      </c>
      <c r="M1090" s="12">
        <f>Cp*RhoP/(N1090*RhoA)*dP/1000*MassivW</f>
        <v>0.47977220248674135</v>
      </c>
      <c r="N1090" s="24">
        <f>IF(L1090&lt;600,425+0.773*L1090-1.69/1000*L1090^2+2.22/1000^2*L1090^3,IF(L1090&lt;735,666+13002/(738-L1090),IF(L1090&lt;900,545+17820/(L1090-731),650)))</f>
        <v>590.38884057222651</v>
      </c>
      <c r="O1090" s="12">
        <f>LambdaP*MassivW/(dP/1000)/(N1090*RhoA)/(1+M1090/3)*(D1090-L1090)*DeltaT-(EXP(M1090/10)-1)*(D1090-D1089)</f>
        <v>0.29897050616601012</v>
      </c>
      <c r="P1090" s="24">
        <f>P1089+IF(Limit=Oui,MAX(0,S1089),S1089)</f>
        <v>366.03399138395974</v>
      </c>
      <c r="Q1090" s="12">
        <f>Cp*RhoP/(R1090*RhoA)*dP/1000*MassivSI</f>
        <v>0.47977220248674135</v>
      </c>
      <c r="R1090" s="24">
        <f>IF(P1090&lt;600,425+0.773*P1090-1.69/1000*P1090^2+2.22/1000^2*P1090^3,IF(P1090&lt;735,666+13002/(738-P1090),IF(P1090&lt;900,545+17820/(P1090-731),650)))</f>
        <v>590.38884057222651</v>
      </c>
      <c r="S1090" s="12">
        <f>LambdaP*MassivSI/(dP/1000)/(R1090*RhoA)/(1+Q1090/3)*(D1090-P1090)*DeltaT-(EXP(Q1090/10)-1)*(D1090-D1089)</f>
        <v>0.29897050616601012</v>
      </c>
    </row>
    <row r="1091" spans="2:19" x14ac:dyDescent="0.25">
      <c r="B1091" s="3">
        <f t="shared" si="64"/>
        <v>5365</v>
      </c>
      <c r="C1091" s="14">
        <f t="shared" si="65"/>
        <v>89.416666666666671</v>
      </c>
      <c r="D1091" s="11">
        <f t="shared" si="66"/>
        <v>1005.0147304662644</v>
      </c>
      <c r="E1091" s="11">
        <f t="shared" si="67"/>
        <v>366.33296189012577</v>
      </c>
      <c r="F1091" s="11">
        <f>L1091</f>
        <v>366.33296189012577</v>
      </c>
      <c r="G1091" s="11">
        <f>P1091</f>
        <v>366.33296189012577</v>
      </c>
      <c r="H1091" s="24">
        <f>H1090+IF(Limit=Oui,MAX(0,K1090),K1090)</f>
        <v>366.33296189012577</v>
      </c>
      <c r="I1091" s="12">
        <f>Cp*RhoP/(J1091*RhoA)*dP/1000*MassivSS</f>
        <v>0.47966815746552155</v>
      </c>
      <c r="J1091" s="24">
        <f>IF(H1091&lt;600,425+0.773*H1091-1.69/1000*H1091^2+2.22/1000^2*H1091^3,IF(H1091&lt;735,666+13002/(738-H1091),IF(H1091&lt;900,545+17820/(H1091-731),650)))</f>
        <v>590.5169020632577</v>
      </c>
      <c r="K1091" s="12">
        <f>LambdaP*MassivSS/(dP/1000)/(J1091*RhoA)/(1+I1091/3)*(D1091-H1091)*DeltaT-(EXP(I1091/10)-1)*(D1091-D1090)</f>
        <v>0.29884491216076303</v>
      </c>
      <c r="L1091" s="24">
        <f>L1090+IF(Limit=Oui,MAX(0,O1090),O1090)</f>
        <v>366.33296189012577</v>
      </c>
      <c r="M1091" s="12">
        <f>Cp*RhoP/(N1091*RhoA)*dP/1000*MassivW</f>
        <v>0.47966815746552155</v>
      </c>
      <c r="N1091" s="24">
        <f>IF(L1091&lt;600,425+0.773*L1091-1.69/1000*L1091^2+2.22/1000^2*L1091^3,IF(L1091&lt;735,666+13002/(738-L1091),IF(L1091&lt;900,545+17820/(L1091-731),650)))</f>
        <v>590.5169020632577</v>
      </c>
      <c r="O1091" s="12">
        <f>LambdaP*MassivW/(dP/1000)/(N1091*RhoA)/(1+M1091/3)*(D1091-L1091)*DeltaT-(EXP(M1091/10)-1)*(D1091-D1090)</f>
        <v>0.29884491216076303</v>
      </c>
      <c r="P1091" s="24">
        <f>P1090+IF(Limit=Oui,MAX(0,S1090),S1090)</f>
        <v>366.33296189012577</v>
      </c>
      <c r="Q1091" s="12">
        <f>Cp*RhoP/(R1091*RhoA)*dP/1000*MassivSI</f>
        <v>0.47966815746552155</v>
      </c>
      <c r="R1091" s="24">
        <f>IF(P1091&lt;600,425+0.773*P1091-1.69/1000*P1091^2+2.22/1000^2*P1091^3,IF(P1091&lt;735,666+13002/(738-P1091),IF(P1091&lt;900,545+17820/(P1091-731),650)))</f>
        <v>590.5169020632577</v>
      </c>
      <c r="S1091" s="12">
        <f>LambdaP*MassivSI/(dP/1000)/(R1091*RhoA)/(1+Q1091/3)*(D1091-P1091)*DeltaT-(EXP(Q1091/10)-1)*(D1091-D1090)</f>
        <v>0.29884491216076303</v>
      </c>
    </row>
    <row r="1092" spans="2:19" x14ac:dyDescent="0.25">
      <c r="B1092" s="3">
        <f t="shared" si="64"/>
        <v>5370</v>
      </c>
      <c r="C1092" s="14">
        <f t="shared" si="65"/>
        <v>89.5</v>
      </c>
      <c r="D1092" s="11">
        <f t="shared" si="66"/>
        <v>1005.1541087053909</v>
      </c>
      <c r="E1092" s="11">
        <f t="shared" si="67"/>
        <v>366.63180680228652</v>
      </c>
      <c r="F1092" s="11">
        <f>L1092</f>
        <v>366.63180680228652</v>
      </c>
      <c r="G1092" s="11">
        <f>P1092</f>
        <v>366.63180680228652</v>
      </c>
      <c r="H1092" s="24">
        <f>H1091+IF(Limit=Oui,MAX(0,K1091),K1091)</f>
        <v>366.63180680228652</v>
      </c>
      <c r="I1092" s="12">
        <f>Cp*RhoP/(J1092*RhoA)*dP/1000*MassivSS</f>
        <v>0.47956409248224391</v>
      </c>
      <c r="J1092" s="24">
        <f>IF(H1092&lt;600,425+0.773*H1092-1.69/1000*H1092^2+2.22/1000^2*H1092^3,IF(H1092&lt;735,666+13002/(738-H1092),IF(H1092&lt;900,545+17820/(H1092-731),650)))</f>
        <v>590.64504370793406</v>
      </c>
      <c r="K1092" s="12">
        <f>LambdaP*MassivSS/(dP/1000)/(J1092*RhoA)/(1+I1092/3)*(D1092-H1092)*DeltaT-(EXP(I1092/10)-1)*(D1092-D1091)</f>
        <v>0.29871931587150519</v>
      </c>
      <c r="L1092" s="24">
        <f>L1091+IF(Limit=Oui,MAX(0,O1091),O1091)</f>
        <v>366.63180680228652</v>
      </c>
      <c r="M1092" s="12">
        <f>Cp*RhoP/(N1092*RhoA)*dP/1000*MassivW</f>
        <v>0.47956409248224391</v>
      </c>
      <c r="N1092" s="24">
        <f>IF(L1092&lt;600,425+0.773*L1092-1.69/1000*L1092^2+2.22/1000^2*L1092^3,IF(L1092&lt;735,666+13002/(738-L1092),IF(L1092&lt;900,545+17820/(L1092-731),650)))</f>
        <v>590.64504370793406</v>
      </c>
      <c r="O1092" s="12">
        <f>LambdaP*MassivW/(dP/1000)/(N1092*RhoA)/(1+M1092/3)*(D1092-L1092)*DeltaT-(EXP(M1092/10)-1)*(D1092-D1091)</f>
        <v>0.29871931587150519</v>
      </c>
      <c r="P1092" s="24">
        <f>P1091+IF(Limit=Oui,MAX(0,S1091),S1091)</f>
        <v>366.63180680228652</v>
      </c>
      <c r="Q1092" s="12">
        <f>Cp*RhoP/(R1092*RhoA)*dP/1000*MassivSI</f>
        <v>0.47956409248224391</v>
      </c>
      <c r="R1092" s="24">
        <f>IF(P1092&lt;600,425+0.773*P1092-1.69/1000*P1092^2+2.22/1000^2*P1092^3,IF(P1092&lt;735,666+13002/(738-P1092),IF(P1092&lt;900,545+17820/(P1092-731),650)))</f>
        <v>590.64504370793406</v>
      </c>
      <c r="S1092" s="12">
        <f>LambdaP*MassivSI/(dP/1000)/(R1092*RhoA)/(1+Q1092/3)*(D1092-P1092)*DeltaT-(EXP(Q1092/10)-1)*(D1092-D1091)</f>
        <v>0.29871931587150519</v>
      </c>
    </row>
    <row r="1093" spans="2:19" x14ac:dyDescent="0.25">
      <c r="B1093" s="3">
        <f t="shared" si="64"/>
        <v>5375</v>
      </c>
      <c r="C1093" s="14">
        <f t="shared" si="65"/>
        <v>89.583333333333329</v>
      </c>
      <c r="D1093" s="11">
        <f t="shared" si="66"/>
        <v>1005.2933574108196</v>
      </c>
      <c r="E1093" s="11">
        <f t="shared" si="67"/>
        <v>366.93052611815801</v>
      </c>
      <c r="F1093" s="11">
        <f>L1093</f>
        <v>366.93052611815801</v>
      </c>
      <c r="G1093" s="11">
        <f>P1093</f>
        <v>366.93052611815801</v>
      </c>
      <c r="H1093" s="24">
        <f>H1092+IF(Limit=Oui,MAX(0,K1092),K1092)</f>
        <v>366.93052611815801</v>
      </c>
      <c r="I1093" s="12">
        <f>Cp*RhoP/(J1093*RhoA)*dP/1000*MassivSS</f>
        <v>0.47946000744174933</v>
      </c>
      <c r="J1093" s="24">
        <f>IF(H1093&lt;600,425+0.773*H1093-1.69/1000*H1093^2+2.22/1000^2*H1093^3,IF(H1093&lt;735,666+13002/(738-H1093),IF(H1093&lt;900,545+17820/(H1093-731),650)))</f>
        <v>590.77326569170339</v>
      </c>
      <c r="K1093" s="12">
        <f>LambdaP*MassivSS/(dP/1000)/(J1093*RhoA)/(1+I1093/3)*(D1093-H1093)*DeltaT-(EXP(I1093/10)-1)*(D1093-D1092)</f>
        <v>0.29859371741369084</v>
      </c>
      <c r="L1093" s="24">
        <f>L1092+IF(Limit=Oui,MAX(0,O1092),O1092)</f>
        <v>366.93052611815801</v>
      </c>
      <c r="M1093" s="12">
        <f>Cp*RhoP/(N1093*RhoA)*dP/1000*MassivW</f>
        <v>0.47946000744174933</v>
      </c>
      <c r="N1093" s="24">
        <f>IF(L1093&lt;600,425+0.773*L1093-1.69/1000*L1093^2+2.22/1000^2*L1093^3,IF(L1093&lt;735,666+13002/(738-L1093),IF(L1093&lt;900,545+17820/(L1093-731),650)))</f>
        <v>590.77326569170339</v>
      </c>
      <c r="O1093" s="12">
        <f>LambdaP*MassivW/(dP/1000)/(N1093*RhoA)/(1+M1093/3)*(D1093-L1093)*DeltaT-(EXP(M1093/10)-1)*(D1093-D1092)</f>
        <v>0.29859371741369084</v>
      </c>
      <c r="P1093" s="24">
        <f>P1092+IF(Limit=Oui,MAX(0,S1092),S1092)</f>
        <v>366.93052611815801</v>
      </c>
      <c r="Q1093" s="12">
        <f>Cp*RhoP/(R1093*RhoA)*dP/1000*MassivSI</f>
        <v>0.47946000744174933</v>
      </c>
      <c r="R1093" s="24">
        <f>IF(P1093&lt;600,425+0.773*P1093-1.69/1000*P1093^2+2.22/1000^2*P1093^3,IF(P1093&lt;735,666+13002/(738-P1093),IF(P1093&lt;900,545+17820/(P1093-731),650)))</f>
        <v>590.77326569170339</v>
      </c>
      <c r="S1093" s="12">
        <f>LambdaP*MassivSI/(dP/1000)/(R1093*RhoA)/(1+Q1093/3)*(D1093-P1093)*DeltaT-(EXP(Q1093/10)-1)*(D1093-D1092)</f>
        <v>0.29859371741369084</v>
      </c>
    </row>
    <row r="1094" spans="2:19" x14ac:dyDescent="0.25">
      <c r="B1094" s="3">
        <f t="shared" si="64"/>
        <v>5380</v>
      </c>
      <c r="C1094" s="14">
        <f t="shared" si="65"/>
        <v>89.666666666666671</v>
      </c>
      <c r="D1094" s="11">
        <f t="shared" si="66"/>
        <v>1005.4324768230953</v>
      </c>
      <c r="E1094" s="11">
        <f t="shared" si="67"/>
        <v>367.22911983557168</v>
      </c>
      <c r="F1094" s="11">
        <f>L1094</f>
        <v>367.22911983557168</v>
      </c>
      <c r="G1094" s="11">
        <f>P1094</f>
        <v>367.22911983557168</v>
      </c>
      <c r="H1094" s="24">
        <f>H1093+IF(Limit=Oui,MAX(0,K1093),K1093)</f>
        <v>367.22911983557168</v>
      </c>
      <c r="I1094" s="12">
        <f>Cp*RhoP/(J1094*RhoA)*dP/1000*MassivSS</f>
        <v>0.47935590224974067</v>
      </c>
      <c r="J1094" s="24">
        <f>IF(H1094&lt;600,425+0.773*H1094-1.69/1000*H1094^2+2.22/1000^2*H1094^3,IF(H1094&lt;735,666+13002/(738-H1094),IF(H1094&lt;900,545+17820/(H1094-731),650)))</f>
        <v>590.90156819923436</v>
      </c>
      <c r="K1094" s="12">
        <f>LambdaP*MassivSS/(dP/1000)/(J1094*RhoA)/(1+I1094/3)*(D1094-H1094)*DeltaT-(EXP(I1094/10)-1)*(D1094-D1093)</f>
        <v>0.29846811690279718</v>
      </c>
      <c r="L1094" s="24">
        <f>L1093+IF(Limit=Oui,MAX(0,O1093),O1093)</f>
        <v>367.22911983557168</v>
      </c>
      <c r="M1094" s="12">
        <f>Cp*RhoP/(N1094*RhoA)*dP/1000*MassivW</f>
        <v>0.47935590224974067</v>
      </c>
      <c r="N1094" s="24">
        <f>IF(L1094&lt;600,425+0.773*L1094-1.69/1000*L1094^2+2.22/1000^2*L1094^3,IF(L1094&lt;735,666+13002/(738-L1094),IF(L1094&lt;900,545+17820/(L1094-731),650)))</f>
        <v>590.90156819923436</v>
      </c>
      <c r="O1094" s="12">
        <f>LambdaP*MassivW/(dP/1000)/(N1094*RhoA)/(1+M1094/3)*(D1094-L1094)*DeltaT-(EXP(M1094/10)-1)*(D1094-D1093)</f>
        <v>0.29846811690279718</v>
      </c>
      <c r="P1094" s="24">
        <f>P1093+IF(Limit=Oui,MAX(0,S1093),S1093)</f>
        <v>367.22911983557168</v>
      </c>
      <c r="Q1094" s="12">
        <f>Cp*RhoP/(R1094*RhoA)*dP/1000*MassivSI</f>
        <v>0.47935590224974067</v>
      </c>
      <c r="R1094" s="24">
        <f>IF(P1094&lt;600,425+0.773*P1094-1.69/1000*P1094^2+2.22/1000^2*P1094^3,IF(P1094&lt;735,666+13002/(738-P1094),IF(P1094&lt;900,545+17820/(P1094-731),650)))</f>
        <v>590.90156819923436</v>
      </c>
      <c r="S1094" s="12">
        <f>LambdaP*MassivSI/(dP/1000)/(R1094*RhoA)/(1+Q1094/3)*(D1094-P1094)*DeltaT-(EXP(Q1094/10)-1)*(D1094-D1093)</f>
        <v>0.29846811690279718</v>
      </c>
    </row>
    <row r="1095" spans="2:19" x14ac:dyDescent="0.25">
      <c r="B1095" s="3">
        <f t="shared" si="64"/>
        <v>5385</v>
      </c>
      <c r="C1095" s="14">
        <f t="shared" si="65"/>
        <v>89.75</v>
      </c>
      <c r="D1095" s="11">
        <f t="shared" si="66"/>
        <v>1005.5714671820945</v>
      </c>
      <c r="E1095" s="11">
        <f t="shared" si="67"/>
        <v>367.52758795247451</v>
      </c>
      <c r="F1095" s="11">
        <f>L1095</f>
        <v>367.52758795247451</v>
      </c>
      <c r="G1095" s="11">
        <f>P1095</f>
        <v>367.52758795247451</v>
      </c>
      <c r="H1095" s="24">
        <f>H1094+IF(Limit=Oui,MAX(0,K1094),K1094)</f>
        <v>367.52758795247451</v>
      </c>
      <c r="I1095" s="12">
        <f>Cp*RhoP/(J1095*RhoA)*dP/1000*MassivSS</f>
        <v>0.47925177681278025</v>
      </c>
      <c r="J1095" s="24">
        <f>IF(H1095&lt;600,425+0.773*H1095-1.69/1000*H1095^2+2.22/1000^2*H1095^3,IF(H1095&lt;735,666+13002/(738-H1095),IF(H1095&lt;900,545+17820/(H1095-731),650)))</f>
        <v>591.02995141441727</v>
      </c>
      <c r="K1095" s="12">
        <f>LambdaP*MassivSS/(dP/1000)/(J1095*RhoA)/(1+I1095/3)*(D1095-H1095)*DeltaT-(EXP(I1095/10)-1)*(D1095-D1094)</f>
        <v>0.29834251445405713</v>
      </c>
      <c r="L1095" s="24">
        <f>L1094+IF(Limit=Oui,MAX(0,O1094),O1094)</f>
        <v>367.52758795247451</v>
      </c>
      <c r="M1095" s="12">
        <f>Cp*RhoP/(N1095*RhoA)*dP/1000*MassivW</f>
        <v>0.47925177681278025</v>
      </c>
      <c r="N1095" s="24">
        <f>IF(L1095&lt;600,425+0.773*L1095-1.69/1000*L1095^2+2.22/1000^2*L1095^3,IF(L1095&lt;735,666+13002/(738-L1095),IF(L1095&lt;900,545+17820/(L1095-731),650)))</f>
        <v>591.02995141441727</v>
      </c>
      <c r="O1095" s="12">
        <f>LambdaP*MassivW/(dP/1000)/(N1095*RhoA)/(1+M1095/3)*(D1095-L1095)*DeltaT-(EXP(M1095/10)-1)*(D1095-D1094)</f>
        <v>0.29834251445405713</v>
      </c>
      <c r="P1095" s="24">
        <f>P1094+IF(Limit=Oui,MAX(0,S1094),S1094)</f>
        <v>367.52758795247451</v>
      </c>
      <c r="Q1095" s="12">
        <f>Cp*RhoP/(R1095*RhoA)*dP/1000*MassivSI</f>
        <v>0.47925177681278025</v>
      </c>
      <c r="R1095" s="24">
        <f>IF(P1095&lt;600,425+0.773*P1095-1.69/1000*P1095^2+2.22/1000^2*P1095^3,IF(P1095&lt;735,666+13002/(738-P1095),IF(P1095&lt;900,545+17820/(P1095-731),650)))</f>
        <v>591.02995141441727</v>
      </c>
      <c r="S1095" s="12">
        <f>LambdaP*MassivSI/(dP/1000)/(R1095*RhoA)/(1+Q1095/3)*(D1095-P1095)*DeltaT-(EXP(Q1095/10)-1)*(D1095-D1094)</f>
        <v>0.29834251445405713</v>
      </c>
    </row>
    <row r="1096" spans="2:19" x14ac:dyDescent="0.25">
      <c r="B1096" s="3">
        <f t="shared" si="64"/>
        <v>5390</v>
      </c>
      <c r="C1096" s="14">
        <f t="shared" si="65"/>
        <v>89.833333333333329</v>
      </c>
      <c r="D1096" s="11">
        <f t="shared" si="66"/>
        <v>1005.710328727026</v>
      </c>
      <c r="E1096" s="11">
        <f t="shared" si="67"/>
        <v>367.82593046692858</v>
      </c>
      <c r="F1096" s="11">
        <f>L1096</f>
        <v>367.82593046692858</v>
      </c>
      <c r="G1096" s="11">
        <f>P1096</f>
        <v>367.82593046692858</v>
      </c>
      <c r="H1096" s="24">
        <f>H1095+IF(Limit=Oui,MAX(0,K1095),K1095)</f>
        <v>367.82593046692858</v>
      </c>
      <c r="I1096" s="12">
        <f>Cp*RhoP/(J1096*RhoA)*dP/1000*MassivSS</f>
        <v>0.47914763103828728</v>
      </c>
      <c r="J1096" s="24">
        <f>IF(H1096&lt;600,425+0.773*H1096-1.69/1000*H1096^2+2.22/1000^2*H1096^3,IF(H1096&lt;735,666+13002/(738-H1096),IF(H1096&lt;900,545+17820/(H1096-731),650)))</f>
        <v>591.15841552036557</v>
      </c>
      <c r="K1096" s="12">
        <f>LambdaP*MassivSS/(dP/1000)/(J1096*RhoA)/(1+I1096/3)*(D1096-H1096)*DeltaT-(EXP(I1096/10)-1)*(D1096-D1095)</f>
        <v>0.29821691018268276</v>
      </c>
      <c r="L1096" s="24">
        <f>L1095+IF(Limit=Oui,MAX(0,O1095),O1095)</f>
        <v>367.82593046692858</v>
      </c>
      <c r="M1096" s="12">
        <f>Cp*RhoP/(N1096*RhoA)*dP/1000*MassivW</f>
        <v>0.47914763103828728</v>
      </c>
      <c r="N1096" s="24">
        <f>IF(L1096&lt;600,425+0.773*L1096-1.69/1000*L1096^2+2.22/1000^2*L1096^3,IF(L1096&lt;735,666+13002/(738-L1096),IF(L1096&lt;900,545+17820/(L1096-731),650)))</f>
        <v>591.15841552036557</v>
      </c>
      <c r="O1096" s="12">
        <f>LambdaP*MassivW/(dP/1000)/(N1096*RhoA)/(1+M1096/3)*(D1096-L1096)*DeltaT-(EXP(M1096/10)-1)*(D1096-D1095)</f>
        <v>0.29821691018268276</v>
      </c>
      <c r="P1096" s="24">
        <f>P1095+IF(Limit=Oui,MAX(0,S1095),S1095)</f>
        <v>367.82593046692858</v>
      </c>
      <c r="Q1096" s="12">
        <f>Cp*RhoP/(R1096*RhoA)*dP/1000*MassivSI</f>
        <v>0.47914763103828728</v>
      </c>
      <c r="R1096" s="24">
        <f>IF(P1096&lt;600,425+0.773*P1096-1.69/1000*P1096^2+2.22/1000^2*P1096^3,IF(P1096&lt;735,666+13002/(738-P1096),IF(P1096&lt;900,545+17820/(P1096-731),650)))</f>
        <v>591.15841552036557</v>
      </c>
      <c r="S1096" s="12">
        <f>LambdaP*MassivSI/(dP/1000)/(R1096*RhoA)/(1+Q1096/3)*(D1096-P1096)*DeltaT-(EXP(Q1096/10)-1)*(D1096-D1095)</f>
        <v>0.29821691018268276</v>
      </c>
    </row>
    <row r="1097" spans="2:19" x14ac:dyDescent="0.25">
      <c r="B1097" s="3">
        <f t="shared" si="64"/>
        <v>5395</v>
      </c>
      <c r="C1097" s="14">
        <f t="shared" si="65"/>
        <v>89.916666666666671</v>
      </c>
      <c r="D1097" s="11">
        <f t="shared" si="66"/>
        <v>1005.8490616964347</v>
      </c>
      <c r="E1097" s="11">
        <f t="shared" si="67"/>
        <v>368.12414737711129</v>
      </c>
      <c r="F1097" s="11">
        <f>L1097</f>
        <v>368.12414737711129</v>
      </c>
      <c r="G1097" s="11">
        <f>P1097</f>
        <v>368.12414737711129</v>
      </c>
      <c r="H1097" s="24">
        <f>H1096+IF(Limit=Oui,MAX(0,K1096),K1096)</f>
        <v>368.12414737711129</v>
      </c>
      <c r="I1097" s="12">
        <f>Cp*RhoP/(J1097*RhoA)*dP/1000*MassivSS</f>
        <v>0.47904346483453641</v>
      </c>
      <c r="J1097" s="24">
        <f>IF(H1097&lt;600,425+0.773*H1097-1.69/1000*H1097^2+2.22/1000^2*H1097^3,IF(H1097&lt;735,666+13002/(738-H1097),IF(H1097&lt;900,545+17820/(H1097-731),650)))</f>
        <v>591.28696069941611</v>
      </c>
      <c r="K1097" s="12">
        <f>LambdaP*MassivSS/(dP/1000)/(J1097*RhoA)/(1+I1097/3)*(D1097-H1097)*DeltaT-(EXP(I1097/10)-1)*(D1097-D1096)</f>
        <v>0.29809130420370894</v>
      </c>
      <c r="L1097" s="24">
        <f>L1096+IF(Limit=Oui,MAX(0,O1096),O1096)</f>
        <v>368.12414737711129</v>
      </c>
      <c r="M1097" s="12">
        <f>Cp*RhoP/(N1097*RhoA)*dP/1000*MassivW</f>
        <v>0.47904346483453641</v>
      </c>
      <c r="N1097" s="24">
        <f>IF(L1097&lt;600,425+0.773*L1097-1.69/1000*L1097^2+2.22/1000^2*L1097^3,IF(L1097&lt;735,666+13002/(738-L1097),IF(L1097&lt;900,545+17820/(L1097-731),650)))</f>
        <v>591.28696069941611</v>
      </c>
      <c r="O1097" s="12">
        <f>LambdaP*MassivW/(dP/1000)/(N1097*RhoA)/(1+M1097/3)*(D1097-L1097)*DeltaT-(EXP(M1097/10)-1)*(D1097-D1096)</f>
        <v>0.29809130420370894</v>
      </c>
      <c r="P1097" s="24">
        <f>P1096+IF(Limit=Oui,MAX(0,S1096),S1096)</f>
        <v>368.12414737711129</v>
      </c>
      <c r="Q1097" s="12">
        <f>Cp*RhoP/(R1097*RhoA)*dP/1000*MassivSI</f>
        <v>0.47904346483453641</v>
      </c>
      <c r="R1097" s="24">
        <f>IF(P1097&lt;600,425+0.773*P1097-1.69/1000*P1097^2+2.22/1000^2*P1097^3,IF(P1097&lt;735,666+13002/(738-P1097),IF(P1097&lt;900,545+17820/(P1097-731),650)))</f>
        <v>591.28696069941611</v>
      </c>
      <c r="S1097" s="12">
        <f>LambdaP*MassivSI/(dP/1000)/(R1097*RhoA)/(1+Q1097/3)*(D1097-P1097)*DeltaT-(EXP(Q1097/10)-1)*(D1097-D1096)</f>
        <v>0.29809130420370894</v>
      </c>
    </row>
    <row r="1098" spans="2:19" x14ac:dyDescent="0.25">
      <c r="B1098" s="3">
        <f t="shared" si="64"/>
        <v>5400</v>
      </c>
      <c r="C1098" s="14">
        <f t="shared" si="65"/>
        <v>90</v>
      </c>
      <c r="D1098" s="11">
        <f t="shared" si="66"/>
        <v>1005.987666328203</v>
      </c>
      <c r="E1098" s="11">
        <f t="shared" si="67"/>
        <v>368.42223868131498</v>
      </c>
      <c r="F1098" s="11">
        <f>L1098</f>
        <v>368.42223868131498</v>
      </c>
      <c r="G1098" s="11">
        <f>P1098</f>
        <v>368.42223868131498</v>
      </c>
      <c r="H1098" s="24">
        <f>H1097+IF(Limit=Oui,MAX(0,K1097),K1097)</f>
        <v>368.42223868131498</v>
      </c>
      <c r="I1098" s="12">
        <f>Cp*RhoP/(J1098*RhoA)*dP/1000*MassivSS</f>
        <v>0.47893927811065401</v>
      </c>
      <c r="J1098" s="24">
        <f>IF(H1098&lt;600,425+0.773*H1098-1.69/1000*H1098^2+2.22/1000^2*H1098^3,IF(H1098&lt;735,666+13002/(738-H1098),IF(H1098&lt;900,545+17820/(H1098-731),650)))</f>
        <v>591.41558713313157</v>
      </c>
      <c r="K1098" s="12">
        <f>LambdaP*MassivSS/(dP/1000)/(J1098*RhoA)/(1+I1098/3)*(D1098-H1098)*DeltaT-(EXP(I1098/10)-1)*(D1098-D1097)</f>
        <v>0.29796569663210459</v>
      </c>
      <c r="L1098" s="24">
        <f>L1097+IF(Limit=Oui,MAX(0,O1097),O1097)</f>
        <v>368.42223868131498</v>
      </c>
      <c r="M1098" s="12">
        <f>Cp*RhoP/(N1098*RhoA)*dP/1000*MassivW</f>
        <v>0.47893927811065401</v>
      </c>
      <c r="N1098" s="24">
        <f>IF(L1098&lt;600,425+0.773*L1098-1.69/1000*L1098^2+2.22/1000^2*L1098^3,IF(L1098&lt;735,666+13002/(738-L1098),IF(L1098&lt;900,545+17820/(L1098-731),650)))</f>
        <v>591.41558713313157</v>
      </c>
      <c r="O1098" s="12">
        <f>LambdaP*MassivW/(dP/1000)/(N1098*RhoA)/(1+M1098/3)*(D1098-L1098)*DeltaT-(EXP(M1098/10)-1)*(D1098-D1097)</f>
        <v>0.29796569663210459</v>
      </c>
      <c r="P1098" s="24">
        <f>P1097+IF(Limit=Oui,MAX(0,S1097),S1097)</f>
        <v>368.42223868131498</v>
      </c>
      <c r="Q1098" s="12">
        <f>Cp*RhoP/(R1098*RhoA)*dP/1000*MassivSI</f>
        <v>0.47893927811065401</v>
      </c>
      <c r="R1098" s="24">
        <f>IF(P1098&lt;600,425+0.773*P1098-1.69/1000*P1098^2+2.22/1000^2*P1098^3,IF(P1098&lt;735,666+13002/(738-P1098),IF(P1098&lt;900,545+17820/(P1098-731),650)))</f>
        <v>591.41558713313157</v>
      </c>
      <c r="S1098" s="12">
        <f>LambdaP*MassivSI/(dP/1000)/(R1098*RhoA)/(1+Q1098/3)*(D1098-P1098)*DeltaT-(EXP(Q1098/10)-1)*(D1098-D1097)</f>
        <v>0.29796569663210459</v>
      </c>
    </row>
    <row r="1099" spans="2:19" x14ac:dyDescent="0.25">
      <c r="B1099" s="3">
        <f t="shared" si="64"/>
        <v>5405</v>
      </c>
      <c r="C1099" s="14">
        <f t="shared" si="65"/>
        <v>90.083333333333329</v>
      </c>
      <c r="D1099" s="11">
        <f t="shared" si="66"/>
        <v>1006.1261428595539</v>
      </c>
      <c r="E1099" s="11">
        <f t="shared" si="67"/>
        <v>368.72020437794708</v>
      </c>
      <c r="F1099" s="11">
        <f>L1099</f>
        <v>368.72020437794708</v>
      </c>
      <c r="G1099" s="11">
        <f>P1099</f>
        <v>368.72020437794708</v>
      </c>
      <c r="H1099" s="24">
        <f>H1098+IF(Limit=Oui,MAX(0,K1098),K1098)</f>
        <v>368.72020437794708</v>
      </c>
      <c r="I1099" s="12">
        <f>Cp*RhoP/(J1099*RhoA)*dP/1000*MassivSS</f>
        <v>0.47883507077661697</v>
      </c>
      <c r="J1099" s="24">
        <f>IF(H1099&lt;600,425+0.773*H1099-1.69/1000*H1099^2+2.22/1000^2*H1099^3,IF(H1099&lt;735,666+13002/(738-H1099),IF(H1099&lt;900,545+17820/(H1099-731),650)))</f>
        <v>591.54429500230071</v>
      </c>
      <c r="K1099" s="12">
        <f>LambdaP*MassivSS/(dP/1000)/(J1099*RhoA)/(1+I1099/3)*(D1099-H1099)*DeltaT-(EXP(I1099/10)-1)*(D1099-D1098)</f>
        <v>0.29784008758270053</v>
      </c>
      <c r="L1099" s="24">
        <f>L1098+IF(Limit=Oui,MAX(0,O1098),O1098)</f>
        <v>368.72020437794708</v>
      </c>
      <c r="M1099" s="12">
        <f>Cp*RhoP/(N1099*RhoA)*dP/1000*MassivW</f>
        <v>0.47883507077661697</v>
      </c>
      <c r="N1099" s="24">
        <f>IF(L1099&lt;600,425+0.773*L1099-1.69/1000*L1099^2+2.22/1000^2*L1099^3,IF(L1099&lt;735,666+13002/(738-L1099),IF(L1099&lt;900,545+17820/(L1099-731),650)))</f>
        <v>591.54429500230071</v>
      </c>
      <c r="O1099" s="12">
        <f>LambdaP*MassivW/(dP/1000)/(N1099*RhoA)/(1+M1099/3)*(D1099-L1099)*DeltaT-(EXP(M1099/10)-1)*(D1099-D1098)</f>
        <v>0.29784008758270053</v>
      </c>
      <c r="P1099" s="24">
        <f>P1098+IF(Limit=Oui,MAX(0,S1098),S1098)</f>
        <v>368.72020437794708</v>
      </c>
      <c r="Q1099" s="12">
        <f>Cp*RhoP/(R1099*RhoA)*dP/1000*MassivSI</f>
        <v>0.47883507077661697</v>
      </c>
      <c r="R1099" s="24">
        <f>IF(P1099&lt;600,425+0.773*P1099-1.69/1000*P1099^2+2.22/1000^2*P1099^3,IF(P1099&lt;735,666+13002/(738-P1099),IF(P1099&lt;900,545+17820/(P1099-731),650)))</f>
        <v>591.54429500230071</v>
      </c>
      <c r="S1099" s="12">
        <f>LambdaP*MassivSI/(dP/1000)/(R1099*RhoA)/(1+Q1099/3)*(D1099-P1099)*DeltaT-(EXP(Q1099/10)-1)*(D1099-D1098)</f>
        <v>0.29784008758270053</v>
      </c>
    </row>
    <row r="1100" spans="2:19" x14ac:dyDescent="0.25">
      <c r="B1100" s="3">
        <f t="shared" si="64"/>
        <v>5410</v>
      </c>
      <c r="C1100" s="14">
        <f t="shared" si="65"/>
        <v>90.166666666666671</v>
      </c>
      <c r="D1100" s="11">
        <f t="shared" si="66"/>
        <v>1006.2644915270536</v>
      </c>
      <c r="E1100" s="11">
        <f t="shared" si="67"/>
        <v>369.01804446552978</v>
      </c>
      <c r="F1100" s="11">
        <f>L1100</f>
        <v>369.01804446552978</v>
      </c>
      <c r="G1100" s="11">
        <f>P1100</f>
        <v>369.01804446552978</v>
      </c>
      <c r="H1100" s="24">
        <f>H1099+IF(Limit=Oui,MAX(0,K1099),K1099)</f>
        <v>369.01804446552978</v>
      </c>
      <c r="I1100" s="12">
        <f>Cp*RhoP/(J1100*RhoA)*dP/1000*MassivSS</f>
        <v>0.47873084274324995</v>
      </c>
      <c r="J1100" s="24">
        <f>IF(H1100&lt;600,425+0.773*H1100-1.69/1000*H1100^2+2.22/1000^2*H1100^3,IF(H1100&lt;735,666+13002/(738-H1100),IF(H1100&lt;900,545+17820/(H1100-731),650)))</f>
        <v>591.6730844869395</v>
      </c>
      <c r="K1100" s="12">
        <f>LambdaP*MassivSS/(dP/1000)/(J1100*RhoA)/(1+I1100/3)*(D1100-H1100)*DeltaT-(EXP(I1100/10)-1)*(D1100-D1099)</f>
        <v>0.29771447717019561</v>
      </c>
      <c r="L1100" s="24">
        <f>L1099+IF(Limit=Oui,MAX(0,O1099),O1099)</f>
        <v>369.01804446552978</v>
      </c>
      <c r="M1100" s="12">
        <f>Cp*RhoP/(N1100*RhoA)*dP/1000*MassivW</f>
        <v>0.47873084274324995</v>
      </c>
      <c r="N1100" s="24">
        <f>IF(L1100&lt;600,425+0.773*L1100-1.69/1000*L1100^2+2.22/1000^2*L1100^3,IF(L1100&lt;735,666+13002/(738-L1100),IF(L1100&lt;900,545+17820/(L1100-731),650)))</f>
        <v>591.6730844869395</v>
      </c>
      <c r="O1100" s="12">
        <f>LambdaP*MassivW/(dP/1000)/(N1100*RhoA)/(1+M1100/3)*(D1100-L1100)*DeltaT-(EXP(M1100/10)-1)*(D1100-D1099)</f>
        <v>0.29771447717019561</v>
      </c>
      <c r="P1100" s="24">
        <f>P1099+IF(Limit=Oui,MAX(0,S1099),S1099)</f>
        <v>369.01804446552978</v>
      </c>
      <c r="Q1100" s="12">
        <f>Cp*RhoP/(R1100*RhoA)*dP/1000*MassivSI</f>
        <v>0.47873084274324995</v>
      </c>
      <c r="R1100" s="24">
        <f>IF(P1100&lt;600,425+0.773*P1100-1.69/1000*P1100^2+2.22/1000^2*P1100^3,IF(P1100&lt;735,666+13002/(738-P1100),IF(P1100&lt;900,545+17820/(P1100-731),650)))</f>
        <v>591.6730844869395</v>
      </c>
      <c r="S1100" s="12">
        <f>LambdaP*MassivSI/(dP/1000)/(R1100*RhoA)/(1+Q1100/3)*(D1100-P1100)*DeltaT-(EXP(Q1100/10)-1)*(D1100-D1099)</f>
        <v>0.29771447717019561</v>
      </c>
    </row>
    <row r="1101" spans="2:19" x14ac:dyDescent="0.25">
      <c r="B1101" s="3">
        <f t="shared" si="64"/>
        <v>5415</v>
      </c>
      <c r="C1101" s="14">
        <f t="shared" si="65"/>
        <v>90.25</v>
      </c>
      <c r="D1101" s="11">
        <f t="shared" si="66"/>
        <v>1006.402712566613</v>
      </c>
      <c r="E1101" s="11">
        <f t="shared" si="67"/>
        <v>369.31575894269997</v>
      </c>
      <c r="F1101" s="11">
        <f>L1101</f>
        <v>369.31575894269997</v>
      </c>
      <c r="G1101" s="11">
        <f>P1101</f>
        <v>369.31575894269997</v>
      </c>
      <c r="H1101" s="24">
        <f>H1100+IF(Limit=Oui,MAX(0,K1100),K1100)</f>
        <v>369.31575894269997</v>
      </c>
      <c r="I1101" s="12">
        <f>Cp*RhoP/(J1101*RhoA)*dP/1000*MassivSS</f>
        <v>0.47862659392222262</v>
      </c>
      <c r="J1101" s="24">
        <f>IF(H1101&lt;600,425+0.773*H1101-1.69/1000*H1101^2+2.22/1000^2*H1101^3,IF(H1101&lt;735,666+13002/(738-H1101),IF(H1101&lt;900,545+17820/(H1101-731),650)))</f>
        <v>591.80195576629296</v>
      </c>
      <c r="K1101" s="12">
        <f>LambdaP*MassivSS/(dP/1000)/(J1101*RhoA)/(1+I1101/3)*(D1101-H1101)*DeltaT-(EXP(I1101/10)-1)*(D1101-D1100)</f>
        <v>0.29758886550923336</v>
      </c>
      <c r="L1101" s="24">
        <f>L1100+IF(Limit=Oui,MAX(0,O1100),O1100)</f>
        <v>369.31575894269997</v>
      </c>
      <c r="M1101" s="12">
        <f>Cp*RhoP/(N1101*RhoA)*dP/1000*MassivW</f>
        <v>0.47862659392222262</v>
      </c>
      <c r="N1101" s="24">
        <f>IF(L1101&lt;600,425+0.773*L1101-1.69/1000*L1101^2+2.22/1000^2*L1101^3,IF(L1101&lt;735,666+13002/(738-L1101),IF(L1101&lt;900,545+17820/(L1101-731),650)))</f>
        <v>591.80195576629296</v>
      </c>
      <c r="O1101" s="12">
        <f>LambdaP*MassivW/(dP/1000)/(N1101*RhoA)/(1+M1101/3)*(D1101-L1101)*DeltaT-(EXP(M1101/10)-1)*(D1101-D1100)</f>
        <v>0.29758886550923336</v>
      </c>
      <c r="P1101" s="24">
        <f>P1100+IF(Limit=Oui,MAX(0,S1100),S1100)</f>
        <v>369.31575894269997</v>
      </c>
      <c r="Q1101" s="12">
        <f>Cp*RhoP/(R1101*RhoA)*dP/1000*MassivSI</f>
        <v>0.47862659392222262</v>
      </c>
      <c r="R1101" s="24">
        <f>IF(P1101&lt;600,425+0.773*P1101-1.69/1000*P1101^2+2.22/1000^2*P1101^3,IF(P1101&lt;735,666+13002/(738-P1101),IF(P1101&lt;900,545+17820/(P1101-731),650)))</f>
        <v>591.80195576629296</v>
      </c>
      <c r="S1101" s="12">
        <f>LambdaP*MassivSI/(dP/1000)/(R1101*RhoA)/(1+Q1101/3)*(D1101-P1101)*DeltaT-(EXP(Q1101/10)-1)*(D1101-D1100)</f>
        <v>0.29758886550923336</v>
      </c>
    </row>
    <row r="1102" spans="2:19" x14ac:dyDescent="0.25">
      <c r="B1102" s="3">
        <f t="shared" si="64"/>
        <v>5420</v>
      </c>
      <c r="C1102" s="14">
        <f t="shared" si="65"/>
        <v>90.333333333333329</v>
      </c>
      <c r="D1102" s="11">
        <f t="shared" si="66"/>
        <v>1006.5408062134912</v>
      </c>
      <c r="E1102" s="11">
        <f t="shared" si="67"/>
        <v>369.6133478082092</v>
      </c>
      <c r="F1102" s="11">
        <f>L1102</f>
        <v>369.6133478082092</v>
      </c>
      <c r="G1102" s="11">
        <f>P1102</f>
        <v>369.6133478082092</v>
      </c>
      <c r="H1102" s="24">
        <f>H1101+IF(Limit=Oui,MAX(0,K1101),K1101)</f>
        <v>369.6133478082092</v>
      </c>
      <c r="I1102" s="12">
        <f>Cp*RhoP/(J1102*RhoA)*dP/1000*MassivSS</f>
        <v>0.4785223242260484</v>
      </c>
      <c r="J1102" s="24">
        <f>IF(H1102&lt;600,425+0.773*H1102-1.69/1000*H1102^2+2.22/1000^2*H1102^3,IF(H1102&lt;735,666+13002/(738-H1102),IF(H1102&lt;900,545+17820/(H1102-731),650)))</f>
        <v>591.93090901883534</v>
      </c>
      <c r="K1102" s="12">
        <f>LambdaP*MassivSS/(dP/1000)/(J1102*RhoA)/(1+I1102/3)*(D1102-H1102)*DeltaT-(EXP(I1102/10)-1)*(D1102-D1101)</f>
        <v>0.29746325271428653</v>
      </c>
      <c r="L1102" s="24">
        <f>L1101+IF(Limit=Oui,MAX(0,O1101),O1101)</f>
        <v>369.6133478082092</v>
      </c>
      <c r="M1102" s="12">
        <f>Cp*RhoP/(N1102*RhoA)*dP/1000*MassivW</f>
        <v>0.4785223242260484</v>
      </c>
      <c r="N1102" s="24">
        <f>IF(L1102&lt;600,425+0.773*L1102-1.69/1000*L1102^2+2.22/1000^2*L1102^3,IF(L1102&lt;735,666+13002/(738-L1102),IF(L1102&lt;900,545+17820/(L1102-731),650)))</f>
        <v>591.93090901883534</v>
      </c>
      <c r="O1102" s="12">
        <f>LambdaP*MassivW/(dP/1000)/(N1102*RhoA)/(1+M1102/3)*(D1102-L1102)*DeltaT-(EXP(M1102/10)-1)*(D1102-D1101)</f>
        <v>0.29746325271428653</v>
      </c>
      <c r="P1102" s="24">
        <f>P1101+IF(Limit=Oui,MAX(0,S1101),S1101)</f>
        <v>369.6133478082092</v>
      </c>
      <c r="Q1102" s="12">
        <f>Cp*RhoP/(R1102*RhoA)*dP/1000*MassivSI</f>
        <v>0.4785223242260484</v>
      </c>
      <c r="R1102" s="24">
        <f>IF(P1102&lt;600,425+0.773*P1102-1.69/1000*P1102^2+2.22/1000^2*P1102^3,IF(P1102&lt;735,666+13002/(738-P1102),IF(P1102&lt;900,545+17820/(P1102-731),650)))</f>
        <v>591.93090901883534</v>
      </c>
      <c r="S1102" s="12">
        <f>LambdaP*MassivSI/(dP/1000)/(R1102*RhoA)/(1+Q1102/3)*(D1102-P1102)*DeltaT-(EXP(Q1102/10)-1)*(D1102-D1101)</f>
        <v>0.29746325271428653</v>
      </c>
    </row>
    <row r="1103" spans="2:19" x14ac:dyDescent="0.25">
      <c r="B1103" s="3">
        <f t="shared" si="64"/>
        <v>5425</v>
      </c>
      <c r="C1103" s="14">
        <f t="shared" si="65"/>
        <v>90.416666666666671</v>
      </c>
      <c r="D1103" s="11">
        <f t="shared" si="66"/>
        <v>1006.6787727022974</v>
      </c>
      <c r="E1103" s="11">
        <f t="shared" si="67"/>
        <v>369.91081106092349</v>
      </c>
      <c r="F1103" s="11">
        <f>L1103</f>
        <v>369.91081106092349</v>
      </c>
      <c r="G1103" s="11">
        <f>P1103</f>
        <v>369.91081106092349</v>
      </c>
      <c r="H1103" s="24">
        <f>H1102+IF(Limit=Oui,MAX(0,K1102),K1102)</f>
        <v>369.91081106092349</v>
      </c>
      <c r="I1103" s="12">
        <f>Cp*RhoP/(J1103*RhoA)*dP/1000*MassivSS</f>
        <v>0.47841803356808077</v>
      </c>
      <c r="J1103" s="24">
        <f>IF(H1103&lt;600,425+0.773*H1103-1.69/1000*H1103^2+2.22/1000^2*H1103^3,IF(H1103&lt;735,666+13002/(738-H1103),IF(H1103&lt;900,545+17820/(H1103-731),650)))</f>
        <v>592.05994442227222</v>
      </c>
      <c r="K1103" s="12">
        <f>LambdaP*MassivSS/(dP/1000)/(J1103*RhoA)/(1+I1103/3)*(D1103-H1103)*DeltaT-(EXP(I1103/10)-1)*(D1103-D1102)</f>
        <v>0.2973376388997509</v>
      </c>
      <c r="L1103" s="24">
        <f>L1102+IF(Limit=Oui,MAX(0,O1102),O1102)</f>
        <v>369.91081106092349</v>
      </c>
      <c r="M1103" s="12">
        <f>Cp*RhoP/(N1103*RhoA)*dP/1000*MassivW</f>
        <v>0.47841803356808077</v>
      </c>
      <c r="N1103" s="24">
        <f>IF(L1103&lt;600,425+0.773*L1103-1.69/1000*L1103^2+2.22/1000^2*L1103^3,IF(L1103&lt;735,666+13002/(738-L1103),IF(L1103&lt;900,545+17820/(L1103-731),650)))</f>
        <v>592.05994442227222</v>
      </c>
      <c r="O1103" s="12">
        <f>LambdaP*MassivW/(dP/1000)/(N1103*RhoA)/(1+M1103/3)*(D1103-L1103)*DeltaT-(EXP(M1103/10)-1)*(D1103-D1102)</f>
        <v>0.2973376388997509</v>
      </c>
      <c r="P1103" s="24">
        <f>P1102+IF(Limit=Oui,MAX(0,S1102),S1102)</f>
        <v>369.91081106092349</v>
      </c>
      <c r="Q1103" s="12">
        <f>Cp*RhoP/(R1103*RhoA)*dP/1000*MassivSI</f>
        <v>0.47841803356808077</v>
      </c>
      <c r="R1103" s="24">
        <f>IF(P1103&lt;600,425+0.773*P1103-1.69/1000*P1103^2+2.22/1000^2*P1103^3,IF(P1103&lt;735,666+13002/(738-P1103),IF(P1103&lt;900,545+17820/(P1103-731),650)))</f>
        <v>592.05994442227222</v>
      </c>
      <c r="S1103" s="12">
        <f>LambdaP*MassivSI/(dP/1000)/(R1103*RhoA)/(1+Q1103/3)*(D1103-P1103)*DeltaT-(EXP(Q1103/10)-1)*(D1103-D1102)</f>
        <v>0.2973376388997509</v>
      </c>
    </row>
    <row r="1104" spans="2:19" x14ac:dyDescent="0.25">
      <c r="B1104" s="3">
        <f t="shared" si="64"/>
        <v>5430</v>
      </c>
      <c r="C1104" s="14">
        <f t="shared" si="65"/>
        <v>90.5</v>
      </c>
      <c r="D1104" s="11">
        <f t="shared" si="66"/>
        <v>1006.8166122669928</v>
      </c>
      <c r="E1104" s="11">
        <f t="shared" si="67"/>
        <v>370.20814869982325</v>
      </c>
      <c r="F1104" s="11">
        <f>L1104</f>
        <v>370.20814869982325</v>
      </c>
      <c r="G1104" s="11">
        <f>P1104</f>
        <v>370.20814869982325</v>
      </c>
      <c r="H1104" s="24">
        <f>H1103+IF(Limit=Oui,MAX(0,K1103),K1103)</f>
        <v>370.20814869982325</v>
      </c>
      <c r="I1104" s="12">
        <f>Cp*RhoP/(J1104*RhoA)*dP/1000*MassivSS</f>
        <v>0.4783137218625122</v>
      </c>
      <c r="J1104" s="24">
        <f>IF(H1104&lt;600,425+0.773*H1104-1.69/1000*H1104^2+2.22/1000^2*H1104^3,IF(H1104&lt;735,666+13002/(738-H1104),IF(H1104&lt;900,545+17820/(H1104-731),650)))</f>
        <v>592.18906215354082</v>
      </c>
      <c r="K1104" s="12">
        <f>LambdaP*MassivSS/(dP/1000)/(J1104*RhoA)/(1+I1104/3)*(D1104-H1104)*DeltaT-(EXP(I1104/10)-1)*(D1104-D1103)</f>
        <v>0.2972120241799065</v>
      </c>
      <c r="L1104" s="24">
        <f>L1103+IF(Limit=Oui,MAX(0,O1103),O1103)</f>
        <v>370.20814869982325</v>
      </c>
      <c r="M1104" s="12">
        <f>Cp*RhoP/(N1104*RhoA)*dP/1000*MassivW</f>
        <v>0.4783137218625122</v>
      </c>
      <c r="N1104" s="24">
        <f>IF(L1104&lt;600,425+0.773*L1104-1.69/1000*L1104^2+2.22/1000^2*L1104^3,IF(L1104&lt;735,666+13002/(738-L1104),IF(L1104&lt;900,545+17820/(L1104-731),650)))</f>
        <v>592.18906215354082</v>
      </c>
      <c r="O1104" s="12">
        <f>LambdaP*MassivW/(dP/1000)/(N1104*RhoA)/(1+M1104/3)*(D1104-L1104)*DeltaT-(EXP(M1104/10)-1)*(D1104-D1103)</f>
        <v>0.2972120241799065</v>
      </c>
      <c r="P1104" s="24">
        <f>P1103+IF(Limit=Oui,MAX(0,S1103),S1103)</f>
        <v>370.20814869982325</v>
      </c>
      <c r="Q1104" s="12">
        <f>Cp*RhoP/(R1104*RhoA)*dP/1000*MassivSI</f>
        <v>0.4783137218625122</v>
      </c>
      <c r="R1104" s="24">
        <f>IF(P1104&lt;600,425+0.773*P1104-1.69/1000*P1104^2+2.22/1000^2*P1104^3,IF(P1104&lt;735,666+13002/(738-P1104),IF(P1104&lt;900,545+17820/(P1104-731),650)))</f>
        <v>592.18906215354082</v>
      </c>
      <c r="S1104" s="12">
        <f>LambdaP*MassivSI/(dP/1000)/(R1104*RhoA)/(1+Q1104/3)*(D1104-P1104)*DeltaT-(EXP(Q1104/10)-1)*(D1104-D1103)</f>
        <v>0.2972120241799065</v>
      </c>
    </row>
    <row r="1105" spans="2:19" x14ac:dyDescent="0.25">
      <c r="B1105" s="3">
        <f t="shared" si="64"/>
        <v>5435</v>
      </c>
      <c r="C1105" s="14">
        <f t="shared" si="65"/>
        <v>90.583333333333329</v>
      </c>
      <c r="D1105" s="11">
        <f t="shared" si="66"/>
        <v>1006.9543251408938</v>
      </c>
      <c r="E1105" s="11">
        <f t="shared" si="67"/>
        <v>370.50536072400314</v>
      </c>
      <c r="F1105" s="11">
        <f>L1105</f>
        <v>370.50536072400314</v>
      </c>
      <c r="G1105" s="11">
        <f>P1105</f>
        <v>370.50536072400314</v>
      </c>
      <c r="H1105" s="24">
        <f>H1104+IF(Limit=Oui,MAX(0,K1104),K1104)</f>
        <v>370.50536072400314</v>
      </c>
      <c r="I1105" s="12">
        <f>Cp*RhoP/(J1105*RhoA)*dP/1000*MassivSS</f>
        <v>0.47820938902437116</v>
      </c>
      <c r="J1105" s="24">
        <f>IF(H1105&lt;600,425+0.773*H1105-1.69/1000*H1105^2+2.22/1000^2*H1105^3,IF(H1105&lt;735,666+13002/(738-H1105),IF(H1105&lt;900,545+17820/(H1105-731),650)))</f>
        <v>592.31826238881149</v>
      </c>
      <c r="K1105" s="12">
        <f>LambdaP*MassivSS/(dP/1000)/(J1105*RhoA)/(1+I1105/3)*(D1105-H1105)*DeltaT-(EXP(I1105/10)-1)*(D1105-D1104)</f>
        <v>0.29708640866892866</v>
      </c>
      <c r="L1105" s="24">
        <f>L1104+IF(Limit=Oui,MAX(0,O1104),O1104)</f>
        <v>370.50536072400314</v>
      </c>
      <c r="M1105" s="12">
        <f>Cp*RhoP/(N1105*RhoA)*dP/1000*MassivW</f>
        <v>0.47820938902437116</v>
      </c>
      <c r="N1105" s="24">
        <f>IF(L1105&lt;600,425+0.773*L1105-1.69/1000*L1105^2+2.22/1000^2*L1105^3,IF(L1105&lt;735,666+13002/(738-L1105),IF(L1105&lt;900,545+17820/(L1105-731),650)))</f>
        <v>592.31826238881149</v>
      </c>
      <c r="O1105" s="12">
        <f>LambdaP*MassivW/(dP/1000)/(N1105*RhoA)/(1+M1105/3)*(D1105-L1105)*DeltaT-(EXP(M1105/10)-1)*(D1105-D1104)</f>
        <v>0.29708640866892866</v>
      </c>
      <c r="P1105" s="24">
        <f>P1104+IF(Limit=Oui,MAX(0,S1104),S1104)</f>
        <v>370.50536072400314</v>
      </c>
      <c r="Q1105" s="12">
        <f>Cp*RhoP/(R1105*RhoA)*dP/1000*MassivSI</f>
        <v>0.47820938902437116</v>
      </c>
      <c r="R1105" s="24">
        <f>IF(P1105&lt;600,425+0.773*P1105-1.69/1000*P1105^2+2.22/1000^2*P1105^3,IF(P1105&lt;735,666+13002/(738-P1105),IF(P1105&lt;900,545+17820/(P1105-731),650)))</f>
        <v>592.31826238881149</v>
      </c>
      <c r="S1105" s="12">
        <f>LambdaP*MassivSI/(dP/1000)/(R1105*RhoA)/(1+Q1105/3)*(D1105-P1105)*DeltaT-(EXP(Q1105/10)-1)*(D1105-D1104)</f>
        <v>0.29708640866892866</v>
      </c>
    </row>
    <row r="1106" spans="2:19" x14ac:dyDescent="0.25">
      <c r="B1106" s="3">
        <f t="shared" si="64"/>
        <v>5440</v>
      </c>
      <c r="C1106" s="14">
        <f t="shared" si="65"/>
        <v>90.666666666666671</v>
      </c>
      <c r="D1106" s="11">
        <f t="shared" si="66"/>
        <v>1007.0919115566745</v>
      </c>
      <c r="E1106" s="11">
        <f t="shared" si="67"/>
        <v>370.80244713267206</v>
      </c>
      <c r="F1106" s="11">
        <f>L1106</f>
        <v>370.80244713267206</v>
      </c>
      <c r="G1106" s="11">
        <f>P1106</f>
        <v>370.80244713267206</v>
      </c>
      <c r="H1106" s="24">
        <f>H1105+IF(Limit=Oui,MAX(0,K1105),K1105)</f>
        <v>370.80244713267206</v>
      </c>
      <c r="I1106" s="12">
        <f>Cp*RhoP/(J1106*RhoA)*dP/1000*MassivSS</f>
        <v>0.47810503496951934</v>
      </c>
      <c r="J1106" s="24">
        <f>IF(H1106&lt;600,425+0.773*H1106-1.69/1000*H1106^2+2.22/1000^2*H1106^3,IF(H1106&lt;735,666+13002/(738-H1106),IF(H1106&lt;900,545+17820/(H1106-731),650)))</f>
        <v>592.44754530348928</v>
      </c>
      <c r="K1106" s="12">
        <f>LambdaP*MassivSS/(dP/1000)/(J1106*RhoA)/(1+I1106/3)*(D1106-H1106)*DeltaT-(EXP(I1106/10)-1)*(D1106-D1105)</f>
        <v>0.29696079248084395</v>
      </c>
      <c r="L1106" s="24">
        <f>L1105+IF(Limit=Oui,MAX(0,O1105),O1105)</f>
        <v>370.80244713267206</v>
      </c>
      <c r="M1106" s="12">
        <f>Cp*RhoP/(N1106*RhoA)*dP/1000*MassivW</f>
        <v>0.47810503496951934</v>
      </c>
      <c r="N1106" s="24">
        <f>IF(L1106&lt;600,425+0.773*L1106-1.69/1000*L1106^2+2.22/1000^2*L1106^3,IF(L1106&lt;735,666+13002/(738-L1106),IF(L1106&lt;900,545+17820/(L1106-731),650)))</f>
        <v>592.44754530348928</v>
      </c>
      <c r="O1106" s="12">
        <f>LambdaP*MassivW/(dP/1000)/(N1106*RhoA)/(1+M1106/3)*(D1106-L1106)*DeltaT-(EXP(M1106/10)-1)*(D1106-D1105)</f>
        <v>0.29696079248084395</v>
      </c>
      <c r="P1106" s="24">
        <f>P1105+IF(Limit=Oui,MAX(0,S1105),S1105)</f>
        <v>370.80244713267206</v>
      </c>
      <c r="Q1106" s="12">
        <f>Cp*RhoP/(R1106*RhoA)*dP/1000*MassivSI</f>
        <v>0.47810503496951934</v>
      </c>
      <c r="R1106" s="24">
        <f>IF(P1106&lt;600,425+0.773*P1106-1.69/1000*P1106^2+2.22/1000^2*P1106^3,IF(P1106&lt;735,666+13002/(738-P1106),IF(P1106&lt;900,545+17820/(P1106-731),650)))</f>
        <v>592.44754530348928</v>
      </c>
      <c r="S1106" s="12">
        <f>LambdaP*MassivSI/(dP/1000)/(R1106*RhoA)/(1+Q1106/3)*(D1106-P1106)*DeltaT-(EXP(Q1106/10)-1)*(D1106-D1105)</f>
        <v>0.29696079248084395</v>
      </c>
    </row>
    <row r="1107" spans="2:19" x14ac:dyDescent="0.25">
      <c r="B1107" s="3">
        <f t="shared" ref="B1107:B1170" si="68">B1106+DeltaT</f>
        <v>5445</v>
      </c>
      <c r="C1107" s="14">
        <f t="shared" ref="C1107:C1170" si="69">B1107/60</f>
        <v>90.75</v>
      </c>
      <c r="D1107" s="11">
        <f t="shared" ref="D1107:D1170" si="70">20+345*LOG(8*C1107+1,10)</f>
        <v>1007.229371746368</v>
      </c>
      <c r="E1107" s="11">
        <f t="shared" ref="E1107:E1170" si="71">H1107</f>
        <v>371.09940792515289</v>
      </c>
      <c r="F1107" s="11">
        <f>L1107</f>
        <v>371.09940792515289</v>
      </c>
      <c r="G1107" s="11">
        <f>P1107</f>
        <v>371.09940792515289</v>
      </c>
      <c r="H1107" s="24">
        <f>H1106+IF(Limit=Oui,MAX(0,K1106),K1106)</f>
        <v>371.09940792515289</v>
      </c>
      <c r="I1107" s="12">
        <f>Cp*RhoP/(J1107*RhoA)*dP/1000*MassivSS</f>
        <v>0.47800065961465099</v>
      </c>
      <c r="J1107" s="24">
        <f>IF(H1107&lt;600,425+0.773*H1107-1.69/1000*H1107^2+2.22/1000^2*H1107^3,IF(H1107&lt;735,666+13002/(738-H1107),IF(H1107&lt;900,545+17820/(H1107-731),650)))</f>
        <v>592.57691107221399</v>
      </c>
      <c r="K1107" s="12">
        <f>LambdaP*MassivSS/(dP/1000)/(J1107*RhoA)/(1+I1107/3)*(D1107-H1107)*DeltaT-(EXP(I1107/10)-1)*(D1107-D1106)</f>
        <v>0.29683517572962959</v>
      </c>
      <c r="L1107" s="24">
        <f>L1106+IF(Limit=Oui,MAX(0,O1106),O1106)</f>
        <v>371.09940792515289</v>
      </c>
      <c r="M1107" s="12">
        <f>Cp*RhoP/(N1107*RhoA)*dP/1000*MassivW</f>
        <v>0.47800065961465099</v>
      </c>
      <c r="N1107" s="24">
        <f>IF(L1107&lt;600,425+0.773*L1107-1.69/1000*L1107^2+2.22/1000^2*L1107^3,IF(L1107&lt;735,666+13002/(738-L1107),IF(L1107&lt;900,545+17820/(L1107-731),650)))</f>
        <v>592.57691107221399</v>
      </c>
      <c r="O1107" s="12">
        <f>LambdaP*MassivW/(dP/1000)/(N1107*RhoA)/(1+M1107/3)*(D1107-L1107)*DeltaT-(EXP(M1107/10)-1)*(D1107-D1106)</f>
        <v>0.29683517572962959</v>
      </c>
      <c r="P1107" s="24">
        <f>P1106+IF(Limit=Oui,MAX(0,S1106),S1106)</f>
        <v>371.09940792515289</v>
      </c>
      <c r="Q1107" s="12">
        <f>Cp*RhoP/(R1107*RhoA)*dP/1000*MassivSI</f>
        <v>0.47800065961465099</v>
      </c>
      <c r="R1107" s="24">
        <f>IF(P1107&lt;600,425+0.773*P1107-1.69/1000*P1107^2+2.22/1000^2*P1107^3,IF(P1107&lt;735,666+13002/(738-P1107),IF(P1107&lt;900,545+17820/(P1107-731),650)))</f>
        <v>592.57691107221399</v>
      </c>
      <c r="S1107" s="12">
        <f>LambdaP*MassivSI/(dP/1000)/(R1107*RhoA)/(1+Q1107/3)*(D1107-P1107)*DeltaT-(EXP(Q1107/10)-1)*(D1107-D1106)</f>
        <v>0.29683517572962959</v>
      </c>
    </row>
    <row r="1108" spans="2:19" x14ac:dyDescent="0.25">
      <c r="B1108" s="3">
        <f t="shared" si="68"/>
        <v>5450</v>
      </c>
      <c r="C1108" s="14">
        <f t="shared" si="69"/>
        <v>90.833333333333329</v>
      </c>
      <c r="D1108" s="11">
        <f t="shared" si="70"/>
        <v>1007.3667059413694</v>
      </c>
      <c r="E1108" s="11">
        <f t="shared" si="71"/>
        <v>371.39624310088254</v>
      </c>
      <c r="F1108" s="11">
        <f>L1108</f>
        <v>371.39624310088254</v>
      </c>
      <c r="G1108" s="11">
        <f>P1108</f>
        <v>371.39624310088254</v>
      </c>
      <c r="H1108" s="24">
        <f>H1107+IF(Limit=Oui,MAX(0,K1107),K1107)</f>
        <v>371.39624310088254</v>
      </c>
      <c r="I1108" s="12">
        <f>Cp*RhoP/(J1108*RhoA)*dP/1000*MassivSS</f>
        <v>0.47789626287728837</v>
      </c>
      <c r="J1108" s="24">
        <f>IF(H1108&lt;600,425+0.773*H1108-1.69/1000*H1108^2+2.22/1000^2*H1108^3,IF(H1108&lt;735,666+13002/(738-H1108),IF(H1108&lt;900,545+17820/(H1108-731),650)))</f>
        <v>592.70635986886271</v>
      </c>
      <c r="K1108" s="12">
        <f>LambdaP*MassivSS/(dP/1000)/(J1108*RhoA)/(1+I1108/3)*(D1108-H1108)*DeltaT-(EXP(I1108/10)-1)*(D1108-D1107)</f>
        <v>0.29670955852911929</v>
      </c>
      <c r="L1108" s="24">
        <f>L1107+IF(Limit=Oui,MAX(0,O1107),O1107)</f>
        <v>371.39624310088254</v>
      </c>
      <c r="M1108" s="12">
        <f>Cp*RhoP/(N1108*RhoA)*dP/1000*MassivW</f>
        <v>0.47789626287728837</v>
      </c>
      <c r="N1108" s="24">
        <f>IF(L1108&lt;600,425+0.773*L1108-1.69/1000*L1108^2+2.22/1000^2*L1108^3,IF(L1108&lt;735,666+13002/(738-L1108),IF(L1108&lt;900,545+17820/(L1108-731),650)))</f>
        <v>592.70635986886271</v>
      </c>
      <c r="O1108" s="12">
        <f>LambdaP*MassivW/(dP/1000)/(N1108*RhoA)/(1+M1108/3)*(D1108-L1108)*DeltaT-(EXP(M1108/10)-1)*(D1108-D1107)</f>
        <v>0.29670955852911929</v>
      </c>
      <c r="P1108" s="24">
        <f>P1107+IF(Limit=Oui,MAX(0,S1107),S1107)</f>
        <v>371.39624310088254</v>
      </c>
      <c r="Q1108" s="12">
        <f>Cp*RhoP/(R1108*RhoA)*dP/1000*MassivSI</f>
        <v>0.47789626287728837</v>
      </c>
      <c r="R1108" s="24">
        <f>IF(P1108&lt;600,425+0.773*P1108-1.69/1000*P1108^2+2.22/1000^2*P1108^3,IF(P1108&lt;735,666+13002/(738-P1108),IF(P1108&lt;900,545+17820/(P1108-731),650)))</f>
        <v>592.70635986886271</v>
      </c>
      <c r="S1108" s="12">
        <f>LambdaP*MassivSI/(dP/1000)/(R1108*RhoA)/(1+Q1108/3)*(D1108-P1108)*DeltaT-(EXP(Q1108/10)-1)*(D1108-D1107)</f>
        <v>0.29670955852911929</v>
      </c>
    </row>
    <row r="1109" spans="2:19" x14ac:dyDescent="0.25">
      <c r="B1109" s="3">
        <f t="shared" si="68"/>
        <v>5455</v>
      </c>
      <c r="C1109" s="14">
        <f t="shared" si="69"/>
        <v>90.916666666666671</v>
      </c>
      <c r="D1109" s="11">
        <f t="shared" si="70"/>
        <v>1007.5039143724384</v>
      </c>
      <c r="E1109" s="11">
        <f t="shared" si="71"/>
        <v>371.69295265941167</v>
      </c>
      <c r="F1109" s="11">
        <f>L1109</f>
        <v>371.69295265941167</v>
      </c>
      <c r="G1109" s="11">
        <f>P1109</f>
        <v>371.69295265941167</v>
      </c>
      <c r="H1109" s="24">
        <f>H1108+IF(Limit=Oui,MAX(0,K1108),K1108)</f>
        <v>371.69295265941167</v>
      </c>
      <c r="I1109" s="12">
        <f>Cp*RhoP/(J1109*RhoA)*dP/1000*MassivSS</f>
        <v>0.47779184467578112</v>
      </c>
      <c r="J1109" s="24">
        <f>IF(H1109&lt;600,425+0.773*H1109-1.69/1000*H1109^2+2.22/1000^2*H1109^3,IF(H1109&lt;735,666+13002/(738-H1109),IF(H1109&lt;900,545+17820/(H1109-731),650)))</f>
        <v>592.83589186654979</v>
      </c>
      <c r="K1109" s="12">
        <f>LambdaP*MassivSS/(dP/1000)/(J1109*RhoA)/(1+I1109/3)*(D1109-H1109)*DeltaT-(EXP(I1109/10)-1)*(D1109-D1108)</f>
        <v>0.2965839409930478</v>
      </c>
      <c r="L1109" s="24">
        <f>L1108+IF(Limit=Oui,MAX(0,O1108),O1108)</f>
        <v>371.69295265941167</v>
      </c>
      <c r="M1109" s="12">
        <f>Cp*RhoP/(N1109*RhoA)*dP/1000*MassivW</f>
        <v>0.47779184467578112</v>
      </c>
      <c r="N1109" s="24">
        <f>IF(L1109&lt;600,425+0.773*L1109-1.69/1000*L1109^2+2.22/1000^2*L1109^3,IF(L1109&lt;735,666+13002/(738-L1109),IF(L1109&lt;900,545+17820/(L1109-731),650)))</f>
        <v>592.83589186654979</v>
      </c>
      <c r="O1109" s="12">
        <f>LambdaP*MassivW/(dP/1000)/(N1109*RhoA)/(1+M1109/3)*(D1109-L1109)*DeltaT-(EXP(M1109/10)-1)*(D1109-D1108)</f>
        <v>0.2965839409930478</v>
      </c>
      <c r="P1109" s="24">
        <f>P1108+IF(Limit=Oui,MAX(0,S1108),S1108)</f>
        <v>371.69295265941167</v>
      </c>
      <c r="Q1109" s="12">
        <f>Cp*RhoP/(R1109*RhoA)*dP/1000*MassivSI</f>
        <v>0.47779184467578112</v>
      </c>
      <c r="R1109" s="24">
        <f>IF(P1109&lt;600,425+0.773*P1109-1.69/1000*P1109^2+2.22/1000^2*P1109^3,IF(P1109&lt;735,666+13002/(738-P1109),IF(P1109&lt;900,545+17820/(P1109-731),650)))</f>
        <v>592.83589186654979</v>
      </c>
      <c r="S1109" s="12">
        <f>LambdaP*MassivSI/(dP/1000)/(R1109*RhoA)/(1+Q1109/3)*(D1109-P1109)*DeltaT-(EXP(Q1109/10)-1)*(D1109-D1108)</f>
        <v>0.2965839409930478</v>
      </c>
    </row>
    <row r="1110" spans="2:19" x14ac:dyDescent="0.25">
      <c r="B1110" s="3">
        <f t="shared" si="68"/>
        <v>5460</v>
      </c>
      <c r="C1110" s="14">
        <f t="shared" si="69"/>
        <v>91</v>
      </c>
      <c r="D1110" s="11">
        <f t="shared" si="70"/>
        <v>1007.6409972697011</v>
      </c>
      <c r="E1110" s="11">
        <f t="shared" si="71"/>
        <v>371.98953660040473</v>
      </c>
      <c r="F1110" s="11">
        <f>L1110</f>
        <v>371.98953660040473</v>
      </c>
      <c r="G1110" s="11">
        <f>P1110</f>
        <v>371.98953660040473</v>
      </c>
      <c r="H1110" s="24">
        <f>H1109+IF(Limit=Oui,MAX(0,K1109),K1109)</f>
        <v>371.98953660040473</v>
      </c>
      <c r="I1110" s="12">
        <f>Cp*RhoP/(J1110*RhoA)*dP/1000*MassivSS</f>
        <v>0.47768740492930301</v>
      </c>
      <c r="J1110" s="24">
        <f>IF(H1110&lt;600,425+0.773*H1110-1.69/1000*H1110^2+2.22/1000^2*H1110^3,IF(H1110&lt;735,666+13002/(738-H1110),IF(H1110&lt;900,545+17820/(H1110-731),650)))</f>
        <v>592.96550723762869</v>
      </c>
      <c r="K1110" s="12">
        <f>LambdaP*MassivSS/(dP/1000)/(J1110*RhoA)/(1+I1110/3)*(D1110-H1110)*DeltaT-(EXP(I1110/10)-1)*(D1110-D1109)</f>
        <v>0.2964583232350394</v>
      </c>
      <c r="L1110" s="24">
        <f>L1109+IF(Limit=Oui,MAX(0,O1109),O1109)</f>
        <v>371.98953660040473</v>
      </c>
      <c r="M1110" s="12">
        <f>Cp*RhoP/(N1110*RhoA)*dP/1000*MassivW</f>
        <v>0.47768740492930301</v>
      </c>
      <c r="N1110" s="24">
        <f>IF(L1110&lt;600,425+0.773*L1110-1.69/1000*L1110^2+2.22/1000^2*L1110^3,IF(L1110&lt;735,666+13002/(738-L1110),IF(L1110&lt;900,545+17820/(L1110-731),650)))</f>
        <v>592.96550723762869</v>
      </c>
      <c r="O1110" s="12">
        <f>LambdaP*MassivW/(dP/1000)/(N1110*RhoA)/(1+M1110/3)*(D1110-L1110)*DeltaT-(EXP(M1110/10)-1)*(D1110-D1109)</f>
        <v>0.2964583232350394</v>
      </c>
      <c r="P1110" s="24">
        <f>P1109+IF(Limit=Oui,MAX(0,S1109),S1109)</f>
        <v>371.98953660040473</v>
      </c>
      <c r="Q1110" s="12">
        <f>Cp*RhoP/(R1110*RhoA)*dP/1000*MassivSI</f>
        <v>0.47768740492930301</v>
      </c>
      <c r="R1110" s="24">
        <f>IF(P1110&lt;600,425+0.773*P1110-1.69/1000*P1110^2+2.22/1000^2*P1110^3,IF(P1110&lt;735,666+13002/(738-P1110),IF(P1110&lt;900,545+17820/(P1110-731),650)))</f>
        <v>592.96550723762869</v>
      </c>
      <c r="S1110" s="12">
        <f>LambdaP*MassivSI/(dP/1000)/(R1110*RhoA)/(1+Q1110/3)*(D1110-P1110)*DeltaT-(EXP(Q1110/10)-1)*(D1110-D1109)</f>
        <v>0.2964583232350394</v>
      </c>
    </row>
    <row r="1111" spans="2:19" x14ac:dyDescent="0.25">
      <c r="B1111" s="3">
        <f t="shared" si="68"/>
        <v>5465</v>
      </c>
      <c r="C1111" s="14">
        <f t="shared" si="69"/>
        <v>91.083333333333329</v>
      </c>
      <c r="D1111" s="11">
        <f t="shared" si="70"/>
        <v>1007.7779548626527</v>
      </c>
      <c r="E1111" s="11">
        <f t="shared" si="71"/>
        <v>372.28599492363975</v>
      </c>
      <c r="F1111" s="11">
        <f>L1111</f>
        <v>372.28599492363975</v>
      </c>
      <c r="G1111" s="11">
        <f>P1111</f>
        <v>372.28599492363975</v>
      </c>
      <c r="H1111" s="24">
        <f>H1110+IF(Limit=Oui,MAX(0,K1110),K1110)</f>
        <v>372.28599492363975</v>
      </c>
      <c r="I1111" s="12">
        <f>Cp*RhoP/(J1111*RhoA)*dP/1000*MassivSS</f>
        <v>0.47758294355785041</v>
      </c>
      <c r="J1111" s="24">
        <f>IF(H1111&lt;600,425+0.773*H1111-1.69/1000*H1111^2+2.22/1000^2*H1111^3,IF(H1111&lt;735,666+13002/(738-H1111),IF(H1111&lt;900,545+17820/(H1111-731),650)))</f>
        <v>593.09520615369274</v>
      </c>
      <c r="K1111" s="12">
        <f>LambdaP*MassivSS/(dP/1000)/(J1111*RhoA)/(1+I1111/3)*(D1111-H1111)*DeltaT-(EXP(I1111/10)-1)*(D1111-D1110)</f>
        <v>0.29633270536860301</v>
      </c>
      <c r="L1111" s="24">
        <f>L1110+IF(Limit=Oui,MAX(0,O1110),O1110)</f>
        <v>372.28599492363975</v>
      </c>
      <c r="M1111" s="12">
        <f>Cp*RhoP/(N1111*RhoA)*dP/1000*MassivW</f>
        <v>0.47758294355785041</v>
      </c>
      <c r="N1111" s="24">
        <f>IF(L1111&lt;600,425+0.773*L1111-1.69/1000*L1111^2+2.22/1000^2*L1111^3,IF(L1111&lt;735,666+13002/(738-L1111),IF(L1111&lt;900,545+17820/(L1111-731),650)))</f>
        <v>593.09520615369274</v>
      </c>
      <c r="O1111" s="12">
        <f>LambdaP*MassivW/(dP/1000)/(N1111*RhoA)/(1+M1111/3)*(D1111-L1111)*DeltaT-(EXP(M1111/10)-1)*(D1111-D1110)</f>
        <v>0.29633270536860301</v>
      </c>
      <c r="P1111" s="24">
        <f>P1110+IF(Limit=Oui,MAX(0,S1110),S1110)</f>
        <v>372.28599492363975</v>
      </c>
      <c r="Q1111" s="12">
        <f>Cp*RhoP/(R1111*RhoA)*dP/1000*MassivSI</f>
        <v>0.47758294355785041</v>
      </c>
      <c r="R1111" s="24">
        <f>IF(P1111&lt;600,425+0.773*P1111-1.69/1000*P1111^2+2.22/1000^2*P1111^3,IF(P1111&lt;735,666+13002/(738-P1111),IF(P1111&lt;900,545+17820/(P1111-731),650)))</f>
        <v>593.09520615369274</v>
      </c>
      <c r="S1111" s="12">
        <f>LambdaP*MassivSI/(dP/1000)/(R1111*RhoA)/(1+Q1111/3)*(D1111-P1111)*DeltaT-(EXP(Q1111/10)-1)*(D1111-D1110)</f>
        <v>0.29633270536860301</v>
      </c>
    </row>
    <row r="1112" spans="2:19" x14ac:dyDescent="0.25">
      <c r="B1112" s="3">
        <f t="shared" si="68"/>
        <v>5470</v>
      </c>
      <c r="C1112" s="14">
        <f t="shared" si="69"/>
        <v>91.166666666666671</v>
      </c>
      <c r="D1112" s="11">
        <f t="shared" si="70"/>
        <v>1007.9147873801597</v>
      </c>
      <c r="E1112" s="11">
        <f t="shared" si="71"/>
        <v>372.58232762900838</v>
      </c>
      <c r="F1112" s="11">
        <f>L1112</f>
        <v>372.58232762900838</v>
      </c>
      <c r="G1112" s="11">
        <f>P1112</f>
        <v>372.58232762900838</v>
      </c>
      <c r="H1112" s="24">
        <f>H1111+IF(Limit=Oui,MAX(0,K1111),K1111)</f>
        <v>372.58232762900838</v>
      </c>
      <c r="I1112" s="12">
        <f>Cp*RhoP/(J1112*RhoA)*dP/1000*MassivSS</f>
        <v>0.47747846048223935</v>
      </c>
      <c r="J1112" s="24">
        <f>IF(H1112&lt;600,425+0.773*H1112-1.69/1000*H1112^2+2.22/1000^2*H1112^3,IF(H1112&lt;735,666+13002/(738-H1112),IF(H1112&lt;900,545+17820/(H1112-731),650)))</f>
        <v>593.22498878557633</v>
      </c>
      <c r="K1112" s="12">
        <f>LambdaP*MassivSS/(dP/1000)/(J1112*RhoA)/(1+I1112/3)*(D1112-H1112)*DeltaT-(EXP(I1112/10)-1)*(D1112-D1111)</f>
        <v>0.29620708750715335</v>
      </c>
      <c r="L1112" s="24">
        <f>L1111+IF(Limit=Oui,MAX(0,O1111),O1111)</f>
        <v>372.58232762900838</v>
      </c>
      <c r="M1112" s="12">
        <f>Cp*RhoP/(N1112*RhoA)*dP/1000*MassivW</f>
        <v>0.47747846048223935</v>
      </c>
      <c r="N1112" s="24">
        <f>IF(L1112&lt;600,425+0.773*L1112-1.69/1000*L1112^2+2.22/1000^2*L1112^3,IF(L1112&lt;735,666+13002/(738-L1112),IF(L1112&lt;900,545+17820/(L1112-731),650)))</f>
        <v>593.22498878557633</v>
      </c>
      <c r="O1112" s="12">
        <f>LambdaP*MassivW/(dP/1000)/(N1112*RhoA)/(1+M1112/3)*(D1112-L1112)*DeltaT-(EXP(M1112/10)-1)*(D1112-D1111)</f>
        <v>0.29620708750715335</v>
      </c>
      <c r="P1112" s="24">
        <f>P1111+IF(Limit=Oui,MAX(0,S1111),S1111)</f>
        <v>372.58232762900838</v>
      </c>
      <c r="Q1112" s="12">
        <f>Cp*RhoP/(R1112*RhoA)*dP/1000*MassivSI</f>
        <v>0.47747846048223935</v>
      </c>
      <c r="R1112" s="24">
        <f>IF(P1112&lt;600,425+0.773*P1112-1.69/1000*P1112^2+2.22/1000^2*P1112^3,IF(P1112&lt;735,666+13002/(738-P1112),IF(P1112&lt;900,545+17820/(P1112-731),650)))</f>
        <v>593.22498878557633</v>
      </c>
      <c r="S1112" s="12">
        <f>LambdaP*MassivSI/(dP/1000)/(R1112*RhoA)/(1+Q1112/3)*(D1112-P1112)*DeltaT-(EXP(Q1112/10)-1)*(D1112-D1111)</f>
        <v>0.29620708750715335</v>
      </c>
    </row>
    <row r="1113" spans="2:19" x14ac:dyDescent="0.25">
      <c r="B1113" s="3">
        <f t="shared" si="68"/>
        <v>5475</v>
      </c>
      <c r="C1113" s="14">
        <f t="shared" si="69"/>
        <v>91.25</v>
      </c>
      <c r="D1113" s="11">
        <f t="shared" si="70"/>
        <v>1008.0514950504617</v>
      </c>
      <c r="E1113" s="11">
        <f t="shared" si="71"/>
        <v>372.8785347165155</v>
      </c>
      <c r="F1113" s="11">
        <f>L1113</f>
        <v>372.8785347165155</v>
      </c>
      <c r="G1113" s="11">
        <f>P1113</f>
        <v>372.8785347165155</v>
      </c>
      <c r="H1113" s="24">
        <f>H1112+IF(Limit=Oui,MAX(0,K1112),K1112)</f>
        <v>372.8785347165155</v>
      </c>
      <c r="I1113" s="12">
        <f>Cp*RhoP/(J1113*RhoA)*dP/1000*MassivSS</f>
        <v>0.47737395562410306</v>
      </c>
      <c r="J1113" s="24">
        <f>IF(H1113&lt;600,425+0.773*H1113-1.69/1000*H1113^2+2.22/1000^2*H1113^3,IF(H1113&lt;735,666+13002/(738-H1113),IF(H1113&lt;900,545+17820/(H1113-731),650)))</f>
        <v>593.35485530335666</v>
      </c>
      <c r="K1113" s="12">
        <f>LambdaP*MassivSS/(dP/1000)/(J1113*RhoA)/(1+I1113/3)*(D1113-H1113)*DeltaT-(EXP(I1113/10)-1)*(D1113-D1112)</f>
        <v>0.29608146976402799</v>
      </c>
      <c r="L1113" s="24">
        <f>L1112+IF(Limit=Oui,MAX(0,O1112),O1112)</f>
        <v>372.8785347165155</v>
      </c>
      <c r="M1113" s="12">
        <f>Cp*RhoP/(N1113*RhoA)*dP/1000*MassivW</f>
        <v>0.47737395562410306</v>
      </c>
      <c r="N1113" s="24">
        <f>IF(L1113&lt;600,425+0.773*L1113-1.69/1000*L1113^2+2.22/1000^2*L1113^3,IF(L1113&lt;735,666+13002/(738-L1113),IF(L1113&lt;900,545+17820/(L1113-731),650)))</f>
        <v>593.35485530335666</v>
      </c>
      <c r="O1113" s="12">
        <f>LambdaP*MassivW/(dP/1000)/(N1113*RhoA)/(1+M1113/3)*(D1113-L1113)*DeltaT-(EXP(M1113/10)-1)*(D1113-D1112)</f>
        <v>0.29608146976402799</v>
      </c>
      <c r="P1113" s="24">
        <f>P1112+IF(Limit=Oui,MAX(0,S1112),S1112)</f>
        <v>372.8785347165155</v>
      </c>
      <c r="Q1113" s="12">
        <f>Cp*RhoP/(R1113*RhoA)*dP/1000*MassivSI</f>
        <v>0.47737395562410306</v>
      </c>
      <c r="R1113" s="24">
        <f>IF(P1113&lt;600,425+0.773*P1113-1.69/1000*P1113^2+2.22/1000^2*P1113^3,IF(P1113&lt;735,666+13002/(738-P1113),IF(P1113&lt;900,545+17820/(P1113-731),650)))</f>
        <v>593.35485530335666</v>
      </c>
      <c r="S1113" s="12">
        <f>LambdaP*MassivSI/(dP/1000)/(R1113*RhoA)/(1+Q1113/3)*(D1113-P1113)*DeltaT-(EXP(Q1113/10)-1)*(D1113-D1112)</f>
        <v>0.29608146976402799</v>
      </c>
    </row>
    <row r="1114" spans="2:19" x14ac:dyDescent="0.25">
      <c r="B1114" s="3">
        <f t="shared" si="68"/>
        <v>5480</v>
      </c>
      <c r="C1114" s="14">
        <f t="shared" si="69"/>
        <v>91.333333333333329</v>
      </c>
      <c r="D1114" s="11">
        <f t="shared" si="70"/>
        <v>1008.1880781011747</v>
      </c>
      <c r="E1114" s="11">
        <f t="shared" si="71"/>
        <v>373.17461618627954</v>
      </c>
      <c r="F1114" s="11">
        <f>L1114</f>
        <v>373.17461618627954</v>
      </c>
      <c r="G1114" s="11">
        <f>P1114</f>
        <v>373.17461618627954</v>
      </c>
      <c r="H1114" s="24">
        <f>H1113+IF(Limit=Oui,MAX(0,K1113),K1113)</f>
        <v>373.17461618627954</v>
      </c>
      <c r="I1114" s="12">
        <f>Cp*RhoP/(J1114*RhoA)*dP/1000*MassivSS</f>
        <v>0.47726942890589041</v>
      </c>
      <c r="J1114" s="24">
        <f>IF(H1114&lt;600,425+0.773*H1114-1.69/1000*H1114^2+2.22/1000^2*H1114^3,IF(H1114&lt;735,666+13002/(738-H1114),IF(H1114&lt;900,545+17820/(H1114-731),650)))</f>
        <v>593.4848058763539</v>
      </c>
      <c r="K1114" s="12">
        <f>LambdaP*MassivSS/(dP/1000)/(J1114*RhoA)/(1+I1114/3)*(D1114-H1114)*DeltaT-(EXP(I1114/10)-1)*(D1114-D1113)</f>
        <v>0.29595585225237703</v>
      </c>
      <c r="L1114" s="24">
        <f>L1113+IF(Limit=Oui,MAX(0,O1113),O1113)</f>
        <v>373.17461618627954</v>
      </c>
      <c r="M1114" s="12">
        <f>Cp*RhoP/(N1114*RhoA)*dP/1000*MassivW</f>
        <v>0.47726942890589041</v>
      </c>
      <c r="N1114" s="24">
        <f>IF(L1114&lt;600,425+0.773*L1114-1.69/1000*L1114^2+2.22/1000^2*L1114^3,IF(L1114&lt;735,666+13002/(738-L1114),IF(L1114&lt;900,545+17820/(L1114-731),650)))</f>
        <v>593.4848058763539</v>
      </c>
      <c r="O1114" s="12">
        <f>LambdaP*MassivW/(dP/1000)/(N1114*RhoA)/(1+M1114/3)*(D1114-L1114)*DeltaT-(EXP(M1114/10)-1)*(D1114-D1113)</f>
        <v>0.29595585225237703</v>
      </c>
      <c r="P1114" s="24">
        <f>P1113+IF(Limit=Oui,MAX(0,S1113),S1113)</f>
        <v>373.17461618627954</v>
      </c>
      <c r="Q1114" s="12">
        <f>Cp*RhoP/(R1114*RhoA)*dP/1000*MassivSI</f>
        <v>0.47726942890589041</v>
      </c>
      <c r="R1114" s="24">
        <f>IF(P1114&lt;600,425+0.773*P1114-1.69/1000*P1114^2+2.22/1000^2*P1114^3,IF(P1114&lt;735,666+13002/(738-P1114),IF(P1114&lt;900,545+17820/(P1114-731),650)))</f>
        <v>593.4848058763539</v>
      </c>
      <c r="S1114" s="12">
        <f>LambdaP*MassivSI/(dP/1000)/(R1114*RhoA)/(1+Q1114/3)*(D1114-P1114)*DeltaT-(EXP(Q1114/10)-1)*(D1114-D1113)</f>
        <v>0.29595585225237703</v>
      </c>
    </row>
    <row r="1115" spans="2:19" x14ac:dyDescent="0.25">
      <c r="B1115" s="3">
        <f t="shared" si="68"/>
        <v>5485</v>
      </c>
      <c r="C1115" s="14">
        <f t="shared" si="69"/>
        <v>91.416666666666671</v>
      </c>
      <c r="D1115" s="11">
        <f t="shared" si="70"/>
        <v>1008.3245367592925</v>
      </c>
      <c r="E1115" s="11">
        <f t="shared" si="71"/>
        <v>373.47057203853194</v>
      </c>
      <c r="F1115" s="11">
        <f>L1115</f>
        <v>373.47057203853194</v>
      </c>
      <c r="G1115" s="11">
        <f>P1115</f>
        <v>373.47057203853194</v>
      </c>
      <c r="H1115" s="24">
        <f>H1114+IF(Limit=Oui,MAX(0,K1114),K1114)</f>
        <v>373.47057203853194</v>
      </c>
      <c r="I1115" s="12">
        <f>Cp*RhoP/(J1115*RhoA)*dP/1000*MassivSS</f>
        <v>0.47716488025086301</v>
      </c>
      <c r="J1115" s="24">
        <f>IF(H1115&lt;600,425+0.773*H1115-1.69/1000*H1115^2+2.22/1000^2*H1115^3,IF(H1115&lt;735,666+13002/(738-H1115),IF(H1115&lt;900,545+17820/(H1115-731),650)))</f>
        <v>593.61484067313313</v>
      </c>
      <c r="K1115" s="12">
        <f>LambdaP*MassivSS/(dP/1000)/(J1115*RhoA)/(1+I1115/3)*(D1115-H1115)*DeltaT-(EXP(I1115/10)-1)*(D1115-D1114)</f>
        <v>0.29583023508533385</v>
      </c>
      <c r="L1115" s="24">
        <f>L1114+IF(Limit=Oui,MAX(0,O1114),O1114)</f>
        <v>373.47057203853194</v>
      </c>
      <c r="M1115" s="12">
        <f>Cp*RhoP/(N1115*RhoA)*dP/1000*MassivW</f>
        <v>0.47716488025086301</v>
      </c>
      <c r="N1115" s="24">
        <f>IF(L1115&lt;600,425+0.773*L1115-1.69/1000*L1115^2+2.22/1000^2*L1115^3,IF(L1115&lt;735,666+13002/(738-L1115),IF(L1115&lt;900,545+17820/(L1115-731),650)))</f>
        <v>593.61484067313313</v>
      </c>
      <c r="O1115" s="12">
        <f>LambdaP*MassivW/(dP/1000)/(N1115*RhoA)/(1+M1115/3)*(D1115-L1115)*DeltaT-(EXP(M1115/10)-1)*(D1115-D1114)</f>
        <v>0.29583023508533385</v>
      </c>
      <c r="P1115" s="24">
        <f>P1114+IF(Limit=Oui,MAX(0,S1114),S1114)</f>
        <v>373.47057203853194</v>
      </c>
      <c r="Q1115" s="12">
        <f>Cp*RhoP/(R1115*RhoA)*dP/1000*MassivSI</f>
        <v>0.47716488025086301</v>
      </c>
      <c r="R1115" s="24">
        <f>IF(P1115&lt;600,425+0.773*P1115-1.69/1000*P1115^2+2.22/1000^2*P1115^3,IF(P1115&lt;735,666+13002/(738-P1115),IF(P1115&lt;900,545+17820/(P1115-731),650)))</f>
        <v>593.61484067313313</v>
      </c>
      <c r="S1115" s="12">
        <f>LambdaP*MassivSI/(dP/1000)/(R1115*RhoA)/(1+Q1115/3)*(D1115-P1115)*DeltaT-(EXP(Q1115/10)-1)*(D1115-D1114)</f>
        <v>0.29583023508533385</v>
      </c>
    </row>
    <row r="1116" spans="2:19" x14ac:dyDescent="0.25">
      <c r="B1116" s="3">
        <f t="shared" si="68"/>
        <v>5490</v>
      </c>
      <c r="C1116" s="14">
        <f t="shared" si="69"/>
        <v>91.5</v>
      </c>
      <c r="D1116" s="11">
        <f t="shared" si="70"/>
        <v>1008.4608712511891</v>
      </c>
      <c r="E1116" s="11">
        <f t="shared" si="71"/>
        <v>373.7664022736173</v>
      </c>
      <c r="F1116" s="11">
        <f>L1116</f>
        <v>373.7664022736173</v>
      </c>
      <c r="G1116" s="11">
        <f>P1116</f>
        <v>373.7664022736173</v>
      </c>
      <c r="H1116" s="24">
        <f>H1115+IF(Limit=Oui,MAX(0,K1115),K1115)</f>
        <v>373.7664022736173</v>
      </c>
      <c r="I1116" s="12">
        <f>Cp*RhoP/(J1116*RhoA)*dP/1000*MassivSS</f>
        <v>0.47706030958309287</v>
      </c>
      <c r="J1116" s="24">
        <f>IF(H1116&lt;600,425+0.773*H1116-1.69/1000*H1116^2+2.22/1000^2*H1116^3,IF(H1116&lt;735,666+13002/(738-H1116),IF(H1116&lt;900,545+17820/(H1116-731),650)))</f>
        <v>593.74495986150521</v>
      </c>
      <c r="K1116" s="12">
        <f>LambdaP*MassivSS/(dP/1000)/(J1116*RhoA)/(1+I1116/3)*(D1116-H1116)*DeltaT-(EXP(I1116/10)-1)*(D1116-D1115)</f>
        <v>0.29570461837588807</v>
      </c>
      <c r="L1116" s="24">
        <f>L1115+IF(Limit=Oui,MAX(0,O1115),O1115)</f>
        <v>373.7664022736173</v>
      </c>
      <c r="M1116" s="12">
        <f>Cp*RhoP/(N1116*RhoA)*dP/1000*MassivW</f>
        <v>0.47706030958309287</v>
      </c>
      <c r="N1116" s="24">
        <f>IF(L1116&lt;600,425+0.773*L1116-1.69/1000*L1116^2+2.22/1000^2*L1116^3,IF(L1116&lt;735,666+13002/(738-L1116),IF(L1116&lt;900,545+17820/(L1116-731),650)))</f>
        <v>593.74495986150521</v>
      </c>
      <c r="O1116" s="12">
        <f>LambdaP*MassivW/(dP/1000)/(N1116*RhoA)/(1+M1116/3)*(D1116-L1116)*DeltaT-(EXP(M1116/10)-1)*(D1116-D1115)</f>
        <v>0.29570461837588807</v>
      </c>
      <c r="P1116" s="24">
        <f>P1115+IF(Limit=Oui,MAX(0,S1115),S1115)</f>
        <v>373.7664022736173</v>
      </c>
      <c r="Q1116" s="12">
        <f>Cp*RhoP/(R1116*RhoA)*dP/1000*MassivSI</f>
        <v>0.47706030958309287</v>
      </c>
      <c r="R1116" s="24">
        <f>IF(P1116&lt;600,425+0.773*P1116-1.69/1000*P1116^2+2.22/1000^2*P1116^3,IF(P1116&lt;735,666+13002/(738-P1116),IF(P1116&lt;900,545+17820/(P1116-731),650)))</f>
        <v>593.74495986150521</v>
      </c>
      <c r="S1116" s="12">
        <f>LambdaP*MassivSI/(dP/1000)/(R1116*RhoA)/(1+Q1116/3)*(D1116-P1116)*DeltaT-(EXP(Q1116/10)-1)*(D1116-D1115)</f>
        <v>0.29570461837588807</v>
      </c>
    </row>
    <row r="1117" spans="2:19" x14ac:dyDescent="0.25">
      <c r="B1117" s="3">
        <f t="shared" si="68"/>
        <v>5495</v>
      </c>
      <c r="C1117" s="14">
        <f t="shared" si="69"/>
        <v>91.583333333333329</v>
      </c>
      <c r="D1117" s="11">
        <f t="shared" si="70"/>
        <v>1008.5970818026213</v>
      </c>
      <c r="E1117" s="11">
        <f t="shared" si="71"/>
        <v>374.06210689199321</v>
      </c>
      <c r="F1117" s="11">
        <f>L1117</f>
        <v>374.06210689199321</v>
      </c>
      <c r="G1117" s="11">
        <f>P1117</f>
        <v>374.06210689199321</v>
      </c>
      <c r="H1117" s="24">
        <f>H1116+IF(Limit=Oui,MAX(0,K1116),K1116)</f>
        <v>374.06210689199321</v>
      </c>
      <c r="I1117" s="12">
        <f>Cp*RhoP/(J1117*RhoA)*dP/1000*MassivSS</f>
        <v>0.47695571682746035</v>
      </c>
      <c r="J1117" s="24">
        <f>IF(H1117&lt;600,425+0.773*H1117-1.69/1000*H1117^2+2.22/1000^2*H1117^3,IF(H1117&lt;735,666+13002/(738-H1117),IF(H1117&lt;900,545+17820/(H1117-731),650)))</f>
        <v>593.87516360852783</v>
      </c>
      <c r="K1117" s="12">
        <f>LambdaP*MassivSS/(dP/1000)/(J1117*RhoA)/(1+I1117/3)*(D1117-H1117)*DeltaT-(EXP(I1117/10)-1)*(D1117-D1116)</f>
        <v>0.29557900223691874</v>
      </c>
      <c r="L1117" s="24">
        <f>L1116+IF(Limit=Oui,MAX(0,O1116),O1116)</f>
        <v>374.06210689199321</v>
      </c>
      <c r="M1117" s="12">
        <f>Cp*RhoP/(N1117*RhoA)*dP/1000*MassivW</f>
        <v>0.47695571682746035</v>
      </c>
      <c r="N1117" s="24">
        <f>IF(L1117&lt;600,425+0.773*L1117-1.69/1000*L1117^2+2.22/1000^2*L1117^3,IF(L1117&lt;735,666+13002/(738-L1117),IF(L1117&lt;900,545+17820/(L1117-731),650)))</f>
        <v>593.87516360852783</v>
      </c>
      <c r="O1117" s="12">
        <f>LambdaP*MassivW/(dP/1000)/(N1117*RhoA)/(1+M1117/3)*(D1117-L1117)*DeltaT-(EXP(M1117/10)-1)*(D1117-D1116)</f>
        <v>0.29557900223691874</v>
      </c>
      <c r="P1117" s="24">
        <f>P1116+IF(Limit=Oui,MAX(0,S1116),S1116)</f>
        <v>374.06210689199321</v>
      </c>
      <c r="Q1117" s="12">
        <f>Cp*RhoP/(R1117*RhoA)*dP/1000*MassivSI</f>
        <v>0.47695571682746035</v>
      </c>
      <c r="R1117" s="24">
        <f>IF(P1117&lt;600,425+0.773*P1117-1.69/1000*P1117^2+2.22/1000^2*P1117^3,IF(P1117&lt;735,666+13002/(738-P1117),IF(P1117&lt;900,545+17820/(P1117-731),650)))</f>
        <v>593.87516360852783</v>
      </c>
      <c r="S1117" s="12">
        <f>LambdaP*MassivSI/(dP/1000)/(R1117*RhoA)/(1+Q1117/3)*(D1117-P1117)*DeltaT-(EXP(Q1117/10)-1)*(D1117-D1116)</f>
        <v>0.29557900223691874</v>
      </c>
    </row>
    <row r="1118" spans="2:19" x14ac:dyDescent="0.25">
      <c r="B1118" s="3">
        <f t="shared" si="68"/>
        <v>5500</v>
      </c>
      <c r="C1118" s="14">
        <f t="shared" si="69"/>
        <v>91.666666666666671</v>
      </c>
      <c r="D1118" s="11">
        <f t="shared" si="70"/>
        <v>1008.7331686387313</v>
      </c>
      <c r="E1118" s="11">
        <f t="shared" si="71"/>
        <v>374.35768589423014</v>
      </c>
      <c r="F1118" s="11">
        <f>L1118</f>
        <v>374.35768589423014</v>
      </c>
      <c r="G1118" s="11">
        <f>P1118</f>
        <v>374.35768589423014</v>
      </c>
      <c r="H1118" s="24">
        <f>H1117+IF(Limit=Oui,MAX(0,K1117),K1117)</f>
        <v>374.35768589423014</v>
      </c>
      <c r="I1118" s="12">
        <f>Cp*RhoP/(J1118*RhoA)*dP/1000*MassivSS</f>
        <v>0.47685110190965202</v>
      </c>
      <c r="J1118" s="24">
        <f>IF(H1118&lt;600,425+0.773*H1118-1.69/1000*H1118^2+2.22/1000^2*H1118^3,IF(H1118&lt;735,666+13002/(738-H1118),IF(H1118&lt;900,545+17820/(H1118-731),650)))</f>
        <v>594.00545208050687</v>
      </c>
      <c r="K1118" s="12">
        <f>LambdaP*MassivSS/(dP/1000)/(J1118*RhoA)/(1+I1118/3)*(D1118-H1118)*DeltaT-(EXP(I1118/10)-1)*(D1118-D1117)</f>
        <v>0.2954533867811891</v>
      </c>
      <c r="L1118" s="24">
        <f>L1117+IF(Limit=Oui,MAX(0,O1117),O1117)</f>
        <v>374.35768589423014</v>
      </c>
      <c r="M1118" s="12">
        <f>Cp*RhoP/(N1118*RhoA)*dP/1000*MassivW</f>
        <v>0.47685110190965202</v>
      </c>
      <c r="N1118" s="24">
        <f>IF(L1118&lt;600,425+0.773*L1118-1.69/1000*L1118^2+2.22/1000^2*L1118^3,IF(L1118&lt;735,666+13002/(738-L1118),IF(L1118&lt;900,545+17820/(L1118-731),650)))</f>
        <v>594.00545208050687</v>
      </c>
      <c r="O1118" s="12">
        <f>LambdaP*MassivW/(dP/1000)/(N1118*RhoA)/(1+M1118/3)*(D1118-L1118)*DeltaT-(EXP(M1118/10)-1)*(D1118-D1117)</f>
        <v>0.2954533867811891</v>
      </c>
      <c r="P1118" s="24">
        <f>P1117+IF(Limit=Oui,MAX(0,S1117),S1117)</f>
        <v>374.35768589423014</v>
      </c>
      <c r="Q1118" s="12">
        <f>Cp*RhoP/(R1118*RhoA)*dP/1000*MassivSI</f>
        <v>0.47685110190965202</v>
      </c>
      <c r="R1118" s="24">
        <f>IF(P1118&lt;600,425+0.773*P1118-1.69/1000*P1118^2+2.22/1000^2*P1118^3,IF(P1118&lt;735,666+13002/(738-P1118),IF(P1118&lt;900,545+17820/(P1118-731),650)))</f>
        <v>594.00545208050687</v>
      </c>
      <c r="S1118" s="12">
        <f>LambdaP*MassivSI/(dP/1000)/(R1118*RhoA)/(1+Q1118/3)*(D1118-P1118)*DeltaT-(EXP(Q1118/10)-1)*(D1118-D1117)</f>
        <v>0.2954533867811891</v>
      </c>
    </row>
    <row r="1119" spans="2:19" x14ac:dyDescent="0.25">
      <c r="B1119" s="3">
        <f t="shared" si="68"/>
        <v>5505</v>
      </c>
      <c r="C1119" s="14">
        <f t="shared" si="69"/>
        <v>91.75</v>
      </c>
      <c r="D1119" s="11">
        <f t="shared" si="70"/>
        <v>1008.8691319840472</v>
      </c>
      <c r="E1119" s="11">
        <f t="shared" si="71"/>
        <v>374.65313928101131</v>
      </c>
      <c r="F1119" s="11">
        <f>L1119</f>
        <v>374.65313928101131</v>
      </c>
      <c r="G1119" s="11">
        <f>P1119</f>
        <v>374.65313928101131</v>
      </c>
      <c r="H1119" s="24">
        <f>H1118+IF(Limit=Oui,MAX(0,K1118),K1118)</f>
        <v>374.65313928101131</v>
      </c>
      <c r="I1119" s="12">
        <f>Cp*RhoP/(J1119*RhoA)*dP/1000*MassivSS</f>
        <v>0.47674646475615784</v>
      </c>
      <c r="J1119" s="24">
        <f>IF(H1119&lt;600,425+0.773*H1119-1.69/1000*H1119^2+2.22/1000^2*H1119^3,IF(H1119&lt;735,666+13002/(738-H1119),IF(H1119&lt;900,545+17820/(H1119-731),650)))</f>
        <v>594.13582544299732</v>
      </c>
      <c r="K1119" s="12">
        <f>LambdaP*MassivSS/(dP/1000)/(J1119*RhoA)/(1+I1119/3)*(D1119-H1119)*DeltaT-(EXP(I1119/10)-1)*(D1119-D1118)</f>
        <v>0.29532777212142863</v>
      </c>
      <c r="L1119" s="24">
        <f>L1118+IF(Limit=Oui,MAX(0,O1118),O1118)</f>
        <v>374.65313928101131</v>
      </c>
      <c r="M1119" s="12">
        <f>Cp*RhoP/(N1119*RhoA)*dP/1000*MassivW</f>
        <v>0.47674646475615784</v>
      </c>
      <c r="N1119" s="24">
        <f>IF(L1119&lt;600,425+0.773*L1119-1.69/1000*L1119^2+2.22/1000^2*L1119^3,IF(L1119&lt;735,666+13002/(738-L1119),IF(L1119&lt;900,545+17820/(L1119-731),650)))</f>
        <v>594.13582544299732</v>
      </c>
      <c r="O1119" s="12">
        <f>LambdaP*MassivW/(dP/1000)/(N1119*RhoA)/(1+M1119/3)*(D1119-L1119)*DeltaT-(EXP(M1119/10)-1)*(D1119-D1118)</f>
        <v>0.29532777212142863</v>
      </c>
      <c r="P1119" s="24">
        <f>P1118+IF(Limit=Oui,MAX(0,S1118),S1118)</f>
        <v>374.65313928101131</v>
      </c>
      <c r="Q1119" s="12">
        <f>Cp*RhoP/(R1119*RhoA)*dP/1000*MassivSI</f>
        <v>0.47674646475615784</v>
      </c>
      <c r="R1119" s="24">
        <f>IF(P1119&lt;600,425+0.773*P1119-1.69/1000*P1119^2+2.22/1000^2*P1119^3,IF(P1119&lt;735,666+13002/(738-P1119),IF(P1119&lt;900,545+17820/(P1119-731),650)))</f>
        <v>594.13582544299732</v>
      </c>
      <c r="S1119" s="12">
        <f>LambdaP*MassivSI/(dP/1000)/(R1119*RhoA)/(1+Q1119/3)*(D1119-P1119)*DeltaT-(EXP(Q1119/10)-1)*(D1119-D1118)</f>
        <v>0.29532777212142863</v>
      </c>
    </row>
    <row r="1120" spans="2:19" x14ac:dyDescent="0.25">
      <c r="B1120" s="3">
        <f t="shared" si="68"/>
        <v>5510</v>
      </c>
      <c r="C1120" s="14">
        <f t="shared" si="69"/>
        <v>91.833333333333329</v>
      </c>
      <c r="D1120" s="11">
        <f t="shared" si="70"/>
        <v>1009.0049720624874</v>
      </c>
      <c r="E1120" s="11">
        <f t="shared" si="71"/>
        <v>374.94846705313273</v>
      </c>
      <c r="F1120" s="11">
        <f>L1120</f>
        <v>374.94846705313273</v>
      </c>
      <c r="G1120" s="11">
        <f>P1120</f>
        <v>374.94846705313273</v>
      </c>
      <c r="H1120" s="24">
        <f>H1119+IF(Limit=Oui,MAX(0,K1119),K1119)</f>
        <v>374.94846705313273</v>
      </c>
      <c r="I1120" s="12">
        <f>Cp*RhoP/(J1120*RhoA)*dP/1000*MassivSS</f>
        <v>0.47664180529426953</v>
      </c>
      <c r="J1120" s="24">
        <f>IF(H1120&lt;600,425+0.773*H1120-1.69/1000*H1120^2+2.22/1000^2*H1120^3,IF(H1120&lt;735,666+13002/(738-H1120),IF(H1120&lt;900,545+17820/(H1120-731),650)))</f>
        <v>594.26628386080461</v>
      </c>
      <c r="K1120" s="12">
        <f>LambdaP*MassivSS/(dP/1000)/(J1120*RhoA)/(1+I1120/3)*(D1120-H1120)*DeltaT-(EXP(I1120/10)-1)*(D1120-D1119)</f>
        <v>0.29520215837017305</v>
      </c>
      <c r="L1120" s="24">
        <f>L1119+IF(Limit=Oui,MAX(0,O1119),O1119)</f>
        <v>374.94846705313273</v>
      </c>
      <c r="M1120" s="12">
        <f>Cp*RhoP/(N1120*RhoA)*dP/1000*MassivW</f>
        <v>0.47664180529426953</v>
      </c>
      <c r="N1120" s="24">
        <f>IF(L1120&lt;600,425+0.773*L1120-1.69/1000*L1120^2+2.22/1000^2*L1120^3,IF(L1120&lt;735,666+13002/(738-L1120),IF(L1120&lt;900,545+17820/(L1120-731),650)))</f>
        <v>594.26628386080461</v>
      </c>
      <c r="O1120" s="12">
        <f>LambdaP*MassivW/(dP/1000)/(N1120*RhoA)/(1+M1120/3)*(D1120-L1120)*DeltaT-(EXP(M1120/10)-1)*(D1120-D1119)</f>
        <v>0.29520215837017305</v>
      </c>
      <c r="P1120" s="24">
        <f>P1119+IF(Limit=Oui,MAX(0,S1119),S1119)</f>
        <v>374.94846705313273</v>
      </c>
      <c r="Q1120" s="12">
        <f>Cp*RhoP/(R1120*RhoA)*dP/1000*MassivSI</f>
        <v>0.47664180529426953</v>
      </c>
      <c r="R1120" s="24">
        <f>IF(P1120&lt;600,425+0.773*P1120-1.69/1000*P1120^2+2.22/1000^2*P1120^3,IF(P1120&lt;735,666+13002/(738-P1120),IF(P1120&lt;900,545+17820/(P1120-731),650)))</f>
        <v>594.26628386080461</v>
      </c>
      <c r="S1120" s="12">
        <f>LambdaP*MassivSI/(dP/1000)/(R1120*RhoA)/(1+Q1120/3)*(D1120-P1120)*DeltaT-(EXP(Q1120/10)-1)*(D1120-D1119)</f>
        <v>0.29520215837017305</v>
      </c>
    </row>
    <row r="1121" spans="2:19" x14ac:dyDescent="0.25">
      <c r="B1121" s="3">
        <f t="shared" si="68"/>
        <v>5515</v>
      </c>
      <c r="C1121" s="14">
        <f t="shared" si="69"/>
        <v>91.916666666666671</v>
      </c>
      <c r="D1121" s="11">
        <f t="shared" si="70"/>
        <v>1009.1406890973615</v>
      </c>
      <c r="E1121" s="11">
        <f t="shared" si="71"/>
        <v>375.24366921150289</v>
      </c>
      <c r="F1121" s="11">
        <f>L1121</f>
        <v>375.24366921150289</v>
      </c>
      <c r="G1121" s="11">
        <f>P1121</f>
        <v>375.24366921150289</v>
      </c>
      <c r="H1121" s="24">
        <f>H1120+IF(Limit=Oui,MAX(0,K1120),K1120)</f>
        <v>375.24366921150289</v>
      </c>
      <c r="I1121" s="12">
        <f>Cp*RhoP/(J1121*RhoA)*dP/1000*MassivSS</f>
        <v>0.47653712345207661</v>
      </c>
      <c r="J1121" s="24">
        <f>IF(H1121&lt;600,425+0.773*H1121-1.69/1000*H1121^2+2.22/1000^2*H1121^3,IF(H1121&lt;735,666+13002/(738-H1121),IF(H1121&lt;900,545+17820/(H1121-731),650)))</f>
        <v>594.39682749798635</v>
      </c>
      <c r="K1121" s="12">
        <f>LambdaP*MassivSS/(dP/1000)/(J1121*RhoA)/(1+I1121/3)*(D1121-H1121)*DeltaT-(EXP(I1121/10)-1)*(D1121-D1120)</f>
        <v>0.29507654563991376</v>
      </c>
      <c r="L1121" s="24">
        <f>L1120+IF(Limit=Oui,MAX(0,O1120),O1120)</f>
        <v>375.24366921150289</v>
      </c>
      <c r="M1121" s="12">
        <f>Cp*RhoP/(N1121*RhoA)*dP/1000*MassivW</f>
        <v>0.47653712345207661</v>
      </c>
      <c r="N1121" s="24">
        <f>IF(L1121&lt;600,425+0.773*L1121-1.69/1000*L1121^2+2.22/1000^2*L1121^3,IF(L1121&lt;735,666+13002/(738-L1121),IF(L1121&lt;900,545+17820/(L1121-731),650)))</f>
        <v>594.39682749798635</v>
      </c>
      <c r="O1121" s="12">
        <f>LambdaP*MassivW/(dP/1000)/(N1121*RhoA)/(1+M1121/3)*(D1121-L1121)*DeltaT-(EXP(M1121/10)-1)*(D1121-D1120)</f>
        <v>0.29507654563991376</v>
      </c>
      <c r="P1121" s="24">
        <f>P1120+IF(Limit=Oui,MAX(0,S1120),S1120)</f>
        <v>375.24366921150289</v>
      </c>
      <c r="Q1121" s="12">
        <f>Cp*RhoP/(R1121*RhoA)*dP/1000*MassivSI</f>
        <v>0.47653712345207661</v>
      </c>
      <c r="R1121" s="24">
        <f>IF(P1121&lt;600,425+0.773*P1121-1.69/1000*P1121^2+2.22/1000^2*P1121^3,IF(P1121&lt;735,666+13002/(738-P1121),IF(P1121&lt;900,545+17820/(P1121-731),650)))</f>
        <v>594.39682749798635</v>
      </c>
      <c r="S1121" s="12">
        <f>LambdaP*MassivSI/(dP/1000)/(R1121*RhoA)/(1+Q1121/3)*(D1121-P1121)*DeltaT-(EXP(Q1121/10)-1)*(D1121-D1120)</f>
        <v>0.29507654563991376</v>
      </c>
    </row>
    <row r="1122" spans="2:19" x14ac:dyDescent="0.25">
      <c r="B1122" s="3">
        <f t="shared" si="68"/>
        <v>5520</v>
      </c>
      <c r="C1122" s="14">
        <f t="shared" si="69"/>
        <v>92</v>
      </c>
      <c r="D1122" s="11">
        <f t="shared" si="70"/>
        <v>1009.2762833113726</v>
      </c>
      <c r="E1122" s="11">
        <f t="shared" si="71"/>
        <v>375.53874575714281</v>
      </c>
      <c r="F1122" s="11">
        <f>L1122</f>
        <v>375.53874575714281</v>
      </c>
      <c r="G1122" s="11">
        <f>P1122</f>
        <v>375.53874575714281</v>
      </c>
      <c r="H1122" s="24">
        <f>H1121+IF(Limit=Oui,MAX(0,K1121),K1121)</f>
        <v>375.53874575714281</v>
      </c>
      <c r="I1122" s="12">
        <f>Cp*RhoP/(J1122*RhoA)*dP/1000*MassivSS</f>
        <v>0.47643241915846718</v>
      </c>
      <c r="J1122" s="24">
        <f>IF(H1122&lt;600,425+0.773*H1122-1.69/1000*H1122^2+2.22/1000^2*H1122^3,IF(H1122&lt;735,666+13002/(738-H1122),IF(H1122&lt;900,545+17820/(H1122-731),650)))</f>
        <v>594.5274565178521</v>
      </c>
      <c r="K1122" s="12">
        <f>LambdaP*MassivSS/(dP/1000)/(J1122*RhoA)/(1+I1122/3)*(D1122-H1122)*DeltaT-(EXP(I1122/10)-1)*(D1122-D1121)</f>
        <v>0.29495093404303646</v>
      </c>
      <c r="L1122" s="24">
        <f>L1121+IF(Limit=Oui,MAX(0,O1121),O1121)</f>
        <v>375.53874575714281</v>
      </c>
      <c r="M1122" s="12">
        <f>Cp*RhoP/(N1122*RhoA)*dP/1000*MassivW</f>
        <v>0.47643241915846718</v>
      </c>
      <c r="N1122" s="24">
        <f>IF(L1122&lt;600,425+0.773*L1122-1.69/1000*L1122^2+2.22/1000^2*L1122^3,IF(L1122&lt;735,666+13002/(738-L1122),IF(L1122&lt;900,545+17820/(L1122-731),650)))</f>
        <v>594.5274565178521</v>
      </c>
      <c r="O1122" s="12">
        <f>LambdaP*MassivW/(dP/1000)/(N1122*RhoA)/(1+M1122/3)*(D1122-L1122)*DeltaT-(EXP(M1122/10)-1)*(D1122-D1121)</f>
        <v>0.29495093404303646</v>
      </c>
      <c r="P1122" s="24">
        <f>P1121+IF(Limit=Oui,MAX(0,S1121),S1121)</f>
        <v>375.53874575714281</v>
      </c>
      <c r="Q1122" s="12">
        <f>Cp*RhoP/(R1122*RhoA)*dP/1000*MassivSI</f>
        <v>0.47643241915846718</v>
      </c>
      <c r="R1122" s="24">
        <f>IF(P1122&lt;600,425+0.773*P1122-1.69/1000*P1122^2+2.22/1000^2*P1122^3,IF(P1122&lt;735,666+13002/(738-P1122),IF(P1122&lt;900,545+17820/(P1122-731),650)))</f>
        <v>594.5274565178521</v>
      </c>
      <c r="S1122" s="12">
        <f>LambdaP*MassivSI/(dP/1000)/(R1122*RhoA)/(1+Q1122/3)*(D1122-P1122)*DeltaT-(EXP(Q1122/10)-1)*(D1122-D1121)</f>
        <v>0.29495093404303646</v>
      </c>
    </row>
    <row r="1123" spans="2:19" x14ac:dyDescent="0.25">
      <c r="B1123" s="3">
        <f t="shared" si="68"/>
        <v>5525</v>
      </c>
      <c r="C1123" s="14">
        <f t="shared" si="69"/>
        <v>92.083333333333329</v>
      </c>
      <c r="D1123" s="11">
        <f t="shared" si="70"/>
        <v>1009.4117549266202</v>
      </c>
      <c r="E1123" s="11">
        <f t="shared" si="71"/>
        <v>375.83369669118582</v>
      </c>
      <c r="F1123" s="11">
        <f>L1123</f>
        <v>375.83369669118582</v>
      </c>
      <c r="G1123" s="11">
        <f>P1123</f>
        <v>375.83369669118582</v>
      </c>
      <c r="H1123" s="24">
        <f>H1122+IF(Limit=Oui,MAX(0,K1122),K1122)</f>
        <v>375.83369669118582</v>
      </c>
      <c r="I1123" s="12">
        <f>Cp*RhoP/(J1123*RhoA)*dP/1000*MassivSS</f>
        <v>0.47632769234312261</v>
      </c>
      <c r="J1123" s="24">
        <f>IF(H1123&lt;600,425+0.773*H1123-1.69/1000*H1123^2+2.22/1000^2*H1123^3,IF(H1123&lt;735,666+13002/(738-H1123),IF(H1123&lt;900,545+17820/(H1123-731),650)))</f>
        <v>594.6581710829654</v>
      </c>
      <c r="K1123" s="12">
        <f>LambdaP*MassivSS/(dP/1000)/(J1123*RhoA)/(1+I1123/3)*(D1123-H1123)*DeltaT-(EXP(I1123/10)-1)*(D1123-D1122)</f>
        <v>0.29482532369178849</v>
      </c>
      <c r="L1123" s="24">
        <f>L1122+IF(Limit=Oui,MAX(0,O1122),O1122)</f>
        <v>375.83369669118582</v>
      </c>
      <c r="M1123" s="12">
        <f>Cp*RhoP/(N1123*RhoA)*dP/1000*MassivW</f>
        <v>0.47632769234312261</v>
      </c>
      <c r="N1123" s="24">
        <f>IF(L1123&lt;600,425+0.773*L1123-1.69/1000*L1123^2+2.22/1000^2*L1123^3,IF(L1123&lt;735,666+13002/(738-L1123),IF(L1123&lt;900,545+17820/(L1123-731),650)))</f>
        <v>594.6581710829654</v>
      </c>
      <c r="O1123" s="12">
        <f>LambdaP*MassivW/(dP/1000)/(N1123*RhoA)/(1+M1123/3)*(D1123-L1123)*DeltaT-(EXP(M1123/10)-1)*(D1123-D1122)</f>
        <v>0.29482532369178849</v>
      </c>
      <c r="P1123" s="24">
        <f>P1122+IF(Limit=Oui,MAX(0,S1122),S1122)</f>
        <v>375.83369669118582</v>
      </c>
      <c r="Q1123" s="12">
        <f>Cp*RhoP/(R1123*RhoA)*dP/1000*MassivSI</f>
        <v>0.47632769234312261</v>
      </c>
      <c r="R1123" s="24">
        <f>IF(P1123&lt;600,425+0.773*P1123-1.69/1000*P1123^2+2.22/1000^2*P1123^3,IF(P1123&lt;735,666+13002/(738-P1123),IF(P1123&lt;900,545+17820/(P1123-731),650)))</f>
        <v>594.6581710829654</v>
      </c>
      <c r="S1123" s="12">
        <f>LambdaP*MassivSI/(dP/1000)/(R1123*RhoA)/(1+Q1123/3)*(D1123-P1123)*DeltaT-(EXP(Q1123/10)-1)*(D1123-D1122)</f>
        <v>0.29482532369178849</v>
      </c>
    </row>
    <row r="1124" spans="2:19" x14ac:dyDescent="0.25">
      <c r="B1124" s="3">
        <f t="shared" si="68"/>
        <v>5530</v>
      </c>
      <c r="C1124" s="14">
        <f t="shared" si="69"/>
        <v>92.166666666666671</v>
      </c>
      <c r="D1124" s="11">
        <f t="shared" si="70"/>
        <v>1009.5471041646018</v>
      </c>
      <c r="E1124" s="11">
        <f t="shared" si="71"/>
        <v>376.1285220148776</v>
      </c>
      <c r="F1124" s="11">
        <f>L1124</f>
        <v>376.1285220148776</v>
      </c>
      <c r="G1124" s="11">
        <f>P1124</f>
        <v>376.1285220148776</v>
      </c>
      <c r="H1124" s="24">
        <f>H1123+IF(Limit=Oui,MAX(0,K1123),K1123)</f>
        <v>376.1285220148776</v>
      </c>
      <c r="I1124" s="12">
        <f>Cp*RhoP/(J1124*RhoA)*dP/1000*MassivSS</f>
        <v>0.47622294293651624</v>
      </c>
      <c r="J1124" s="24">
        <f>IF(H1124&lt;600,425+0.773*H1124-1.69/1000*H1124^2+2.22/1000^2*H1124^3,IF(H1124&lt;735,666+13002/(738-H1124),IF(H1124&lt;900,545+17820/(H1124-731),650)))</f>
        <v>594.78897135514569</v>
      </c>
      <c r="K1124" s="12">
        <f>LambdaP*MassivSS/(dP/1000)/(J1124*RhoA)/(1+I1124/3)*(D1124-H1124)*DeltaT-(EXP(I1124/10)-1)*(D1124-D1123)</f>
        <v>0.2946997146983496</v>
      </c>
      <c r="L1124" s="24">
        <f>L1123+IF(Limit=Oui,MAX(0,O1123),O1123)</f>
        <v>376.1285220148776</v>
      </c>
      <c r="M1124" s="12">
        <f>Cp*RhoP/(N1124*RhoA)*dP/1000*MassivW</f>
        <v>0.47622294293651624</v>
      </c>
      <c r="N1124" s="24">
        <f>IF(L1124&lt;600,425+0.773*L1124-1.69/1000*L1124^2+2.22/1000^2*L1124^3,IF(L1124&lt;735,666+13002/(738-L1124),IF(L1124&lt;900,545+17820/(L1124-731),650)))</f>
        <v>594.78897135514569</v>
      </c>
      <c r="O1124" s="12">
        <f>LambdaP*MassivW/(dP/1000)/(N1124*RhoA)/(1+M1124/3)*(D1124-L1124)*DeltaT-(EXP(M1124/10)-1)*(D1124-D1123)</f>
        <v>0.2946997146983496</v>
      </c>
      <c r="P1124" s="24">
        <f>P1123+IF(Limit=Oui,MAX(0,S1123),S1123)</f>
        <v>376.1285220148776</v>
      </c>
      <c r="Q1124" s="12">
        <f>Cp*RhoP/(R1124*RhoA)*dP/1000*MassivSI</f>
        <v>0.47622294293651624</v>
      </c>
      <c r="R1124" s="24">
        <f>IF(P1124&lt;600,425+0.773*P1124-1.69/1000*P1124^2+2.22/1000^2*P1124^3,IF(P1124&lt;735,666+13002/(738-P1124),IF(P1124&lt;900,545+17820/(P1124-731),650)))</f>
        <v>594.78897135514569</v>
      </c>
      <c r="S1124" s="12">
        <f>LambdaP*MassivSI/(dP/1000)/(R1124*RhoA)/(1+Q1124/3)*(D1124-P1124)*DeltaT-(EXP(Q1124/10)-1)*(D1124-D1123)</f>
        <v>0.2946997146983496</v>
      </c>
    </row>
    <row r="1125" spans="2:19" x14ac:dyDescent="0.25">
      <c r="B1125" s="3">
        <f t="shared" si="68"/>
        <v>5535</v>
      </c>
      <c r="C1125" s="14">
        <f t="shared" si="69"/>
        <v>92.25</v>
      </c>
      <c r="D1125" s="11">
        <f t="shared" si="70"/>
        <v>1009.6823312462149</v>
      </c>
      <c r="E1125" s="11">
        <f t="shared" si="71"/>
        <v>376.42322172957597</v>
      </c>
      <c r="F1125" s="11">
        <f>L1125</f>
        <v>376.42322172957597</v>
      </c>
      <c r="G1125" s="11">
        <f>P1125</f>
        <v>376.42322172957597</v>
      </c>
      <c r="H1125" s="24">
        <f>H1124+IF(Limit=Oui,MAX(0,K1124),K1124)</f>
        <v>376.42322172957597</v>
      </c>
      <c r="I1125" s="12">
        <f>Cp*RhoP/(J1125*RhoA)*dP/1000*MassivSS</f>
        <v>0.47611817086991187</v>
      </c>
      <c r="J1125" s="24">
        <f>IF(H1125&lt;600,425+0.773*H1125-1.69/1000*H1125^2+2.22/1000^2*H1125^3,IF(H1125&lt;735,666+13002/(738-H1125),IF(H1125&lt;900,545+17820/(H1125-731),650)))</f>
        <v>594.91985749546757</v>
      </c>
      <c r="K1125" s="12">
        <f>LambdaP*MassivSS/(dP/1000)/(J1125*RhoA)/(1+I1125/3)*(D1125-H1125)*DeltaT-(EXP(I1125/10)-1)*(D1125-D1124)</f>
        <v>0.29457410717479993</v>
      </c>
      <c r="L1125" s="24">
        <f>L1124+IF(Limit=Oui,MAX(0,O1124),O1124)</f>
        <v>376.42322172957597</v>
      </c>
      <c r="M1125" s="12">
        <f>Cp*RhoP/(N1125*RhoA)*dP/1000*MassivW</f>
        <v>0.47611817086991187</v>
      </c>
      <c r="N1125" s="24">
        <f>IF(L1125&lt;600,425+0.773*L1125-1.69/1000*L1125^2+2.22/1000^2*L1125^3,IF(L1125&lt;735,666+13002/(738-L1125),IF(L1125&lt;900,545+17820/(L1125-731),650)))</f>
        <v>594.91985749546757</v>
      </c>
      <c r="O1125" s="12">
        <f>LambdaP*MassivW/(dP/1000)/(N1125*RhoA)/(1+M1125/3)*(D1125-L1125)*DeltaT-(EXP(M1125/10)-1)*(D1125-D1124)</f>
        <v>0.29457410717479993</v>
      </c>
      <c r="P1125" s="24">
        <f>P1124+IF(Limit=Oui,MAX(0,S1124),S1124)</f>
        <v>376.42322172957597</v>
      </c>
      <c r="Q1125" s="12">
        <f>Cp*RhoP/(R1125*RhoA)*dP/1000*MassivSI</f>
        <v>0.47611817086991187</v>
      </c>
      <c r="R1125" s="24">
        <f>IF(P1125&lt;600,425+0.773*P1125-1.69/1000*P1125^2+2.22/1000^2*P1125^3,IF(P1125&lt;735,666+13002/(738-P1125),IF(P1125&lt;900,545+17820/(P1125-731),650)))</f>
        <v>594.91985749546757</v>
      </c>
      <c r="S1125" s="12">
        <f>LambdaP*MassivSI/(dP/1000)/(R1125*RhoA)/(1+Q1125/3)*(D1125-P1125)*DeltaT-(EXP(Q1125/10)-1)*(D1125-D1124)</f>
        <v>0.29457410717479993</v>
      </c>
    </row>
    <row r="1126" spans="2:19" x14ac:dyDescent="0.25">
      <c r="B1126" s="3">
        <f t="shared" si="68"/>
        <v>5540</v>
      </c>
      <c r="C1126" s="14">
        <f t="shared" si="69"/>
        <v>92.333333333333329</v>
      </c>
      <c r="D1126" s="11">
        <f t="shared" si="70"/>
        <v>1009.8174363917592</v>
      </c>
      <c r="E1126" s="11">
        <f t="shared" si="71"/>
        <v>376.71779583675078</v>
      </c>
      <c r="F1126" s="11">
        <f>L1126</f>
        <v>376.71779583675078</v>
      </c>
      <c r="G1126" s="11">
        <f>P1126</f>
        <v>376.71779583675078</v>
      </c>
      <c r="H1126" s="24">
        <f>H1125+IF(Limit=Oui,MAX(0,K1125),K1125)</f>
        <v>376.71779583675078</v>
      </c>
      <c r="I1126" s="12">
        <f>Cp*RhoP/(J1126*RhoA)*dP/1000*MassivSS</f>
        <v>0.47601337607536082</v>
      </c>
      <c r="J1126" s="24">
        <f>IF(H1126&lt;600,425+0.773*H1126-1.69/1000*H1126^2+2.22/1000^2*H1126^3,IF(H1126&lt;735,666+13002/(738-H1126),IF(H1126&lt;900,545+17820/(H1126-731),650)))</f>
        <v>595.0508296642638</v>
      </c>
      <c r="K1126" s="12">
        <f>LambdaP*MassivSS/(dP/1000)/(J1126*RhoA)/(1+I1126/3)*(D1126-H1126)*DeltaT-(EXP(I1126/10)-1)*(D1126-D1125)</f>
        <v>0.29444850123311311</v>
      </c>
      <c r="L1126" s="24">
        <f>L1125+IF(Limit=Oui,MAX(0,O1125),O1125)</f>
        <v>376.71779583675078</v>
      </c>
      <c r="M1126" s="12">
        <f>Cp*RhoP/(N1126*RhoA)*dP/1000*MassivW</f>
        <v>0.47601337607536082</v>
      </c>
      <c r="N1126" s="24">
        <f>IF(L1126&lt;600,425+0.773*L1126-1.69/1000*L1126^2+2.22/1000^2*L1126^3,IF(L1126&lt;735,666+13002/(738-L1126),IF(L1126&lt;900,545+17820/(L1126-731),650)))</f>
        <v>595.0508296642638</v>
      </c>
      <c r="O1126" s="12">
        <f>LambdaP*MassivW/(dP/1000)/(N1126*RhoA)/(1+M1126/3)*(D1126-L1126)*DeltaT-(EXP(M1126/10)-1)*(D1126-D1125)</f>
        <v>0.29444850123311311</v>
      </c>
      <c r="P1126" s="24">
        <f>P1125+IF(Limit=Oui,MAX(0,S1125),S1125)</f>
        <v>376.71779583675078</v>
      </c>
      <c r="Q1126" s="12">
        <f>Cp*RhoP/(R1126*RhoA)*dP/1000*MassivSI</f>
        <v>0.47601337607536082</v>
      </c>
      <c r="R1126" s="24">
        <f>IF(P1126&lt;600,425+0.773*P1126-1.69/1000*P1126^2+2.22/1000^2*P1126^3,IF(P1126&lt;735,666+13002/(738-P1126),IF(P1126&lt;900,545+17820/(P1126-731),650)))</f>
        <v>595.0508296642638</v>
      </c>
      <c r="S1126" s="12">
        <f>LambdaP*MassivSI/(dP/1000)/(R1126*RhoA)/(1+Q1126/3)*(D1126-P1126)*DeltaT-(EXP(Q1126/10)-1)*(D1126-D1125)</f>
        <v>0.29444850123311311</v>
      </c>
    </row>
    <row r="1127" spans="2:19" x14ac:dyDescent="0.25">
      <c r="B1127" s="3">
        <f t="shared" si="68"/>
        <v>5545</v>
      </c>
      <c r="C1127" s="14">
        <f t="shared" si="69"/>
        <v>92.416666666666671</v>
      </c>
      <c r="D1127" s="11">
        <f t="shared" si="70"/>
        <v>1009.9524198209398</v>
      </c>
      <c r="E1127" s="11">
        <f t="shared" si="71"/>
        <v>377.01224433798387</v>
      </c>
      <c r="F1127" s="11">
        <f>L1127</f>
        <v>377.01224433798387</v>
      </c>
      <c r="G1127" s="11">
        <f>P1127</f>
        <v>377.01224433798387</v>
      </c>
      <c r="H1127" s="24">
        <f>H1126+IF(Limit=Oui,MAX(0,K1126),K1126)</f>
        <v>377.01224433798387</v>
      </c>
      <c r="I1127" s="12">
        <f>Cp*RhoP/(J1127*RhoA)*dP/1000*MassivSS</f>
        <v>0.47590855848569924</v>
      </c>
      <c r="J1127" s="24">
        <f>IF(H1127&lt;600,425+0.773*H1127-1.69/1000*H1127^2+2.22/1000^2*H1127^3,IF(H1127&lt;735,666+13002/(738-H1127),IF(H1127&lt;900,545+17820/(H1127-731),650)))</f>
        <v>595.18188802112547</v>
      </c>
      <c r="K1127" s="12">
        <f>LambdaP*MassivSS/(dP/1000)/(J1127*RhoA)/(1+I1127/3)*(D1127-H1127)*DeltaT-(EXP(I1127/10)-1)*(D1127-D1126)</f>
        <v>0.29432289698513525</v>
      </c>
      <c r="L1127" s="24">
        <f>L1126+IF(Limit=Oui,MAX(0,O1126),O1126)</f>
        <v>377.01224433798387</v>
      </c>
      <c r="M1127" s="12">
        <f>Cp*RhoP/(N1127*RhoA)*dP/1000*MassivW</f>
        <v>0.47590855848569924</v>
      </c>
      <c r="N1127" s="24">
        <f>IF(L1127&lt;600,425+0.773*L1127-1.69/1000*L1127^2+2.22/1000^2*L1127^3,IF(L1127&lt;735,666+13002/(738-L1127),IF(L1127&lt;900,545+17820/(L1127-731),650)))</f>
        <v>595.18188802112547</v>
      </c>
      <c r="O1127" s="12">
        <f>LambdaP*MassivW/(dP/1000)/(N1127*RhoA)/(1+M1127/3)*(D1127-L1127)*DeltaT-(EXP(M1127/10)-1)*(D1127-D1126)</f>
        <v>0.29432289698513525</v>
      </c>
      <c r="P1127" s="24">
        <f>P1126+IF(Limit=Oui,MAX(0,S1126),S1126)</f>
        <v>377.01224433798387</v>
      </c>
      <c r="Q1127" s="12">
        <f>Cp*RhoP/(R1127*RhoA)*dP/1000*MassivSI</f>
        <v>0.47590855848569924</v>
      </c>
      <c r="R1127" s="24">
        <f>IF(P1127&lt;600,425+0.773*P1127-1.69/1000*P1127^2+2.22/1000^2*P1127^3,IF(P1127&lt;735,666+13002/(738-P1127),IF(P1127&lt;900,545+17820/(P1127-731),650)))</f>
        <v>595.18188802112547</v>
      </c>
      <c r="S1127" s="12">
        <f>LambdaP*MassivSI/(dP/1000)/(R1127*RhoA)/(1+Q1127/3)*(D1127-P1127)*DeltaT-(EXP(Q1127/10)-1)*(D1127-D1126)</f>
        <v>0.29432289698513525</v>
      </c>
    </row>
    <row r="1128" spans="2:19" x14ac:dyDescent="0.25">
      <c r="B1128" s="3">
        <f t="shared" si="68"/>
        <v>5550</v>
      </c>
      <c r="C1128" s="14">
        <f t="shared" si="69"/>
        <v>92.5</v>
      </c>
      <c r="D1128" s="11">
        <f t="shared" si="70"/>
        <v>1010.0872817528682</v>
      </c>
      <c r="E1128" s="11">
        <f t="shared" si="71"/>
        <v>377.30656723496901</v>
      </c>
      <c r="F1128" s="11">
        <f>L1128</f>
        <v>377.30656723496901</v>
      </c>
      <c r="G1128" s="11">
        <f>P1128</f>
        <v>377.30656723496901</v>
      </c>
      <c r="H1128" s="24">
        <f>H1127+IF(Limit=Oui,MAX(0,K1127),K1127)</f>
        <v>377.30656723496901</v>
      </c>
      <c r="I1128" s="12">
        <f>Cp*RhoP/(J1128*RhoA)*dP/1000*MassivSS</f>
        <v>0.47580371803454652</v>
      </c>
      <c r="J1128" s="24">
        <f>IF(H1128&lt;600,425+0.773*H1128-1.69/1000*H1128^2+2.22/1000^2*H1128^3,IF(H1128&lt;735,666+13002/(738-H1128),IF(H1128&lt;900,545+17820/(H1128-731),650)))</f>
        <v>595.31303272490334</v>
      </c>
      <c r="K1128" s="12">
        <f>LambdaP*MassivSS/(dP/1000)/(J1128*RhoA)/(1+I1128/3)*(D1128-H1128)*DeltaT-(EXP(I1128/10)-1)*(D1128-D1127)</f>
        <v>0.29419729454263899</v>
      </c>
      <c r="L1128" s="24">
        <f>L1127+IF(Limit=Oui,MAX(0,O1127),O1127)</f>
        <v>377.30656723496901</v>
      </c>
      <c r="M1128" s="12">
        <f>Cp*RhoP/(N1128*RhoA)*dP/1000*MassivW</f>
        <v>0.47580371803454652</v>
      </c>
      <c r="N1128" s="24">
        <f>IF(L1128&lt;600,425+0.773*L1128-1.69/1000*L1128^2+2.22/1000^2*L1128^3,IF(L1128&lt;735,666+13002/(738-L1128),IF(L1128&lt;900,545+17820/(L1128-731),650)))</f>
        <v>595.31303272490334</v>
      </c>
      <c r="O1128" s="12">
        <f>LambdaP*MassivW/(dP/1000)/(N1128*RhoA)/(1+M1128/3)*(D1128-L1128)*DeltaT-(EXP(M1128/10)-1)*(D1128-D1127)</f>
        <v>0.29419729454263899</v>
      </c>
      <c r="P1128" s="24">
        <f>P1127+IF(Limit=Oui,MAX(0,S1127),S1127)</f>
        <v>377.30656723496901</v>
      </c>
      <c r="Q1128" s="12">
        <f>Cp*RhoP/(R1128*RhoA)*dP/1000*MassivSI</f>
        <v>0.47580371803454652</v>
      </c>
      <c r="R1128" s="24">
        <f>IF(P1128&lt;600,425+0.773*P1128-1.69/1000*P1128^2+2.22/1000^2*P1128^3,IF(P1128&lt;735,666+13002/(738-P1128),IF(P1128&lt;900,545+17820/(P1128-731),650)))</f>
        <v>595.31303272490334</v>
      </c>
      <c r="S1128" s="12">
        <f>LambdaP*MassivSI/(dP/1000)/(R1128*RhoA)/(1+Q1128/3)*(D1128-P1128)*DeltaT-(EXP(Q1128/10)-1)*(D1128-D1127)</f>
        <v>0.29419729454263899</v>
      </c>
    </row>
    <row r="1129" spans="2:19" x14ac:dyDescent="0.25">
      <c r="B1129" s="3">
        <f t="shared" si="68"/>
        <v>5555</v>
      </c>
      <c r="C1129" s="14">
        <f t="shared" si="69"/>
        <v>92.583333333333329</v>
      </c>
      <c r="D1129" s="11">
        <f t="shared" si="70"/>
        <v>1010.2220224060643</v>
      </c>
      <c r="E1129" s="11">
        <f t="shared" si="71"/>
        <v>377.60076452951165</v>
      </c>
      <c r="F1129" s="11">
        <f>L1129</f>
        <v>377.60076452951165</v>
      </c>
      <c r="G1129" s="11">
        <f>P1129</f>
        <v>377.60076452951165</v>
      </c>
      <c r="H1129" s="24">
        <f>H1128+IF(Limit=Oui,MAX(0,K1128),K1128)</f>
        <v>377.60076452951165</v>
      </c>
      <c r="I1129" s="12">
        <f>Cp*RhoP/(J1129*RhoA)*dP/1000*MassivSS</f>
        <v>0.47569885465630268</v>
      </c>
      <c r="J1129" s="24">
        <f>IF(H1129&lt;600,425+0.773*H1129-1.69/1000*H1129^2+2.22/1000^2*H1129^3,IF(H1129&lt;735,666+13002/(738-H1129),IF(H1129&lt;900,545+17820/(H1129-731),650)))</f>
        <v>595.44426393370918</v>
      </c>
      <c r="K1129" s="12">
        <f>LambdaP*MassivSS/(dP/1000)/(J1129*RhoA)/(1+I1129/3)*(D1129-H1129)*DeltaT-(EXP(I1129/10)-1)*(D1129-D1128)</f>
        <v>0.29407169401732408</v>
      </c>
      <c r="L1129" s="24">
        <f>L1128+IF(Limit=Oui,MAX(0,O1128),O1128)</f>
        <v>377.60076452951165</v>
      </c>
      <c r="M1129" s="12">
        <f>Cp*RhoP/(N1129*RhoA)*dP/1000*MassivW</f>
        <v>0.47569885465630268</v>
      </c>
      <c r="N1129" s="24">
        <f>IF(L1129&lt;600,425+0.773*L1129-1.69/1000*L1129^2+2.22/1000^2*L1129^3,IF(L1129&lt;735,666+13002/(738-L1129),IF(L1129&lt;900,545+17820/(L1129-731),650)))</f>
        <v>595.44426393370918</v>
      </c>
      <c r="O1129" s="12">
        <f>LambdaP*MassivW/(dP/1000)/(N1129*RhoA)/(1+M1129/3)*(D1129-L1129)*DeltaT-(EXP(M1129/10)-1)*(D1129-D1128)</f>
        <v>0.29407169401732408</v>
      </c>
      <c r="P1129" s="24">
        <f>P1128+IF(Limit=Oui,MAX(0,S1128),S1128)</f>
        <v>377.60076452951165</v>
      </c>
      <c r="Q1129" s="12">
        <f>Cp*RhoP/(R1129*RhoA)*dP/1000*MassivSI</f>
        <v>0.47569885465630268</v>
      </c>
      <c r="R1129" s="24">
        <f>IF(P1129&lt;600,425+0.773*P1129-1.69/1000*P1129^2+2.22/1000^2*P1129^3,IF(P1129&lt;735,666+13002/(738-P1129),IF(P1129&lt;900,545+17820/(P1129-731),650)))</f>
        <v>595.44426393370918</v>
      </c>
      <c r="S1129" s="12">
        <f>LambdaP*MassivSI/(dP/1000)/(R1129*RhoA)/(1+Q1129/3)*(D1129-P1129)*DeltaT-(EXP(Q1129/10)-1)*(D1129-D1128)</f>
        <v>0.29407169401732408</v>
      </c>
    </row>
    <row r="1130" spans="2:19" x14ac:dyDescent="0.25">
      <c r="B1130" s="3">
        <f t="shared" si="68"/>
        <v>5560</v>
      </c>
      <c r="C1130" s="14">
        <f t="shared" si="69"/>
        <v>92.666666666666671</v>
      </c>
      <c r="D1130" s="11">
        <f t="shared" si="70"/>
        <v>1010.3566419984595</v>
      </c>
      <c r="E1130" s="11">
        <f t="shared" si="71"/>
        <v>377.89483622352896</v>
      </c>
      <c r="F1130" s="11">
        <f>L1130</f>
        <v>377.89483622352896</v>
      </c>
      <c r="G1130" s="11">
        <f>P1130</f>
        <v>377.89483622352896</v>
      </c>
      <c r="H1130" s="24">
        <f>H1129+IF(Limit=Oui,MAX(0,K1129),K1129)</f>
        <v>377.89483622352896</v>
      </c>
      <c r="I1130" s="12">
        <f>Cp*RhoP/(J1130*RhoA)*dP/1000*MassivSS</f>
        <v>0.47559396828614631</v>
      </c>
      <c r="J1130" s="24">
        <f>IF(H1130&lt;600,425+0.773*H1130-1.69/1000*H1130^2+2.22/1000^2*H1130^3,IF(H1130&lt;735,666+13002/(738-H1130),IF(H1130&lt;900,545+17820/(H1130-731),650)))</f>
        <v>595.57558180491674</v>
      </c>
      <c r="K1130" s="12">
        <f>LambdaP*MassivSS/(dP/1000)/(J1130*RhoA)/(1+I1130/3)*(D1130-H1130)*DeltaT-(EXP(I1130/10)-1)*(D1130-D1129)</f>
        <v>0.29394609552073431</v>
      </c>
      <c r="L1130" s="24">
        <f>L1129+IF(Limit=Oui,MAX(0,O1129),O1129)</f>
        <v>377.89483622352896</v>
      </c>
      <c r="M1130" s="12">
        <f>Cp*RhoP/(N1130*RhoA)*dP/1000*MassivW</f>
        <v>0.47559396828614631</v>
      </c>
      <c r="N1130" s="24">
        <f>IF(L1130&lt;600,425+0.773*L1130-1.69/1000*L1130^2+2.22/1000^2*L1130^3,IF(L1130&lt;735,666+13002/(738-L1130),IF(L1130&lt;900,545+17820/(L1130-731),650)))</f>
        <v>595.57558180491674</v>
      </c>
      <c r="O1130" s="12">
        <f>LambdaP*MassivW/(dP/1000)/(N1130*RhoA)/(1+M1130/3)*(D1130-L1130)*DeltaT-(EXP(M1130/10)-1)*(D1130-D1129)</f>
        <v>0.29394609552073431</v>
      </c>
      <c r="P1130" s="24">
        <f>P1129+IF(Limit=Oui,MAX(0,S1129),S1129)</f>
        <v>377.89483622352896</v>
      </c>
      <c r="Q1130" s="12">
        <f>Cp*RhoP/(R1130*RhoA)*dP/1000*MassivSI</f>
        <v>0.47559396828614631</v>
      </c>
      <c r="R1130" s="24">
        <f>IF(P1130&lt;600,425+0.773*P1130-1.69/1000*P1130^2+2.22/1000^2*P1130^3,IF(P1130&lt;735,666+13002/(738-P1130),IF(P1130&lt;900,545+17820/(P1130-731),650)))</f>
        <v>595.57558180491674</v>
      </c>
      <c r="S1130" s="12">
        <f>LambdaP*MassivSI/(dP/1000)/(R1130*RhoA)/(1+Q1130/3)*(D1130-P1130)*DeltaT-(EXP(Q1130/10)-1)*(D1130-D1129)</f>
        <v>0.29394609552073431</v>
      </c>
    </row>
    <row r="1131" spans="2:19" x14ac:dyDescent="0.25">
      <c r="B1131" s="3">
        <f t="shared" si="68"/>
        <v>5565</v>
      </c>
      <c r="C1131" s="14">
        <f t="shared" si="69"/>
        <v>92.75</v>
      </c>
      <c r="D1131" s="11">
        <f t="shared" si="70"/>
        <v>1010.4911407473984</v>
      </c>
      <c r="E1131" s="11">
        <f t="shared" si="71"/>
        <v>378.18878231904966</v>
      </c>
      <c r="F1131" s="11">
        <f>L1131</f>
        <v>378.18878231904966</v>
      </c>
      <c r="G1131" s="11">
        <f>P1131</f>
        <v>378.18878231904966</v>
      </c>
      <c r="H1131" s="24">
        <f>H1130+IF(Limit=Oui,MAX(0,K1130),K1130)</f>
        <v>378.18878231904966</v>
      </c>
      <c r="I1131" s="12">
        <f>Cp*RhoP/(J1131*RhoA)*dP/1000*MassivSS</f>
        <v>0.47548905886003134</v>
      </c>
      <c r="J1131" s="24">
        <f>IF(H1131&lt;600,425+0.773*H1131-1.69/1000*H1131^2+2.22/1000^2*H1131^3,IF(H1131&lt;735,666+13002/(738-H1131),IF(H1131&lt;900,545+17820/(H1131-731),650)))</f>
        <v>595.70698649516339</v>
      </c>
      <c r="K1131" s="12">
        <f>LambdaP*MassivSS/(dP/1000)/(J1131*RhoA)/(1+I1131/3)*(D1131-H1131)*DeltaT-(EXP(I1131/10)-1)*(D1131-D1130)</f>
        <v>0.29382049916433983</v>
      </c>
      <c r="L1131" s="24">
        <f>L1130+IF(Limit=Oui,MAX(0,O1130),O1130)</f>
        <v>378.18878231904966</v>
      </c>
      <c r="M1131" s="12">
        <f>Cp*RhoP/(N1131*RhoA)*dP/1000*MassivW</f>
        <v>0.47548905886003134</v>
      </c>
      <c r="N1131" s="24">
        <f>IF(L1131&lt;600,425+0.773*L1131-1.69/1000*L1131^2+2.22/1000^2*L1131^3,IF(L1131&lt;735,666+13002/(738-L1131),IF(L1131&lt;900,545+17820/(L1131-731),650)))</f>
        <v>595.70698649516339</v>
      </c>
      <c r="O1131" s="12">
        <f>LambdaP*MassivW/(dP/1000)/(N1131*RhoA)/(1+M1131/3)*(D1131-L1131)*DeltaT-(EXP(M1131/10)-1)*(D1131-D1130)</f>
        <v>0.29382049916433983</v>
      </c>
      <c r="P1131" s="24">
        <f>P1130+IF(Limit=Oui,MAX(0,S1130),S1130)</f>
        <v>378.18878231904966</v>
      </c>
      <c r="Q1131" s="12">
        <f>Cp*RhoP/(R1131*RhoA)*dP/1000*MassivSI</f>
        <v>0.47548905886003134</v>
      </c>
      <c r="R1131" s="24">
        <f>IF(P1131&lt;600,425+0.773*P1131-1.69/1000*P1131^2+2.22/1000^2*P1131^3,IF(P1131&lt;735,666+13002/(738-P1131),IF(P1131&lt;900,545+17820/(P1131-731),650)))</f>
        <v>595.70698649516339</v>
      </c>
      <c r="S1131" s="12">
        <f>LambdaP*MassivSI/(dP/1000)/(R1131*RhoA)/(1+Q1131/3)*(D1131-P1131)*DeltaT-(EXP(Q1131/10)-1)*(D1131-D1130)</f>
        <v>0.29382049916433983</v>
      </c>
    </row>
    <row r="1132" spans="2:19" x14ac:dyDescent="0.25">
      <c r="B1132" s="3">
        <f t="shared" si="68"/>
        <v>5570</v>
      </c>
      <c r="C1132" s="14">
        <f t="shared" si="69"/>
        <v>92.833333333333329</v>
      </c>
      <c r="D1132" s="11">
        <f t="shared" si="70"/>
        <v>1010.6255188696402</v>
      </c>
      <c r="E1132" s="11">
        <f t="shared" si="71"/>
        <v>378.48260281821399</v>
      </c>
      <c r="F1132" s="11">
        <f>L1132</f>
        <v>378.48260281821399</v>
      </c>
      <c r="G1132" s="11">
        <f>P1132</f>
        <v>378.48260281821399</v>
      </c>
      <c r="H1132" s="24">
        <f>H1131+IF(Limit=Oui,MAX(0,K1131),K1131)</f>
        <v>378.48260281821399</v>
      </c>
      <c r="I1132" s="12">
        <f>Cp*RhoP/(J1132*RhoA)*dP/1000*MassivSS</f>
        <v>0.47538412631468652</v>
      </c>
      <c r="J1132" s="24">
        <f>IF(H1132&lt;600,425+0.773*H1132-1.69/1000*H1132^2+2.22/1000^2*H1132^3,IF(H1132&lt;735,666+13002/(738-H1132),IF(H1132&lt;900,545+17820/(H1132-731),650)))</f>
        <v>595.83847816035052</v>
      </c>
      <c r="K1132" s="12">
        <f>LambdaP*MassivSS/(dP/1000)/(J1132*RhoA)/(1+I1132/3)*(D1132-H1132)*DeltaT-(EXP(I1132/10)-1)*(D1132-D1131)</f>
        <v>0.29369490505953721</v>
      </c>
      <c r="L1132" s="24">
        <f>L1131+IF(Limit=Oui,MAX(0,O1131),O1131)</f>
        <v>378.48260281821399</v>
      </c>
      <c r="M1132" s="12">
        <f>Cp*RhoP/(N1132*RhoA)*dP/1000*MassivW</f>
        <v>0.47538412631468652</v>
      </c>
      <c r="N1132" s="24">
        <f>IF(L1132&lt;600,425+0.773*L1132-1.69/1000*L1132^2+2.22/1000^2*L1132^3,IF(L1132&lt;735,666+13002/(738-L1132),IF(L1132&lt;900,545+17820/(L1132-731),650)))</f>
        <v>595.83847816035052</v>
      </c>
      <c r="O1132" s="12">
        <f>LambdaP*MassivW/(dP/1000)/(N1132*RhoA)/(1+M1132/3)*(D1132-L1132)*DeltaT-(EXP(M1132/10)-1)*(D1132-D1131)</f>
        <v>0.29369490505953721</v>
      </c>
      <c r="P1132" s="24">
        <f>P1131+IF(Limit=Oui,MAX(0,S1131),S1131)</f>
        <v>378.48260281821399</v>
      </c>
      <c r="Q1132" s="12">
        <f>Cp*RhoP/(R1132*RhoA)*dP/1000*MassivSI</f>
        <v>0.47538412631468652</v>
      </c>
      <c r="R1132" s="24">
        <f>IF(P1132&lt;600,425+0.773*P1132-1.69/1000*P1132^2+2.22/1000^2*P1132^3,IF(P1132&lt;735,666+13002/(738-P1132),IF(P1132&lt;900,545+17820/(P1132-731),650)))</f>
        <v>595.83847816035052</v>
      </c>
      <c r="S1132" s="12">
        <f>LambdaP*MassivSI/(dP/1000)/(R1132*RhoA)/(1+Q1132/3)*(D1132-P1132)*DeltaT-(EXP(Q1132/10)-1)*(D1132-D1131)</f>
        <v>0.29369490505953721</v>
      </c>
    </row>
    <row r="1133" spans="2:19" x14ac:dyDescent="0.25">
      <c r="B1133" s="3">
        <f t="shared" si="68"/>
        <v>5575</v>
      </c>
      <c r="C1133" s="14">
        <f t="shared" si="69"/>
        <v>92.916666666666671</v>
      </c>
      <c r="D1133" s="11">
        <f t="shared" si="70"/>
        <v>1010.7597765813623</v>
      </c>
      <c r="E1133" s="11">
        <f t="shared" si="71"/>
        <v>378.7762977232735</v>
      </c>
      <c r="F1133" s="11">
        <f>L1133</f>
        <v>378.7762977232735</v>
      </c>
      <c r="G1133" s="11">
        <f>P1133</f>
        <v>378.7762977232735</v>
      </c>
      <c r="H1133" s="24">
        <f>H1132+IF(Limit=Oui,MAX(0,K1132),K1132)</f>
        <v>378.7762977232735</v>
      </c>
      <c r="I1133" s="12">
        <f>Cp*RhoP/(J1133*RhoA)*dP/1000*MassivSS</f>
        <v>0.4752791705876116</v>
      </c>
      <c r="J1133" s="24">
        <f>IF(H1133&lt;600,425+0.773*H1133-1.69/1000*H1133^2+2.22/1000^2*H1133^3,IF(H1133&lt;735,666+13002/(738-H1133),IF(H1133&lt;900,545+17820/(H1133-731),650)))</f>
        <v>595.97005695564519</v>
      </c>
      <c r="K1133" s="12">
        <f>LambdaP*MassivSS/(dP/1000)/(J1133*RhoA)/(1+I1133/3)*(D1133-H1133)*DeltaT-(EXP(I1133/10)-1)*(D1133-D1132)</f>
        <v>0.29356931331757241</v>
      </c>
      <c r="L1133" s="24">
        <f>L1132+IF(Limit=Oui,MAX(0,O1132),O1132)</f>
        <v>378.7762977232735</v>
      </c>
      <c r="M1133" s="12">
        <f>Cp*RhoP/(N1133*RhoA)*dP/1000*MassivW</f>
        <v>0.4752791705876116</v>
      </c>
      <c r="N1133" s="24">
        <f>IF(L1133&lt;600,425+0.773*L1133-1.69/1000*L1133^2+2.22/1000^2*L1133^3,IF(L1133&lt;735,666+13002/(738-L1133),IF(L1133&lt;900,545+17820/(L1133-731),650)))</f>
        <v>595.97005695564519</v>
      </c>
      <c r="O1133" s="12">
        <f>LambdaP*MassivW/(dP/1000)/(N1133*RhoA)/(1+M1133/3)*(D1133-L1133)*DeltaT-(EXP(M1133/10)-1)*(D1133-D1132)</f>
        <v>0.29356931331757241</v>
      </c>
      <c r="P1133" s="24">
        <f>P1132+IF(Limit=Oui,MAX(0,S1132),S1132)</f>
        <v>378.7762977232735</v>
      </c>
      <c r="Q1133" s="12">
        <f>Cp*RhoP/(R1133*RhoA)*dP/1000*MassivSI</f>
        <v>0.4752791705876116</v>
      </c>
      <c r="R1133" s="24">
        <f>IF(P1133&lt;600,425+0.773*P1133-1.69/1000*P1133^2+2.22/1000^2*P1133^3,IF(P1133&lt;735,666+13002/(738-P1133),IF(P1133&lt;900,545+17820/(P1133-731),650)))</f>
        <v>595.97005695564519</v>
      </c>
      <c r="S1133" s="12">
        <f>LambdaP*MassivSI/(dP/1000)/(R1133*RhoA)/(1+Q1133/3)*(D1133-P1133)*DeltaT-(EXP(Q1133/10)-1)*(D1133-D1132)</f>
        <v>0.29356931331757241</v>
      </c>
    </row>
    <row r="1134" spans="2:19" x14ac:dyDescent="0.25">
      <c r="B1134" s="3">
        <f t="shared" si="68"/>
        <v>5580</v>
      </c>
      <c r="C1134" s="14">
        <f t="shared" si="69"/>
        <v>93</v>
      </c>
      <c r="D1134" s="11">
        <f t="shared" si="70"/>
        <v>1010.893914098161</v>
      </c>
      <c r="E1134" s="11">
        <f t="shared" si="71"/>
        <v>379.06986703659106</v>
      </c>
      <c r="F1134" s="11">
        <f>L1134</f>
        <v>379.06986703659106</v>
      </c>
      <c r="G1134" s="11">
        <f>P1134</f>
        <v>379.06986703659106</v>
      </c>
      <c r="H1134" s="24">
        <f>H1133+IF(Limit=Oui,MAX(0,K1133),K1133)</f>
        <v>379.06986703659106</v>
      </c>
      <c r="I1134" s="12">
        <f>Cp*RhoP/(J1134*RhoA)*dP/1000*MassivSS</f>
        <v>0.47517419161707547</v>
      </c>
      <c r="J1134" s="24">
        <f>IF(H1134&lt;600,425+0.773*H1134-1.69/1000*H1134^2+2.22/1000^2*H1134^3,IF(H1134&lt;735,666+13002/(738-H1134),IF(H1134&lt;900,545+17820/(H1134-731),650)))</f>
        <v>596.10172303548143</v>
      </c>
      <c r="K1134" s="12">
        <f>LambdaP*MassivSS/(dP/1000)/(J1134*RhoA)/(1+I1134/3)*(D1134-H1134)*DeltaT-(EXP(I1134/10)-1)*(D1134-D1133)</f>
        <v>0.29344372404963376</v>
      </c>
      <c r="L1134" s="24">
        <f>L1133+IF(Limit=Oui,MAX(0,O1133),O1133)</f>
        <v>379.06986703659106</v>
      </c>
      <c r="M1134" s="12">
        <f>Cp*RhoP/(N1134*RhoA)*dP/1000*MassivW</f>
        <v>0.47517419161707547</v>
      </c>
      <c r="N1134" s="24">
        <f>IF(L1134&lt;600,425+0.773*L1134-1.69/1000*L1134^2+2.22/1000^2*L1134^3,IF(L1134&lt;735,666+13002/(738-L1134),IF(L1134&lt;900,545+17820/(L1134-731),650)))</f>
        <v>596.10172303548143</v>
      </c>
      <c r="O1134" s="12">
        <f>LambdaP*MassivW/(dP/1000)/(N1134*RhoA)/(1+M1134/3)*(D1134-L1134)*DeltaT-(EXP(M1134/10)-1)*(D1134-D1133)</f>
        <v>0.29344372404963376</v>
      </c>
      <c r="P1134" s="24">
        <f>P1133+IF(Limit=Oui,MAX(0,S1133),S1133)</f>
        <v>379.06986703659106</v>
      </c>
      <c r="Q1134" s="12">
        <f>Cp*RhoP/(R1134*RhoA)*dP/1000*MassivSI</f>
        <v>0.47517419161707547</v>
      </c>
      <c r="R1134" s="24">
        <f>IF(P1134&lt;600,425+0.773*P1134-1.69/1000*P1134^2+2.22/1000^2*P1134^3,IF(P1134&lt;735,666+13002/(738-P1134),IF(P1134&lt;900,545+17820/(P1134-731),650)))</f>
        <v>596.10172303548143</v>
      </c>
      <c r="S1134" s="12">
        <f>LambdaP*MassivSI/(dP/1000)/(R1134*RhoA)/(1+Q1134/3)*(D1134-P1134)*DeltaT-(EXP(Q1134/10)-1)*(D1134-D1133)</f>
        <v>0.29344372404963376</v>
      </c>
    </row>
    <row r="1135" spans="2:19" x14ac:dyDescent="0.25">
      <c r="B1135" s="3">
        <f t="shared" si="68"/>
        <v>5585</v>
      </c>
      <c r="C1135" s="14">
        <f t="shared" si="69"/>
        <v>93.083333333333329</v>
      </c>
      <c r="D1135" s="11">
        <f t="shared" si="70"/>
        <v>1011.0279316350535</v>
      </c>
      <c r="E1135" s="11">
        <f t="shared" si="71"/>
        <v>379.36331076064067</v>
      </c>
      <c r="F1135" s="11">
        <f>L1135</f>
        <v>379.36331076064067</v>
      </c>
      <c r="G1135" s="11">
        <f>P1135</f>
        <v>379.36331076064067</v>
      </c>
      <c r="H1135" s="24">
        <f>H1134+IF(Limit=Oui,MAX(0,K1134),K1134)</f>
        <v>379.36331076064067</v>
      </c>
      <c r="I1135" s="12">
        <f>Cp*RhoP/(J1135*RhoA)*dP/1000*MassivSS</f>
        <v>0.47506918934211423</v>
      </c>
      <c r="J1135" s="24">
        <f>IF(H1135&lt;600,425+0.773*H1135-1.69/1000*H1135^2+2.22/1000^2*H1135^3,IF(H1135&lt;735,666+13002/(738-H1135),IF(H1135&lt;900,545+17820/(H1135-731),650)))</f>
        <v>596.23347655356088</v>
      </c>
      <c r="K1135" s="12">
        <f>LambdaP*MassivSS/(dP/1000)/(J1135*RhoA)/(1+I1135/3)*(D1135-H1135)*DeltaT-(EXP(I1135/10)-1)*(D1135-D1134)</f>
        <v>0.29331813736683043</v>
      </c>
      <c r="L1135" s="24">
        <f>L1134+IF(Limit=Oui,MAX(0,O1134),O1134)</f>
        <v>379.36331076064067</v>
      </c>
      <c r="M1135" s="12">
        <f>Cp*RhoP/(N1135*RhoA)*dP/1000*MassivW</f>
        <v>0.47506918934211423</v>
      </c>
      <c r="N1135" s="24">
        <f>IF(L1135&lt;600,425+0.773*L1135-1.69/1000*L1135^2+2.22/1000^2*L1135^3,IF(L1135&lt;735,666+13002/(738-L1135),IF(L1135&lt;900,545+17820/(L1135-731),650)))</f>
        <v>596.23347655356088</v>
      </c>
      <c r="O1135" s="12">
        <f>LambdaP*MassivW/(dP/1000)/(N1135*RhoA)/(1+M1135/3)*(D1135-L1135)*DeltaT-(EXP(M1135/10)-1)*(D1135-D1134)</f>
        <v>0.29331813736683043</v>
      </c>
      <c r="P1135" s="24">
        <f>P1134+IF(Limit=Oui,MAX(0,S1134),S1134)</f>
        <v>379.36331076064067</v>
      </c>
      <c r="Q1135" s="12">
        <f>Cp*RhoP/(R1135*RhoA)*dP/1000*MassivSI</f>
        <v>0.47506918934211423</v>
      </c>
      <c r="R1135" s="24">
        <f>IF(P1135&lt;600,425+0.773*P1135-1.69/1000*P1135^2+2.22/1000^2*P1135^3,IF(P1135&lt;735,666+13002/(738-P1135),IF(P1135&lt;900,545+17820/(P1135-731),650)))</f>
        <v>596.23347655356088</v>
      </c>
      <c r="S1135" s="12">
        <f>LambdaP*MassivSI/(dP/1000)/(R1135*RhoA)/(1+Q1135/3)*(D1135-P1135)*DeltaT-(EXP(Q1135/10)-1)*(D1135-D1134)</f>
        <v>0.29331813736683043</v>
      </c>
    </row>
    <row r="1136" spans="2:19" x14ac:dyDescent="0.25">
      <c r="B1136" s="3">
        <f t="shared" si="68"/>
        <v>5590</v>
      </c>
      <c r="C1136" s="14">
        <f t="shared" si="69"/>
        <v>93.166666666666671</v>
      </c>
      <c r="D1136" s="11">
        <f t="shared" si="70"/>
        <v>1011.1618294064818</v>
      </c>
      <c r="E1136" s="11">
        <f t="shared" si="71"/>
        <v>379.65662889800751</v>
      </c>
      <c r="F1136" s="11">
        <f>L1136</f>
        <v>379.65662889800751</v>
      </c>
      <c r="G1136" s="11">
        <f>P1136</f>
        <v>379.65662889800751</v>
      </c>
      <c r="H1136" s="24">
        <f>H1135+IF(Limit=Oui,MAX(0,K1135),K1135)</f>
        <v>379.65662889800751</v>
      </c>
      <c r="I1136" s="12">
        <f>Cp*RhoP/(J1136*RhoA)*dP/1000*MassivSS</f>
        <v>0.47496416370252864</v>
      </c>
      <c r="J1136" s="24">
        <f>IF(H1136&lt;600,425+0.773*H1136-1.69/1000*H1136^2+2.22/1000^2*H1136^3,IF(H1136&lt;735,666+13002/(738-H1136),IF(H1136&lt;900,545+17820/(H1136-731),650)))</f>
        <v>596.36531766285475</v>
      </c>
      <c r="K1136" s="12">
        <f>LambdaP*MassivSS/(dP/1000)/(J1136*RhoA)/(1+I1136/3)*(D1136-H1136)*DeltaT-(EXP(I1136/10)-1)*(D1136-D1135)</f>
        <v>0.29319255338009198</v>
      </c>
      <c r="L1136" s="24">
        <f>L1135+IF(Limit=Oui,MAX(0,O1135),O1135)</f>
        <v>379.65662889800751</v>
      </c>
      <c r="M1136" s="12">
        <f>Cp*RhoP/(N1136*RhoA)*dP/1000*MassivW</f>
        <v>0.47496416370252864</v>
      </c>
      <c r="N1136" s="24">
        <f>IF(L1136&lt;600,425+0.773*L1136-1.69/1000*L1136^2+2.22/1000^2*L1136^3,IF(L1136&lt;735,666+13002/(738-L1136),IF(L1136&lt;900,545+17820/(L1136-731),650)))</f>
        <v>596.36531766285475</v>
      </c>
      <c r="O1136" s="12">
        <f>LambdaP*MassivW/(dP/1000)/(N1136*RhoA)/(1+M1136/3)*(D1136-L1136)*DeltaT-(EXP(M1136/10)-1)*(D1136-D1135)</f>
        <v>0.29319255338009198</v>
      </c>
      <c r="P1136" s="24">
        <f>P1135+IF(Limit=Oui,MAX(0,S1135),S1135)</f>
        <v>379.65662889800751</v>
      </c>
      <c r="Q1136" s="12">
        <f>Cp*RhoP/(R1136*RhoA)*dP/1000*MassivSI</f>
        <v>0.47496416370252864</v>
      </c>
      <c r="R1136" s="24">
        <f>IF(P1136&lt;600,425+0.773*P1136-1.69/1000*P1136^2+2.22/1000^2*P1136^3,IF(P1136&lt;735,666+13002/(738-P1136),IF(P1136&lt;900,545+17820/(P1136-731),650)))</f>
        <v>596.36531766285475</v>
      </c>
      <c r="S1136" s="12">
        <f>LambdaP*MassivSI/(dP/1000)/(R1136*RhoA)/(1+Q1136/3)*(D1136-P1136)*DeltaT-(EXP(Q1136/10)-1)*(D1136-D1135)</f>
        <v>0.29319255338009198</v>
      </c>
    </row>
    <row r="1137" spans="2:19" x14ac:dyDescent="0.25">
      <c r="B1137" s="3">
        <f t="shared" si="68"/>
        <v>5595</v>
      </c>
      <c r="C1137" s="14">
        <f t="shared" si="69"/>
        <v>93.25</v>
      </c>
      <c r="D1137" s="11">
        <f t="shared" si="70"/>
        <v>1011.2956076263125</v>
      </c>
      <c r="E1137" s="11">
        <f t="shared" si="71"/>
        <v>379.94982145138761</v>
      </c>
      <c r="F1137" s="11">
        <f>L1137</f>
        <v>379.94982145138761</v>
      </c>
      <c r="G1137" s="11">
        <f>P1137</f>
        <v>379.94982145138761</v>
      </c>
      <c r="H1137" s="24">
        <f>H1136+IF(Limit=Oui,MAX(0,K1136),K1136)</f>
        <v>379.94982145138761</v>
      </c>
      <c r="I1137" s="12">
        <f>Cp*RhoP/(J1137*RhoA)*dP/1000*MassivSS</f>
        <v>0.4748591146388817</v>
      </c>
      <c r="J1137" s="24">
        <f>IF(H1137&lt;600,425+0.773*H1137-1.69/1000*H1137^2+2.22/1000^2*H1137^3,IF(H1137&lt;735,666+13002/(738-H1137),IF(H1137&lt;900,545+17820/(H1137-731),650)))</f>
        <v>596.49724651560439</v>
      </c>
      <c r="K1137" s="12">
        <f>LambdaP*MassivSS/(dP/1000)/(J1137*RhoA)/(1+I1137/3)*(D1137-H1137)*DeltaT-(EXP(I1137/10)-1)*(D1137-D1136)</f>
        <v>0.29306697220035155</v>
      </c>
      <c r="L1137" s="24">
        <f>L1136+IF(Limit=Oui,MAX(0,O1136),O1136)</f>
        <v>379.94982145138761</v>
      </c>
      <c r="M1137" s="12">
        <f>Cp*RhoP/(N1137*RhoA)*dP/1000*MassivW</f>
        <v>0.4748591146388817</v>
      </c>
      <c r="N1137" s="24">
        <f>IF(L1137&lt;600,425+0.773*L1137-1.69/1000*L1137^2+2.22/1000^2*L1137^3,IF(L1137&lt;735,666+13002/(738-L1137),IF(L1137&lt;900,545+17820/(L1137-731),650)))</f>
        <v>596.49724651560439</v>
      </c>
      <c r="O1137" s="12">
        <f>LambdaP*MassivW/(dP/1000)/(N1137*RhoA)/(1+M1137/3)*(D1137-L1137)*DeltaT-(EXP(M1137/10)-1)*(D1137-D1136)</f>
        <v>0.29306697220035155</v>
      </c>
      <c r="P1137" s="24">
        <f>P1136+IF(Limit=Oui,MAX(0,S1136),S1136)</f>
        <v>379.94982145138761</v>
      </c>
      <c r="Q1137" s="12">
        <f>Cp*RhoP/(R1137*RhoA)*dP/1000*MassivSI</f>
        <v>0.4748591146388817</v>
      </c>
      <c r="R1137" s="24">
        <f>IF(P1137&lt;600,425+0.773*P1137-1.69/1000*P1137^2+2.22/1000^2*P1137^3,IF(P1137&lt;735,666+13002/(738-P1137),IF(P1137&lt;900,545+17820/(P1137-731),650)))</f>
        <v>596.49724651560439</v>
      </c>
      <c r="S1137" s="12">
        <f>LambdaP*MassivSI/(dP/1000)/(R1137*RhoA)/(1+Q1137/3)*(D1137-P1137)*DeltaT-(EXP(Q1137/10)-1)*(D1137-D1136)</f>
        <v>0.29306697220035155</v>
      </c>
    </row>
    <row r="1138" spans="2:19" x14ac:dyDescent="0.25">
      <c r="B1138" s="3">
        <f t="shared" si="68"/>
        <v>5600</v>
      </c>
      <c r="C1138" s="14">
        <f t="shared" si="69"/>
        <v>93.333333333333329</v>
      </c>
      <c r="D1138" s="11">
        <f t="shared" si="70"/>
        <v>1011.4292665078403</v>
      </c>
      <c r="E1138" s="11">
        <f t="shared" si="71"/>
        <v>380.24288842358794</v>
      </c>
      <c r="F1138" s="11">
        <f>L1138</f>
        <v>380.24288842358794</v>
      </c>
      <c r="G1138" s="11">
        <f>P1138</f>
        <v>380.24288842358794</v>
      </c>
      <c r="H1138" s="24">
        <f>H1137+IF(Limit=Oui,MAX(0,K1137),K1137)</f>
        <v>380.24288842358794</v>
      </c>
      <c r="I1138" s="12">
        <f>Cp*RhoP/(J1138*RhoA)*dP/1000*MassivSS</f>
        <v>0.47475404209249683</v>
      </c>
      <c r="J1138" s="24">
        <f>IF(H1138&lt;600,425+0.773*H1138-1.69/1000*H1138^2+2.22/1000^2*H1138^3,IF(H1138&lt;735,666+13002/(738-H1138),IF(H1138&lt;900,545+17820/(H1138-731),650)))</f>
        <v>596.6292632633224</v>
      </c>
      <c r="K1138" s="12">
        <f>LambdaP*MassivSS/(dP/1000)/(J1138*RhoA)/(1+I1138/3)*(D1138-H1138)*DeltaT-(EXP(I1138/10)-1)*(D1138-D1137)</f>
        <v>0.29294139393836816</v>
      </c>
      <c r="L1138" s="24">
        <f>L1137+IF(Limit=Oui,MAX(0,O1137),O1137)</f>
        <v>380.24288842358794</v>
      </c>
      <c r="M1138" s="12">
        <f>Cp*RhoP/(N1138*RhoA)*dP/1000*MassivW</f>
        <v>0.47475404209249683</v>
      </c>
      <c r="N1138" s="24">
        <f>IF(L1138&lt;600,425+0.773*L1138-1.69/1000*L1138^2+2.22/1000^2*L1138^3,IF(L1138&lt;735,666+13002/(738-L1138),IF(L1138&lt;900,545+17820/(L1138-731),650)))</f>
        <v>596.6292632633224</v>
      </c>
      <c r="O1138" s="12">
        <f>LambdaP*MassivW/(dP/1000)/(N1138*RhoA)/(1+M1138/3)*(D1138-L1138)*DeltaT-(EXP(M1138/10)-1)*(D1138-D1137)</f>
        <v>0.29294139393836816</v>
      </c>
      <c r="P1138" s="24">
        <f>P1137+IF(Limit=Oui,MAX(0,S1137),S1137)</f>
        <v>380.24288842358794</v>
      </c>
      <c r="Q1138" s="12">
        <f>Cp*RhoP/(R1138*RhoA)*dP/1000*MassivSI</f>
        <v>0.47475404209249683</v>
      </c>
      <c r="R1138" s="24">
        <f>IF(P1138&lt;600,425+0.773*P1138-1.69/1000*P1138^2+2.22/1000^2*P1138^3,IF(P1138&lt;735,666+13002/(738-P1138),IF(P1138&lt;900,545+17820/(P1138-731),650)))</f>
        <v>596.6292632633224</v>
      </c>
      <c r="S1138" s="12">
        <f>LambdaP*MassivSI/(dP/1000)/(R1138*RhoA)/(1+Q1138/3)*(D1138-P1138)*DeltaT-(EXP(Q1138/10)-1)*(D1138-D1137)</f>
        <v>0.29294139393836816</v>
      </c>
    </row>
    <row r="1139" spans="2:19" x14ac:dyDescent="0.25">
      <c r="B1139" s="3">
        <f t="shared" si="68"/>
        <v>5605</v>
      </c>
      <c r="C1139" s="14">
        <f t="shared" si="69"/>
        <v>93.416666666666671</v>
      </c>
      <c r="D1139" s="11">
        <f t="shared" si="70"/>
        <v>1011.5628062637894</v>
      </c>
      <c r="E1139" s="11">
        <f t="shared" si="71"/>
        <v>380.53582981752629</v>
      </c>
      <c r="F1139" s="11">
        <f>L1139</f>
        <v>380.53582981752629</v>
      </c>
      <c r="G1139" s="11">
        <f>P1139</f>
        <v>380.53582981752629</v>
      </c>
      <c r="H1139" s="24">
        <f>H1138+IF(Limit=Oui,MAX(0,K1138),K1138)</f>
        <v>380.53582981752629</v>
      </c>
      <c r="I1139" s="12">
        <f>Cp*RhoP/(J1139*RhoA)*dP/1000*MassivSS</f>
        <v>0.4746489460054546</v>
      </c>
      <c r="J1139" s="24">
        <f>IF(H1139&lt;600,425+0.773*H1139-1.69/1000*H1139^2+2.22/1000^2*H1139^3,IF(H1139&lt;735,666+13002/(738-H1139),IF(H1139&lt;900,545+17820/(H1139-731),650)))</f>
        <v>596.76136805679448</v>
      </c>
      <c r="K1139" s="12">
        <f>LambdaP*MassivSS/(dP/1000)/(J1139*RhoA)/(1+I1139/3)*(D1139-H1139)*DeltaT-(EXP(I1139/10)-1)*(D1139-D1138)</f>
        <v>0.29281581870485374</v>
      </c>
      <c r="L1139" s="24">
        <f>L1138+IF(Limit=Oui,MAX(0,O1138),O1138)</f>
        <v>380.53582981752629</v>
      </c>
      <c r="M1139" s="12">
        <f>Cp*RhoP/(N1139*RhoA)*dP/1000*MassivW</f>
        <v>0.4746489460054546</v>
      </c>
      <c r="N1139" s="24">
        <f>IF(L1139&lt;600,425+0.773*L1139-1.69/1000*L1139^2+2.22/1000^2*L1139^3,IF(L1139&lt;735,666+13002/(738-L1139),IF(L1139&lt;900,545+17820/(L1139-731),650)))</f>
        <v>596.76136805679448</v>
      </c>
      <c r="O1139" s="12">
        <f>LambdaP*MassivW/(dP/1000)/(N1139*RhoA)/(1+M1139/3)*(D1139-L1139)*DeltaT-(EXP(M1139/10)-1)*(D1139-D1138)</f>
        <v>0.29281581870485374</v>
      </c>
      <c r="P1139" s="24">
        <f>P1138+IF(Limit=Oui,MAX(0,S1138),S1138)</f>
        <v>380.53582981752629</v>
      </c>
      <c r="Q1139" s="12">
        <f>Cp*RhoP/(R1139*RhoA)*dP/1000*MassivSI</f>
        <v>0.4746489460054546</v>
      </c>
      <c r="R1139" s="24">
        <f>IF(P1139&lt;600,425+0.773*P1139-1.69/1000*P1139^2+2.22/1000^2*P1139^3,IF(P1139&lt;735,666+13002/(738-P1139),IF(P1139&lt;900,545+17820/(P1139-731),650)))</f>
        <v>596.76136805679448</v>
      </c>
      <c r="S1139" s="12">
        <f>LambdaP*MassivSI/(dP/1000)/(R1139*RhoA)/(1+Q1139/3)*(D1139-P1139)*DeltaT-(EXP(Q1139/10)-1)*(D1139-D1138)</f>
        <v>0.29281581870485374</v>
      </c>
    </row>
    <row r="1140" spans="2:19" x14ac:dyDescent="0.25">
      <c r="B1140" s="3">
        <f t="shared" si="68"/>
        <v>5610</v>
      </c>
      <c r="C1140" s="14">
        <f t="shared" si="69"/>
        <v>93.5</v>
      </c>
      <c r="D1140" s="11">
        <f t="shared" si="70"/>
        <v>1011.6962271063159</v>
      </c>
      <c r="E1140" s="11">
        <f t="shared" si="71"/>
        <v>380.82864563623116</v>
      </c>
      <c r="F1140" s="11">
        <f>L1140</f>
        <v>380.82864563623116</v>
      </c>
      <c r="G1140" s="11">
        <f>P1140</f>
        <v>380.82864563623116</v>
      </c>
      <c r="H1140" s="24">
        <f>H1139+IF(Limit=Oui,MAX(0,K1139),K1139)</f>
        <v>380.82864563623116</v>
      </c>
      <c r="I1140" s="12">
        <f>Cp*RhoP/(J1140*RhoA)*dP/1000*MassivSS</f>
        <v>0.47454382632059233</v>
      </c>
      <c r="J1140" s="24">
        <f>IF(H1140&lt;600,425+0.773*H1140-1.69/1000*H1140^2+2.22/1000^2*H1140^3,IF(H1140&lt;735,666+13002/(738-H1140),IF(H1140&lt;900,545+17820/(H1140-731),650)))</f>
        <v>596.89356104607964</v>
      </c>
      <c r="K1140" s="12">
        <f>LambdaP*MassivSS/(dP/1000)/(J1140*RhoA)/(1+I1140/3)*(D1140-H1140)*DeltaT-(EXP(I1140/10)-1)*(D1140-D1139)</f>
        <v>0.29269024661039028</v>
      </c>
      <c r="L1140" s="24">
        <f>L1139+IF(Limit=Oui,MAX(0,O1139),O1139)</f>
        <v>380.82864563623116</v>
      </c>
      <c r="M1140" s="12">
        <f>Cp*RhoP/(N1140*RhoA)*dP/1000*MassivW</f>
        <v>0.47454382632059233</v>
      </c>
      <c r="N1140" s="24">
        <f>IF(L1140&lt;600,425+0.773*L1140-1.69/1000*L1140^2+2.22/1000^2*L1140^3,IF(L1140&lt;735,666+13002/(738-L1140),IF(L1140&lt;900,545+17820/(L1140-731),650)))</f>
        <v>596.89356104607964</v>
      </c>
      <c r="O1140" s="12">
        <f>LambdaP*MassivW/(dP/1000)/(N1140*RhoA)/(1+M1140/3)*(D1140-L1140)*DeltaT-(EXP(M1140/10)-1)*(D1140-D1139)</f>
        <v>0.29269024661039028</v>
      </c>
      <c r="P1140" s="24">
        <f>P1139+IF(Limit=Oui,MAX(0,S1139),S1139)</f>
        <v>380.82864563623116</v>
      </c>
      <c r="Q1140" s="12">
        <f>Cp*RhoP/(R1140*RhoA)*dP/1000*MassivSI</f>
        <v>0.47454382632059233</v>
      </c>
      <c r="R1140" s="24">
        <f>IF(P1140&lt;600,425+0.773*P1140-1.69/1000*P1140^2+2.22/1000^2*P1140^3,IF(P1140&lt;735,666+13002/(738-P1140),IF(P1140&lt;900,545+17820/(P1140-731),650)))</f>
        <v>596.89356104607964</v>
      </c>
      <c r="S1140" s="12">
        <f>LambdaP*MassivSI/(dP/1000)/(R1140*RhoA)/(1+Q1140/3)*(D1140-P1140)*DeltaT-(EXP(Q1140/10)-1)*(D1140-D1139)</f>
        <v>0.29269024661039028</v>
      </c>
    </row>
    <row r="1141" spans="2:19" x14ac:dyDescent="0.25">
      <c r="B1141" s="3">
        <f t="shared" si="68"/>
        <v>5615</v>
      </c>
      <c r="C1141" s="14">
        <f t="shared" si="69"/>
        <v>93.583333333333329</v>
      </c>
      <c r="D1141" s="11">
        <f t="shared" si="70"/>
        <v>1011.8295292470094</v>
      </c>
      <c r="E1141" s="11">
        <f t="shared" si="71"/>
        <v>381.12133588284155</v>
      </c>
      <c r="F1141" s="11">
        <f>L1141</f>
        <v>381.12133588284155</v>
      </c>
      <c r="G1141" s="11">
        <f>P1141</f>
        <v>381.12133588284155</v>
      </c>
      <c r="H1141" s="24">
        <f>H1140+IF(Limit=Oui,MAX(0,K1140),K1140)</f>
        <v>381.12133588284155</v>
      </c>
      <c r="I1141" s="12">
        <f>Cp*RhoP/(J1141*RhoA)*dP/1000*MassivSS</f>
        <v>0.47443868298149955</v>
      </c>
      <c r="J1141" s="24">
        <f>IF(H1141&lt;600,425+0.773*H1141-1.69/1000*H1141^2+2.22/1000^2*H1141^3,IF(H1141&lt;735,666+13002/(738-H1141),IF(H1141&lt;900,545+17820/(H1141-731),650)))</f>
        <v>597.02584238051247</v>
      </c>
      <c r="K1141" s="12">
        <f>LambdaP*MassivSS/(dP/1000)/(J1141*RhoA)/(1+I1141/3)*(D1141-H1141)*DeltaT-(EXP(I1141/10)-1)*(D1141-D1140)</f>
        <v>0.29256467776548473</v>
      </c>
      <c r="L1141" s="24">
        <f>L1140+IF(Limit=Oui,MAX(0,O1140),O1140)</f>
        <v>381.12133588284155</v>
      </c>
      <c r="M1141" s="12">
        <f>Cp*RhoP/(N1141*RhoA)*dP/1000*MassivW</f>
        <v>0.47443868298149955</v>
      </c>
      <c r="N1141" s="24">
        <f>IF(L1141&lt;600,425+0.773*L1141-1.69/1000*L1141^2+2.22/1000^2*L1141^3,IF(L1141&lt;735,666+13002/(738-L1141),IF(L1141&lt;900,545+17820/(L1141-731),650)))</f>
        <v>597.02584238051247</v>
      </c>
      <c r="O1141" s="12">
        <f>LambdaP*MassivW/(dP/1000)/(N1141*RhoA)/(1+M1141/3)*(D1141-L1141)*DeltaT-(EXP(M1141/10)-1)*(D1141-D1140)</f>
        <v>0.29256467776548473</v>
      </c>
      <c r="P1141" s="24">
        <f>P1140+IF(Limit=Oui,MAX(0,S1140),S1140)</f>
        <v>381.12133588284155</v>
      </c>
      <c r="Q1141" s="12">
        <f>Cp*RhoP/(R1141*RhoA)*dP/1000*MassivSI</f>
        <v>0.47443868298149955</v>
      </c>
      <c r="R1141" s="24">
        <f>IF(P1141&lt;600,425+0.773*P1141-1.69/1000*P1141^2+2.22/1000^2*P1141^3,IF(P1141&lt;735,666+13002/(738-P1141),IF(P1141&lt;900,545+17820/(P1141-731),650)))</f>
        <v>597.02584238051247</v>
      </c>
      <c r="S1141" s="12">
        <f>LambdaP*MassivSI/(dP/1000)/(R1141*RhoA)/(1+Q1141/3)*(D1141-P1141)*DeltaT-(EXP(Q1141/10)-1)*(D1141-D1140)</f>
        <v>0.29256467776548473</v>
      </c>
    </row>
    <row r="1142" spans="2:19" x14ac:dyDescent="0.25">
      <c r="B1142" s="3">
        <f t="shared" si="68"/>
        <v>5620</v>
      </c>
      <c r="C1142" s="14">
        <f t="shared" si="69"/>
        <v>93.666666666666671</v>
      </c>
      <c r="D1142" s="11">
        <f t="shared" si="70"/>
        <v>1011.9627128968958</v>
      </c>
      <c r="E1142" s="11">
        <f t="shared" si="71"/>
        <v>381.41390056060703</v>
      </c>
      <c r="F1142" s="11">
        <f>L1142</f>
        <v>381.41390056060703</v>
      </c>
      <c r="G1142" s="11">
        <f>P1142</f>
        <v>381.41390056060703</v>
      </c>
      <c r="H1142" s="24">
        <f>H1141+IF(Limit=Oui,MAX(0,K1141),K1141)</f>
        <v>381.41390056060703</v>
      </c>
      <c r="I1142" s="12">
        <f>Cp*RhoP/(J1142*RhoA)*dP/1000*MassivSS</f>
        <v>0.47433351593251744</v>
      </c>
      <c r="J1142" s="24">
        <f>IF(H1142&lt;600,425+0.773*H1142-1.69/1000*H1142^2+2.22/1000^2*H1142^3,IF(H1142&lt;735,666+13002/(738-H1142),IF(H1142&lt;900,545+17820/(H1142-731),650)))</f>
        <v>597.1582122087035</v>
      </c>
      <c r="K1142" s="12">
        <f>LambdaP*MassivSS/(dP/1000)/(J1142*RhoA)/(1+I1142/3)*(D1142-H1142)*DeltaT-(EXP(I1142/10)-1)*(D1142-D1141)</f>
        <v>0.29243911228053043</v>
      </c>
      <c r="L1142" s="24">
        <f>L1141+IF(Limit=Oui,MAX(0,O1141),O1141)</f>
        <v>381.41390056060703</v>
      </c>
      <c r="M1142" s="12">
        <f>Cp*RhoP/(N1142*RhoA)*dP/1000*MassivW</f>
        <v>0.47433351593251744</v>
      </c>
      <c r="N1142" s="24">
        <f>IF(L1142&lt;600,425+0.773*L1142-1.69/1000*L1142^2+2.22/1000^2*L1142^3,IF(L1142&lt;735,666+13002/(738-L1142),IF(L1142&lt;900,545+17820/(L1142-731),650)))</f>
        <v>597.1582122087035</v>
      </c>
      <c r="O1142" s="12">
        <f>LambdaP*MassivW/(dP/1000)/(N1142*RhoA)/(1+M1142/3)*(D1142-L1142)*DeltaT-(EXP(M1142/10)-1)*(D1142-D1141)</f>
        <v>0.29243911228053043</v>
      </c>
      <c r="P1142" s="24">
        <f>P1141+IF(Limit=Oui,MAX(0,S1141),S1141)</f>
        <v>381.41390056060703</v>
      </c>
      <c r="Q1142" s="12">
        <f>Cp*RhoP/(R1142*RhoA)*dP/1000*MassivSI</f>
        <v>0.47433351593251744</v>
      </c>
      <c r="R1142" s="24">
        <f>IF(P1142&lt;600,425+0.773*P1142-1.69/1000*P1142^2+2.22/1000^2*P1142^3,IF(P1142&lt;735,666+13002/(738-P1142),IF(P1142&lt;900,545+17820/(P1142-731),650)))</f>
        <v>597.1582122087035</v>
      </c>
      <c r="S1142" s="12">
        <f>LambdaP*MassivSI/(dP/1000)/(R1142*RhoA)/(1+Q1142/3)*(D1142-P1142)*DeltaT-(EXP(Q1142/10)-1)*(D1142-D1141)</f>
        <v>0.29243911228053043</v>
      </c>
    </row>
    <row r="1143" spans="2:19" x14ac:dyDescent="0.25">
      <c r="B1143" s="3">
        <f t="shared" si="68"/>
        <v>5625</v>
      </c>
      <c r="C1143" s="14">
        <f t="shared" si="69"/>
        <v>93.75</v>
      </c>
      <c r="D1143" s="11">
        <f t="shared" si="70"/>
        <v>1012.0957782664379</v>
      </c>
      <c r="E1143" s="11">
        <f t="shared" si="71"/>
        <v>381.70633967288757</v>
      </c>
      <c r="F1143" s="11">
        <f>L1143</f>
        <v>381.70633967288757</v>
      </c>
      <c r="G1143" s="11">
        <f>P1143</f>
        <v>381.70633967288757</v>
      </c>
      <c r="H1143" s="24">
        <f>H1142+IF(Limit=Oui,MAX(0,K1142),K1142)</f>
        <v>381.70633967288757</v>
      </c>
      <c r="I1143" s="12">
        <f>Cp*RhoP/(J1143*RhoA)*dP/1000*MassivSS</f>
        <v>0.47422832511873581</v>
      </c>
      <c r="J1143" s="24">
        <f>IF(H1143&lt;600,425+0.773*H1143-1.69/1000*H1143^2+2.22/1000^2*H1143^3,IF(H1143&lt;735,666+13002/(738-H1143),IF(H1143&lt;900,545+17820/(H1143-731),650)))</f>
        <v>597.29067067854044</v>
      </c>
      <c r="K1143" s="12">
        <f>LambdaP*MassivSS/(dP/1000)/(J1143*RhoA)/(1+I1143/3)*(D1143-H1143)*DeltaT-(EXP(I1143/10)-1)*(D1143-D1142)</f>
        <v>0.29231355026586703</v>
      </c>
      <c r="L1143" s="24">
        <f>L1142+IF(Limit=Oui,MAX(0,O1142),O1142)</f>
        <v>381.70633967288757</v>
      </c>
      <c r="M1143" s="12">
        <f>Cp*RhoP/(N1143*RhoA)*dP/1000*MassivW</f>
        <v>0.47422832511873581</v>
      </c>
      <c r="N1143" s="24">
        <f>IF(L1143&lt;600,425+0.773*L1143-1.69/1000*L1143^2+2.22/1000^2*L1143^3,IF(L1143&lt;735,666+13002/(738-L1143),IF(L1143&lt;900,545+17820/(L1143-731),650)))</f>
        <v>597.29067067854044</v>
      </c>
      <c r="O1143" s="12">
        <f>LambdaP*MassivW/(dP/1000)/(N1143*RhoA)/(1+M1143/3)*(D1143-L1143)*DeltaT-(EXP(M1143/10)-1)*(D1143-D1142)</f>
        <v>0.29231355026586703</v>
      </c>
      <c r="P1143" s="24">
        <f>P1142+IF(Limit=Oui,MAX(0,S1142),S1142)</f>
        <v>381.70633967288757</v>
      </c>
      <c r="Q1143" s="12">
        <f>Cp*RhoP/(R1143*RhoA)*dP/1000*MassivSI</f>
        <v>0.47422832511873581</v>
      </c>
      <c r="R1143" s="24">
        <f>IF(P1143&lt;600,425+0.773*P1143-1.69/1000*P1143^2+2.22/1000^2*P1143^3,IF(P1143&lt;735,666+13002/(738-P1143),IF(P1143&lt;900,545+17820/(P1143-731),650)))</f>
        <v>597.29067067854044</v>
      </c>
      <c r="S1143" s="12">
        <f>LambdaP*MassivSI/(dP/1000)/(R1143*RhoA)/(1+Q1143/3)*(D1143-P1143)*DeltaT-(EXP(Q1143/10)-1)*(D1143-D1142)</f>
        <v>0.29231355026586703</v>
      </c>
    </row>
    <row r="1144" spans="2:19" x14ac:dyDescent="0.25">
      <c r="B1144" s="3">
        <f t="shared" si="68"/>
        <v>5630</v>
      </c>
      <c r="C1144" s="14">
        <f t="shared" si="69"/>
        <v>93.833333333333329</v>
      </c>
      <c r="D1144" s="11">
        <f t="shared" si="70"/>
        <v>1012.2287255655392</v>
      </c>
      <c r="E1144" s="11">
        <f t="shared" si="71"/>
        <v>381.99865322315344</v>
      </c>
      <c r="F1144" s="11">
        <f>L1144</f>
        <v>381.99865322315344</v>
      </c>
      <c r="G1144" s="11">
        <f>P1144</f>
        <v>381.99865322315344</v>
      </c>
      <c r="H1144" s="24">
        <f>H1143+IF(Limit=Oui,MAX(0,K1143),K1143)</f>
        <v>381.99865322315344</v>
      </c>
      <c r="I1144" s="12">
        <f>Cp*RhoP/(J1144*RhoA)*dP/1000*MassivSS</f>
        <v>0.47412311048599109</v>
      </c>
      <c r="J1144" s="24">
        <f>IF(H1144&lt;600,425+0.773*H1144-1.69/1000*H1144^2+2.22/1000^2*H1144^3,IF(H1144&lt;735,666+13002/(738-H1144),IF(H1144&lt;900,545+17820/(H1144-731),650)))</f>
        <v>597.42321793719009</v>
      </c>
      <c r="K1144" s="12">
        <f>LambdaP*MassivSS/(dP/1000)/(J1144*RhoA)/(1+I1144/3)*(D1144-H1144)*DeltaT-(EXP(I1144/10)-1)*(D1144-D1143)</f>
        <v>0.29218799183167043</v>
      </c>
      <c r="L1144" s="24">
        <f>L1143+IF(Limit=Oui,MAX(0,O1143),O1143)</f>
        <v>381.99865322315344</v>
      </c>
      <c r="M1144" s="12">
        <f>Cp*RhoP/(N1144*RhoA)*dP/1000*MassivW</f>
        <v>0.47412311048599109</v>
      </c>
      <c r="N1144" s="24">
        <f>IF(L1144&lt;600,425+0.773*L1144-1.69/1000*L1144^2+2.22/1000^2*L1144^3,IF(L1144&lt;735,666+13002/(738-L1144),IF(L1144&lt;900,545+17820/(L1144-731),650)))</f>
        <v>597.42321793719009</v>
      </c>
      <c r="O1144" s="12">
        <f>LambdaP*MassivW/(dP/1000)/(N1144*RhoA)/(1+M1144/3)*(D1144-L1144)*DeltaT-(EXP(M1144/10)-1)*(D1144-D1143)</f>
        <v>0.29218799183167043</v>
      </c>
      <c r="P1144" s="24">
        <f>P1143+IF(Limit=Oui,MAX(0,S1143),S1143)</f>
        <v>381.99865322315344</v>
      </c>
      <c r="Q1144" s="12">
        <f>Cp*RhoP/(R1144*RhoA)*dP/1000*MassivSI</f>
        <v>0.47412311048599109</v>
      </c>
      <c r="R1144" s="24">
        <f>IF(P1144&lt;600,425+0.773*P1144-1.69/1000*P1144^2+2.22/1000^2*P1144^3,IF(P1144&lt;735,666+13002/(738-P1144),IF(P1144&lt;900,545+17820/(P1144-731),650)))</f>
        <v>597.42321793719009</v>
      </c>
      <c r="S1144" s="12">
        <f>LambdaP*MassivSI/(dP/1000)/(R1144*RhoA)/(1+Q1144/3)*(D1144-P1144)*DeltaT-(EXP(Q1144/10)-1)*(D1144-D1143)</f>
        <v>0.29218799183167043</v>
      </c>
    </row>
    <row r="1145" spans="2:19" x14ac:dyDescent="0.25">
      <c r="B1145" s="3">
        <f t="shared" si="68"/>
        <v>5635</v>
      </c>
      <c r="C1145" s="14">
        <f t="shared" si="69"/>
        <v>93.916666666666671</v>
      </c>
      <c r="D1145" s="11">
        <f t="shared" si="70"/>
        <v>1012.3615550035444</v>
      </c>
      <c r="E1145" s="11">
        <f t="shared" si="71"/>
        <v>382.29084121498511</v>
      </c>
      <c r="F1145" s="11">
        <f>L1145</f>
        <v>382.29084121498511</v>
      </c>
      <c r="G1145" s="11">
        <f>P1145</f>
        <v>382.29084121498511</v>
      </c>
      <c r="H1145" s="24">
        <f>H1144+IF(Limit=Oui,MAX(0,K1144),K1144)</f>
        <v>382.29084121498511</v>
      </c>
      <c r="I1145" s="12">
        <f>Cp*RhoP/(J1145*RhoA)*dP/1000*MassivSS</f>
        <v>0.47401787198086348</v>
      </c>
      <c r="J1145" s="24">
        <f>IF(H1145&lt;600,425+0.773*H1145-1.69/1000*H1145^2+2.22/1000^2*H1145^3,IF(H1145&lt;735,666+13002/(738-H1145),IF(H1145&lt;900,545+17820/(H1145-731),650)))</f>
        <v>597.55585413109861</v>
      </c>
      <c r="K1145" s="12">
        <f>LambdaP*MassivSS/(dP/1000)/(J1145*RhoA)/(1+I1145/3)*(D1145-H1145)*DeltaT-(EXP(I1145/10)-1)*(D1145-D1144)</f>
        <v>0.29206243708807961</v>
      </c>
      <c r="L1145" s="24">
        <f>L1144+IF(Limit=Oui,MAX(0,O1144),O1144)</f>
        <v>382.29084121498511</v>
      </c>
      <c r="M1145" s="12">
        <f>Cp*RhoP/(N1145*RhoA)*dP/1000*MassivW</f>
        <v>0.47401787198086348</v>
      </c>
      <c r="N1145" s="24">
        <f>IF(L1145&lt;600,425+0.773*L1145-1.69/1000*L1145^2+2.22/1000^2*L1145^3,IF(L1145&lt;735,666+13002/(738-L1145),IF(L1145&lt;900,545+17820/(L1145-731),650)))</f>
        <v>597.55585413109861</v>
      </c>
      <c r="O1145" s="12">
        <f>LambdaP*MassivW/(dP/1000)/(N1145*RhoA)/(1+M1145/3)*(D1145-L1145)*DeltaT-(EXP(M1145/10)-1)*(D1145-D1144)</f>
        <v>0.29206243708807961</v>
      </c>
      <c r="P1145" s="24">
        <f>P1144+IF(Limit=Oui,MAX(0,S1144),S1144)</f>
        <v>382.29084121498511</v>
      </c>
      <c r="Q1145" s="12">
        <f>Cp*RhoP/(R1145*RhoA)*dP/1000*MassivSI</f>
        <v>0.47401787198086348</v>
      </c>
      <c r="R1145" s="24">
        <f>IF(P1145&lt;600,425+0.773*P1145-1.69/1000*P1145^2+2.22/1000^2*P1145^3,IF(P1145&lt;735,666+13002/(738-P1145),IF(P1145&lt;900,545+17820/(P1145-731),650)))</f>
        <v>597.55585413109861</v>
      </c>
      <c r="S1145" s="12">
        <f>LambdaP*MassivSI/(dP/1000)/(R1145*RhoA)/(1+Q1145/3)*(D1145-P1145)*DeltaT-(EXP(Q1145/10)-1)*(D1145-D1144)</f>
        <v>0.29206243708807961</v>
      </c>
    </row>
    <row r="1146" spans="2:19" x14ac:dyDescent="0.25">
      <c r="B1146" s="3">
        <f t="shared" si="68"/>
        <v>5640</v>
      </c>
      <c r="C1146" s="14">
        <f t="shared" si="69"/>
        <v>94</v>
      </c>
      <c r="D1146" s="11">
        <f t="shared" si="70"/>
        <v>1012.4942667892416</v>
      </c>
      <c r="E1146" s="11">
        <f t="shared" si="71"/>
        <v>382.58290365207318</v>
      </c>
      <c r="F1146" s="11">
        <f>L1146</f>
        <v>382.58290365207318</v>
      </c>
      <c r="G1146" s="11">
        <f>P1146</f>
        <v>382.58290365207318</v>
      </c>
      <c r="H1146" s="24">
        <f>H1145+IF(Limit=Oui,MAX(0,K1145),K1145)</f>
        <v>382.58290365207318</v>
      </c>
      <c r="I1146" s="12">
        <f>Cp*RhoP/(J1146*RhoA)*dP/1000*MassivSS</f>
        <v>0.4739126095506761</v>
      </c>
      <c r="J1146" s="24">
        <f>IF(H1146&lt;600,425+0.773*H1146-1.69/1000*H1146^2+2.22/1000^2*H1146^3,IF(H1146&lt;735,666+13002/(738-H1146),IF(H1146&lt;900,545+17820/(H1146-731),650)))</f>
        <v>597.6885794059931</v>
      </c>
      <c r="K1146" s="12">
        <f>LambdaP*MassivSS/(dP/1000)/(J1146*RhoA)/(1+I1146/3)*(D1146-H1146)*DeltaT-(EXP(I1146/10)-1)*(D1146-D1145)</f>
        <v>0.29193688614513519</v>
      </c>
      <c r="L1146" s="24">
        <f>L1145+IF(Limit=Oui,MAX(0,O1145),O1145)</f>
        <v>382.58290365207318</v>
      </c>
      <c r="M1146" s="12">
        <f>Cp*RhoP/(N1146*RhoA)*dP/1000*MassivW</f>
        <v>0.4739126095506761</v>
      </c>
      <c r="N1146" s="24">
        <f>IF(L1146&lt;600,425+0.773*L1146-1.69/1000*L1146^2+2.22/1000^2*L1146^3,IF(L1146&lt;735,666+13002/(738-L1146),IF(L1146&lt;900,545+17820/(L1146-731),650)))</f>
        <v>597.6885794059931</v>
      </c>
      <c r="O1146" s="12">
        <f>LambdaP*MassivW/(dP/1000)/(N1146*RhoA)/(1+M1146/3)*(D1146-L1146)*DeltaT-(EXP(M1146/10)-1)*(D1146-D1145)</f>
        <v>0.29193688614513519</v>
      </c>
      <c r="P1146" s="24">
        <f>P1145+IF(Limit=Oui,MAX(0,S1145),S1145)</f>
        <v>382.58290365207318</v>
      </c>
      <c r="Q1146" s="12">
        <f>Cp*RhoP/(R1146*RhoA)*dP/1000*MassivSI</f>
        <v>0.4739126095506761</v>
      </c>
      <c r="R1146" s="24">
        <f>IF(P1146&lt;600,425+0.773*P1146-1.69/1000*P1146^2+2.22/1000^2*P1146^3,IF(P1146&lt;735,666+13002/(738-P1146),IF(P1146&lt;900,545+17820/(P1146-731),650)))</f>
        <v>597.6885794059931</v>
      </c>
      <c r="S1146" s="12">
        <f>LambdaP*MassivSI/(dP/1000)/(R1146*RhoA)/(1+Q1146/3)*(D1146-P1146)*DeltaT-(EXP(Q1146/10)-1)*(D1146-D1145)</f>
        <v>0.29193688614513519</v>
      </c>
    </row>
    <row r="1147" spans="2:19" x14ac:dyDescent="0.25">
      <c r="B1147" s="3">
        <f t="shared" si="68"/>
        <v>5645</v>
      </c>
      <c r="C1147" s="14">
        <f t="shared" si="69"/>
        <v>94.083333333333329</v>
      </c>
      <c r="D1147" s="11">
        <f t="shared" si="70"/>
        <v>1012.6268611308654</v>
      </c>
      <c r="E1147" s="11">
        <f t="shared" si="71"/>
        <v>382.87484053821834</v>
      </c>
      <c r="F1147" s="11">
        <f>L1147</f>
        <v>382.87484053821834</v>
      </c>
      <c r="G1147" s="11">
        <f>P1147</f>
        <v>382.87484053821834</v>
      </c>
      <c r="H1147" s="24">
        <f>H1146+IF(Limit=Oui,MAX(0,K1146),K1146)</f>
        <v>382.87484053821834</v>
      </c>
      <c r="I1147" s="12">
        <f>Cp*RhoP/(J1147*RhoA)*dP/1000*MassivSS</f>
        <v>0.47380732314349067</v>
      </c>
      <c r="J1147" s="24">
        <f>IF(H1147&lt;600,425+0.773*H1147-1.69/1000*H1147^2+2.22/1000^2*H1147^3,IF(H1147&lt;735,666+13002/(738-H1147),IF(H1147&lt;900,545+17820/(H1147-731),650)))</f>
        <v>597.82139390688326</v>
      </c>
      <c r="K1147" s="12">
        <f>LambdaP*MassivSS/(dP/1000)/(J1147*RhoA)/(1+I1147/3)*(D1147-H1147)*DeltaT-(EXP(I1147/10)-1)*(D1147-D1146)</f>
        <v>0.29181133911273005</v>
      </c>
      <c r="L1147" s="24">
        <f>L1146+IF(Limit=Oui,MAX(0,O1146),O1146)</f>
        <v>382.87484053821834</v>
      </c>
      <c r="M1147" s="12">
        <f>Cp*RhoP/(N1147*RhoA)*dP/1000*MassivW</f>
        <v>0.47380732314349067</v>
      </c>
      <c r="N1147" s="24">
        <f>IF(L1147&lt;600,425+0.773*L1147-1.69/1000*L1147^2+2.22/1000^2*L1147^3,IF(L1147&lt;735,666+13002/(738-L1147),IF(L1147&lt;900,545+17820/(L1147-731),650)))</f>
        <v>597.82139390688326</v>
      </c>
      <c r="O1147" s="12">
        <f>LambdaP*MassivW/(dP/1000)/(N1147*RhoA)/(1+M1147/3)*(D1147-L1147)*DeltaT-(EXP(M1147/10)-1)*(D1147-D1146)</f>
        <v>0.29181133911273005</v>
      </c>
      <c r="P1147" s="24">
        <f>P1146+IF(Limit=Oui,MAX(0,S1146),S1146)</f>
        <v>382.87484053821834</v>
      </c>
      <c r="Q1147" s="12">
        <f>Cp*RhoP/(R1147*RhoA)*dP/1000*MassivSI</f>
        <v>0.47380732314349067</v>
      </c>
      <c r="R1147" s="24">
        <f>IF(P1147&lt;600,425+0.773*P1147-1.69/1000*P1147^2+2.22/1000^2*P1147^3,IF(P1147&lt;735,666+13002/(738-P1147),IF(P1147&lt;900,545+17820/(P1147-731),650)))</f>
        <v>597.82139390688326</v>
      </c>
      <c r="S1147" s="12">
        <f>LambdaP*MassivSI/(dP/1000)/(R1147*RhoA)/(1+Q1147/3)*(D1147-P1147)*DeltaT-(EXP(Q1147/10)-1)*(D1147-D1146)</f>
        <v>0.29181133911273005</v>
      </c>
    </row>
    <row r="1148" spans="2:19" x14ac:dyDescent="0.25">
      <c r="B1148" s="3">
        <f t="shared" si="68"/>
        <v>5650</v>
      </c>
      <c r="C1148" s="14">
        <f t="shared" si="69"/>
        <v>94.166666666666671</v>
      </c>
      <c r="D1148" s="11">
        <f t="shared" si="70"/>
        <v>1012.7593382360977</v>
      </c>
      <c r="E1148" s="11">
        <f t="shared" si="71"/>
        <v>383.16665187733105</v>
      </c>
      <c r="F1148" s="11">
        <f>L1148</f>
        <v>383.16665187733105</v>
      </c>
      <c r="G1148" s="11">
        <f>P1148</f>
        <v>383.16665187733105</v>
      </c>
      <c r="H1148" s="24">
        <f>H1147+IF(Limit=Oui,MAX(0,K1147),K1147)</f>
        <v>383.16665187733105</v>
      </c>
      <c r="I1148" s="12">
        <f>Cp*RhoP/(J1148*RhoA)*dP/1000*MassivSS</f>
        <v>0.47370201270810747</v>
      </c>
      <c r="J1148" s="24">
        <f>IF(H1148&lt;600,425+0.773*H1148-1.69/1000*H1148^2+2.22/1000^2*H1148^3,IF(H1148&lt;735,666+13002/(738-H1148),IF(H1148&lt;900,545+17820/(H1148-731),650)))</f>
        <v>597.95429777806135</v>
      </c>
      <c r="K1148" s="12">
        <f>LambdaP*MassivSS/(dP/1000)/(J1148*RhoA)/(1+I1148/3)*(D1148-H1148)*DeltaT-(EXP(I1148/10)-1)*(D1148-D1147)</f>
        <v>0.29168579610072493</v>
      </c>
      <c r="L1148" s="24">
        <f>L1147+IF(Limit=Oui,MAX(0,O1147),O1147)</f>
        <v>383.16665187733105</v>
      </c>
      <c r="M1148" s="12">
        <f>Cp*RhoP/(N1148*RhoA)*dP/1000*MassivW</f>
        <v>0.47370201270810747</v>
      </c>
      <c r="N1148" s="24">
        <f>IF(L1148&lt;600,425+0.773*L1148-1.69/1000*L1148^2+2.22/1000^2*L1148^3,IF(L1148&lt;735,666+13002/(738-L1148),IF(L1148&lt;900,545+17820/(L1148-731),650)))</f>
        <v>597.95429777806135</v>
      </c>
      <c r="O1148" s="12">
        <f>LambdaP*MassivW/(dP/1000)/(N1148*RhoA)/(1+M1148/3)*(D1148-L1148)*DeltaT-(EXP(M1148/10)-1)*(D1148-D1147)</f>
        <v>0.29168579610072493</v>
      </c>
      <c r="P1148" s="24">
        <f>P1147+IF(Limit=Oui,MAX(0,S1147),S1147)</f>
        <v>383.16665187733105</v>
      </c>
      <c r="Q1148" s="12">
        <f>Cp*RhoP/(R1148*RhoA)*dP/1000*MassivSI</f>
        <v>0.47370201270810747</v>
      </c>
      <c r="R1148" s="24">
        <f>IF(P1148&lt;600,425+0.773*P1148-1.69/1000*P1148^2+2.22/1000^2*P1148^3,IF(P1148&lt;735,666+13002/(738-P1148),IF(P1148&lt;900,545+17820/(P1148-731),650)))</f>
        <v>597.95429777806135</v>
      </c>
      <c r="S1148" s="12">
        <f>LambdaP*MassivSI/(dP/1000)/(R1148*RhoA)/(1+Q1148/3)*(D1148-P1148)*DeltaT-(EXP(Q1148/10)-1)*(D1148-D1147)</f>
        <v>0.29168579610072493</v>
      </c>
    </row>
    <row r="1149" spans="2:19" x14ac:dyDescent="0.25">
      <c r="B1149" s="3">
        <f t="shared" si="68"/>
        <v>5655</v>
      </c>
      <c r="C1149" s="14">
        <f t="shared" si="69"/>
        <v>94.25</v>
      </c>
      <c r="D1149" s="11">
        <f t="shared" si="70"/>
        <v>1012.8916983120698</v>
      </c>
      <c r="E1149" s="11">
        <f t="shared" si="71"/>
        <v>383.4583376734318</v>
      </c>
      <c r="F1149" s="11">
        <f>L1149</f>
        <v>383.4583376734318</v>
      </c>
      <c r="G1149" s="11">
        <f>P1149</f>
        <v>383.4583376734318</v>
      </c>
      <c r="H1149" s="24">
        <f>H1148+IF(Limit=Oui,MAX(0,K1148),K1148)</f>
        <v>383.4583376734318</v>
      </c>
      <c r="I1149" s="12">
        <f>Cp*RhoP/(J1149*RhoA)*dP/1000*MassivSS</f>
        <v>0.47359667819406098</v>
      </c>
      <c r="J1149" s="24">
        <f>IF(H1149&lt;600,425+0.773*H1149-1.69/1000*H1149^2+2.22/1000^2*H1149^3,IF(H1149&lt;735,666+13002/(738-H1149),IF(H1149&lt;900,545+17820/(H1149-731),650)))</f>
        <v>598.08729116310485</v>
      </c>
      <c r="K1149" s="12">
        <f>LambdaP*MassivSS/(dP/1000)/(J1149*RhoA)/(1+I1149/3)*(D1149-H1149)*DeltaT-(EXP(I1149/10)-1)*(D1149-D1148)</f>
        <v>0.29156025721885936</v>
      </c>
      <c r="L1149" s="24">
        <f>L1148+IF(Limit=Oui,MAX(0,O1148),O1148)</f>
        <v>383.4583376734318</v>
      </c>
      <c r="M1149" s="12">
        <f>Cp*RhoP/(N1149*RhoA)*dP/1000*MassivW</f>
        <v>0.47359667819406098</v>
      </c>
      <c r="N1149" s="24">
        <f>IF(L1149&lt;600,425+0.773*L1149-1.69/1000*L1149^2+2.22/1000^2*L1149^3,IF(L1149&lt;735,666+13002/(738-L1149),IF(L1149&lt;900,545+17820/(L1149-731),650)))</f>
        <v>598.08729116310485</v>
      </c>
      <c r="O1149" s="12">
        <f>LambdaP*MassivW/(dP/1000)/(N1149*RhoA)/(1+M1149/3)*(D1149-L1149)*DeltaT-(EXP(M1149/10)-1)*(D1149-D1148)</f>
        <v>0.29156025721885936</v>
      </c>
      <c r="P1149" s="24">
        <f>P1148+IF(Limit=Oui,MAX(0,S1148),S1148)</f>
        <v>383.4583376734318</v>
      </c>
      <c r="Q1149" s="12">
        <f>Cp*RhoP/(R1149*RhoA)*dP/1000*MassivSI</f>
        <v>0.47359667819406098</v>
      </c>
      <c r="R1149" s="24">
        <f>IF(P1149&lt;600,425+0.773*P1149-1.69/1000*P1149^2+2.22/1000^2*P1149^3,IF(P1149&lt;735,666+13002/(738-P1149),IF(P1149&lt;900,545+17820/(P1149-731),650)))</f>
        <v>598.08729116310485</v>
      </c>
      <c r="S1149" s="12">
        <f>LambdaP*MassivSI/(dP/1000)/(R1149*RhoA)/(1+Q1149/3)*(D1149-P1149)*DeltaT-(EXP(Q1149/10)-1)*(D1149-D1148)</f>
        <v>0.29156025721885936</v>
      </c>
    </row>
    <row r="1150" spans="2:19" x14ac:dyDescent="0.25">
      <c r="B1150" s="3">
        <f t="shared" si="68"/>
        <v>5660</v>
      </c>
      <c r="C1150" s="14">
        <f t="shared" si="69"/>
        <v>94.333333333333329</v>
      </c>
      <c r="D1150" s="11">
        <f t="shared" si="70"/>
        <v>1013.0239415653649</v>
      </c>
      <c r="E1150" s="11">
        <f t="shared" si="71"/>
        <v>383.74989793065066</v>
      </c>
      <c r="F1150" s="11">
        <f>L1150</f>
        <v>383.74989793065066</v>
      </c>
      <c r="G1150" s="11">
        <f>P1150</f>
        <v>383.74989793065066</v>
      </c>
      <c r="H1150" s="24">
        <f>H1149+IF(Limit=Oui,MAX(0,K1149),K1149)</f>
        <v>383.74989793065066</v>
      </c>
      <c r="I1150" s="12">
        <f>Cp*RhoP/(J1150*RhoA)*dP/1000*MassivSS</f>
        <v>0.47349131955161972</v>
      </c>
      <c r="J1150" s="24">
        <f>IF(H1150&lt;600,425+0.773*H1150-1.69/1000*H1150^2+2.22/1000^2*H1150^3,IF(H1150&lt;735,666+13002/(738-H1150),IF(H1150&lt;900,545+17820/(H1150-731),650)))</f>
        <v>598.22037420487641</v>
      </c>
      <c r="K1150" s="12">
        <f>LambdaP*MassivSS/(dP/1000)/(J1150*RhoA)/(1+I1150/3)*(D1150-H1150)*DeltaT-(EXP(I1150/10)-1)*(D1150-D1149)</f>
        <v>0.29143472257676911</v>
      </c>
      <c r="L1150" s="24">
        <f>L1149+IF(Limit=Oui,MAX(0,O1149),O1149)</f>
        <v>383.74989793065066</v>
      </c>
      <c r="M1150" s="12">
        <f>Cp*RhoP/(N1150*RhoA)*dP/1000*MassivW</f>
        <v>0.47349131955161972</v>
      </c>
      <c r="N1150" s="24">
        <f>IF(L1150&lt;600,425+0.773*L1150-1.69/1000*L1150^2+2.22/1000^2*L1150^3,IF(L1150&lt;735,666+13002/(738-L1150),IF(L1150&lt;900,545+17820/(L1150-731),650)))</f>
        <v>598.22037420487641</v>
      </c>
      <c r="O1150" s="12">
        <f>LambdaP*MassivW/(dP/1000)/(N1150*RhoA)/(1+M1150/3)*(D1150-L1150)*DeltaT-(EXP(M1150/10)-1)*(D1150-D1149)</f>
        <v>0.29143472257676911</v>
      </c>
      <c r="P1150" s="24">
        <f>P1149+IF(Limit=Oui,MAX(0,S1149),S1149)</f>
        <v>383.74989793065066</v>
      </c>
      <c r="Q1150" s="12">
        <f>Cp*RhoP/(R1150*RhoA)*dP/1000*MassivSI</f>
        <v>0.47349131955161972</v>
      </c>
      <c r="R1150" s="24">
        <f>IF(P1150&lt;600,425+0.773*P1150-1.69/1000*P1150^2+2.22/1000^2*P1150^3,IF(P1150&lt;735,666+13002/(738-P1150),IF(P1150&lt;900,545+17820/(P1150-731),650)))</f>
        <v>598.22037420487641</v>
      </c>
      <c r="S1150" s="12">
        <f>LambdaP*MassivSI/(dP/1000)/(R1150*RhoA)/(1+Q1150/3)*(D1150-P1150)*DeltaT-(EXP(Q1150/10)-1)*(D1150-D1149)</f>
        <v>0.29143472257676911</v>
      </c>
    </row>
    <row r="1151" spans="2:19" x14ac:dyDescent="0.25">
      <c r="B1151" s="3">
        <f t="shared" si="68"/>
        <v>5665</v>
      </c>
      <c r="C1151" s="14">
        <f t="shared" si="69"/>
        <v>94.416666666666671</v>
      </c>
      <c r="D1151" s="11">
        <f t="shared" si="70"/>
        <v>1013.1560682020194</v>
      </c>
      <c r="E1151" s="11">
        <f t="shared" si="71"/>
        <v>384.04133265322741</v>
      </c>
      <c r="F1151" s="11">
        <f>L1151</f>
        <v>384.04133265322741</v>
      </c>
      <c r="G1151" s="11">
        <f>P1151</f>
        <v>384.04133265322741</v>
      </c>
      <c r="H1151" s="24">
        <f>H1150+IF(Limit=Oui,MAX(0,K1150),K1150)</f>
        <v>384.04133265322741</v>
      </c>
      <c r="I1151" s="12">
        <f>Cp*RhoP/(J1151*RhoA)*dP/1000*MassivSS</f>
        <v>0.47338593673178175</v>
      </c>
      <c r="J1151" s="24">
        <f>IF(H1151&lt;600,425+0.773*H1151-1.69/1000*H1151^2+2.22/1000^2*H1151^3,IF(H1151&lt;735,666+13002/(738-H1151),IF(H1151&lt;900,545+17820/(H1151-731),650)))</f>
        <v>598.35354704552617</v>
      </c>
      <c r="K1151" s="12">
        <f>LambdaP*MassivSS/(dP/1000)/(J1151*RhoA)/(1+I1151/3)*(D1151-H1151)*DeltaT-(EXP(I1151/10)-1)*(D1151-D1150)</f>
        <v>0.29130919228402341</v>
      </c>
      <c r="L1151" s="24">
        <f>L1150+IF(Limit=Oui,MAX(0,O1150),O1150)</f>
        <v>384.04133265322741</v>
      </c>
      <c r="M1151" s="12">
        <f>Cp*RhoP/(N1151*RhoA)*dP/1000*MassivW</f>
        <v>0.47338593673178175</v>
      </c>
      <c r="N1151" s="24">
        <f>IF(L1151&lt;600,425+0.773*L1151-1.69/1000*L1151^2+2.22/1000^2*L1151^3,IF(L1151&lt;735,666+13002/(738-L1151),IF(L1151&lt;900,545+17820/(L1151-731),650)))</f>
        <v>598.35354704552617</v>
      </c>
      <c r="O1151" s="12">
        <f>LambdaP*MassivW/(dP/1000)/(N1151*RhoA)/(1+M1151/3)*(D1151-L1151)*DeltaT-(EXP(M1151/10)-1)*(D1151-D1150)</f>
        <v>0.29130919228402341</v>
      </c>
      <c r="P1151" s="24">
        <f>P1150+IF(Limit=Oui,MAX(0,S1150),S1150)</f>
        <v>384.04133265322741</v>
      </c>
      <c r="Q1151" s="12">
        <f>Cp*RhoP/(R1151*RhoA)*dP/1000*MassivSI</f>
        <v>0.47338593673178175</v>
      </c>
      <c r="R1151" s="24">
        <f>IF(P1151&lt;600,425+0.773*P1151-1.69/1000*P1151^2+2.22/1000^2*P1151^3,IF(P1151&lt;735,666+13002/(738-P1151),IF(P1151&lt;900,545+17820/(P1151-731),650)))</f>
        <v>598.35354704552617</v>
      </c>
      <c r="S1151" s="12">
        <f>LambdaP*MassivSI/(dP/1000)/(R1151*RhoA)/(1+Q1151/3)*(D1151-P1151)*DeltaT-(EXP(Q1151/10)-1)*(D1151-D1150)</f>
        <v>0.29130919228402341</v>
      </c>
    </row>
    <row r="1152" spans="2:19" x14ac:dyDescent="0.25">
      <c r="B1152" s="3">
        <f t="shared" si="68"/>
        <v>5670</v>
      </c>
      <c r="C1152" s="14">
        <f t="shared" si="69"/>
        <v>94.5</v>
      </c>
      <c r="D1152" s="11">
        <f t="shared" si="70"/>
        <v>1013.288078427525</v>
      </c>
      <c r="E1152" s="11">
        <f t="shared" si="71"/>
        <v>384.33264184551143</v>
      </c>
      <c r="F1152" s="11">
        <f>L1152</f>
        <v>384.33264184551143</v>
      </c>
      <c r="G1152" s="11">
        <f>P1152</f>
        <v>384.33264184551143</v>
      </c>
      <c r="H1152" s="24">
        <f>H1151+IF(Limit=Oui,MAX(0,K1151),K1151)</f>
        <v>384.33264184551143</v>
      </c>
      <c r="I1152" s="12">
        <f>Cp*RhoP/(J1152*RhoA)*dP/1000*MassivSS</f>
        <v>0.47328052968627454</v>
      </c>
      <c r="J1152" s="24">
        <f>IF(H1152&lt;600,425+0.773*H1152-1.69/1000*H1152^2+2.22/1000^2*H1152^3,IF(H1152&lt;735,666+13002/(738-H1152),IF(H1152&lt;900,545+17820/(H1152-731),650)))</f>
        <v>598.48680982649171</v>
      </c>
      <c r="K1152" s="12">
        <f>LambdaP*MassivSS/(dP/1000)/(J1152*RhoA)/(1+I1152/3)*(D1152-H1152)*DeltaT-(EXP(I1152/10)-1)*(D1152-D1151)</f>
        <v>0.29118366645008137</v>
      </c>
      <c r="L1152" s="24">
        <f>L1151+IF(Limit=Oui,MAX(0,O1151),O1151)</f>
        <v>384.33264184551143</v>
      </c>
      <c r="M1152" s="12">
        <f>Cp*RhoP/(N1152*RhoA)*dP/1000*MassivW</f>
        <v>0.47328052968627454</v>
      </c>
      <c r="N1152" s="24">
        <f>IF(L1152&lt;600,425+0.773*L1152-1.69/1000*L1152^2+2.22/1000^2*L1152^3,IF(L1152&lt;735,666+13002/(738-L1152),IF(L1152&lt;900,545+17820/(L1152-731),650)))</f>
        <v>598.48680982649171</v>
      </c>
      <c r="O1152" s="12">
        <f>LambdaP*MassivW/(dP/1000)/(N1152*RhoA)/(1+M1152/3)*(D1152-L1152)*DeltaT-(EXP(M1152/10)-1)*(D1152-D1151)</f>
        <v>0.29118366645008137</v>
      </c>
      <c r="P1152" s="24">
        <f>P1151+IF(Limit=Oui,MAX(0,S1151),S1151)</f>
        <v>384.33264184551143</v>
      </c>
      <c r="Q1152" s="12">
        <f>Cp*RhoP/(R1152*RhoA)*dP/1000*MassivSI</f>
        <v>0.47328052968627454</v>
      </c>
      <c r="R1152" s="24">
        <f>IF(P1152&lt;600,425+0.773*P1152-1.69/1000*P1152^2+2.22/1000^2*P1152^3,IF(P1152&lt;735,666+13002/(738-P1152),IF(P1152&lt;900,545+17820/(P1152-731),650)))</f>
        <v>598.48680982649171</v>
      </c>
      <c r="S1152" s="12">
        <f>LambdaP*MassivSI/(dP/1000)/(R1152*RhoA)/(1+Q1152/3)*(D1152-P1152)*DeltaT-(EXP(Q1152/10)-1)*(D1152-D1151)</f>
        <v>0.29118366645008137</v>
      </c>
    </row>
    <row r="1153" spans="2:19" x14ac:dyDescent="0.25">
      <c r="B1153" s="3">
        <f t="shared" si="68"/>
        <v>5675</v>
      </c>
      <c r="C1153" s="14">
        <f t="shared" si="69"/>
        <v>94.583333333333329</v>
      </c>
      <c r="D1153" s="11">
        <f t="shared" si="70"/>
        <v>1013.4199724468314</v>
      </c>
      <c r="E1153" s="11">
        <f t="shared" si="71"/>
        <v>384.62382551196151</v>
      </c>
      <c r="F1153" s="11">
        <f>L1153</f>
        <v>384.62382551196151</v>
      </c>
      <c r="G1153" s="11">
        <f>P1153</f>
        <v>384.62382551196151</v>
      </c>
      <c r="H1153" s="24">
        <f>H1152+IF(Limit=Oui,MAX(0,K1152),K1152)</f>
        <v>384.62382551196151</v>
      </c>
      <c r="I1153" s="12">
        <f>Cp*RhoP/(J1153*RhoA)*dP/1000*MassivSS</f>
        <v>0.47317509836755134</v>
      </c>
      <c r="J1153" s="24">
        <f>IF(H1153&lt;600,425+0.773*H1153-1.69/1000*H1153^2+2.22/1000^2*H1153^3,IF(H1153&lt;735,666+13002/(738-H1153),IF(H1153&lt;900,545+17820/(H1153-731),650)))</f>
        <v>598.62016268850016</v>
      </c>
      <c r="K1153" s="12">
        <f>LambdaP*MassivSS/(dP/1000)/(J1153*RhoA)/(1+I1153/3)*(D1153-H1153)*DeltaT-(EXP(I1153/10)-1)*(D1153-D1152)</f>
        <v>0.29105814518428597</v>
      </c>
      <c r="L1153" s="24">
        <f>L1152+IF(Limit=Oui,MAX(0,O1152),O1152)</f>
        <v>384.62382551196151</v>
      </c>
      <c r="M1153" s="12">
        <f>Cp*RhoP/(N1153*RhoA)*dP/1000*MassivW</f>
        <v>0.47317509836755134</v>
      </c>
      <c r="N1153" s="24">
        <f>IF(L1153&lt;600,425+0.773*L1153-1.69/1000*L1153^2+2.22/1000^2*L1153^3,IF(L1153&lt;735,666+13002/(738-L1153),IF(L1153&lt;900,545+17820/(L1153-731),650)))</f>
        <v>598.62016268850016</v>
      </c>
      <c r="O1153" s="12">
        <f>LambdaP*MassivW/(dP/1000)/(N1153*RhoA)/(1+M1153/3)*(D1153-L1153)*DeltaT-(EXP(M1153/10)-1)*(D1153-D1152)</f>
        <v>0.29105814518428597</v>
      </c>
      <c r="P1153" s="24">
        <f>P1152+IF(Limit=Oui,MAX(0,S1152),S1152)</f>
        <v>384.62382551196151</v>
      </c>
      <c r="Q1153" s="12">
        <f>Cp*RhoP/(R1153*RhoA)*dP/1000*MassivSI</f>
        <v>0.47317509836755134</v>
      </c>
      <c r="R1153" s="24">
        <f>IF(P1153&lt;600,425+0.773*P1153-1.69/1000*P1153^2+2.22/1000^2*P1153^3,IF(P1153&lt;735,666+13002/(738-P1153),IF(P1153&lt;900,545+17820/(P1153-731),650)))</f>
        <v>598.62016268850016</v>
      </c>
      <c r="S1153" s="12">
        <f>LambdaP*MassivSI/(dP/1000)/(R1153*RhoA)/(1+Q1153/3)*(D1153-P1153)*DeltaT-(EXP(Q1153/10)-1)*(D1153-D1152)</f>
        <v>0.29105814518428597</v>
      </c>
    </row>
    <row r="1154" spans="2:19" x14ac:dyDescent="0.25">
      <c r="B1154" s="3">
        <f t="shared" si="68"/>
        <v>5680</v>
      </c>
      <c r="C1154" s="14">
        <f t="shared" si="69"/>
        <v>94.666666666666671</v>
      </c>
      <c r="D1154" s="11">
        <f t="shared" si="70"/>
        <v>1013.5517504643466</v>
      </c>
      <c r="E1154" s="11">
        <f t="shared" si="71"/>
        <v>384.91488365714582</v>
      </c>
      <c r="F1154" s="11">
        <f>L1154</f>
        <v>384.91488365714582</v>
      </c>
      <c r="G1154" s="11">
        <f>P1154</f>
        <v>384.91488365714582</v>
      </c>
      <c r="H1154" s="24">
        <f>H1153+IF(Limit=Oui,MAX(0,K1153),K1153)</f>
        <v>384.91488365714582</v>
      </c>
      <c r="I1154" s="12">
        <f>Cp*RhoP/(J1154*RhoA)*dP/1000*MassivSS</f>
        <v>0.47306964272878949</v>
      </c>
      <c r="J1154" s="24">
        <f>IF(H1154&lt;600,425+0.773*H1154-1.69/1000*H1154^2+2.22/1000^2*H1154^3,IF(H1154&lt;735,666+13002/(738-H1154),IF(H1154&lt;900,545+17820/(H1154-731),650)))</f>
        <v>598.75360577156926</v>
      </c>
      <c r="K1154" s="12">
        <f>LambdaP*MassivSS/(dP/1000)/(J1154*RhoA)/(1+I1154/3)*(D1154-H1154)*DeltaT-(EXP(I1154/10)-1)*(D1154-D1153)</f>
        <v>0.29093262859595187</v>
      </c>
      <c r="L1154" s="24">
        <f>L1153+IF(Limit=Oui,MAX(0,O1153),O1153)</f>
        <v>384.91488365714582</v>
      </c>
      <c r="M1154" s="12">
        <f>Cp*RhoP/(N1154*RhoA)*dP/1000*MassivW</f>
        <v>0.47306964272878949</v>
      </c>
      <c r="N1154" s="24">
        <f>IF(L1154&lt;600,425+0.773*L1154-1.69/1000*L1154^2+2.22/1000^2*L1154^3,IF(L1154&lt;735,666+13002/(738-L1154),IF(L1154&lt;900,545+17820/(L1154-731),650)))</f>
        <v>598.75360577156926</v>
      </c>
      <c r="O1154" s="12">
        <f>LambdaP*MassivW/(dP/1000)/(N1154*RhoA)/(1+M1154/3)*(D1154-L1154)*DeltaT-(EXP(M1154/10)-1)*(D1154-D1153)</f>
        <v>0.29093262859595187</v>
      </c>
      <c r="P1154" s="24">
        <f>P1153+IF(Limit=Oui,MAX(0,S1153),S1153)</f>
        <v>384.91488365714582</v>
      </c>
      <c r="Q1154" s="12">
        <f>Cp*RhoP/(R1154*RhoA)*dP/1000*MassivSI</f>
        <v>0.47306964272878949</v>
      </c>
      <c r="R1154" s="24">
        <f>IF(P1154&lt;600,425+0.773*P1154-1.69/1000*P1154^2+2.22/1000^2*P1154^3,IF(P1154&lt;735,666+13002/(738-P1154),IF(P1154&lt;900,545+17820/(P1154-731),650)))</f>
        <v>598.75360577156926</v>
      </c>
      <c r="S1154" s="12">
        <f>LambdaP*MassivSI/(dP/1000)/(R1154*RhoA)/(1+Q1154/3)*(D1154-P1154)*DeltaT-(EXP(Q1154/10)-1)*(D1154-D1153)</f>
        <v>0.29093262859595187</v>
      </c>
    </row>
    <row r="1155" spans="2:19" x14ac:dyDescent="0.25">
      <c r="B1155" s="3">
        <f t="shared" si="68"/>
        <v>5685</v>
      </c>
      <c r="C1155" s="14">
        <f t="shared" si="69"/>
        <v>94.75</v>
      </c>
      <c r="D1155" s="11">
        <f t="shared" si="70"/>
        <v>1013.6834126839407</v>
      </c>
      <c r="E1155" s="11">
        <f t="shared" si="71"/>
        <v>385.20581628574178</v>
      </c>
      <c r="F1155" s="11">
        <f>L1155</f>
        <v>385.20581628574178</v>
      </c>
      <c r="G1155" s="11">
        <f>P1155</f>
        <v>385.20581628574178</v>
      </c>
      <c r="H1155" s="24">
        <f>H1154+IF(Limit=Oui,MAX(0,K1154),K1154)</f>
        <v>385.20581628574178</v>
      </c>
      <c r="I1155" s="12">
        <f>Cp*RhoP/(J1155*RhoA)*dP/1000*MassivSS</f>
        <v>0.4729641627238878</v>
      </c>
      <c r="J1155" s="24">
        <f>IF(H1155&lt;600,425+0.773*H1155-1.69/1000*H1155^2+2.22/1000^2*H1155^3,IF(H1155&lt;735,666+13002/(738-H1155),IF(H1155&lt;900,545+17820/(H1155-731),650)))</f>
        <v>598.88713921500801</v>
      </c>
      <c r="K1155" s="12">
        <f>LambdaP*MassivSS/(dP/1000)/(J1155*RhoA)/(1+I1155/3)*(D1155-H1155)*DeltaT-(EXP(I1155/10)-1)*(D1155-D1154)</f>
        <v>0.29080711679421717</v>
      </c>
      <c r="L1155" s="24">
        <f>L1154+IF(Limit=Oui,MAX(0,O1154),O1154)</f>
        <v>385.20581628574178</v>
      </c>
      <c r="M1155" s="12">
        <f>Cp*RhoP/(N1155*RhoA)*dP/1000*MassivW</f>
        <v>0.4729641627238878</v>
      </c>
      <c r="N1155" s="24">
        <f>IF(L1155&lt;600,425+0.773*L1155-1.69/1000*L1155^2+2.22/1000^2*L1155^3,IF(L1155&lt;735,666+13002/(738-L1155),IF(L1155&lt;900,545+17820/(L1155-731),650)))</f>
        <v>598.88713921500801</v>
      </c>
      <c r="O1155" s="12">
        <f>LambdaP*MassivW/(dP/1000)/(N1155*RhoA)/(1+M1155/3)*(D1155-L1155)*DeltaT-(EXP(M1155/10)-1)*(D1155-D1154)</f>
        <v>0.29080711679421717</v>
      </c>
      <c r="P1155" s="24">
        <f>P1154+IF(Limit=Oui,MAX(0,S1154),S1154)</f>
        <v>385.20581628574178</v>
      </c>
      <c r="Q1155" s="12">
        <f>Cp*RhoP/(R1155*RhoA)*dP/1000*MassivSI</f>
        <v>0.4729641627238878</v>
      </c>
      <c r="R1155" s="24">
        <f>IF(P1155&lt;600,425+0.773*P1155-1.69/1000*P1155^2+2.22/1000^2*P1155^3,IF(P1155&lt;735,666+13002/(738-P1155),IF(P1155&lt;900,545+17820/(P1155-731),650)))</f>
        <v>598.88713921500801</v>
      </c>
      <c r="S1155" s="12">
        <f>LambdaP*MassivSI/(dP/1000)/(R1155*RhoA)/(1+Q1155/3)*(D1155-P1155)*DeltaT-(EXP(Q1155/10)-1)*(D1155-D1154)</f>
        <v>0.29080711679421717</v>
      </c>
    </row>
    <row r="1156" spans="2:19" x14ac:dyDescent="0.25">
      <c r="B1156" s="3">
        <f t="shared" si="68"/>
        <v>5690</v>
      </c>
      <c r="C1156" s="14">
        <f t="shared" si="69"/>
        <v>94.833333333333329</v>
      </c>
      <c r="D1156" s="11">
        <f t="shared" si="70"/>
        <v>1013.8149593089458</v>
      </c>
      <c r="E1156" s="11">
        <f t="shared" si="71"/>
        <v>385.49662340253599</v>
      </c>
      <c r="F1156" s="11">
        <f>L1156</f>
        <v>385.49662340253599</v>
      </c>
      <c r="G1156" s="11">
        <f>P1156</f>
        <v>385.49662340253599</v>
      </c>
      <c r="H1156" s="24">
        <f>H1155+IF(Limit=Oui,MAX(0,K1155),K1155)</f>
        <v>385.49662340253599</v>
      </c>
      <c r="I1156" s="12">
        <f>Cp*RhoP/(J1156*RhoA)*dP/1000*MassivSS</f>
        <v>0.47285865830746476</v>
      </c>
      <c r="J1156" s="24">
        <f>IF(H1156&lt;600,425+0.773*H1156-1.69/1000*H1156^2+2.22/1000^2*H1156^3,IF(H1156&lt;735,666+13002/(738-H1156),IF(H1156&lt;900,545+17820/(H1156-731),650)))</f>
        <v>599.02076315741874</v>
      </c>
      <c r="K1156" s="12">
        <f>LambdaP*MassivSS/(dP/1000)/(J1156*RhoA)/(1+I1156/3)*(D1156-H1156)*DeltaT-(EXP(I1156/10)-1)*(D1156-D1155)</f>
        <v>0.29068160988821251</v>
      </c>
      <c r="L1156" s="24">
        <f>L1155+IF(Limit=Oui,MAX(0,O1155),O1155)</f>
        <v>385.49662340253599</v>
      </c>
      <c r="M1156" s="12">
        <f>Cp*RhoP/(N1156*RhoA)*dP/1000*MassivW</f>
        <v>0.47285865830746476</v>
      </c>
      <c r="N1156" s="24">
        <f>IF(L1156&lt;600,425+0.773*L1156-1.69/1000*L1156^2+2.22/1000^2*L1156^3,IF(L1156&lt;735,666+13002/(738-L1156),IF(L1156&lt;900,545+17820/(L1156-731),650)))</f>
        <v>599.02076315741874</v>
      </c>
      <c r="O1156" s="12">
        <f>LambdaP*MassivW/(dP/1000)/(N1156*RhoA)/(1+M1156/3)*(D1156-L1156)*DeltaT-(EXP(M1156/10)-1)*(D1156-D1155)</f>
        <v>0.29068160988821251</v>
      </c>
      <c r="P1156" s="24">
        <f>P1155+IF(Limit=Oui,MAX(0,S1155),S1155)</f>
        <v>385.49662340253599</v>
      </c>
      <c r="Q1156" s="12">
        <f>Cp*RhoP/(R1156*RhoA)*dP/1000*MassivSI</f>
        <v>0.47285865830746476</v>
      </c>
      <c r="R1156" s="24">
        <f>IF(P1156&lt;600,425+0.773*P1156-1.69/1000*P1156^2+2.22/1000^2*P1156^3,IF(P1156&lt;735,666+13002/(738-P1156),IF(P1156&lt;900,545+17820/(P1156-731),650)))</f>
        <v>599.02076315741874</v>
      </c>
      <c r="S1156" s="12">
        <f>LambdaP*MassivSI/(dP/1000)/(R1156*RhoA)/(1+Q1156/3)*(D1156-P1156)*DeltaT-(EXP(Q1156/10)-1)*(D1156-D1155)</f>
        <v>0.29068160988821251</v>
      </c>
    </row>
    <row r="1157" spans="2:19" x14ac:dyDescent="0.25">
      <c r="B1157" s="3">
        <f t="shared" si="68"/>
        <v>5695</v>
      </c>
      <c r="C1157" s="14">
        <f t="shared" si="69"/>
        <v>94.916666666666671</v>
      </c>
      <c r="D1157" s="11">
        <f t="shared" si="70"/>
        <v>1013.9463905421601</v>
      </c>
      <c r="E1157" s="11">
        <f t="shared" si="71"/>
        <v>385.78730501242421</v>
      </c>
      <c r="F1157" s="11">
        <f>L1157</f>
        <v>385.78730501242421</v>
      </c>
      <c r="G1157" s="11">
        <f>P1157</f>
        <v>385.78730501242421</v>
      </c>
      <c r="H1157" s="24">
        <f>H1156+IF(Limit=Oui,MAX(0,K1156),K1156)</f>
        <v>385.78730501242421</v>
      </c>
      <c r="I1157" s="12">
        <f>Cp*RhoP/(J1157*RhoA)*dP/1000*MassivSS</f>
        <v>0.47275312943485631</v>
      </c>
      <c r="J1157" s="24">
        <f>IF(H1157&lt;600,425+0.773*H1157-1.69/1000*H1157^2+2.22/1000^2*H1157^3,IF(H1157&lt;735,666+13002/(738-H1157),IF(H1157&lt;900,545+17820/(H1157-731),650)))</f>
        <v>599.15447773669734</v>
      </c>
      <c r="K1157" s="12">
        <f>LambdaP*MassivSS/(dP/1000)/(J1157*RhoA)/(1+I1157/3)*(D1157-H1157)*DeltaT-(EXP(I1157/10)-1)*(D1157-D1156)</f>
        <v>0.2905561079868918</v>
      </c>
      <c r="L1157" s="24">
        <f>L1156+IF(Limit=Oui,MAX(0,O1156),O1156)</f>
        <v>385.78730501242421</v>
      </c>
      <c r="M1157" s="12">
        <f>Cp*RhoP/(N1157*RhoA)*dP/1000*MassivW</f>
        <v>0.47275312943485631</v>
      </c>
      <c r="N1157" s="24">
        <f>IF(L1157&lt;600,425+0.773*L1157-1.69/1000*L1157^2+2.22/1000^2*L1157^3,IF(L1157&lt;735,666+13002/(738-L1157),IF(L1157&lt;900,545+17820/(L1157-731),650)))</f>
        <v>599.15447773669734</v>
      </c>
      <c r="O1157" s="12">
        <f>LambdaP*MassivW/(dP/1000)/(N1157*RhoA)/(1+M1157/3)*(D1157-L1157)*DeltaT-(EXP(M1157/10)-1)*(D1157-D1156)</f>
        <v>0.2905561079868918</v>
      </c>
      <c r="P1157" s="24">
        <f>P1156+IF(Limit=Oui,MAX(0,S1156),S1156)</f>
        <v>385.78730501242421</v>
      </c>
      <c r="Q1157" s="12">
        <f>Cp*RhoP/(R1157*RhoA)*dP/1000*MassivSI</f>
        <v>0.47275312943485631</v>
      </c>
      <c r="R1157" s="24">
        <f>IF(P1157&lt;600,425+0.773*P1157-1.69/1000*P1157^2+2.22/1000^2*P1157^3,IF(P1157&lt;735,666+13002/(738-P1157),IF(P1157&lt;900,545+17820/(P1157-731),650)))</f>
        <v>599.15447773669734</v>
      </c>
      <c r="S1157" s="12">
        <f>LambdaP*MassivSI/(dP/1000)/(R1157*RhoA)/(1+Q1157/3)*(D1157-P1157)*DeltaT-(EXP(Q1157/10)-1)*(D1157-D1156)</f>
        <v>0.2905561079868918</v>
      </c>
    </row>
    <row r="1158" spans="2:19" x14ac:dyDescent="0.25">
      <c r="B1158" s="3">
        <f t="shared" si="68"/>
        <v>5700</v>
      </c>
      <c r="C1158" s="14">
        <f t="shared" si="69"/>
        <v>95</v>
      </c>
      <c r="D1158" s="11">
        <f t="shared" si="70"/>
        <v>1014.0777065858476</v>
      </c>
      <c r="E1158" s="11">
        <f t="shared" si="71"/>
        <v>386.07786112041111</v>
      </c>
      <c r="F1158" s="11">
        <f>L1158</f>
        <v>386.07786112041111</v>
      </c>
      <c r="G1158" s="11">
        <f>P1158</f>
        <v>386.07786112041111</v>
      </c>
      <c r="H1158" s="24">
        <f>H1157+IF(Limit=Oui,MAX(0,K1157),K1157)</f>
        <v>386.07786112041111</v>
      </c>
      <c r="I1158" s="12">
        <f>Cp*RhoP/(J1158*RhoA)*dP/1000*MassivSS</f>
        <v>0.47264757606211322</v>
      </c>
      <c r="J1158" s="24">
        <f>IF(H1158&lt;600,425+0.773*H1158-1.69/1000*H1158^2+2.22/1000^2*H1158^3,IF(H1158&lt;735,666+13002/(738-H1158),IF(H1158&lt;900,545+17820/(H1158-731),650)))</f>
        <v>599.28828309003529</v>
      </c>
      <c r="K1158" s="12">
        <f>LambdaP*MassivSS/(dP/1000)/(J1158*RhoA)/(1+I1158/3)*(D1158-H1158)*DeltaT-(EXP(I1158/10)-1)*(D1158-D1157)</f>
        <v>0.29043061119918451</v>
      </c>
      <c r="L1158" s="24">
        <f>L1157+IF(Limit=Oui,MAX(0,O1157),O1157)</f>
        <v>386.07786112041111</v>
      </c>
      <c r="M1158" s="12">
        <f>Cp*RhoP/(N1158*RhoA)*dP/1000*MassivW</f>
        <v>0.47264757606211322</v>
      </c>
      <c r="N1158" s="24">
        <f>IF(L1158&lt;600,425+0.773*L1158-1.69/1000*L1158^2+2.22/1000^2*L1158^3,IF(L1158&lt;735,666+13002/(738-L1158),IF(L1158&lt;900,545+17820/(L1158-731),650)))</f>
        <v>599.28828309003529</v>
      </c>
      <c r="O1158" s="12">
        <f>LambdaP*MassivW/(dP/1000)/(N1158*RhoA)/(1+M1158/3)*(D1158-L1158)*DeltaT-(EXP(M1158/10)-1)*(D1158-D1157)</f>
        <v>0.29043061119918451</v>
      </c>
      <c r="P1158" s="24">
        <f>P1157+IF(Limit=Oui,MAX(0,S1157),S1157)</f>
        <v>386.07786112041111</v>
      </c>
      <c r="Q1158" s="12">
        <f>Cp*RhoP/(R1158*RhoA)*dP/1000*MassivSI</f>
        <v>0.47264757606211322</v>
      </c>
      <c r="R1158" s="24">
        <f>IF(P1158&lt;600,425+0.773*P1158-1.69/1000*P1158^2+2.22/1000^2*P1158^3,IF(P1158&lt;735,666+13002/(738-P1158),IF(P1158&lt;900,545+17820/(P1158-731),650)))</f>
        <v>599.28828309003529</v>
      </c>
      <c r="S1158" s="12">
        <f>LambdaP*MassivSI/(dP/1000)/(R1158*RhoA)/(1+Q1158/3)*(D1158-P1158)*DeltaT-(EXP(Q1158/10)-1)*(D1158-D1157)</f>
        <v>0.29043061119918451</v>
      </c>
    </row>
    <row r="1159" spans="2:19" x14ac:dyDescent="0.25">
      <c r="B1159" s="3">
        <f t="shared" si="68"/>
        <v>5705</v>
      </c>
      <c r="C1159" s="14">
        <f t="shared" si="69"/>
        <v>95.083333333333329</v>
      </c>
      <c r="D1159" s="11">
        <f t="shared" si="70"/>
        <v>1014.2089076417412</v>
      </c>
      <c r="E1159" s="11">
        <f t="shared" si="71"/>
        <v>386.36829173161033</v>
      </c>
      <c r="F1159" s="11">
        <f>L1159</f>
        <v>386.36829173161033</v>
      </c>
      <c r="G1159" s="11">
        <f>P1159</f>
        <v>386.36829173161033</v>
      </c>
      <c r="H1159" s="24">
        <f>H1158+IF(Limit=Oui,MAX(0,K1158),K1158)</f>
        <v>386.36829173161033</v>
      </c>
      <c r="I1159" s="12">
        <f>Cp*RhoP/(J1159*RhoA)*dP/1000*MassivSS</f>
        <v>0.47254199814599862</v>
      </c>
      <c r="J1159" s="24">
        <f>IF(H1159&lt;600,425+0.773*H1159-1.69/1000*H1159^2+2.22/1000^2*H1159^3,IF(H1159&lt;735,666+13002/(738-H1159),IF(H1159&lt;900,545+17820/(H1159-731),650)))</f>
        <v>599.42217935392046</v>
      </c>
      <c r="K1159" s="12">
        <f>LambdaP*MassivSS/(dP/1000)/(J1159*RhoA)/(1+I1159/3)*(D1159-H1159)*DeltaT-(EXP(I1159/10)-1)*(D1159-D1158)</f>
        <v>0.29030511963390848</v>
      </c>
      <c r="L1159" s="24">
        <f>L1158+IF(Limit=Oui,MAX(0,O1158),O1158)</f>
        <v>386.36829173161033</v>
      </c>
      <c r="M1159" s="12">
        <f>Cp*RhoP/(N1159*RhoA)*dP/1000*MassivW</f>
        <v>0.47254199814599862</v>
      </c>
      <c r="N1159" s="24">
        <f>IF(L1159&lt;600,425+0.773*L1159-1.69/1000*L1159^2+2.22/1000^2*L1159^3,IF(L1159&lt;735,666+13002/(738-L1159),IF(L1159&lt;900,545+17820/(L1159-731),650)))</f>
        <v>599.42217935392046</v>
      </c>
      <c r="O1159" s="12">
        <f>LambdaP*MassivW/(dP/1000)/(N1159*RhoA)/(1+M1159/3)*(D1159-L1159)*DeltaT-(EXP(M1159/10)-1)*(D1159-D1158)</f>
        <v>0.29030511963390848</v>
      </c>
      <c r="P1159" s="24">
        <f>P1158+IF(Limit=Oui,MAX(0,S1158),S1158)</f>
        <v>386.36829173161033</v>
      </c>
      <c r="Q1159" s="12">
        <f>Cp*RhoP/(R1159*RhoA)*dP/1000*MassivSI</f>
        <v>0.47254199814599862</v>
      </c>
      <c r="R1159" s="24">
        <f>IF(P1159&lt;600,425+0.773*P1159-1.69/1000*P1159^2+2.22/1000^2*P1159^3,IF(P1159&lt;735,666+13002/(738-P1159),IF(P1159&lt;900,545+17820/(P1159-731),650)))</f>
        <v>599.42217935392046</v>
      </c>
      <c r="S1159" s="12">
        <f>LambdaP*MassivSI/(dP/1000)/(R1159*RhoA)/(1+Q1159/3)*(D1159-P1159)*DeltaT-(EXP(Q1159/10)-1)*(D1159-D1158)</f>
        <v>0.29030511963390848</v>
      </c>
    </row>
    <row r="1160" spans="2:19" x14ac:dyDescent="0.25">
      <c r="B1160" s="3">
        <f t="shared" si="68"/>
        <v>5710</v>
      </c>
      <c r="C1160" s="14">
        <f t="shared" si="69"/>
        <v>95.166666666666671</v>
      </c>
      <c r="D1160" s="11">
        <f t="shared" si="70"/>
        <v>1014.3399939110446</v>
      </c>
      <c r="E1160" s="11">
        <f t="shared" si="71"/>
        <v>386.65859685124423</v>
      </c>
      <c r="F1160" s="11">
        <f>L1160</f>
        <v>386.65859685124423</v>
      </c>
      <c r="G1160" s="11">
        <f>P1160</f>
        <v>386.65859685124423</v>
      </c>
      <c r="H1160" s="24">
        <f>H1159+IF(Limit=Oui,MAX(0,K1159),K1159)</f>
        <v>386.65859685124423</v>
      </c>
      <c r="I1160" s="12">
        <f>Cp*RhoP/(J1160*RhoA)*dP/1000*MassivSS</f>
        <v>0.47243639564398654</v>
      </c>
      <c r="J1160" s="24">
        <f>IF(H1160&lt;600,425+0.773*H1160-1.69/1000*H1160^2+2.22/1000^2*H1160^3,IF(H1160&lt;735,666+13002/(738-H1160),IF(H1160&lt;900,545+17820/(H1160-731),650)))</f>
        <v>599.55616666413812</v>
      </c>
      <c r="K1160" s="12">
        <f>LambdaP*MassivSS/(dP/1000)/(J1160*RhoA)/(1+I1160/3)*(D1160-H1160)*DeltaT-(EXP(I1160/10)-1)*(D1160-D1159)</f>
        <v>0.29017963339975855</v>
      </c>
      <c r="L1160" s="24">
        <f>L1159+IF(Limit=Oui,MAX(0,O1159),O1159)</f>
        <v>386.65859685124423</v>
      </c>
      <c r="M1160" s="12">
        <f>Cp*RhoP/(N1160*RhoA)*dP/1000*MassivW</f>
        <v>0.47243639564398654</v>
      </c>
      <c r="N1160" s="24">
        <f>IF(L1160&lt;600,425+0.773*L1160-1.69/1000*L1160^2+2.22/1000^2*L1160^3,IF(L1160&lt;735,666+13002/(738-L1160),IF(L1160&lt;900,545+17820/(L1160-731),650)))</f>
        <v>599.55616666413812</v>
      </c>
      <c r="O1160" s="12">
        <f>LambdaP*MassivW/(dP/1000)/(N1160*RhoA)/(1+M1160/3)*(D1160-L1160)*DeltaT-(EXP(M1160/10)-1)*(D1160-D1159)</f>
        <v>0.29017963339975855</v>
      </c>
      <c r="P1160" s="24">
        <f>P1159+IF(Limit=Oui,MAX(0,S1159),S1159)</f>
        <v>386.65859685124423</v>
      </c>
      <c r="Q1160" s="12">
        <f>Cp*RhoP/(R1160*RhoA)*dP/1000*MassivSI</f>
        <v>0.47243639564398654</v>
      </c>
      <c r="R1160" s="24">
        <f>IF(P1160&lt;600,425+0.773*P1160-1.69/1000*P1160^2+2.22/1000^2*P1160^3,IF(P1160&lt;735,666+13002/(738-P1160),IF(P1160&lt;900,545+17820/(P1160-731),650)))</f>
        <v>599.55616666413812</v>
      </c>
      <c r="S1160" s="12">
        <f>LambdaP*MassivSI/(dP/1000)/(R1160*RhoA)/(1+Q1160/3)*(D1160-P1160)*DeltaT-(EXP(Q1160/10)-1)*(D1160-D1159)</f>
        <v>0.29017963339975855</v>
      </c>
    </row>
    <row r="1161" spans="2:19" x14ac:dyDescent="0.25">
      <c r="B1161" s="3">
        <f t="shared" si="68"/>
        <v>5715</v>
      </c>
      <c r="C1161" s="14">
        <f t="shared" si="69"/>
        <v>95.25</v>
      </c>
      <c r="D1161" s="11">
        <f t="shared" si="70"/>
        <v>1014.4709655944337</v>
      </c>
      <c r="E1161" s="11">
        <f t="shared" si="71"/>
        <v>386.94877648464399</v>
      </c>
      <c r="F1161" s="11">
        <f>L1161</f>
        <v>386.94877648464399</v>
      </c>
      <c r="G1161" s="11">
        <f>P1161</f>
        <v>386.94877648464399</v>
      </c>
      <c r="H1161" s="24">
        <f>H1160+IF(Limit=Oui,MAX(0,K1160),K1160)</f>
        <v>386.94877648464399</v>
      </c>
      <c r="I1161" s="12">
        <f>Cp*RhoP/(J1161*RhoA)*dP/1000*MassivSS</f>
        <v>0.47233076851425954</v>
      </c>
      <c r="J1161" s="24">
        <f>IF(H1161&lt;600,425+0.773*H1161-1.69/1000*H1161^2+2.22/1000^2*H1161^3,IF(H1161&lt;735,666+13002/(738-H1161),IF(H1161&lt;900,545+17820/(H1161-731),650)))</f>
        <v>599.69024515577246</v>
      </c>
      <c r="K1161" s="12">
        <f>LambdaP*MassivSS/(dP/1000)/(J1161*RhoA)/(1+I1161/3)*(D1161-H1161)*DeltaT-(EXP(I1161/10)-1)*(D1161-D1160)</f>
        <v>0.29005415260537715</v>
      </c>
      <c r="L1161" s="24">
        <f>L1160+IF(Limit=Oui,MAX(0,O1160),O1160)</f>
        <v>386.94877648464399</v>
      </c>
      <c r="M1161" s="12">
        <f>Cp*RhoP/(N1161*RhoA)*dP/1000*MassivW</f>
        <v>0.47233076851425954</v>
      </c>
      <c r="N1161" s="24">
        <f>IF(L1161&lt;600,425+0.773*L1161-1.69/1000*L1161^2+2.22/1000^2*L1161^3,IF(L1161&lt;735,666+13002/(738-L1161),IF(L1161&lt;900,545+17820/(L1161-731),650)))</f>
        <v>599.69024515577246</v>
      </c>
      <c r="O1161" s="12">
        <f>LambdaP*MassivW/(dP/1000)/(N1161*RhoA)/(1+M1161/3)*(D1161-L1161)*DeltaT-(EXP(M1161/10)-1)*(D1161-D1160)</f>
        <v>0.29005415260537715</v>
      </c>
      <c r="P1161" s="24">
        <f>P1160+IF(Limit=Oui,MAX(0,S1160),S1160)</f>
        <v>386.94877648464399</v>
      </c>
      <c r="Q1161" s="12">
        <f>Cp*RhoP/(R1161*RhoA)*dP/1000*MassivSI</f>
        <v>0.47233076851425954</v>
      </c>
      <c r="R1161" s="24">
        <f>IF(P1161&lt;600,425+0.773*P1161-1.69/1000*P1161^2+2.22/1000^2*P1161^3,IF(P1161&lt;735,666+13002/(738-P1161),IF(P1161&lt;900,545+17820/(P1161-731),650)))</f>
        <v>599.69024515577246</v>
      </c>
      <c r="S1161" s="12">
        <f>LambdaP*MassivSI/(dP/1000)/(R1161*RhoA)/(1+Q1161/3)*(D1161-P1161)*DeltaT-(EXP(Q1161/10)-1)*(D1161-D1160)</f>
        <v>0.29005415260537715</v>
      </c>
    </row>
    <row r="1162" spans="2:19" x14ac:dyDescent="0.25">
      <c r="B1162" s="3">
        <f t="shared" si="68"/>
        <v>5720</v>
      </c>
      <c r="C1162" s="14">
        <f t="shared" si="69"/>
        <v>95.333333333333329</v>
      </c>
      <c r="D1162" s="11">
        <f t="shared" si="70"/>
        <v>1014.6018228920585</v>
      </c>
      <c r="E1162" s="11">
        <f t="shared" si="71"/>
        <v>387.23883063724935</v>
      </c>
      <c r="F1162" s="11">
        <f>L1162</f>
        <v>387.23883063724935</v>
      </c>
      <c r="G1162" s="11">
        <f>P1162</f>
        <v>387.23883063724935</v>
      </c>
      <c r="H1162" s="24">
        <f>H1161+IF(Limit=Oui,MAX(0,K1161),K1161)</f>
        <v>387.23883063724935</v>
      </c>
      <c r="I1162" s="12">
        <f>Cp*RhoP/(J1162*RhoA)*dP/1000*MassivSS</f>
        <v>0.4722251167157055</v>
      </c>
      <c r="J1162" s="24">
        <f>IF(H1162&lt;600,425+0.773*H1162-1.69/1000*H1162^2+2.22/1000^2*H1162^3,IF(H1162&lt;735,666+13002/(738-H1162),IF(H1162&lt;900,545+17820/(H1162-731),650)))</f>
        <v>599.82441496320803</v>
      </c>
      <c r="K1162" s="12">
        <f>LambdaP*MassivSS/(dP/1000)/(J1162*RhoA)/(1+I1162/3)*(D1162-H1162)*DeltaT-(EXP(I1162/10)-1)*(D1162-D1161)</f>
        <v>0.28992867735928868</v>
      </c>
      <c r="L1162" s="24">
        <f>L1161+IF(Limit=Oui,MAX(0,O1161),O1161)</f>
        <v>387.23883063724935</v>
      </c>
      <c r="M1162" s="12">
        <f>Cp*RhoP/(N1162*RhoA)*dP/1000*MassivW</f>
        <v>0.4722251167157055</v>
      </c>
      <c r="N1162" s="24">
        <f>IF(L1162&lt;600,425+0.773*L1162-1.69/1000*L1162^2+2.22/1000^2*L1162^3,IF(L1162&lt;735,666+13002/(738-L1162),IF(L1162&lt;900,545+17820/(L1162-731),650)))</f>
        <v>599.82441496320803</v>
      </c>
      <c r="O1162" s="12">
        <f>LambdaP*MassivW/(dP/1000)/(N1162*RhoA)/(1+M1162/3)*(D1162-L1162)*DeltaT-(EXP(M1162/10)-1)*(D1162-D1161)</f>
        <v>0.28992867735928868</v>
      </c>
      <c r="P1162" s="24">
        <f>P1161+IF(Limit=Oui,MAX(0,S1161),S1161)</f>
        <v>387.23883063724935</v>
      </c>
      <c r="Q1162" s="12">
        <f>Cp*RhoP/(R1162*RhoA)*dP/1000*MassivSI</f>
        <v>0.4722251167157055</v>
      </c>
      <c r="R1162" s="24">
        <f>IF(P1162&lt;600,425+0.773*P1162-1.69/1000*P1162^2+2.22/1000^2*P1162^3,IF(P1162&lt;735,666+13002/(738-P1162),IF(P1162&lt;900,545+17820/(P1162-731),650)))</f>
        <v>599.82441496320803</v>
      </c>
      <c r="S1162" s="12">
        <f>LambdaP*MassivSI/(dP/1000)/(R1162*RhoA)/(1+Q1162/3)*(D1162-P1162)*DeltaT-(EXP(Q1162/10)-1)*(D1162-D1161)</f>
        <v>0.28992867735928868</v>
      </c>
    </row>
    <row r="1163" spans="2:19" x14ac:dyDescent="0.25">
      <c r="B1163" s="3">
        <f t="shared" si="68"/>
        <v>5725</v>
      </c>
      <c r="C1163" s="14">
        <f t="shared" si="69"/>
        <v>95.416666666666671</v>
      </c>
      <c r="D1163" s="11">
        <f t="shared" si="70"/>
        <v>1014.7325660035452</v>
      </c>
      <c r="E1163" s="11">
        <f t="shared" si="71"/>
        <v>387.52875931460864</v>
      </c>
      <c r="F1163" s="11">
        <f>L1163</f>
        <v>387.52875931460864</v>
      </c>
      <c r="G1163" s="11">
        <f>P1163</f>
        <v>387.52875931460864</v>
      </c>
      <c r="H1163" s="24">
        <f>H1162+IF(Limit=Oui,MAX(0,K1162),K1162)</f>
        <v>387.52875931460864</v>
      </c>
      <c r="I1163" s="12">
        <f>Cp*RhoP/(J1163*RhoA)*dP/1000*MassivSS</f>
        <v>0.4721194402079168</v>
      </c>
      <c r="J1163" s="24">
        <f>IF(H1163&lt;600,425+0.773*H1163-1.69/1000*H1163^2+2.22/1000^2*H1163^3,IF(H1163&lt;735,666+13002/(738-H1163),IF(H1163&lt;900,545+17820/(H1163-731),650)))</f>
        <v>599.9586762201302</v>
      </c>
      <c r="K1163" s="12">
        <f>LambdaP*MassivSS/(dP/1000)/(J1163*RhoA)/(1+I1163/3)*(D1163-H1163)*DeltaT-(EXP(I1163/10)-1)*(D1163-D1162)</f>
        <v>0.28980320776994867</v>
      </c>
      <c r="L1163" s="24">
        <f>L1162+IF(Limit=Oui,MAX(0,O1162),O1162)</f>
        <v>387.52875931460864</v>
      </c>
      <c r="M1163" s="12">
        <f>Cp*RhoP/(N1163*RhoA)*dP/1000*MassivW</f>
        <v>0.4721194402079168</v>
      </c>
      <c r="N1163" s="24">
        <f>IF(L1163&lt;600,425+0.773*L1163-1.69/1000*L1163^2+2.22/1000^2*L1163^3,IF(L1163&lt;735,666+13002/(738-L1163),IF(L1163&lt;900,545+17820/(L1163-731),650)))</f>
        <v>599.9586762201302</v>
      </c>
      <c r="O1163" s="12">
        <f>LambdaP*MassivW/(dP/1000)/(N1163*RhoA)/(1+M1163/3)*(D1163-L1163)*DeltaT-(EXP(M1163/10)-1)*(D1163-D1162)</f>
        <v>0.28980320776994867</v>
      </c>
      <c r="P1163" s="24">
        <f>P1162+IF(Limit=Oui,MAX(0,S1162),S1162)</f>
        <v>387.52875931460864</v>
      </c>
      <c r="Q1163" s="12">
        <f>Cp*RhoP/(R1163*RhoA)*dP/1000*MassivSI</f>
        <v>0.4721194402079168</v>
      </c>
      <c r="R1163" s="24">
        <f>IF(P1163&lt;600,425+0.773*P1163-1.69/1000*P1163^2+2.22/1000^2*P1163^3,IF(P1163&lt;735,666+13002/(738-P1163),IF(P1163&lt;900,545+17820/(P1163-731),650)))</f>
        <v>599.9586762201302</v>
      </c>
      <c r="S1163" s="12">
        <f>LambdaP*MassivSI/(dP/1000)/(R1163*RhoA)/(1+Q1163/3)*(D1163-P1163)*DeltaT-(EXP(Q1163/10)-1)*(D1163-D1162)</f>
        <v>0.28980320776994867</v>
      </c>
    </row>
    <row r="1164" spans="2:19" x14ac:dyDescent="0.25">
      <c r="B1164" s="3">
        <f t="shared" si="68"/>
        <v>5730</v>
      </c>
      <c r="C1164" s="14">
        <f t="shared" si="69"/>
        <v>95.5</v>
      </c>
      <c r="D1164" s="11">
        <f t="shared" si="70"/>
        <v>1014.8631951279979</v>
      </c>
      <c r="E1164" s="11">
        <f t="shared" si="71"/>
        <v>387.81856252237856</v>
      </c>
      <c r="F1164" s="11">
        <f>L1164</f>
        <v>387.81856252237856</v>
      </c>
      <c r="G1164" s="11">
        <f>P1164</f>
        <v>387.81856252237856</v>
      </c>
      <c r="H1164" s="24">
        <f>H1163+IF(Limit=Oui,MAX(0,K1163),K1163)</f>
        <v>387.81856252237856</v>
      </c>
      <c r="I1164" s="12">
        <f>Cp*RhoP/(J1164*RhoA)*dP/1000*MassivSS</f>
        <v>0.47201373895118715</v>
      </c>
      <c r="J1164" s="24">
        <f>IF(H1164&lt;600,425+0.773*H1164-1.69/1000*H1164^2+2.22/1000^2*H1164^3,IF(H1164&lt;735,666+13002/(738-H1164),IF(H1164&lt;900,545+17820/(H1164-731),650)))</f>
        <v>600.09302905952677</v>
      </c>
      <c r="K1164" s="12">
        <f>LambdaP*MassivSS/(dP/1000)/(J1164*RhoA)/(1+I1164/3)*(D1164-H1164)*DeltaT-(EXP(I1164/10)-1)*(D1164-D1163)</f>
        <v>0.28967774394569906</v>
      </c>
      <c r="L1164" s="24">
        <f>L1163+IF(Limit=Oui,MAX(0,O1163),O1163)</f>
        <v>387.81856252237856</v>
      </c>
      <c r="M1164" s="12">
        <f>Cp*RhoP/(N1164*RhoA)*dP/1000*MassivW</f>
        <v>0.47201373895118715</v>
      </c>
      <c r="N1164" s="24">
        <f>IF(L1164&lt;600,425+0.773*L1164-1.69/1000*L1164^2+2.22/1000^2*L1164^3,IF(L1164&lt;735,666+13002/(738-L1164),IF(L1164&lt;900,545+17820/(L1164-731),650)))</f>
        <v>600.09302905952677</v>
      </c>
      <c r="O1164" s="12">
        <f>LambdaP*MassivW/(dP/1000)/(N1164*RhoA)/(1+M1164/3)*(D1164-L1164)*DeltaT-(EXP(M1164/10)-1)*(D1164-D1163)</f>
        <v>0.28967774394569906</v>
      </c>
      <c r="P1164" s="24">
        <f>P1163+IF(Limit=Oui,MAX(0,S1163),S1163)</f>
        <v>387.81856252237856</v>
      </c>
      <c r="Q1164" s="12">
        <f>Cp*RhoP/(R1164*RhoA)*dP/1000*MassivSI</f>
        <v>0.47201373895118715</v>
      </c>
      <c r="R1164" s="24">
        <f>IF(P1164&lt;600,425+0.773*P1164-1.69/1000*P1164^2+2.22/1000^2*P1164^3,IF(P1164&lt;735,666+13002/(738-P1164),IF(P1164&lt;900,545+17820/(P1164-731),650)))</f>
        <v>600.09302905952677</v>
      </c>
      <c r="S1164" s="12">
        <f>LambdaP*MassivSI/(dP/1000)/(R1164*RhoA)/(1+Q1164/3)*(D1164-P1164)*DeltaT-(EXP(Q1164/10)-1)*(D1164-D1163)</f>
        <v>0.28967774394569906</v>
      </c>
    </row>
    <row r="1165" spans="2:19" x14ac:dyDescent="0.25">
      <c r="B1165" s="3">
        <f t="shared" si="68"/>
        <v>5735</v>
      </c>
      <c r="C1165" s="14">
        <f t="shared" si="69"/>
        <v>95.583333333333329</v>
      </c>
      <c r="D1165" s="11">
        <f t="shared" si="70"/>
        <v>1014.9937104640003</v>
      </c>
      <c r="E1165" s="11">
        <f t="shared" si="71"/>
        <v>388.10824026632423</v>
      </c>
      <c r="F1165" s="11">
        <f>L1165</f>
        <v>388.10824026632423</v>
      </c>
      <c r="G1165" s="11">
        <f>P1165</f>
        <v>388.10824026632423</v>
      </c>
      <c r="H1165" s="24">
        <f>H1164+IF(Limit=Oui,MAX(0,K1164),K1164)</f>
        <v>388.10824026632423</v>
      </c>
      <c r="I1165" s="12">
        <f>Cp*RhoP/(J1165*RhoA)*dP/1000*MassivSS</f>
        <v>0.47190801290650969</v>
      </c>
      <c r="J1165" s="24">
        <f>IF(H1165&lt;600,425+0.773*H1165-1.69/1000*H1165^2+2.22/1000^2*H1165^3,IF(H1165&lt;735,666+13002/(738-H1165),IF(H1165&lt;900,545+17820/(H1165-731),650)))</f>
        <v>600.22747361368943</v>
      </c>
      <c r="K1165" s="12">
        <f>LambdaP*MassivSS/(dP/1000)/(J1165*RhoA)/(1+I1165/3)*(D1165-H1165)*DeltaT-(EXP(I1165/10)-1)*(D1165-D1164)</f>
        <v>0.28955228599479615</v>
      </c>
      <c r="L1165" s="24">
        <f>L1164+IF(Limit=Oui,MAX(0,O1164),O1164)</f>
        <v>388.10824026632423</v>
      </c>
      <c r="M1165" s="12">
        <f>Cp*RhoP/(N1165*RhoA)*dP/1000*MassivW</f>
        <v>0.47190801290650969</v>
      </c>
      <c r="N1165" s="24">
        <f>IF(L1165&lt;600,425+0.773*L1165-1.69/1000*L1165^2+2.22/1000^2*L1165^3,IF(L1165&lt;735,666+13002/(738-L1165),IF(L1165&lt;900,545+17820/(L1165-731),650)))</f>
        <v>600.22747361368943</v>
      </c>
      <c r="O1165" s="12">
        <f>LambdaP*MassivW/(dP/1000)/(N1165*RhoA)/(1+M1165/3)*(D1165-L1165)*DeltaT-(EXP(M1165/10)-1)*(D1165-D1164)</f>
        <v>0.28955228599479615</v>
      </c>
      <c r="P1165" s="24">
        <f>P1164+IF(Limit=Oui,MAX(0,S1164),S1164)</f>
        <v>388.10824026632423</v>
      </c>
      <c r="Q1165" s="12">
        <f>Cp*RhoP/(R1165*RhoA)*dP/1000*MassivSI</f>
        <v>0.47190801290650969</v>
      </c>
      <c r="R1165" s="24">
        <f>IF(P1165&lt;600,425+0.773*P1165-1.69/1000*P1165^2+2.22/1000^2*P1165^3,IF(P1165&lt;735,666+13002/(738-P1165),IF(P1165&lt;900,545+17820/(P1165-731),650)))</f>
        <v>600.22747361368943</v>
      </c>
      <c r="S1165" s="12">
        <f>LambdaP*MassivSI/(dP/1000)/(R1165*RhoA)/(1+Q1165/3)*(D1165-P1165)*DeltaT-(EXP(Q1165/10)-1)*(D1165-D1164)</f>
        <v>0.28955228599479615</v>
      </c>
    </row>
    <row r="1166" spans="2:19" x14ac:dyDescent="0.25">
      <c r="B1166" s="3">
        <f t="shared" si="68"/>
        <v>5740</v>
      </c>
      <c r="C1166" s="14">
        <f t="shared" si="69"/>
        <v>95.666666666666671</v>
      </c>
      <c r="D1166" s="11">
        <f t="shared" si="70"/>
        <v>1015.1241122096176</v>
      </c>
      <c r="E1166" s="11">
        <f t="shared" si="71"/>
        <v>388.397792552319</v>
      </c>
      <c r="F1166" s="11">
        <f>L1166</f>
        <v>388.397792552319</v>
      </c>
      <c r="G1166" s="11">
        <f>P1166</f>
        <v>388.397792552319</v>
      </c>
      <c r="H1166" s="24">
        <f>H1165+IF(Limit=Oui,MAX(0,K1165),K1165)</f>
        <v>388.397792552319</v>
      </c>
      <c r="I1166" s="12">
        <f>Cp*RhoP/(J1166*RhoA)*dP/1000*MassivSS</f>
        <v>0.47180226203557457</v>
      </c>
      <c r="J1166" s="24">
        <f>IF(H1166&lt;600,425+0.773*H1166-1.69/1000*H1166^2+2.22/1000^2*H1166^3,IF(H1166&lt;735,666+13002/(738-H1166),IF(H1166&lt;900,545+17820/(H1166-731),650)))</f>
        <v>600.36201001421443</v>
      </c>
      <c r="K1166" s="12">
        <f>LambdaP*MassivSS/(dP/1000)/(J1166*RhoA)/(1+I1166/3)*(D1166-H1166)*DeltaT-(EXP(I1166/10)-1)*(D1166-D1165)</f>
        <v>0.28942683402542047</v>
      </c>
      <c r="L1166" s="24">
        <f>L1165+IF(Limit=Oui,MAX(0,O1165),O1165)</f>
        <v>388.397792552319</v>
      </c>
      <c r="M1166" s="12">
        <f>Cp*RhoP/(N1166*RhoA)*dP/1000*MassivW</f>
        <v>0.47180226203557457</v>
      </c>
      <c r="N1166" s="24">
        <f>IF(L1166&lt;600,425+0.773*L1166-1.69/1000*L1166^2+2.22/1000^2*L1166^3,IF(L1166&lt;735,666+13002/(738-L1166),IF(L1166&lt;900,545+17820/(L1166-731),650)))</f>
        <v>600.36201001421443</v>
      </c>
      <c r="O1166" s="12">
        <f>LambdaP*MassivW/(dP/1000)/(N1166*RhoA)/(1+M1166/3)*(D1166-L1166)*DeltaT-(EXP(M1166/10)-1)*(D1166-D1165)</f>
        <v>0.28942683402542047</v>
      </c>
      <c r="P1166" s="24">
        <f>P1165+IF(Limit=Oui,MAX(0,S1165),S1165)</f>
        <v>388.397792552319</v>
      </c>
      <c r="Q1166" s="12">
        <f>Cp*RhoP/(R1166*RhoA)*dP/1000*MassivSI</f>
        <v>0.47180226203557457</v>
      </c>
      <c r="R1166" s="24">
        <f>IF(P1166&lt;600,425+0.773*P1166-1.69/1000*P1166^2+2.22/1000^2*P1166^3,IF(P1166&lt;735,666+13002/(738-P1166),IF(P1166&lt;900,545+17820/(P1166-731),650)))</f>
        <v>600.36201001421443</v>
      </c>
      <c r="S1166" s="12">
        <f>LambdaP*MassivSI/(dP/1000)/(R1166*RhoA)/(1+Q1166/3)*(D1166-P1166)*DeltaT-(EXP(Q1166/10)-1)*(D1166-D1165)</f>
        <v>0.28942683402542047</v>
      </c>
    </row>
    <row r="1167" spans="2:19" x14ac:dyDescent="0.25">
      <c r="B1167" s="3">
        <f t="shared" si="68"/>
        <v>5745</v>
      </c>
      <c r="C1167" s="14">
        <f t="shared" si="69"/>
        <v>95.75</v>
      </c>
      <c r="D1167" s="11">
        <f t="shared" si="70"/>
        <v>1015.2544005623984</v>
      </c>
      <c r="E1167" s="11">
        <f t="shared" si="71"/>
        <v>388.68721938634445</v>
      </c>
      <c r="F1167" s="11">
        <f>L1167</f>
        <v>388.68721938634445</v>
      </c>
      <c r="G1167" s="11">
        <f>P1167</f>
        <v>388.68721938634445</v>
      </c>
      <c r="H1167" s="24">
        <f>H1166+IF(Limit=Oui,MAX(0,K1166),K1166)</f>
        <v>388.68721938634445</v>
      </c>
      <c r="I1167" s="12">
        <f>Cp*RhoP/(J1167*RhoA)*dP/1000*MassivSS</f>
        <v>0.47169648630076705</v>
      </c>
      <c r="J1167" s="24">
        <f>IF(H1167&lt;600,425+0.773*H1167-1.69/1000*H1167^2+2.22/1000^2*H1167^3,IF(H1167&lt;735,666+13002/(738-H1167),IF(H1167&lt;900,545+17820/(H1167-731),650)))</f>
        <v>600.49663839200423</v>
      </c>
      <c r="K1167" s="12">
        <f>LambdaP*MassivSS/(dP/1000)/(J1167*RhoA)/(1+I1167/3)*(D1167-H1167)*DeltaT-(EXP(I1167/10)-1)*(D1167-D1166)</f>
        <v>0.2893013881456391</v>
      </c>
      <c r="L1167" s="24">
        <f>L1166+IF(Limit=Oui,MAX(0,O1166),O1166)</f>
        <v>388.68721938634445</v>
      </c>
      <c r="M1167" s="12">
        <f>Cp*RhoP/(N1167*RhoA)*dP/1000*MassivW</f>
        <v>0.47169648630076705</v>
      </c>
      <c r="N1167" s="24">
        <f>IF(L1167&lt;600,425+0.773*L1167-1.69/1000*L1167^2+2.22/1000^2*L1167^3,IF(L1167&lt;735,666+13002/(738-L1167),IF(L1167&lt;900,545+17820/(L1167-731),650)))</f>
        <v>600.49663839200423</v>
      </c>
      <c r="O1167" s="12">
        <f>LambdaP*MassivW/(dP/1000)/(N1167*RhoA)/(1+M1167/3)*(D1167-L1167)*DeltaT-(EXP(M1167/10)-1)*(D1167-D1166)</f>
        <v>0.2893013881456391</v>
      </c>
      <c r="P1167" s="24">
        <f>P1166+IF(Limit=Oui,MAX(0,S1166),S1166)</f>
        <v>388.68721938634445</v>
      </c>
      <c r="Q1167" s="12">
        <f>Cp*RhoP/(R1167*RhoA)*dP/1000*MassivSI</f>
        <v>0.47169648630076705</v>
      </c>
      <c r="R1167" s="24">
        <f>IF(P1167&lt;600,425+0.773*P1167-1.69/1000*P1167^2+2.22/1000^2*P1167^3,IF(P1167&lt;735,666+13002/(738-P1167),IF(P1167&lt;900,545+17820/(P1167-731),650)))</f>
        <v>600.49663839200423</v>
      </c>
      <c r="S1167" s="12">
        <f>LambdaP*MassivSI/(dP/1000)/(R1167*RhoA)/(1+Q1167/3)*(D1167-P1167)*DeltaT-(EXP(Q1167/10)-1)*(D1167-D1166)</f>
        <v>0.2893013881456391</v>
      </c>
    </row>
    <row r="1168" spans="2:19" x14ac:dyDescent="0.25">
      <c r="B1168" s="3">
        <f t="shared" si="68"/>
        <v>5750</v>
      </c>
      <c r="C1168" s="14">
        <f t="shared" si="69"/>
        <v>95.833333333333329</v>
      </c>
      <c r="D1168" s="11">
        <f t="shared" si="70"/>
        <v>1015.384575719376</v>
      </c>
      <c r="E1168" s="11">
        <f t="shared" si="71"/>
        <v>388.9765207744901</v>
      </c>
      <c r="F1168" s="11">
        <f>L1168</f>
        <v>388.9765207744901</v>
      </c>
      <c r="G1168" s="11">
        <f>P1168</f>
        <v>388.9765207744901</v>
      </c>
      <c r="H1168" s="24">
        <f>H1167+IF(Limit=Oui,MAX(0,K1167),K1167)</f>
        <v>388.9765207744901</v>
      </c>
      <c r="I1168" s="12">
        <f>Cp*RhoP/(J1168*RhoA)*dP/1000*MassivSS</f>
        <v>0.47159068566516499</v>
      </c>
      <c r="J1168" s="24">
        <f>IF(H1168&lt;600,425+0.773*H1168-1.69/1000*H1168^2+2.22/1000^2*H1168^3,IF(H1168&lt;735,666+13002/(738-H1168),IF(H1168&lt;900,545+17820/(H1168-731),650)))</f>
        <v>600.63135887726821</v>
      </c>
      <c r="K1168" s="12">
        <f>LambdaP*MassivSS/(dP/1000)/(J1168*RhoA)/(1+I1168/3)*(D1168-H1168)*DeltaT-(EXP(I1168/10)-1)*(D1168-D1167)</f>
        <v>0.28917594846345357</v>
      </c>
      <c r="L1168" s="24">
        <f>L1167+IF(Limit=Oui,MAX(0,O1167),O1167)</f>
        <v>388.9765207744901</v>
      </c>
      <c r="M1168" s="12">
        <f>Cp*RhoP/(N1168*RhoA)*dP/1000*MassivW</f>
        <v>0.47159068566516499</v>
      </c>
      <c r="N1168" s="24">
        <f>IF(L1168&lt;600,425+0.773*L1168-1.69/1000*L1168^2+2.22/1000^2*L1168^3,IF(L1168&lt;735,666+13002/(738-L1168),IF(L1168&lt;900,545+17820/(L1168-731),650)))</f>
        <v>600.63135887726821</v>
      </c>
      <c r="O1168" s="12">
        <f>LambdaP*MassivW/(dP/1000)/(N1168*RhoA)/(1+M1168/3)*(D1168-L1168)*DeltaT-(EXP(M1168/10)-1)*(D1168-D1167)</f>
        <v>0.28917594846345357</v>
      </c>
      <c r="P1168" s="24">
        <f>P1167+IF(Limit=Oui,MAX(0,S1167),S1167)</f>
        <v>388.9765207744901</v>
      </c>
      <c r="Q1168" s="12">
        <f>Cp*RhoP/(R1168*RhoA)*dP/1000*MassivSI</f>
        <v>0.47159068566516499</v>
      </c>
      <c r="R1168" s="24">
        <f>IF(P1168&lt;600,425+0.773*P1168-1.69/1000*P1168^2+2.22/1000^2*P1168^3,IF(P1168&lt;735,666+13002/(738-P1168),IF(P1168&lt;900,545+17820/(P1168-731),650)))</f>
        <v>600.63135887726821</v>
      </c>
      <c r="S1168" s="12">
        <f>LambdaP*MassivSI/(dP/1000)/(R1168*RhoA)/(1+Q1168/3)*(D1168-P1168)*DeltaT-(EXP(Q1168/10)-1)*(D1168-D1167)</f>
        <v>0.28917594846345357</v>
      </c>
    </row>
    <row r="1169" spans="2:19" x14ac:dyDescent="0.25">
      <c r="B1169" s="3">
        <f t="shared" si="68"/>
        <v>5755</v>
      </c>
      <c r="C1169" s="14">
        <f t="shared" si="69"/>
        <v>95.916666666666671</v>
      </c>
      <c r="D1169" s="11">
        <f t="shared" si="70"/>
        <v>1015.5146378770714</v>
      </c>
      <c r="E1169" s="11">
        <f t="shared" si="71"/>
        <v>389.26569672295358</v>
      </c>
      <c r="F1169" s="11">
        <f>L1169</f>
        <v>389.26569672295358</v>
      </c>
      <c r="G1169" s="11">
        <f>P1169</f>
        <v>389.26569672295358</v>
      </c>
      <c r="H1169" s="24">
        <f>H1168+IF(Limit=Oui,MAX(0,K1168),K1168)</f>
        <v>389.26569672295358</v>
      </c>
      <c r="I1169" s="12">
        <f>Cp*RhoP/(J1169*RhoA)*dP/1000*MassivSS</f>
        <v>0.47148486009253637</v>
      </c>
      <c r="J1169" s="24">
        <f>IF(H1169&lt;600,425+0.773*H1169-1.69/1000*H1169^2+2.22/1000^2*H1169^3,IF(H1169&lt;735,666+13002/(738-H1169),IF(H1169&lt;900,545+17820/(H1169-731),650)))</f>
        <v>600.76617159952491</v>
      </c>
      <c r="K1169" s="12">
        <f>LambdaP*MassivSS/(dP/1000)/(J1169*RhoA)/(1+I1169/3)*(D1169-H1169)*DeltaT-(EXP(I1169/10)-1)*(D1169-D1168)</f>
        <v>0.28905051508672941</v>
      </c>
      <c r="L1169" s="24">
        <f>L1168+IF(Limit=Oui,MAX(0,O1168),O1168)</f>
        <v>389.26569672295358</v>
      </c>
      <c r="M1169" s="12">
        <f>Cp*RhoP/(N1169*RhoA)*dP/1000*MassivW</f>
        <v>0.47148486009253637</v>
      </c>
      <c r="N1169" s="24">
        <f>IF(L1169&lt;600,425+0.773*L1169-1.69/1000*L1169^2+2.22/1000^2*L1169^3,IF(L1169&lt;735,666+13002/(738-L1169),IF(L1169&lt;900,545+17820/(L1169-731),650)))</f>
        <v>600.76617159952491</v>
      </c>
      <c r="O1169" s="12">
        <f>LambdaP*MassivW/(dP/1000)/(N1169*RhoA)/(1+M1169/3)*(D1169-L1169)*DeltaT-(EXP(M1169/10)-1)*(D1169-D1168)</f>
        <v>0.28905051508672941</v>
      </c>
      <c r="P1169" s="24">
        <f>P1168+IF(Limit=Oui,MAX(0,S1168),S1168)</f>
        <v>389.26569672295358</v>
      </c>
      <c r="Q1169" s="12">
        <f>Cp*RhoP/(R1169*RhoA)*dP/1000*MassivSI</f>
        <v>0.47148486009253637</v>
      </c>
      <c r="R1169" s="24">
        <f>IF(P1169&lt;600,425+0.773*P1169-1.69/1000*P1169^2+2.22/1000^2*P1169^3,IF(P1169&lt;735,666+13002/(738-P1169),IF(P1169&lt;900,545+17820/(P1169-731),650)))</f>
        <v>600.76617159952491</v>
      </c>
      <c r="S1169" s="12">
        <f>LambdaP*MassivSI/(dP/1000)/(R1169*RhoA)/(1+Q1169/3)*(D1169-P1169)*DeltaT-(EXP(Q1169/10)-1)*(D1169-D1168)</f>
        <v>0.28905051508672941</v>
      </c>
    </row>
    <row r="1170" spans="2:19" x14ac:dyDescent="0.25">
      <c r="B1170" s="3">
        <f t="shared" si="68"/>
        <v>5760</v>
      </c>
      <c r="C1170" s="14">
        <f t="shared" si="69"/>
        <v>96</v>
      </c>
      <c r="D1170" s="11">
        <f t="shared" si="70"/>
        <v>1015.6445872314937</v>
      </c>
      <c r="E1170" s="11">
        <f t="shared" si="71"/>
        <v>389.55474723804031</v>
      </c>
      <c r="F1170" s="11">
        <f>L1170</f>
        <v>389.55474723804031</v>
      </c>
      <c r="G1170" s="11">
        <f>P1170</f>
        <v>389.55474723804031</v>
      </c>
      <c r="H1170" s="24">
        <f>H1169+IF(Limit=Oui,MAX(0,K1169),K1169)</f>
        <v>389.55474723804031</v>
      </c>
      <c r="I1170" s="12">
        <f>Cp*RhoP/(J1170*RhoA)*dP/1000*MassivSS</f>
        <v>0.47137900954733802</v>
      </c>
      <c r="J1170" s="24">
        <f>IF(H1170&lt;600,425+0.773*H1170-1.69/1000*H1170^2+2.22/1000^2*H1170^3,IF(H1170&lt;735,666+13002/(738-H1170),IF(H1170&lt;900,545+17820/(H1170-731),650)))</f>
        <v>600.90107668760152</v>
      </c>
      <c r="K1170" s="12">
        <f>LambdaP*MassivSS/(dP/1000)/(J1170*RhoA)/(1+I1170/3)*(D1170-H1170)*DeltaT-(EXP(I1170/10)-1)*(D1170-D1169)</f>
        <v>0.28892508812329382</v>
      </c>
      <c r="L1170" s="24">
        <f>L1169+IF(Limit=Oui,MAX(0,O1169),O1169)</f>
        <v>389.55474723804031</v>
      </c>
      <c r="M1170" s="12">
        <f>Cp*RhoP/(N1170*RhoA)*dP/1000*MassivW</f>
        <v>0.47137900954733802</v>
      </c>
      <c r="N1170" s="24">
        <f>IF(L1170&lt;600,425+0.773*L1170-1.69/1000*L1170^2+2.22/1000^2*L1170^3,IF(L1170&lt;735,666+13002/(738-L1170),IF(L1170&lt;900,545+17820/(L1170-731),650)))</f>
        <v>600.90107668760152</v>
      </c>
      <c r="O1170" s="12">
        <f>LambdaP*MassivW/(dP/1000)/(N1170*RhoA)/(1+M1170/3)*(D1170-L1170)*DeltaT-(EXP(M1170/10)-1)*(D1170-D1169)</f>
        <v>0.28892508812329382</v>
      </c>
      <c r="P1170" s="24">
        <f>P1169+IF(Limit=Oui,MAX(0,S1169),S1169)</f>
        <v>389.55474723804031</v>
      </c>
      <c r="Q1170" s="12">
        <f>Cp*RhoP/(R1170*RhoA)*dP/1000*MassivSI</f>
        <v>0.47137900954733802</v>
      </c>
      <c r="R1170" s="24">
        <f>IF(P1170&lt;600,425+0.773*P1170-1.69/1000*P1170^2+2.22/1000^2*P1170^3,IF(P1170&lt;735,666+13002/(738-P1170),IF(P1170&lt;900,545+17820/(P1170-731),650)))</f>
        <v>600.90107668760152</v>
      </c>
      <c r="S1170" s="12">
        <f>LambdaP*MassivSI/(dP/1000)/(R1170*RhoA)/(1+Q1170/3)*(D1170-P1170)*DeltaT-(EXP(Q1170/10)-1)*(D1170-D1169)</f>
        <v>0.28892508812329382</v>
      </c>
    </row>
    <row r="1171" spans="2:19" x14ac:dyDescent="0.25">
      <c r="B1171" s="3">
        <f t="shared" ref="B1171:B1234" si="72">B1170+DeltaT</f>
        <v>5765</v>
      </c>
      <c r="C1171" s="14">
        <f t="shared" ref="C1171:C1234" si="73">B1171/60</f>
        <v>96.083333333333329</v>
      </c>
      <c r="D1171" s="11">
        <f t="shared" ref="D1171:D1234" si="74">20+345*LOG(8*C1171+1,10)</f>
        <v>1015.7744239781423</v>
      </c>
      <c r="E1171" s="11">
        <f t="shared" ref="E1171:E1234" si="75">H1171</f>
        <v>389.84367232616358</v>
      </c>
      <c r="F1171" s="11">
        <f>L1171</f>
        <v>389.84367232616358</v>
      </c>
      <c r="G1171" s="11">
        <f>P1171</f>
        <v>389.84367232616358</v>
      </c>
      <c r="H1171" s="24">
        <f>H1170+IF(Limit=Oui,MAX(0,K1170),K1170)</f>
        <v>389.84367232616358</v>
      </c>
      <c r="I1171" s="12">
        <f>Cp*RhoP/(J1171*RhoA)*dP/1000*MassivSS</f>
        <v>0.47127313399471293</v>
      </c>
      <c r="J1171" s="24">
        <f>IF(H1171&lt;600,425+0.773*H1171-1.69/1000*H1171^2+2.22/1000^2*H1171^3,IF(H1171&lt;735,666+13002/(738-H1171),IF(H1171&lt;900,545+17820/(H1171-731),650)))</f>
        <v>601.03607426963663</v>
      </c>
      <c r="K1171" s="12">
        <f>LambdaP*MassivSS/(dP/1000)/(J1171*RhoA)/(1+I1171/3)*(D1171-H1171)*DeltaT-(EXP(I1171/10)-1)*(D1171-D1170)</f>
        <v>0.28879966768085896</v>
      </c>
      <c r="L1171" s="24">
        <f>L1170+IF(Limit=Oui,MAX(0,O1170),O1170)</f>
        <v>389.84367232616358</v>
      </c>
      <c r="M1171" s="12">
        <f>Cp*RhoP/(N1171*RhoA)*dP/1000*MassivW</f>
        <v>0.47127313399471293</v>
      </c>
      <c r="N1171" s="24">
        <f>IF(L1171&lt;600,425+0.773*L1171-1.69/1000*L1171^2+2.22/1000^2*L1171^3,IF(L1171&lt;735,666+13002/(738-L1171),IF(L1171&lt;900,545+17820/(L1171-731),650)))</f>
        <v>601.03607426963663</v>
      </c>
      <c r="O1171" s="12">
        <f>LambdaP*MassivW/(dP/1000)/(N1171*RhoA)/(1+M1171/3)*(D1171-L1171)*DeltaT-(EXP(M1171/10)-1)*(D1171-D1170)</f>
        <v>0.28879966768085896</v>
      </c>
      <c r="P1171" s="24">
        <f>P1170+IF(Limit=Oui,MAX(0,S1170),S1170)</f>
        <v>389.84367232616358</v>
      </c>
      <c r="Q1171" s="12">
        <f>Cp*RhoP/(R1171*RhoA)*dP/1000*MassivSI</f>
        <v>0.47127313399471293</v>
      </c>
      <c r="R1171" s="24">
        <f>IF(P1171&lt;600,425+0.773*P1171-1.69/1000*P1171^2+2.22/1000^2*P1171^3,IF(P1171&lt;735,666+13002/(738-P1171),IF(P1171&lt;900,545+17820/(P1171-731),650)))</f>
        <v>601.03607426963663</v>
      </c>
      <c r="S1171" s="12">
        <f>LambdaP*MassivSI/(dP/1000)/(R1171*RhoA)/(1+Q1171/3)*(D1171-P1171)*DeltaT-(EXP(Q1171/10)-1)*(D1171-D1170)</f>
        <v>0.28879966768085896</v>
      </c>
    </row>
    <row r="1172" spans="2:19" x14ac:dyDescent="0.25">
      <c r="B1172" s="3">
        <f t="shared" si="72"/>
        <v>5770</v>
      </c>
      <c r="C1172" s="14">
        <f t="shared" si="73"/>
        <v>96.166666666666671</v>
      </c>
      <c r="D1172" s="11">
        <f t="shared" si="74"/>
        <v>1015.9041483120091</v>
      </c>
      <c r="E1172" s="11">
        <f t="shared" si="75"/>
        <v>390.13247199384443</v>
      </c>
      <c r="F1172" s="11">
        <f>L1172</f>
        <v>390.13247199384443</v>
      </c>
      <c r="G1172" s="11">
        <f>P1172</f>
        <v>390.13247199384443</v>
      </c>
      <c r="H1172" s="24">
        <f>H1171+IF(Limit=Oui,MAX(0,K1171),K1171)</f>
        <v>390.13247199384443</v>
      </c>
      <c r="I1172" s="12">
        <f>Cp*RhoP/(J1172*RhoA)*dP/1000*MassivSS</f>
        <v>0.47116723340048683</v>
      </c>
      <c r="J1172" s="24">
        <f>IF(H1172&lt;600,425+0.773*H1172-1.69/1000*H1172^2+2.22/1000^2*H1172^3,IF(H1172&lt;735,666+13002/(738-H1172),IF(H1172&lt;900,545+17820/(H1172-731),650)))</f>
        <v>601.17116447308103</v>
      </c>
      <c r="K1172" s="12">
        <f>LambdaP*MassivSS/(dP/1000)/(J1172*RhoA)/(1+I1172/3)*(D1172-H1172)*DeltaT-(EXP(I1172/10)-1)*(D1172-D1171)</f>
        <v>0.28867425386704326</v>
      </c>
      <c r="L1172" s="24">
        <f>L1171+IF(Limit=Oui,MAX(0,O1171),O1171)</f>
        <v>390.13247199384443</v>
      </c>
      <c r="M1172" s="12">
        <f>Cp*RhoP/(N1172*RhoA)*dP/1000*MassivW</f>
        <v>0.47116723340048683</v>
      </c>
      <c r="N1172" s="24">
        <f>IF(L1172&lt;600,425+0.773*L1172-1.69/1000*L1172^2+2.22/1000^2*L1172^3,IF(L1172&lt;735,666+13002/(738-L1172),IF(L1172&lt;900,545+17820/(L1172-731),650)))</f>
        <v>601.17116447308103</v>
      </c>
      <c r="O1172" s="12">
        <f>LambdaP*MassivW/(dP/1000)/(N1172*RhoA)/(1+M1172/3)*(D1172-L1172)*DeltaT-(EXP(M1172/10)-1)*(D1172-D1171)</f>
        <v>0.28867425386704326</v>
      </c>
      <c r="P1172" s="24">
        <f>P1171+IF(Limit=Oui,MAX(0,S1171),S1171)</f>
        <v>390.13247199384443</v>
      </c>
      <c r="Q1172" s="12">
        <f>Cp*RhoP/(R1172*RhoA)*dP/1000*MassivSI</f>
        <v>0.47116723340048683</v>
      </c>
      <c r="R1172" s="24">
        <f>IF(P1172&lt;600,425+0.773*P1172-1.69/1000*P1172^2+2.22/1000^2*P1172^3,IF(P1172&lt;735,666+13002/(738-P1172),IF(P1172&lt;900,545+17820/(P1172-731),650)))</f>
        <v>601.17116447308103</v>
      </c>
      <c r="S1172" s="12">
        <f>LambdaP*MassivSI/(dP/1000)/(R1172*RhoA)/(1+Q1172/3)*(D1172-P1172)*DeltaT-(EXP(Q1172/10)-1)*(D1172-D1171)</f>
        <v>0.28867425386704326</v>
      </c>
    </row>
    <row r="1173" spans="2:19" x14ac:dyDescent="0.25">
      <c r="B1173" s="3">
        <f t="shared" si="72"/>
        <v>5775</v>
      </c>
      <c r="C1173" s="14">
        <f t="shared" si="73"/>
        <v>96.25</v>
      </c>
      <c r="D1173" s="11">
        <f t="shared" si="74"/>
        <v>1016.0337604275801</v>
      </c>
      <c r="E1173" s="11">
        <f t="shared" si="75"/>
        <v>390.42114624771148</v>
      </c>
      <c r="F1173" s="11">
        <f>L1173</f>
        <v>390.42114624771148</v>
      </c>
      <c r="G1173" s="11">
        <f>P1173</f>
        <v>390.42114624771148</v>
      </c>
      <c r="H1173" s="24">
        <f>H1172+IF(Limit=Oui,MAX(0,K1172),K1172)</f>
        <v>390.42114624771148</v>
      </c>
      <c r="I1173" s="12">
        <f>Cp*RhoP/(J1173*RhoA)*dP/1000*MassivSS</f>
        <v>0.4710613077311685</v>
      </c>
      <c r="J1173" s="24">
        <f>IF(H1173&lt;600,425+0.773*H1173-1.69/1000*H1173^2+2.22/1000^2*H1173^3,IF(H1173&lt;735,666+13002/(738-H1173),IF(H1173&lt;900,545+17820/(H1173-731),650)))</f>
        <v>601.30634742469829</v>
      </c>
      <c r="K1173" s="12">
        <f>LambdaP*MassivSS/(dP/1000)/(J1173*RhoA)/(1+I1173/3)*(D1173-H1173)*DeltaT-(EXP(I1173/10)-1)*(D1173-D1172)</f>
        <v>0.28854884678936094</v>
      </c>
      <c r="L1173" s="24">
        <f>L1172+IF(Limit=Oui,MAX(0,O1172),O1172)</f>
        <v>390.42114624771148</v>
      </c>
      <c r="M1173" s="12">
        <f>Cp*RhoP/(N1173*RhoA)*dP/1000*MassivW</f>
        <v>0.4710613077311685</v>
      </c>
      <c r="N1173" s="24">
        <f>IF(L1173&lt;600,425+0.773*L1173-1.69/1000*L1173^2+2.22/1000^2*L1173^3,IF(L1173&lt;735,666+13002/(738-L1173),IF(L1173&lt;900,545+17820/(L1173-731),650)))</f>
        <v>601.30634742469829</v>
      </c>
      <c r="O1173" s="12">
        <f>LambdaP*MassivW/(dP/1000)/(N1173*RhoA)/(1+M1173/3)*(D1173-L1173)*DeltaT-(EXP(M1173/10)-1)*(D1173-D1172)</f>
        <v>0.28854884678936094</v>
      </c>
      <c r="P1173" s="24">
        <f>P1172+IF(Limit=Oui,MAX(0,S1172),S1172)</f>
        <v>390.42114624771148</v>
      </c>
      <c r="Q1173" s="12">
        <f>Cp*RhoP/(R1173*RhoA)*dP/1000*MassivSI</f>
        <v>0.4710613077311685</v>
      </c>
      <c r="R1173" s="24">
        <f>IF(P1173&lt;600,425+0.773*P1173-1.69/1000*P1173^2+2.22/1000^2*P1173^3,IF(P1173&lt;735,666+13002/(738-P1173),IF(P1173&lt;900,545+17820/(P1173-731),650)))</f>
        <v>601.30634742469829</v>
      </c>
      <c r="S1173" s="12">
        <f>LambdaP*MassivSI/(dP/1000)/(R1173*RhoA)/(1+Q1173/3)*(D1173-P1173)*DeltaT-(EXP(Q1173/10)-1)*(D1173-D1172)</f>
        <v>0.28854884678936094</v>
      </c>
    </row>
    <row r="1174" spans="2:19" x14ac:dyDescent="0.25">
      <c r="B1174" s="3">
        <f t="shared" si="72"/>
        <v>5780</v>
      </c>
      <c r="C1174" s="14">
        <f t="shared" si="73"/>
        <v>96.333333333333329</v>
      </c>
      <c r="D1174" s="11">
        <f t="shared" si="74"/>
        <v>1016.1632605188366</v>
      </c>
      <c r="E1174" s="11">
        <f t="shared" si="75"/>
        <v>390.70969509450083</v>
      </c>
      <c r="F1174" s="11">
        <f>L1174</f>
        <v>390.70969509450083</v>
      </c>
      <c r="G1174" s="11">
        <f>P1174</f>
        <v>390.70969509450083</v>
      </c>
      <c r="H1174" s="24">
        <f>H1173+IF(Limit=Oui,MAX(0,K1173),K1173)</f>
        <v>390.70969509450083</v>
      </c>
      <c r="I1174" s="12">
        <f>Cp*RhoP/(J1174*RhoA)*dP/1000*MassivSS</f>
        <v>0.47095535695394503</v>
      </c>
      <c r="J1174" s="24">
        <f>IF(H1174&lt;600,425+0.773*H1174-1.69/1000*H1174^2+2.22/1000^2*H1174^3,IF(H1174&lt;735,666+13002/(738-H1174),IF(H1174&lt;900,545+17820/(H1174-731),650)))</f>
        <v>601.44162325056664</v>
      </c>
      <c r="K1174" s="12">
        <f>LambdaP*MassivSS/(dP/1000)/(J1174*RhoA)/(1+I1174/3)*(D1174-H1174)*DeltaT-(EXP(I1174/10)-1)*(D1174-D1173)</f>
        <v>0.28842344655528107</v>
      </c>
      <c r="L1174" s="24">
        <f>L1173+IF(Limit=Oui,MAX(0,O1173),O1173)</f>
        <v>390.70969509450083</v>
      </c>
      <c r="M1174" s="12">
        <f>Cp*RhoP/(N1174*RhoA)*dP/1000*MassivW</f>
        <v>0.47095535695394503</v>
      </c>
      <c r="N1174" s="24">
        <f>IF(L1174&lt;600,425+0.773*L1174-1.69/1000*L1174^2+2.22/1000^2*L1174^3,IF(L1174&lt;735,666+13002/(738-L1174),IF(L1174&lt;900,545+17820/(L1174-731),650)))</f>
        <v>601.44162325056664</v>
      </c>
      <c r="O1174" s="12">
        <f>LambdaP*MassivW/(dP/1000)/(N1174*RhoA)/(1+M1174/3)*(D1174-L1174)*DeltaT-(EXP(M1174/10)-1)*(D1174-D1173)</f>
        <v>0.28842344655528107</v>
      </c>
      <c r="P1174" s="24">
        <f>P1173+IF(Limit=Oui,MAX(0,S1173),S1173)</f>
        <v>390.70969509450083</v>
      </c>
      <c r="Q1174" s="12">
        <f>Cp*RhoP/(R1174*RhoA)*dP/1000*MassivSI</f>
        <v>0.47095535695394503</v>
      </c>
      <c r="R1174" s="24">
        <f>IF(P1174&lt;600,425+0.773*P1174-1.69/1000*P1174^2+2.22/1000^2*P1174^3,IF(P1174&lt;735,666+13002/(738-P1174),IF(P1174&lt;900,545+17820/(P1174-731),650)))</f>
        <v>601.44162325056664</v>
      </c>
      <c r="S1174" s="12">
        <f>LambdaP*MassivSI/(dP/1000)/(R1174*RhoA)/(1+Q1174/3)*(D1174-P1174)*DeltaT-(EXP(Q1174/10)-1)*(D1174-D1173)</f>
        <v>0.28842344655528107</v>
      </c>
    </row>
    <row r="1175" spans="2:19" x14ac:dyDescent="0.25">
      <c r="B1175" s="3">
        <f t="shared" si="72"/>
        <v>5785</v>
      </c>
      <c r="C1175" s="14">
        <f t="shared" si="73"/>
        <v>96.416666666666671</v>
      </c>
      <c r="D1175" s="11">
        <f t="shared" si="74"/>
        <v>1016.2926487792579</v>
      </c>
      <c r="E1175" s="11">
        <f t="shared" si="75"/>
        <v>390.9981185410561</v>
      </c>
      <c r="F1175" s="11">
        <f>L1175</f>
        <v>390.9981185410561</v>
      </c>
      <c r="G1175" s="11">
        <f>P1175</f>
        <v>390.9981185410561</v>
      </c>
      <c r="H1175" s="24">
        <f>H1174+IF(Limit=Oui,MAX(0,K1174),K1174)</f>
        <v>390.9981185410561</v>
      </c>
      <c r="I1175" s="12">
        <f>Cp*RhoP/(J1175*RhoA)*dP/1000*MassivSS</f>
        <v>0.47084938103668128</v>
      </c>
      <c r="J1175" s="24">
        <f>IF(H1175&lt;600,425+0.773*H1175-1.69/1000*H1175^2+2.22/1000^2*H1175^3,IF(H1175&lt;735,666+13002/(738-H1175),IF(H1175&lt;900,545+17820/(H1175-731),650)))</f>
        <v>601.57699207607993</v>
      </c>
      <c r="K1175" s="12">
        <f>LambdaP*MassivSS/(dP/1000)/(J1175*RhoA)/(1+I1175/3)*(D1175-H1175)*DeltaT-(EXP(I1175/10)-1)*(D1175-D1174)</f>
        <v>0.28829805327212926</v>
      </c>
      <c r="L1175" s="24">
        <f>L1174+IF(Limit=Oui,MAX(0,O1174),O1174)</f>
        <v>390.9981185410561</v>
      </c>
      <c r="M1175" s="12">
        <f>Cp*RhoP/(N1175*RhoA)*dP/1000*MassivW</f>
        <v>0.47084938103668128</v>
      </c>
      <c r="N1175" s="24">
        <f>IF(L1175&lt;600,425+0.773*L1175-1.69/1000*L1175^2+2.22/1000^2*L1175^3,IF(L1175&lt;735,666+13002/(738-L1175),IF(L1175&lt;900,545+17820/(L1175-731),650)))</f>
        <v>601.57699207607993</v>
      </c>
      <c r="O1175" s="12">
        <f>LambdaP*MassivW/(dP/1000)/(N1175*RhoA)/(1+M1175/3)*(D1175-L1175)*DeltaT-(EXP(M1175/10)-1)*(D1175-D1174)</f>
        <v>0.28829805327212926</v>
      </c>
      <c r="P1175" s="24">
        <f>P1174+IF(Limit=Oui,MAX(0,S1174),S1174)</f>
        <v>390.9981185410561</v>
      </c>
      <c r="Q1175" s="12">
        <f>Cp*RhoP/(R1175*RhoA)*dP/1000*MassivSI</f>
        <v>0.47084938103668128</v>
      </c>
      <c r="R1175" s="24">
        <f>IF(P1175&lt;600,425+0.773*P1175-1.69/1000*P1175^2+2.22/1000^2*P1175^3,IF(P1175&lt;735,666+13002/(738-P1175),IF(P1175&lt;900,545+17820/(P1175-731),650)))</f>
        <v>601.57699207607993</v>
      </c>
      <c r="S1175" s="12">
        <f>LambdaP*MassivSI/(dP/1000)/(R1175*RhoA)/(1+Q1175/3)*(D1175-P1175)*DeltaT-(EXP(Q1175/10)-1)*(D1175-D1174)</f>
        <v>0.28829805327212926</v>
      </c>
    </row>
    <row r="1176" spans="2:19" x14ac:dyDescent="0.25">
      <c r="B1176" s="3">
        <f t="shared" si="72"/>
        <v>5790</v>
      </c>
      <c r="C1176" s="14">
        <f t="shared" si="73"/>
        <v>96.5</v>
      </c>
      <c r="D1176" s="11">
        <f t="shared" si="74"/>
        <v>1016.4219254018221</v>
      </c>
      <c r="E1176" s="11">
        <f t="shared" si="75"/>
        <v>391.28641659432822</v>
      </c>
      <c r="F1176" s="11">
        <f>L1176</f>
        <v>391.28641659432822</v>
      </c>
      <c r="G1176" s="11">
        <f>P1176</f>
        <v>391.28641659432822</v>
      </c>
      <c r="H1176" s="24">
        <f>H1175+IF(Limit=Oui,MAX(0,K1175),K1175)</f>
        <v>391.28641659432822</v>
      </c>
      <c r="I1176" s="12">
        <f>Cp*RhoP/(J1176*RhoA)*dP/1000*MassivSS</f>
        <v>0.47074337994791671</v>
      </c>
      <c r="J1176" s="24">
        <f>IF(H1176&lt;600,425+0.773*H1176-1.69/1000*H1176^2+2.22/1000^2*H1176^3,IF(H1176&lt;735,666+13002/(738-H1176),IF(H1176&lt;900,545+17820/(H1176-731),650)))</f>
        <v>601.712454025949</v>
      </c>
      <c r="K1176" s="12">
        <f>LambdaP*MassivSS/(dP/1000)/(J1176*RhoA)/(1+I1176/3)*(D1176-H1176)*DeltaT-(EXP(I1176/10)-1)*(D1176-D1175)</f>
        <v>0.28817266704716915</v>
      </c>
      <c r="L1176" s="24">
        <f>L1175+IF(Limit=Oui,MAX(0,O1175),O1175)</f>
        <v>391.28641659432822</v>
      </c>
      <c r="M1176" s="12">
        <f>Cp*RhoP/(N1176*RhoA)*dP/1000*MassivW</f>
        <v>0.47074337994791671</v>
      </c>
      <c r="N1176" s="24">
        <f>IF(L1176&lt;600,425+0.773*L1176-1.69/1000*L1176^2+2.22/1000^2*L1176^3,IF(L1176&lt;735,666+13002/(738-L1176),IF(L1176&lt;900,545+17820/(L1176-731),650)))</f>
        <v>601.712454025949</v>
      </c>
      <c r="O1176" s="12">
        <f>LambdaP*MassivW/(dP/1000)/(N1176*RhoA)/(1+M1176/3)*(D1176-L1176)*DeltaT-(EXP(M1176/10)-1)*(D1176-D1175)</f>
        <v>0.28817266704716915</v>
      </c>
      <c r="P1176" s="24">
        <f>P1175+IF(Limit=Oui,MAX(0,S1175),S1175)</f>
        <v>391.28641659432822</v>
      </c>
      <c r="Q1176" s="12">
        <f>Cp*RhoP/(R1176*RhoA)*dP/1000*MassivSI</f>
        <v>0.47074337994791671</v>
      </c>
      <c r="R1176" s="24">
        <f>IF(P1176&lt;600,425+0.773*P1176-1.69/1000*P1176^2+2.22/1000^2*P1176^3,IF(P1176&lt;735,666+13002/(738-P1176),IF(P1176&lt;900,545+17820/(P1176-731),650)))</f>
        <v>601.712454025949</v>
      </c>
      <c r="S1176" s="12">
        <f>LambdaP*MassivSI/(dP/1000)/(R1176*RhoA)/(1+Q1176/3)*(D1176-P1176)*DeltaT-(EXP(Q1176/10)-1)*(D1176-D1175)</f>
        <v>0.28817266704716915</v>
      </c>
    </row>
    <row r="1177" spans="2:19" x14ac:dyDescent="0.25">
      <c r="B1177" s="3">
        <f t="shared" si="72"/>
        <v>5795</v>
      </c>
      <c r="C1177" s="14">
        <f t="shared" si="73"/>
        <v>96.583333333333329</v>
      </c>
      <c r="D1177" s="11">
        <f t="shared" si="74"/>
        <v>1016.5510905790079</v>
      </c>
      <c r="E1177" s="11">
        <f t="shared" si="75"/>
        <v>391.57458926137537</v>
      </c>
      <c r="F1177" s="11">
        <f>L1177</f>
        <v>391.57458926137537</v>
      </c>
      <c r="G1177" s="11">
        <f>P1177</f>
        <v>391.57458926137537</v>
      </c>
      <c r="H1177" s="24">
        <f>H1176+IF(Limit=Oui,MAX(0,K1176),K1176)</f>
        <v>391.57458926137537</v>
      </c>
      <c r="I1177" s="12">
        <f>Cp*RhoP/(J1177*RhoA)*dP/1000*MassivSS</f>
        <v>0.47063735365686393</v>
      </c>
      <c r="J1177" s="24">
        <f>IF(H1177&lt;600,425+0.773*H1177-1.69/1000*H1177^2+2.22/1000^2*H1177^3,IF(H1177&lt;735,666+13002/(738-H1177),IF(H1177&lt;900,545+17820/(H1177-731),650)))</f>
        <v>601.84800922420288</v>
      </c>
      <c r="K1177" s="12">
        <f>LambdaP*MassivSS/(dP/1000)/(J1177*RhoA)/(1+I1177/3)*(D1177-H1177)*DeltaT-(EXP(I1177/10)-1)*(D1177-D1176)</f>
        <v>0.28804728798760215</v>
      </c>
      <c r="L1177" s="24">
        <f>L1176+IF(Limit=Oui,MAX(0,O1176),O1176)</f>
        <v>391.57458926137537</v>
      </c>
      <c r="M1177" s="12">
        <f>Cp*RhoP/(N1177*RhoA)*dP/1000*MassivW</f>
        <v>0.47063735365686393</v>
      </c>
      <c r="N1177" s="24">
        <f>IF(L1177&lt;600,425+0.773*L1177-1.69/1000*L1177^2+2.22/1000^2*L1177^3,IF(L1177&lt;735,666+13002/(738-L1177),IF(L1177&lt;900,545+17820/(L1177-731),650)))</f>
        <v>601.84800922420288</v>
      </c>
      <c r="O1177" s="12">
        <f>LambdaP*MassivW/(dP/1000)/(N1177*RhoA)/(1+M1177/3)*(D1177-L1177)*DeltaT-(EXP(M1177/10)-1)*(D1177-D1176)</f>
        <v>0.28804728798760215</v>
      </c>
      <c r="P1177" s="24">
        <f>P1176+IF(Limit=Oui,MAX(0,S1176),S1176)</f>
        <v>391.57458926137537</v>
      </c>
      <c r="Q1177" s="12">
        <f>Cp*RhoP/(R1177*RhoA)*dP/1000*MassivSI</f>
        <v>0.47063735365686393</v>
      </c>
      <c r="R1177" s="24">
        <f>IF(P1177&lt;600,425+0.773*P1177-1.69/1000*P1177^2+2.22/1000^2*P1177^3,IF(P1177&lt;735,666+13002/(738-P1177),IF(P1177&lt;900,545+17820/(P1177-731),650)))</f>
        <v>601.84800922420288</v>
      </c>
      <c r="S1177" s="12">
        <f>LambdaP*MassivSI/(dP/1000)/(R1177*RhoA)/(1+Q1177/3)*(D1177-P1177)*DeltaT-(EXP(Q1177/10)-1)*(D1177-D1176)</f>
        <v>0.28804728798760215</v>
      </c>
    </row>
    <row r="1178" spans="2:19" x14ac:dyDescent="0.25">
      <c r="B1178" s="3">
        <f t="shared" si="72"/>
        <v>5800</v>
      </c>
      <c r="C1178" s="14">
        <f t="shared" si="73"/>
        <v>96.666666666666671</v>
      </c>
      <c r="D1178" s="11">
        <f t="shared" si="74"/>
        <v>1016.6801445027976</v>
      </c>
      <c r="E1178" s="11">
        <f t="shared" si="75"/>
        <v>391.86263654936295</v>
      </c>
      <c r="F1178" s="11">
        <f>L1178</f>
        <v>391.86263654936295</v>
      </c>
      <c r="G1178" s="11">
        <f>P1178</f>
        <v>391.86263654936295</v>
      </c>
      <c r="H1178" s="24">
        <f>H1177+IF(Limit=Oui,MAX(0,K1177),K1177)</f>
        <v>391.86263654936295</v>
      </c>
      <c r="I1178" s="12">
        <f>Cp*RhoP/(J1178*RhoA)*dP/1000*MassivSS</f>
        <v>0.47053130213340622</v>
      </c>
      <c r="J1178" s="24">
        <f>IF(H1178&lt;600,425+0.773*H1178-1.69/1000*H1178^2+2.22/1000^2*H1178^3,IF(H1178&lt;735,666+13002/(738-H1178),IF(H1178&lt;900,545+17820/(H1178-731),650)))</f>
        <v>601.9836577941893</v>
      </c>
      <c r="K1178" s="12">
        <f>LambdaP*MassivSS/(dP/1000)/(J1178*RhoA)/(1+I1178/3)*(D1178-H1178)*DeltaT-(EXP(I1178/10)-1)*(D1178-D1177)</f>
        <v>0.28792191620044744</v>
      </c>
      <c r="L1178" s="24">
        <f>L1177+IF(Limit=Oui,MAX(0,O1177),O1177)</f>
        <v>391.86263654936295</v>
      </c>
      <c r="M1178" s="12">
        <f>Cp*RhoP/(N1178*RhoA)*dP/1000*MassivW</f>
        <v>0.47053130213340622</v>
      </c>
      <c r="N1178" s="24">
        <f>IF(L1178&lt;600,425+0.773*L1178-1.69/1000*L1178^2+2.22/1000^2*L1178^3,IF(L1178&lt;735,666+13002/(738-L1178),IF(L1178&lt;900,545+17820/(L1178-731),650)))</f>
        <v>601.9836577941893</v>
      </c>
      <c r="O1178" s="12">
        <f>LambdaP*MassivW/(dP/1000)/(N1178*RhoA)/(1+M1178/3)*(D1178-L1178)*DeltaT-(EXP(M1178/10)-1)*(D1178-D1177)</f>
        <v>0.28792191620044744</v>
      </c>
      <c r="P1178" s="24">
        <f>P1177+IF(Limit=Oui,MAX(0,S1177),S1177)</f>
        <v>391.86263654936295</v>
      </c>
      <c r="Q1178" s="12">
        <f>Cp*RhoP/(R1178*RhoA)*dP/1000*MassivSI</f>
        <v>0.47053130213340622</v>
      </c>
      <c r="R1178" s="24">
        <f>IF(P1178&lt;600,425+0.773*P1178-1.69/1000*P1178^2+2.22/1000^2*P1178^3,IF(P1178&lt;735,666+13002/(738-P1178),IF(P1178&lt;900,545+17820/(P1178-731),650)))</f>
        <v>601.9836577941893</v>
      </c>
      <c r="S1178" s="12">
        <f>LambdaP*MassivSI/(dP/1000)/(R1178*RhoA)/(1+Q1178/3)*(D1178-P1178)*DeltaT-(EXP(Q1178/10)-1)*(D1178-D1177)</f>
        <v>0.28792191620044744</v>
      </c>
    </row>
    <row r="1179" spans="2:19" x14ac:dyDescent="0.25">
      <c r="B1179" s="3">
        <f t="shared" si="72"/>
        <v>5805</v>
      </c>
      <c r="C1179" s="14">
        <f t="shared" si="73"/>
        <v>96.75</v>
      </c>
      <c r="D1179" s="11">
        <f t="shared" si="74"/>
        <v>1016.809087364677</v>
      </c>
      <c r="E1179" s="11">
        <f t="shared" si="75"/>
        <v>392.15055846556339</v>
      </c>
      <c r="F1179" s="11">
        <f>L1179</f>
        <v>392.15055846556339</v>
      </c>
      <c r="G1179" s="11">
        <f>P1179</f>
        <v>392.15055846556339</v>
      </c>
      <c r="H1179" s="24">
        <f>H1178+IF(Limit=Oui,MAX(0,K1178),K1178)</f>
        <v>392.15055846556339</v>
      </c>
      <c r="I1179" s="12">
        <f>Cp*RhoP/(J1179*RhoA)*dP/1000*MassivSS</f>
        <v>0.47042522534809472</v>
      </c>
      <c r="J1179" s="24">
        <f>IF(H1179&lt;600,425+0.773*H1179-1.69/1000*H1179^2+2.22/1000^2*H1179^3,IF(H1179&lt;735,666+13002/(738-H1179),IF(H1179&lt;900,545+17820/(H1179-731),650)))</f>
        <v>602.11939985857703</v>
      </c>
      <c r="K1179" s="12">
        <f>LambdaP*MassivSS/(dP/1000)/(J1179*RhoA)/(1+I1179/3)*(D1179-H1179)*DeltaT-(EXP(I1179/10)-1)*(D1179-D1178)</f>
        <v>0.2877965517927375</v>
      </c>
      <c r="L1179" s="24">
        <f>L1178+IF(Limit=Oui,MAX(0,O1178),O1178)</f>
        <v>392.15055846556339</v>
      </c>
      <c r="M1179" s="12">
        <f>Cp*RhoP/(N1179*RhoA)*dP/1000*MassivW</f>
        <v>0.47042522534809472</v>
      </c>
      <c r="N1179" s="24">
        <f>IF(L1179&lt;600,425+0.773*L1179-1.69/1000*L1179^2+2.22/1000^2*L1179^3,IF(L1179&lt;735,666+13002/(738-L1179),IF(L1179&lt;900,545+17820/(L1179-731),650)))</f>
        <v>602.11939985857703</v>
      </c>
      <c r="O1179" s="12">
        <f>LambdaP*MassivW/(dP/1000)/(N1179*RhoA)/(1+M1179/3)*(D1179-L1179)*DeltaT-(EXP(M1179/10)-1)*(D1179-D1178)</f>
        <v>0.2877965517927375</v>
      </c>
      <c r="P1179" s="24">
        <f>P1178+IF(Limit=Oui,MAX(0,S1178),S1178)</f>
        <v>392.15055846556339</v>
      </c>
      <c r="Q1179" s="12">
        <f>Cp*RhoP/(R1179*RhoA)*dP/1000*MassivSI</f>
        <v>0.47042522534809472</v>
      </c>
      <c r="R1179" s="24">
        <f>IF(P1179&lt;600,425+0.773*P1179-1.69/1000*P1179^2+2.22/1000^2*P1179^3,IF(P1179&lt;735,666+13002/(738-P1179),IF(P1179&lt;900,545+17820/(P1179-731),650)))</f>
        <v>602.11939985857703</v>
      </c>
      <c r="S1179" s="12">
        <f>LambdaP*MassivSI/(dP/1000)/(R1179*RhoA)/(1+Q1179/3)*(D1179-P1179)*DeltaT-(EXP(Q1179/10)-1)*(D1179-D1178)</f>
        <v>0.2877965517927375</v>
      </c>
    </row>
    <row r="1180" spans="2:19" x14ac:dyDescent="0.25">
      <c r="B1180" s="3">
        <f t="shared" si="72"/>
        <v>5810</v>
      </c>
      <c r="C1180" s="14">
        <f t="shared" si="73"/>
        <v>96.833333333333329</v>
      </c>
      <c r="D1180" s="11">
        <f t="shared" si="74"/>
        <v>1016.9379193556382</v>
      </c>
      <c r="E1180" s="11">
        <f t="shared" si="75"/>
        <v>392.43835501735612</v>
      </c>
      <c r="F1180" s="11">
        <f>L1180</f>
        <v>392.43835501735612</v>
      </c>
      <c r="G1180" s="11">
        <f>P1180</f>
        <v>392.43835501735612</v>
      </c>
      <c r="H1180" s="24">
        <f>H1179+IF(Limit=Oui,MAX(0,K1179),K1179)</f>
        <v>392.43835501735612</v>
      </c>
      <c r="I1180" s="12">
        <f>Cp*RhoP/(J1180*RhoA)*dP/1000*MassivSS</f>
        <v>0.47031912327214737</v>
      </c>
      <c r="J1180" s="24">
        <f>IF(H1180&lt;600,425+0.773*H1180-1.69/1000*H1180^2+2.22/1000^2*H1180^3,IF(H1180&lt;735,666+13002/(738-H1180),IF(H1180&lt;900,545+17820/(H1180-731),650)))</f>
        <v>602.25523553935636</v>
      </c>
      <c r="K1180" s="12">
        <f>LambdaP*MassivSS/(dP/1000)/(J1180*RhoA)/(1+I1180/3)*(D1180-H1180)*DeltaT-(EXP(I1180/10)-1)*(D1180-D1179)</f>
        <v>0.28767119487135973</v>
      </c>
      <c r="L1180" s="24">
        <f>L1179+IF(Limit=Oui,MAX(0,O1179),O1179)</f>
        <v>392.43835501735612</v>
      </c>
      <c r="M1180" s="12">
        <f>Cp*RhoP/(N1180*RhoA)*dP/1000*MassivW</f>
        <v>0.47031912327214737</v>
      </c>
      <c r="N1180" s="24">
        <f>IF(L1180&lt;600,425+0.773*L1180-1.69/1000*L1180^2+2.22/1000^2*L1180^3,IF(L1180&lt;735,666+13002/(738-L1180),IF(L1180&lt;900,545+17820/(L1180-731),650)))</f>
        <v>602.25523553935636</v>
      </c>
      <c r="O1180" s="12">
        <f>LambdaP*MassivW/(dP/1000)/(N1180*RhoA)/(1+M1180/3)*(D1180-L1180)*DeltaT-(EXP(M1180/10)-1)*(D1180-D1179)</f>
        <v>0.28767119487135973</v>
      </c>
      <c r="P1180" s="24">
        <f>P1179+IF(Limit=Oui,MAX(0,S1179),S1179)</f>
        <v>392.43835501735612</v>
      </c>
      <c r="Q1180" s="12">
        <f>Cp*RhoP/(R1180*RhoA)*dP/1000*MassivSI</f>
        <v>0.47031912327214737</v>
      </c>
      <c r="R1180" s="24">
        <f>IF(P1180&lt;600,425+0.773*P1180-1.69/1000*P1180^2+2.22/1000^2*P1180^3,IF(P1180&lt;735,666+13002/(738-P1180),IF(P1180&lt;900,545+17820/(P1180-731),650)))</f>
        <v>602.25523553935636</v>
      </c>
      <c r="S1180" s="12">
        <f>LambdaP*MassivSI/(dP/1000)/(R1180*RhoA)/(1+Q1180/3)*(D1180-P1180)*DeltaT-(EXP(Q1180/10)-1)*(D1180-D1179)</f>
        <v>0.28767119487135973</v>
      </c>
    </row>
    <row r="1181" spans="2:19" x14ac:dyDescent="0.25">
      <c r="B1181" s="3">
        <f t="shared" si="72"/>
        <v>5815</v>
      </c>
      <c r="C1181" s="14">
        <f t="shared" si="73"/>
        <v>96.916666666666671</v>
      </c>
      <c r="D1181" s="11">
        <f t="shared" si="74"/>
        <v>1017.0666406661811</v>
      </c>
      <c r="E1181" s="11">
        <f t="shared" si="75"/>
        <v>392.72602621222745</v>
      </c>
      <c r="F1181" s="11">
        <f>L1181</f>
        <v>392.72602621222745</v>
      </c>
      <c r="G1181" s="11">
        <f>P1181</f>
        <v>392.72602621222745</v>
      </c>
      <c r="H1181" s="24">
        <f>H1180+IF(Limit=Oui,MAX(0,K1180),K1180)</f>
        <v>392.72602621222745</v>
      </c>
      <c r="I1181" s="12">
        <f>Cp*RhoP/(J1181*RhoA)*dP/1000*MassivSS</f>
        <v>0.47021299587744558</v>
      </c>
      <c r="J1181" s="24">
        <f>IF(H1181&lt;600,425+0.773*H1181-1.69/1000*H1181^2+2.22/1000^2*H1181^3,IF(H1181&lt;735,666+13002/(738-H1181),IF(H1181&lt;900,545+17820/(H1181-731),650)))</f>
        <v>602.39116495784037</v>
      </c>
      <c r="K1181" s="12">
        <f>LambdaP*MassivSS/(dP/1000)/(J1181*RhoA)/(1+I1181/3)*(D1181-H1181)*DeltaT-(EXP(I1181/10)-1)*(D1181-D1180)</f>
        <v>0.28754584554311652</v>
      </c>
      <c r="L1181" s="24">
        <f>L1180+IF(Limit=Oui,MAX(0,O1180),O1180)</f>
        <v>392.72602621222745</v>
      </c>
      <c r="M1181" s="12">
        <f>Cp*RhoP/(N1181*RhoA)*dP/1000*MassivW</f>
        <v>0.47021299587744558</v>
      </c>
      <c r="N1181" s="24">
        <f>IF(L1181&lt;600,425+0.773*L1181-1.69/1000*L1181^2+2.22/1000^2*L1181^3,IF(L1181&lt;735,666+13002/(738-L1181),IF(L1181&lt;900,545+17820/(L1181-731),650)))</f>
        <v>602.39116495784037</v>
      </c>
      <c r="O1181" s="12">
        <f>LambdaP*MassivW/(dP/1000)/(N1181*RhoA)/(1+M1181/3)*(D1181-L1181)*DeltaT-(EXP(M1181/10)-1)*(D1181-D1180)</f>
        <v>0.28754584554311652</v>
      </c>
      <c r="P1181" s="24">
        <f>P1180+IF(Limit=Oui,MAX(0,S1180),S1180)</f>
        <v>392.72602621222745</v>
      </c>
      <c r="Q1181" s="12">
        <f>Cp*RhoP/(R1181*RhoA)*dP/1000*MassivSI</f>
        <v>0.47021299587744558</v>
      </c>
      <c r="R1181" s="24">
        <f>IF(P1181&lt;600,425+0.773*P1181-1.69/1000*P1181^2+2.22/1000^2*P1181^3,IF(P1181&lt;735,666+13002/(738-P1181),IF(P1181&lt;900,545+17820/(P1181-731),650)))</f>
        <v>602.39116495784037</v>
      </c>
      <c r="S1181" s="12">
        <f>LambdaP*MassivSI/(dP/1000)/(R1181*RhoA)/(1+Q1181/3)*(D1181-P1181)*DeltaT-(EXP(Q1181/10)-1)*(D1181-D1180)</f>
        <v>0.28754584554311652</v>
      </c>
    </row>
    <row r="1182" spans="2:19" x14ac:dyDescent="0.25">
      <c r="B1182" s="3">
        <f t="shared" si="72"/>
        <v>5820</v>
      </c>
      <c r="C1182" s="14">
        <f t="shared" si="73"/>
        <v>97</v>
      </c>
      <c r="D1182" s="11">
        <f t="shared" si="74"/>
        <v>1017.1952514863153</v>
      </c>
      <c r="E1182" s="11">
        <f t="shared" si="75"/>
        <v>393.01357205777055</v>
      </c>
      <c r="F1182" s="11">
        <f>L1182</f>
        <v>393.01357205777055</v>
      </c>
      <c r="G1182" s="11">
        <f>P1182</f>
        <v>393.01357205777055</v>
      </c>
      <c r="H1182" s="24">
        <f>H1181+IF(Limit=Oui,MAX(0,K1181),K1181)</f>
        <v>393.01357205777055</v>
      </c>
      <c r="I1182" s="12">
        <f>Cp*RhoP/(J1182*RhoA)*dP/1000*MassivSS</f>
        <v>0.47010684313653311</v>
      </c>
      <c r="J1182" s="24">
        <f>IF(H1182&lt;600,425+0.773*H1182-1.69/1000*H1182^2+2.22/1000^2*H1182^3,IF(H1182&lt;735,666+13002/(738-H1182),IF(H1182&lt;900,545+17820/(H1182-731),650)))</f>
        <v>602.52718823466637</v>
      </c>
      <c r="K1182" s="12">
        <f>LambdaP*MassivSS/(dP/1000)/(J1182*RhoA)/(1+I1182/3)*(D1182-H1182)*DeltaT-(EXP(I1182/10)-1)*(D1182-D1181)</f>
        <v>0.28742050391471397</v>
      </c>
      <c r="L1182" s="24">
        <f>L1181+IF(Limit=Oui,MAX(0,O1181),O1181)</f>
        <v>393.01357205777055</v>
      </c>
      <c r="M1182" s="12">
        <f>Cp*RhoP/(N1182*RhoA)*dP/1000*MassivW</f>
        <v>0.47010684313653311</v>
      </c>
      <c r="N1182" s="24">
        <f>IF(L1182&lt;600,425+0.773*L1182-1.69/1000*L1182^2+2.22/1000^2*L1182^3,IF(L1182&lt;735,666+13002/(738-L1182),IF(L1182&lt;900,545+17820/(L1182-731),650)))</f>
        <v>602.52718823466637</v>
      </c>
      <c r="O1182" s="12">
        <f>LambdaP*MassivW/(dP/1000)/(N1182*RhoA)/(1+M1182/3)*(D1182-L1182)*DeltaT-(EXP(M1182/10)-1)*(D1182-D1181)</f>
        <v>0.28742050391471397</v>
      </c>
      <c r="P1182" s="24">
        <f>P1181+IF(Limit=Oui,MAX(0,S1181),S1181)</f>
        <v>393.01357205777055</v>
      </c>
      <c r="Q1182" s="12">
        <f>Cp*RhoP/(R1182*RhoA)*dP/1000*MassivSI</f>
        <v>0.47010684313653311</v>
      </c>
      <c r="R1182" s="24">
        <f>IF(P1182&lt;600,425+0.773*P1182-1.69/1000*P1182^2+2.22/1000^2*P1182^3,IF(P1182&lt;735,666+13002/(738-P1182),IF(P1182&lt;900,545+17820/(P1182-731),650)))</f>
        <v>602.52718823466637</v>
      </c>
      <c r="S1182" s="12">
        <f>LambdaP*MassivSI/(dP/1000)/(R1182*RhoA)/(1+Q1182/3)*(D1182-P1182)*DeltaT-(EXP(Q1182/10)-1)*(D1182-D1181)</f>
        <v>0.28742050391471397</v>
      </c>
    </row>
    <row r="1183" spans="2:19" x14ac:dyDescent="0.25">
      <c r="B1183" s="3">
        <f t="shared" si="72"/>
        <v>5825</v>
      </c>
      <c r="C1183" s="14">
        <f t="shared" si="73"/>
        <v>97.083333333333329</v>
      </c>
      <c r="D1183" s="11">
        <f t="shared" si="74"/>
        <v>1017.3237520055609</v>
      </c>
      <c r="E1183" s="11">
        <f t="shared" si="75"/>
        <v>393.30099256168523</v>
      </c>
      <c r="F1183" s="11">
        <f>L1183</f>
        <v>393.30099256168523</v>
      </c>
      <c r="G1183" s="11">
        <f>P1183</f>
        <v>393.30099256168523</v>
      </c>
      <c r="H1183" s="24">
        <f>H1182+IF(Limit=Oui,MAX(0,K1182),K1182)</f>
        <v>393.30099256168523</v>
      </c>
      <c r="I1183" s="12">
        <f>Cp*RhoP/(J1183*RhoA)*dP/1000*MassivSS</f>
        <v>0.47000066502261273</v>
      </c>
      <c r="J1183" s="24">
        <f>IF(H1183&lt;600,425+0.773*H1183-1.69/1000*H1183^2+2.22/1000^2*H1183^3,IF(H1183&lt;735,666+13002/(738-H1183),IF(H1183&lt;900,545+17820/(H1183-731),650)))</f>
        <v>602.66330548979715</v>
      </c>
      <c r="K1183" s="12">
        <f>LambdaP*MassivSS/(dP/1000)/(J1183*RhoA)/(1+I1183/3)*(D1183-H1183)*DeltaT-(EXP(I1183/10)-1)*(D1183-D1182)</f>
        <v>0.28729517009280986</v>
      </c>
      <c r="L1183" s="24">
        <f>L1182+IF(Limit=Oui,MAX(0,O1182),O1182)</f>
        <v>393.30099256168523</v>
      </c>
      <c r="M1183" s="12">
        <f>Cp*RhoP/(N1183*RhoA)*dP/1000*MassivW</f>
        <v>0.47000066502261273</v>
      </c>
      <c r="N1183" s="24">
        <f>IF(L1183&lt;600,425+0.773*L1183-1.69/1000*L1183^2+2.22/1000^2*L1183^3,IF(L1183&lt;735,666+13002/(738-L1183),IF(L1183&lt;900,545+17820/(L1183-731),650)))</f>
        <v>602.66330548979715</v>
      </c>
      <c r="O1183" s="12">
        <f>LambdaP*MassivW/(dP/1000)/(N1183*RhoA)/(1+M1183/3)*(D1183-L1183)*DeltaT-(EXP(M1183/10)-1)*(D1183-D1182)</f>
        <v>0.28729517009280986</v>
      </c>
      <c r="P1183" s="24">
        <f>P1182+IF(Limit=Oui,MAX(0,S1182),S1182)</f>
        <v>393.30099256168523</v>
      </c>
      <c r="Q1183" s="12">
        <f>Cp*RhoP/(R1183*RhoA)*dP/1000*MassivSI</f>
        <v>0.47000066502261273</v>
      </c>
      <c r="R1183" s="24">
        <f>IF(P1183&lt;600,425+0.773*P1183-1.69/1000*P1183^2+2.22/1000^2*P1183^3,IF(P1183&lt;735,666+13002/(738-P1183),IF(P1183&lt;900,545+17820/(P1183-731),650)))</f>
        <v>602.66330548979715</v>
      </c>
      <c r="S1183" s="12">
        <f>LambdaP*MassivSI/(dP/1000)/(R1183*RhoA)/(1+Q1183/3)*(D1183-P1183)*DeltaT-(EXP(Q1183/10)-1)*(D1183-D1182)</f>
        <v>0.28729517009280986</v>
      </c>
    </row>
    <row r="1184" spans="2:19" x14ac:dyDescent="0.25">
      <c r="B1184" s="3">
        <f t="shared" si="72"/>
        <v>5830</v>
      </c>
      <c r="C1184" s="14">
        <f t="shared" si="73"/>
        <v>97.166666666666671</v>
      </c>
      <c r="D1184" s="11">
        <f t="shared" si="74"/>
        <v>1017.4521424129516</v>
      </c>
      <c r="E1184" s="11">
        <f t="shared" si="75"/>
        <v>393.58828773177805</v>
      </c>
      <c r="F1184" s="11">
        <f>L1184</f>
        <v>393.58828773177805</v>
      </c>
      <c r="G1184" s="11">
        <f>P1184</f>
        <v>393.58828773177805</v>
      </c>
      <c r="H1184" s="24">
        <f>H1183+IF(Limit=Oui,MAX(0,K1183),K1183)</f>
        <v>393.58828773177805</v>
      </c>
      <c r="I1184" s="12">
        <f>Cp*RhoP/(J1184*RhoA)*dP/1000*MassivSS</f>
        <v>0.46989446150954484</v>
      </c>
      <c r="J1184" s="24">
        <f>IF(H1184&lt;600,425+0.773*H1184-1.69/1000*H1184^2+2.22/1000^2*H1184^3,IF(H1184&lt;735,666+13002/(738-H1184),IF(H1184&lt;900,545+17820/(H1184-731),650)))</f>
        <v>602.79951684252183</v>
      </c>
      <c r="K1184" s="12">
        <f>LambdaP*MassivSS/(dP/1000)/(J1184*RhoA)/(1+I1184/3)*(D1184-H1184)*DeltaT-(EXP(I1184/10)-1)*(D1184-D1183)</f>
        <v>0.28716984418389435</v>
      </c>
      <c r="L1184" s="24">
        <f>L1183+IF(Limit=Oui,MAX(0,O1183),O1183)</f>
        <v>393.58828773177805</v>
      </c>
      <c r="M1184" s="12">
        <f>Cp*RhoP/(N1184*RhoA)*dP/1000*MassivW</f>
        <v>0.46989446150954484</v>
      </c>
      <c r="N1184" s="24">
        <f>IF(L1184&lt;600,425+0.773*L1184-1.69/1000*L1184^2+2.22/1000^2*L1184^3,IF(L1184&lt;735,666+13002/(738-L1184),IF(L1184&lt;900,545+17820/(L1184-731),650)))</f>
        <v>602.79951684252183</v>
      </c>
      <c r="O1184" s="12">
        <f>LambdaP*MassivW/(dP/1000)/(N1184*RhoA)/(1+M1184/3)*(D1184-L1184)*DeltaT-(EXP(M1184/10)-1)*(D1184-D1183)</f>
        <v>0.28716984418389435</v>
      </c>
      <c r="P1184" s="24">
        <f>P1183+IF(Limit=Oui,MAX(0,S1183),S1183)</f>
        <v>393.58828773177805</v>
      </c>
      <c r="Q1184" s="12">
        <f>Cp*RhoP/(R1184*RhoA)*dP/1000*MassivSI</f>
        <v>0.46989446150954484</v>
      </c>
      <c r="R1184" s="24">
        <f>IF(P1184&lt;600,425+0.773*P1184-1.69/1000*P1184^2+2.22/1000^2*P1184^3,IF(P1184&lt;735,666+13002/(738-P1184),IF(P1184&lt;900,545+17820/(P1184-731),650)))</f>
        <v>602.79951684252183</v>
      </c>
      <c r="S1184" s="12">
        <f>LambdaP*MassivSI/(dP/1000)/(R1184*RhoA)/(1+Q1184/3)*(D1184-P1184)*DeltaT-(EXP(Q1184/10)-1)*(D1184-D1183)</f>
        <v>0.28716984418389435</v>
      </c>
    </row>
    <row r="1185" spans="2:19" x14ac:dyDescent="0.25">
      <c r="B1185" s="3">
        <f t="shared" si="72"/>
        <v>5835</v>
      </c>
      <c r="C1185" s="14">
        <f t="shared" si="73"/>
        <v>97.25</v>
      </c>
      <c r="D1185" s="11">
        <f t="shared" si="74"/>
        <v>1017.5804228970347</v>
      </c>
      <c r="E1185" s="11">
        <f t="shared" si="75"/>
        <v>393.87545757596195</v>
      </c>
      <c r="F1185" s="11">
        <f>L1185</f>
        <v>393.87545757596195</v>
      </c>
      <c r="G1185" s="11">
        <f>P1185</f>
        <v>393.87545757596195</v>
      </c>
      <c r="H1185" s="24">
        <f>H1184+IF(Limit=Oui,MAX(0,K1184),K1184)</f>
        <v>393.87545757596195</v>
      </c>
      <c r="I1185" s="12">
        <f>Cp*RhoP/(J1185*RhoA)*dP/1000*MassivSS</f>
        <v>0.46978823257184549</v>
      </c>
      <c r="J1185" s="24">
        <f>IF(H1185&lt;600,425+0.773*H1185-1.69/1000*H1185^2+2.22/1000^2*H1185^3,IF(H1185&lt;735,666+13002/(738-H1185),IF(H1185&lt;900,545+17820/(H1185-731),650)))</f>
        <v>602.93582241145737</v>
      </c>
      <c r="K1185" s="12">
        <f>LambdaP*MassivSS/(dP/1000)/(J1185*RhoA)/(1+I1185/3)*(D1185-H1185)*DeltaT-(EXP(I1185/10)-1)*(D1185-D1184)</f>
        <v>0.28704452629446381</v>
      </c>
      <c r="L1185" s="24">
        <f>L1184+IF(Limit=Oui,MAX(0,O1184),O1184)</f>
        <v>393.87545757596195</v>
      </c>
      <c r="M1185" s="12">
        <f>Cp*RhoP/(N1185*RhoA)*dP/1000*MassivW</f>
        <v>0.46978823257184549</v>
      </c>
      <c r="N1185" s="24">
        <f>IF(L1185&lt;600,425+0.773*L1185-1.69/1000*L1185^2+2.22/1000^2*L1185^3,IF(L1185&lt;735,666+13002/(738-L1185),IF(L1185&lt;900,545+17820/(L1185-731),650)))</f>
        <v>602.93582241145737</v>
      </c>
      <c r="O1185" s="12">
        <f>LambdaP*MassivW/(dP/1000)/(N1185*RhoA)/(1+M1185/3)*(D1185-L1185)*DeltaT-(EXP(M1185/10)-1)*(D1185-D1184)</f>
        <v>0.28704452629446381</v>
      </c>
      <c r="P1185" s="24">
        <f>P1184+IF(Limit=Oui,MAX(0,S1184),S1184)</f>
        <v>393.87545757596195</v>
      </c>
      <c r="Q1185" s="12">
        <f>Cp*RhoP/(R1185*RhoA)*dP/1000*MassivSI</f>
        <v>0.46978823257184549</v>
      </c>
      <c r="R1185" s="24">
        <f>IF(P1185&lt;600,425+0.773*P1185-1.69/1000*P1185^2+2.22/1000^2*P1185^3,IF(P1185&lt;735,666+13002/(738-P1185),IF(P1185&lt;900,545+17820/(P1185-731),650)))</f>
        <v>602.93582241145737</v>
      </c>
      <c r="S1185" s="12">
        <f>LambdaP*MassivSI/(dP/1000)/(R1185*RhoA)/(1+Q1185/3)*(D1185-P1185)*DeltaT-(EXP(Q1185/10)-1)*(D1185-D1184)</f>
        <v>0.28704452629446381</v>
      </c>
    </row>
    <row r="1186" spans="2:19" x14ac:dyDescent="0.25">
      <c r="B1186" s="3">
        <f t="shared" si="72"/>
        <v>5840</v>
      </c>
      <c r="C1186" s="14">
        <f t="shared" si="73"/>
        <v>97.333333333333329</v>
      </c>
      <c r="D1186" s="11">
        <f t="shared" si="74"/>
        <v>1017.7085936458741</v>
      </c>
      <c r="E1186" s="11">
        <f t="shared" si="75"/>
        <v>394.16250210225638</v>
      </c>
      <c r="F1186" s="11">
        <f>L1186</f>
        <v>394.16250210225638</v>
      </c>
      <c r="G1186" s="11">
        <f>P1186</f>
        <v>394.16250210225638</v>
      </c>
      <c r="H1186" s="24">
        <f>H1185+IF(Limit=Oui,MAX(0,K1185),K1185)</f>
        <v>394.16250210225638</v>
      </c>
      <c r="I1186" s="12">
        <f>Cp*RhoP/(J1186*RhoA)*dP/1000*MassivSS</f>
        <v>0.46968197818468344</v>
      </c>
      <c r="J1186" s="24">
        <f>IF(H1186&lt;600,425+0.773*H1186-1.69/1000*H1186^2+2.22/1000^2*H1186^3,IF(H1186&lt;735,666+13002/(738-H1186),IF(H1186&lt;900,545+17820/(H1186-731),650)))</f>
        <v>603.07222231454921</v>
      </c>
      <c r="K1186" s="12">
        <f>LambdaP*MassivSS/(dP/1000)/(J1186*RhoA)/(1+I1186/3)*(D1186-H1186)*DeltaT-(EXP(I1186/10)-1)*(D1186-D1185)</f>
        <v>0.28691921653085145</v>
      </c>
      <c r="L1186" s="24">
        <f>L1185+IF(Limit=Oui,MAX(0,O1185),O1185)</f>
        <v>394.16250210225638</v>
      </c>
      <c r="M1186" s="12">
        <f>Cp*RhoP/(N1186*RhoA)*dP/1000*MassivW</f>
        <v>0.46968197818468344</v>
      </c>
      <c r="N1186" s="24">
        <f>IF(L1186&lt;600,425+0.773*L1186-1.69/1000*L1186^2+2.22/1000^2*L1186^3,IF(L1186&lt;735,666+13002/(738-L1186),IF(L1186&lt;900,545+17820/(L1186-731),650)))</f>
        <v>603.07222231454921</v>
      </c>
      <c r="O1186" s="12">
        <f>LambdaP*MassivW/(dP/1000)/(N1186*RhoA)/(1+M1186/3)*(D1186-L1186)*DeltaT-(EXP(M1186/10)-1)*(D1186-D1185)</f>
        <v>0.28691921653085145</v>
      </c>
      <c r="P1186" s="24">
        <f>P1185+IF(Limit=Oui,MAX(0,S1185),S1185)</f>
        <v>394.16250210225638</v>
      </c>
      <c r="Q1186" s="12">
        <f>Cp*RhoP/(R1186*RhoA)*dP/1000*MassivSI</f>
        <v>0.46968197818468344</v>
      </c>
      <c r="R1186" s="24">
        <f>IF(P1186&lt;600,425+0.773*P1186-1.69/1000*P1186^2+2.22/1000^2*P1186^3,IF(P1186&lt;735,666+13002/(738-P1186),IF(P1186&lt;900,545+17820/(P1186-731),650)))</f>
        <v>603.07222231454921</v>
      </c>
      <c r="S1186" s="12">
        <f>LambdaP*MassivSI/(dP/1000)/(R1186*RhoA)/(1+Q1186/3)*(D1186-P1186)*DeltaT-(EXP(Q1186/10)-1)*(D1186-D1185)</f>
        <v>0.28691921653085145</v>
      </c>
    </row>
    <row r="1187" spans="2:19" x14ac:dyDescent="0.25">
      <c r="B1187" s="3">
        <f t="shared" si="72"/>
        <v>5845</v>
      </c>
      <c r="C1187" s="14">
        <f t="shared" si="73"/>
        <v>97.416666666666671</v>
      </c>
      <c r="D1187" s="11">
        <f t="shared" si="74"/>
        <v>1017.8366548470518</v>
      </c>
      <c r="E1187" s="11">
        <f t="shared" si="75"/>
        <v>394.44942131878724</v>
      </c>
      <c r="F1187" s="11">
        <f>L1187</f>
        <v>394.44942131878724</v>
      </c>
      <c r="G1187" s="11">
        <f>P1187</f>
        <v>394.44942131878724</v>
      </c>
      <c r="H1187" s="24">
        <f>H1186+IF(Limit=Oui,MAX(0,K1186),K1186)</f>
        <v>394.44942131878724</v>
      </c>
      <c r="I1187" s="12">
        <f>Cp*RhoP/(J1187*RhoA)*dP/1000*MassivSS</f>
        <v>0.46957569832387802</v>
      </c>
      <c r="J1187" s="24">
        <f>IF(H1187&lt;600,425+0.773*H1187-1.69/1000*H1187^2+2.22/1000^2*H1187^3,IF(H1187&lt;735,666+13002/(738-H1187),IF(H1187&lt;900,545+17820/(H1187-731),650)))</f>
        <v>603.20871666907397</v>
      </c>
      <c r="K1187" s="12">
        <f>LambdaP*MassivSS/(dP/1000)/(J1187*RhoA)/(1+I1187/3)*(D1187-H1187)*DeltaT-(EXP(I1187/10)-1)*(D1187-D1186)</f>
        <v>0.28679391499929752</v>
      </c>
      <c r="L1187" s="24">
        <f>L1186+IF(Limit=Oui,MAX(0,O1186),O1186)</f>
        <v>394.44942131878724</v>
      </c>
      <c r="M1187" s="12">
        <f>Cp*RhoP/(N1187*RhoA)*dP/1000*MassivW</f>
        <v>0.46957569832387802</v>
      </c>
      <c r="N1187" s="24">
        <f>IF(L1187&lt;600,425+0.773*L1187-1.69/1000*L1187^2+2.22/1000^2*L1187^3,IF(L1187&lt;735,666+13002/(738-L1187),IF(L1187&lt;900,545+17820/(L1187-731),650)))</f>
        <v>603.20871666907397</v>
      </c>
      <c r="O1187" s="12">
        <f>LambdaP*MassivW/(dP/1000)/(N1187*RhoA)/(1+M1187/3)*(D1187-L1187)*DeltaT-(EXP(M1187/10)-1)*(D1187-D1186)</f>
        <v>0.28679391499929752</v>
      </c>
      <c r="P1187" s="24">
        <f>P1186+IF(Limit=Oui,MAX(0,S1186),S1186)</f>
        <v>394.44942131878724</v>
      </c>
      <c r="Q1187" s="12">
        <f>Cp*RhoP/(R1187*RhoA)*dP/1000*MassivSI</f>
        <v>0.46957569832387802</v>
      </c>
      <c r="R1187" s="24">
        <f>IF(P1187&lt;600,425+0.773*P1187-1.69/1000*P1187^2+2.22/1000^2*P1187^3,IF(P1187&lt;735,666+13002/(738-P1187),IF(P1187&lt;900,545+17820/(P1187-731),650)))</f>
        <v>603.20871666907397</v>
      </c>
      <c r="S1187" s="12">
        <f>LambdaP*MassivSI/(dP/1000)/(R1187*RhoA)/(1+Q1187/3)*(D1187-P1187)*DeltaT-(EXP(Q1187/10)-1)*(D1187-D1186)</f>
        <v>0.28679391499929752</v>
      </c>
    </row>
    <row r="1188" spans="2:19" x14ac:dyDescent="0.25">
      <c r="B1188" s="3">
        <f t="shared" si="72"/>
        <v>5850</v>
      </c>
      <c r="C1188" s="14">
        <f t="shared" si="73"/>
        <v>97.5</v>
      </c>
      <c r="D1188" s="11">
        <f t="shared" si="74"/>
        <v>1017.9646066876685</v>
      </c>
      <c r="E1188" s="11">
        <f t="shared" si="75"/>
        <v>394.73621523378654</v>
      </c>
      <c r="F1188" s="11">
        <f>L1188</f>
        <v>394.73621523378654</v>
      </c>
      <c r="G1188" s="11">
        <f>P1188</f>
        <v>394.73621523378654</v>
      </c>
      <c r="H1188" s="24">
        <f>H1187+IF(Limit=Oui,MAX(0,K1187),K1187)</f>
        <v>394.73621523378654</v>
      </c>
      <c r="I1188" s="12">
        <f>Cp*RhoP/(J1188*RhoA)*dP/1000*MassivSS</f>
        <v>0.46946939296589779</v>
      </c>
      <c r="J1188" s="24">
        <f>IF(H1188&lt;600,425+0.773*H1188-1.69/1000*H1188^2+2.22/1000^2*H1188^3,IF(H1188&lt;735,666+13002/(738-H1188),IF(H1188&lt;900,545+17820/(H1188-731),650)))</f>
        <v>603.34530559163863</v>
      </c>
      <c r="K1188" s="12">
        <f>LambdaP*MassivSS/(dP/1000)/(J1188*RhoA)/(1+I1188/3)*(D1188-H1188)*DeltaT-(EXP(I1188/10)-1)*(D1188-D1187)</f>
        <v>0.28666862180602604</v>
      </c>
      <c r="L1188" s="24">
        <f>L1187+IF(Limit=Oui,MAX(0,O1187),O1187)</f>
        <v>394.73621523378654</v>
      </c>
      <c r="M1188" s="12">
        <f>Cp*RhoP/(N1188*RhoA)*dP/1000*MassivW</f>
        <v>0.46946939296589779</v>
      </c>
      <c r="N1188" s="24">
        <f>IF(L1188&lt;600,425+0.773*L1188-1.69/1000*L1188^2+2.22/1000^2*L1188^3,IF(L1188&lt;735,666+13002/(738-L1188),IF(L1188&lt;900,545+17820/(L1188-731),650)))</f>
        <v>603.34530559163863</v>
      </c>
      <c r="O1188" s="12">
        <f>LambdaP*MassivW/(dP/1000)/(N1188*RhoA)/(1+M1188/3)*(D1188-L1188)*DeltaT-(EXP(M1188/10)-1)*(D1188-D1187)</f>
        <v>0.28666862180602604</v>
      </c>
      <c r="P1188" s="24">
        <f>P1187+IF(Limit=Oui,MAX(0,S1187),S1187)</f>
        <v>394.73621523378654</v>
      </c>
      <c r="Q1188" s="12">
        <f>Cp*RhoP/(R1188*RhoA)*dP/1000*MassivSI</f>
        <v>0.46946939296589779</v>
      </c>
      <c r="R1188" s="24">
        <f>IF(P1188&lt;600,425+0.773*P1188-1.69/1000*P1188^2+2.22/1000^2*P1188^3,IF(P1188&lt;735,666+13002/(738-P1188),IF(P1188&lt;900,545+17820/(P1188-731),650)))</f>
        <v>603.34530559163863</v>
      </c>
      <c r="S1188" s="12">
        <f>LambdaP*MassivSI/(dP/1000)/(R1188*RhoA)/(1+Q1188/3)*(D1188-P1188)*DeltaT-(EXP(Q1188/10)-1)*(D1188-D1187)</f>
        <v>0.28666862180602604</v>
      </c>
    </row>
    <row r="1189" spans="2:19" x14ac:dyDescent="0.25">
      <c r="B1189" s="3">
        <f t="shared" si="72"/>
        <v>5855</v>
      </c>
      <c r="C1189" s="14">
        <f t="shared" si="73"/>
        <v>97.583333333333329</v>
      </c>
      <c r="D1189" s="11">
        <f t="shared" si="74"/>
        <v>1018.0924493543465</v>
      </c>
      <c r="E1189" s="11">
        <f t="shared" si="75"/>
        <v>395.02288385559257</v>
      </c>
      <c r="F1189" s="11">
        <f>L1189</f>
        <v>395.02288385559257</v>
      </c>
      <c r="G1189" s="11">
        <f>P1189</f>
        <v>395.02288385559257</v>
      </c>
      <c r="H1189" s="24">
        <f>H1188+IF(Limit=Oui,MAX(0,K1188),K1188)</f>
        <v>395.02288385559257</v>
      </c>
      <c r="I1189" s="12">
        <f>Cp*RhoP/(J1189*RhoA)*dP/1000*MassivSS</f>
        <v>0.46936306208785722</v>
      </c>
      <c r="J1189" s="24">
        <f>IF(H1189&lt;600,425+0.773*H1189-1.69/1000*H1189^2+2.22/1000^2*H1189^3,IF(H1189&lt;735,666+13002/(738-H1189),IF(H1189&lt;900,545+17820/(H1189-731),650)))</f>
        <v>603.48198919818367</v>
      </c>
      <c r="K1189" s="12">
        <f>LambdaP*MassivSS/(dP/1000)/(J1189*RhoA)/(1+I1189/3)*(D1189-H1189)*DeltaT-(EXP(I1189/10)-1)*(D1189-D1188)</f>
        <v>0.28654333705708551</v>
      </c>
      <c r="L1189" s="24">
        <f>L1188+IF(Limit=Oui,MAX(0,O1188),O1188)</f>
        <v>395.02288385559257</v>
      </c>
      <c r="M1189" s="12">
        <f>Cp*RhoP/(N1189*RhoA)*dP/1000*MassivW</f>
        <v>0.46936306208785722</v>
      </c>
      <c r="N1189" s="24">
        <f>IF(L1189&lt;600,425+0.773*L1189-1.69/1000*L1189^2+2.22/1000^2*L1189^3,IF(L1189&lt;735,666+13002/(738-L1189),IF(L1189&lt;900,545+17820/(L1189-731),650)))</f>
        <v>603.48198919818367</v>
      </c>
      <c r="O1189" s="12">
        <f>LambdaP*MassivW/(dP/1000)/(N1189*RhoA)/(1+M1189/3)*(D1189-L1189)*DeltaT-(EXP(M1189/10)-1)*(D1189-D1188)</f>
        <v>0.28654333705708551</v>
      </c>
      <c r="P1189" s="24">
        <f>P1188+IF(Limit=Oui,MAX(0,S1188),S1188)</f>
        <v>395.02288385559257</v>
      </c>
      <c r="Q1189" s="12">
        <f>Cp*RhoP/(R1189*RhoA)*dP/1000*MassivSI</f>
        <v>0.46936306208785722</v>
      </c>
      <c r="R1189" s="24">
        <f>IF(P1189&lt;600,425+0.773*P1189-1.69/1000*P1189^2+2.22/1000^2*P1189^3,IF(P1189&lt;735,666+13002/(738-P1189),IF(P1189&lt;900,545+17820/(P1189-731),650)))</f>
        <v>603.48198919818367</v>
      </c>
      <c r="S1189" s="12">
        <f>LambdaP*MassivSI/(dP/1000)/(R1189*RhoA)/(1+Q1189/3)*(D1189-P1189)*DeltaT-(EXP(Q1189/10)-1)*(D1189-D1188)</f>
        <v>0.28654333705708551</v>
      </c>
    </row>
    <row r="1190" spans="2:19" x14ac:dyDescent="0.25">
      <c r="B1190" s="3">
        <f t="shared" si="72"/>
        <v>5860</v>
      </c>
      <c r="C1190" s="14">
        <f t="shared" si="73"/>
        <v>97.666666666666671</v>
      </c>
      <c r="D1190" s="11">
        <f t="shared" si="74"/>
        <v>1018.2201830332308</v>
      </c>
      <c r="E1190" s="11">
        <f t="shared" si="75"/>
        <v>395.30942719264965</v>
      </c>
      <c r="F1190" s="11">
        <f>L1190</f>
        <v>395.30942719264965</v>
      </c>
      <c r="G1190" s="11">
        <f>P1190</f>
        <v>395.30942719264965</v>
      </c>
      <c r="H1190" s="24">
        <f>H1189+IF(Limit=Oui,MAX(0,K1189),K1189)</f>
        <v>395.30942719264965</v>
      </c>
      <c r="I1190" s="12">
        <f>Cp*RhoP/(J1190*RhoA)*dP/1000*MassivSS</f>
        <v>0.46925670566751576</v>
      </c>
      <c r="J1190" s="24">
        <f>IF(H1190&lt;600,425+0.773*H1190-1.69/1000*H1190^2+2.22/1000^2*H1190^3,IF(H1190&lt;735,666+13002/(738-H1190),IF(H1190&lt;900,545+17820/(H1190-731),650)))</f>
        <v>603.61876760398263</v>
      </c>
      <c r="K1190" s="12">
        <f>LambdaP*MassivSS/(dP/1000)/(J1190*RhoA)/(1+I1190/3)*(D1190-H1190)*DeltaT-(EXP(I1190/10)-1)*(D1190-D1189)</f>
        <v>0.28641806085848037</v>
      </c>
      <c r="L1190" s="24">
        <f>L1189+IF(Limit=Oui,MAX(0,O1189),O1189)</f>
        <v>395.30942719264965</v>
      </c>
      <c r="M1190" s="12">
        <f>Cp*RhoP/(N1190*RhoA)*dP/1000*MassivW</f>
        <v>0.46925670566751576</v>
      </c>
      <c r="N1190" s="24">
        <f>IF(L1190&lt;600,425+0.773*L1190-1.69/1000*L1190^2+2.22/1000^2*L1190^3,IF(L1190&lt;735,666+13002/(738-L1190),IF(L1190&lt;900,545+17820/(L1190-731),650)))</f>
        <v>603.61876760398263</v>
      </c>
      <c r="O1190" s="12">
        <f>LambdaP*MassivW/(dP/1000)/(N1190*RhoA)/(1+M1190/3)*(D1190-L1190)*DeltaT-(EXP(M1190/10)-1)*(D1190-D1189)</f>
        <v>0.28641806085848037</v>
      </c>
      <c r="P1190" s="24">
        <f>P1189+IF(Limit=Oui,MAX(0,S1189),S1189)</f>
        <v>395.30942719264965</v>
      </c>
      <c r="Q1190" s="12">
        <f>Cp*RhoP/(R1190*RhoA)*dP/1000*MassivSI</f>
        <v>0.46925670566751576</v>
      </c>
      <c r="R1190" s="24">
        <f>IF(P1190&lt;600,425+0.773*P1190-1.69/1000*P1190^2+2.22/1000^2*P1190^3,IF(P1190&lt;735,666+13002/(738-P1190),IF(P1190&lt;900,545+17820/(P1190-731),650)))</f>
        <v>603.61876760398263</v>
      </c>
      <c r="S1190" s="12">
        <f>LambdaP*MassivSI/(dP/1000)/(R1190*RhoA)/(1+Q1190/3)*(D1190-P1190)*DeltaT-(EXP(Q1190/10)-1)*(D1190-D1189)</f>
        <v>0.28641806085848037</v>
      </c>
    </row>
    <row r="1191" spans="2:19" x14ac:dyDescent="0.25">
      <c r="B1191" s="3">
        <f t="shared" si="72"/>
        <v>5865</v>
      </c>
      <c r="C1191" s="14">
        <f t="shared" si="73"/>
        <v>97.75</v>
      </c>
      <c r="D1191" s="11">
        <f t="shared" si="74"/>
        <v>1018.3478079099904</v>
      </c>
      <c r="E1191" s="11">
        <f t="shared" si="75"/>
        <v>395.59584525350812</v>
      </c>
      <c r="F1191" s="11">
        <f>L1191</f>
        <v>395.59584525350812</v>
      </c>
      <c r="G1191" s="11">
        <f>P1191</f>
        <v>395.59584525350812</v>
      </c>
      <c r="H1191" s="24">
        <f>H1190+IF(Limit=Oui,MAX(0,K1190),K1190)</f>
        <v>395.59584525350812</v>
      </c>
      <c r="I1191" s="12">
        <f>Cp*RhoP/(J1191*RhoA)*dP/1000*MassivSS</f>
        <v>0.46915032368327453</v>
      </c>
      <c r="J1191" s="24">
        <f>IF(H1191&lt;600,425+0.773*H1191-1.69/1000*H1191^2+2.22/1000^2*H1191^3,IF(H1191&lt;735,666+13002/(738-H1191),IF(H1191&lt;900,545+17820/(H1191-731),650)))</f>
        <v>603.75564092364436</v>
      </c>
      <c r="K1191" s="12">
        <f>LambdaP*MassivSS/(dP/1000)/(J1191*RhoA)/(1+I1191/3)*(D1191-H1191)*DeltaT-(EXP(I1191/10)-1)*(D1191-D1190)</f>
        <v>0.28629279331612623</v>
      </c>
      <c r="L1191" s="24">
        <f>L1190+IF(Limit=Oui,MAX(0,O1190),O1190)</f>
        <v>395.59584525350812</v>
      </c>
      <c r="M1191" s="12">
        <f>Cp*RhoP/(N1191*RhoA)*dP/1000*MassivW</f>
        <v>0.46915032368327453</v>
      </c>
      <c r="N1191" s="24">
        <f>IF(L1191&lt;600,425+0.773*L1191-1.69/1000*L1191^2+2.22/1000^2*L1191^3,IF(L1191&lt;735,666+13002/(738-L1191),IF(L1191&lt;900,545+17820/(L1191-731),650)))</f>
        <v>603.75564092364436</v>
      </c>
      <c r="O1191" s="12">
        <f>LambdaP*MassivW/(dP/1000)/(N1191*RhoA)/(1+M1191/3)*(D1191-L1191)*DeltaT-(EXP(M1191/10)-1)*(D1191-D1190)</f>
        <v>0.28629279331612623</v>
      </c>
      <c r="P1191" s="24">
        <f>P1190+IF(Limit=Oui,MAX(0,S1190),S1190)</f>
        <v>395.59584525350812</v>
      </c>
      <c r="Q1191" s="12">
        <f>Cp*RhoP/(R1191*RhoA)*dP/1000*MassivSI</f>
        <v>0.46915032368327453</v>
      </c>
      <c r="R1191" s="24">
        <f>IF(P1191&lt;600,425+0.773*P1191-1.69/1000*P1191^2+2.22/1000^2*P1191^3,IF(P1191&lt;735,666+13002/(738-P1191),IF(P1191&lt;900,545+17820/(P1191-731),650)))</f>
        <v>603.75564092364436</v>
      </c>
      <c r="S1191" s="12">
        <f>LambdaP*MassivSI/(dP/1000)/(R1191*RhoA)/(1+Q1191/3)*(D1191-P1191)*DeltaT-(EXP(Q1191/10)-1)*(D1191-D1190)</f>
        <v>0.28629279331612623</v>
      </c>
    </row>
    <row r="1192" spans="2:19" x14ac:dyDescent="0.25">
      <c r="B1192" s="3">
        <f t="shared" si="72"/>
        <v>5870</v>
      </c>
      <c r="C1192" s="14">
        <f t="shared" si="73"/>
        <v>97.833333333333329</v>
      </c>
      <c r="D1192" s="11">
        <f t="shared" si="74"/>
        <v>1018.4753241698205</v>
      </c>
      <c r="E1192" s="11">
        <f t="shared" si="75"/>
        <v>395.88213804682425</v>
      </c>
      <c r="F1192" s="11">
        <f>L1192</f>
        <v>395.88213804682425</v>
      </c>
      <c r="G1192" s="11">
        <f>P1192</f>
        <v>395.88213804682425</v>
      </c>
      <c r="H1192" s="24">
        <f>H1191+IF(Limit=Oui,MAX(0,K1191),K1191)</f>
        <v>395.88213804682425</v>
      </c>
      <c r="I1192" s="12">
        <f>Cp*RhoP/(J1192*RhoA)*dP/1000*MassivSS</f>
        <v>0.46904391611417512</v>
      </c>
      <c r="J1192" s="24">
        <f>IF(H1192&lt;600,425+0.773*H1192-1.69/1000*H1192^2+2.22/1000^2*H1192^3,IF(H1192&lt;735,666+13002/(738-H1192),IF(H1192&lt;900,545+17820/(H1192-731),650)))</f>
        <v>603.892609271114</v>
      </c>
      <c r="K1192" s="12">
        <f>LambdaP*MassivSS/(dP/1000)/(J1192*RhoA)/(1+I1192/3)*(D1192-H1192)*DeltaT-(EXP(I1192/10)-1)*(D1192-D1191)</f>
        <v>0.28616753453582278</v>
      </c>
      <c r="L1192" s="24">
        <f>L1191+IF(Limit=Oui,MAX(0,O1191),O1191)</f>
        <v>395.88213804682425</v>
      </c>
      <c r="M1192" s="12">
        <f>Cp*RhoP/(N1192*RhoA)*dP/1000*MassivW</f>
        <v>0.46904391611417512</v>
      </c>
      <c r="N1192" s="24">
        <f>IF(L1192&lt;600,425+0.773*L1192-1.69/1000*L1192^2+2.22/1000^2*L1192^3,IF(L1192&lt;735,666+13002/(738-L1192),IF(L1192&lt;900,545+17820/(L1192-731),650)))</f>
        <v>603.892609271114</v>
      </c>
      <c r="O1192" s="12">
        <f>LambdaP*MassivW/(dP/1000)/(N1192*RhoA)/(1+M1192/3)*(D1192-L1192)*DeltaT-(EXP(M1192/10)-1)*(D1192-D1191)</f>
        <v>0.28616753453582278</v>
      </c>
      <c r="P1192" s="24">
        <f>P1191+IF(Limit=Oui,MAX(0,S1191),S1191)</f>
        <v>395.88213804682425</v>
      </c>
      <c r="Q1192" s="12">
        <f>Cp*RhoP/(R1192*RhoA)*dP/1000*MassivSI</f>
        <v>0.46904391611417512</v>
      </c>
      <c r="R1192" s="24">
        <f>IF(P1192&lt;600,425+0.773*P1192-1.69/1000*P1192^2+2.22/1000^2*P1192^3,IF(P1192&lt;735,666+13002/(738-P1192),IF(P1192&lt;900,545+17820/(P1192-731),650)))</f>
        <v>603.892609271114</v>
      </c>
      <c r="S1192" s="12">
        <f>LambdaP*MassivSI/(dP/1000)/(R1192*RhoA)/(1+Q1192/3)*(D1192-P1192)*DeltaT-(EXP(Q1192/10)-1)*(D1192-D1191)</f>
        <v>0.28616753453582278</v>
      </c>
    </row>
    <row r="1193" spans="2:19" x14ac:dyDescent="0.25">
      <c r="B1193" s="3">
        <f t="shared" si="72"/>
        <v>5875</v>
      </c>
      <c r="C1193" s="14">
        <f t="shared" si="73"/>
        <v>97.916666666666671</v>
      </c>
      <c r="D1193" s="11">
        <f t="shared" si="74"/>
        <v>1018.6027319974438</v>
      </c>
      <c r="E1193" s="11">
        <f t="shared" si="75"/>
        <v>396.16830558136007</v>
      </c>
      <c r="F1193" s="11">
        <f>L1193</f>
        <v>396.16830558136007</v>
      </c>
      <c r="G1193" s="11">
        <f>P1193</f>
        <v>396.16830558136007</v>
      </c>
      <c r="H1193" s="24">
        <f>H1192+IF(Limit=Oui,MAX(0,K1192),K1192)</f>
        <v>396.16830558136007</v>
      </c>
      <c r="I1193" s="12">
        <f>Cp*RhoP/(J1193*RhoA)*dP/1000*MassivSS</f>
        <v>0.46893748293989601</v>
      </c>
      <c r="J1193" s="24">
        <f>IF(H1193&lt;600,425+0.773*H1193-1.69/1000*H1193^2+2.22/1000^2*H1193^3,IF(H1193&lt;735,666+13002/(738-H1193),IF(H1193&lt;900,545+17820/(H1193-731),650)))</f>
        <v>604.02967275967421</v>
      </c>
      <c r="K1193" s="12">
        <f>LambdaP*MassivSS/(dP/1000)/(J1193*RhoA)/(1+I1193/3)*(D1193-H1193)*DeltaT-(EXP(I1193/10)-1)*(D1193-D1192)</f>
        <v>0.28604228462330744</v>
      </c>
      <c r="L1193" s="24">
        <f>L1192+IF(Limit=Oui,MAX(0,O1192),O1192)</f>
        <v>396.16830558136007</v>
      </c>
      <c r="M1193" s="12">
        <f>Cp*RhoP/(N1193*RhoA)*dP/1000*MassivW</f>
        <v>0.46893748293989601</v>
      </c>
      <c r="N1193" s="24">
        <f>IF(L1193&lt;600,425+0.773*L1193-1.69/1000*L1193^2+2.22/1000^2*L1193^3,IF(L1193&lt;735,666+13002/(738-L1193),IF(L1193&lt;900,545+17820/(L1193-731),650)))</f>
        <v>604.02967275967421</v>
      </c>
      <c r="O1193" s="12">
        <f>LambdaP*MassivW/(dP/1000)/(N1193*RhoA)/(1+M1193/3)*(D1193-L1193)*DeltaT-(EXP(M1193/10)-1)*(D1193-D1192)</f>
        <v>0.28604228462330744</v>
      </c>
      <c r="P1193" s="24">
        <f>P1192+IF(Limit=Oui,MAX(0,S1192),S1192)</f>
        <v>396.16830558136007</v>
      </c>
      <c r="Q1193" s="12">
        <f>Cp*RhoP/(R1193*RhoA)*dP/1000*MassivSI</f>
        <v>0.46893748293989601</v>
      </c>
      <c r="R1193" s="24">
        <f>IF(P1193&lt;600,425+0.773*P1193-1.69/1000*P1193^2+2.22/1000^2*P1193^3,IF(P1193&lt;735,666+13002/(738-P1193),IF(P1193&lt;900,545+17820/(P1193-731),650)))</f>
        <v>604.02967275967421</v>
      </c>
      <c r="S1193" s="12">
        <f>LambdaP*MassivSI/(dP/1000)/(R1193*RhoA)/(1+Q1193/3)*(D1193-P1193)*DeltaT-(EXP(Q1193/10)-1)*(D1193-D1192)</f>
        <v>0.28604228462330744</v>
      </c>
    </row>
    <row r="1194" spans="2:19" x14ac:dyDescent="0.25">
      <c r="B1194" s="3">
        <f t="shared" si="72"/>
        <v>5880</v>
      </c>
      <c r="C1194" s="14">
        <f t="shared" si="73"/>
        <v>98</v>
      </c>
      <c r="D1194" s="11">
        <f t="shared" si="74"/>
        <v>1018.7300315771121</v>
      </c>
      <c r="E1194" s="11">
        <f t="shared" si="75"/>
        <v>396.45434786598338</v>
      </c>
      <c r="F1194" s="11">
        <f>L1194</f>
        <v>396.45434786598338</v>
      </c>
      <c r="G1194" s="11">
        <f>P1194</f>
        <v>396.45434786598338</v>
      </c>
      <c r="H1194" s="24">
        <f>H1193+IF(Limit=Oui,MAX(0,K1193),K1193)</f>
        <v>396.45434786598338</v>
      </c>
      <c r="I1194" s="12">
        <f>Cp*RhoP/(J1194*RhoA)*dP/1000*MassivSS</f>
        <v>0.46883102414075217</v>
      </c>
      <c r="J1194" s="24">
        <f>IF(H1194&lt;600,425+0.773*H1194-1.69/1000*H1194^2+2.22/1000^2*H1194^3,IF(H1194&lt;735,666+13002/(738-H1194),IF(H1194&lt;900,545+17820/(H1194-731),650)))</f>
        <v>604.16683150194626</v>
      </c>
      <c r="K1194" s="12">
        <f>LambdaP*MassivSS/(dP/1000)/(J1194*RhoA)/(1+I1194/3)*(D1194-H1194)*DeltaT-(EXP(I1194/10)-1)*(D1194-D1193)</f>
        <v>0.28591704368421217</v>
      </c>
      <c r="L1194" s="24">
        <f>L1193+IF(Limit=Oui,MAX(0,O1193),O1193)</f>
        <v>396.45434786598338</v>
      </c>
      <c r="M1194" s="12">
        <f>Cp*RhoP/(N1194*RhoA)*dP/1000*MassivW</f>
        <v>0.46883102414075217</v>
      </c>
      <c r="N1194" s="24">
        <f>IF(L1194&lt;600,425+0.773*L1194-1.69/1000*L1194^2+2.22/1000^2*L1194^3,IF(L1194&lt;735,666+13002/(738-L1194),IF(L1194&lt;900,545+17820/(L1194-731),650)))</f>
        <v>604.16683150194626</v>
      </c>
      <c r="O1194" s="12">
        <f>LambdaP*MassivW/(dP/1000)/(N1194*RhoA)/(1+M1194/3)*(D1194-L1194)*DeltaT-(EXP(M1194/10)-1)*(D1194-D1193)</f>
        <v>0.28591704368421217</v>
      </c>
      <c r="P1194" s="24">
        <f>P1193+IF(Limit=Oui,MAX(0,S1193),S1193)</f>
        <v>396.45434786598338</v>
      </c>
      <c r="Q1194" s="12">
        <f>Cp*RhoP/(R1194*RhoA)*dP/1000*MassivSI</f>
        <v>0.46883102414075217</v>
      </c>
      <c r="R1194" s="24">
        <f>IF(P1194&lt;600,425+0.773*P1194-1.69/1000*P1194^2+2.22/1000^2*P1194^3,IF(P1194&lt;735,666+13002/(738-P1194),IF(P1194&lt;900,545+17820/(P1194-731),650)))</f>
        <v>604.16683150194626</v>
      </c>
      <c r="S1194" s="12">
        <f>LambdaP*MassivSI/(dP/1000)/(R1194*RhoA)/(1+Q1194/3)*(D1194-P1194)*DeltaT-(EXP(Q1194/10)-1)*(D1194-D1193)</f>
        <v>0.28591704368421217</v>
      </c>
    </row>
    <row r="1195" spans="2:19" x14ac:dyDescent="0.25">
      <c r="B1195" s="3">
        <f t="shared" si="72"/>
        <v>5885</v>
      </c>
      <c r="C1195" s="14">
        <f t="shared" si="73"/>
        <v>98.083333333333329</v>
      </c>
      <c r="D1195" s="11">
        <f t="shared" si="74"/>
        <v>1018.8572230926081</v>
      </c>
      <c r="E1195" s="11">
        <f t="shared" si="75"/>
        <v>396.74026490966759</v>
      </c>
      <c r="F1195" s="11">
        <f>L1195</f>
        <v>396.74026490966759</v>
      </c>
      <c r="G1195" s="11">
        <f>P1195</f>
        <v>396.74026490966759</v>
      </c>
      <c r="H1195" s="24">
        <f>H1194+IF(Limit=Oui,MAX(0,K1194),K1194)</f>
        <v>396.74026490966759</v>
      </c>
      <c r="I1195" s="12">
        <f>Cp*RhoP/(J1195*RhoA)*dP/1000*MassivSS</f>
        <v>0.46872453969769179</v>
      </c>
      <c r="J1195" s="24">
        <f>IF(H1195&lt;600,425+0.773*H1195-1.69/1000*H1195^2+2.22/1000^2*H1195^3,IF(H1195&lt;735,666+13002/(738-H1195),IF(H1195&lt;900,545+17820/(H1195-731),650)))</f>
        <v>604.30408560989099</v>
      </c>
      <c r="K1195" s="12">
        <f>LambdaP*MassivSS/(dP/1000)/(J1195*RhoA)/(1+I1195/3)*(D1195-H1195)*DeltaT-(EXP(I1195/10)-1)*(D1195-D1194)</f>
        <v>0.28579181182406804</v>
      </c>
      <c r="L1195" s="24">
        <f>L1194+IF(Limit=Oui,MAX(0,O1194),O1194)</f>
        <v>396.74026490966759</v>
      </c>
      <c r="M1195" s="12">
        <f>Cp*RhoP/(N1195*RhoA)*dP/1000*MassivW</f>
        <v>0.46872453969769179</v>
      </c>
      <c r="N1195" s="24">
        <f>IF(L1195&lt;600,425+0.773*L1195-1.69/1000*L1195^2+2.22/1000^2*L1195^3,IF(L1195&lt;735,666+13002/(738-L1195),IF(L1195&lt;900,545+17820/(L1195-731),650)))</f>
        <v>604.30408560989099</v>
      </c>
      <c r="O1195" s="12">
        <f>LambdaP*MassivW/(dP/1000)/(N1195*RhoA)/(1+M1195/3)*(D1195-L1195)*DeltaT-(EXP(M1195/10)-1)*(D1195-D1194)</f>
        <v>0.28579181182406804</v>
      </c>
      <c r="P1195" s="24">
        <f>P1194+IF(Limit=Oui,MAX(0,S1194),S1194)</f>
        <v>396.74026490966759</v>
      </c>
      <c r="Q1195" s="12">
        <f>Cp*RhoP/(R1195*RhoA)*dP/1000*MassivSI</f>
        <v>0.46872453969769179</v>
      </c>
      <c r="R1195" s="24">
        <f>IF(P1195&lt;600,425+0.773*P1195-1.69/1000*P1195^2+2.22/1000^2*P1195^3,IF(P1195&lt;735,666+13002/(738-P1195),IF(P1195&lt;900,545+17820/(P1195-731),650)))</f>
        <v>604.30408560989099</v>
      </c>
      <c r="S1195" s="12">
        <f>LambdaP*MassivSI/(dP/1000)/(R1195*RhoA)/(1+Q1195/3)*(D1195-P1195)*DeltaT-(EXP(Q1195/10)-1)*(D1195-D1194)</f>
        <v>0.28579181182406804</v>
      </c>
    </row>
    <row r="1196" spans="2:19" x14ac:dyDescent="0.25">
      <c r="B1196" s="3">
        <f t="shared" si="72"/>
        <v>5890</v>
      </c>
      <c r="C1196" s="14">
        <f t="shared" si="73"/>
        <v>98.166666666666671</v>
      </c>
      <c r="D1196" s="11">
        <f t="shared" si="74"/>
        <v>1018.9843067272467</v>
      </c>
      <c r="E1196" s="11">
        <f t="shared" si="75"/>
        <v>397.02605672149167</v>
      </c>
      <c r="F1196" s="11">
        <f>L1196</f>
        <v>397.02605672149167</v>
      </c>
      <c r="G1196" s="11">
        <f>P1196</f>
        <v>397.02605672149167</v>
      </c>
      <c r="H1196" s="24">
        <f>H1195+IF(Limit=Oui,MAX(0,K1195),K1195)</f>
        <v>397.02605672149167</v>
      </c>
      <c r="I1196" s="12">
        <f>Cp*RhoP/(J1196*RhoA)*dP/1000*MassivSS</f>
        <v>0.46861802959229409</v>
      </c>
      <c r="J1196" s="24">
        <f>IF(H1196&lt;600,425+0.773*H1196-1.69/1000*H1196^2+2.22/1000^2*H1196^3,IF(H1196&lt;735,666+13002/(738-H1196),IF(H1196&lt;900,545+17820/(H1196-731),650)))</f>
        <v>604.44143519481111</v>
      </c>
      <c r="K1196" s="12">
        <f>LambdaP*MassivSS/(dP/1000)/(J1196*RhoA)/(1+I1196/3)*(D1196-H1196)*DeltaT-(EXP(I1196/10)-1)*(D1196-D1195)</f>
        <v>0.28566658914835341</v>
      </c>
      <c r="L1196" s="24">
        <f>L1195+IF(Limit=Oui,MAX(0,O1195),O1195)</f>
        <v>397.02605672149167</v>
      </c>
      <c r="M1196" s="12">
        <f>Cp*RhoP/(N1196*RhoA)*dP/1000*MassivW</f>
        <v>0.46861802959229409</v>
      </c>
      <c r="N1196" s="24">
        <f>IF(L1196&lt;600,425+0.773*L1196-1.69/1000*L1196^2+2.22/1000^2*L1196^3,IF(L1196&lt;735,666+13002/(738-L1196),IF(L1196&lt;900,545+17820/(L1196-731),650)))</f>
        <v>604.44143519481111</v>
      </c>
      <c r="O1196" s="12">
        <f>LambdaP*MassivW/(dP/1000)/(N1196*RhoA)/(1+M1196/3)*(D1196-L1196)*DeltaT-(EXP(M1196/10)-1)*(D1196-D1195)</f>
        <v>0.28566658914835341</v>
      </c>
      <c r="P1196" s="24">
        <f>P1195+IF(Limit=Oui,MAX(0,S1195),S1195)</f>
        <v>397.02605672149167</v>
      </c>
      <c r="Q1196" s="12">
        <f>Cp*RhoP/(R1196*RhoA)*dP/1000*MassivSI</f>
        <v>0.46861802959229409</v>
      </c>
      <c r="R1196" s="24">
        <f>IF(P1196&lt;600,425+0.773*P1196-1.69/1000*P1196^2+2.22/1000^2*P1196^3,IF(P1196&lt;735,666+13002/(738-P1196),IF(P1196&lt;900,545+17820/(P1196-731),650)))</f>
        <v>604.44143519481111</v>
      </c>
      <c r="S1196" s="12">
        <f>LambdaP*MassivSI/(dP/1000)/(R1196*RhoA)/(1+Q1196/3)*(D1196-P1196)*DeltaT-(EXP(Q1196/10)-1)*(D1196-D1195)</f>
        <v>0.28566658914835341</v>
      </c>
    </row>
    <row r="1197" spans="2:19" x14ac:dyDescent="0.25">
      <c r="B1197" s="3">
        <f t="shared" si="72"/>
        <v>5895</v>
      </c>
      <c r="C1197" s="14">
        <f t="shared" si="73"/>
        <v>98.25</v>
      </c>
      <c r="D1197" s="11">
        <f t="shared" si="74"/>
        <v>1019.1112826638772</v>
      </c>
      <c r="E1197" s="11">
        <f t="shared" si="75"/>
        <v>397.31172331064005</v>
      </c>
      <c r="F1197" s="11">
        <f>L1197</f>
        <v>397.31172331064005</v>
      </c>
      <c r="G1197" s="11">
        <f>P1197</f>
        <v>397.31172331064005</v>
      </c>
      <c r="H1197" s="24">
        <f>H1196+IF(Limit=Oui,MAX(0,K1196),K1196)</f>
        <v>397.31172331064005</v>
      </c>
      <c r="I1197" s="12">
        <f>Cp*RhoP/(J1197*RhoA)*dP/1000*MassivSS</f>
        <v>0.46851149380676776</v>
      </c>
      <c r="J1197" s="24">
        <f>IF(H1197&lt;600,425+0.773*H1197-1.69/1000*H1197^2+2.22/1000^2*H1197^3,IF(H1197&lt;735,666+13002/(738-H1197),IF(H1197&lt;900,545+17820/(H1197-731),650)))</f>
        <v>604.57888036735085</v>
      </c>
      <c r="K1197" s="12">
        <f>LambdaP*MassivSS/(dP/1000)/(J1197*RhoA)/(1+I1197/3)*(D1197-H1197)*DeltaT-(EXP(I1197/10)-1)*(D1197-D1196)</f>
        <v>0.28554137576239208</v>
      </c>
      <c r="L1197" s="24">
        <f>L1196+IF(Limit=Oui,MAX(0,O1196),O1196)</f>
        <v>397.31172331064005</v>
      </c>
      <c r="M1197" s="12">
        <f>Cp*RhoP/(N1197*RhoA)*dP/1000*MassivW</f>
        <v>0.46851149380676776</v>
      </c>
      <c r="N1197" s="24">
        <f>IF(L1197&lt;600,425+0.773*L1197-1.69/1000*L1197^2+2.22/1000^2*L1197^3,IF(L1197&lt;735,666+13002/(738-L1197),IF(L1197&lt;900,545+17820/(L1197-731),650)))</f>
        <v>604.57888036735085</v>
      </c>
      <c r="O1197" s="12">
        <f>LambdaP*MassivW/(dP/1000)/(N1197*RhoA)/(1+M1197/3)*(D1197-L1197)*DeltaT-(EXP(M1197/10)-1)*(D1197-D1196)</f>
        <v>0.28554137576239208</v>
      </c>
      <c r="P1197" s="24">
        <f>P1196+IF(Limit=Oui,MAX(0,S1196),S1196)</f>
        <v>397.31172331064005</v>
      </c>
      <c r="Q1197" s="12">
        <f>Cp*RhoP/(R1197*RhoA)*dP/1000*MassivSI</f>
        <v>0.46851149380676776</v>
      </c>
      <c r="R1197" s="24">
        <f>IF(P1197&lt;600,425+0.773*P1197-1.69/1000*P1197^2+2.22/1000^2*P1197^3,IF(P1197&lt;735,666+13002/(738-P1197),IF(P1197&lt;900,545+17820/(P1197-731),650)))</f>
        <v>604.57888036735085</v>
      </c>
      <c r="S1197" s="12">
        <f>LambdaP*MassivSI/(dP/1000)/(R1197*RhoA)/(1+Q1197/3)*(D1197-P1197)*DeltaT-(EXP(Q1197/10)-1)*(D1197-D1196)</f>
        <v>0.28554137576239208</v>
      </c>
    </row>
    <row r="1198" spans="2:19" x14ac:dyDescent="0.25">
      <c r="B1198" s="3">
        <f t="shared" si="72"/>
        <v>5900</v>
      </c>
      <c r="C1198" s="14">
        <f t="shared" si="73"/>
        <v>98.333333333333329</v>
      </c>
      <c r="D1198" s="11">
        <f t="shared" si="74"/>
        <v>1019.2381510848837</v>
      </c>
      <c r="E1198" s="11">
        <f t="shared" si="75"/>
        <v>397.59726468640241</v>
      </c>
      <c r="F1198" s="11">
        <f>L1198</f>
        <v>397.59726468640241</v>
      </c>
      <c r="G1198" s="11">
        <f>P1198</f>
        <v>397.59726468640241</v>
      </c>
      <c r="H1198" s="24">
        <f>H1197+IF(Limit=Oui,MAX(0,K1197),K1197)</f>
        <v>397.59726468640241</v>
      </c>
      <c r="I1198" s="12">
        <f>Cp*RhoP/(J1198*RhoA)*dP/1000*MassivSS</f>
        <v>0.46840493232394836</v>
      </c>
      <c r="J1198" s="24">
        <f>IF(H1198&lt;600,425+0.773*H1198-1.69/1000*H1198^2+2.22/1000^2*H1198^3,IF(H1198&lt;735,666+13002/(738-H1198),IF(H1198&lt;900,545+17820/(H1198-731),650)))</f>
        <v>604.71642123749837</v>
      </c>
      <c r="K1198" s="12">
        <f>LambdaP*MassivSS/(dP/1000)/(J1198*RhoA)/(1+I1198/3)*(D1198-H1198)*DeltaT-(EXP(I1198/10)-1)*(D1198-D1197)</f>
        <v>0.28541617177150291</v>
      </c>
      <c r="L1198" s="24">
        <f>L1197+IF(Limit=Oui,MAX(0,O1197),O1197)</f>
        <v>397.59726468640241</v>
      </c>
      <c r="M1198" s="12">
        <f>Cp*RhoP/(N1198*RhoA)*dP/1000*MassivW</f>
        <v>0.46840493232394836</v>
      </c>
      <c r="N1198" s="24">
        <f>IF(L1198&lt;600,425+0.773*L1198-1.69/1000*L1198^2+2.22/1000^2*L1198^3,IF(L1198&lt;735,666+13002/(738-L1198),IF(L1198&lt;900,545+17820/(L1198-731),650)))</f>
        <v>604.71642123749837</v>
      </c>
      <c r="O1198" s="12">
        <f>LambdaP*MassivW/(dP/1000)/(N1198*RhoA)/(1+M1198/3)*(D1198-L1198)*DeltaT-(EXP(M1198/10)-1)*(D1198-D1197)</f>
        <v>0.28541617177150291</v>
      </c>
      <c r="P1198" s="24">
        <f>P1197+IF(Limit=Oui,MAX(0,S1197),S1197)</f>
        <v>397.59726468640241</v>
      </c>
      <c r="Q1198" s="12">
        <f>Cp*RhoP/(R1198*RhoA)*dP/1000*MassivSI</f>
        <v>0.46840493232394836</v>
      </c>
      <c r="R1198" s="24">
        <f>IF(P1198&lt;600,425+0.773*P1198-1.69/1000*P1198^2+2.22/1000^2*P1198^3,IF(P1198&lt;735,666+13002/(738-P1198),IF(P1198&lt;900,545+17820/(P1198-731),650)))</f>
        <v>604.71642123749837</v>
      </c>
      <c r="S1198" s="12">
        <f>LambdaP*MassivSI/(dP/1000)/(R1198*RhoA)/(1+Q1198/3)*(D1198-P1198)*DeltaT-(EXP(Q1198/10)-1)*(D1198-D1197)</f>
        <v>0.28541617177150291</v>
      </c>
    </row>
    <row r="1199" spans="2:19" x14ac:dyDescent="0.25">
      <c r="B1199" s="3">
        <f t="shared" si="72"/>
        <v>5905</v>
      </c>
      <c r="C1199" s="14">
        <f t="shared" si="73"/>
        <v>98.416666666666671</v>
      </c>
      <c r="D1199" s="11">
        <f t="shared" si="74"/>
        <v>1019.3649121721878</v>
      </c>
      <c r="E1199" s="11">
        <f t="shared" si="75"/>
        <v>397.8826808581739</v>
      </c>
      <c r="F1199" s="11">
        <f>L1199</f>
        <v>397.8826808581739</v>
      </c>
      <c r="G1199" s="11">
        <f>P1199</f>
        <v>397.8826808581739</v>
      </c>
      <c r="H1199" s="24">
        <f>H1198+IF(Limit=Oui,MAX(0,K1198),K1198)</f>
        <v>397.8826808581739</v>
      </c>
      <c r="I1199" s="12">
        <f>Cp*RhoP/(J1199*RhoA)*dP/1000*MassivSS</f>
        <v>0.46829834512729612</v>
      </c>
      <c r="J1199" s="24">
        <f>IF(H1199&lt;600,425+0.773*H1199-1.69/1000*H1199^2+2.22/1000^2*H1199^3,IF(H1199&lt;735,666+13002/(738-H1199),IF(H1199&lt;900,545+17820/(H1199-731),650)))</f>
        <v>604.85405791458652</v>
      </c>
      <c r="K1199" s="12">
        <f>LambdaP*MassivSS/(dP/1000)/(J1199*RhoA)/(1+I1199/3)*(D1199-H1199)*DeltaT-(EXP(I1199/10)-1)*(D1199-D1198)</f>
        <v>0.28529097728084829</v>
      </c>
      <c r="L1199" s="24">
        <f>L1198+IF(Limit=Oui,MAX(0,O1198),O1198)</f>
        <v>397.8826808581739</v>
      </c>
      <c r="M1199" s="12">
        <f>Cp*RhoP/(N1199*RhoA)*dP/1000*MassivW</f>
        <v>0.46829834512729612</v>
      </c>
      <c r="N1199" s="24">
        <f>IF(L1199&lt;600,425+0.773*L1199-1.69/1000*L1199^2+2.22/1000^2*L1199^3,IF(L1199&lt;735,666+13002/(738-L1199),IF(L1199&lt;900,545+17820/(L1199-731),650)))</f>
        <v>604.85405791458652</v>
      </c>
      <c r="O1199" s="12">
        <f>LambdaP*MassivW/(dP/1000)/(N1199*RhoA)/(1+M1199/3)*(D1199-L1199)*DeltaT-(EXP(M1199/10)-1)*(D1199-D1198)</f>
        <v>0.28529097728084829</v>
      </c>
      <c r="P1199" s="24">
        <f>P1198+IF(Limit=Oui,MAX(0,S1198),S1198)</f>
        <v>397.8826808581739</v>
      </c>
      <c r="Q1199" s="12">
        <f>Cp*RhoP/(R1199*RhoA)*dP/1000*MassivSI</f>
        <v>0.46829834512729612</v>
      </c>
      <c r="R1199" s="24">
        <f>IF(P1199&lt;600,425+0.773*P1199-1.69/1000*P1199^2+2.22/1000^2*P1199^3,IF(P1199&lt;735,666+13002/(738-P1199),IF(P1199&lt;900,545+17820/(P1199-731),650)))</f>
        <v>604.85405791458652</v>
      </c>
      <c r="S1199" s="12">
        <f>LambdaP*MassivSI/(dP/1000)/(R1199*RhoA)/(1+Q1199/3)*(D1199-P1199)*DeltaT-(EXP(Q1199/10)-1)*(D1199-D1198)</f>
        <v>0.28529097728084829</v>
      </c>
    </row>
    <row r="1200" spans="2:19" x14ac:dyDescent="0.25">
      <c r="B1200" s="3">
        <f t="shared" si="72"/>
        <v>5910</v>
      </c>
      <c r="C1200" s="14">
        <f t="shared" si="73"/>
        <v>98.5</v>
      </c>
      <c r="D1200" s="11">
        <f t="shared" si="74"/>
        <v>1019.4915661072498</v>
      </c>
      <c r="E1200" s="11">
        <f t="shared" si="75"/>
        <v>398.16797183545475</v>
      </c>
      <c r="F1200" s="11">
        <f>L1200</f>
        <v>398.16797183545475</v>
      </c>
      <c r="G1200" s="11">
        <f>P1200</f>
        <v>398.16797183545475</v>
      </c>
      <c r="H1200" s="24">
        <f>H1199+IF(Limit=Oui,MAX(0,K1199),K1199)</f>
        <v>398.16797183545475</v>
      </c>
      <c r="I1200" s="12">
        <f>Cp*RhoP/(J1200*RhoA)*dP/1000*MassivSS</f>
        <v>0.46819173220089438</v>
      </c>
      <c r="J1200" s="24">
        <f>IF(H1200&lt;600,425+0.773*H1200-1.69/1000*H1200^2+2.22/1000^2*H1200^3,IF(H1200&lt;735,666+13002/(738-H1200),IF(H1200&lt;900,545+17820/(H1200-731),650)))</f>
        <v>604.99179050729413</v>
      </c>
      <c r="K1200" s="12">
        <f>LambdaP*MassivSS/(dP/1000)/(J1200*RhoA)/(1+I1200/3)*(D1200-H1200)*DeltaT-(EXP(I1200/10)-1)*(D1200-D1199)</f>
        <v>0.2851657923955157</v>
      </c>
      <c r="L1200" s="24">
        <f>L1199+IF(Limit=Oui,MAX(0,O1199),O1199)</f>
        <v>398.16797183545475</v>
      </c>
      <c r="M1200" s="12">
        <f>Cp*RhoP/(N1200*RhoA)*dP/1000*MassivW</f>
        <v>0.46819173220089438</v>
      </c>
      <c r="N1200" s="24">
        <f>IF(L1200&lt;600,425+0.773*L1200-1.69/1000*L1200^2+2.22/1000^2*L1200^3,IF(L1200&lt;735,666+13002/(738-L1200),IF(L1200&lt;900,545+17820/(L1200-731),650)))</f>
        <v>604.99179050729413</v>
      </c>
      <c r="O1200" s="12">
        <f>LambdaP*MassivW/(dP/1000)/(N1200*RhoA)/(1+M1200/3)*(D1200-L1200)*DeltaT-(EXP(M1200/10)-1)*(D1200-D1199)</f>
        <v>0.2851657923955157</v>
      </c>
      <c r="P1200" s="24">
        <f>P1199+IF(Limit=Oui,MAX(0,S1199),S1199)</f>
        <v>398.16797183545475</v>
      </c>
      <c r="Q1200" s="12">
        <f>Cp*RhoP/(R1200*RhoA)*dP/1000*MassivSI</f>
        <v>0.46819173220089438</v>
      </c>
      <c r="R1200" s="24">
        <f>IF(P1200&lt;600,425+0.773*P1200-1.69/1000*P1200^2+2.22/1000^2*P1200^3,IF(P1200&lt;735,666+13002/(738-P1200),IF(P1200&lt;900,545+17820/(P1200-731),650)))</f>
        <v>604.99179050729413</v>
      </c>
      <c r="S1200" s="12">
        <f>LambdaP*MassivSI/(dP/1000)/(R1200*RhoA)/(1+Q1200/3)*(D1200-P1200)*DeltaT-(EXP(Q1200/10)-1)*(D1200-D1199)</f>
        <v>0.2851657923955157</v>
      </c>
    </row>
    <row r="1201" spans="2:19" x14ac:dyDescent="0.25">
      <c r="B1201" s="3">
        <f t="shared" si="72"/>
        <v>5915</v>
      </c>
      <c r="C1201" s="14">
        <f t="shared" si="73"/>
        <v>98.583333333333329</v>
      </c>
      <c r="D1201" s="11">
        <f t="shared" si="74"/>
        <v>1019.6181130710703</v>
      </c>
      <c r="E1201" s="11">
        <f t="shared" si="75"/>
        <v>398.45313762785025</v>
      </c>
      <c r="F1201" s="11">
        <f>L1201</f>
        <v>398.45313762785025</v>
      </c>
      <c r="G1201" s="11">
        <f>P1201</f>
        <v>398.45313762785025</v>
      </c>
      <c r="H1201" s="24">
        <f>H1200+IF(Limit=Oui,MAX(0,K1200),K1200)</f>
        <v>398.45313762785025</v>
      </c>
      <c r="I1201" s="12">
        <f>Cp*RhoP/(J1201*RhoA)*dP/1000*MassivSS</f>
        <v>0.46808509352944638</v>
      </c>
      <c r="J1201" s="24">
        <f>IF(H1201&lt;600,425+0.773*H1201-1.69/1000*H1201^2+2.22/1000^2*H1201^3,IF(H1201&lt;735,666+13002/(738-H1201),IF(H1201&lt;900,545+17820/(H1201-731),650)))</f>
        <v>605.12961912364722</v>
      </c>
      <c r="K1201" s="12">
        <f>LambdaP*MassivSS/(dP/1000)/(J1201*RhoA)/(1+I1201/3)*(D1201-H1201)*DeltaT-(EXP(I1201/10)-1)*(D1201-D1200)</f>
        <v>0.285040617220506</v>
      </c>
      <c r="L1201" s="24">
        <f>L1200+IF(Limit=Oui,MAX(0,O1200),O1200)</f>
        <v>398.45313762785025</v>
      </c>
      <c r="M1201" s="12">
        <f>Cp*RhoP/(N1201*RhoA)*dP/1000*MassivW</f>
        <v>0.46808509352944638</v>
      </c>
      <c r="N1201" s="24">
        <f>IF(L1201&lt;600,425+0.773*L1201-1.69/1000*L1201^2+2.22/1000^2*L1201^3,IF(L1201&lt;735,666+13002/(738-L1201),IF(L1201&lt;900,545+17820/(L1201-731),650)))</f>
        <v>605.12961912364722</v>
      </c>
      <c r="O1201" s="12">
        <f>LambdaP*MassivW/(dP/1000)/(N1201*RhoA)/(1+M1201/3)*(D1201-L1201)*DeltaT-(EXP(M1201/10)-1)*(D1201-D1200)</f>
        <v>0.285040617220506</v>
      </c>
      <c r="P1201" s="24">
        <f>P1200+IF(Limit=Oui,MAX(0,S1200),S1200)</f>
        <v>398.45313762785025</v>
      </c>
      <c r="Q1201" s="12">
        <f>Cp*RhoP/(R1201*RhoA)*dP/1000*MassivSI</f>
        <v>0.46808509352944638</v>
      </c>
      <c r="R1201" s="24">
        <f>IF(P1201&lt;600,425+0.773*P1201-1.69/1000*P1201^2+2.22/1000^2*P1201^3,IF(P1201&lt;735,666+13002/(738-P1201),IF(P1201&lt;900,545+17820/(P1201-731),650)))</f>
        <v>605.12961912364722</v>
      </c>
      <c r="S1201" s="12">
        <f>LambdaP*MassivSI/(dP/1000)/(R1201*RhoA)/(1+Q1201/3)*(D1201-P1201)*DeltaT-(EXP(Q1201/10)-1)*(D1201-D1200)</f>
        <v>0.285040617220506</v>
      </c>
    </row>
    <row r="1202" spans="2:19" x14ac:dyDescent="0.25">
      <c r="B1202" s="3">
        <f t="shared" si="72"/>
        <v>5920</v>
      </c>
      <c r="C1202" s="14">
        <f t="shared" si="73"/>
        <v>98.666666666666671</v>
      </c>
      <c r="D1202" s="11">
        <f t="shared" si="74"/>
        <v>1019.7445532441913</v>
      </c>
      <c r="E1202" s="11">
        <f t="shared" si="75"/>
        <v>398.73817824507074</v>
      </c>
      <c r="F1202" s="11">
        <f>L1202</f>
        <v>398.73817824507074</v>
      </c>
      <c r="G1202" s="11">
        <f>P1202</f>
        <v>398.73817824507074</v>
      </c>
      <c r="H1202" s="24">
        <f>H1201+IF(Limit=Oui,MAX(0,K1201),K1201)</f>
        <v>398.73817824507074</v>
      </c>
      <c r="I1202" s="12">
        <f>Cp*RhoP/(J1202*RhoA)*dP/1000*MassivSS</f>
        <v>0.46797842909827397</v>
      </c>
      <c r="J1202" s="24">
        <f>IF(H1202&lt;600,425+0.773*H1202-1.69/1000*H1202^2+2.22/1000^2*H1202^3,IF(H1202&lt;735,666+13002/(738-H1202),IF(H1202&lt;900,545+17820/(H1202-731),650)))</f>
        <v>605.26754387102028</v>
      </c>
      <c r="K1202" s="12">
        <f>LambdaP*MassivSS/(dP/1000)/(J1202*RhoA)/(1+I1202/3)*(D1202-H1202)*DeltaT-(EXP(I1202/10)-1)*(D1202-D1201)</f>
        <v>0.28491545186074918</v>
      </c>
      <c r="L1202" s="24">
        <f>L1201+IF(Limit=Oui,MAX(0,O1201),O1201)</f>
        <v>398.73817824507074</v>
      </c>
      <c r="M1202" s="12">
        <f>Cp*RhoP/(N1202*RhoA)*dP/1000*MassivW</f>
        <v>0.46797842909827397</v>
      </c>
      <c r="N1202" s="24">
        <f>IF(L1202&lt;600,425+0.773*L1202-1.69/1000*L1202^2+2.22/1000^2*L1202^3,IF(L1202&lt;735,666+13002/(738-L1202),IF(L1202&lt;900,545+17820/(L1202-731),650)))</f>
        <v>605.26754387102028</v>
      </c>
      <c r="O1202" s="12">
        <f>LambdaP*MassivW/(dP/1000)/(N1202*RhoA)/(1+M1202/3)*(D1202-L1202)*DeltaT-(EXP(M1202/10)-1)*(D1202-D1201)</f>
        <v>0.28491545186074918</v>
      </c>
      <c r="P1202" s="24">
        <f>P1201+IF(Limit=Oui,MAX(0,S1201),S1201)</f>
        <v>398.73817824507074</v>
      </c>
      <c r="Q1202" s="12">
        <f>Cp*RhoP/(R1202*RhoA)*dP/1000*MassivSI</f>
        <v>0.46797842909827397</v>
      </c>
      <c r="R1202" s="24">
        <f>IF(P1202&lt;600,425+0.773*P1202-1.69/1000*P1202^2+2.22/1000^2*P1202^3,IF(P1202&lt;735,666+13002/(738-P1202),IF(P1202&lt;900,545+17820/(P1202-731),650)))</f>
        <v>605.26754387102028</v>
      </c>
      <c r="S1202" s="12">
        <f>LambdaP*MassivSI/(dP/1000)/(R1202*RhoA)/(1+Q1202/3)*(D1202-P1202)*DeltaT-(EXP(Q1202/10)-1)*(D1202-D1201)</f>
        <v>0.28491545186074918</v>
      </c>
    </row>
    <row r="1203" spans="2:19" x14ac:dyDescent="0.25">
      <c r="B1203" s="3">
        <f t="shared" si="72"/>
        <v>5925</v>
      </c>
      <c r="C1203" s="14">
        <f t="shared" si="73"/>
        <v>98.75</v>
      </c>
      <c r="D1203" s="11">
        <f t="shared" si="74"/>
        <v>1019.8708868066984</v>
      </c>
      <c r="E1203" s="11">
        <f t="shared" si="75"/>
        <v>399.02309369693148</v>
      </c>
      <c r="F1203" s="11">
        <f>L1203</f>
        <v>399.02309369693148</v>
      </c>
      <c r="G1203" s="11">
        <f>P1203</f>
        <v>399.02309369693148</v>
      </c>
      <c r="H1203" s="24">
        <f>H1202+IF(Limit=Oui,MAX(0,K1202),K1202)</f>
        <v>399.02309369693148</v>
      </c>
      <c r="I1203" s="12">
        <f>Cp*RhoP/(J1203*RhoA)*dP/1000*MassivSS</f>
        <v>0.46787173889331535</v>
      </c>
      <c r="J1203" s="24">
        <f>IF(H1203&lt;600,425+0.773*H1203-1.69/1000*H1203^2+2.22/1000^2*H1203^3,IF(H1203&lt;735,666+13002/(738-H1203),IF(H1203&lt;900,545+17820/(H1203-731),650)))</f>
        <v>605.40556485613729</v>
      </c>
      <c r="K1203" s="12">
        <f>LambdaP*MassivSS/(dP/1000)/(J1203*RhoA)/(1+I1203/3)*(D1203-H1203)*DeltaT-(EXP(I1203/10)-1)*(D1203-D1202)</f>
        <v>0.28479029642104486</v>
      </c>
      <c r="L1203" s="24">
        <f>L1202+IF(Limit=Oui,MAX(0,O1202),O1202)</f>
        <v>399.02309369693148</v>
      </c>
      <c r="M1203" s="12">
        <f>Cp*RhoP/(N1203*RhoA)*dP/1000*MassivW</f>
        <v>0.46787173889331535</v>
      </c>
      <c r="N1203" s="24">
        <f>IF(L1203&lt;600,425+0.773*L1203-1.69/1000*L1203^2+2.22/1000^2*L1203^3,IF(L1203&lt;735,666+13002/(738-L1203),IF(L1203&lt;900,545+17820/(L1203-731),650)))</f>
        <v>605.40556485613729</v>
      </c>
      <c r="O1203" s="12">
        <f>LambdaP*MassivW/(dP/1000)/(N1203*RhoA)/(1+M1203/3)*(D1203-L1203)*DeltaT-(EXP(M1203/10)-1)*(D1203-D1202)</f>
        <v>0.28479029642104486</v>
      </c>
      <c r="P1203" s="24">
        <f>P1202+IF(Limit=Oui,MAX(0,S1202),S1202)</f>
        <v>399.02309369693148</v>
      </c>
      <c r="Q1203" s="12">
        <f>Cp*RhoP/(R1203*RhoA)*dP/1000*MassivSI</f>
        <v>0.46787173889331535</v>
      </c>
      <c r="R1203" s="24">
        <f>IF(P1203&lt;600,425+0.773*P1203-1.69/1000*P1203^2+2.22/1000^2*P1203^3,IF(P1203&lt;735,666+13002/(738-P1203),IF(P1203&lt;900,545+17820/(P1203-731),650)))</f>
        <v>605.40556485613729</v>
      </c>
      <c r="S1203" s="12">
        <f>LambdaP*MassivSI/(dP/1000)/(R1203*RhoA)/(1+Q1203/3)*(D1203-P1203)*DeltaT-(EXP(Q1203/10)-1)*(D1203-D1202)</f>
        <v>0.28479029642104486</v>
      </c>
    </row>
    <row r="1204" spans="2:19" x14ac:dyDescent="0.25">
      <c r="B1204" s="3">
        <f t="shared" si="72"/>
        <v>5930</v>
      </c>
      <c r="C1204" s="14">
        <f t="shared" si="73"/>
        <v>98.833333333333329</v>
      </c>
      <c r="D1204" s="11">
        <f t="shared" si="74"/>
        <v>1019.9971139382218</v>
      </c>
      <c r="E1204" s="11">
        <f t="shared" si="75"/>
        <v>399.3078839933525</v>
      </c>
      <c r="F1204" s="11">
        <f>L1204</f>
        <v>399.3078839933525</v>
      </c>
      <c r="G1204" s="11">
        <f>P1204</f>
        <v>399.3078839933525</v>
      </c>
      <c r="H1204" s="24">
        <f>H1203+IF(Limit=Oui,MAX(0,K1203),K1203)</f>
        <v>399.3078839933525</v>
      </c>
      <c r="I1204" s="12">
        <f>Cp*RhoP/(J1204*RhoA)*dP/1000*MassivSS</f>
        <v>0.46776502290112221</v>
      </c>
      <c r="J1204" s="24">
        <f>IF(H1204&lt;600,425+0.773*H1204-1.69/1000*H1204^2+2.22/1000^2*H1204^3,IF(H1204&lt;735,666+13002/(738-H1204),IF(H1204&lt;900,545+17820/(H1204-731),650)))</f>
        <v>605.54368218507318</v>
      </c>
      <c r="K1204" s="12">
        <f>LambdaP*MassivSS/(dP/1000)/(J1204*RhoA)/(1+I1204/3)*(D1204-H1204)*DeltaT-(EXP(I1204/10)-1)*(D1204-D1203)</f>
        <v>0.28466515100615353</v>
      </c>
      <c r="L1204" s="24">
        <f>L1203+IF(Limit=Oui,MAX(0,O1203),O1203)</f>
        <v>399.3078839933525</v>
      </c>
      <c r="M1204" s="12">
        <f>Cp*RhoP/(N1204*RhoA)*dP/1000*MassivW</f>
        <v>0.46776502290112221</v>
      </c>
      <c r="N1204" s="24">
        <f>IF(L1204&lt;600,425+0.773*L1204-1.69/1000*L1204^2+2.22/1000^2*L1204^3,IF(L1204&lt;735,666+13002/(738-L1204),IF(L1204&lt;900,545+17820/(L1204-731),650)))</f>
        <v>605.54368218507318</v>
      </c>
      <c r="O1204" s="12">
        <f>LambdaP*MassivW/(dP/1000)/(N1204*RhoA)/(1+M1204/3)*(D1204-L1204)*DeltaT-(EXP(M1204/10)-1)*(D1204-D1203)</f>
        <v>0.28466515100615353</v>
      </c>
      <c r="P1204" s="24">
        <f>P1203+IF(Limit=Oui,MAX(0,S1203),S1203)</f>
        <v>399.3078839933525</v>
      </c>
      <c r="Q1204" s="12">
        <f>Cp*RhoP/(R1204*RhoA)*dP/1000*MassivSI</f>
        <v>0.46776502290112221</v>
      </c>
      <c r="R1204" s="24">
        <f>IF(P1204&lt;600,425+0.773*P1204-1.69/1000*P1204^2+2.22/1000^2*P1204^3,IF(P1204&lt;735,666+13002/(738-P1204),IF(P1204&lt;900,545+17820/(P1204-731),650)))</f>
        <v>605.54368218507318</v>
      </c>
      <c r="S1204" s="12">
        <f>LambdaP*MassivSI/(dP/1000)/(R1204*RhoA)/(1+Q1204/3)*(D1204-P1204)*DeltaT-(EXP(Q1204/10)-1)*(D1204-D1203)</f>
        <v>0.28466515100615353</v>
      </c>
    </row>
    <row r="1205" spans="2:19" x14ac:dyDescent="0.25">
      <c r="B1205" s="3">
        <f t="shared" si="72"/>
        <v>5935</v>
      </c>
      <c r="C1205" s="14">
        <f t="shared" si="73"/>
        <v>98.916666666666671</v>
      </c>
      <c r="D1205" s="11">
        <f t="shared" si="74"/>
        <v>1020.1232348179385</v>
      </c>
      <c r="E1205" s="11">
        <f t="shared" si="75"/>
        <v>399.59254914435866</v>
      </c>
      <c r="F1205" s="11">
        <f>L1205</f>
        <v>399.59254914435866</v>
      </c>
      <c r="G1205" s="11">
        <f>P1205</f>
        <v>399.59254914435866</v>
      </c>
      <c r="H1205" s="24">
        <f>H1204+IF(Limit=Oui,MAX(0,K1204),K1204)</f>
        <v>399.59254914435866</v>
      </c>
      <c r="I1205" s="12">
        <f>Cp*RhoP/(J1205*RhoA)*dP/1000*MassivSS</f>
        <v>0.46765828110885888</v>
      </c>
      <c r="J1205" s="24">
        <f>IF(H1205&lt;600,425+0.773*H1205-1.69/1000*H1205^2+2.22/1000^2*H1205^3,IF(H1205&lt;735,666+13002/(738-H1205),IF(H1205&lt;900,545+17820/(H1205-731),650)))</f>
        <v>605.68189596325522</v>
      </c>
      <c r="K1205" s="12">
        <f>LambdaP*MassivSS/(dP/1000)/(J1205*RhoA)/(1+I1205/3)*(D1205-H1205)*DeltaT-(EXP(I1205/10)-1)*(D1205-D1204)</f>
        <v>0.28454001572067722</v>
      </c>
      <c r="L1205" s="24">
        <f>L1204+IF(Limit=Oui,MAX(0,O1204),O1204)</f>
        <v>399.59254914435866</v>
      </c>
      <c r="M1205" s="12">
        <f>Cp*RhoP/(N1205*RhoA)*dP/1000*MassivW</f>
        <v>0.46765828110885888</v>
      </c>
      <c r="N1205" s="24">
        <f>IF(L1205&lt;600,425+0.773*L1205-1.69/1000*L1205^2+2.22/1000^2*L1205^3,IF(L1205&lt;735,666+13002/(738-L1205),IF(L1205&lt;900,545+17820/(L1205-731),650)))</f>
        <v>605.68189596325522</v>
      </c>
      <c r="O1205" s="12">
        <f>LambdaP*MassivW/(dP/1000)/(N1205*RhoA)/(1+M1205/3)*(D1205-L1205)*DeltaT-(EXP(M1205/10)-1)*(D1205-D1204)</f>
        <v>0.28454001572067722</v>
      </c>
      <c r="P1205" s="24">
        <f>P1204+IF(Limit=Oui,MAX(0,S1204),S1204)</f>
        <v>399.59254914435866</v>
      </c>
      <c r="Q1205" s="12">
        <f>Cp*RhoP/(R1205*RhoA)*dP/1000*MassivSI</f>
        <v>0.46765828110885888</v>
      </c>
      <c r="R1205" s="24">
        <f>IF(P1205&lt;600,425+0.773*P1205-1.69/1000*P1205^2+2.22/1000^2*P1205^3,IF(P1205&lt;735,666+13002/(738-P1205),IF(P1205&lt;900,545+17820/(P1205-731),650)))</f>
        <v>605.68189596325522</v>
      </c>
      <c r="S1205" s="12">
        <f>LambdaP*MassivSI/(dP/1000)/(R1205*RhoA)/(1+Q1205/3)*(D1205-P1205)*DeltaT-(EXP(Q1205/10)-1)*(D1205-D1204)</f>
        <v>0.28454001572067722</v>
      </c>
    </row>
    <row r="1206" spans="2:19" x14ac:dyDescent="0.25">
      <c r="B1206" s="3">
        <f t="shared" si="72"/>
        <v>5940</v>
      </c>
      <c r="C1206" s="14">
        <f t="shared" si="73"/>
        <v>99</v>
      </c>
      <c r="D1206" s="11">
        <f t="shared" si="74"/>
        <v>1020.2492496245731</v>
      </c>
      <c r="E1206" s="11">
        <f t="shared" si="75"/>
        <v>399.87708916007932</v>
      </c>
      <c r="F1206" s="11">
        <f>L1206</f>
        <v>399.87708916007932</v>
      </c>
      <c r="G1206" s="11">
        <f>P1206</f>
        <v>399.87708916007932</v>
      </c>
      <c r="H1206" s="24">
        <f>H1205+IF(Limit=Oui,MAX(0,K1205),K1205)</f>
        <v>399.87708916007932</v>
      </c>
      <c r="I1206" s="12">
        <f>Cp*RhoP/(J1206*RhoA)*dP/1000*MassivSS</f>
        <v>0.46755151350429935</v>
      </c>
      <c r="J1206" s="24">
        <f>IF(H1206&lt;600,425+0.773*H1206-1.69/1000*H1206^2+2.22/1000^2*H1206^3,IF(H1206&lt;735,666+13002/(738-H1206),IF(H1206&lt;900,545+17820/(H1206-731),650)))</f>
        <v>605.82020629546309</v>
      </c>
      <c r="K1206" s="12">
        <f>LambdaP*MassivSS/(dP/1000)/(J1206*RhoA)/(1+I1206/3)*(D1206-H1206)*DeltaT-(EXP(I1206/10)-1)*(D1206-D1205)</f>
        <v>0.28441489066919506</v>
      </c>
      <c r="L1206" s="24">
        <f>L1205+IF(Limit=Oui,MAX(0,O1205),O1205)</f>
        <v>399.87708916007932</v>
      </c>
      <c r="M1206" s="12">
        <f>Cp*RhoP/(N1206*RhoA)*dP/1000*MassivW</f>
        <v>0.46755151350429935</v>
      </c>
      <c r="N1206" s="24">
        <f>IF(L1206&lt;600,425+0.773*L1206-1.69/1000*L1206^2+2.22/1000^2*L1206^3,IF(L1206&lt;735,666+13002/(738-L1206),IF(L1206&lt;900,545+17820/(L1206-731),650)))</f>
        <v>605.82020629546309</v>
      </c>
      <c r="O1206" s="12">
        <f>LambdaP*MassivW/(dP/1000)/(N1206*RhoA)/(1+M1206/3)*(D1206-L1206)*DeltaT-(EXP(M1206/10)-1)*(D1206-D1205)</f>
        <v>0.28441489066919506</v>
      </c>
      <c r="P1206" s="24">
        <f>P1205+IF(Limit=Oui,MAX(0,S1205),S1205)</f>
        <v>399.87708916007932</v>
      </c>
      <c r="Q1206" s="12">
        <f>Cp*RhoP/(R1206*RhoA)*dP/1000*MassivSI</f>
        <v>0.46755151350429935</v>
      </c>
      <c r="R1206" s="24">
        <f>IF(P1206&lt;600,425+0.773*P1206-1.69/1000*P1206^2+2.22/1000^2*P1206^3,IF(P1206&lt;735,666+13002/(738-P1206),IF(P1206&lt;900,545+17820/(P1206-731),650)))</f>
        <v>605.82020629546309</v>
      </c>
      <c r="S1206" s="12">
        <f>LambdaP*MassivSI/(dP/1000)/(R1206*RhoA)/(1+Q1206/3)*(D1206-P1206)*DeltaT-(EXP(Q1206/10)-1)*(D1206-D1205)</f>
        <v>0.28441489066919506</v>
      </c>
    </row>
    <row r="1207" spans="2:19" x14ac:dyDescent="0.25">
      <c r="B1207" s="3">
        <f t="shared" si="72"/>
        <v>5945</v>
      </c>
      <c r="C1207" s="14">
        <f t="shared" si="73"/>
        <v>99.083333333333329</v>
      </c>
      <c r="D1207" s="11">
        <f t="shared" si="74"/>
        <v>1020.3751585363999</v>
      </c>
      <c r="E1207" s="11">
        <f t="shared" si="75"/>
        <v>400.16150405074853</v>
      </c>
      <c r="F1207" s="11">
        <f>L1207</f>
        <v>400.16150405074853</v>
      </c>
      <c r="G1207" s="11">
        <f>P1207</f>
        <v>400.16150405074853</v>
      </c>
      <c r="H1207" s="24">
        <f>H1206+IF(Limit=Oui,MAX(0,K1206),K1206)</f>
        <v>400.16150405074853</v>
      </c>
      <c r="I1207" s="12">
        <f>Cp*RhoP/(J1207*RhoA)*dP/1000*MassivSS</f>
        <v>0.46744472007582466</v>
      </c>
      <c r="J1207" s="24">
        <f>IF(H1207&lt;600,425+0.773*H1207-1.69/1000*H1207^2+2.22/1000^2*H1207^3,IF(H1207&lt;735,666+13002/(738-H1207),IF(H1207&lt;900,545+17820/(H1207-731),650)))</f>
        <v>605.95861328583214</v>
      </c>
      <c r="K1207" s="12">
        <f>LambdaP*MassivSS/(dP/1000)/(J1207*RhoA)/(1+I1207/3)*(D1207-H1207)*DeltaT-(EXP(I1207/10)-1)*(D1207-D1206)</f>
        <v>0.28428977595613747</v>
      </c>
      <c r="L1207" s="24">
        <f>L1206+IF(Limit=Oui,MAX(0,O1206),O1206)</f>
        <v>400.16150405074853</v>
      </c>
      <c r="M1207" s="12">
        <f>Cp*RhoP/(N1207*RhoA)*dP/1000*MassivW</f>
        <v>0.46744472007582466</v>
      </c>
      <c r="N1207" s="24">
        <f>IF(L1207&lt;600,425+0.773*L1207-1.69/1000*L1207^2+2.22/1000^2*L1207^3,IF(L1207&lt;735,666+13002/(738-L1207),IF(L1207&lt;900,545+17820/(L1207-731),650)))</f>
        <v>605.95861328583214</v>
      </c>
      <c r="O1207" s="12">
        <f>LambdaP*MassivW/(dP/1000)/(N1207*RhoA)/(1+M1207/3)*(D1207-L1207)*DeltaT-(EXP(M1207/10)-1)*(D1207-D1206)</f>
        <v>0.28428977595613747</v>
      </c>
      <c r="P1207" s="24">
        <f>P1206+IF(Limit=Oui,MAX(0,S1206),S1206)</f>
        <v>400.16150405074853</v>
      </c>
      <c r="Q1207" s="12">
        <f>Cp*RhoP/(R1207*RhoA)*dP/1000*MassivSI</f>
        <v>0.46744472007582466</v>
      </c>
      <c r="R1207" s="24">
        <f>IF(P1207&lt;600,425+0.773*P1207-1.69/1000*P1207^2+2.22/1000^2*P1207^3,IF(P1207&lt;735,666+13002/(738-P1207),IF(P1207&lt;900,545+17820/(P1207-731),650)))</f>
        <v>605.95861328583214</v>
      </c>
      <c r="S1207" s="12">
        <f>LambdaP*MassivSI/(dP/1000)/(R1207*RhoA)/(1+Q1207/3)*(D1207-P1207)*DeltaT-(EXP(Q1207/10)-1)*(D1207-D1206)</f>
        <v>0.28428977595613747</v>
      </c>
    </row>
    <row r="1208" spans="2:19" x14ac:dyDescent="0.25">
      <c r="B1208" s="3">
        <f t="shared" si="72"/>
        <v>5950</v>
      </c>
      <c r="C1208" s="14">
        <f t="shared" si="73"/>
        <v>99.166666666666671</v>
      </c>
      <c r="D1208" s="11">
        <f t="shared" si="74"/>
        <v>1020.5009617312437</v>
      </c>
      <c r="E1208" s="11">
        <f t="shared" si="75"/>
        <v>400.44579382670469</v>
      </c>
      <c r="F1208" s="11">
        <f>L1208</f>
        <v>400.44579382670469</v>
      </c>
      <c r="G1208" s="11">
        <f>P1208</f>
        <v>400.44579382670469</v>
      </c>
      <c r="H1208" s="24">
        <f>H1207+IF(Limit=Oui,MAX(0,K1207),K1207)</f>
        <v>400.44579382670469</v>
      </c>
      <c r="I1208" s="12">
        <f>Cp*RhoP/(J1208*RhoA)*dP/1000*MassivSS</f>
        <v>0.46733790081242171</v>
      </c>
      <c r="J1208" s="24">
        <f>IF(H1208&lt;600,425+0.773*H1208-1.69/1000*H1208^2+2.22/1000^2*H1208^3,IF(H1208&lt;735,666+13002/(738-H1208),IF(H1208&lt;900,545+17820/(H1208-731),650)))</f>
        <v>606.09711703785251</v>
      </c>
      <c r="K1208" s="12">
        <f>LambdaP*MassivSS/(dP/1000)/(J1208*RhoA)/(1+I1208/3)*(D1208-H1208)*DeltaT-(EXP(I1208/10)-1)*(D1208-D1207)</f>
        <v>0.28416467168591092</v>
      </c>
      <c r="L1208" s="24">
        <f>L1207+IF(Limit=Oui,MAX(0,O1207),O1207)</f>
        <v>400.44579382670469</v>
      </c>
      <c r="M1208" s="12">
        <f>Cp*RhoP/(N1208*RhoA)*dP/1000*MassivW</f>
        <v>0.46733790081242171</v>
      </c>
      <c r="N1208" s="24">
        <f>IF(L1208&lt;600,425+0.773*L1208-1.69/1000*L1208^2+2.22/1000^2*L1208^3,IF(L1208&lt;735,666+13002/(738-L1208),IF(L1208&lt;900,545+17820/(L1208-731),650)))</f>
        <v>606.09711703785251</v>
      </c>
      <c r="O1208" s="12">
        <f>LambdaP*MassivW/(dP/1000)/(N1208*RhoA)/(1+M1208/3)*(D1208-L1208)*DeltaT-(EXP(M1208/10)-1)*(D1208-D1207)</f>
        <v>0.28416467168591092</v>
      </c>
      <c r="P1208" s="24">
        <f>P1207+IF(Limit=Oui,MAX(0,S1207),S1207)</f>
        <v>400.44579382670469</v>
      </c>
      <c r="Q1208" s="12">
        <f>Cp*RhoP/(R1208*RhoA)*dP/1000*MassivSI</f>
        <v>0.46733790081242171</v>
      </c>
      <c r="R1208" s="24">
        <f>IF(P1208&lt;600,425+0.773*P1208-1.69/1000*P1208^2+2.22/1000^2*P1208^3,IF(P1208&lt;735,666+13002/(738-P1208),IF(P1208&lt;900,545+17820/(P1208-731),650)))</f>
        <v>606.09711703785251</v>
      </c>
      <c r="S1208" s="12">
        <f>LambdaP*MassivSI/(dP/1000)/(R1208*RhoA)/(1+Q1208/3)*(D1208-P1208)*DeltaT-(EXP(Q1208/10)-1)*(D1208-D1207)</f>
        <v>0.28416467168591092</v>
      </c>
    </row>
    <row r="1209" spans="2:19" x14ac:dyDescent="0.25">
      <c r="B1209" s="3">
        <f t="shared" si="72"/>
        <v>5955</v>
      </c>
      <c r="C1209" s="14">
        <f t="shared" si="73"/>
        <v>99.25</v>
      </c>
      <c r="D1209" s="11">
        <f t="shared" si="74"/>
        <v>1020.6266593864822</v>
      </c>
      <c r="E1209" s="11">
        <f t="shared" si="75"/>
        <v>400.7299584983906</v>
      </c>
      <c r="F1209" s="11">
        <f>L1209</f>
        <v>400.7299584983906</v>
      </c>
      <c r="G1209" s="11">
        <f>P1209</f>
        <v>400.7299584983906</v>
      </c>
      <c r="H1209" s="24">
        <f>H1208+IF(Limit=Oui,MAX(0,K1208),K1208)</f>
        <v>400.7299584983906</v>
      </c>
      <c r="I1209" s="12">
        <f>Cp*RhoP/(J1209*RhoA)*dP/1000*MassivSS</f>
        <v>0.46723105570368056</v>
      </c>
      <c r="J1209" s="24">
        <f>IF(H1209&lt;600,425+0.773*H1209-1.69/1000*H1209^2+2.22/1000^2*H1209^3,IF(H1209&lt;735,666+13002/(738-H1209),IF(H1209&lt;900,545+17820/(H1209-731),650)))</f>
        <v>606.23571765437202</v>
      </c>
      <c r="K1209" s="12">
        <f>LambdaP*MassivSS/(dP/1000)/(J1209*RhoA)/(1+I1209/3)*(D1209-H1209)*DeltaT-(EXP(I1209/10)-1)*(D1209-D1208)</f>
        <v>0.2840395779627618</v>
      </c>
      <c r="L1209" s="24">
        <f>L1208+IF(Limit=Oui,MAX(0,O1208),O1208)</f>
        <v>400.7299584983906</v>
      </c>
      <c r="M1209" s="12">
        <f>Cp*RhoP/(N1209*RhoA)*dP/1000*MassivW</f>
        <v>0.46723105570368056</v>
      </c>
      <c r="N1209" s="24">
        <f>IF(L1209&lt;600,425+0.773*L1209-1.69/1000*L1209^2+2.22/1000^2*L1209^3,IF(L1209&lt;735,666+13002/(738-L1209),IF(L1209&lt;900,545+17820/(L1209-731),650)))</f>
        <v>606.23571765437202</v>
      </c>
      <c r="O1209" s="12">
        <f>LambdaP*MassivW/(dP/1000)/(N1209*RhoA)/(1+M1209/3)*(D1209-L1209)*DeltaT-(EXP(M1209/10)-1)*(D1209-D1208)</f>
        <v>0.2840395779627618</v>
      </c>
      <c r="P1209" s="24">
        <f>P1208+IF(Limit=Oui,MAX(0,S1208),S1208)</f>
        <v>400.7299584983906</v>
      </c>
      <c r="Q1209" s="12">
        <f>Cp*RhoP/(R1209*RhoA)*dP/1000*MassivSI</f>
        <v>0.46723105570368056</v>
      </c>
      <c r="R1209" s="24">
        <f>IF(P1209&lt;600,425+0.773*P1209-1.69/1000*P1209^2+2.22/1000^2*P1209^3,IF(P1209&lt;735,666+13002/(738-P1209),IF(P1209&lt;900,545+17820/(P1209-731),650)))</f>
        <v>606.23571765437202</v>
      </c>
      <c r="S1209" s="12">
        <f>LambdaP*MassivSI/(dP/1000)/(R1209*RhoA)/(1+Q1209/3)*(D1209-P1209)*DeltaT-(EXP(Q1209/10)-1)*(D1209-D1208)</f>
        <v>0.2840395779627618</v>
      </c>
    </row>
    <row r="1210" spans="2:19" x14ac:dyDescent="0.25">
      <c r="B1210" s="3">
        <f t="shared" si="72"/>
        <v>5960</v>
      </c>
      <c r="C1210" s="14">
        <f t="shared" si="73"/>
        <v>99.333333333333329</v>
      </c>
      <c r="D1210" s="11">
        <f t="shared" si="74"/>
        <v>1020.7522516790467</v>
      </c>
      <c r="E1210" s="11">
        <f t="shared" si="75"/>
        <v>401.01399807635335</v>
      </c>
      <c r="F1210" s="11">
        <f>L1210</f>
        <v>401.01399807635335</v>
      </c>
      <c r="G1210" s="11">
        <f>P1210</f>
        <v>401.01399807635335</v>
      </c>
      <c r="H1210" s="24">
        <f>H1209+IF(Limit=Oui,MAX(0,K1209),K1209)</f>
        <v>401.01399807635335</v>
      </c>
      <c r="I1210" s="12">
        <f>Cp*RhoP/(J1210*RhoA)*dP/1000*MassivSS</f>
        <v>0.46712418473979272</v>
      </c>
      <c r="J1210" s="24">
        <f>IF(H1210&lt;600,425+0.773*H1210-1.69/1000*H1210^2+2.22/1000^2*H1210^3,IF(H1210&lt;735,666+13002/(738-H1210),IF(H1210&lt;900,545+17820/(H1210-731),650)))</f>
        <v>606.37441523759617</v>
      </c>
      <c r="K1210" s="12">
        <f>LambdaP*MassivSS/(dP/1000)/(J1210*RhoA)/(1+I1210/3)*(D1210-H1210)*DeltaT-(EXP(I1210/10)-1)*(D1210-D1209)</f>
        <v>0.28391449489089021</v>
      </c>
      <c r="L1210" s="24">
        <f>L1209+IF(Limit=Oui,MAX(0,O1209),O1209)</f>
        <v>401.01399807635335</v>
      </c>
      <c r="M1210" s="12">
        <f>Cp*RhoP/(N1210*RhoA)*dP/1000*MassivW</f>
        <v>0.46712418473979272</v>
      </c>
      <c r="N1210" s="24">
        <f>IF(L1210&lt;600,425+0.773*L1210-1.69/1000*L1210^2+2.22/1000^2*L1210^3,IF(L1210&lt;735,666+13002/(738-L1210),IF(L1210&lt;900,545+17820/(L1210-731),650)))</f>
        <v>606.37441523759617</v>
      </c>
      <c r="O1210" s="12">
        <f>LambdaP*MassivW/(dP/1000)/(N1210*RhoA)/(1+M1210/3)*(D1210-L1210)*DeltaT-(EXP(M1210/10)-1)*(D1210-D1209)</f>
        <v>0.28391449489089021</v>
      </c>
      <c r="P1210" s="24">
        <f>P1209+IF(Limit=Oui,MAX(0,S1209),S1209)</f>
        <v>401.01399807635335</v>
      </c>
      <c r="Q1210" s="12">
        <f>Cp*RhoP/(R1210*RhoA)*dP/1000*MassivSI</f>
        <v>0.46712418473979272</v>
      </c>
      <c r="R1210" s="24">
        <f>IF(P1210&lt;600,425+0.773*P1210-1.69/1000*P1210^2+2.22/1000^2*P1210^3,IF(P1210&lt;735,666+13002/(738-P1210),IF(P1210&lt;900,545+17820/(P1210-731),650)))</f>
        <v>606.37441523759617</v>
      </c>
      <c r="S1210" s="12">
        <f>LambdaP*MassivSI/(dP/1000)/(R1210*RhoA)/(1+Q1210/3)*(D1210-P1210)*DeltaT-(EXP(Q1210/10)-1)*(D1210-D1209)</f>
        <v>0.28391449489089021</v>
      </c>
    </row>
    <row r="1211" spans="2:19" x14ac:dyDescent="0.25">
      <c r="B1211" s="3">
        <f t="shared" si="72"/>
        <v>5965</v>
      </c>
      <c r="C1211" s="14">
        <f t="shared" si="73"/>
        <v>99.416666666666671</v>
      </c>
      <c r="D1211" s="11">
        <f t="shared" si="74"/>
        <v>1020.8777387854243</v>
      </c>
      <c r="E1211" s="11">
        <f t="shared" si="75"/>
        <v>401.29791257124424</v>
      </c>
      <c r="F1211" s="11">
        <f>L1211</f>
        <v>401.29791257124424</v>
      </c>
      <c r="G1211" s="11">
        <f>P1211</f>
        <v>401.29791257124424</v>
      </c>
      <c r="H1211" s="24">
        <f>H1210+IF(Limit=Oui,MAX(0,K1210),K1210)</f>
        <v>401.29791257124424</v>
      </c>
      <c r="I1211" s="12">
        <f>Cp*RhoP/(J1211*RhoA)*dP/1000*MassivSS</f>
        <v>0.46701728791154878</v>
      </c>
      <c r="J1211" s="24">
        <f>IF(H1211&lt;600,425+0.773*H1211-1.69/1000*H1211^2+2.22/1000^2*H1211^3,IF(H1211&lt;735,666+13002/(738-H1211),IF(H1211&lt;900,545+17820/(H1211-731),650)))</f>
        <v>606.51320988908981</v>
      </c>
      <c r="K1211" s="12">
        <f>LambdaP*MassivSS/(dP/1000)/(J1211*RhoA)/(1+I1211/3)*(D1211-H1211)*DeltaT-(EXP(I1211/10)-1)*(D1211-D1210)</f>
        <v>0.28378942257438444</v>
      </c>
      <c r="L1211" s="24">
        <f>L1210+IF(Limit=Oui,MAX(0,O1210),O1210)</f>
        <v>401.29791257124424</v>
      </c>
      <c r="M1211" s="12">
        <f>Cp*RhoP/(N1211*RhoA)*dP/1000*MassivW</f>
        <v>0.46701728791154878</v>
      </c>
      <c r="N1211" s="24">
        <f>IF(L1211&lt;600,425+0.773*L1211-1.69/1000*L1211^2+2.22/1000^2*L1211^3,IF(L1211&lt;735,666+13002/(738-L1211),IF(L1211&lt;900,545+17820/(L1211-731),650)))</f>
        <v>606.51320988908981</v>
      </c>
      <c r="O1211" s="12">
        <f>LambdaP*MassivW/(dP/1000)/(N1211*RhoA)/(1+M1211/3)*(D1211-L1211)*DeltaT-(EXP(M1211/10)-1)*(D1211-D1210)</f>
        <v>0.28378942257438444</v>
      </c>
      <c r="P1211" s="24">
        <f>P1210+IF(Limit=Oui,MAX(0,S1210),S1210)</f>
        <v>401.29791257124424</v>
      </c>
      <c r="Q1211" s="12">
        <f>Cp*RhoP/(R1211*RhoA)*dP/1000*MassivSI</f>
        <v>0.46701728791154878</v>
      </c>
      <c r="R1211" s="24">
        <f>IF(P1211&lt;600,425+0.773*P1211-1.69/1000*P1211^2+2.22/1000^2*P1211^3,IF(P1211&lt;735,666+13002/(738-P1211),IF(P1211&lt;900,545+17820/(P1211-731),650)))</f>
        <v>606.51320988908981</v>
      </c>
      <c r="S1211" s="12">
        <f>LambdaP*MassivSI/(dP/1000)/(R1211*RhoA)/(1+Q1211/3)*(D1211-P1211)*DeltaT-(EXP(Q1211/10)-1)*(D1211-D1210)</f>
        <v>0.28378942257438444</v>
      </c>
    </row>
    <row r="1212" spans="2:19" x14ac:dyDescent="0.25">
      <c r="B1212" s="3">
        <f t="shared" si="72"/>
        <v>5970</v>
      </c>
      <c r="C1212" s="14">
        <f t="shared" si="73"/>
        <v>99.5</v>
      </c>
      <c r="D1212" s="11">
        <f t="shared" si="74"/>
        <v>1021.0031208816587</v>
      </c>
      <c r="E1212" s="11">
        <f t="shared" si="75"/>
        <v>401.58170199381863</v>
      </c>
      <c r="F1212" s="11">
        <f>L1212</f>
        <v>401.58170199381863</v>
      </c>
      <c r="G1212" s="11">
        <f>P1212</f>
        <v>401.58170199381863</v>
      </c>
      <c r="H1212" s="24">
        <f>H1211+IF(Limit=Oui,MAX(0,K1211),K1211)</f>
        <v>401.58170199381863</v>
      </c>
      <c r="I1212" s="12">
        <f>Cp*RhoP/(J1212*RhoA)*dP/1000*MassivSS</f>
        <v>0.46691036521033596</v>
      </c>
      <c r="J1212" s="24">
        <f>IF(H1212&lt;600,425+0.773*H1212-1.69/1000*H1212^2+2.22/1000^2*H1212^3,IF(H1212&lt;735,666+13002/(738-H1212),IF(H1212&lt;900,545+17820/(H1212-731),650)))</f>
        <v>606.65210170977889</v>
      </c>
      <c r="K1212" s="12">
        <f>LambdaP*MassivSS/(dP/1000)/(J1212*RhoA)/(1+I1212/3)*(D1212-H1212)*DeltaT-(EXP(I1212/10)-1)*(D1212-D1211)</f>
        <v>0.28366436111725801</v>
      </c>
      <c r="L1212" s="24">
        <f>L1211+IF(Limit=Oui,MAX(0,O1211),O1211)</f>
        <v>401.58170199381863</v>
      </c>
      <c r="M1212" s="12">
        <f>Cp*RhoP/(N1212*RhoA)*dP/1000*MassivW</f>
        <v>0.46691036521033596</v>
      </c>
      <c r="N1212" s="24">
        <f>IF(L1212&lt;600,425+0.773*L1212-1.69/1000*L1212^2+2.22/1000^2*L1212^3,IF(L1212&lt;735,666+13002/(738-L1212),IF(L1212&lt;900,545+17820/(L1212-731),650)))</f>
        <v>606.65210170977889</v>
      </c>
      <c r="O1212" s="12">
        <f>LambdaP*MassivW/(dP/1000)/(N1212*RhoA)/(1+M1212/3)*(D1212-L1212)*DeltaT-(EXP(M1212/10)-1)*(D1212-D1211)</f>
        <v>0.28366436111725801</v>
      </c>
      <c r="P1212" s="24">
        <f>P1211+IF(Limit=Oui,MAX(0,S1211),S1211)</f>
        <v>401.58170199381863</v>
      </c>
      <c r="Q1212" s="12">
        <f>Cp*RhoP/(R1212*RhoA)*dP/1000*MassivSI</f>
        <v>0.46691036521033596</v>
      </c>
      <c r="R1212" s="24">
        <f>IF(P1212&lt;600,425+0.773*P1212-1.69/1000*P1212^2+2.22/1000^2*P1212^3,IF(P1212&lt;735,666+13002/(738-P1212),IF(P1212&lt;900,545+17820/(P1212-731),650)))</f>
        <v>606.65210170977889</v>
      </c>
      <c r="S1212" s="12">
        <f>LambdaP*MassivSI/(dP/1000)/(R1212*RhoA)/(1+Q1212/3)*(D1212-P1212)*DeltaT-(EXP(Q1212/10)-1)*(D1212-D1211)</f>
        <v>0.28366436111725801</v>
      </c>
    </row>
    <row r="1213" spans="2:19" x14ac:dyDescent="0.25">
      <c r="B1213" s="3">
        <f t="shared" si="72"/>
        <v>5975</v>
      </c>
      <c r="C1213" s="14">
        <f t="shared" si="73"/>
        <v>99.583333333333329</v>
      </c>
      <c r="D1213" s="11">
        <f t="shared" si="74"/>
        <v>1021.1283981433522</v>
      </c>
      <c r="E1213" s="11">
        <f t="shared" si="75"/>
        <v>401.86536635493587</v>
      </c>
      <c r="F1213" s="11">
        <f>L1213</f>
        <v>401.86536635493587</v>
      </c>
      <c r="G1213" s="11">
        <f>P1213</f>
        <v>401.86536635493587</v>
      </c>
      <c r="H1213" s="24">
        <f>H1212+IF(Limit=Oui,MAX(0,K1212),K1212)</f>
        <v>401.86536635493587</v>
      </c>
      <c r="I1213" s="12">
        <f>Cp*RhoP/(J1213*RhoA)*dP/1000*MassivSS</f>
        <v>0.46680341662813635</v>
      </c>
      <c r="J1213" s="24">
        <f>IF(H1213&lt;600,425+0.773*H1213-1.69/1000*H1213^2+2.22/1000^2*H1213^3,IF(H1213&lt;735,666+13002/(738-H1213),IF(H1213&lt;900,545+17820/(H1213-731),650)))</f>
        <v>606.79109079995055</v>
      </c>
      <c r="K1213" s="12">
        <f>LambdaP*MassivSS/(dP/1000)/(J1213*RhoA)/(1+I1213/3)*(D1213-H1213)*DeltaT-(EXP(I1213/10)-1)*(D1213-D1212)</f>
        <v>0.28353931062341253</v>
      </c>
      <c r="L1213" s="24">
        <f>L1212+IF(Limit=Oui,MAX(0,O1212),O1212)</f>
        <v>401.86536635493587</v>
      </c>
      <c r="M1213" s="12">
        <f>Cp*RhoP/(N1213*RhoA)*dP/1000*MassivW</f>
        <v>0.46680341662813635</v>
      </c>
      <c r="N1213" s="24">
        <f>IF(L1213&lt;600,425+0.773*L1213-1.69/1000*L1213^2+2.22/1000^2*L1213^3,IF(L1213&lt;735,666+13002/(738-L1213),IF(L1213&lt;900,545+17820/(L1213-731),650)))</f>
        <v>606.79109079995055</v>
      </c>
      <c r="O1213" s="12">
        <f>LambdaP*MassivW/(dP/1000)/(N1213*RhoA)/(1+M1213/3)*(D1213-L1213)*DeltaT-(EXP(M1213/10)-1)*(D1213-D1212)</f>
        <v>0.28353931062341253</v>
      </c>
      <c r="P1213" s="24">
        <f>P1212+IF(Limit=Oui,MAX(0,S1212),S1212)</f>
        <v>401.86536635493587</v>
      </c>
      <c r="Q1213" s="12">
        <f>Cp*RhoP/(R1213*RhoA)*dP/1000*MassivSI</f>
        <v>0.46680341662813635</v>
      </c>
      <c r="R1213" s="24">
        <f>IF(P1213&lt;600,425+0.773*P1213-1.69/1000*P1213^2+2.22/1000^2*P1213^3,IF(P1213&lt;735,666+13002/(738-P1213),IF(P1213&lt;900,545+17820/(P1213-731),650)))</f>
        <v>606.79109079995055</v>
      </c>
      <c r="S1213" s="12">
        <f>LambdaP*MassivSI/(dP/1000)/(R1213*RhoA)/(1+Q1213/3)*(D1213-P1213)*DeltaT-(EXP(Q1213/10)-1)*(D1213-D1212)</f>
        <v>0.28353931062341253</v>
      </c>
    </row>
    <row r="1214" spans="2:19" x14ac:dyDescent="0.25">
      <c r="B1214" s="3">
        <f t="shared" si="72"/>
        <v>5980</v>
      </c>
      <c r="C1214" s="14">
        <f t="shared" si="73"/>
        <v>99.666666666666671</v>
      </c>
      <c r="D1214" s="11">
        <f t="shared" si="74"/>
        <v>1021.2535707456672</v>
      </c>
      <c r="E1214" s="11">
        <f t="shared" si="75"/>
        <v>402.14890566555931</v>
      </c>
      <c r="F1214" s="11">
        <f>L1214</f>
        <v>402.14890566555931</v>
      </c>
      <c r="G1214" s="11">
        <f>P1214</f>
        <v>402.14890566555931</v>
      </c>
      <c r="H1214" s="24">
        <f>H1213+IF(Limit=Oui,MAX(0,K1213),K1213)</f>
        <v>402.14890566555931</v>
      </c>
      <c r="I1214" s="12">
        <f>Cp*RhoP/(J1214*RhoA)*dP/1000*MassivSS</f>
        <v>0.46669644215752509</v>
      </c>
      <c r="J1214" s="24">
        <f>IF(H1214&lt;600,425+0.773*H1214-1.69/1000*H1214^2+2.22/1000^2*H1214^3,IF(H1214&lt;735,666+13002/(738-H1214),IF(H1214&lt;900,545+17820/(H1214-731),650)))</f>
        <v>606.93017725925586</v>
      </c>
      <c r="K1214" s="12">
        <f>LambdaP*MassivSS/(dP/1000)/(J1214*RhoA)/(1+I1214/3)*(D1214-H1214)*DeltaT-(EXP(I1214/10)-1)*(D1214-D1213)</f>
        <v>0.28341427119667367</v>
      </c>
      <c r="L1214" s="24">
        <f>L1213+IF(Limit=Oui,MAX(0,O1213),O1213)</f>
        <v>402.14890566555931</v>
      </c>
      <c r="M1214" s="12">
        <f>Cp*RhoP/(N1214*RhoA)*dP/1000*MassivW</f>
        <v>0.46669644215752509</v>
      </c>
      <c r="N1214" s="24">
        <f>IF(L1214&lt;600,425+0.773*L1214-1.69/1000*L1214^2+2.22/1000^2*L1214^3,IF(L1214&lt;735,666+13002/(738-L1214),IF(L1214&lt;900,545+17820/(L1214-731),650)))</f>
        <v>606.93017725925586</v>
      </c>
      <c r="O1214" s="12">
        <f>LambdaP*MassivW/(dP/1000)/(N1214*RhoA)/(1+M1214/3)*(D1214-L1214)*DeltaT-(EXP(M1214/10)-1)*(D1214-D1213)</f>
        <v>0.28341427119667367</v>
      </c>
      <c r="P1214" s="24">
        <f>P1213+IF(Limit=Oui,MAX(0,S1213),S1213)</f>
        <v>402.14890566555931</v>
      </c>
      <c r="Q1214" s="12">
        <f>Cp*RhoP/(R1214*RhoA)*dP/1000*MassivSI</f>
        <v>0.46669644215752509</v>
      </c>
      <c r="R1214" s="24">
        <f>IF(P1214&lt;600,425+0.773*P1214-1.69/1000*P1214^2+2.22/1000^2*P1214^3,IF(P1214&lt;735,666+13002/(738-P1214),IF(P1214&lt;900,545+17820/(P1214-731),650)))</f>
        <v>606.93017725925586</v>
      </c>
      <c r="S1214" s="12">
        <f>LambdaP*MassivSI/(dP/1000)/(R1214*RhoA)/(1+Q1214/3)*(D1214-P1214)*DeltaT-(EXP(Q1214/10)-1)*(D1214-D1213)</f>
        <v>0.28341427119667367</v>
      </c>
    </row>
    <row r="1215" spans="2:19" x14ac:dyDescent="0.25">
      <c r="B1215" s="3">
        <f t="shared" si="72"/>
        <v>5985</v>
      </c>
      <c r="C1215" s="14">
        <f t="shared" si="73"/>
        <v>99.75</v>
      </c>
      <c r="D1215" s="11">
        <f t="shared" si="74"/>
        <v>1021.378638863327</v>
      </c>
      <c r="E1215" s="11">
        <f t="shared" si="75"/>
        <v>402.43231993675596</v>
      </c>
      <c r="F1215" s="11">
        <f>L1215</f>
        <v>402.43231993675596</v>
      </c>
      <c r="G1215" s="11">
        <f>P1215</f>
        <v>402.43231993675596</v>
      </c>
      <c r="H1215" s="24">
        <f>H1214+IF(Limit=Oui,MAX(0,K1214),K1214)</f>
        <v>402.43231993675596</v>
      </c>
      <c r="I1215" s="12">
        <f>Cp*RhoP/(J1215*RhoA)*dP/1000*MassivSS</f>
        <v>0.46658944179166739</v>
      </c>
      <c r="J1215" s="24">
        <f>IF(H1215&lt;600,425+0.773*H1215-1.69/1000*H1215^2+2.22/1000^2*H1215^3,IF(H1215&lt;735,666+13002/(738-H1215),IF(H1215&lt;900,545+17820/(H1215-731),650)))</f>
        <v>607.0693611867091</v>
      </c>
      <c r="K1215" s="12">
        <f>LambdaP*MassivSS/(dP/1000)/(J1215*RhoA)/(1+I1215/3)*(D1215-H1215)*DeltaT-(EXP(I1215/10)-1)*(D1215-D1214)</f>
        <v>0.28328924294077606</v>
      </c>
      <c r="L1215" s="24">
        <f>L1214+IF(Limit=Oui,MAX(0,O1214),O1214)</f>
        <v>402.43231993675596</v>
      </c>
      <c r="M1215" s="12">
        <f>Cp*RhoP/(N1215*RhoA)*dP/1000*MassivW</f>
        <v>0.46658944179166739</v>
      </c>
      <c r="N1215" s="24">
        <f>IF(L1215&lt;600,425+0.773*L1215-1.69/1000*L1215^2+2.22/1000^2*L1215^3,IF(L1215&lt;735,666+13002/(738-L1215),IF(L1215&lt;900,545+17820/(L1215-731),650)))</f>
        <v>607.0693611867091</v>
      </c>
      <c r="O1215" s="12">
        <f>LambdaP*MassivW/(dP/1000)/(N1215*RhoA)/(1+M1215/3)*(D1215-L1215)*DeltaT-(EXP(M1215/10)-1)*(D1215-D1214)</f>
        <v>0.28328924294077606</v>
      </c>
      <c r="P1215" s="24">
        <f>P1214+IF(Limit=Oui,MAX(0,S1214),S1214)</f>
        <v>402.43231993675596</v>
      </c>
      <c r="Q1215" s="12">
        <f>Cp*RhoP/(R1215*RhoA)*dP/1000*MassivSI</f>
        <v>0.46658944179166739</v>
      </c>
      <c r="R1215" s="24">
        <f>IF(P1215&lt;600,425+0.773*P1215-1.69/1000*P1215^2+2.22/1000^2*P1215^3,IF(P1215&lt;735,666+13002/(738-P1215),IF(P1215&lt;900,545+17820/(P1215-731),650)))</f>
        <v>607.0693611867091</v>
      </c>
      <c r="S1215" s="12">
        <f>LambdaP*MassivSI/(dP/1000)/(R1215*RhoA)/(1+Q1215/3)*(D1215-P1215)*DeltaT-(EXP(Q1215/10)-1)*(D1215-D1214)</f>
        <v>0.28328924294077606</v>
      </c>
    </row>
    <row r="1216" spans="2:19" x14ac:dyDescent="0.25">
      <c r="B1216" s="3">
        <f t="shared" si="72"/>
        <v>5990</v>
      </c>
      <c r="C1216" s="14">
        <f t="shared" si="73"/>
        <v>99.833333333333329</v>
      </c>
      <c r="D1216" s="11">
        <f t="shared" si="74"/>
        <v>1021.5036026706179</v>
      </c>
      <c r="E1216" s="11">
        <f t="shared" si="75"/>
        <v>402.71560917969674</v>
      </c>
      <c r="F1216" s="11">
        <f>L1216</f>
        <v>402.71560917969674</v>
      </c>
      <c r="G1216" s="11">
        <f>P1216</f>
        <v>402.71560917969674</v>
      </c>
      <c r="H1216" s="24">
        <f>H1215+IF(Limit=Oui,MAX(0,K1215),K1215)</f>
        <v>402.71560917969674</v>
      </c>
      <c r="I1216" s="12">
        <f>Cp*RhoP/(J1216*RhoA)*dP/1000*MassivSS</f>
        <v>0.46648241552431713</v>
      </c>
      <c r="J1216" s="24">
        <f>IF(H1216&lt;600,425+0.773*H1216-1.69/1000*H1216^2+2.22/1000^2*H1216^3,IF(H1216&lt;735,666+13002/(738-H1216),IF(H1216&lt;900,545+17820/(H1216-731),650)))</f>
        <v>607.2086426806909</v>
      </c>
      <c r="K1216" s="12">
        <f>LambdaP*MassivSS/(dP/1000)/(J1216*RhoA)/(1+I1216/3)*(D1216-H1216)*DeltaT-(EXP(I1216/10)-1)*(D1216-D1215)</f>
        <v>0.28316422595936191</v>
      </c>
      <c r="L1216" s="24">
        <f>L1215+IF(Limit=Oui,MAX(0,O1215),O1215)</f>
        <v>402.71560917969674</v>
      </c>
      <c r="M1216" s="12">
        <f>Cp*RhoP/(N1216*RhoA)*dP/1000*MassivW</f>
        <v>0.46648241552431713</v>
      </c>
      <c r="N1216" s="24">
        <f>IF(L1216&lt;600,425+0.773*L1216-1.69/1000*L1216^2+2.22/1000^2*L1216^3,IF(L1216&lt;735,666+13002/(738-L1216),IF(L1216&lt;900,545+17820/(L1216-731),650)))</f>
        <v>607.2086426806909</v>
      </c>
      <c r="O1216" s="12">
        <f>LambdaP*MassivW/(dP/1000)/(N1216*RhoA)/(1+M1216/3)*(D1216-L1216)*DeltaT-(EXP(M1216/10)-1)*(D1216-D1215)</f>
        <v>0.28316422595936191</v>
      </c>
      <c r="P1216" s="24">
        <f>P1215+IF(Limit=Oui,MAX(0,S1215),S1215)</f>
        <v>402.71560917969674</v>
      </c>
      <c r="Q1216" s="12">
        <f>Cp*RhoP/(R1216*RhoA)*dP/1000*MassivSI</f>
        <v>0.46648241552431713</v>
      </c>
      <c r="R1216" s="24">
        <f>IF(P1216&lt;600,425+0.773*P1216-1.69/1000*P1216^2+2.22/1000^2*P1216^3,IF(P1216&lt;735,666+13002/(738-P1216),IF(P1216&lt;900,545+17820/(P1216-731),650)))</f>
        <v>607.2086426806909</v>
      </c>
      <c r="S1216" s="12">
        <f>LambdaP*MassivSI/(dP/1000)/(R1216*RhoA)/(1+Q1216/3)*(D1216-P1216)*DeltaT-(EXP(Q1216/10)-1)*(D1216-D1215)</f>
        <v>0.28316422595936191</v>
      </c>
    </row>
    <row r="1217" spans="2:19" x14ac:dyDescent="0.25">
      <c r="B1217" s="3">
        <f t="shared" si="72"/>
        <v>5995</v>
      </c>
      <c r="C1217" s="14">
        <f t="shared" si="73"/>
        <v>99.916666666666671</v>
      </c>
      <c r="D1217" s="11">
        <f t="shared" si="74"/>
        <v>1021.6284623413908</v>
      </c>
      <c r="E1217" s="11">
        <f t="shared" si="75"/>
        <v>402.9987734056561</v>
      </c>
      <c r="F1217" s="11">
        <f>L1217</f>
        <v>402.9987734056561</v>
      </c>
      <c r="G1217" s="11">
        <f>P1217</f>
        <v>402.9987734056561</v>
      </c>
      <c r="H1217" s="24">
        <f>H1216+IF(Limit=Oui,MAX(0,K1216),K1216)</f>
        <v>402.9987734056561</v>
      </c>
      <c r="I1217" s="12">
        <f>Cp*RhoP/(J1217*RhoA)*dP/1000*MassivSS</f>
        <v>0.4663753633498145</v>
      </c>
      <c r="J1217" s="24">
        <f>IF(H1217&lt;600,425+0.773*H1217-1.69/1000*H1217^2+2.22/1000^2*H1217^3,IF(H1217&lt;735,666+13002/(738-H1217),IF(H1217&lt;900,545+17820/(H1217-731),650)))</f>
        <v>607.3480218389484</v>
      </c>
      <c r="K1217" s="12">
        <f>LambdaP*MassivSS/(dP/1000)/(J1217*RhoA)/(1+I1217/3)*(D1217-H1217)*DeltaT-(EXP(I1217/10)-1)*(D1217-D1216)</f>
        <v>0.2830392203559593</v>
      </c>
      <c r="L1217" s="24">
        <f>L1216+IF(Limit=Oui,MAX(0,O1216),O1216)</f>
        <v>402.9987734056561</v>
      </c>
      <c r="M1217" s="12">
        <f>Cp*RhoP/(N1217*RhoA)*dP/1000*MassivW</f>
        <v>0.4663753633498145</v>
      </c>
      <c r="N1217" s="24">
        <f>IF(L1217&lt;600,425+0.773*L1217-1.69/1000*L1217^2+2.22/1000^2*L1217^3,IF(L1217&lt;735,666+13002/(738-L1217),IF(L1217&lt;900,545+17820/(L1217-731),650)))</f>
        <v>607.3480218389484</v>
      </c>
      <c r="O1217" s="12">
        <f>LambdaP*MassivW/(dP/1000)/(N1217*RhoA)/(1+M1217/3)*(D1217-L1217)*DeltaT-(EXP(M1217/10)-1)*(D1217-D1216)</f>
        <v>0.2830392203559593</v>
      </c>
      <c r="P1217" s="24">
        <f>P1216+IF(Limit=Oui,MAX(0,S1216),S1216)</f>
        <v>402.9987734056561</v>
      </c>
      <c r="Q1217" s="12">
        <f>Cp*RhoP/(R1217*RhoA)*dP/1000*MassivSI</f>
        <v>0.4663753633498145</v>
      </c>
      <c r="R1217" s="24">
        <f>IF(P1217&lt;600,425+0.773*P1217-1.69/1000*P1217^2+2.22/1000^2*P1217^3,IF(P1217&lt;735,666+13002/(738-P1217),IF(P1217&lt;900,545+17820/(P1217-731),650)))</f>
        <v>607.3480218389484</v>
      </c>
      <c r="S1217" s="12">
        <f>LambdaP*MassivSI/(dP/1000)/(R1217*RhoA)/(1+Q1217/3)*(D1217-P1217)*DeltaT-(EXP(Q1217/10)-1)*(D1217-D1216)</f>
        <v>0.2830392203559593</v>
      </c>
    </row>
    <row r="1218" spans="2:19" x14ac:dyDescent="0.25">
      <c r="B1218" s="3">
        <f t="shared" si="72"/>
        <v>6000</v>
      </c>
      <c r="C1218" s="14">
        <f t="shared" si="73"/>
        <v>100</v>
      </c>
      <c r="D1218" s="11">
        <f t="shared" si="74"/>
        <v>1021.753218049062</v>
      </c>
      <c r="E1218" s="11">
        <f t="shared" si="75"/>
        <v>403.28181262601203</v>
      </c>
      <c r="F1218" s="11">
        <f>L1218</f>
        <v>403.28181262601203</v>
      </c>
      <c r="G1218" s="11">
        <f>P1218</f>
        <v>403.28181262601203</v>
      </c>
      <c r="H1218" s="24">
        <f>H1217+IF(Limit=Oui,MAX(0,K1217),K1217)</f>
        <v>403.28181262601203</v>
      </c>
      <c r="I1218" s="12">
        <f>Cp*RhoP/(J1218*RhoA)*dP/1000*MassivSS</f>
        <v>0.46626828526308417</v>
      </c>
      <c r="J1218" s="24">
        <f>IF(H1218&lt;600,425+0.773*H1218-1.69/1000*H1218^2+2.22/1000^2*H1218^3,IF(H1218&lt;735,666+13002/(738-H1218),IF(H1218&lt;900,545+17820/(H1218-731),650)))</f>
        <v>607.48749875859642</v>
      </c>
      <c r="K1218" s="12">
        <f>LambdaP*MassivSS/(dP/1000)/(J1218*RhoA)/(1+I1218/3)*(D1218-H1218)*DeltaT-(EXP(I1218/10)-1)*(D1218-D1217)</f>
        <v>0.28291422623404699</v>
      </c>
      <c r="L1218" s="24">
        <f>L1217+IF(Limit=Oui,MAX(0,O1217),O1217)</f>
        <v>403.28181262601203</v>
      </c>
      <c r="M1218" s="12">
        <f>Cp*RhoP/(N1218*RhoA)*dP/1000*MassivW</f>
        <v>0.46626828526308417</v>
      </c>
      <c r="N1218" s="24">
        <f>IF(L1218&lt;600,425+0.773*L1218-1.69/1000*L1218^2+2.22/1000^2*L1218^3,IF(L1218&lt;735,666+13002/(738-L1218),IF(L1218&lt;900,545+17820/(L1218-731),650)))</f>
        <v>607.48749875859642</v>
      </c>
      <c r="O1218" s="12">
        <f>LambdaP*MassivW/(dP/1000)/(N1218*RhoA)/(1+M1218/3)*(D1218-L1218)*DeltaT-(EXP(M1218/10)-1)*(D1218-D1217)</f>
        <v>0.28291422623404699</v>
      </c>
      <c r="P1218" s="24">
        <f>P1217+IF(Limit=Oui,MAX(0,S1217),S1217)</f>
        <v>403.28181262601203</v>
      </c>
      <c r="Q1218" s="12">
        <f>Cp*RhoP/(R1218*RhoA)*dP/1000*MassivSI</f>
        <v>0.46626828526308417</v>
      </c>
      <c r="R1218" s="24">
        <f>IF(P1218&lt;600,425+0.773*P1218-1.69/1000*P1218^2+2.22/1000^2*P1218^3,IF(P1218&lt;735,666+13002/(738-P1218),IF(P1218&lt;900,545+17820/(P1218-731),650)))</f>
        <v>607.48749875859642</v>
      </c>
      <c r="S1218" s="12">
        <f>LambdaP*MassivSI/(dP/1000)/(R1218*RhoA)/(1+Q1218/3)*(D1218-P1218)*DeltaT-(EXP(Q1218/10)-1)*(D1218-D1217)</f>
        <v>0.28291422623404699</v>
      </c>
    </row>
    <row r="1219" spans="2:19" x14ac:dyDescent="0.25">
      <c r="B1219" s="3">
        <f t="shared" si="72"/>
        <v>6005</v>
      </c>
      <c r="C1219" s="14">
        <f t="shared" si="73"/>
        <v>100.08333333333333</v>
      </c>
      <c r="D1219" s="11">
        <f t="shared" si="74"/>
        <v>1021.8778699666148</v>
      </c>
      <c r="E1219" s="11">
        <f t="shared" si="75"/>
        <v>403.56472685224605</v>
      </c>
      <c r="F1219" s="11">
        <f>L1219</f>
        <v>403.56472685224605</v>
      </c>
      <c r="G1219" s="11">
        <f>P1219</f>
        <v>403.56472685224605</v>
      </c>
      <c r="H1219" s="24">
        <f>H1218+IF(Limit=Oui,MAX(0,K1218),K1218)</f>
        <v>403.56472685224605</v>
      </c>
      <c r="I1219" s="12">
        <f>Cp*RhoP/(J1219*RhoA)*dP/1000*MassivSS</f>
        <v>0.46616118125963207</v>
      </c>
      <c r="J1219" s="24">
        <f>IF(H1219&lt;600,425+0.773*H1219-1.69/1000*H1219^2+2.22/1000^2*H1219^3,IF(H1219&lt;735,666+13002/(738-H1219),IF(H1219&lt;900,545+17820/(H1219-731),650)))</f>
        <v>607.62707353611927</v>
      </c>
      <c r="K1219" s="12">
        <f>LambdaP*MassivSS/(dP/1000)/(J1219*RhoA)/(1+I1219/3)*(D1219-H1219)*DeltaT-(EXP(I1219/10)-1)*(D1219-D1218)</f>
        <v>0.28278924369698832</v>
      </c>
      <c r="L1219" s="24">
        <f>L1218+IF(Limit=Oui,MAX(0,O1218),O1218)</f>
        <v>403.56472685224605</v>
      </c>
      <c r="M1219" s="12">
        <f>Cp*RhoP/(N1219*RhoA)*dP/1000*MassivW</f>
        <v>0.46616118125963207</v>
      </c>
      <c r="N1219" s="24">
        <f>IF(L1219&lt;600,425+0.773*L1219-1.69/1000*L1219^2+2.22/1000^2*L1219^3,IF(L1219&lt;735,666+13002/(738-L1219),IF(L1219&lt;900,545+17820/(L1219-731),650)))</f>
        <v>607.62707353611927</v>
      </c>
      <c r="O1219" s="12">
        <f>LambdaP*MassivW/(dP/1000)/(N1219*RhoA)/(1+M1219/3)*(D1219-L1219)*DeltaT-(EXP(M1219/10)-1)*(D1219-D1218)</f>
        <v>0.28278924369698832</v>
      </c>
      <c r="P1219" s="24">
        <f>P1218+IF(Limit=Oui,MAX(0,S1218),S1218)</f>
        <v>403.56472685224605</v>
      </c>
      <c r="Q1219" s="12">
        <f>Cp*RhoP/(R1219*RhoA)*dP/1000*MassivSI</f>
        <v>0.46616118125963207</v>
      </c>
      <c r="R1219" s="24">
        <f>IF(P1219&lt;600,425+0.773*P1219-1.69/1000*P1219^2+2.22/1000^2*P1219^3,IF(P1219&lt;735,666+13002/(738-P1219),IF(P1219&lt;900,545+17820/(P1219-731),650)))</f>
        <v>607.62707353611927</v>
      </c>
      <c r="S1219" s="12">
        <f>LambdaP*MassivSI/(dP/1000)/(R1219*RhoA)/(1+Q1219/3)*(D1219-P1219)*DeltaT-(EXP(Q1219/10)-1)*(D1219-D1218)</f>
        <v>0.28278924369698832</v>
      </c>
    </row>
    <row r="1220" spans="2:19" x14ac:dyDescent="0.25">
      <c r="B1220" s="3">
        <f t="shared" si="72"/>
        <v>6010</v>
      </c>
      <c r="C1220" s="14">
        <f t="shared" si="73"/>
        <v>100.16666666666667</v>
      </c>
      <c r="D1220" s="11">
        <f t="shared" si="74"/>
        <v>1022.0024182666017</v>
      </c>
      <c r="E1220" s="11">
        <f t="shared" si="75"/>
        <v>403.84751609594304</v>
      </c>
      <c r="F1220" s="11">
        <f>L1220</f>
        <v>403.84751609594304</v>
      </c>
      <c r="G1220" s="11">
        <f>P1220</f>
        <v>403.84751609594304</v>
      </c>
      <c r="H1220" s="24">
        <f>H1219+IF(Limit=Oui,MAX(0,K1219),K1219)</f>
        <v>403.84751609594304</v>
      </c>
      <c r="I1220" s="12">
        <f>Cp*RhoP/(J1220*RhoA)*dP/1000*MassivSS</f>
        <v>0.46605405133554484</v>
      </c>
      <c r="J1220" s="24">
        <f>IF(H1220&lt;600,425+0.773*H1220-1.69/1000*H1220^2+2.22/1000^2*H1220^3,IF(H1220&lt;735,666+13002/(738-H1220),IF(H1220&lt;900,545+17820/(H1220-731),650)))</f>
        <v>607.76674626737167</v>
      </c>
      <c r="K1220" s="12">
        <f>LambdaP*MassivSS/(dP/1000)/(J1220*RhoA)/(1+I1220/3)*(D1220-H1220)*DeltaT-(EXP(I1220/10)-1)*(D1220-D1219)</f>
        <v>0.28266427284803186</v>
      </c>
      <c r="L1220" s="24">
        <f>L1219+IF(Limit=Oui,MAX(0,O1219),O1219)</f>
        <v>403.84751609594304</v>
      </c>
      <c r="M1220" s="12">
        <f>Cp*RhoP/(N1220*RhoA)*dP/1000*MassivW</f>
        <v>0.46605405133554484</v>
      </c>
      <c r="N1220" s="24">
        <f>IF(L1220&lt;600,425+0.773*L1220-1.69/1000*L1220^2+2.22/1000^2*L1220^3,IF(L1220&lt;735,666+13002/(738-L1220),IF(L1220&lt;900,545+17820/(L1220-731),650)))</f>
        <v>607.76674626737167</v>
      </c>
      <c r="O1220" s="12">
        <f>LambdaP*MassivW/(dP/1000)/(N1220*RhoA)/(1+M1220/3)*(D1220-L1220)*DeltaT-(EXP(M1220/10)-1)*(D1220-D1219)</f>
        <v>0.28266427284803186</v>
      </c>
      <c r="P1220" s="24">
        <f>P1219+IF(Limit=Oui,MAX(0,S1219),S1219)</f>
        <v>403.84751609594304</v>
      </c>
      <c r="Q1220" s="12">
        <f>Cp*RhoP/(R1220*RhoA)*dP/1000*MassivSI</f>
        <v>0.46605405133554484</v>
      </c>
      <c r="R1220" s="24">
        <f>IF(P1220&lt;600,425+0.773*P1220-1.69/1000*P1220^2+2.22/1000^2*P1220^3,IF(P1220&lt;735,666+13002/(738-P1220),IF(P1220&lt;900,545+17820/(P1220-731),650)))</f>
        <v>607.76674626737167</v>
      </c>
      <c r="S1220" s="12">
        <f>LambdaP*MassivSI/(dP/1000)/(R1220*RhoA)/(1+Q1220/3)*(D1220-P1220)*DeltaT-(EXP(Q1220/10)-1)*(D1220-D1219)</f>
        <v>0.28266427284803186</v>
      </c>
    </row>
    <row r="1221" spans="2:19" x14ac:dyDescent="0.25">
      <c r="B1221" s="3">
        <f t="shared" si="72"/>
        <v>6015</v>
      </c>
      <c r="C1221" s="14">
        <f t="shared" si="73"/>
        <v>100.25</v>
      </c>
      <c r="D1221" s="11">
        <f t="shared" si="74"/>
        <v>1022.1268631211449</v>
      </c>
      <c r="E1221" s="11">
        <f t="shared" si="75"/>
        <v>404.13018036879106</v>
      </c>
      <c r="F1221" s="11">
        <f>L1221</f>
        <v>404.13018036879106</v>
      </c>
      <c r="G1221" s="11">
        <f>P1221</f>
        <v>404.13018036879106</v>
      </c>
      <c r="H1221" s="24">
        <f>H1220+IF(Limit=Oui,MAX(0,K1220),K1220)</f>
        <v>404.13018036879106</v>
      </c>
      <c r="I1221" s="12">
        <f>Cp*RhoP/(J1221*RhoA)*dP/1000*MassivSS</f>
        <v>0.46594689548748675</v>
      </c>
      <c r="J1221" s="24">
        <f>IF(H1221&lt;600,425+0.773*H1221-1.69/1000*H1221^2+2.22/1000^2*H1221^3,IF(H1221&lt;735,666+13002/(738-H1221),IF(H1221&lt;900,545+17820/(H1221-731),650)))</f>
        <v>607.90651704757965</v>
      </c>
      <c r="K1221" s="12">
        <f>LambdaP*MassivSS/(dP/1000)/(J1221*RhoA)/(1+I1221/3)*(D1221-H1221)*DeltaT-(EXP(I1221/10)-1)*(D1221-D1220)</f>
        <v>0.2825393137903805</v>
      </c>
      <c r="L1221" s="24">
        <f>L1220+IF(Limit=Oui,MAX(0,O1220),O1220)</f>
        <v>404.13018036879106</v>
      </c>
      <c r="M1221" s="12">
        <f>Cp*RhoP/(N1221*RhoA)*dP/1000*MassivW</f>
        <v>0.46594689548748675</v>
      </c>
      <c r="N1221" s="24">
        <f>IF(L1221&lt;600,425+0.773*L1221-1.69/1000*L1221^2+2.22/1000^2*L1221^3,IF(L1221&lt;735,666+13002/(738-L1221),IF(L1221&lt;900,545+17820/(L1221-731),650)))</f>
        <v>607.90651704757965</v>
      </c>
      <c r="O1221" s="12">
        <f>LambdaP*MassivW/(dP/1000)/(N1221*RhoA)/(1+M1221/3)*(D1221-L1221)*DeltaT-(EXP(M1221/10)-1)*(D1221-D1220)</f>
        <v>0.2825393137903805</v>
      </c>
      <c r="P1221" s="24">
        <f>P1220+IF(Limit=Oui,MAX(0,S1220),S1220)</f>
        <v>404.13018036879106</v>
      </c>
      <c r="Q1221" s="12">
        <f>Cp*RhoP/(R1221*RhoA)*dP/1000*MassivSI</f>
        <v>0.46594689548748675</v>
      </c>
      <c r="R1221" s="24">
        <f>IF(P1221&lt;600,425+0.773*P1221-1.69/1000*P1221^2+2.22/1000^2*P1221^3,IF(P1221&lt;735,666+13002/(738-P1221),IF(P1221&lt;900,545+17820/(P1221-731),650)))</f>
        <v>607.90651704757965</v>
      </c>
      <c r="S1221" s="12">
        <f>LambdaP*MassivSI/(dP/1000)/(R1221*RhoA)/(1+Q1221/3)*(D1221-P1221)*DeltaT-(EXP(Q1221/10)-1)*(D1221-D1220)</f>
        <v>0.2825393137903805</v>
      </c>
    </row>
    <row r="1222" spans="2:19" x14ac:dyDescent="0.25">
      <c r="B1222" s="3">
        <f t="shared" si="72"/>
        <v>6020</v>
      </c>
      <c r="C1222" s="14">
        <f t="shared" si="73"/>
        <v>100.33333333333333</v>
      </c>
      <c r="D1222" s="11">
        <f t="shared" si="74"/>
        <v>1022.2512047019379</v>
      </c>
      <c r="E1222" s="11">
        <f t="shared" si="75"/>
        <v>404.41271968258144</v>
      </c>
      <c r="F1222" s="11">
        <f>L1222</f>
        <v>404.41271968258144</v>
      </c>
      <c r="G1222" s="11">
        <f>P1222</f>
        <v>404.41271968258144</v>
      </c>
      <c r="H1222" s="24">
        <f>H1221+IF(Limit=Oui,MAX(0,K1221),K1221)</f>
        <v>404.41271968258144</v>
      </c>
      <c r="I1222" s="12">
        <f>Cp*RhoP/(J1222*RhoA)*dP/1000*MassivSS</f>
        <v>0.46583971371269789</v>
      </c>
      <c r="J1222" s="24">
        <f>IF(H1222&lt;600,425+0.773*H1222-1.69/1000*H1222^2+2.22/1000^2*H1222^3,IF(H1222&lt;735,666+13002/(738-H1222),IF(H1222&lt;900,545+17820/(H1222-731),650)))</f>
        <v>608.04638597134226</v>
      </c>
      <c r="K1222" s="12">
        <f>LambdaP*MassivSS/(dP/1000)/(J1222*RhoA)/(1+I1222/3)*(D1222-H1222)*DeltaT-(EXP(I1222/10)-1)*(D1222-D1221)</f>
        <v>0.28241436662712149</v>
      </c>
      <c r="L1222" s="24">
        <f>L1221+IF(Limit=Oui,MAX(0,O1221),O1221)</f>
        <v>404.41271968258144</v>
      </c>
      <c r="M1222" s="12">
        <f>Cp*RhoP/(N1222*RhoA)*dP/1000*MassivW</f>
        <v>0.46583971371269789</v>
      </c>
      <c r="N1222" s="24">
        <f>IF(L1222&lt;600,425+0.773*L1222-1.69/1000*L1222^2+2.22/1000^2*L1222^3,IF(L1222&lt;735,666+13002/(738-L1222),IF(L1222&lt;900,545+17820/(L1222-731),650)))</f>
        <v>608.04638597134226</v>
      </c>
      <c r="O1222" s="12">
        <f>LambdaP*MassivW/(dP/1000)/(N1222*RhoA)/(1+M1222/3)*(D1222-L1222)*DeltaT-(EXP(M1222/10)-1)*(D1222-D1221)</f>
        <v>0.28241436662712149</v>
      </c>
      <c r="P1222" s="24">
        <f>P1221+IF(Limit=Oui,MAX(0,S1221),S1221)</f>
        <v>404.41271968258144</v>
      </c>
      <c r="Q1222" s="12">
        <f>Cp*RhoP/(R1222*RhoA)*dP/1000*MassivSI</f>
        <v>0.46583971371269789</v>
      </c>
      <c r="R1222" s="24">
        <f>IF(P1222&lt;600,425+0.773*P1222-1.69/1000*P1222^2+2.22/1000^2*P1222^3,IF(P1222&lt;735,666+13002/(738-P1222),IF(P1222&lt;900,545+17820/(P1222-731),650)))</f>
        <v>608.04638597134226</v>
      </c>
      <c r="S1222" s="12">
        <f>LambdaP*MassivSI/(dP/1000)/(R1222*RhoA)/(1+Q1222/3)*(D1222-P1222)*DeltaT-(EXP(Q1222/10)-1)*(D1222-D1221)</f>
        <v>0.28241436662712149</v>
      </c>
    </row>
    <row r="1223" spans="2:19" x14ac:dyDescent="0.25">
      <c r="B1223" s="3">
        <f t="shared" si="72"/>
        <v>6025</v>
      </c>
      <c r="C1223" s="14">
        <f t="shared" si="73"/>
        <v>100.41666666666667</v>
      </c>
      <c r="D1223" s="11">
        <f t="shared" si="74"/>
        <v>1022.3754431802474</v>
      </c>
      <c r="E1223" s="11">
        <f t="shared" si="75"/>
        <v>404.69513404920855</v>
      </c>
      <c r="F1223" s="11">
        <f>L1223</f>
        <v>404.69513404920855</v>
      </c>
      <c r="G1223" s="11">
        <f>P1223</f>
        <v>404.69513404920855</v>
      </c>
      <c r="H1223" s="24">
        <f>H1222+IF(Limit=Oui,MAX(0,K1222),K1222)</f>
        <v>404.69513404920855</v>
      </c>
      <c r="I1223" s="12">
        <f>Cp*RhoP/(J1223*RhoA)*dP/1000*MassivSS</f>
        <v>0.46573250600899158</v>
      </c>
      <c r="J1223" s="24">
        <f>IF(H1223&lt;600,425+0.773*H1223-1.69/1000*H1223^2+2.22/1000^2*H1223^3,IF(H1223&lt;735,666+13002/(738-H1223),IF(H1223&lt;900,545+17820/(H1223-731),650)))</f>
        <v>608.18635313263292</v>
      </c>
      <c r="K1223" s="12">
        <f>LambdaP*MassivSS/(dP/1000)/(J1223*RhoA)/(1+I1223/3)*(D1223-H1223)*DeltaT-(EXP(I1223/10)-1)*(D1223-D1222)</f>
        <v>0.28228943146124652</v>
      </c>
      <c r="L1223" s="24">
        <f>L1222+IF(Limit=Oui,MAX(0,O1222),O1222)</f>
        <v>404.69513404920855</v>
      </c>
      <c r="M1223" s="12">
        <f>Cp*RhoP/(N1223*RhoA)*dP/1000*MassivW</f>
        <v>0.46573250600899158</v>
      </c>
      <c r="N1223" s="24">
        <f>IF(L1223&lt;600,425+0.773*L1223-1.69/1000*L1223^2+2.22/1000^2*L1223^3,IF(L1223&lt;735,666+13002/(738-L1223),IF(L1223&lt;900,545+17820/(L1223-731),650)))</f>
        <v>608.18635313263292</v>
      </c>
      <c r="O1223" s="12">
        <f>LambdaP*MassivW/(dP/1000)/(N1223*RhoA)/(1+M1223/3)*(D1223-L1223)*DeltaT-(EXP(M1223/10)-1)*(D1223-D1222)</f>
        <v>0.28228943146124652</v>
      </c>
      <c r="P1223" s="24">
        <f>P1222+IF(Limit=Oui,MAX(0,S1222),S1222)</f>
        <v>404.69513404920855</v>
      </c>
      <c r="Q1223" s="12">
        <f>Cp*RhoP/(R1223*RhoA)*dP/1000*MassivSI</f>
        <v>0.46573250600899158</v>
      </c>
      <c r="R1223" s="24">
        <f>IF(P1223&lt;600,425+0.773*P1223-1.69/1000*P1223^2+2.22/1000^2*P1223^3,IF(P1223&lt;735,666+13002/(738-P1223),IF(P1223&lt;900,545+17820/(P1223-731),650)))</f>
        <v>608.18635313263292</v>
      </c>
      <c r="S1223" s="12">
        <f>LambdaP*MassivSI/(dP/1000)/(R1223*RhoA)/(1+Q1223/3)*(D1223-P1223)*DeltaT-(EXP(Q1223/10)-1)*(D1223-D1222)</f>
        <v>0.28228943146124652</v>
      </c>
    </row>
    <row r="1224" spans="2:19" x14ac:dyDescent="0.25">
      <c r="B1224" s="3">
        <f t="shared" si="72"/>
        <v>6030</v>
      </c>
      <c r="C1224" s="14">
        <f t="shared" si="73"/>
        <v>100.5</v>
      </c>
      <c r="D1224" s="11">
        <f t="shared" si="74"/>
        <v>1022.4995787269146</v>
      </c>
      <c r="E1224" s="11">
        <f t="shared" si="75"/>
        <v>404.97742348066981</v>
      </c>
      <c r="F1224" s="11">
        <f>L1224</f>
        <v>404.97742348066981</v>
      </c>
      <c r="G1224" s="11">
        <f>P1224</f>
        <v>404.97742348066981</v>
      </c>
      <c r="H1224" s="24">
        <f>H1223+IF(Limit=Oui,MAX(0,K1223),K1223)</f>
        <v>404.97742348066981</v>
      </c>
      <c r="I1224" s="12">
        <f>Cp*RhoP/(J1224*RhoA)*dP/1000*MassivSS</f>
        <v>0.46562527237475343</v>
      </c>
      <c r="J1224" s="24">
        <f>IF(H1224&lt;600,425+0.773*H1224-1.69/1000*H1224^2+2.22/1000^2*H1224^3,IF(H1224&lt;735,666+13002/(738-H1224),IF(H1224&lt;900,545+17820/(H1224-731),650)))</f>
        <v>608.32641862479966</v>
      </c>
      <c r="K1224" s="12">
        <f>LambdaP*MassivSS/(dP/1000)/(J1224*RhoA)/(1+I1224/3)*(D1224-H1224)*DeltaT-(EXP(I1224/10)-1)*(D1224-D1223)</f>
        <v>0.28216450839564761</v>
      </c>
      <c r="L1224" s="24">
        <f>L1223+IF(Limit=Oui,MAX(0,O1223),O1223)</f>
        <v>404.97742348066981</v>
      </c>
      <c r="M1224" s="12">
        <f>Cp*RhoP/(N1224*RhoA)*dP/1000*MassivW</f>
        <v>0.46562527237475343</v>
      </c>
      <c r="N1224" s="24">
        <f>IF(L1224&lt;600,425+0.773*L1224-1.69/1000*L1224^2+2.22/1000^2*L1224^3,IF(L1224&lt;735,666+13002/(738-L1224),IF(L1224&lt;900,545+17820/(L1224-731),650)))</f>
        <v>608.32641862479966</v>
      </c>
      <c r="O1224" s="12">
        <f>LambdaP*MassivW/(dP/1000)/(N1224*RhoA)/(1+M1224/3)*(D1224-L1224)*DeltaT-(EXP(M1224/10)-1)*(D1224-D1223)</f>
        <v>0.28216450839564761</v>
      </c>
      <c r="P1224" s="24">
        <f>P1223+IF(Limit=Oui,MAX(0,S1223),S1223)</f>
        <v>404.97742348066981</v>
      </c>
      <c r="Q1224" s="12">
        <f>Cp*RhoP/(R1224*RhoA)*dP/1000*MassivSI</f>
        <v>0.46562527237475343</v>
      </c>
      <c r="R1224" s="24">
        <f>IF(P1224&lt;600,425+0.773*P1224-1.69/1000*P1224^2+2.22/1000^2*P1224^3,IF(P1224&lt;735,666+13002/(738-P1224),IF(P1224&lt;900,545+17820/(P1224-731),650)))</f>
        <v>608.32641862479966</v>
      </c>
      <c r="S1224" s="12">
        <f>LambdaP*MassivSI/(dP/1000)/(R1224*RhoA)/(1+Q1224/3)*(D1224-P1224)*DeltaT-(EXP(Q1224/10)-1)*(D1224-D1223)</f>
        <v>0.28216450839564761</v>
      </c>
    </row>
    <row r="1225" spans="2:19" x14ac:dyDescent="0.25">
      <c r="B1225" s="3">
        <f t="shared" si="72"/>
        <v>6035</v>
      </c>
      <c r="C1225" s="14">
        <f t="shared" si="73"/>
        <v>100.58333333333333</v>
      </c>
      <c r="D1225" s="11">
        <f t="shared" si="74"/>
        <v>1022.6236115123558</v>
      </c>
      <c r="E1225" s="11">
        <f t="shared" si="75"/>
        <v>405.25958798906544</v>
      </c>
      <c r="F1225" s="11">
        <f>L1225</f>
        <v>405.25958798906544</v>
      </c>
      <c r="G1225" s="11">
        <f>P1225</f>
        <v>405.25958798906544</v>
      </c>
      <c r="H1225" s="24">
        <f>H1224+IF(Limit=Oui,MAX(0,K1224),K1224)</f>
        <v>405.25958798906544</v>
      </c>
      <c r="I1225" s="12">
        <f>Cp*RhoP/(J1225*RhoA)*dP/1000*MassivSS</f>
        <v>0.46551801280893779</v>
      </c>
      <c r="J1225" s="24">
        <f>IF(H1225&lt;600,425+0.773*H1225-1.69/1000*H1225^2+2.22/1000^2*H1225^3,IF(H1225&lt;735,666+13002/(738-H1225),IF(H1225&lt;900,545+17820/(H1225-731),650)))</f>
        <v>608.46658254056786</v>
      </c>
      <c r="K1225" s="12">
        <f>LambdaP*MassivSS/(dP/1000)/(J1225*RhoA)/(1+I1225/3)*(D1225-H1225)*DeltaT-(EXP(I1225/10)-1)*(D1225-D1224)</f>
        <v>0.28203959753316366</v>
      </c>
      <c r="L1225" s="24">
        <f>L1224+IF(Limit=Oui,MAX(0,O1224),O1224)</f>
        <v>405.25958798906544</v>
      </c>
      <c r="M1225" s="12">
        <f>Cp*RhoP/(N1225*RhoA)*dP/1000*MassivW</f>
        <v>0.46551801280893779</v>
      </c>
      <c r="N1225" s="24">
        <f>IF(L1225&lt;600,425+0.773*L1225-1.69/1000*L1225^2+2.22/1000^2*L1225^3,IF(L1225&lt;735,666+13002/(738-L1225),IF(L1225&lt;900,545+17820/(L1225-731),650)))</f>
        <v>608.46658254056786</v>
      </c>
      <c r="O1225" s="12">
        <f>LambdaP*MassivW/(dP/1000)/(N1225*RhoA)/(1+M1225/3)*(D1225-L1225)*DeltaT-(EXP(M1225/10)-1)*(D1225-D1224)</f>
        <v>0.28203959753316366</v>
      </c>
      <c r="P1225" s="24">
        <f>P1224+IF(Limit=Oui,MAX(0,S1224),S1224)</f>
        <v>405.25958798906544</v>
      </c>
      <c r="Q1225" s="12">
        <f>Cp*RhoP/(R1225*RhoA)*dP/1000*MassivSI</f>
        <v>0.46551801280893779</v>
      </c>
      <c r="R1225" s="24">
        <f>IF(P1225&lt;600,425+0.773*P1225-1.69/1000*P1225^2+2.22/1000^2*P1225^3,IF(P1225&lt;735,666+13002/(738-P1225),IF(P1225&lt;900,545+17820/(P1225-731),650)))</f>
        <v>608.46658254056786</v>
      </c>
      <c r="S1225" s="12">
        <f>LambdaP*MassivSI/(dP/1000)/(R1225*RhoA)/(1+Q1225/3)*(D1225-P1225)*DeltaT-(EXP(Q1225/10)-1)*(D1225-D1224)</f>
        <v>0.28203959753316366</v>
      </c>
    </row>
    <row r="1226" spans="2:19" x14ac:dyDescent="0.25">
      <c r="B1226" s="3">
        <f t="shared" si="72"/>
        <v>6040</v>
      </c>
      <c r="C1226" s="14">
        <f t="shared" si="73"/>
        <v>100.66666666666667</v>
      </c>
      <c r="D1226" s="11">
        <f t="shared" si="74"/>
        <v>1022.7475417065649</v>
      </c>
      <c r="E1226" s="11">
        <f t="shared" si="75"/>
        <v>405.54162758659862</v>
      </c>
      <c r="F1226" s="11">
        <f>L1226</f>
        <v>405.54162758659862</v>
      </c>
      <c r="G1226" s="11">
        <f>P1226</f>
        <v>405.54162758659862</v>
      </c>
      <c r="H1226" s="24">
        <f>H1225+IF(Limit=Oui,MAX(0,K1225),K1225)</f>
        <v>405.54162758659862</v>
      </c>
      <c r="I1226" s="12">
        <f>Cp*RhoP/(J1226*RhoA)*dP/1000*MassivSS</f>
        <v>0.4654107273110667</v>
      </c>
      <c r="J1226" s="24">
        <f>IF(H1226&lt;600,425+0.773*H1226-1.69/1000*H1226^2+2.22/1000^2*H1226^3,IF(H1226&lt;735,666+13002/(738-H1226),IF(H1226&lt;900,545+17820/(H1226-731),650)))</f>
        <v>608.60684497203988</v>
      </c>
      <c r="K1226" s="12">
        <f>LambdaP*MassivSS/(dP/1000)/(J1226*RhoA)/(1+I1226/3)*(D1226-H1226)*DeltaT-(EXP(I1226/10)-1)*(D1226-D1225)</f>
        <v>0.28191469897648941</v>
      </c>
      <c r="L1226" s="24">
        <f>L1225+IF(Limit=Oui,MAX(0,O1225),O1225)</f>
        <v>405.54162758659862</v>
      </c>
      <c r="M1226" s="12">
        <f>Cp*RhoP/(N1226*RhoA)*dP/1000*MassivW</f>
        <v>0.4654107273110667</v>
      </c>
      <c r="N1226" s="24">
        <f>IF(L1226&lt;600,425+0.773*L1226-1.69/1000*L1226^2+2.22/1000^2*L1226^3,IF(L1226&lt;735,666+13002/(738-L1226),IF(L1226&lt;900,545+17820/(L1226-731),650)))</f>
        <v>608.60684497203988</v>
      </c>
      <c r="O1226" s="12">
        <f>LambdaP*MassivW/(dP/1000)/(N1226*RhoA)/(1+M1226/3)*(D1226-L1226)*DeltaT-(EXP(M1226/10)-1)*(D1226-D1225)</f>
        <v>0.28191469897648941</v>
      </c>
      <c r="P1226" s="24">
        <f>P1225+IF(Limit=Oui,MAX(0,S1225),S1225)</f>
        <v>405.54162758659862</v>
      </c>
      <c r="Q1226" s="12">
        <f>Cp*RhoP/(R1226*RhoA)*dP/1000*MassivSI</f>
        <v>0.4654107273110667</v>
      </c>
      <c r="R1226" s="24">
        <f>IF(P1226&lt;600,425+0.773*P1226-1.69/1000*P1226^2+2.22/1000^2*P1226^3,IF(P1226&lt;735,666+13002/(738-P1226),IF(P1226&lt;900,545+17820/(P1226-731),650)))</f>
        <v>608.60684497203988</v>
      </c>
      <c r="S1226" s="12">
        <f>LambdaP*MassivSI/(dP/1000)/(R1226*RhoA)/(1+Q1226/3)*(D1226-P1226)*DeltaT-(EXP(Q1226/10)-1)*(D1226-D1225)</f>
        <v>0.28191469897648941</v>
      </c>
    </row>
    <row r="1227" spans="2:19" x14ac:dyDescent="0.25">
      <c r="B1227" s="3">
        <f t="shared" si="72"/>
        <v>6045</v>
      </c>
      <c r="C1227" s="14">
        <f t="shared" si="73"/>
        <v>100.75</v>
      </c>
      <c r="D1227" s="11">
        <f t="shared" si="74"/>
        <v>1022.8713694791143</v>
      </c>
      <c r="E1227" s="11">
        <f t="shared" si="75"/>
        <v>405.82354228557512</v>
      </c>
      <c r="F1227" s="11">
        <f>L1227</f>
        <v>405.82354228557512</v>
      </c>
      <c r="G1227" s="11">
        <f>P1227</f>
        <v>405.82354228557512</v>
      </c>
      <c r="H1227" s="24">
        <f>H1226+IF(Limit=Oui,MAX(0,K1226),K1226)</f>
        <v>405.82354228557512</v>
      </c>
      <c r="I1227" s="12">
        <f>Cp*RhoP/(J1227*RhoA)*dP/1000*MassivSS</f>
        <v>0.46530341588122714</v>
      </c>
      <c r="J1227" s="24">
        <f>IF(H1227&lt;600,425+0.773*H1227-1.69/1000*H1227^2+2.22/1000^2*H1227^3,IF(H1227&lt;735,666+13002/(738-H1227),IF(H1227&lt;900,545+17820/(H1227-731),650)))</f>
        <v>608.7472060106976</v>
      </c>
      <c r="K1227" s="12">
        <f>LambdaP*MassivSS/(dP/1000)/(J1227*RhoA)/(1+I1227/3)*(D1227-H1227)*DeltaT-(EXP(I1227/10)-1)*(D1227-D1226)</f>
        <v>0.2817898128282661</v>
      </c>
      <c r="L1227" s="24">
        <f>L1226+IF(Limit=Oui,MAX(0,O1226),O1226)</f>
        <v>405.82354228557512</v>
      </c>
      <c r="M1227" s="12">
        <f>Cp*RhoP/(N1227*RhoA)*dP/1000*MassivW</f>
        <v>0.46530341588122714</v>
      </c>
      <c r="N1227" s="24">
        <f>IF(L1227&lt;600,425+0.773*L1227-1.69/1000*L1227^2+2.22/1000^2*L1227^3,IF(L1227&lt;735,666+13002/(738-L1227),IF(L1227&lt;900,545+17820/(L1227-731),650)))</f>
        <v>608.7472060106976</v>
      </c>
      <c r="O1227" s="12">
        <f>LambdaP*MassivW/(dP/1000)/(N1227*RhoA)/(1+M1227/3)*(D1227-L1227)*DeltaT-(EXP(M1227/10)-1)*(D1227-D1226)</f>
        <v>0.2817898128282661</v>
      </c>
      <c r="P1227" s="24">
        <f>P1226+IF(Limit=Oui,MAX(0,S1226),S1226)</f>
        <v>405.82354228557512</v>
      </c>
      <c r="Q1227" s="12">
        <f>Cp*RhoP/(R1227*RhoA)*dP/1000*MassivSI</f>
        <v>0.46530341588122714</v>
      </c>
      <c r="R1227" s="24">
        <f>IF(P1227&lt;600,425+0.773*P1227-1.69/1000*P1227^2+2.22/1000^2*P1227^3,IF(P1227&lt;735,666+13002/(738-P1227),IF(P1227&lt;900,545+17820/(P1227-731),650)))</f>
        <v>608.7472060106976</v>
      </c>
      <c r="S1227" s="12">
        <f>LambdaP*MassivSI/(dP/1000)/(R1227*RhoA)/(1+Q1227/3)*(D1227-P1227)*DeltaT-(EXP(Q1227/10)-1)*(D1227-D1226)</f>
        <v>0.2817898128282661</v>
      </c>
    </row>
    <row r="1228" spans="2:19" x14ac:dyDescent="0.25">
      <c r="B1228" s="3">
        <f t="shared" si="72"/>
        <v>6050</v>
      </c>
      <c r="C1228" s="14">
        <f t="shared" si="73"/>
        <v>100.83333333333333</v>
      </c>
      <c r="D1228" s="11">
        <f t="shared" si="74"/>
        <v>1022.995094999156</v>
      </c>
      <c r="E1228" s="11">
        <f t="shared" si="75"/>
        <v>406.10533209840338</v>
      </c>
      <c r="F1228" s="11">
        <f>L1228</f>
        <v>406.10533209840338</v>
      </c>
      <c r="G1228" s="11">
        <f>P1228</f>
        <v>406.10533209840338</v>
      </c>
      <c r="H1228" s="24">
        <f>H1227+IF(Limit=Oui,MAX(0,K1227),K1227)</f>
        <v>406.10533209840338</v>
      </c>
      <c r="I1228" s="12">
        <f>Cp*RhoP/(J1228*RhoA)*dP/1000*MassivSS</f>
        <v>0.46519607852006989</v>
      </c>
      <c r="J1228" s="24">
        <f>IF(H1228&lt;600,425+0.773*H1228-1.69/1000*H1228^2+2.22/1000^2*H1228^3,IF(H1228&lt;735,666+13002/(738-H1228),IF(H1228&lt;900,545+17820/(H1228-731),650)))</f>
        <v>608.88766574740248</v>
      </c>
      <c r="K1228" s="12">
        <f>LambdaP*MassivSS/(dP/1000)/(J1228*RhoA)/(1+I1228/3)*(D1228-H1228)*DeltaT-(EXP(I1228/10)-1)*(D1228-D1227)</f>
        <v>0.28166493919102775</v>
      </c>
      <c r="L1228" s="24">
        <f>L1227+IF(Limit=Oui,MAX(0,O1227),O1227)</f>
        <v>406.10533209840338</v>
      </c>
      <c r="M1228" s="12">
        <f>Cp*RhoP/(N1228*RhoA)*dP/1000*MassivW</f>
        <v>0.46519607852006989</v>
      </c>
      <c r="N1228" s="24">
        <f>IF(L1228&lt;600,425+0.773*L1228-1.69/1000*L1228^2+2.22/1000^2*L1228^3,IF(L1228&lt;735,666+13002/(738-L1228),IF(L1228&lt;900,545+17820/(L1228-731),650)))</f>
        <v>608.88766574740248</v>
      </c>
      <c r="O1228" s="12">
        <f>LambdaP*MassivW/(dP/1000)/(N1228*RhoA)/(1+M1228/3)*(D1228-L1228)*DeltaT-(EXP(M1228/10)-1)*(D1228-D1227)</f>
        <v>0.28166493919102775</v>
      </c>
      <c r="P1228" s="24">
        <f>P1227+IF(Limit=Oui,MAX(0,S1227),S1227)</f>
        <v>406.10533209840338</v>
      </c>
      <c r="Q1228" s="12">
        <f>Cp*RhoP/(R1228*RhoA)*dP/1000*MassivSI</f>
        <v>0.46519607852006989</v>
      </c>
      <c r="R1228" s="24">
        <f>IF(P1228&lt;600,425+0.773*P1228-1.69/1000*P1228^2+2.22/1000^2*P1228^3,IF(P1228&lt;735,666+13002/(738-P1228),IF(P1228&lt;900,545+17820/(P1228-731),650)))</f>
        <v>608.88766574740248</v>
      </c>
      <c r="S1228" s="12">
        <f>LambdaP*MassivSI/(dP/1000)/(R1228*RhoA)/(1+Q1228/3)*(D1228-P1228)*DeltaT-(EXP(Q1228/10)-1)*(D1228-D1227)</f>
        <v>0.28166493919102775</v>
      </c>
    </row>
    <row r="1229" spans="2:19" x14ac:dyDescent="0.25">
      <c r="B1229" s="3">
        <f t="shared" si="72"/>
        <v>6055</v>
      </c>
      <c r="C1229" s="14">
        <f t="shared" si="73"/>
        <v>100.91666666666667</v>
      </c>
      <c r="D1229" s="11">
        <f t="shared" si="74"/>
        <v>1023.1187184354238</v>
      </c>
      <c r="E1229" s="11">
        <f t="shared" si="75"/>
        <v>406.38699703759443</v>
      </c>
      <c r="F1229" s="11">
        <f>L1229</f>
        <v>406.38699703759443</v>
      </c>
      <c r="G1229" s="11">
        <f>P1229</f>
        <v>406.38699703759443</v>
      </c>
      <c r="H1229" s="24">
        <f>H1228+IF(Limit=Oui,MAX(0,K1228),K1228)</f>
        <v>406.38699703759443</v>
      </c>
      <c r="I1229" s="12">
        <f>Cp*RhoP/(J1229*RhoA)*dP/1000*MassivSS</f>
        <v>0.4650887152288054</v>
      </c>
      <c r="J1229" s="24">
        <f>IF(H1229&lt;600,425+0.773*H1229-1.69/1000*H1229^2+2.22/1000^2*H1229^3,IF(H1229&lt;735,666+13002/(738-H1229),IF(H1229&lt;900,545+17820/(H1229-731),650)))</f>
        <v>609.02822427239857</v>
      </c>
      <c r="K1229" s="12">
        <f>LambdaP*MassivSS/(dP/1000)/(J1229*RhoA)/(1+I1229/3)*(D1229-H1229)*DeltaT-(EXP(I1229/10)-1)*(D1229-D1228)</f>
        <v>0.28154007816719984</v>
      </c>
      <c r="L1229" s="24">
        <f>L1228+IF(Limit=Oui,MAX(0,O1228),O1228)</f>
        <v>406.38699703759443</v>
      </c>
      <c r="M1229" s="12">
        <f>Cp*RhoP/(N1229*RhoA)*dP/1000*MassivW</f>
        <v>0.4650887152288054</v>
      </c>
      <c r="N1229" s="24">
        <f>IF(L1229&lt;600,425+0.773*L1229-1.69/1000*L1229^2+2.22/1000^2*L1229^3,IF(L1229&lt;735,666+13002/(738-L1229),IF(L1229&lt;900,545+17820/(L1229-731),650)))</f>
        <v>609.02822427239857</v>
      </c>
      <c r="O1229" s="12">
        <f>LambdaP*MassivW/(dP/1000)/(N1229*RhoA)/(1+M1229/3)*(D1229-L1229)*DeltaT-(EXP(M1229/10)-1)*(D1229-D1228)</f>
        <v>0.28154007816719984</v>
      </c>
      <c r="P1229" s="24">
        <f>P1228+IF(Limit=Oui,MAX(0,S1228),S1228)</f>
        <v>406.38699703759443</v>
      </c>
      <c r="Q1229" s="12">
        <f>Cp*RhoP/(R1229*RhoA)*dP/1000*MassivSI</f>
        <v>0.4650887152288054</v>
      </c>
      <c r="R1229" s="24">
        <f>IF(P1229&lt;600,425+0.773*P1229-1.69/1000*P1229^2+2.22/1000^2*P1229^3,IF(P1229&lt;735,666+13002/(738-P1229),IF(P1229&lt;900,545+17820/(P1229-731),650)))</f>
        <v>609.02822427239857</v>
      </c>
      <c r="S1229" s="12">
        <f>LambdaP*MassivSI/(dP/1000)/(R1229*RhoA)/(1+Q1229/3)*(D1229-P1229)*DeltaT-(EXP(Q1229/10)-1)*(D1229-D1228)</f>
        <v>0.28154007816719984</v>
      </c>
    </row>
    <row r="1230" spans="2:19" x14ac:dyDescent="0.25">
      <c r="B1230" s="3">
        <f t="shared" si="72"/>
        <v>6060</v>
      </c>
      <c r="C1230" s="14">
        <f t="shared" si="73"/>
        <v>101</v>
      </c>
      <c r="D1230" s="11">
        <f t="shared" si="74"/>
        <v>1023.2422399562338</v>
      </c>
      <c r="E1230" s="11">
        <f t="shared" si="75"/>
        <v>406.66853711576164</v>
      </c>
      <c r="F1230" s="11">
        <f>L1230</f>
        <v>406.66853711576164</v>
      </c>
      <c r="G1230" s="11">
        <f>P1230</f>
        <v>406.66853711576164</v>
      </c>
      <c r="H1230" s="24">
        <f>H1229+IF(Limit=Oui,MAX(0,K1229),K1229)</f>
        <v>406.66853711576164</v>
      </c>
      <c r="I1230" s="12">
        <f>Cp*RhoP/(J1230*RhoA)*dP/1000*MassivSS</f>
        <v>0.46498132600920494</v>
      </c>
      <c r="J1230" s="24">
        <f>IF(H1230&lt;600,425+0.773*H1230-1.69/1000*H1230^2+2.22/1000^2*H1230^3,IF(H1230&lt;735,666+13002/(738-H1230),IF(H1230&lt;900,545+17820/(H1230-731),650)))</f>
        <v>609.16888167531113</v>
      </c>
      <c r="K1230" s="12">
        <f>LambdaP*MassivSS/(dP/1000)/(J1230*RhoA)/(1+I1230/3)*(D1230-H1230)*DeltaT-(EXP(I1230/10)-1)*(D1230-D1229)</f>
        <v>0.28141522985915413</v>
      </c>
      <c r="L1230" s="24">
        <f>L1229+IF(Limit=Oui,MAX(0,O1229),O1229)</f>
        <v>406.66853711576164</v>
      </c>
      <c r="M1230" s="12">
        <f>Cp*RhoP/(N1230*RhoA)*dP/1000*MassivW</f>
        <v>0.46498132600920494</v>
      </c>
      <c r="N1230" s="24">
        <f>IF(L1230&lt;600,425+0.773*L1230-1.69/1000*L1230^2+2.22/1000^2*L1230^3,IF(L1230&lt;735,666+13002/(738-L1230),IF(L1230&lt;900,545+17820/(L1230-731),650)))</f>
        <v>609.16888167531113</v>
      </c>
      <c r="O1230" s="12">
        <f>LambdaP*MassivW/(dP/1000)/(N1230*RhoA)/(1+M1230/3)*(D1230-L1230)*DeltaT-(EXP(M1230/10)-1)*(D1230-D1229)</f>
        <v>0.28141522985915413</v>
      </c>
      <c r="P1230" s="24">
        <f>P1229+IF(Limit=Oui,MAX(0,S1229),S1229)</f>
        <v>406.66853711576164</v>
      </c>
      <c r="Q1230" s="12">
        <f>Cp*RhoP/(R1230*RhoA)*dP/1000*MassivSI</f>
        <v>0.46498132600920494</v>
      </c>
      <c r="R1230" s="24">
        <f>IF(P1230&lt;600,425+0.773*P1230-1.69/1000*P1230^2+2.22/1000^2*P1230^3,IF(P1230&lt;735,666+13002/(738-P1230),IF(P1230&lt;900,545+17820/(P1230-731),650)))</f>
        <v>609.16888167531113</v>
      </c>
      <c r="S1230" s="12">
        <f>LambdaP*MassivSI/(dP/1000)/(R1230*RhoA)/(1+Q1230/3)*(D1230-P1230)*DeltaT-(EXP(Q1230/10)-1)*(D1230-D1229)</f>
        <v>0.28141522985915413</v>
      </c>
    </row>
    <row r="1231" spans="2:19" x14ac:dyDescent="0.25">
      <c r="B1231" s="3">
        <f t="shared" si="72"/>
        <v>6065</v>
      </c>
      <c r="C1231" s="14">
        <f t="shared" si="73"/>
        <v>101.08333333333333</v>
      </c>
      <c r="D1231" s="11">
        <f t="shared" si="74"/>
        <v>1023.3656597294864</v>
      </c>
      <c r="E1231" s="11">
        <f t="shared" si="75"/>
        <v>406.94995234562077</v>
      </c>
      <c r="F1231" s="11">
        <f>L1231</f>
        <v>406.94995234562077</v>
      </c>
      <c r="G1231" s="11">
        <f>P1231</f>
        <v>406.94995234562077</v>
      </c>
      <c r="H1231" s="24">
        <f>H1230+IF(Limit=Oui,MAX(0,K1230),K1230)</f>
        <v>406.94995234562077</v>
      </c>
      <c r="I1231" s="12">
        <f>Cp*RhoP/(J1231*RhoA)*dP/1000*MassivSS</f>
        <v>0.46487391086359536</v>
      </c>
      <c r="J1231" s="24">
        <f>IF(H1231&lt;600,425+0.773*H1231-1.69/1000*H1231^2+2.22/1000^2*H1231^3,IF(H1231&lt;735,666+13002/(738-H1231),IF(H1231&lt;900,545+17820/(H1231-731),650)))</f>
        <v>609.30963804515011</v>
      </c>
      <c r="K1231" s="12">
        <f>LambdaP*MassivSS/(dP/1000)/(J1231*RhoA)/(1+I1231/3)*(D1231-H1231)*DeltaT-(EXP(I1231/10)-1)*(D1231-D1230)</f>
        <v>0.2812903943691209</v>
      </c>
      <c r="L1231" s="24">
        <f>L1230+IF(Limit=Oui,MAX(0,O1230),O1230)</f>
        <v>406.94995234562077</v>
      </c>
      <c r="M1231" s="12">
        <f>Cp*RhoP/(N1231*RhoA)*dP/1000*MassivW</f>
        <v>0.46487391086359536</v>
      </c>
      <c r="N1231" s="24">
        <f>IF(L1231&lt;600,425+0.773*L1231-1.69/1000*L1231^2+2.22/1000^2*L1231^3,IF(L1231&lt;735,666+13002/(738-L1231),IF(L1231&lt;900,545+17820/(L1231-731),650)))</f>
        <v>609.30963804515011</v>
      </c>
      <c r="O1231" s="12">
        <f>LambdaP*MassivW/(dP/1000)/(N1231*RhoA)/(1+M1231/3)*(D1231-L1231)*DeltaT-(EXP(M1231/10)-1)*(D1231-D1230)</f>
        <v>0.2812903943691209</v>
      </c>
      <c r="P1231" s="24">
        <f>P1230+IF(Limit=Oui,MAX(0,S1230),S1230)</f>
        <v>406.94995234562077</v>
      </c>
      <c r="Q1231" s="12">
        <f>Cp*RhoP/(R1231*RhoA)*dP/1000*MassivSI</f>
        <v>0.46487391086359536</v>
      </c>
      <c r="R1231" s="24">
        <f>IF(P1231&lt;600,425+0.773*P1231-1.69/1000*P1231^2+2.22/1000^2*P1231^3,IF(P1231&lt;735,666+13002/(738-P1231),IF(P1231&lt;900,545+17820/(P1231-731),650)))</f>
        <v>609.30963804515011</v>
      </c>
      <c r="S1231" s="12">
        <f>LambdaP*MassivSI/(dP/1000)/(R1231*RhoA)/(1+Q1231/3)*(D1231-P1231)*DeltaT-(EXP(Q1231/10)-1)*(D1231-D1230)</f>
        <v>0.2812903943691209</v>
      </c>
    </row>
    <row r="1232" spans="2:19" x14ac:dyDescent="0.25">
      <c r="B1232" s="3">
        <f t="shared" si="72"/>
        <v>6070</v>
      </c>
      <c r="C1232" s="14">
        <f t="shared" si="73"/>
        <v>101.16666666666667</v>
      </c>
      <c r="D1232" s="11">
        <f t="shared" si="74"/>
        <v>1023.4889779226673</v>
      </c>
      <c r="E1232" s="11">
        <f t="shared" si="75"/>
        <v>407.23124273998991</v>
      </c>
      <c r="F1232" s="11">
        <f>L1232</f>
        <v>407.23124273998991</v>
      </c>
      <c r="G1232" s="11">
        <f>P1232</f>
        <v>407.23124273998991</v>
      </c>
      <c r="H1232" s="24">
        <f>H1231+IF(Limit=Oui,MAX(0,K1231),K1231)</f>
        <v>407.23124273998991</v>
      </c>
      <c r="I1232" s="12">
        <f>Cp*RhoP/(J1232*RhoA)*dP/1000*MassivSS</f>
        <v>0.46476646979485836</v>
      </c>
      <c r="J1232" s="24">
        <f>IF(H1232&lt;600,425+0.773*H1232-1.69/1000*H1232^2+2.22/1000^2*H1232^3,IF(H1232&lt;735,666+13002/(738-H1232),IF(H1232&lt;900,545+17820/(H1232-731),650)))</f>
        <v>609.45049347031068</v>
      </c>
      <c r="K1232" s="12">
        <f>LambdaP*MassivSS/(dP/1000)/(J1232*RhoA)/(1+I1232/3)*(D1232-H1232)*DeltaT-(EXP(I1232/10)-1)*(D1232-D1231)</f>
        <v>0.28116557179928037</v>
      </c>
      <c r="L1232" s="24">
        <f>L1231+IF(Limit=Oui,MAX(0,O1231),O1231)</f>
        <v>407.23124273998991</v>
      </c>
      <c r="M1232" s="12">
        <f>Cp*RhoP/(N1232*RhoA)*dP/1000*MassivW</f>
        <v>0.46476646979485836</v>
      </c>
      <c r="N1232" s="24">
        <f>IF(L1232&lt;600,425+0.773*L1232-1.69/1000*L1232^2+2.22/1000^2*L1232^3,IF(L1232&lt;735,666+13002/(738-L1232),IF(L1232&lt;900,545+17820/(L1232-731),650)))</f>
        <v>609.45049347031068</v>
      </c>
      <c r="O1232" s="12">
        <f>LambdaP*MassivW/(dP/1000)/(N1232*RhoA)/(1+M1232/3)*(D1232-L1232)*DeltaT-(EXP(M1232/10)-1)*(D1232-D1231)</f>
        <v>0.28116557179928037</v>
      </c>
      <c r="P1232" s="24">
        <f>P1231+IF(Limit=Oui,MAX(0,S1231),S1231)</f>
        <v>407.23124273998991</v>
      </c>
      <c r="Q1232" s="12">
        <f>Cp*RhoP/(R1232*RhoA)*dP/1000*MassivSI</f>
        <v>0.46476646979485836</v>
      </c>
      <c r="R1232" s="24">
        <f>IF(P1232&lt;600,425+0.773*P1232-1.69/1000*P1232^2+2.22/1000^2*P1232^3,IF(P1232&lt;735,666+13002/(738-P1232),IF(P1232&lt;900,545+17820/(P1232-731),650)))</f>
        <v>609.45049347031068</v>
      </c>
      <c r="S1232" s="12">
        <f>LambdaP*MassivSI/(dP/1000)/(R1232*RhoA)/(1+Q1232/3)*(D1232-P1232)*DeltaT-(EXP(Q1232/10)-1)*(D1232-D1231)</f>
        <v>0.28116557179928037</v>
      </c>
    </row>
    <row r="1233" spans="2:19" x14ac:dyDescent="0.25">
      <c r="B1233" s="3">
        <f t="shared" si="72"/>
        <v>6075</v>
      </c>
      <c r="C1233" s="14">
        <f t="shared" si="73"/>
        <v>101.25</v>
      </c>
      <c r="D1233" s="11">
        <f t="shared" si="74"/>
        <v>1023.6121947028488</v>
      </c>
      <c r="E1233" s="11">
        <f t="shared" si="75"/>
        <v>407.51240831178922</v>
      </c>
      <c r="F1233" s="11">
        <f>L1233</f>
        <v>407.51240831178922</v>
      </c>
      <c r="G1233" s="11">
        <f>P1233</f>
        <v>407.51240831178922</v>
      </c>
      <c r="H1233" s="24">
        <f>H1232+IF(Limit=Oui,MAX(0,K1232),K1232)</f>
        <v>407.51240831178922</v>
      </c>
      <c r="I1233" s="12">
        <f>Cp*RhoP/(J1233*RhoA)*dP/1000*MassivSS</f>
        <v>0.46465900280642891</v>
      </c>
      <c r="J1233" s="24">
        <f>IF(H1233&lt;600,425+0.773*H1233-1.69/1000*H1233^2+2.22/1000^2*H1233^3,IF(H1233&lt;735,666+13002/(738-H1233),IF(H1233&lt;900,545+17820/(H1233-731),650)))</f>
        <v>609.59144803857373</v>
      </c>
      <c r="K1233" s="12">
        <f>LambdaP*MassivSS/(dP/1000)/(J1233*RhoA)/(1+I1233/3)*(D1233-H1233)*DeltaT-(EXP(I1233/10)-1)*(D1233-D1232)</f>
        <v>0.28104076225170899</v>
      </c>
      <c r="L1233" s="24">
        <f>L1232+IF(Limit=Oui,MAX(0,O1232),O1232)</f>
        <v>407.51240831178922</v>
      </c>
      <c r="M1233" s="12">
        <f>Cp*RhoP/(N1233*RhoA)*dP/1000*MassivW</f>
        <v>0.46465900280642891</v>
      </c>
      <c r="N1233" s="24">
        <f>IF(L1233&lt;600,425+0.773*L1233-1.69/1000*L1233^2+2.22/1000^2*L1233^3,IF(L1233&lt;735,666+13002/(738-L1233),IF(L1233&lt;900,545+17820/(L1233-731),650)))</f>
        <v>609.59144803857373</v>
      </c>
      <c r="O1233" s="12">
        <f>LambdaP*MassivW/(dP/1000)/(N1233*RhoA)/(1+M1233/3)*(D1233-L1233)*DeltaT-(EXP(M1233/10)-1)*(D1233-D1232)</f>
        <v>0.28104076225170899</v>
      </c>
      <c r="P1233" s="24">
        <f>P1232+IF(Limit=Oui,MAX(0,S1232),S1232)</f>
        <v>407.51240831178922</v>
      </c>
      <c r="Q1233" s="12">
        <f>Cp*RhoP/(R1233*RhoA)*dP/1000*MassivSI</f>
        <v>0.46465900280642891</v>
      </c>
      <c r="R1233" s="24">
        <f>IF(P1233&lt;600,425+0.773*P1233-1.69/1000*P1233^2+2.22/1000^2*P1233^3,IF(P1233&lt;735,666+13002/(738-P1233),IF(P1233&lt;900,545+17820/(P1233-731),650)))</f>
        <v>609.59144803857373</v>
      </c>
      <c r="S1233" s="12">
        <f>LambdaP*MassivSI/(dP/1000)/(R1233*RhoA)/(1+Q1233/3)*(D1233-P1233)*DeltaT-(EXP(Q1233/10)-1)*(D1233-D1232)</f>
        <v>0.28104076225170899</v>
      </c>
    </row>
    <row r="1234" spans="2:19" x14ac:dyDescent="0.25">
      <c r="B1234" s="3">
        <f t="shared" si="72"/>
        <v>6080</v>
      </c>
      <c r="C1234" s="14">
        <f t="shared" si="73"/>
        <v>101.33333333333333</v>
      </c>
      <c r="D1234" s="11">
        <f t="shared" si="74"/>
        <v>1023.7353102366916</v>
      </c>
      <c r="E1234" s="11">
        <f t="shared" si="75"/>
        <v>407.79344907404095</v>
      </c>
      <c r="F1234" s="11">
        <f>L1234</f>
        <v>407.79344907404095</v>
      </c>
      <c r="G1234" s="11">
        <f>P1234</f>
        <v>407.79344907404095</v>
      </c>
      <c r="H1234" s="24">
        <f>H1233+IF(Limit=Oui,MAX(0,K1233),K1233)</f>
        <v>407.79344907404095</v>
      </c>
      <c r="I1234" s="12">
        <f>Cp*RhoP/(J1234*RhoA)*dP/1000*MassivSS</f>
        <v>0.46455150990229227</v>
      </c>
      <c r="J1234" s="24">
        <f>IF(H1234&lt;600,425+0.773*H1234-1.69/1000*H1234^2+2.22/1000^2*H1234^3,IF(H1234&lt;735,666+13002/(738-H1234),IF(H1234&lt;900,545+17820/(H1234-731),650)))</f>
        <v>609.73250183710798</v>
      </c>
      <c r="K1234" s="12">
        <f>LambdaP*MassivSS/(dP/1000)/(J1234*RhoA)/(1+I1234/3)*(D1234-H1234)*DeltaT-(EXP(I1234/10)-1)*(D1234-D1233)</f>
        <v>0.28091596582836231</v>
      </c>
      <c r="L1234" s="24">
        <f>L1233+IF(Limit=Oui,MAX(0,O1233),O1233)</f>
        <v>407.79344907404095</v>
      </c>
      <c r="M1234" s="12">
        <f>Cp*RhoP/(N1234*RhoA)*dP/1000*MassivW</f>
        <v>0.46455150990229227</v>
      </c>
      <c r="N1234" s="24">
        <f>IF(L1234&lt;600,425+0.773*L1234-1.69/1000*L1234^2+2.22/1000^2*L1234^3,IF(L1234&lt;735,666+13002/(738-L1234),IF(L1234&lt;900,545+17820/(L1234-731),650)))</f>
        <v>609.73250183710798</v>
      </c>
      <c r="O1234" s="12">
        <f>LambdaP*MassivW/(dP/1000)/(N1234*RhoA)/(1+M1234/3)*(D1234-L1234)*DeltaT-(EXP(M1234/10)-1)*(D1234-D1233)</f>
        <v>0.28091596582836231</v>
      </c>
      <c r="P1234" s="24">
        <f>P1233+IF(Limit=Oui,MAX(0,S1233),S1233)</f>
        <v>407.79344907404095</v>
      </c>
      <c r="Q1234" s="12">
        <f>Cp*RhoP/(R1234*RhoA)*dP/1000*MassivSI</f>
        <v>0.46455150990229227</v>
      </c>
      <c r="R1234" s="24">
        <f>IF(P1234&lt;600,425+0.773*P1234-1.69/1000*P1234^2+2.22/1000^2*P1234^3,IF(P1234&lt;735,666+13002/(738-P1234),IF(P1234&lt;900,545+17820/(P1234-731),650)))</f>
        <v>609.73250183710798</v>
      </c>
      <c r="S1234" s="12">
        <f>LambdaP*MassivSI/(dP/1000)/(R1234*RhoA)/(1+Q1234/3)*(D1234-P1234)*DeltaT-(EXP(Q1234/10)-1)*(D1234-D1233)</f>
        <v>0.28091596582836231</v>
      </c>
    </row>
    <row r="1235" spans="2:19" x14ac:dyDescent="0.25">
      <c r="B1235" s="3">
        <f t="shared" ref="B1235:B1298" si="76">B1234+DeltaT</f>
        <v>6085</v>
      </c>
      <c r="C1235" s="14">
        <f t="shared" ref="C1235:C1298" si="77">B1235/60</f>
        <v>101.41666666666667</v>
      </c>
      <c r="D1235" s="11">
        <f t="shared" ref="D1235:D1298" si="78">20+345*LOG(8*C1235+1,10)</f>
        <v>1023.8583246904462</v>
      </c>
      <c r="E1235" s="11">
        <f t="shared" ref="E1235:E1298" si="79">H1235</f>
        <v>408.07436503986929</v>
      </c>
      <c r="F1235" s="11">
        <f>L1235</f>
        <v>408.07436503986929</v>
      </c>
      <c r="G1235" s="11">
        <f>P1235</f>
        <v>408.07436503986929</v>
      </c>
      <c r="H1235" s="24">
        <f>H1234+IF(Limit=Oui,MAX(0,K1234),K1234)</f>
        <v>408.07436503986929</v>
      </c>
      <c r="I1235" s="12">
        <f>Cp*RhoP/(J1235*RhoA)*dP/1000*MassivSS</f>
        <v>0.46444399108698214</v>
      </c>
      <c r="J1235" s="24">
        <f>IF(H1235&lt;600,425+0.773*H1235-1.69/1000*H1235^2+2.22/1000^2*H1235^3,IF(H1235&lt;735,666+13002/(738-H1235),IF(H1235&lt;900,545+17820/(H1235-731),650)))</f>
        <v>609.87365495247116</v>
      </c>
      <c r="K1235" s="12">
        <f>LambdaP*MassivSS/(dP/1000)/(J1235*RhoA)/(1+I1235/3)*(D1235-H1235)*DeltaT-(EXP(I1235/10)-1)*(D1235-D1234)</f>
        <v>0.28079118263111241</v>
      </c>
      <c r="L1235" s="24">
        <f>L1234+IF(Limit=Oui,MAX(0,O1234),O1234)</f>
        <v>408.07436503986929</v>
      </c>
      <c r="M1235" s="12">
        <f>Cp*RhoP/(N1235*RhoA)*dP/1000*MassivW</f>
        <v>0.46444399108698214</v>
      </c>
      <c r="N1235" s="24">
        <f>IF(L1235&lt;600,425+0.773*L1235-1.69/1000*L1235^2+2.22/1000^2*L1235^3,IF(L1235&lt;735,666+13002/(738-L1235),IF(L1235&lt;900,545+17820/(L1235-731),650)))</f>
        <v>609.87365495247116</v>
      </c>
      <c r="O1235" s="12">
        <f>LambdaP*MassivW/(dP/1000)/(N1235*RhoA)/(1+M1235/3)*(D1235-L1235)*DeltaT-(EXP(M1235/10)-1)*(D1235-D1234)</f>
        <v>0.28079118263111241</v>
      </c>
      <c r="P1235" s="24">
        <f>P1234+IF(Limit=Oui,MAX(0,S1234),S1234)</f>
        <v>408.07436503986929</v>
      </c>
      <c r="Q1235" s="12">
        <f>Cp*RhoP/(R1235*RhoA)*dP/1000*MassivSI</f>
        <v>0.46444399108698214</v>
      </c>
      <c r="R1235" s="24">
        <f>IF(P1235&lt;600,425+0.773*P1235-1.69/1000*P1235^2+2.22/1000^2*P1235^3,IF(P1235&lt;735,666+13002/(738-P1235),IF(P1235&lt;900,545+17820/(P1235-731),650)))</f>
        <v>609.87365495247116</v>
      </c>
      <c r="S1235" s="12">
        <f>LambdaP*MassivSI/(dP/1000)/(R1235*RhoA)/(1+Q1235/3)*(D1235-P1235)*DeltaT-(EXP(Q1235/10)-1)*(D1235-D1234)</f>
        <v>0.28079118263111241</v>
      </c>
    </row>
    <row r="1236" spans="2:19" x14ac:dyDescent="0.25">
      <c r="B1236" s="3">
        <f t="shared" si="76"/>
        <v>6090</v>
      </c>
      <c r="C1236" s="14">
        <f t="shared" si="77"/>
        <v>101.5</v>
      </c>
      <c r="D1236" s="11">
        <f t="shared" si="78"/>
        <v>1023.9812382299533</v>
      </c>
      <c r="E1236" s="11">
        <f t="shared" si="79"/>
        <v>408.3551562225004</v>
      </c>
      <c r="F1236" s="11">
        <f>L1236</f>
        <v>408.3551562225004</v>
      </c>
      <c r="G1236" s="11">
        <f>P1236</f>
        <v>408.3551562225004</v>
      </c>
      <c r="H1236" s="24">
        <f>H1235+IF(Limit=Oui,MAX(0,K1235),K1235)</f>
        <v>408.3551562225004</v>
      </c>
      <c r="I1236" s="12">
        <f>Cp*RhoP/(J1236*RhoA)*dP/1000*MassivSS</f>
        <v>0.46433644636557869</v>
      </c>
      <c r="J1236" s="24">
        <f>IF(H1236&lt;600,425+0.773*H1236-1.69/1000*H1236^2+2.22/1000^2*H1236^3,IF(H1236&lt;735,666+13002/(738-H1236),IF(H1236&lt;900,545+17820/(H1236-731),650)))</f>
        <v>610.01490747061075</v>
      </c>
      <c r="K1236" s="12">
        <f>LambdaP*MassivSS/(dP/1000)/(J1236*RhoA)/(1+I1236/3)*(D1236-H1236)*DeltaT-(EXP(I1236/10)-1)*(D1236-D1235)</f>
        <v>0.28066641276178522</v>
      </c>
      <c r="L1236" s="24">
        <f>L1235+IF(Limit=Oui,MAX(0,O1235),O1235)</f>
        <v>408.3551562225004</v>
      </c>
      <c r="M1236" s="12">
        <f>Cp*RhoP/(N1236*RhoA)*dP/1000*MassivW</f>
        <v>0.46433644636557869</v>
      </c>
      <c r="N1236" s="24">
        <f>IF(L1236&lt;600,425+0.773*L1236-1.69/1000*L1236^2+2.22/1000^2*L1236^3,IF(L1236&lt;735,666+13002/(738-L1236),IF(L1236&lt;900,545+17820/(L1236-731),650)))</f>
        <v>610.01490747061075</v>
      </c>
      <c r="O1236" s="12">
        <f>LambdaP*MassivW/(dP/1000)/(N1236*RhoA)/(1+M1236/3)*(D1236-L1236)*DeltaT-(EXP(M1236/10)-1)*(D1236-D1235)</f>
        <v>0.28066641276178522</v>
      </c>
      <c r="P1236" s="24">
        <f>P1235+IF(Limit=Oui,MAX(0,S1235),S1235)</f>
        <v>408.3551562225004</v>
      </c>
      <c r="Q1236" s="12">
        <f>Cp*RhoP/(R1236*RhoA)*dP/1000*MassivSI</f>
        <v>0.46433644636557869</v>
      </c>
      <c r="R1236" s="24">
        <f>IF(P1236&lt;600,425+0.773*P1236-1.69/1000*P1236^2+2.22/1000^2*P1236^3,IF(P1236&lt;735,666+13002/(738-P1236),IF(P1236&lt;900,545+17820/(P1236-731),650)))</f>
        <v>610.01490747061075</v>
      </c>
      <c r="S1236" s="12">
        <f>LambdaP*MassivSI/(dP/1000)/(R1236*RhoA)/(1+Q1236/3)*(D1236-P1236)*DeltaT-(EXP(Q1236/10)-1)*(D1236-D1235)</f>
        <v>0.28066641276178522</v>
      </c>
    </row>
    <row r="1237" spans="2:19" x14ac:dyDescent="0.25">
      <c r="B1237" s="3">
        <f t="shared" si="76"/>
        <v>6095</v>
      </c>
      <c r="C1237" s="14">
        <f t="shared" si="77"/>
        <v>101.58333333333333</v>
      </c>
      <c r="D1237" s="11">
        <f t="shared" si="78"/>
        <v>1024.1040510206462</v>
      </c>
      <c r="E1237" s="11">
        <f t="shared" si="79"/>
        <v>408.63582263526217</v>
      </c>
      <c r="F1237" s="11">
        <f>L1237</f>
        <v>408.63582263526217</v>
      </c>
      <c r="G1237" s="11">
        <f>P1237</f>
        <v>408.63582263526217</v>
      </c>
      <c r="H1237" s="24">
        <f>H1236+IF(Limit=Oui,MAX(0,K1236),K1236)</f>
        <v>408.63582263526217</v>
      </c>
      <c r="I1237" s="12">
        <f>Cp*RhoP/(J1237*RhoA)*dP/1000*MassivSS</f>
        <v>0.46422887574370664</v>
      </c>
      <c r="J1237" s="24">
        <f>IF(H1237&lt;600,425+0.773*H1237-1.69/1000*H1237^2+2.22/1000^2*H1237^3,IF(H1237&lt;735,666+13002/(738-H1237),IF(H1237&lt;900,545+17820/(H1237-731),650)))</f>
        <v>610.15625947686567</v>
      </c>
      <c r="K1237" s="12">
        <f>LambdaP*MassivSS/(dP/1000)/(J1237*RhoA)/(1+I1237/3)*(D1237-H1237)*DeltaT-(EXP(I1237/10)-1)*(D1237-D1236)</f>
        <v>0.28054165632204181</v>
      </c>
      <c r="L1237" s="24">
        <f>L1236+IF(Limit=Oui,MAX(0,O1236),O1236)</f>
        <v>408.63582263526217</v>
      </c>
      <c r="M1237" s="12">
        <f>Cp*RhoP/(N1237*RhoA)*dP/1000*MassivW</f>
        <v>0.46422887574370664</v>
      </c>
      <c r="N1237" s="24">
        <f>IF(L1237&lt;600,425+0.773*L1237-1.69/1000*L1237^2+2.22/1000^2*L1237^3,IF(L1237&lt;735,666+13002/(738-L1237),IF(L1237&lt;900,545+17820/(L1237-731),650)))</f>
        <v>610.15625947686567</v>
      </c>
      <c r="O1237" s="12">
        <f>LambdaP*MassivW/(dP/1000)/(N1237*RhoA)/(1+M1237/3)*(D1237-L1237)*DeltaT-(EXP(M1237/10)-1)*(D1237-D1236)</f>
        <v>0.28054165632204181</v>
      </c>
      <c r="P1237" s="24">
        <f>P1236+IF(Limit=Oui,MAX(0,S1236),S1236)</f>
        <v>408.63582263526217</v>
      </c>
      <c r="Q1237" s="12">
        <f>Cp*RhoP/(R1237*RhoA)*dP/1000*MassivSI</f>
        <v>0.46422887574370664</v>
      </c>
      <c r="R1237" s="24">
        <f>IF(P1237&lt;600,425+0.773*P1237-1.69/1000*P1237^2+2.22/1000^2*P1237^3,IF(P1237&lt;735,666+13002/(738-P1237),IF(P1237&lt;900,545+17820/(P1237-731),650)))</f>
        <v>610.15625947686567</v>
      </c>
      <c r="S1237" s="12">
        <f>LambdaP*MassivSI/(dP/1000)/(R1237*RhoA)/(1+Q1237/3)*(D1237-P1237)*DeltaT-(EXP(Q1237/10)-1)*(D1237-D1236)</f>
        <v>0.28054165632204181</v>
      </c>
    </row>
    <row r="1238" spans="2:19" x14ac:dyDescent="0.25">
      <c r="B1238" s="3">
        <f t="shared" si="76"/>
        <v>6100</v>
      </c>
      <c r="C1238" s="14">
        <f t="shared" si="77"/>
        <v>101.66666666666667</v>
      </c>
      <c r="D1238" s="11">
        <f t="shared" si="78"/>
        <v>1024.2267632275521</v>
      </c>
      <c r="E1238" s="11">
        <f t="shared" si="79"/>
        <v>408.91636429158422</v>
      </c>
      <c r="F1238" s="11">
        <f>L1238</f>
        <v>408.91636429158422</v>
      </c>
      <c r="G1238" s="11">
        <f>P1238</f>
        <v>408.91636429158422</v>
      </c>
      <c r="H1238" s="24">
        <f>H1237+IF(Limit=Oui,MAX(0,K1237),K1237)</f>
        <v>408.91636429158422</v>
      </c>
      <c r="I1238" s="12">
        <f>Cp*RhoP/(J1238*RhoA)*dP/1000*MassivSS</f>
        <v>0.46412127922753321</v>
      </c>
      <c r="J1238" s="24">
        <f>IF(H1238&lt;600,425+0.773*H1238-1.69/1000*H1238^2+2.22/1000^2*H1238^3,IF(H1238&lt;735,666+13002/(738-H1238),IF(H1238&lt;900,545+17820/(H1238-731),650)))</f>
        <v>610.2977110559666</v>
      </c>
      <c r="K1238" s="12">
        <f>LambdaP*MassivSS/(dP/1000)/(J1238*RhoA)/(1+I1238/3)*(D1238-H1238)*DeltaT-(EXP(I1238/10)-1)*(D1238-D1237)</f>
        <v>0.28041691341348013</v>
      </c>
      <c r="L1238" s="24">
        <f>L1237+IF(Limit=Oui,MAX(0,O1237),O1237)</f>
        <v>408.91636429158422</v>
      </c>
      <c r="M1238" s="12">
        <f>Cp*RhoP/(N1238*RhoA)*dP/1000*MassivW</f>
        <v>0.46412127922753321</v>
      </c>
      <c r="N1238" s="24">
        <f>IF(L1238&lt;600,425+0.773*L1238-1.69/1000*L1238^2+2.22/1000^2*L1238^3,IF(L1238&lt;735,666+13002/(738-L1238),IF(L1238&lt;900,545+17820/(L1238-731),650)))</f>
        <v>610.2977110559666</v>
      </c>
      <c r="O1238" s="12">
        <f>LambdaP*MassivW/(dP/1000)/(N1238*RhoA)/(1+M1238/3)*(D1238-L1238)*DeltaT-(EXP(M1238/10)-1)*(D1238-D1237)</f>
        <v>0.28041691341348013</v>
      </c>
      <c r="P1238" s="24">
        <f>P1237+IF(Limit=Oui,MAX(0,S1237),S1237)</f>
        <v>408.91636429158422</v>
      </c>
      <c r="Q1238" s="12">
        <f>Cp*RhoP/(R1238*RhoA)*dP/1000*MassivSI</f>
        <v>0.46412127922753321</v>
      </c>
      <c r="R1238" s="24">
        <f>IF(P1238&lt;600,425+0.773*P1238-1.69/1000*P1238^2+2.22/1000^2*P1238^3,IF(P1238&lt;735,666+13002/(738-P1238),IF(P1238&lt;900,545+17820/(P1238-731),650)))</f>
        <v>610.2977110559666</v>
      </c>
      <c r="S1238" s="12">
        <f>LambdaP*MassivSI/(dP/1000)/(R1238*RhoA)/(1+Q1238/3)*(D1238-P1238)*DeltaT-(EXP(Q1238/10)-1)*(D1238-D1237)</f>
        <v>0.28041691341348013</v>
      </c>
    </row>
    <row r="1239" spans="2:19" x14ac:dyDescent="0.25">
      <c r="B1239" s="3">
        <f t="shared" si="76"/>
        <v>6105</v>
      </c>
      <c r="C1239" s="14">
        <f t="shared" si="77"/>
        <v>101.75</v>
      </c>
      <c r="D1239" s="11">
        <f t="shared" si="78"/>
        <v>1024.349375015292</v>
      </c>
      <c r="E1239" s="11">
        <f t="shared" si="79"/>
        <v>409.19678120499771</v>
      </c>
      <c r="F1239" s="11">
        <f>L1239</f>
        <v>409.19678120499771</v>
      </c>
      <c r="G1239" s="11">
        <f>P1239</f>
        <v>409.19678120499771</v>
      </c>
      <c r="H1239" s="24">
        <f>H1238+IF(Limit=Oui,MAX(0,K1238),K1238)</f>
        <v>409.19678120499771</v>
      </c>
      <c r="I1239" s="12">
        <f>Cp*RhoP/(J1239*RhoA)*dP/1000*MassivSS</f>
        <v>0.46401365682376533</v>
      </c>
      <c r="J1239" s="24">
        <f>IF(H1239&lt;600,425+0.773*H1239-1.69/1000*H1239^2+2.22/1000^2*H1239^3,IF(H1239&lt;735,666+13002/(738-H1239),IF(H1239&lt;900,545+17820/(H1239-731),650)))</f>
        <v>610.43926229203907</v>
      </c>
      <c r="K1239" s="12">
        <f>LambdaP*MassivSS/(dP/1000)/(J1239*RhoA)/(1+I1239/3)*(D1239-H1239)*DeltaT-(EXP(I1239/10)-1)*(D1239-D1238)</f>
        <v>0.28029218413763446</v>
      </c>
      <c r="L1239" s="24">
        <f>L1238+IF(Limit=Oui,MAX(0,O1238),O1238)</f>
        <v>409.19678120499771</v>
      </c>
      <c r="M1239" s="12">
        <f>Cp*RhoP/(N1239*RhoA)*dP/1000*MassivW</f>
        <v>0.46401365682376533</v>
      </c>
      <c r="N1239" s="24">
        <f>IF(L1239&lt;600,425+0.773*L1239-1.69/1000*L1239^2+2.22/1000^2*L1239^3,IF(L1239&lt;735,666+13002/(738-L1239),IF(L1239&lt;900,545+17820/(L1239-731),650)))</f>
        <v>610.43926229203907</v>
      </c>
      <c r="O1239" s="12">
        <f>LambdaP*MassivW/(dP/1000)/(N1239*RhoA)/(1+M1239/3)*(D1239-L1239)*DeltaT-(EXP(M1239/10)-1)*(D1239-D1238)</f>
        <v>0.28029218413763446</v>
      </c>
      <c r="P1239" s="24">
        <f>P1238+IF(Limit=Oui,MAX(0,S1238),S1238)</f>
        <v>409.19678120499771</v>
      </c>
      <c r="Q1239" s="12">
        <f>Cp*RhoP/(R1239*RhoA)*dP/1000*MassivSI</f>
        <v>0.46401365682376533</v>
      </c>
      <c r="R1239" s="24">
        <f>IF(P1239&lt;600,425+0.773*P1239-1.69/1000*P1239^2+2.22/1000^2*P1239^3,IF(P1239&lt;735,666+13002/(738-P1239),IF(P1239&lt;900,545+17820/(P1239-731),650)))</f>
        <v>610.43926229203907</v>
      </c>
      <c r="S1239" s="12">
        <f>LambdaP*MassivSI/(dP/1000)/(R1239*RhoA)/(1+Q1239/3)*(D1239-P1239)*DeltaT-(EXP(Q1239/10)-1)*(D1239-D1238)</f>
        <v>0.28029218413763446</v>
      </c>
    </row>
    <row r="1240" spans="2:19" x14ac:dyDescent="0.25">
      <c r="B1240" s="3">
        <f t="shared" si="76"/>
        <v>6110</v>
      </c>
      <c r="C1240" s="14">
        <f t="shared" si="77"/>
        <v>101.83333333333333</v>
      </c>
      <c r="D1240" s="11">
        <f t="shared" si="78"/>
        <v>1024.4718865480836</v>
      </c>
      <c r="E1240" s="11">
        <f t="shared" si="79"/>
        <v>409.47707338913534</v>
      </c>
      <c r="F1240" s="11">
        <f>L1240</f>
        <v>409.47707338913534</v>
      </c>
      <c r="G1240" s="11">
        <f>P1240</f>
        <v>409.47707338913534</v>
      </c>
      <c r="H1240" s="24">
        <f>H1239+IF(Limit=Oui,MAX(0,K1239),K1239)</f>
        <v>409.47707338913534</v>
      </c>
      <c r="I1240" s="12">
        <f>Cp*RhoP/(J1240*RhoA)*dP/1000*MassivSS</f>
        <v>0.4639060085396487</v>
      </c>
      <c r="J1240" s="24">
        <f>IF(H1240&lt;600,425+0.773*H1240-1.69/1000*H1240^2+2.22/1000^2*H1240^3,IF(H1240&lt;735,666+13002/(738-H1240),IF(H1240&lt;900,545+17820/(H1240-731),650)))</f>
        <v>610.58091326860222</v>
      </c>
      <c r="K1240" s="12">
        <f>LambdaP*MassivSS/(dP/1000)/(J1240*RhoA)/(1+I1240/3)*(D1240-H1240)*DeltaT-(EXP(I1240/10)-1)*(D1240-D1239)</f>
        <v>0.28016746859591585</v>
      </c>
      <c r="L1240" s="24">
        <f>L1239+IF(Limit=Oui,MAX(0,O1239),O1239)</f>
        <v>409.47707338913534</v>
      </c>
      <c r="M1240" s="12">
        <f>Cp*RhoP/(N1240*RhoA)*dP/1000*MassivW</f>
        <v>0.4639060085396487</v>
      </c>
      <c r="N1240" s="24">
        <f>IF(L1240&lt;600,425+0.773*L1240-1.69/1000*L1240^2+2.22/1000^2*L1240^3,IF(L1240&lt;735,666+13002/(738-L1240),IF(L1240&lt;900,545+17820/(L1240-731),650)))</f>
        <v>610.58091326860222</v>
      </c>
      <c r="O1240" s="12">
        <f>LambdaP*MassivW/(dP/1000)/(N1240*RhoA)/(1+M1240/3)*(D1240-L1240)*DeltaT-(EXP(M1240/10)-1)*(D1240-D1239)</f>
        <v>0.28016746859591585</v>
      </c>
      <c r="P1240" s="24">
        <f>P1239+IF(Limit=Oui,MAX(0,S1239),S1239)</f>
        <v>409.47707338913534</v>
      </c>
      <c r="Q1240" s="12">
        <f>Cp*RhoP/(R1240*RhoA)*dP/1000*MassivSI</f>
        <v>0.4639060085396487</v>
      </c>
      <c r="R1240" s="24">
        <f>IF(P1240&lt;600,425+0.773*P1240-1.69/1000*P1240^2+2.22/1000^2*P1240^3,IF(P1240&lt;735,666+13002/(738-P1240),IF(P1240&lt;900,545+17820/(P1240-731),650)))</f>
        <v>610.58091326860222</v>
      </c>
      <c r="S1240" s="12">
        <f>LambdaP*MassivSI/(dP/1000)/(R1240*RhoA)/(1+Q1240/3)*(D1240-P1240)*DeltaT-(EXP(Q1240/10)-1)*(D1240-D1239)</f>
        <v>0.28016746859591585</v>
      </c>
    </row>
    <row r="1241" spans="2:19" x14ac:dyDescent="0.25">
      <c r="B1241" s="3">
        <f t="shared" si="76"/>
        <v>6115</v>
      </c>
      <c r="C1241" s="14">
        <f t="shared" si="77"/>
        <v>101.91666666666667</v>
      </c>
      <c r="D1241" s="11">
        <f t="shared" si="78"/>
        <v>1024.5942979897427</v>
      </c>
      <c r="E1241" s="11">
        <f t="shared" si="79"/>
        <v>409.75724085773123</v>
      </c>
      <c r="F1241" s="11">
        <f>L1241</f>
        <v>409.75724085773123</v>
      </c>
      <c r="G1241" s="11">
        <f>P1241</f>
        <v>409.75724085773123</v>
      </c>
      <c r="H1241" s="24">
        <f>H1240+IF(Limit=Oui,MAX(0,K1240),K1240)</f>
        <v>409.75724085773123</v>
      </c>
      <c r="I1241" s="12">
        <f>Cp*RhoP/(J1241*RhoA)*dP/1000*MassivSS</f>
        <v>0.46379833438296458</v>
      </c>
      <c r="J1241" s="24">
        <f>IF(H1241&lt;600,425+0.773*H1241-1.69/1000*H1241^2+2.22/1000^2*H1241^3,IF(H1241&lt;735,666+13002/(738-H1241),IF(H1241&lt;900,545+17820/(H1241-731),650)))</f>
        <v>610.72266406857239</v>
      </c>
      <c r="K1241" s="12">
        <f>LambdaP*MassivSS/(dP/1000)/(J1241*RhoA)/(1+I1241/3)*(D1241-H1241)*DeltaT-(EXP(I1241/10)-1)*(D1241-D1240)</f>
        <v>0.2800427668895959</v>
      </c>
      <c r="L1241" s="24">
        <f>L1240+IF(Limit=Oui,MAX(0,O1240),O1240)</f>
        <v>409.75724085773123</v>
      </c>
      <c r="M1241" s="12">
        <f>Cp*RhoP/(N1241*RhoA)*dP/1000*MassivW</f>
        <v>0.46379833438296458</v>
      </c>
      <c r="N1241" s="24">
        <f>IF(L1241&lt;600,425+0.773*L1241-1.69/1000*L1241^2+2.22/1000^2*L1241^3,IF(L1241&lt;735,666+13002/(738-L1241),IF(L1241&lt;900,545+17820/(L1241-731),650)))</f>
        <v>610.72266406857239</v>
      </c>
      <c r="O1241" s="12">
        <f>LambdaP*MassivW/(dP/1000)/(N1241*RhoA)/(1+M1241/3)*(D1241-L1241)*DeltaT-(EXP(M1241/10)-1)*(D1241-D1240)</f>
        <v>0.2800427668895959</v>
      </c>
      <c r="P1241" s="24">
        <f>P1240+IF(Limit=Oui,MAX(0,S1240),S1240)</f>
        <v>409.75724085773123</v>
      </c>
      <c r="Q1241" s="12">
        <f>Cp*RhoP/(R1241*RhoA)*dP/1000*MassivSI</f>
        <v>0.46379833438296458</v>
      </c>
      <c r="R1241" s="24">
        <f>IF(P1241&lt;600,425+0.773*P1241-1.69/1000*P1241^2+2.22/1000^2*P1241^3,IF(P1241&lt;735,666+13002/(738-P1241),IF(P1241&lt;900,545+17820/(P1241-731),650)))</f>
        <v>610.72266406857239</v>
      </c>
      <c r="S1241" s="12">
        <f>LambdaP*MassivSI/(dP/1000)/(R1241*RhoA)/(1+Q1241/3)*(D1241-P1241)*DeltaT-(EXP(Q1241/10)-1)*(D1241-D1240)</f>
        <v>0.2800427668895959</v>
      </c>
    </row>
    <row r="1242" spans="2:19" x14ac:dyDescent="0.25">
      <c r="B1242" s="3">
        <f t="shared" si="76"/>
        <v>6120</v>
      </c>
      <c r="C1242" s="14">
        <f t="shared" si="77"/>
        <v>102</v>
      </c>
      <c r="D1242" s="11">
        <f t="shared" si="78"/>
        <v>1024.7166095036832</v>
      </c>
      <c r="E1242" s="11">
        <f t="shared" si="79"/>
        <v>410.03728362462084</v>
      </c>
      <c r="F1242" s="11">
        <f>L1242</f>
        <v>410.03728362462084</v>
      </c>
      <c r="G1242" s="11">
        <f>P1242</f>
        <v>410.03728362462084</v>
      </c>
      <c r="H1242" s="24">
        <f>H1241+IF(Limit=Oui,MAX(0,K1241),K1241)</f>
        <v>410.03728362462084</v>
      </c>
      <c r="I1242" s="12">
        <f>Cp*RhoP/(J1242*RhoA)*dP/1000*MassivSS</f>
        <v>0.46369063436202868</v>
      </c>
      <c r="J1242" s="24">
        <f>IF(H1242&lt;600,425+0.773*H1242-1.69/1000*H1242^2+2.22/1000^2*H1242^3,IF(H1242&lt;735,666+13002/(738-H1242),IF(H1242&lt;900,545+17820/(H1242-731),650)))</f>
        <v>610.86451477426272</v>
      </c>
      <c r="K1242" s="12">
        <f>LambdaP*MassivSS/(dP/1000)/(J1242*RhoA)/(1+I1242/3)*(D1242-H1242)*DeltaT-(EXP(I1242/10)-1)*(D1242-D1241)</f>
        <v>0.2799180791199351</v>
      </c>
      <c r="L1242" s="24">
        <f>L1241+IF(Limit=Oui,MAX(0,O1241),O1241)</f>
        <v>410.03728362462084</v>
      </c>
      <c r="M1242" s="12">
        <f>Cp*RhoP/(N1242*RhoA)*dP/1000*MassivW</f>
        <v>0.46369063436202868</v>
      </c>
      <c r="N1242" s="24">
        <f>IF(L1242&lt;600,425+0.773*L1242-1.69/1000*L1242^2+2.22/1000^2*L1242^3,IF(L1242&lt;735,666+13002/(738-L1242),IF(L1242&lt;900,545+17820/(L1242-731),650)))</f>
        <v>610.86451477426272</v>
      </c>
      <c r="O1242" s="12">
        <f>LambdaP*MassivW/(dP/1000)/(N1242*RhoA)/(1+M1242/3)*(D1242-L1242)*DeltaT-(EXP(M1242/10)-1)*(D1242-D1241)</f>
        <v>0.2799180791199351</v>
      </c>
      <c r="P1242" s="24">
        <f>P1241+IF(Limit=Oui,MAX(0,S1241),S1241)</f>
        <v>410.03728362462084</v>
      </c>
      <c r="Q1242" s="12">
        <f>Cp*RhoP/(R1242*RhoA)*dP/1000*MassivSI</f>
        <v>0.46369063436202868</v>
      </c>
      <c r="R1242" s="24">
        <f>IF(P1242&lt;600,425+0.773*P1242-1.69/1000*P1242^2+2.22/1000^2*P1242^3,IF(P1242&lt;735,666+13002/(738-P1242),IF(P1242&lt;900,545+17820/(P1242-731),650)))</f>
        <v>610.86451477426272</v>
      </c>
      <c r="S1242" s="12">
        <f>LambdaP*MassivSI/(dP/1000)/(R1242*RhoA)/(1+Q1242/3)*(D1242-P1242)*DeltaT-(EXP(Q1242/10)-1)*(D1242-D1241)</f>
        <v>0.2799180791199351</v>
      </c>
    </row>
    <row r="1243" spans="2:19" x14ac:dyDescent="0.25">
      <c r="B1243" s="3">
        <f t="shared" si="76"/>
        <v>6125</v>
      </c>
      <c r="C1243" s="14">
        <f t="shared" si="77"/>
        <v>102.08333333333333</v>
      </c>
      <c r="D1243" s="11">
        <f t="shared" si="78"/>
        <v>1024.8388212529194</v>
      </c>
      <c r="E1243" s="11">
        <f t="shared" si="79"/>
        <v>410.31720170374075</v>
      </c>
      <c r="F1243" s="11">
        <f>L1243</f>
        <v>410.31720170374075</v>
      </c>
      <c r="G1243" s="11">
        <f>P1243</f>
        <v>410.31720170374075</v>
      </c>
      <c r="H1243" s="24">
        <f>H1242+IF(Limit=Oui,MAX(0,K1242),K1242)</f>
        <v>410.31720170374075</v>
      </c>
      <c r="I1243" s="12">
        <f>Cp*RhoP/(J1243*RhoA)*dP/1000*MassivSS</f>
        <v>0.46358290848568845</v>
      </c>
      <c r="J1243" s="24">
        <f>IF(H1243&lt;600,425+0.773*H1243-1.69/1000*H1243^2+2.22/1000^2*H1243^3,IF(H1243&lt;735,666+13002/(738-H1243),IF(H1243&lt;900,545+17820/(H1243-731),650)))</f>
        <v>611.00646546738494</v>
      </c>
      <c r="K1243" s="12">
        <f>LambdaP*MassivSS/(dP/1000)/(J1243*RhoA)/(1+I1243/3)*(D1243-H1243)*DeltaT-(EXP(I1243/10)-1)*(D1243-D1242)</f>
        <v>0.27979340538805364</v>
      </c>
      <c r="L1243" s="24">
        <f>L1242+IF(Limit=Oui,MAX(0,O1242),O1242)</f>
        <v>410.31720170374075</v>
      </c>
      <c r="M1243" s="12">
        <f>Cp*RhoP/(N1243*RhoA)*dP/1000*MassivW</f>
        <v>0.46358290848568845</v>
      </c>
      <c r="N1243" s="24">
        <f>IF(L1243&lt;600,425+0.773*L1243-1.69/1000*L1243^2+2.22/1000^2*L1243^3,IF(L1243&lt;735,666+13002/(738-L1243),IF(L1243&lt;900,545+17820/(L1243-731),650)))</f>
        <v>611.00646546738494</v>
      </c>
      <c r="O1243" s="12">
        <f>LambdaP*MassivW/(dP/1000)/(N1243*RhoA)/(1+M1243/3)*(D1243-L1243)*DeltaT-(EXP(M1243/10)-1)*(D1243-D1242)</f>
        <v>0.27979340538805364</v>
      </c>
      <c r="P1243" s="24">
        <f>P1242+IF(Limit=Oui,MAX(0,S1242),S1242)</f>
        <v>410.31720170374075</v>
      </c>
      <c r="Q1243" s="12">
        <f>Cp*RhoP/(R1243*RhoA)*dP/1000*MassivSI</f>
        <v>0.46358290848568845</v>
      </c>
      <c r="R1243" s="24">
        <f>IF(P1243&lt;600,425+0.773*P1243-1.69/1000*P1243^2+2.22/1000^2*P1243^3,IF(P1243&lt;735,666+13002/(738-P1243),IF(P1243&lt;900,545+17820/(P1243-731),650)))</f>
        <v>611.00646546738494</v>
      </c>
      <c r="S1243" s="12">
        <f>LambdaP*MassivSI/(dP/1000)/(R1243*RhoA)/(1+Q1243/3)*(D1243-P1243)*DeltaT-(EXP(Q1243/10)-1)*(D1243-D1242)</f>
        <v>0.27979340538805364</v>
      </c>
    </row>
    <row r="1244" spans="2:19" x14ac:dyDescent="0.25">
      <c r="B1244" s="3">
        <f t="shared" si="76"/>
        <v>6130</v>
      </c>
      <c r="C1244" s="14">
        <f t="shared" si="77"/>
        <v>102.16666666666667</v>
      </c>
      <c r="D1244" s="11">
        <f t="shared" si="78"/>
        <v>1024.960933400067</v>
      </c>
      <c r="E1244" s="11">
        <f t="shared" si="79"/>
        <v>410.59699510912878</v>
      </c>
      <c r="F1244" s="11">
        <f>L1244</f>
        <v>410.59699510912878</v>
      </c>
      <c r="G1244" s="11">
        <f>P1244</f>
        <v>410.59699510912878</v>
      </c>
      <c r="H1244" s="24">
        <f>H1243+IF(Limit=Oui,MAX(0,K1243),K1243)</f>
        <v>410.59699510912878</v>
      </c>
      <c r="I1244" s="12">
        <f>Cp*RhoP/(J1244*RhoA)*dP/1000*MassivSS</f>
        <v>0.46347515676332157</v>
      </c>
      <c r="J1244" s="24">
        <f>IF(H1244&lt;600,425+0.773*H1244-1.69/1000*H1244^2+2.22/1000^2*H1244^3,IF(H1244&lt;735,666+13002/(738-H1244),IF(H1244&lt;900,545+17820/(H1244-731),650)))</f>
        <v>611.14851622905076</v>
      </c>
      <c r="K1244" s="12">
        <f>LambdaP*MassivSS/(dP/1000)/(J1244*RhoA)/(1+I1244/3)*(D1244-H1244)*DeltaT-(EXP(I1244/10)-1)*(D1244-D1243)</f>
        <v>0.27966874579497347</v>
      </c>
      <c r="L1244" s="24">
        <f>L1243+IF(Limit=Oui,MAX(0,O1243),O1243)</f>
        <v>410.59699510912878</v>
      </c>
      <c r="M1244" s="12">
        <f>Cp*RhoP/(N1244*RhoA)*dP/1000*MassivW</f>
        <v>0.46347515676332157</v>
      </c>
      <c r="N1244" s="24">
        <f>IF(L1244&lt;600,425+0.773*L1244-1.69/1000*L1244^2+2.22/1000^2*L1244^3,IF(L1244&lt;735,666+13002/(738-L1244),IF(L1244&lt;900,545+17820/(L1244-731),650)))</f>
        <v>611.14851622905076</v>
      </c>
      <c r="O1244" s="12">
        <f>LambdaP*MassivW/(dP/1000)/(N1244*RhoA)/(1+M1244/3)*(D1244-L1244)*DeltaT-(EXP(M1244/10)-1)*(D1244-D1243)</f>
        <v>0.27966874579497347</v>
      </c>
      <c r="P1244" s="24">
        <f>P1243+IF(Limit=Oui,MAX(0,S1243),S1243)</f>
        <v>410.59699510912878</v>
      </c>
      <c r="Q1244" s="12">
        <f>Cp*RhoP/(R1244*RhoA)*dP/1000*MassivSI</f>
        <v>0.46347515676332157</v>
      </c>
      <c r="R1244" s="24">
        <f>IF(P1244&lt;600,425+0.773*P1244-1.69/1000*P1244^2+2.22/1000^2*P1244^3,IF(P1244&lt;735,666+13002/(738-P1244),IF(P1244&lt;900,545+17820/(P1244-731),650)))</f>
        <v>611.14851622905076</v>
      </c>
      <c r="S1244" s="12">
        <f>LambdaP*MassivSI/(dP/1000)/(R1244*RhoA)/(1+Q1244/3)*(D1244-P1244)*DeltaT-(EXP(Q1244/10)-1)*(D1244-D1243)</f>
        <v>0.27966874579497347</v>
      </c>
    </row>
    <row r="1245" spans="2:19" x14ac:dyDescent="0.25">
      <c r="B1245" s="3">
        <f t="shared" si="76"/>
        <v>6135</v>
      </c>
      <c r="C1245" s="14">
        <f t="shared" si="77"/>
        <v>102.25</v>
      </c>
      <c r="D1245" s="11">
        <f t="shared" si="78"/>
        <v>1025.0829461073442</v>
      </c>
      <c r="E1245" s="11">
        <f t="shared" si="79"/>
        <v>410.87666385492378</v>
      </c>
      <c r="F1245" s="11">
        <f>L1245</f>
        <v>410.87666385492378</v>
      </c>
      <c r="G1245" s="11">
        <f>P1245</f>
        <v>410.87666385492378</v>
      </c>
      <c r="H1245" s="24">
        <f>H1244+IF(Limit=Oui,MAX(0,K1244),K1244)</f>
        <v>410.87666385492378</v>
      </c>
      <c r="I1245" s="12">
        <f>Cp*RhoP/(J1245*RhoA)*dP/1000*MassivSS</f>
        <v>0.46336737920483334</v>
      </c>
      <c r="J1245" s="24">
        <f>IF(H1245&lt;600,425+0.773*H1245-1.69/1000*H1245^2+2.22/1000^2*H1245^3,IF(H1245&lt;735,666+13002/(738-H1245),IF(H1245&lt;900,545+17820/(H1245-731),650)))</f>
        <v>611.29066713977284</v>
      </c>
      <c r="K1245" s="12">
        <f>LambdaP*MassivSS/(dP/1000)/(J1245*RhoA)/(1+I1245/3)*(D1245-H1245)*DeltaT-(EXP(I1245/10)-1)*(D1245-D1244)</f>
        <v>0.27954410044165073</v>
      </c>
      <c r="L1245" s="24">
        <f>L1244+IF(Limit=Oui,MAX(0,O1244),O1244)</f>
        <v>410.87666385492378</v>
      </c>
      <c r="M1245" s="12">
        <f>Cp*RhoP/(N1245*RhoA)*dP/1000*MassivW</f>
        <v>0.46336737920483334</v>
      </c>
      <c r="N1245" s="24">
        <f>IF(L1245&lt;600,425+0.773*L1245-1.69/1000*L1245^2+2.22/1000^2*L1245^3,IF(L1245&lt;735,666+13002/(738-L1245),IF(L1245&lt;900,545+17820/(L1245-731),650)))</f>
        <v>611.29066713977284</v>
      </c>
      <c r="O1245" s="12">
        <f>LambdaP*MassivW/(dP/1000)/(N1245*RhoA)/(1+M1245/3)*(D1245-L1245)*DeltaT-(EXP(M1245/10)-1)*(D1245-D1244)</f>
        <v>0.27954410044165073</v>
      </c>
      <c r="P1245" s="24">
        <f>P1244+IF(Limit=Oui,MAX(0,S1244),S1244)</f>
        <v>410.87666385492378</v>
      </c>
      <c r="Q1245" s="12">
        <f>Cp*RhoP/(R1245*RhoA)*dP/1000*MassivSI</f>
        <v>0.46336737920483334</v>
      </c>
      <c r="R1245" s="24">
        <f>IF(P1245&lt;600,425+0.773*P1245-1.69/1000*P1245^2+2.22/1000^2*P1245^3,IF(P1245&lt;735,666+13002/(738-P1245),IF(P1245&lt;900,545+17820/(P1245-731),650)))</f>
        <v>611.29066713977284</v>
      </c>
      <c r="S1245" s="12">
        <f>LambdaP*MassivSI/(dP/1000)/(R1245*RhoA)/(1+Q1245/3)*(D1245-P1245)*DeltaT-(EXP(Q1245/10)-1)*(D1245-D1244)</f>
        <v>0.27954410044165073</v>
      </c>
    </row>
    <row r="1246" spans="2:19" x14ac:dyDescent="0.25">
      <c r="B1246" s="3">
        <f t="shared" si="76"/>
        <v>6140</v>
      </c>
      <c r="C1246" s="14">
        <f t="shared" si="77"/>
        <v>102.33333333333333</v>
      </c>
      <c r="D1246" s="11">
        <f t="shared" si="78"/>
        <v>1025.2048595365738</v>
      </c>
      <c r="E1246" s="11">
        <f t="shared" si="79"/>
        <v>411.1562079553654</v>
      </c>
      <c r="F1246" s="11">
        <f>L1246</f>
        <v>411.1562079553654</v>
      </c>
      <c r="G1246" s="11">
        <f>P1246</f>
        <v>411.1562079553654</v>
      </c>
      <c r="H1246" s="24">
        <f>H1245+IF(Limit=Oui,MAX(0,K1245),K1245)</f>
        <v>411.1562079553654</v>
      </c>
      <c r="I1246" s="12">
        <f>Cp*RhoP/(J1246*RhoA)*dP/1000*MassivSS</f>
        <v>0.46325957582065508</v>
      </c>
      <c r="J1246" s="24">
        <f>IF(H1246&lt;600,425+0.773*H1246-1.69/1000*H1246^2+2.22/1000^2*H1246^3,IF(H1246&lt;735,666+13002/(738-H1246),IF(H1246&lt;900,545+17820/(H1246-731),650)))</f>
        <v>611.43291827946609</v>
      </c>
      <c r="K1246" s="12">
        <f>LambdaP*MassivSS/(dP/1000)/(J1246*RhoA)/(1+I1246/3)*(D1246-H1246)*DeltaT-(EXP(I1246/10)-1)*(D1246-D1245)</f>
        <v>0.27941946942890006</v>
      </c>
      <c r="L1246" s="24">
        <f>L1245+IF(Limit=Oui,MAX(0,O1245),O1245)</f>
        <v>411.1562079553654</v>
      </c>
      <c r="M1246" s="12">
        <f>Cp*RhoP/(N1246*RhoA)*dP/1000*MassivW</f>
        <v>0.46325957582065508</v>
      </c>
      <c r="N1246" s="24">
        <f>IF(L1246&lt;600,425+0.773*L1246-1.69/1000*L1246^2+2.22/1000^2*L1246^3,IF(L1246&lt;735,666+13002/(738-L1246),IF(L1246&lt;900,545+17820/(L1246-731),650)))</f>
        <v>611.43291827946609</v>
      </c>
      <c r="O1246" s="12">
        <f>LambdaP*MassivW/(dP/1000)/(N1246*RhoA)/(1+M1246/3)*(D1246-L1246)*DeltaT-(EXP(M1246/10)-1)*(D1246-D1245)</f>
        <v>0.27941946942890006</v>
      </c>
      <c r="P1246" s="24">
        <f>P1245+IF(Limit=Oui,MAX(0,S1245),S1245)</f>
        <v>411.1562079553654</v>
      </c>
      <c r="Q1246" s="12">
        <f>Cp*RhoP/(R1246*RhoA)*dP/1000*MassivSI</f>
        <v>0.46325957582065508</v>
      </c>
      <c r="R1246" s="24">
        <f>IF(P1246&lt;600,425+0.773*P1246-1.69/1000*P1246^2+2.22/1000^2*P1246^3,IF(P1246&lt;735,666+13002/(738-P1246),IF(P1246&lt;900,545+17820/(P1246-731),650)))</f>
        <v>611.43291827946609</v>
      </c>
      <c r="S1246" s="12">
        <f>LambdaP*MassivSI/(dP/1000)/(R1246*RhoA)/(1+Q1246/3)*(D1246-P1246)*DeltaT-(EXP(Q1246/10)-1)*(D1246-D1245)</f>
        <v>0.27941946942890006</v>
      </c>
    </row>
    <row r="1247" spans="2:19" x14ac:dyDescent="0.25">
      <c r="B1247" s="3">
        <f t="shared" si="76"/>
        <v>6145</v>
      </c>
      <c r="C1247" s="14">
        <f t="shared" si="77"/>
        <v>102.41666666666667</v>
      </c>
      <c r="D1247" s="11">
        <f t="shared" si="78"/>
        <v>1025.3266738491832</v>
      </c>
      <c r="E1247" s="11">
        <f t="shared" si="79"/>
        <v>411.43562742479429</v>
      </c>
      <c r="F1247" s="11">
        <f>L1247</f>
        <v>411.43562742479429</v>
      </c>
      <c r="G1247" s="11">
        <f>P1247</f>
        <v>411.43562742479429</v>
      </c>
      <c r="H1247" s="24">
        <f>H1246+IF(Limit=Oui,MAX(0,K1246),K1246)</f>
        <v>411.43562742479429</v>
      </c>
      <c r="I1247" s="12">
        <f>Cp*RhoP/(J1247*RhoA)*dP/1000*MassivSS</f>
        <v>0.46315174662174152</v>
      </c>
      <c r="J1247" s="24">
        <f>IF(H1247&lt;600,425+0.773*H1247-1.69/1000*H1247^2+2.22/1000^2*H1247^3,IF(H1247&lt;735,666+13002/(738-H1247),IF(H1247&lt;900,545+17820/(H1247-731),650)))</f>
        <v>611.57526972744904</v>
      </c>
      <c r="K1247" s="12">
        <f>LambdaP*MassivSS/(dP/1000)/(J1247*RhoA)/(1+I1247/3)*(D1247-H1247)*DeltaT-(EXP(I1247/10)-1)*(D1247-D1246)</f>
        <v>0.27929485285750083</v>
      </c>
      <c r="L1247" s="24">
        <f>L1246+IF(Limit=Oui,MAX(0,O1246),O1246)</f>
        <v>411.43562742479429</v>
      </c>
      <c r="M1247" s="12">
        <f>Cp*RhoP/(N1247*RhoA)*dP/1000*MassivW</f>
        <v>0.46315174662174152</v>
      </c>
      <c r="N1247" s="24">
        <f>IF(L1247&lt;600,425+0.773*L1247-1.69/1000*L1247^2+2.22/1000^2*L1247^3,IF(L1247&lt;735,666+13002/(738-L1247),IF(L1247&lt;900,545+17820/(L1247-731),650)))</f>
        <v>611.57526972744904</v>
      </c>
      <c r="O1247" s="12">
        <f>LambdaP*MassivW/(dP/1000)/(N1247*RhoA)/(1+M1247/3)*(D1247-L1247)*DeltaT-(EXP(M1247/10)-1)*(D1247-D1246)</f>
        <v>0.27929485285750083</v>
      </c>
      <c r="P1247" s="24">
        <f>P1246+IF(Limit=Oui,MAX(0,S1246),S1246)</f>
        <v>411.43562742479429</v>
      </c>
      <c r="Q1247" s="12">
        <f>Cp*RhoP/(R1247*RhoA)*dP/1000*MassivSI</f>
        <v>0.46315174662174152</v>
      </c>
      <c r="R1247" s="24">
        <f>IF(P1247&lt;600,425+0.773*P1247-1.69/1000*P1247^2+2.22/1000^2*P1247^3,IF(P1247&lt;735,666+13002/(738-P1247),IF(P1247&lt;900,545+17820/(P1247-731),650)))</f>
        <v>611.57526972744904</v>
      </c>
      <c r="S1247" s="12">
        <f>LambdaP*MassivSI/(dP/1000)/(R1247*RhoA)/(1+Q1247/3)*(D1247-P1247)*DeltaT-(EXP(Q1247/10)-1)*(D1247-D1246)</f>
        <v>0.27929485285750083</v>
      </c>
    </row>
    <row r="1248" spans="2:19" x14ac:dyDescent="0.25">
      <c r="B1248" s="3">
        <f t="shared" si="76"/>
        <v>6150</v>
      </c>
      <c r="C1248" s="14">
        <f t="shared" si="77"/>
        <v>102.5</v>
      </c>
      <c r="D1248" s="11">
        <f t="shared" si="78"/>
        <v>1025.4483892062069</v>
      </c>
      <c r="E1248" s="11">
        <f t="shared" si="79"/>
        <v>411.71492227765179</v>
      </c>
      <c r="F1248" s="11">
        <f>L1248</f>
        <v>411.71492227765179</v>
      </c>
      <c r="G1248" s="11">
        <f>P1248</f>
        <v>411.71492227765179</v>
      </c>
      <c r="H1248" s="24">
        <f>H1247+IF(Limit=Oui,MAX(0,K1247),K1247)</f>
        <v>411.71492227765179</v>
      </c>
      <c r="I1248" s="12">
        <f>Cp*RhoP/(J1248*RhoA)*dP/1000*MassivSS</f>
        <v>0.46304389161956955</v>
      </c>
      <c r="J1248" s="24">
        <f>IF(H1248&lt;600,425+0.773*H1248-1.69/1000*H1248^2+2.22/1000^2*H1248^3,IF(H1248&lt;735,666+13002/(738-H1248),IF(H1248&lt;900,545+17820/(H1248-731),650)))</f>
        <v>611.71772156244469</v>
      </c>
      <c r="K1248" s="12">
        <f>LambdaP*MassivSS/(dP/1000)/(J1248*RhoA)/(1+I1248/3)*(D1248-H1248)*DeltaT-(EXP(I1248/10)-1)*(D1248-D1247)</f>
        <v>0.2791702508280689</v>
      </c>
      <c r="L1248" s="24">
        <f>L1247+IF(Limit=Oui,MAX(0,O1247),O1247)</f>
        <v>411.71492227765179</v>
      </c>
      <c r="M1248" s="12">
        <f>Cp*RhoP/(N1248*RhoA)*dP/1000*MassivW</f>
        <v>0.46304389161956955</v>
      </c>
      <c r="N1248" s="24">
        <f>IF(L1248&lt;600,425+0.773*L1248-1.69/1000*L1248^2+2.22/1000^2*L1248^3,IF(L1248&lt;735,666+13002/(738-L1248),IF(L1248&lt;900,545+17820/(L1248-731),650)))</f>
        <v>611.71772156244469</v>
      </c>
      <c r="O1248" s="12">
        <f>LambdaP*MassivW/(dP/1000)/(N1248*RhoA)/(1+M1248/3)*(D1248-L1248)*DeltaT-(EXP(M1248/10)-1)*(D1248-D1247)</f>
        <v>0.2791702508280689</v>
      </c>
      <c r="P1248" s="24">
        <f>P1247+IF(Limit=Oui,MAX(0,S1247),S1247)</f>
        <v>411.71492227765179</v>
      </c>
      <c r="Q1248" s="12">
        <f>Cp*RhoP/(R1248*RhoA)*dP/1000*MassivSI</f>
        <v>0.46304389161956955</v>
      </c>
      <c r="R1248" s="24">
        <f>IF(P1248&lt;600,425+0.773*P1248-1.69/1000*P1248^2+2.22/1000^2*P1248^3,IF(P1248&lt;735,666+13002/(738-P1248),IF(P1248&lt;900,545+17820/(P1248-731),650)))</f>
        <v>611.71772156244469</v>
      </c>
      <c r="S1248" s="12">
        <f>LambdaP*MassivSI/(dP/1000)/(R1248*RhoA)/(1+Q1248/3)*(D1248-P1248)*DeltaT-(EXP(Q1248/10)-1)*(D1248-D1247)</f>
        <v>0.2791702508280689</v>
      </c>
    </row>
    <row r="1249" spans="2:19" x14ac:dyDescent="0.25">
      <c r="B1249" s="3">
        <f t="shared" si="76"/>
        <v>6155</v>
      </c>
      <c r="C1249" s="14">
        <f t="shared" si="77"/>
        <v>102.58333333333333</v>
      </c>
      <c r="D1249" s="11">
        <f t="shared" si="78"/>
        <v>1025.570005768287</v>
      </c>
      <c r="E1249" s="11">
        <f t="shared" si="79"/>
        <v>411.99409252847988</v>
      </c>
      <c r="F1249" s="11">
        <f>L1249</f>
        <v>411.99409252847988</v>
      </c>
      <c r="G1249" s="11">
        <f>P1249</f>
        <v>411.99409252847988</v>
      </c>
      <c r="H1249" s="24">
        <f>H1248+IF(Limit=Oui,MAX(0,K1248),K1248)</f>
        <v>411.99409252847988</v>
      </c>
      <c r="I1249" s="12">
        <f>Cp*RhoP/(J1249*RhoA)*dP/1000*MassivSS</f>
        <v>0.46293601082613567</v>
      </c>
      <c r="J1249" s="24">
        <f>IF(H1249&lt;600,425+0.773*H1249-1.69/1000*H1249^2+2.22/1000^2*H1249^3,IF(H1249&lt;735,666+13002/(738-H1249),IF(H1249&lt;900,545+17820/(H1249-731),650)))</f>
        <v>611.86027386258206</v>
      </c>
      <c r="K1249" s="12">
        <f>LambdaP*MassivSS/(dP/1000)/(J1249*RhoA)/(1+I1249/3)*(D1249-H1249)*DeltaT-(EXP(I1249/10)-1)*(D1249-D1248)</f>
        <v>0.2790456634411847</v>
      </c>
      <c r="L1249" s="24">
        <f>L1248+IF(Limit=Oui,MAX(0,O1248),O1248)</f>
        <v>411.99409252847988</v>
      </c>
      <c r="M1249" s="12">
        <f>Cp*RhoP/(N1249*RhoA)*dP/1000*MassivW</f>
        <v>0.46293601082613567</v>
      </c>
      <c r="N1249" s="24">
        <f>IF(L1249&lt;600,425+0.773*L1249-1.69/1000*L1249^2+2.22/1000^2*L1249^3,IF(L1249&lt;735,666+13002/(738-L1249),IF(L1249&lt;900,545+17820/(L1249-731),650)))</f>
        <v>611.86027386258206</v>
      </c>
      <c r="O1249" s="12">
        <f>LambdaP*MassivW/(dP/1000)/(N1249*RhoA)/(1+M1249/3)*(D1249-L1249)*DeltaT-(EXP(M1249/10)-1)*(D1249-D1248)</f>
        <v>0.2790456634411847</v>
      </c>
      <c r="P1249" s="24">
        <f>P1248+IF(Limit=Oui,MAX(0,S1248),S1248)</f>
        <v>411.99409252847988</v>
      </c>
      <c r="Q1249" s="12">
        <f>Cp*RhoP/(R1249*RhoA)*dP/1000*MassivSI</f>
        <v>0.46293601082613567</v>
      </c>
      <c r="R1249" s="24">
        <f>IF(P1249&lt;600,425+0.773*P1249-1.69/1000*P1249^2+2.22/1000^2*P1249^3,IF(P1249&lt;735,666+13002/(738-P1249),IF(P1249&lt;900,545+17820/(P1249-731),650)))</f>
        <v>611.86027386258206</v>
      </c>
      <c r="S1249" s="12">
        <f>LambdaP*MassivSI/(dP/1000)/(R1249*RhoA)/(1+Q1249/3)*(D1249-P1249)*DeltaT-(EXP(Q1249/10)-1)*(D1249-D1248)</f>
        <v>0.2790456634411847</v>
      </c>
    </row>
    <row r="1250" spans="2:19" x14ac:dyDescent="0.25">
      <c r="B1250" s="3">
        <f t="shared" si="76"/>
        <v>6160</v>
      </c>
      <c r="C1250" s="14">
        <f t="shared" si="77"/>
        <v>102.66666666666667</v>
      </c>
      <c r="D1250" s="11">
        <f t="shared" si="78"/>
        <v>1025.6915236956752</v>
      </c>
      <c r="E1250" s="11">
        <f t="shared" si="79"/>
        <v>412.27313819192108</v>
      </c>
      <c r="F1250" s="11">
        <f>L1250</f>
        <v>412.27313819192108</v>
      </c>
      <c r="G1250" s="11">
        <f>P1250</f>
        <v>412.27313819192108</v>
      </c>
      <c r="H1250" s="24">
        <f>H1249+IF(Limit=Oui,MAX(0,K1249),K1249)</f>
        <v>412.27313819192108</v>
      </c>
      <c r="I1250" s="12">
        <f>Cp*RhoP/(J1250*RhoA)*dP/1000*MassivSS</f>
        <v>0.46282810425395393</v>
      </c>
      <c r="J1250" s="24">
        <f>IF(H1250&lt;600,425+0.773*H1250-1.69/1000*H1250^2+2.22/1000^2*H1250^3,IF(H1250&lt;735,666+13002/(738-H1250),IF(H1250&lt;900,545+17820/(H1250-731),650)))</f>
        <v>612.0029267053975</v>
      </c>
      <c r="K1250" s="12">
        <f>LambdaP*MassivSS/(dP/1000)/(J1250*RhoA)/(1+I1250/3)*(D1250-H1250)*DeltaT-(EXP(I1250/10)-1)*(D1250-D1249)</f>
        <v>0.27892109079728511</v>
      </c>
      <c r="L1250" s="24">
        <f>L1249+IF(Limit=Oui,MAX(0,O1249),O1249)</f>
        <v>412.27313819192108</v>
      </c>
      <c r="M1250" s="12">
        <f>Cp*RhoP/(N1250*RhoA)*dP/1000*MassivW</f>
        <v>0.46282810425395393</v>
      </c>
      <c r="N1250" s="24">
        <f>IF(L1250&lt;600,425+0.773*L1250-1.69/1000*L1250^2+2.22/1000^2*L1250^3,IF(L1250&lt;735,666+13002/(738-L1250),IF(L1250&lt;900,545+17820/(L1250-731),650)))</f>
        <v>612.0029267053975</v>
      </c>
      <c r="O1250" s="12">
        <f>LambdaP*MassivW/(dP/1000)/(N1250*RhoA)/(1+M1250/3)*(D1250-L1250)*DeltaT-(EXP(M1250/10)-1)*(D1250-D1249)</f>
        <v>0.27892109079728511</v>
      </c>
      <c r="P1250" s="24">
        <f>P1249+IF(Limit=Oui,MAX(0,S1249),S1249)</f>
        <v>412.27313819192108</v>
      </c>
      <c r="Q1250" s="12">
        <f>Cp*RhoP/(R1250*RhoA)*dP/1000*MassivSI</f>
        <v>0.46282810425395393</v>
      </c>
      <c r="R1250" s="24">
        <f>IF(P1250&lt;600,425+0.773*P1250-1.69/1000*P1250^2+2.22/1000^2*P1250^3,IF(P1250&lt;735,666+13002/(738-P1250),IF(P1250&lt;900,545+17820/(P1250-731),650)))</f>
        <v>612.0029267053975</v>
      </c>
      <c r="S1250" s="12">
        <f>LambdaP*MassivSI/(dP/1000)/(R1250*RhoA)/(1+Q1250/3)*(D1250-P1250)*DeltaT-(EXP(Q1250/10)-1)*(D1250-D1249)</f>
        <v>0.27892109079728511</v>
      </c>
    </row>
    <row r="1251" spans="2:19" x14ac:dyDescent="0.25">
      <c r="B1251" s="3">
        <f t="shared" si="76"/>
        <v>6165</v>
      </c>
      <c r="C1251" s="14">
        <f t="shared" si="77"/>
        <v>102.75</v>
      </c>
      <c r="D1251" s="11">
        <f t="shared" si="78"/>
        <v>1025.812943148233</v>
      </c>
      <c r="E1251" s="11">
        <f t="shared" si="79"/>
        <v>412.55205928271835</v>
      </c>
      <c r="F1251" s="11">
        <f>L1251</f>
        <v>412.55205928271835</v>
      </c>
      <c r="G1251" s="11">
        <f>P1251</f>
        <v>412.55205928271835</v>
      </c>
      <c r="H1251" s="24">
        <f>H1250+IF(Limit=Oui,MAX(0,K1250),K1250)</f>
        <v>412.55205928271835</v>
      </c>
      <c r="I1251" s="12">
        <f>Cp*RhoP/(J1251*RhoA)*dP/1000*MassivSS</f>
        <v>0.46272017191605402</v>
      </c>
      <c r="J1251" s="24">
        <f>IF(H1251&lt;600,425+0.773*H1251-1.69/1000*H1251^2+2.22/1000^2*H1251^3,IF(H1251&lt;735,666+13002/(738-H1251),IF(H1251&lt;900,545+17820/(H1251-731),650)))</f>
        <v>612.14568016783539</v>
      </c>
      <c r="K1251" s="12">
        <f>LambdaP*MassivSS/(dP/1000)/(J1251*RhoA)/(1+I1251/3)*(D1251-H1251)*DeltaT-(EXP(I1251/10)-1)*(D1251-D1250)</f>
        <v>0.27879653299674934</v>
      </c>
      <c r="L1251" s="24">
        <f>L1250+IF(Limit=Oui,MAX(0,O1250),O1250)</f>
        <v>412.55205928271835</v>
      </c>
      <c r="M1251" s="12">
        <f>Cp*RhoP/(N1251*RhoA)*dP/1000*MassivW</f>
        <v>0.46272017191605402</v>
      </c>
      <c r="N1251" s="24">
        <f>IF(L1251&lt;600,425+0.773*L1251-1.69/1000*L1251^2+2.22/1000^2*L1251^3,IF(L1251&lt;735,666+13002/(738-L1251),IF(L1251&lt;900,545+17820/(L1251-731),650)))</f>
        <v>612.14568016783539</v>
      </c>
      <c r="O1251" s="12">
        <f>LambdaP*MassivW/(dP/1000)/(N1251*RhoA)/(1+M1251/3)*(D1251-L1251)*DeltaT-(EXP(M1251/10)-1)*(D1251-D1250)</f>
        <v>0.27879653299674934</v>
      </c>
      <c r="P1251" s="24">
        <f>P1250+IF(Limit=Oui,MAX(0,S1250),S1250)</f>
        <v>412.55205928271835</v>
      </c>
      <c r="Q1251" s="12">
        <f>Cp*RhoP/(R1251*RhoA)*dP/1000*MassivSI</f>
        <v>0.46272017191605402</v>
      </c>
      <c r="R1251" s="24">
        <f>IF(P1251&lt;600,425+0.773*P1251-1.69/1000*P1251^2+2.22/1000^2*P1251^3,IF(P1251&lt;735,666+13002/(738-P1251),IF(P1251&lt;900,545+17820/(P1251-731),650)))</f>
        <v>612.14568016783539</v>
      </c>
      <c r="S1251" s="12">
        <f>LambdaP*MassivSI/(dP/1000)/(R1251*RhoA)/(1+Q1251/3)*(D1251-P1251)*DeltaT-(EXP(Q1251/10)-1)*(D1251-D1250)</f>
        <v>0.27879653299674934</v>
      </c>
    </row>
    <row r="1252" spans="2:19" x14ac:dyDescent="0.25">
      <c r="B1252" s="3">
        <f t="shared" si="76"/>
        <v>6170</v>
      </c>
      <c r="C1252" s="14">
        <f t="shared" si="77"/>
        <v>102.83333333333333</v>
      </c>
      <c r="D1252" s="11">
        <f t="shared" si="78"/>
        <v>1025.9342642854338</v>
      </c>
      <c r="E1252" s="11">
        <f t="shared" si="79"/>
        <v>412.8308558157151</v>
      </c>
      <c r="F1252" s="11">
        <f>L1252</f>
        <v>412.8308558157151</v>
      </c>
      <c r="G1252" s="11">
        <f>P1252</f>
        <v>412.8308558157151</v>
      </c>
      <c r="H1252" s="24">
        <f>H1251+IF(Limit=Oui,MAX(0,K1251),K1251)</f>
        <v>412.8308558157151</v>
      </c>
      <c r="I1252" s="12">
        <f>Cp*RhoP/(J1252*RhoA)*dP/1000*MassivSS</f>
        <v>0.46261221382597933</v>
      </c>
      <c r="J1252" s="24">
        <f>IF(H1252&lt;600,425+0.773*H1252-1.69/1000*H1252^2+2.22/1000^2*H1252^3,IF(H1252&lt;735,666+13002/(738-H1252),IF(H1252&lt;900,545+17820/(H1252-731),650)))</f>
        <v>612.2885343262501</v>
      </c>
      <c r="K1252" s="12">
        <f>LambdaP*MassivSS/(dP/1000)/(J1252*RhoA)/(1+I1252/3)*(D1252-H1252)*DeltaT-(EXP(I1252/10)-1)*(D1252-D1251)</f>
        <v>0.27867199013984423</v>
      </c>
      <c r="L1252" s="24">
        <f>L1251+IF(Limit=Oui,MAX(0,O1251),O1251)</f>
        <v>412.8308558157151</v>
      </c>
      <c r="M1252" s="12">
        <f>Cp*RhoP/(N1252*RhoA)*dP/1000*MassivW</f>
        <v>0.46261221382597933</v>
      </c>
      <c r="N1252" s="24">
        <f>IF(L1252&lt;600,425+0.773*L1252-1.69/1000*L1252^2+2.22/1000^2*L1252^3,IF(L1252&lt;735,666+13002/(738-L1252),IF(L1252&lt;900,545+17820/(L1252-731),650)))</f>
        <v>612.2885343262501</v>
      </c>
      <c r="O1252" s="12">
        <f>LambdaP*MassivW/(dP/1000)/(N1252*RhoA)/(1+M1252/3)*(D1252-L1252)*DeltaT-(EXP(M1252/10)-1)*(D1252-D1251)</f>
        <v>0.27867199013984423</v>
      </c>
      <c r="P1252" s="24">
        <f>P1251+IF(Limit=Oui,MAX(0,S1251),S1251)</f>
        <v>412.8308558157151</v>
      </c>
      <c r="Q1252" s="12">
        <f>Cp*RhoP/(R1252*RhoA)*dP/1000*MassivSI</f>
        <v>0.46261221382597933</v>
      </c>
      <c r="R1252" s="24">
        <f>IF(P1252&lt;600,425+0.773*P1252-1.69/1000*P1252^2+2.22/1000^2*P1252^3,IF(P1252&lt;735,666+13002/(738-P1252),IF(P1252&lt;900,545+17820/(P1252-731),650)))</f>
        <v>612.2885343262501</v>
      </c>
      <c r="S1252" s="12">
        <f>LambdaP*MassivSI/(dP/1000)/(R1252*RhoA)/(1+Q1252/3)*(D1252-P1252)*DeltaT-(EXP(Q1252/10)-1)*(D1252-D1251)</f>
        <v>0.27867199013984423</v>
      </c>
    </row>
    <row r="1253" spans="2:19" x14ac:dyDescent="0.25">
      <c r="B1253" s="3">
        <f t="shared" si="76"/>
        <v>6175</v>
      </c>
      <c r="C1253" s="14">
        <f t="shared" si="77"/>
        <v>102.91666666666667</v>
      </c>
      <c r="D1253" s="11">
        <f t="shared" si="78"/>
        <v>1026.0554872663638</v>
      </c>
      <c r="E1253" s="11">
        <f t="shared" si="79"/>
        <v>413.10952780585495</v>
      </c>
      <c r="F1253" s="11">
        <f>L1253</f>
        <v>413.10952780585495</v>
      </c>
      <c r="G1253" s="11">
        <f>P1253</f>
        <v>413.10952780585495</v>
      </c>
      <c r="H1253" s="24">
        <f>H1252+IF(Limit=Oui,MAX(0,K1252),K1252)</f>
        <v>413.10952780585495</v>
      </c>
      <c r="I1253" s="12">
        <f>Cp*RhoP/(J1253*RhoA)*dP/1000*MassivSS</f>
        <v>0.46250422999778434</v>
      </c>
      <c r="J1253" s="24">
        <f>IF(H1253&lt;600,425+0.773*H1253-1.69/1000*H1253^2+2.22/1000^2*H1253^3,IF(H1253&lt;735,666+13002/(738-H1253),IF(H1253&lt;900,545+17820/(H1253-731),650)))</f>
        <v>612.43148925640662</v>
      </c>
      <c r="K1253" s="12">
        <f>LambdaP*MassivSS/(dP/1000)/(J1253*RhoA)/(1+I1253/3)*(D1253-H1253)*DeltaT-(EXP(I1253/10)-1)*(D1253-D1252)</f>
        <v>0.27854746232673555</v>
      </c>
      <c r="L1253" s="24">
        <f>L1252+IF(Limit=Oui,MAX(0,O1252),O1252)</f>
        <v>413.10952780585495</v>
      </c>
      <c r="M1253" s="12">
        <f>Cp*RhoP/(N1253*RhoA)*dP/1000*MassivW</f>
        <v>0.46250422999778434</v>
      </c>
      <c r="N1253" s="24">
        <f>IF(L1253&lt;600,425+0.773*L1253-1.69/1000*L1253^2+2.22/1000^2*L1253^3,IF(L1253&lt;735,666+13002/(738-L1253),IF(L1253&lt;900,545+17820/(L1253-731),650)))</f>
        <v>612.43148925640662</v>
      </c>
      <c r="O1253" s="12">
        <f>LambdaP*MassivW/(dP/1000)/(N1253*RhoA)/(1+M1253/3)*(D1253-L1253)*DeltaT-(EXP(M1253/10)-1)*(D1253-D1252)</f>
        <v>0.27854746232673555</v>
      </c>
      <c r="P1253" s="24">
        <f>P1252+IF(Limit=Oui,MAX(0,S1252),S1252)</f>
        <v>413.10952780585495</v>
      </c>
      <c r="Q1253" s="12">
        <f>Cp*RhoP/(R1253*RhoA)*dP/1000*MassivSI</f>
        <v>0.46250422999778434</v>
      </c>
      <c r="R1253" s="24">
        <f>IF(P1253&lt;600,425+0.773*P1253-1.69/1000*P1253^2+2.22/1000^2*P1253^3,IF(P1253&lt;735,666+13002/(738-P1253),IF(P1253&lt;900,545+17820/(P1253-731),650)))</f>
        <v>612.43148925640662</v>
      </c>
      <c r="S1253" s="12">
        <f>LambdaP*MassivSI/(dP/1000)/(R1253*RhoA)/(1+Q1253/3)*(D1253-P1253)*DeltaT-(EXP(Q1253/10)-1)*(D1253-D1252)</f>
        <v>0.27854746232673555</v>
      </c>
    </row>
    <row r="1254" spans="2:19" x14ac:dyDescent="0.25">
      <c r="B1254" s="3">
        <f t="shared" si="76"/>
        <v>6180</v>
      </c>
      <c r="C1254" s="14">
        <f t="shared" si="77"/>
        <v>103</v>
      </c>
      <c r="D1254" s="11">
        <f t="shared" si="78"/>
        <v>1026.176612249724</v>
      </c>
      <c r="E1254" s="11">
        <f t="shared" si="79"/>
        <v>413.38807526818169</v>
      </c>
      <c r="F1254" s="11">
        <f>L1254</f>
        <v>413.38807526818169</v>
      </c>
      <c r="G1254" s="11">
        <f>P1254</f>
        <v>413.38807526818169</v>
      </c>
      <c r="H1254" s="24">
        <f>H1253+IF(Limit=Oui,MAX(0,K1253),K1253)</f>
        <v>413.38807526818169</v>
      </c>
      <c r="I1254" s="12">
        <f>Cp*RhoP/(J1254*RhoA)*dP/1000*MassivSS</f>
        <v>0.46239622044603357</v>
      </c>
      <c r="J1254" s="24">
        <f>IF(H1254&lt;600,425+0.773*H1254-1.69/1000*H1254^2+2.22/1000^2*H1254^3,IF(H1254&lt;735,666+13002/(738-H1254),IF(H1254&lt;900,545+17820/(H1254-731),650)))</f>
        <v>612.57454503348208</v>
      </c>
      <c r="K1254" s="12">
        <f>LambdaP*MassivSS/(dP/1000)/(J1254*RhoA)/(1+I1254/3)*(D1254-H1254)*DeltaT-(EXP(I1254/10)-1)*(D1254-D1253)</f>
        <v>0.27842294965747588</v>
      </c>
      <c r="L1254" s="24">
        <f>L1253+IF(Limit=Oui,MAX(0,O1253),O1253)</f>
        <v>413.38807526818169</v>
      </c>
      <c r="M1254" s="12">
        <f>Cp*RhoP/(N1254*RhoA)*dP/1000*MassivW</f>
        <v>0.46239622044603357</v>
      </c>
      <c r="N1254" s="24">
        <f>IF(L1254&lt;600,425+0.773*L1254-1.69/1000*L1254^2+2.22/1000^2*L1254^3,IF(L1254&lt;735,666+13002/(738-L1254),IF(L1254&lt;900,545+17820/(L1254-731),650)))</f>
        <v>612.57454503348208</v>
      </c>
      <c r="O1254" s="12">
        <f>LambdaP*MassivW/(dP/1000)/(N1254*RhoA)/(1+M1254/3)*(D1254-L1254)*DeltaT-(EXP(M1254/10)-1)*(D1254-D1253)</f>
        <v>0.27842294965747588</v>
      </c>
      <c r="P1254" s="24">
        <f>P1253+IF(Limit=Oui,MAX(0,S1253),S1253)</f>
        <v>413.38807526818169</v>
      </c>
      <c r="Q1254" s="12">
        <f>Cp*RhoP/(R1254*RhoA)*dP/1000*MassivSI</f>
        <v>0.46239622044603357</v>
      </c>
      <c r="R1254" s="24">
        <f>IF(P1254&lt;600,425+0.773*P1254-1.69/1000*P1254^2+2.22/1000^2*P1254^3,IF(P1254&lt;735,666+13002/(738-P1254),IF(P1254&lt;900,545+17820/(P1254-731),650)))</f>
        <v>612.57454503348208</v>
      </c>
      <c r="S1254" s="12">
        <f>LambdaP*MassivSI/(dP/1000)/(R1254*RhoA)/(1+Q1254/3)*(D1254-P1254)*DeltaT-(EXP(Q1254/10)-1)*(D1254-D1253)</f>
        <v>0.27842294965747588</v>
      </c>
    </row>
    <row r="1255" spans="2:19" x14ac:dyDescent="0.25">
      <c r="B1255" s="3">
        <f t="shared" si="76"/>
        <v>6185</v>
      </c>
      <c r="C1255" s="14">
        <f t="shared" si="77"/>
        <v>103.08333333333333</v>
      </c>
      <c r="D1255" s="11">
        <f t="shared" si="78"/>
        <v>1026.2976393938302</v>
      </c>
      <c r="E1255" s="11">
        <f t="shared" si="79"/>
        <v>413.66649821783915</v>
      </c>
      <c r="F1255" s="11">
        <f>L1255</f>
        <v>413.66649821783915</v>
      </c>
      <c r="G1255" s="11">
        <f>P1255</f>
        <v>413.66649821783915</v>
      </c>
      <c r="H1255" s="24">
        <f>H1254+IF(Limit=Oui,MAX(0,K1254),K1254)</f>
        <v>413.66649821783915</v>
      </c>
      <c r="I1255" s="12">
        <f>Cp*RhoP/(J1255*RhoA)*dP/1000*MassivSS</f>
        <v>0.46228818518579851</v>
      </c>
      <c r="J1255" s="24">
        <f>IF(H1255&lt;600,425+0.773*H1255-1.69/1000*H1255^2+2.22/1000^2*H1255^3,IF(H1255&lt;735,666+13002/(738-H1255),IF(H1255&lt;900,545+17820/(H1255-731),650)))</f>
        <v>612.71770173206698</v>
      </c>
      <c r="K1255" s="12">
        <f>LambdaP*MassivSS/(dP/1000)/(J1255*RhoA)/(1+I1255/3)*(D1255-H1255)*DeltaT-(EXP(I1255/10)-1)*(D1255-D1254)</f>
        <v>0.27829845223206928</v>
      </c>
      <c r="L1255" s="24">
        <f>L1254+IF(Limit=Oui,MAX(0,O1254),O1254)</f>
        <v>413.66649821783915</v>
      </c>
      <c r="M1255" s="12">
        <f>Cp*RhoP/(N1255*RhoA)*dP/1000*MassivW</f>
        <v>0.46228818518579851</v>
      </c>
      <c r="N1255" s="24">
        <f>IF(L1255&lt;600,425+0.773*L1255-1.69/1000*L1255^2+2.22/1000^2*L1255^3,IF(L1255&lt;735,666+13002/(738-L1255),IF(L1255&lt;900,545+17820/(L1255-731),650)))</f>
        <v>612.71770173206698</v>
      </c>
      <c r="O1255" s="12">
        <f>LambdaP*MassivW/(dP/1000)/(N1255*RhoA)/(1+M1255/3)*(D1255-L1255)*DeltaT-(EXP(M1255/10)-1)*(D1255-D1254)</f>
        <v>0.27829845223206928</v>
      </c>
      <c r="P1255" s="24">
        <f>P1254+IF(Limit=Oui,MAX(0,S1254),S1254)</f>
        <v>413.66649821783915</v>
      </c>
      <c r="Q1255" s="12">
        <f>Cp*RhoP/(R1255*RhoA)*dP/1000*MassivSI</f>
        <v>0.46228818518579851</v>
      </c>
      <c r="R1255" s="24">
        <f>IF(P1255&lt;600,425+0.773*P1255-1.69/1000*P1255^2+2.22/1000^2*P1255^3,IF(P1255&lt;735,666+13002/(738-P1255),IF(P1255&lt;900,545+17820/(P1255-731),650)))</f>
        <v>612.71770173206698</v>
      </c>
      <c r="S1255" s="12">
        <f>LambdaP*MassivSI/(dP/1000)/(R1255*RhoA)/(1+Q1255/3)*(D1255-P1255)*DeltaT-(EXP(Q1255/10)-1)*(D1255-D1254)</f>
        <v>0.27829845223206928</v>
      </c>
    </row>
    <row r="1256" spans="2:19" x14ac:dyDescent="0.25">
      <c r="B1256" s="3">
        <f t="shared" si="76"/>
        <v>6190</v>
      </c>
      <c r="C1256" s="14">
        <f t="shared" si="77"/>
        <v>103.16666666666667</v>
      </c>
      <c r="D1256" s="11">
        <f t="shared" si="78"/>
        <v>1026.4185688566147</v>
      </c>
      <c r="E1256" s="11">
        <f t="shared" si="79"/>
        <v>413.94479667007124</v>
      </c>
      <c r="F1256" s="11">
        <f>L1256</f>
        <v>413.94479667007124</v>
      </c>
      <c r="G1256" s="11">
        <f>P1256</f>
        <v>413.94479667007124</v>
      </c>
      <c r="H1256" s="24">
        <f>H1255+IF(Limit=Oui,MAX(0,K1255),K1255)</f>
        <v>413.94479667007124</v>
      </c>
      <c r="I1256" s="12">
        <f>Cp*RhoP/(J1256*RhoA)*dP/1000*MassivSS</f>
        <v>0.4621801242326567</v>
      </c>
      <c r="J1256" s="24">
        <f>IF(H1256&lt;600,425+0.773*H1256-1.69/1000*H1256^2+2.22/1000^2*H1256^3,IF(H1256&lt;735,666+13002/(738-H1256),IF(H1256&lt;900,545+17820/(H1256-731),650)))</f>
        <v>612.86095942616612</v>
      </c>
      <c r="K1256" s="12">
        <f>LambdaP*MassivSS/(dP/1000)/(J1256*RhoA)/(1+I1256/3)*(D1256-H1256)*DeltaT-(EXP(I1256/10)-1)*(D1256-D1255)</f>
        <v>0.2781739701503953</v>
      </c>
      <c r="L1256" s="24">
        <f>L1255+IF(Limit=Oui,MAX(0,O1255),O1255)</f>
        <v>413.94479667007124</v>
      </c>
      <c r="M1256" s="12">
        <f>Cp*RhoP/(N1256*RhoA)*dP/1000*MassivW</f>
        <v>0.4621801242326567</v>
      </c>
      <c r="N1256" s="24">
        <f>IF(L1256&lt;600,425+0.773*L1256-1.69/1000*L1256^2+2.22/1000^2*L1256^3,IF(L1256&lt;735,666+13002/(738-L1256),IF(L1256&lt;900,545+17820/(L1256-731),650)))</f>
        <v>612.86095942616612</v>
      </c>
      <c r="O1256" s="12">
        <f>LambdaP*MassivW/(dP/1000)/(N1256*RhoA)/(1+M1256/3)*(D1256-L1256)*DeltaT-(EXP(M1256/10)-1)*(D1256-D1255)</f>
        <v>0.2781739701503953</v>
      </c>
      <c r="P1256" s="24">
        <f>P1255+IF(Limit=Oui,MAX(0,S1255),S1255)</f>
        <v>413.94479667007124</v>
      </c>
      <c r="Q1256" s="12">
        <f>Cp*RhoP/(R1256*RhoA)*dP/1000*MassivSI</f>
        <v>0.4621801242326567</v>
      </c>
      <c r="R1256" s="24">
        <f>IF(P1256&lt;600,425+0.773*P1256-1.69/1000*P1256^2+2.22/1000^2*P1256^3,IF(P1256&lt;735,666+13002/(738-P1256),IF(P1256&lt;900,545+17820/(P1256-731),650)))</f>
        <v>612.86095942616612</v>
      </c>
      <c r="S1256" s="12">
        <f>LambdaP*MassivSI/(dP/1000)/(R1256*RhoA)/(1+Q1256/3)*(D1256-P1256)*DeltaT-(EXP(Q1256/10)-1)*(D1256-D1255)</f>
        <v>0.2781739701503953</v>
      </c>
    </row>
    <row r="1257" spans="2:19" x14ac:dyDescent="0.25">
      <c r="B1257" s="3">
        <f t="shared" si="76"/>
        <v>6195</v>
      </c>
      <c r="C1257" s="14">
        <f t="shared" si="77"/>
        <v>103.25</v>
      </c>
      <c r="D1257" s="11">
        <f t="shared" si="78"/>
        <v>1026.5394007956284</v>
      </c>
      <c r="E1257" s="11">
        <f t="shared" si="79"/>
        <v>414.22297064022166</v>
      </c>
      <c r="F1257" s="11">
        <f>L1257</f>
        <v>414.22297064022166</v>
      </c>
      <c r="G1257" s="11">
        <f>P1257</f>
        <v>414.22297064022166</v>
      </c>
      <c r="H1257" s="24">
        <f>H1256+IF(Limit=Oui,MAX(0,K1256),K1256)</f>
        <v>414.22297064022166</v>
      </c>
      <c r="I1257" s="12">
        <f>Cp*RhoP/(J1257*RhoA)*dP/1000*MassivSS</f>
        <v>0.46207203760268883</v>
      </c>
      <c r="J1257" s="24">
        <f>IF(H1257&lt;600,425+0.773*H1257-1.69/1000*H1257^2+2.22/1000^2*H1257^3,IF(H1257&lt;735,666+13002/(738-H1257),IF(H1257&lt;900,545+17820/(H1257-731),650)))</f>
        <v>613.00431818920003</v>
      </c>
      <c r="K1257" s="12">
        <f>LambdaP*MassivSS/(dP/1000)/(J1257*RhoA)/(1+I1257/3)*(D1257-H1257)*DeltaT-(EXP(I1257/10)-1)*(D1257-D1256)</f>
        <v>0.27804950351220875</v>
      </c>
      <c r="L1257" s="24">
        <f>L1256+IF(Limit=Oui,MAX(0,O1256),O1256)</f>
        <v>414.22297064022166</v>
      </c>
      <c r="M1257" s="12">
        <f>Cp*RhoP/(N1257*RhoA)*dP/1000*MassivW</f>
        <v>0.46207203760268883</v>
      </c>
      <c r="N1257" s="24">
        <f>IF(L1257&lt;600,425+0.773*L1257-1.69/1000*L1257^2+2.22/1000^2*L1257^3,IF(L1257&lt;735,666+13002/(738-L1257),IF(L1257&lt;900,545+17820/(L1257-731),650)))</f>
        <v>613.00431818920003</v>
      </c>
      <c r="O1257" s="12">
        <f>LambdaP*MassivW/(dP/1000)/(N1257*RhoA)/(1+M1257/3)*(D1257-L1257)*DeltaT-(EXP(M1257/10)-1)*(D1257-D1256)</f>
        <v>0.27804950351220875</v>
      </c>
      <c r="P1257" s="24">
        <f>P1256+IF(Limit=Oui,MAX(0,S1256),S1256)</f>
        <v>414.22297064022166</v>
      </c>
      <c r="Q1257" s="12">
        <f>Cp*RhoP/(R1257*RhoA)*dP/1000*MassivSI</f>
        <v>0.46207203760268883</v>
      </c>
      <c r="R1257" s="24">
        <f>IF(P1257&lt;600,425+0.773*P1257-1.69/1000*P1257^2+2.22/1000^2*P1257^3,IF(P1257&lt;735,666+13002/(738-P1257),IF(P1257&lt;900,545+17820/(P1257-731),650)))</f>
        <v>613.00431818920003</v>
      </c>
      <c r="S1257" s="12">
        <f>LambdaP*MassivSI/(dP/1000)/(R1257*RhoA)/(1+Q1257/3)*(D1257-P1257)*DeltaT-(EXP(Q1257/10)-1)*(D1257-D1256)</f>
        <v>0.27804950351220875</v>
      </c>
    </row>
    <row r="1258" spans="2:19" x14ac:dyDescent="0.25">
      <c r="B1258" s="3">
        <f t="shared" si="76"/>
        <v>6200</v>
      </c>
      <c r="C1258" s="14">
        <f t="shared" si="77"/>
        <v>103.33333333333333</v>
      </c>
      <c r="D1258" s="11">
        <f t="shared" si="78"/>
        <v>1026.660135368041</v>
      </c>
      <c r="E1258" s="11">
        <f t="shared" si="79"/>
        <v>414.50102014373385</v>
      </c>
      <c r="F1258" s="11">
        <f>L1258</f>
        <v>414.50102014373385</v>
      </c>
      <c r="G1258" s="11">
        <f>P1258</f>
        <v>414.50102014373385</v>
      </c>
      <c r="H1258" s="24">
        <f>H1257+IF(Limit=Oui,MAX(0,K1257),K1257)</f>
        <v>414.50102014373385</v>
      </c>
      <c r="I1258" s="12">
        <f>Cp*RhoP/(J1258*RhoA)*dP/1000*MassivSS</f>
        <v>0.46196392531247654</v>
      </c>
      <c r="J1258" s="24">
        <f>IF(H1258&lt;600,425+0.773*H1258-1.69/1000*H1258^2+2.22/1000^2*H1258^3,IF(H1258&lt;735,666+13002/(738-H1258),IF(H1258&lt;900,545+17820/(H1258-731),650)))</f>
        <v>613.14777809400664</v>
      </c>
      <c r="K1258" s="12">
        <f>LambdaP*MassivSS/(dP/1000)/(J1258*RhoA)/(1+I1258/3)*(D1258-H1258)*DeltaT-(EXP(I1258/10)-1)*(D1258-D1257)</f>
        <v>0.27792505241720383</v>
      </c>
      <c r="L1258" s="24">
        <f>L1257+IF(Limit=Oui,MAX(0,O1257),O1257)</f>
        <v>414.50102014373385</v>
      </c>
      <c r="M1258" s="12">
        <f>Cp*RhoP/(N1258*RhoA)*dP/1000*MassivW</f>
        <v>0.46196392531247654</v>
      </c>
      <c r="N1258" s="24">
        <f>IF(L1258&lt;600,425+0.773*L1258-1.69/1000*L1258^2+2.22/1000^2*L1258^3,IF(L1258&lt;735,666+13002/(738-L1258),IF(L1258&lt;900,545+17820/(L1258-731),650)))</f>
        <v>613.14777809400664</v>
      </c>
      <c r="O1258" s="12">
        <f>LambdaP*MassivW/(dP/1000)/(N1258*RhoA)/(1+M1258/3)*(D1258-L1258)*DeltaT-(EXP(M1258/10)-1)*(D1258-D1257)</f>
        <v>0.27792505241720383</v>
      </c>
      <c r="P1258" s="24">
        <f>P1257+IF(Limit=Oui,MAX(0,S1257),S1257)</f>
        <v>414.50102014373385</v>
      </c>
      <c r="Q1258" s="12">
        <f>Cp*RhoP/(R1258*RhoA)*dP/1000*MassivSI</f>
        <v>0.46196392531247654</v>
      </c>
      <c r="R1258" s="24">
        <f>IF(P1258&lt;600,425+0.773*P1258-1.69/1000*P1258^2+2.22/1000^2*P1258^3,IF(P1258&lt;735,666+13002/(738-P1258),IF(P1258&lt;900,545+17820/(P1258-731),650)))</f>
        <v>613.14777809400664</v>
      </c>
      <c r="S1258" s="12">
        <f>LambdaP*MassivSI/(dP/1000)/(R1258*RhoA)/(1+Q1258/3)*(D1258-P1258)*DeltaT-(EXP(Q1258/10)-1)*(D1258-D1257)</f>
        <v>0.27792505241720383</v>
      </c>
    </row>
    <row r="1259" spans="2:19" x14ac:dyDescent="0.25">
      <c r="B1259" s="3">
        <f t="shared" si="76"/>
        <v>6205</v>
      </c>
      <c r="C1259" s="14">
        <f t="shared" si="77"/>
        <v>103.41666666666667</v>
      </c>
      <c r="D1259" s="11">
        <f t="shared" si="78"/>
        <v>1026.7807727306424</v>
      </c>
      <c r="E1259" s="11">
        <f t="shared" si="79"/>
        <v>414.77894519615108</v>
      </c>
      <c r="F1259" s="11">
        <f>L1259</f>
        <v>414.77894519615108</v>
      </c>
      <c r="G1259" s="11">
        <f>P1259</f>
        <v>414.77894519615108</v>
      </c>
      <c r="H1259" s="24">
        <f>H1258+IF(Limit=Oui,MAX(0,K1258),K1258)</f>
        <v>414.77894519615108</v>
      </c>
      <c r="I1259" s="12">
        <f>Cp*RhoP/(J1259*RhoA)*dP/1000*MassivSS</f>
        <v>0.46185578737910171</v>
      </c>
      <c r="J1259" s="24">
        <f>IF(H1259&lt;600,425+0.773*H1259-1.69/1000*H1259^2+2.22/1000^2*H1259^3,IF(H1259&lt;735,666+13002/(738-H1259),IF(H1259&lt;900,545+17820/(H1259-731),650)))</f>
        <v>613.29133921284154</v>
      </c>
      <c r="K1259" s="12">
        <f>LambdaP*MassivSS/(dP/1000)/(J1259*RhoA)/(1+I1259/3)*(D1259-H1259)*DeltaT-(EXP(I1259/10)-1)*(D1259-D1258)</f>
        <v>0.27780061696498093</v>
      </c>
      <c r="L1259" s="24">
        <f>L1258+IF(Limit=Oui,MAX(0,O1258),O1258)</f>
        <v>414.77894519615108</v>
      </c>
      <c r="M1259" s="12">
        <f>Cp*RhoP/(N1259*RhoA)*dP/1000*MassivW</f>
        <v>0.46185578737910171</v>
      </c>
      <c r="N1259" s="24">
        <f>IF(L1259&lt;600,425+0.773*L1259-1.69/1000*L1259^2+2.22/1000^2*L1259^3,IF(L1259&lt;735,666+13002/(738-L1259),IF(L1259&lt;900,545+17820/(L1259-731),650)))</f>
        <v>613.29133921284154</v>
      </c>
      <c r="O1259" s="12">
        <f>LambdaP*MassivW/(dP/1000)/(N1259*RhoA)/(1+M1259/3)*(D1259-L1259)*DeltaT-(EXP(M1259/10)-1)*(D1259-D1258)</f>
        <v>0.27780061696498093</v>
      </c>
      <c r="P1259" s="24">
        <f>P1258+IF(Limit=Oui,MAX(0,S1258),S1258)</f>
        <v>414.77894519615108</v>
      </c>
      <c r="Q1259" s="12">
        <f>Cp*RhoP/(R1259*RhoA)*dP/1000*MassivSI</f>
        <v>0.46185578737910171</v>
      </c>
      <c r="R1259" s="24">
        <f>IF(P1259&lt;600,425+0.773*P1259-1.69/1000*P1259^2+2.22/1000^2*P1259^3,IF(P1259&lt;735,666+13002/(738-P1259),IF(P1259&lt;900,545+17820/(P1259-731),650)))</f>
        <v>613.29133921284154</v>
      </c>
      <c r="S1259" s="12">
        <f>LambdaP*MassivSI/(dP/1000)/(R1259*RhoA)/(1+Q1259/3)*(D1259-P1259)*DeltaT-(EXP(Q1259/10)-1)*(D1259-D1258)</f>
        <v>0.27780061696498093</v>
      </c>
    </row>
    <row r="1260" spans="2:19" x14ac:dyDescent="0.25">
      <c r="B1260" s="3">
        <f t="shared" si="76"/>
        <v>6210</v>
      </c>
      <c r="C1260" s="14">
        <f t="shared" si="77"/>
        <v>103.5</v>
      </c>
      <c r="D1260" s="11">
        <f t="shared" si="78"/>
        <v>1026.9013130398444</v>
      </c>
      <c r="E1260" s="11">
        <f t="shared" si="79"/>
        <v>415.05674581311604</v>
      </c>
      <c r="F1260" s="11">
        <f>L1260</f>
        <v>415.05674581311604</v>
      </c>
      <c r="G1260" s="11">
        <f>P1260</f>
        <v>415.05674581311604</v>
      </c>
      <c r="H1260" s="24">
        <f>H1259+IF(Limit=Oui,MAX(0,K1259),K1259)</f>
        <v>415.05674581311604</v>
      </c>
      <c r="I1260" s="12">
        <f>Cp*RhoP/(J1260*RhoA)*dP/1000*MassivSS</f>
        <v>0.46174762382014278</v>
      </c>
      <c r="J1260" s="24">
        <f>IF(H1260&lt;600,425+0.773*H1260-1.69/1000*H1260^2+2.22/1000^2*H1260^3,IF(H1260&lt;735,666+13002/(738-H1260),IF(H1260&lt;900,545+17820/(H1260-731),650)))</f>
        <v>613.43500161737995</v>
      </c>
      <c r="K1260" s="12">
        <f>LambdaP*MassivSS/(dP/1000)/(J1260*RhoA)/(1+I1260/3)*(D1260-H1260)*DeltaT-(EXP(I1260/10)-1)*(D1260-D1259)</f>
        <v>0.27767619725501469</v>
      </c>
      <c r="L1260" s="24">
        <f>L1259+IF(Limit=Oui,MAX(0,O1259),O1259)</f>
        <v>415.05674581311604</v>
      </c>
      <c r="M1260" s="12">
        <f>Cp*RhoP/(N1260*RhoA)*dP/1000*MassivW</f>
        <v>0.46174762382014278</v>
      </c>
      <c r="N1260" s="24">
        <f>IF(L1260&lt;600,425+0.773*L1260-1.69/1000*L1260^2+2.22/1000^2*L1260^3,IF(L1260&lt;735,666+13002/(738-L1260),IF(L1260&lt;900,545+17820/(L1260-731),650)))</f>
        <v>613.43500161737995</v>
      </c>
      <c r="O1260" s="12">
        <f>LambdaP*MassivW/(dP/1000)/(N1260*RhoA)/(1+M1260/3)*(D1260-L1260)*DeltaT-(EXP(M1260/10)-1)*(D1260-D1259)</f>
        <v>0.27767619725501469</v>
      </c>
      <c r="P1260" s="24">
        <f>P1259+IF(Limit=Oui,MAX(0,S1259),S1259)</f>
        <v>415.05674581311604</v>
      </c>
      <c r="Q1260" s="12">
        <f>Cp*RhoP/(R1260*RhoA)*dP/1000*MassivSI</f>
        <v>0.46174762382014278</v>
      </c>
      <c r="R1260" s="24">
        <f>IF(P1260&lt;600,425+0.773*P1260-1.69/1000*P1260^2+2.22/1000^2*P1260^3,IF(P1260&lt;735,666+13002/(738-P1260),IF(P1260&lt;900,545+17820/(P1260-731),650)))</f>
        <v>613.43500161737995</v>
      </c>
      <c r="S1260" s="12">
        <f>LambdaP*MassivSI/(dP/1000)/(R1260*RhoA)/(1+Q1260/3)*(D1260-P1260)*DeltaT-(EXP(Q1260/10)-1)*(D1260-D1259)</f>
        <v>0.27767619725501469</v>
      </c>
    </row>
    <row r="1261" spans="2:19" x14ac:dyDescent="0.25">
      <c r="B1261" s="3">
        <f t="shared" si="76"/>
        <v>6215</v>
      </c>
      <c r="C1261" s="14">
        <f t="shared" si="77"/>
        <v>103.58333333333333</v>
      </c>
      <c r="D1261" s="11">
        <f t="shared" si="78"/>
        <v>1027.0217564516811</v>
      </c>
      <c r="E1261" s="11">
        <f t="shared" si="79"/>
        <v>415.33442201037104</v>
      </c>
      <c r="F1261" s="11">
        <f>L1261</f>
        <v>415.33442201037104</v>
      </c>
      <c r="G1261" s="11">
        <f>P1261</f>
        <v>415.33442201037104</v>
      </c>
      <c r="H1261" s="24">
        <f>H1260+IF(Limit=Oui,MAX(0,K1260),K1260)</f>
        <v>415.33442201037104</v>
      </c>
      <c r="I1261" s="12">
        <f>Cp*RhoP/(J1261*RhoA)*dP/1000*MassivSS</f>
        <v>0.46163943465367413</v>
      </c>
      <c r="J1261" s="24">
        <f>IF(H1261&lt;600,425+0.773*H1261-1.69/1000*H1261^2+2.22/1000^2*H1261^3,IF(H1261&lt;735,666+13002/(738-H1261),IF(H1261&lt;900,545+17820/(H1261-731),650)))</f>
        <v>613.57876537871789</v>
      </c>
      <c r="K1261" s="12">
        <f>LambdaP*MassivSS/(dP/1000)/(J1261*RhoA)/(1+I1261/3)*(D1261-H1261)*DeltaT-(EXP(I1261/10)-1)*(D1261-D1260)</f>
        <v>0.27755179338670688</v>
      </c>
      <c r="L1261" s="24">
        <f>L1260+IF(Limit=Oui,MAX(0,O1260),O1260)</f>
        <v>415.33442201037104</v>
      </c>
      <c r="M1261" s="12">
        <f>Cp*RhoP/(N1261*RhoA)*dP/1000*MassivW</f>
        <v>0.46163943465367413</v>
      </c>
      <c r="N1261" s="24">
        <f>IF(L1261&lt;600,425+0.773*L1261-1.69/1000*L1261^2+2.22/1000^2*L1261^3,IF(L1261&lt;735,666+13002/(738-L1261),IF(L1261&lt;900,545+17820/(L1261-731),650)))</f>
        <v>613.57876537871789</v>
      </c>
      <c r="O1261" s="12">
        <f>LambdaP*MassivW/(dP/1000)/(N1261*RhoA)/(1+M1261/3)*(D1261-L1261)*DeltaT-(EXP(M1261/10)-1)*(D1261-D1260)</f>
        <v>0.27755179338670688</v>
      </c>
      <c r="P1261" s="24">
        <f>P1260+IF(Limit=Oui,MAX(0,S1260),S1260)</f>
        <v>415.33442201037104</v>
      </c>
      <c r="Q1261" s="12">
        <f>Cp*RhoP/(R1261*RhoA)*dP/1000*MassivSI</f>
        <v>0.46163943465367413</v>
      </c>
      <c r="R1261" s="24">
        <f>IF(P1261&lt;600,425+0.773*P1261-1.69/1000*P1261^2+2.22/1000^2*P1261^3,IF(P1261&lt;735,666+13002/(738-P1261),IF(P1261&lt;900,545+17820/(P1261-731),650)))</f>
        <v>613.57876537871789</v>
      </c>
      <c r="S1261" s="12">
        <f>LambdaP*MassivSI/(dP/1000)/(R1261*RhoA)/(1+Q1261/3)*(D1261-P1261)*DeltaT-(EXP(Q1261/10)-1)*(D1261-D1260)</f>
        <v>0.27755179338670688</v>
      </c>
    </row>
    <row r="1262" spans="2:19" x14ac:dyDescent="0.25">
      <c r="B1262" s="3">
        <f t="shared" si="76"/>
        <v>6220</v>
      </c>
      <c r="C1262" s="14">
        <f t="shared" si="77"/>
        <v>103.66666666666667</v>
      </c>
      <c r="D1262" s="11">
        <f t="shared" si="78"/>
        <v>1027.142103121811</v>
      </c>
      <c r="E1262" s="11">
        <f t="shared" si="79"/>
        <v>415.61197380375773</v>
      </c>
      <c r="F1262" s="11">
        <f>L1262</f>
        <v>415.61197380375773</v>
      </c>
      <c r="G1262" s="11">
        <f>P1262</f>
        <v>415.61197380375773</v>
      </c>
      <c r="H1262" s="24">
        <f>H1261+IF(Limit=Oui,MAX(0,K1261),K1261)</f>
        <v>415.61197380375773</v>
      </c>
      <c r="I1262" s="12">
        <f>Cp*RhoP/(J1262*RhoA)*dP/1000*MassivSS</f>
        <v>0.46153121989826301</v>
      </c>
      <c r="J1262" s="24">
        <f>IF(H1262&lt;600,425+0.773*H1262-1.69/1000*H1262^2+2.22/1000^2*H1262^3,IF(H1262&lt;735,666+13002/(738-H1262),IF(H1262&lt;900,545+17820/(H1262-731),650)))</f>
        <v>613.72263056737302</v>
      </c>
      <c r="K1262" s="12">
        <f>LambdaP*MassivSS/(dP/1000)/(J1262*RhoA)/(1+I1262/3)*(D1262-H1262)*DeltaT-(EXP(I1262/10)-1)*(D1262-D1261)</f>
        <v>0.27742740545934302</v>
      </c>
      <c r="L1262" s="24">
        <f>L1261+IF(Limit=Oui,MAX(0,O1261),O1261)</f>
        <v>415.61197380375773</v>
      </c>
      <c r="M1262" s="12">
        <f>Cp*RhoP/(N1262*RhoA)*dP/1000*MassivW</f>
        <v>0.46153121989826301</v>
      </c>
      <c r="N1262" s="24">
        <f>IF(L1262&lt;600,425+0.773*L1262-1.69/1000*L1262^2+2.22/1000^2*L1262^3,IF(L1262&lt;735,666+13002/(738-L1262),IF(L1262&lt;900,545+17820/(L1262-731),650)))</f>
        <v>613.72263056737302</v>
      </c>
      <c r="O1262" s="12">
        <f>LambdaP*MassivW/(dP/1000)/(N1262*RhoA)/(1+M1262/3)*(D1262-L1262)*DeltaT-(EXP(M1262/10)-1)*(D1262-D1261)</f>
        <v>0.27742740545934302</v>
      </c>
      <c r="P1262" s="24">
        <f>P1261+IF(Limit=Oui,MAX(0,S1261),S1261)</f>
        <v>415.61197380375773</v>
      </c>
      <c r="Q1262" s="12">
        <f>Cp*RhoP/(R1262*RhoA)*dP/1000*MassivSI</f>
        <v>0.46153121989826301</v>
      </c>
      <c r="R1262" s="24">
        <f>IF(P1262&lt;600,425+0.773*P1262-1.69/1000*P1262^2+2.22/1000^2*P1262^3,IF(P1262&lt;735,666+13002/(738-P1262),IF(P1262&lt;900,545+17820/(P1262-731),650)))</f>
        <v>613.72263056737302</v>
      </c>
      <c r="S1262" s="12">
        <f>LambdaP*MassivSI/(dP/1000)/(R1262*RhoA)/(1+Q1262/3)*(D1262-P1262)*DeltaT-(EXP(Q1262/10)-1)*(D1262-D1261)</f>
        <v>0.27742740545934302</v>
      </c>
    </row>
    <row r="1263" spans="2:19" x14ac:dyDescent="0.25">
      <c r="B1263" s="3">
        <f t="shared" si="76"/>
        <v>6225</v>
      </c>
      <c r="C1263" s="14">
        <f t="shared" si="77"/>
        <v>103.75</v>
      </c>
      <c r="D1263" s="11">
        <f t="shared" si="78"/>
        <v>1027.2623532055181</v>
      </c>
      <c r="E1263" s="11">
        <f t="shared" si="79"/>
        <v>415.88940120921706</v>
      </c>
      <c r="F1263" s="11">
        <f>L1263</f>
        <v>415.88940120921706</v>
      </c>
      <c r="G1263" s="11">
        <f>P1263</f>
        <v>415.88940120921706</v>
      </c>
      <c r="H1263" s="24">
        <f>H1262+IF(Limit=Oui,MAX(0,K1262),K1262)</f>
        <v>415.88940120921706</v>
      </c>
      <c r="I1263" s="12">
        <f>Cp*RhoP/(J1263*RhoA)*dP/1000*MassivSS</f>
        <v>0.46142297957296852</v>
      </c>
      <c r="J1263" s="24">
        <f>IF(H1263&lt;600,425+0.773*H1263-1.69/1000*H1263^2+2.22/1000^2*H1263^3,IF(H1263&lt;735,666+13002/(738-H1263),IF(H1263&lt;900,545+17820/(H1263-731),650)))</f>
        <v>613.86659725328616</v>
      </c>
      <c r="K1263" s="12">
        <f>LambdaP*MassivSS/(dP/1000)/(J1263*RhoA)/(1+I1263/3)*(D1263-H1263)*DeltaT-(EXP(I1263/10)-1)*(D1263-D1262)</f>
        <v>0.27730303357210312</v>
      </c>
      <c r="L1263" s="24">
        <f>L1262+IF(Limit=Oui,MAX(0,O1262),O1262)</f>
        <v>415.88940120921706</v>
      </c>
      <c r="M1263" s="12">
        <f>Cp*RhoP/(N1263*RhoA)*dP/1000*MassivW</f>
        <v>0.46142297957296852</v>
      </c>
      <c r="N1263" s="24">
        <f>IF(L1263&lt;600,425+0.773*L1263-1.69/1000*L1263^2+2.22/1000^2*L1263^3,IF(L1263&lt;735,666+13002/(738-L1263),IF(L1263&lt;900,545+17820/(L1263-731),650)))</f>
        <v>613.86659725328616</v>
      </c>
      <c r="O1263" s="12">
        <f>LambdaP*MassivW/(dP/1000)/(N1263*RhoA)/(1+M1263/3)*(D1263-L1263)*DeltaT-(EXP(M1263/10)-1)*(D1263-D1262)</f>
        <v>0.27730303357210312</v>
      </c>
      <c r="P1263" s="24">
        <f>P1262+IF(Limit=Oui,MAX(0,S1262),S1262)</f>
        <v>415.88940120921706</v>
      </c>
      <c r="Q1263" s="12">
        <f>Cp*RhoP/(R1263*RhoA)*dP/1000*MassivSI</f>
        <v>0.46142297957296852</v>
      </c>
      <c r="R1263" s="24">
        <f>IF(P1263&lt;600,425+0.773*P1263-1.69/1000*P1263^2+2.22/1000^2*P1263^3,IF(P1263&lt;735,666+13002/(738-P1263),IF(P1263&lt;900,545+17820/(P1263-731),650)))</f>
        <v>613.86659725328616</v>
      </c>
      <c r="S1263" s="12">
        <f>LambdaP*MassivSI/(dP/1000)/(R1263*RhoA)/(1+Q1263/3)*(D1263-P1263)*DeltaT-(EXP(Q1263/10)-1)*(D1263-D1262)</f>
        <v>0.27730303357210312</v>
      </c>
    </row>
    <row r="1264" spans="2:19" x14ac:dyDescent="0.25">
      <c r="B1264" s="3">
        <f t="shared" si="76"/>
        <v>6230</v>
      </c>
      <c r="C1264" s="14">
        <f t="shared" si="77"/>
        <v>103.83333333333333</v>
      </c>
      <c r="D1264" s="11">
        <f t="shared" si="78"/>
        <v>1027.3825068577123</v>
      </c>
      <c r="E1264" s="11">
        <f t="shared" si="79"/>
        <v>416.16670424278914</v>
      </c>
      <c r="F1264" s="11">
        <f>L1264</f>
        <v>416.16670424278914</v>
      </c>
      <c r="G1264" s="11">
        <f>P1264</f>
        <v>416.16670424278914</v>
      </c>
      <c r="H1264" s="24">
        <f>H1263+IF(Limit=Oui,MAX(0,K1263),K1263)</f>
        <v>416.16670424278914</v>
      </c>
      <c r="I1264" s="12">
        <f>Cp*RhoP/(J1264*RhoA)*dP/1000*MassivSS</f>
        <v>0.46131471369733829</v>
      </c>
      <c r="J1264" s="24">
        <f>IF(H1264&lt;600,425+0.773*H1264-1.69/1000*H1264^2+2.22/1000^2*H1264^3,IF(H1264&lt;735,666+13002/(738-H1264),IF(H1264&lt;900,545+17820/(H1264-731),650)))</f>
        <v>614.01066550582254</v>
      </c>
      <c r="K1264" s="12">
        <f>LambdaP*MassivSS/(dP/1000)/(J1264*RhoA)/(1+I1264/3)*(D1264-H1264)*DeltaT-(EXP(I1264/10)-1)*(D1264-D1263)</f>
        <v>0.27717867782410321</v>
      </c>
      <c r="L1264" s="24">
        <f>L1263+IF(Limit=Oui,MAX(0,O1263),O1263)</f>
        <v>416.16670424278914</v>
      </c>
      <c r="M1264" s="12">
        <f>Cp*RhoP/(N1264*RhoA)*dP/1000*MassivW</f>
        <v>0.46131471369733829</v>
      </c>
      <c r="N1264" s="24">
        <f>IF(L1264&lt;600,425+0.773*L1264-1.69/1000*L1264^2+2.22/1000^2*L1264^3,IF(L1264&lt;735,666+13002/(738-L1264),IF(L1264&lt;900,545+17820/(L1264-731),650)))</f>
        <v>614.01066550582254</v>
      </c>
      <c r="O1264" s="12">
        <f>LambdaP*MassivW/(dP/1000)/(N1264*RhoA)/(1+M1264/3)*(D1264-L1264)*DeltaT-(EXP(M1264/10)-1)*(D1264-D1263)</f>
        <v>0.27717867782410321</v>
      </c>
      <c r="P1264" s="24">
        <f>P1263+IF(Limit=Oui,MAX(0,S1263),S1263)</f>
        <v>416.16670424278914</v>
      </c>
      <c r="Q1264" s="12">
        <f>Cp*RhoP/(R1264*RhoA)*dP/1000*MassivSI</f>
        <v>0.46131471369733829</v>
      </c>
      <c r="R1264" s="24">
        <f>IF(P1264&lt;600,425+0.773*P1264-1.69/1000*P1264^2+2.22/1000^2*P1264^3,IF(P1264&lt;735,666+13002/(738-P1264),IF(P1264&lt;900,545+17820/(P1264-731),650)))</f>
        <v>614.01066550582254</v>
      </c>
      <c r="S1264" s="12">
        <f>LambdaP*MassivSI/(dP/1000)/(R1264*RhoA)/(1+Q1264/3)*(D1264-P1264)*DeltaT-(EXP(Q1264/10)-1)*(D1264-D1263)</f>
        <v>0.27717867782410321</v>
      </c>
    </row>
    <row r="1265" spans="2:19" x14ac:dyDescent="0.25">
      <c r="B1265" s="3">
        <f t="shared" si="76"/>
        <v>6235</v>
      </c>
      <c r="C1265" s="14">
        <f t="shared" si="77"/>
        <v>103.91666666666667</v>
      </c>
      <c r="D1265" s="11">
        <f t="shared" si="78"/>
        <v>1027.5025642329315</v>
      </c>
      <c r="E1265" s="11">
        <f t="shared" si="79"/>
        <v>416.44388292061325</v>
      </c>
      <c r="F1265" s="11">
        <f>L1265</f>
        <v>416.44388292061325</v>
      </c>
      <c r="G1265" s="11">
        <f>P1265</f>
        <v>416.44388292061325</v>
      </c>
      <c r="H1265" s="24">
        <f>H1264+IF(Limit=Oui,MAX(0,K1264),K1264)</f>
        <v>416.44388292061325</v>
      </c>
      <c r="I1265" s="12">
        <f>Cp*RhoP/(J1265*RhoA)*dP/1000*MassivSS</f>
        <v>0.46120642229140835</v>
      </c>
      <c r="J1265" s="24">
        <f>IF(H1265&lt;600,425+0.773*H1265-1.69/1000*H1265^2+2.22/1000^2*H1265^3,IF(H1265&lt;735,666+13002/(738-H1265),IF(H1265&lt;900,545+17820/(H1265-731),650)))</f>
        <v>614.1548353937726</v>
      </c>
      <c r="K1265" s="12">
        <f>LambdaP*MassivSS/(dP/1000)/(J1265*RhoA)/(1+I1265/3)*(D1265-H1265)*DeltaT-(EXP(I1265/10)-1)*(D1265-D1264)</f>
        <v>0.27705433831432119</v>
      </c>
      <c r="L1265" s="24">
        <f>L1264+IF(Limit=Oui,MAX(0,O1264),O1264)</f>
        <v>416.44388292061325</v>
      </c>
      <c r="M1265" s="12">
        <f>Cp*RhoP/(N1265*RhoA)*dP/1000*MassivW</f>
        <v>0.46120642229140835</v>
      </c>
      <c r="N1265" s="24">
        <f>IF(L1265&lt;600,425+0.773*L1265-1.69/1000*L1265^2+2.22/1000^2*L1265^3,IF(L1265&lt;735,666+13002/(738-L1265),IF(L1265&lt;900,545+17820/(L1265-731),650)))</f>
        <v>614.1548353937726</v>
      </c>
      <c r="O1265" s="12">
        <f>LambdaP*MassivW/(dP/1000)/(N1265*RhoA)/(1+M1265/3)*(D1265-L1265)*DeltaT-(EXP(M1265/10)-1)*(D1265-D1264)</f>
        <v>0.27705433831432119</v>
      </c>
      <c r="P1265" s="24">
        <f>P1264+IF(Limit=Oui,MAX(0,S1264),S1264)</f>
        <v>416.44388292061325</v>
      </c>
      <c r="Q1265" s="12">
        <f>Cp*RhoP/(R1265*RhoA)*dP/1000*MassivSI</f>
        <v>0.46120642229140835</v>
      </c>
      <c r="R1265" s="24">
        <f>IF(P1265&lt;600,425+0.773*P1265-1.69/1000*P1265^2+2.22/1000^2*P1265^3,IF(P1265&lt;735,666+13002/(738-P1265),IF(P1265&lt;900,545+17820/(P1265-731),650)))</f>
        <v>614.1548353937726</v>
      </c>
      <c r="S1265" s="12">
        <f>LambdaP*MassivSI/(dP/1000)/(R1265*RhoA)/(1+Q1265/3)*(D1265-P1265)*DeltaT-(EXP(Q1265/10)-1)*(D1265-D1264)</f>
        <v>0.27705433831432119</v>
      </c>
    </row>
    <row r="1266" spans="2:19" x14ac:dyDescent="0.25">
      <c r="B1266" s="3">
        <f t="shared" si="76"/>
        <v>6240</v>
      </c>
      <c r="C1266" s="14">
        <f t="shared" si="77"/>
        <v>104</v>
      </c>
      <c r="D1266" s="11">
        <f t="shared" si="78"/>
        <v>1027.6225254853416</v>
      </c>
      <c r="E1266" s="11">
        <f t="shared" si="79"/>
        <v>416.72093725892756</v>
      </c>
      <c r="F1266" s="11">
        <f>L1266</f>
        <v>416.72093725892756</v>
      </c>
      <c r="G1266" s="11">
        <f>P1266</f>
        <v>416.72093725892756</v>
      </c>
      <c r="H1266" s="24">
        <f>H1265+IF(Limit=Oui,MAX(0,K1265),K1265)</f>
        <v>416.72093725892756</v>
      </c>
      <c r="I1266" s="12">
        <f>Cp*RhoP/(J1266*RhoA)*dP/1000*MassivSS</f>
        <v>0.46109810537569895</v>
      </c>
      <c r="J1266" s="24">
        <f>IF(H1266&lt;600,425+0.773*H1266-1.69/1000*H1266^2+2.22/1000^2*H1266^3,IF(H1266&lt;735,666+13002/(738-H1266),IF(H1266&lt;900,545+17820/(H1266-731),650)))</f>
        <v>614.29910698535434</v>
      </c>
      <c r="K1266" s="12">
        <f>LambdaP*MassivSS/(dP/1000)/(J1266*RhoA)/(1+I1266/3)*(D1266-H1266)*DeltaT-(EXP(I1266/10)-1)*(D1266-D1265)</f>
        <v>0.27693001514169147</v>
      </c>
      <c r="L1266" s="24">
        <f>L1265+IF(Limit=Oui,MAX(0,O1265),O1265)</f>
        <v>416.72093725892756</v>
      </c>
      <c r="M1266" s="12">
        <f>Cp*RhoP/(N1266*RhoA)*dP/1000*MassivW</f>
        <v>0.46109810537569895</v>
      </c>
      <c r="N1266" s="24">
        <f>IF(L1266&lt;600,425+0.773*L1266-1.69/1000*L1266^2+2.22/1000^2*L1266^3,IF(L1266&lt;735,666+13002/(738-L1266),IF(L1266&lt;900,545+17820/(L1266-731),650)))</f>
        <v>614.29910698535434</v>
      </c>
      <c r="O1266" s="12">
        <f>LambdaP*MassivW/(dP/1000)/(N1266*RhoA)/(1+M1266/3)*(D1266-L1266)*DeltaT-(EXP(M1266/10)-1)*(D1266-D1265)</f>
        <v>0.27693001514169147</v>
      </c>
      <c r="P1266" s="24">
        <f>P1265+IF(Limit=Oui,MAX(0,S1265),S1265)</f>
        <v>416.72093725892756</v>
      </c>
      <c r="Q1266" s="12">
        <f>Cp*RhoP/(R1266*RhoA)*dP/1000*MassivSI</f>
        <v>0.46109810537569895</v>
      </c>
      <c r="R1266" s="24">
        <f>IF(P1266&lt;600,425+0.773*P1266-1.69/1000*P1266^2+2.22/1000^2*P1266^3,IF(P1266&lt;735,666+13002/(738-P1266),IF(P1266&lt;900,545+17820/(P1266-731),650)))</f>
        <v>614.29910698535434</v>
      </c>
      <c r="S1266" s="12">
        <f>LambdaP*MassivSI/(dP/1000)/(R1266*RhoA)/(1+Q1266/3)*(D1266-P1266)*DeltaT-(EXP(Q1266/10)-1)*(D1266-D1265)</f>
        <v>0.27693001514169147</v>
      </c>
    </row>
    <row r="1267" spans="2:19" x14ac:dyDescent="0.25">
      <c r="B1267" s="3">
        <f t="shared" si="76"/>
        <v>6245</v>
      </c>
      <c r="C1267" s="14">
        <f t="shared" si="77"/>
        <v>104.08333333333333</v>
      </c>
      <c r="D1267" s="11">
        <f t="shared" si="78"/>
        <v>1027.7423907687398</v>
      </c>
      <c r="E1267" s="11">
        <f t="shared" si="79"/>
        <v>416.99786727406928</v>
      </c>
      <c r="F1267" s="11">
        <f>L1267</f>
        <v>416.99786727406928</v>
      </c>
      <c r="G1267" s="11">
        <f>P1267</f>
        <v>416.99786727406928</v>
      </c>
      <c r="H1267" s="24">
        <f>H1266+IF(Limit=Oui,MAX(0,K1266),K1266)</f>
        <v>416.99786727406928</v>
      </c>
      <c r="I1267" s="12">
        <f>Cp*RhoP/(J1267*RhoA)*dP/1000*MassivSS</f>
        <v>0.46098976297121463</v>
      </c>
      <c r="J1267" s="24">
        <f>IF(H1267&lt;600,425+0.773*H1267-1.69/1000*H1267^2+2.22/1000^2*H1267^3,IF(H1267&lt;735,666+13002/(738-H1267),IF(H1267&lt;900,545+17820/(H1267-731),650)))</f>
        <v>614.44348034821257</v>
      </c>
      <c r="K1267" s="12">
        <f>LambdaP*MassivSS/(dP/1000)/(J1267*RhoA)/(1+I1267/3)*(D1267-H1267)*DeltaT-(EXP(I1267/10)-1)*(D1267-D1266)</f>
        <v>0.27680570840495566</v>
      </c>
      <c r="L1267" s="24">
        <f>L1266+IF(Limit=Oui,MAX(0,O1266),O1266)</f>
        <v>416.99786727406928</v>
      </c>
      <c r="M1267" s="12">
        <f>Cp*RhoP/(N1267*RhoA)*dP/1000*MassivW</f>
        <v>0.46098976297121463</v>
      </c>
      <c r="N1267" s="24">
        <f>IF(L1267&lt;600,425+0.773*L1267-1.69/1000*L1267^2+2.22/1000^2*L1267^3,IF(L1267&lt;735,666+13002/(738-L1267),IF(L1267&lt;900,545+17820/(L1267-731),650)))</f>
        <v>614.44348034821257</v>
      </c>
      <c r="O1267" s="12">
        <f>LambdaP*MassivW/(dP/1000)/(N1267*RhoA)/(1+M1267/3)*(D1267-L1267)*DeltaT-(EXP(M1267/10)-1)*(D1267-D1266)</f>
        <v>0.27680570840495566</v>
      </c>
      <c r="P1267" s="24">
        <f>P1266+IF(Limit=Oui,MAX(0,S1266),S1266)</f>
        <v>416.99786727406928</v>
      </c>
      <c r="Q1267" s="12">
        <f>Cp*RhoP/(R1267*RhoA)*dP/1000*MassivSI</f>
        <v>0.46098976297121463</v>
      </c>
      <c r="R1267" s="24">
        <f>IF(P1267&lt;600,425+0.773*P1267-1.69/1000*P1267^2+2.22/1000^2*P1267^3,IF(P1267&lt;735,666+13002/(738-P1267),IF(P1267&lt;900,545+17820/(P1267-731),650)))</f>
        <v>614.44348034821257</v>
      </c>
      <c r="S1267" s="12">
        <f>LambdaP*MassivSI/(dP/1000)/(R1267*RhoA)/(1+Q1267/3)*(D1267-P1267)*DeltaT-(EXP(Q1267/10)-1)*(D1267-D1266)</f>
        <v>0.27680570840495566</v>
      </c>
    </row>
    <row r="1268" spans="2:19" x14ac:dyDescent="0.25">
      <c r="B1268" s="3">
        <f t="shared" si="76"/>
        <v>6250</v>
      </c>
      <c r="C1268" s="14">
        <f t="shared" si="77"/>
        <v>104.16666666666667</v>
      </c>
      <c r="D1268" s="11">
        <f t="shared" si="78"/>
        <v>1027.8621602365533</v>
      </c>
      <c r="E1268" s="11">
        <f t="shared" si="79"/>
        <v>417.27467298247421</v>
      </c>
      <c r="F1268" s="11">
        <f>L1268</f>
        <v>417.27467298247421</v>
      </c>
      <c r="G1268" s="11">
        <f>P1268</f>
        <v>417.27467298247421</v>
      </c>
      <c r="H1268" s="24">
        <f>H1267+IF(Limit=Oui,MAX(0,K1267),K1267)</f>
        <v>417.27467298247421</v>
      </c>
      <c r="I1268" s="12">
        <f>Cp*RhoP/(J1268*RhoA)*dP/1000*MassivSS</f>
        <v>0.46088139509944059</v>
      </c>
      <c r="J1268" s="24">
        <f>IF(H1268&lt;600,425+0.773*H1268-1.69/1000*H1268^2+2.22/1000^2*H1268^3,IF(H1268&lt;735,666+13002/(738-H1268),IF(H1268&lt;900,545+17820/(H1268-731),650)))</f>
        <v>614.58795554942219</v>
      </c>
      <c r="K1268" s="12">
        <f>LambdaP*MassivSS/(dP/1000)/(J1268*RhoA)/(1+I1268/3)*(D1268-H1268)*DeltaT-(EXP(I1268/10)-1)*(D1268-D1267)</f>
        <v>0.27668141820286507</v>
      </c>
      <c r="L1268" s="24">
        <f>L1267+IF(Limit=Oui,MAX(0,O1267),O1267)</f>
        <v>417.27467298247421</v>
      </c>
      <c r="M1268" s="12">
        <f>Cp*RhoP/(N1268*RhoA)*dP/1000*MassivW</f>
        <v>0.46088139509944059</v>
      </c>
      <c r="N1268" s="24">
        <f>IF(L1268&lt;600,425+0.773*L1268-1.69/1000*L1268^2+2.22/1000^2*L1268^3,IF(L1268&lt;735,666+13002/(738-L1268),IF(L1268&lt;900,545+17820/(L1268-731),650)))</f>
        <v>614.58795554942219</v>
      </c>
      <c r="O1268" s="12">
        <f>LambdaP*MassivW/(dP/1000)/(N1268*RhoA)/(1+M1268/3)*(D1268-L1268)*DeltaT-(EXP(M1268/10)-1)*(D1268-D1267)</f>
        <v>0.27668141820286507</v>
      </c>
      <c r="P1268" s="24">
        <f>P1267+IF(Limit=Oui,MAX(0,S1267),S1267)</f>
        <v>417.27467298247421</v>
      </c>
      <c r="Q1268" s="12">
        <f>Cp*RhoP/(R1268*RhoA)*dP/1000*MassivSI</f>
        <v>0.46088139509944059</v>
      </c>
      <c r="R1268" s="24">
        <f>IF(P1268&lt;600,425+0.773*P1268-1.69/1000*P1268^2+2.22/1000^2*P1268^3,IF(P1268&lt;735,666+13002/(738-P1268),IF(P1268&lt;900,545+17820/(P1268-731),650)))</f>
        <v>614.58795554942219</v>
      </c>
      <c r="S1268" s="12">
        <f>LambdaP*MassivSI/(dP/1000)/(R1268*RhoA)/(1+Q1268/3)*(D1268-P1268)*DeltaT-(EXP(Q1268/10)-1)*(D1268-D1267)</f>
        <v>0.27668141820286507</v>
      </c>
    </row>
    <row r="1269" spans="2:19" x14ac:dyDescent="0.25">
      <c r="B1269" s="3">
        <f t="shared" si="76"/>
        <v>6255</v>
      </c>
      <c r="C1269" s="14">
        <f t="shared" si="77"/>
        <v>104.25</v>
      </c>
      <c r="D1269" s="11">
        <f t="shared" si="78"/>
        <v>1027.9818340418426</v>
      </c>
      <c r="E1269" s="11">
        <f t="shared" si="79"/>
        <v>417.5513544006771</v>
      </c>
      <c r="F1269" s="11">
        <f>L1269</f>
        <v>417.5513544006771</v>
      </c>
      <c r="G1269" s="11">
        <f>P1269</f>
        <v>417.5513544006771</v>
      </c>
      <c r="H1269" s="24">
        <f>H1268+IF(Limit=Oui,MAX(0,K1268),K1268)</f>
        <v>417.5513544006771</v>
      </c>
      <c r="I1269" s="12">
        <f>Cp*RhoP/(J1269*RhoA)*dP/1000*MassivSS</f>
        <v>0.46077300178234148</v>
      </c>
      <c r="J1269" s="24">
        <f>IF(H1269&lt;600,425+0.773*H1269-1.69/1000*H1269^2+2.22/1000^2*H1269^3,IF(H1269&lt;735,666+13002/(738-H1269),IF(H1269&lt;900,545+17820/(H1269-731),650)))</f>
        <v>614.73253265548851</v>
      </c>
      <c r="K1269" s="12">
        <f>LambdaP*MassivSS/(dP/1000)/(J1269*RhoA)/(1+I1269/3)*(D1269-H1269)*DeltaT-(EXP(I1269/10)-1)*(D1269-D1268)</f>
        <v>0.2765571446339769</v>
      </c>
      <c r="L1269" s="24">
        <f>L1268+IF(Limit=Oui,MAX(0,O1268),O1268)</f>
        <v>417.5513544006771</v>
      </c>
      <c r="M1269" s="12">
        <f>Cp*RhoP/(N1269*RhoA)*dP/1000*MassivW</f>
        <v>0.46077300178234148</v>
      </c>
      <c r="N1269" s="24">
        <f>IF(L1269&lt;600,425+0.773*L1269-1.69/1000*L1269^2+2.22/1000^2*L1269^3,IF(L1269&lt;735,666+13002/(738-L1269),IF(L1269&lt;900,545+17820/(L1269-731),650)))</f>
        <v>614.73253265548851</v>
      </c>
      <c r="O1269" s="12">
        <f>LambdaP*MassivW/(dP/1000)/(N1269*RhoA)/(1+M1269/3)*(D1269-L1269)*DeltaT-(EXP(M1269/10)-1)*(D1269-D1268)</f>
        <v>0.2765571446339769</v>
      </c>
      <c r="P1269" s="24">
        <f>P1268+IF(Limit=Oui,MAX(0,S1268),S1268)</f>
        <v>417.5513544006771</v>
      </c>
      <c r="Q1269" s="12">
        <f>Cp*RhoP/(R1269*RhoA)*dP/1000*MassivSI</f>
        <v>0.46077300178234148</v>
      </c>
      <c r="R1269" s="24">
        <f>IF(P1269&lt;600,425+0.773*P1269-1.69/1000*P1269^2+2.22/1000^2*P1269^3,IF(P1269&lt;735,666+13002/(738-P1269),IF(P1269&lt;900,545+17820/(P1269-731),650)))</f>
        <v>614.73253265548851</v>
      </c>
      <c r="S1269" s="12">
        <f>LambdaP*MassivSI/(dP/1000)/(R1269*RhoA)/(1+Q1269/3)*(D1269-P1269)*DeltaT-(EXP(Q1269/10)-1)*(D1269-D1268)</f>
        <v>0.2765571446339769</v>
      </c>
    </row>
    <row r="1270" spans="2:19" x14ac:dyDescent="0.25">
      <c r="B1270" s="3">
        <f t="shared" si="76"/>
        <v>6260</v>
      </c>
      <c r="C1270" s="14">
        <f t="shared" si="77"/>
        <v>104.33333333333333</v>
      </c>
      <c r="D1270" s="11">
        <f t="shared" si="78"/>
        <v>1028.1014123373011</v>
      </c>
      <c r="E1270" s="11">
        <f t="shared" si="79"/>
        <v>417.82791154531105</v>
      </c>
      <c r="F1270" s="11">
        <f>L1270</f>
        <v>417.82791154531105</v>
      </c>
      <c r="G1270" s="11">
        <f>P1270</f>
        <v>417.82791154531105</v>
      </c>
      <c r="H1270" s="24">
        <f>H1269+IF(Limit=Oui,MAX(0,K1269),K1269)</f>
        <v>417.82791154531105</v>
      </c>
      <c r="I1270" s="12">
        <f>Cp*RhoP/(J1270*RhoA)*dP/1000*MassivSS</f>
        <v>0.46066458304235963</v>
      </c>
      <c r="J1270" s="24">
        <f>IF(H1270&lt;600,425+0.773*H1270-1.69/1000*H1270^2+2.22/1000^2*H1270^3,IF(H1270&lt;735,666+13002/(738-H1270),IF(H1270&lt;900,545+17820/(H1270-731),650)))</f>
        <v>614.87721173234786</v>
      </c>
      <c r="K1270" s="12">
        <f>LambdaP*MassivSS/(dP/1000)/(J1270*RhoA)/(1+I1270/3)*(D1270-H1270)*DeltaT-(EXP(I1270/10)-1)*(D1270-D1269)</f>
        <v>0.2764328877968148</v>
      </c>
      <c r="L1270" s="24">
        <f>L1269+IF(Limit=Oui,MAX(0,O1269),O1269)</f>
        <v>417.82791154531105</v>
      </c>
      <c r="M1270" s="12">
        <f>Cp*RhoP/(N1270*RhoA)*dP/1000*MassivW</f>
        <v>0.46066458304235963</v>
      </c>
      <c r="N1270" s="24">
        <f>IF(L1270&lt;600,425+0.773*L1270-1.69/1000*L1270^2+2.22/1000^2*L1270^3,IF(L1270&lt;735,666+13002/(738-L1270),IF(L1270&lt;900,545+17820/(L1270-731),650)))</f>
        <v>614.87721173234786</v>
      </c>
      <c r="O1270" s="12">
        <f>LambdaP*MassivW/(dP/1000)/(N1270*RhoA)/(1+M1270/3)*(D1270-L1270)*DeltaT-(EXP(M1270/10)-1)*(D1270-D1269)</f>
        <v>0.2764328877968148</v>
      </c>
      <c r="P1270" s="24">
        <f>P1269+IF(Limit=Oui,MAX(0,S1269),S1269)</f>
        <v>417.82791154531105</v>
      </c>
      <c r="Q1270" s="12">
        <f>Cp*RhoP/(R1270*RhoA)*dP/1000*MassivSI</f>
        <v>0.46066458304235963</v>
      </c>
      <c r="R1270" s="24">
        <f>IF(P1270&lt;600,425+0.773*P1270-1.69/1000*P1270^2+2.22/1000^2*P1270^3,IF(P1270&lt;735,666+13002/(738-P1270),IF(P1270&lt;900,545+17820/(P1270-731),650)))</f>
        <v>614.87721173234786</v>
      </c>
      <c r="S1270" s="12">
        <f>LambdaP*MassivSI/(dP/1000)/(R1270*RhoA)/(1+Q1270/3)*(D1270-P1270)*DeltaT-(EXP(Q1270/10)-1)*(D1270-D1269)</f>
        <v>0.2764328877968148</v>
      </c>
    </row>
    <row r="1271" spans="2:19" x14ac:dyDescent="0.25">
      <c r="B1271" s="3">
        <f t="shared" si="76"/>
        <v>6265</v>
      </c>
      <c r="C1271" s="14">
        <f t="shared" si="77"/>
        <v>104.41666666666667</v>
      </c>
      <c r="D1271" s="11">
        <f t="shared" si="78"/>
        <v>1028.2208952752571</v>
      </c>
      <c r="E1271" s="11">
        <f t="shared" si="79"/>
        <v>418.10434443310788</v>
      </c>
      <c r="F1271" s="11">
        <f>L1271</f>
        <v>418.10434443310788</v>
      </c>
      <c r="G1271" s="11">
        <f>P1271</f>
        <v>418.10434443310788</v>
      </c>
      <c r="H1271" s="24">
        <f>H1270+IF(Limit=Oui,MAX(0,K1270),K1270)</f>
        <v>418.10434443310788</v>
      </c>
      <c r="I1271" s="12">
        <f>Cp*RhoP/(J1271*RhoA)*dP/1000*MassivSS</f>
        <v>0.46055613890241215</v>
      </c>
      <c r="J1271" s="24">
        <f>IF(H1271&lt;600,425+0.773*H1271-1.69/1000*H1271^2+2.22/1000^2*H1271^3,IF(H1271&lt;735,666+13002/(738-H1271),IF(H1271&lt;900,545+17820/(H1271-731),650)))</f>
        <v>615.02199284537016</v>
      </c>
      <c r="K1271" s="12">
        <f>LambdaP*MassivSS/(dP/1000)/(J1271*RhoA)/(1+I1271/3)*(D1271-H1271)*DeltaT-(EXP(I1271/10)-1)*(D1271-D1270)</f>
        <v>0.27630864778977143</v>
      </c>
      <c r="L1271" s="24">
        <f>L1270+IF(Limit=Oui,MAX(0,O1270),O1270)</f>
        <v>418.10434443310788</v>
      </c>
      <c r="M1271" s="12">
        <f>Cp*RhoP/(N1271*RhoA)*dP/1000*MassivW</f>
        <v>0.46055613890241215</v>
      </c>
      <c r="N1271" s="24">
        <f>IF(L1271&lt;600,425+0.773*L1271-1.69/1000*L1271^2+2.22/1000^2*L1271^3,IF(L1271&lt;735,666+13002/(738-L1271),IF(L1271&lt;900,545+17820/(L1271-731),650)))</f>
        <v>615.02199284537016</v>
      </c>
      <c r="O1271" s="12">
        <f>LambdaP*MassivW/(dP/1000)/(N1271*RhoA)/(1+M1271/3)*(D1271-L1271)*DeltaT-(EXP(M1271/10)-1)*(D1271-D1270)</f>
        <v>0.27630864778977143</v>
      </c>
      <c r="P1271" s="24">
        <f>P1270+IF(Limit=Oui,MAX(0,S1270),S1270)</f>
        <v>418.10434443310788</v>
      </c>
      <c r="Q1271" s="12">
        <f>Cp*RhoP/(R1271*RhoA)*dP/1000*MassivSI</f>
        <v>0.46055613890241215</v>
      </c>
      <c r="R1271" s="24">
        <f>IF(P1271&lt;600,425+0.773*P1271-1.69/1000*P1271^2+2.22/1000^2*P1271^3,IF(P1271&lt;735,666+13002/(738-P1271),IF(P1271&lt;900,545+17820/(P1271-731),650)))</f>
        <v>615.02199284537016</v>
      </c>
      <c r="S1271" s="12">
        <f>LambdaP*MassivSI/(dP/1000)/(R1271*RhoA)/(1+Q1271/3)*(D1271-P1271)*DeltaT-(EXP(Q1271/10)-1)*(D1271-D1270)</f>
        <v>0.27630864778977143</v>
      </c>
    </row>
    <row r="1272" spans="2:19" x14ac:dyDescent="0.25">
      <c r="B1272" s="3">
        <f t="shared" si="76"/>
        <v>6270</v>
      </c>
      <c r="C1272" s="14">
        <f t="shared" si="77"/>
        <v>104.5</v>
      </c>
      <c r="D1272" s="11">
        <f t="shared" si="78"/>
        <v>1028.3402830076745</v>
      </c>
      <c r="E1272" s="11">
        <f t="shared" si="79"/>
        <v>418.38065308089767</v>
      </c>
      <c r="F1272" s="11">
        <f>L1272</f>
        <v>418.38065308089767</v>
      </c>
      <c r="G1272" s="11">
        <f>P1272</f>
        <v>418.38065308089767</v>
      </c>
      <c r="H1272" s="24">
        <f>H1271+IF(Limit=Oui,MAX(0,K1271),K1271)</f>
        <v>418.38065308089767</v>
      </c>
      <c r="I1272" s="12">
        <f>Cp*RhoP/(J1272*RhoA)*dP/1000*MassivSS</f>
        <v>0.46044766938589016</v>
      </c>
      <c r="J1272" s="24">
        <f>IF(H1272&lt;600,425+0.773*H1272-1.69/1000*H1272^2+2.22/1000^2*H1272^3,IF(H1272&lt;735,666+13002/(738-H1272),IF(H1272&lt;900,545+17820/(H1272-731),650)))</f>
        <v>615.16687605935908</v>
      </c>
      <c r="K1272" s="12">
        <f>LambdaP*MassivSS/(dP/1000)/(J1272*RhoA)/(1+I1272/3)*(D1272-H1272)*DeltaT-(EXP(I1272/10)-1)*(D1272-D1271)</f>
        <v>0.27618442471116167</v>
      </c>
      <c r="L1272" s="24">
        <f>L1271+IF(Limit=Oui,MAX(0,O1271),O1271)</f>
        <v>418.38065308089767</v>
      </c>
      <c r="M1272" s="12">
        <f>Cp*RhoP/(N1272*RhoA)*dP/1000*MassivW</f>
        <v>0.46044766938589016</v>
      </c>
      <c r="N1272" s="24">
        <f>IF(L1272&lt;600,425+0.773*L1272-1.69/1000*L1272^2+2.22/1000^2*L1272^3,IF(L1272&lt;735,666+13002/(738-L1272),IF(L1272&lt;900,545+17820/(L1272-731),650)))</f>
        <v>615.16687605935908</v>
      </c>
      <c r="O1272" s="12">
        <f>LambdaP*MassivW/(dP/1000)/(N1272*RhoA)/(1+M1272/3)*(D1272-L1272)*DeltaT-(EXP(M1272/10)-1)*(D1272-D1271)</f>
        <v>0.27618442471116167</v>
      </c>
      <c r="P1272" s="24">
        <f>P1271+IF(Limit=Oui,MAX(0,S1271),S1271)</f>
        <v>418.38065308089767</v>
      </c>
      <c r="Q1272" s="12">
        <f>Cp*RhoP/(R1272*RhoA)*dP/1000*MassivSI</f>
        <v>0.46044766938589016</v>
      </c>
      <c r="R1272" s="24">
        <f>IF(P1272&lt;600,425+0.773*P1272-1.69/1000*P1272^2+2.22/1000^2*P1272^3,IF(P1272&lt;735,666+13002/(738-P1272),IF(P1272&lt;900,545+17820/(P1272-731),650)))</f>
        <v>615.16687605935908</v>
      </c>
      <c r="S1272" s="12">
        <f>LambdaP*MassivSI/(dP/1000)/(R1272*RhoA)/(1+Q1272/3)*(D1272-P1272)*DeltaT-(EXP(Q1272/10)-1)*(D1272-D1271)</f>
        <v>0.27618442471116167</v>
      </c>
    </row>
    <row r="1273" spans="2:19" x14ac:dyDescent="0.25">
      <c r="B1273" s="3">
        <f t="shared" si="76"/>
        <v>6275</v>
      </c>
      <c r="C1273" s="14">
        <f t="shared" si="77"/>
        <v>104.58333333333333</v>
      </c>
      <c r="D1273" s="11">
        <f t="shared" si="78"/>
        <v>1028.4595756861549</v>
      </c>
      <c r="E1273" s="11">
        <f t="shared" si="79"/>
        <v>418.65683750560885</v>
      </c>
      <c r="F1273" s="11">
        <f>L1273</f>
        <v>418.65683750560885</v>
      </c>
      <c r="G1273" s="11">
        <f>P1273</f>
        <v>418.65683750560885</v>
      </c>
      <c r="H1273" s="24">
        <f>H1272+IF(Limit=Oui,MAX(0,K1272),K1272)</f>
        <v>418.65683750560885</v>
      </c>
      <c r="I1273" s="12">
        <f>Cp*RhoP/(J1273*RhoA)*dP/1000*MassivSS</f>
        <v>0.46033917451665562</v>
      </c>
      <c r="J1273" s="24">
        <f>IF(H1273&lt;600,425+0.773*H1273-1.69/1000*H1273^2+2.22/1000^2*H1273^3,IF(H1273&lt;735,666+13002/(738-H1273),IF(H1273&lt;900,545+17820/(H1273-731),650)))</f>
        <v>615.31186143855382</v>
      </c>
      <c r="K1273" s="12">
        <f>LambdaP*MassivSS/(dP/1000)/(J1273*RhoA)/(1+I1273/3)*(D1273-H1273)*DeltaT-(EXP(I1273/10)-1)*(D1273-D1272)</f>
        <v>0.27606021865914804</v>
      </c>
      <c r="L1273" s="24">
        <f>L1272+IF(Limit=Oui,MAX(0,O1272),O1272)</f>
        <v>418.65683750560885</v>
      </c>
      <c r="M1273" s="12">
        <f>Cp*RhoP/(N1273*RhoA)*dP/1000*MassivW</f>
        <v>0.46033917451665562</v>
      </c>
      <c r="N1273" s="24">
        <f>IF(L1273&lt;600,425+0.773*L1273-1.69/1000*L1273^2+2.22/1000^2*L1273^3,IF(L1273&lt;735,666+13002/(738-L1273),IF(L1273&lt;900,545+17820/(L1273-731),650)))</f>
        <v>615.31186143855382</v>
      </c>
      <c r="O1273" s="12">
        <f>LambdaP*MassivW/(dP/1000)/(N1273*RhoA)/(1+M1273/3)*(D1273-L1273)*DeltaT-(EXP(M1273/10)-1)*(D1273-D1272)</f>
        <v>0.27606021865914804</v>
      </c>
      <c r="P1273" s="24">
        <f>P1272+IF(Limit=Oui,MAX(0,S1272),S1272)</f>
        <v>418.65683750560885</v>
      </c>
      <c r="Q1273" s="12">
        <f>Cp*RhoP/(R1273*RhoA)*dP/1000*MassivSI</f>
        <v>0.46033917451665562</v>
      </c>
      <c r="R1273" s="24">
        <f>IF(P1273&lt;600,425+0.773*P1273-1.69/1000*P1273^2+2.22/1000^2*P1273^3,IF(P1273&lt;735,666+13002/(738-P1273),IF(P1273&lt;900,545+17820/(P1273-731),650)))</f>
        <v>615.31186143855382</v>
      </c>
      <c r="S1273" s="12">
        <f>LambdaP*MassivSI/(dP/1000)/(R1273*RhoA)/(1+Q1273/3)*(D1273-P1273)*DeltaT-(EXP(Q1273/10)-1)*(D1273-D1272)</f>
        <v>0.27606021865914804</v>
      </c>
    </row>
    <row r="1274" spans="2:19" x14ac:dyDescent="0.25">
      <c r="B1274" s="3">
        <f t="shared" si="76"/>
        <v>6280</v>
      </c>
      <c r="C1274" s="14">
        <f t="shared" si="77"/>
        <v>104.66666666666667</v>
      </c>
      <c r="D1274" s="11">
        <f t="shared" si="78"/>
        <v>1028.5787734619378</v>
      </c>
      <c r="E1274" s="11">
        <f t="shared" si="79"/>
        <v>418.932897724268</v>
      </c>
      <c r="F1274" s="11">
        <f>L1274</f>
        <v>418.932897724268</v>
      </c>
      <c r="G1274" s="11">
        <f>P1274</f>
        <v>418.932897724268</v>
      </c>
      <c r="H1274" s="24">
        <f>H1273+IF(Limit=Oui,MAX(0,K1273),K1273)</f>
        <v>418.932897724268</v>
      </c>
      <c r="I1274" s="12">
        <f>Cp*RhoP/(J1274*RhoA)*dP/1000*MassivSS</f>
        <v>0.46023065431904042</v>
      </c>
      <c r="J1274" s="24">
        <f>IF(H1274&lt;600,425+0.773*H1274-1.69/1000*H1274^2+2.22/1000^2*H1274^3,IF(H1274&lt;735,666+13002/(738-H1274),IF(H1274&lt;900,545+17820/(H1274-731),650)))</f>
        <v>615.45694904662969</v>
      </c>
      <c r="K1274" s="12">
        <f>LambdaP*MassivSS/(dP/1000)/(J1274*RhoA)/(1+I1274/3)*(D1274-H1274)*DeltaT-(EXP(I1274/10)-1)*(D1274-D1273)</f>
        <v>0.27593602973184661</v>
      </c>
      <c r="L1274" s="24">
        <f>L1273+IF(Limit=Oui,MAX(0,O1273),O1273)</f>
        <v>418.932897724268</v>
      </c>
      <c r="M1274" s="12">
        <f>Cp*RhoP/(N1274*RhoA)*dP/1000*MassivW</f>
        <v>0.46023065431904042</v>
      </c>
      <c r="N1274" s="24">
        <f>IF(L1274&lt;600,425+0.773*L1274-1.69/1000*L1274^2+2.22/1000^2*L1274^3,IF(L1274&lt;735,666+13002/(738-L1274),IF(L1274&lt;900,545+17820/(L1274-731),650)))</f>
        <v>615.45694904662969</v>
      </c>
      <c r="O1274" s="12">
        <f>LambdaP*MassivW/(dP/1000)/(N1274*RhoA)/(1+M1274/3)*(D1274-L1274)*DeltaT-(EXP(M1274/10)-1)*(D1274-D1273)</f>
        <v>0.27593602973184661</v>
      </c>
      <c r="P1274" s="24">
        <f>P1273+IF(Limit=Oui,MAX(0,S1273),S1273)</f>
        <v>418.932897724268</v>
      </c>
      <c r="Q1274" s="12">
        <f>Cp*RhoP/(R1274*RhoA)*dP/1000*MassivSI</f>
        <v>0.46023065431904042</v>
      </c>
      <c r="R1274" s="24">
        <f>IF(P1274&lt;600,425+0.773*P1274-1.69/1000*P1274^2+2.22/1000^2*P1274^3,IF(P1274&lt;735,666+13002/(738-P1274),IF(P1274&lt;900,545+17820/(P1274-731),650)))</f>
        <v>615.45694904662969</v>
      </c>
      <c r="S1274" s="12">
        <f>LambdaP*MassivSI/(dP/1000)/(R1274*RhoA)/(1+Q1274/3)*(D1274-P1274)*DeltaT-(EXP(Q1274/10)-1)*(D1274-D1273)</f>
        <v>0.27593602973184661</v>
      </c>
    </row>
    <row r="1275" spans="2:19" x14ac:dyDescent="0.25">
      <c r="B1275" s="3">
        <f t="shared" si="76"/>
        <v>6285</v>
      </c>
      <c r="C1275" s="14">
        <f t="shared" si="77"/>
        <v>104.75</v>
      </c>
      <c r="D1275" s="11">
        <f t="shared" si="78"/>
        <v>1028.6978764859014</v>
      </c>
      <c r="E1275" s="11">
        <f t="shared" si="79"/>
        <v>419.20883375399984</v>
      </c>
      <c r="F1275" s="11">
        <f>L1275</f>
        <v>419.20883375399984</v>
      </c>
      <c r="G1275" s="11">
        <f>P1275</f>
        <v>419.20883375399984</v>
      </c>
      <c r="H1275" s="24">
        <f>H1274+IF(Limit=Oui,MAX(0,K1274),K1274)</f>
        <v>419.20883375399984</v>
      </c>
      <c r="I1275" s="12">
        <f>Cp*RhoP/(J1275*RhoA)*dP/1000*MassivSS</f>
        <v>0.46012210881784327</v>
      </c>
      <c r="J1275" s="24">
        <f>IF(H1275&lt;600,425+0.773*H1275-1.69/1000*H1275^2+2.22/1000^2*H1275^3,IF(H1275&lt;735,666+13002/(738-H1275),IF(H1275&lt;900,545+17820/(H1275-731),650)))</f>
        <v>615.60213894670028</v>
      </c>
      <c r="K1275" s="12">
        <f>LambdaP*MassivSS/(dP/1000)/(J1275*RhoA)/(1+I1275/3)*(D1275-H1275)*DeltaT-(EXP(I1275/10)-1)*(D1275-D1274)</f>
        <v>0.27581185802727315</v>
      </c>
      <c r="L1275" s="24">
        <f>L1274+IF(Limit=Oui,MAX(0,O1274),O1274)</f>
        <v>419.20883375399984</v>
      </c>
      <c r="M1275" s="12">
        <f>Cp*RhoP/(N1275*RhoA)*dP/1000*MassivW</f>
        <v>0.46012210881784327</v>
      </c>
      <c r="N1275" s="24">
        <f>IF(L1275&lt;600,425+0.773*L1275-1.69/1000*L1275^2+2.22/1000^2*L1275^3,IF(L1275&lt;735,666+13002/(738-L1275),IF(L1275&lt;900,545+17820/(L1275-731),650)))</f>
        <v>615.60213894670028</v>
      </c>
      <c r="O1275" s="12">
        <f>LambdaP*MassivW/(dP/1000)/(N1275*RhoA)/(1+M1275/3)*(D1275-L1275)*DeltaT-(EXP(M1275/10)-1)*(D1275-D1274)</f>
        <v>0.27581185802727315</v>
      </c>
      <c r="P1275" s="24">
        <f>P1274+IF(Limit=Oui,MAX(0,S1274),S1274)</f>
        <v>419.20883375399984</v>
      </c>
      <c r="Q1275" s="12">
        <f>Cp*RhoP/(R1275*RhoA)*dP/1000*MassivSI</f>
        <v>0.46012210881784327</v>
      </c>
      <c r="R1275" s="24">
        <f>IF(P1275&lt;600,425+0.773*P1275-1.69/1000*P1275^2+2.22/1000^2*P1275^3,IF(P1275&lt;735,666+13002/(738-P1275),IF(P1275&lt;900,545+17820/(P1275-731),650)))</f>
        <v>615.60213894670028</v>
      </c>
      <c r="S1275" s="12">
        <f>LambdaP*MassivSI/(dP/1000)/(R1275*RhoA)/(1+Q1275/3)*(D1275-P1275)*DeltaT-(EXP(Q1275/10)-1)*(D1275-D1274)</f>
        <v>0.27581185802727315</v>
      </c>
    </row>
    <row r="1276" spans="2:19" x14ac:dyDescent="0.25">
      <c r="B1276" s="3">
        <f t="shared" si="76"/>
        <v>6290</v>
      </c>
      <c r="C1276" s="14">
        <f t="shared" si="77"/>
        <v>104.83333333333333</v>
      </c>
      <c r="D1276" s="11">
        <f t="shared" si="78"/>
        <v>1028.8168849085655</v>
      </c>
      <c r="E1276" s="11">
        <f t="shared" si="79"/>
        <v>419.48464561202712</v>
      </c>
      <c r="F1276" s="11">
        <f>L1276</f>
        <v>419.48464561202712</v>
      </c>
      <c r="G1276" s="11">
        <f>P1276</f>
        <v>419.48464561202712</v>
      </c>
      <c r="H1276" s="24">
        <f>H1275+IF(Limit=Oui,MAX(0,K1275),K1275)</f>
        <v>419.48464561202712</v>
      </c>
      <c r="I1276" s="12">
        <f>Cp*RhoP/(J1276*RhoA)*dP/1000*MassivSS</f>
        <v>0.46001353803832867</v>
      </c>
      <c r="J1276" s="24">
        <f>IF(H1276&lt;600,425+0.773*H1276-1.69/1000*H1276^2+2.22/1000^2*H1276^3,IF(H1276&lt;735,666+13002/(738-H1276),IF(H1276&lt;900,545+17820/(H1276-731),650)))</f>
        <v>615.74743120131814</v>
      </c>
      <c r="K1276" s="12">
        <f>LambdaP*MassivSS/(dP/1000)/(J1276*RhoA)/(1+I1276/3)*(D1276-H1276)*DeltaT-(EXP(I1276/10)-1)*(D1276-D1275)</f>
        <v>0.27568770364327838</v>
      </c>
      <c r="L1276" s="24">
        <f>L1275+IF(Limit=Oui,MAX(0,O1275),O1275)</f>
        <v>419.48464561202712</v>
      </c>
      <c r="M1276" s="12">
        <f>Cp*RhoP/(N1276*RhoA)*dP/1000*MassivW</f>
        <v>0.46001353803832867</v>
      </c>
      <c r="N1276" s="24">
        <f>IF(L1276&lt;600,425+0.773*L1276-1.69/1000*L1276^2+2.22/1000^2*L1276^3,IF(L1276&lt;735,666+13002/(738-L1276),IF(L1276&lt;900,545+17820/(L1276-731),650)))</f>
        <v>615.74743120131814</v>
      </c>
      <c r="O1276" s="12">
        <f>LambdaP*MassivW/(dP/1000)/(N1276*RhoA)/(1+M1276/3)*(D1276-L1276)*DeltaT-(EXP(M1276/10)-1)*(D1276-D1275)</f>
        <v>0.27568770364327838</v>
      </c>
      <c r="P1276" s="24">
        <f>P1275+IF(Limit=Oui,MAX(0,S1275),S1275)</f>
        <v>419.48464561202712</v>
      </c>
      <c r="Q1276" s="12">
        <f>Cp*RhoP/(R1276*RhoA)*dP/1000*MassivSI</f>
        <v>0.46001353803832867</v>
      </c>
      <c r="R1276" s="24">
        <f>IF(P1276&lt;600,425+0.773*P1276-1.69/1000*P1276^2+2.22/1000^2*P1276^3,IF(P1276&lt;735,666+13002/(738-P1276),IF(P1276&lt;900,545+17820/(P1276-731),650)))</f>
        <v>615.74743120131814</v>
      </c>
      <c r="S1276" s="12">
        <f>LambdaP*MassivSI/(dP/1000)/(R1276*RhoA)/(1+Q1276/3)*(D1276-P1276)*DeltaT-(EXP(Q1276/10)-1)*(D1276-D1275)</f>
        <v>0.27568770364327838</v>
      </c>
    </row>
    <row r="1277" spans="2:19" x14ac:dyDescent="0.25">
      <c r="B1277" s="3">
        <f t="shared" si="76"/>
        <v>6295</v>
      </c>
      <c r="C1277" s="14">
        <f t="shared" si="77"/>
        <v>104.91666666666667</v>
      </c>
      <c r="D1277" s="11">
        <f t="shared" si="78"/>
        <v>1028.9357988800903</v>
      </c>
      <c r="E1277" s="11">
        <f t="shared" si="79"/>
        <v>419.76033331567038</v>
      </c>
      <c r="F1277" s="11">
        <f>L1277</f>
        <v>419.76033331567038</v>
      </c>
      <c r="G1277" s="11">
        <f>P1277</f>
        <v>419.76033331567038</v>
      </c>
      <c r="H1277" s="24">
        <f>H1276+IF(Limit=Oui,MAX(0,K1276),K1276)</f>
        <v>419.76033331567038</v>
      </c>
      <c r="I1277" s="12">
        <f>Cp*RhoP/(J1277*RhoA)*dP/1000*MassivSS</f>
        <v>0.45990494200622467</v>
      </c>
      <c r="J1277" s="24">
        <f>IF(H1277&lt;600,425+0.773*H1277-1.69/1000*H1277^2+2.22/1000^2*H1277^3,IF(H1277&lt;735,666+13002/(738-H1277),IF(H1277&lt;900,545+17820/(H1277-731),650)))</f>
        <v>615.89282587247556</v>
      </c>
      <c r="K1277" s="12">
        <f>LambdaP*MassivSS/(dP/1000)/(J1277*RhoA)/(1+I1277/3)*(D1277-H1277)*DeltaT-(EXP(I1277/10)-1)*(D1277-D1276)</f>
        <v>0.27556356667771914</v>
      </c>
      <c r="L1277" s="24">
        <f>L1276+IF(Limit=Oui,MAX(0,O1276),O1276)</f>
        <v>419.76033331567038</v>
      </c>
      <c r="M1277" s="12">
        <f>Cp*RhoP/(N1277*RhoA)*dP/1000*MassivW</f>
        <v>0.45990494200622467</v>
      </c>
      <c r="N1277" s="24">
        <f>IF(L1277&lt;600,425+0.773*L1277-1.69/1000*L1277^2+2.22/1000^2*L1277^3,IF(L1277&lt;735,666+13002/(738-L1277),IF(L1277&lt;900,545+17820/(L1277-731),650)))</f>
        <v>615.89282587247556</v>
      </c>
      <c r="O1277" s="12">
        <f>LambdaP*MassivW/(dP/1000)/(N1277*RhoA)/(1+M1277/3)*(D1277-L1277)*DeltaT-(EXP(M1277/10)-1)*(D1277-D1276)</f>
        <v>0.27556356667771914</v>
      </c>
      <c r="P1277" s="24">
        <f>P1276+IF(Limit=Oui,MAX(0,S1276),S1276)</f>
        <v>419.76033331567038</v>
      </c>
      <c r="Q1277" s="12">
        <f>Cp*RhoP/(R1277*RhoA)*dP/1000*MassivSI</f>
        <v>0.45990494200622467</v>
      </c>
      <c r="R1277" s="24">
        <f>IF(P1277&lt;600,425+0.773*P1277-1.69/1000*P1277^2+2.22/1000^2*P1277^3,IF(P1277&lt;735,666+13002/(738-P1277),IF(P1277&lt;900,545+17820/(P1277-731),650)))</f>
        <v>615.89282587247556</v>
      </c>
      <c r="S1277" s="12">
        <f>LambdaP*MassivSI/(dP/1000)/(R1277*RhoA)/(1+Q1277/3)*(D1277-P1277)*DeltaT-(EXP(Q1277/10)-1)*(D1277-D1276)</f>
        <v>0.27556356667771914</v>
      </c>
    </row>
    <row r="1278" spans="2:19" x14ac:dyDescent="0.25">
      <c r="B1278" s="3">
        <f t="shared" si="76"/>
        <v>6300</v>
      </c>
      <c r="C1278" s="14">
        <f t="shared" si="77"/>
        <v>105</v>
      </c>
      <c r="D1278" s="11">
        <f t="shared" si="78"/>
        <v>1029.0546185502797</v>
      </c>
      <c r="E1278" s="11">
        <f t="shared" si="79"/>
        <v>420.03589688234808</v>
      </c>
      <c r="F1278" s="11">
        <f>L1278</f>
        <v>420.03589688234808</v>
      </c>
      <c r="G1278" s="11">
        <f>P1278</f>
        <v>420.03589688234808</v>
      </c>
      <c r="H1278" s="24">
        <f>H1277+IF(Limit=Oui,MAX(0,K1277),K1277)</f>
        <v>420.03589688234808</v>
      </c>
      <c r="I1278" s="12">
        <f>Cp*RhoP/(J1278*RhoA)*dP/1000*MassivSS</f>
        <v>0.45979632074772059</v>
      </c>
      <c r="J1278" s="24">
        <f>IF(H1278&lt;600,425+0.773*H1278-1.69/1000*H1278^2+2.22/1000^2*H1278^3,IF(H1278&lt;735,666+13002/(738-H1278),IF(H1278&lt;900,545+17820/(H1278-731),650)))</f>
        <v>616.03832302160686</v>
      </c>
      <c r="K1278" s="12">
        <f>LambdaP*MassivSS/(dP/1000)/(J1278*RhoA)/(1+I1278/3)*(D1278-H1278)*DeltaT-(EXP(I1278/10)-1)*(D1278-D1277)</f>
        <v>0.27543944722823283</v>
      </c>
      <c r="L1278" s="24">
        <f>L1277+IF(Limit=Oui,MAX(0,O1277),O1277)</f>
        <v>420.03589688234808</v>
      </c>
      <c r="M1278" s="12">
        <f>Cp*RhoP/(N1278*RhoA)*dP/1000*MassivW</f>
        <v>0.45979632074772059</v>
      </c>
      <c r="N1278" s="24">
        <f>IF(L1278&lt;600,425+0.773*L1278-1.69/1000*L1278^2+2.22/1000^2*L1278^3,IF(L1278&lt;735,666+13002/(738-L1278),IF(L1278&lt;900,545+17820/(L1278-731),650)))</f>
        <v>616.03832302160686</v>
      </c>
      <c r="O1278" s="12">
        <f>LambdaP*MassivW/(dP/1000)/(N1278*RhoA)/(1+M1278/3)*(D1278-L1278)*DeltaT-(EXP(M1278/10)-1)*(D1278-D1277)</f>
        <v>0.27543944722823283</v>
      </c>
      <c r="P1278" s="24">
        <f>P1277+IF(Limit=Oui,MAX(0,S1277),S1277)</f>
        <v>420.03589688234808</v>
      </c>
      <c r="Q1278" s="12">
        <f>Cp*RhoP/(R1278*RhoA)*dP/1000*MassivSI</f>
        <v>0.45979632074772059</v>
      </c>
      <c r="R1278" s="24">
        <f>IF(P1278&lt;600,425+0.773*P1278-1.69/1000*P1278^2+2.22/1000^2*P1278^3,IF(P1278&lt;735,666+13002/(738-P1278),IF(P1278&lt;900,545+17820/(P1278-731),650)))</f>
        <v>616.03832302160686</v>
      </c>
      <c r="S1278" s="12">
        <f>LambdaP*MassivSI/(dP/1000)/(R1278*RhoA)/(1+Q1278/3)*(D1278-P1278)*DeltaT-(EXP(Q1278/10)-1)*(D1278-D1277)</f>
        <v>0.27543944722823283</v>
      </c>
    </row>
    <row r="1279" spans="2:19" x14ac:dyDescent="0.25">
      <c r="B1279" s="3">
        <f t="shared" si="76"/>
        <v>6305</v>
      </c>
      <c r="C1279" s="14">
        <f t="shared" si="77"/>
        <v>105.08333333333333</v>
      </c>
      <c r="D1279" s="11">
        <f t="shared" si="78"/>
        <v>1029.1733440685812</v>
      </c>
      <c r="E1279" s="11">
        <f t="shared" si="79"/>
        <v>420.31133632957631</v>
      </c>
      <c r="F1279" s="11">
        <f>L1279</f>
        <v>420.31133632957631</v>
      </c>
      <c r="G1279" s="11">
        <f>P1279</f>
        <v>420.31133632957631</v>
      </c>
      <c r="H1279" s="24">
        <f>H1278+IF(Limit=Oui,MAX(0,K1278),K1278)</f>
        <v>420.31133632957631</v>
      </c>
      <c r="I1279" s="12">
        <f>Cp*RhoP/(J1279*RhoA)*dP/1000*MassivSS</f>
        <v>0.45968767428946578</v>
      </c>
      <c r="J1279" s="24">
        <f>IF(H1279&lt;600,425+0.773*H1279-1.69/1000*H1279^2+2.22/1000^2*H1279^3,IF(H1279&lt;735,666+13002/(738-H1279),IF(H1279&lt;900,545+17820/(H1279-731),650)))</f>
        <v>616.1839227095885</v>
      </c>
      <c r="K1279" s="12">
        <f>LambdaP*MassivSS/(dP/1000)/(J1279*RhoA)/(1+I1279/3)*(D1279-H1279)*DeltaT-(EXP(I1279/10)-1)*(D1279-D1278)</f>
        <v>0.27531534539243002</v>
      </c>
      <c r="L1279" s="24">
        <f>L1278+IF(Limit=Oui,MAX(0,O1278),O1278)</f>
        <v>420.31133632957631</v>
      </c>
      <c r="M1279" s="12">
        <f>Cp*RhoP/(N1279*RhoA)*dP/1000*MassivW</f>
        <v>0.45968767428946578</v>
      </c>
      <c r="N1279" s="24">
        <f>IF(L1279&lt;600,425+0.773*L1279-1.69/1000*L1279^2+2.22/1000^2*L1279^3,IF(L1279&lt;735,666+13002/(738-L1279),IF(L1279&lt;900,545+17820/(L1279-731),650)))</f>
        <v>616.1839227095885</v>
      </c>
      <c r="O1279" s="12">
        <f>LambdaP*MassivW/(dP/1000)/(N1279*RhoA)/(1+M1279/3)*(D1279-L1279)*DeltaT-(EXP(M1279/10)-1)*(D1279-D1278)</f>
        <v>0.27531534539243002</v>
      </c>
      <c r="P1279" s="24">
        <f>P1278+IF(Limit=Oui,MAX(0,S1278),S1278)</f>
        <v>420.31133632957631</v>
      </c>
      <c r="Q1279" s="12">
        <f>Cp*RhoP/(R1279*RhoA)*dP/1000*MassivSI</f>
        <v>0.45968767428946578</v>
      </c>
      <c r="R1279" s="24">
        <f>IF(P1279&lt;600,425+0.773*P1279-1.69/1000*P1279^2+2.22/1000^2*P1279^3,IF(P1279&lt;735,666+13002/(738-P1279),IF(P1279&lt;900,545+17820/(P1279-731),650)))</f>
        <v>616.1839227095885</v>
      </c>
      <c r="S1279" s="12">
        <f>LambdaP*MassivSI/(dP/1000)/(R1279*RhoA)/(1+Q1279/3)*(D1279-P1279)*DeltaT-(EXP(Q1279/10)-1)*(D1279-D1278)</f>
        <v>0.27531534539243002</v>
      </c>
    </row>
    <row r="1280" spans="2:19" x14ac:dyDescent="0.25">
      <c r="B1280" s="3">
        <f t="shared" si="76"/>
        <v>6310</v>
      </c>
      <c r="C1280" s="14">
        <f t="shared" si="77"/>
        <v>105.16666666666667</v>
      </c>
      <c r="D1280" s="11">
        <f t="shared" si="78"/>
        <v>1029.2919755840869</v>
      </c>
      <c r="E1280" s="11">
        <f t="shared" si="79"/>
        <v>420.58665167496872</v>
      </c>
      <c r="F1280" s="11">
        <f>L1280</f>
        <v>420.58665167496872</v>
      </c>
      <c r="G1280" s="11">
        <f>P1280</f>
        <v>420.58665167496872</v>
      </c>
      <c r="H1280" s="24">
        <f>H1279+IF(Limit=Oui,MAX(0,K1279),K1279)</f>
        <v>420.58665167496872</v>
      </c>
      <c r="I1280" s="12">
        <f>Cp*RhoP/(J1280*RhoA)*dP/1000*MassivSS</f>
        <v>0.45957900265856649</v>
      </c>
      <c r="J1280" s="24">
        <f>IF(H1280&lt;600,425+0.773*H1280-1.69/1000*H1280^2+2.22/1000^2*H1280^3,IF(H1280&lt;735,666+13002/(738-H1280),IF(H1280&lt;900,545+17820/(H1280-731),650)))</f>
        <v>616.32962499674136</v>
      </c>
      <c r="K1280" s="12">
        <f>LambdaP*MassivSS/(dP/1000)/(J1280*RhoA)/(1+I1280/3)*(D1280-H1280)*DeltaT-(EXP(I1280/10)-1)*(D1280-D1279)</f>
        <v>0.27519126126781862</v>
      </c>
      <c r="L1280" s="24">
        <f>L1279+IF(Limit=Oui,MAX(0,O1279),O1279)</f>
        <v>420.58665167496872</v>
      </c>
      <c r="M1280" s="12">
        <f>Cp*RhoP/(N1280*RhoA)*dP/1000*MassivW</f>
        <v>0.45957900265856649</v>
      </c>
      <c r="N1280" s="24">
        <f>IF(L1280&lt;600,425+0.773*L1280-1.69/1000*L1280^2+2.22/1000^2*L1280^3,IF(L1280&lt;735,666+13002/(738-L1280),IF(L1280&lt;900,545+17820/(L1280-731),650)))</f>
        <v>616.32962499674136</v>
      </c>
      <c r="O1280" s="12">
        <f>LambdaP*MassivW/(dP/1000)/(N1280*RhoA)/(1+M1280/3)*(D1280-L1280)*DeltaT-(EXP(M1280/10)-1)*(D1280-D1279)</f>
        <v>0.27519126126781862</v>
      </c>
      <c r="P1280" s="24">
        <f>P1279+IF(Limit=Oui,MAX(0,S1279),S1279)</f>
        <v>420.58665167496872</v>
      </c>
      <c r="Q1280" s="12">
        <f>Cp*RhoP/(R1280*RhoA)*dP/1000*MassivSI</f>
        <v>0.45957900265856649</v>
      </c>
      <c r="R1280" s="24">
        <f>IF(P1280&lt;600,425+0.773*P1280-1.69/1000*P1280^2+2.22/1000^2*P1280^3,IF(P1280&lt;735,666+13002/(738-P1280),IF(P1280&lt;900,545+17820/(P1280-731),650)))</f>
        <v>616.32962499674136</v>
      </c>
      <c r="S1280" s="12">
        <f>LambdaP*MassivSI/(dP/1000)/(R1280*RhoA)/(1+Q1280/3)*(D1280-P1280)*DeltaT-(EXP(Q1280/10)-1)*(D1280-D1279)</f>
        <v>0.27519126126781862</v>
      </c>
    </row>
    <row r="1281" spans="2:19" x14ac:dyDescent="0.25">
      <c r="B1281" s="3">
        <f t="shared" si="76"/>
        <v>6315</v>
      </c>
      <c r="C1281" s="14">
        <f t="shared" si="77"/>
        <v>105.25</v>
      </c>
      <c r="D1281" s="11">
        <f t="shared" si="78"/>
        <v>1029.4105132455361</v>
      </c>
      <c r="E1281" s="11">
        <f t="shared" si="79"/>
        <v>420.86184293623654</v>
      </c>
      <c r="F1281" s="11">
        <f>L1281</f>
        <v>420.86184293623654</v>
      </c>
      <c r="G1281" s="11">
        <f>P1281</f>
        <v>420.86184293623654</v>
      </c>
      <c r="H1281" s="24">
        <f>H1280+IF(Limit=Oui,MAX(0,K1280),K1280)</f>
        <v>420.86184293623654</v>
      </c>
      <c r="I1281" s="12">
        <f>Cp*RhoP/(J1281*RhoA)*dP/1000*MassivSS</f>
        <v>0.45947030588258508</v>
      </c>
      <c r="J1281" s="24">
        <f>IF(H1281&lt;600,425+0.773*H1281-1.69/1000*H1281^2+2.22/1000^2*H1281^3,IF(H1281&lt;735,666+13002/(738-H1281),IF(H1281&lt;900,545+17820/(H1281-731),650)))</f>
        <v>616.47542994283106</v>
      </c>
      <c r="K1281" s="12">
        <f>LambdaP*MassivSS/(dP/1000)/(J1281*RhoA)/(1+I1281/3)*(D1281-H1281)*DeltaT-(EXP(I1281/10)-1)*(D1281-D1280)</f>
        <v>0.27506719495173987</v>
      </c>
      <c r="L1281" s="24">
        <f>L1280+IF(Limit=Oui,MAX(0,O1280),O1280)</f>
        <v>420.86184293623654</v>
      </c>
      <c r="M1281" s="12">
        <f>Cp*RhoP/(N1281*RhoA)*dP/1000*MassivW</f>
        <v>0.45947030588258508</v>
      </c>
      <c r="N1281" s="24">
        <f>IF(L1281&lt;600,425+0.773*L1281-1.69/1000*L1281^2+2.22/1000^2*L1281^3,IF(L1281&lt;735,666+13002/(738-L1281),IF(L1281&lt;900,545+17820/(L1281-731),650)))</f>
        <v>616.47542994283106</v>
      </c>
      <c r="O1281" s="12">
        <f>LambdaP*MassivW/(dP/1000)/(N1281*RhoA)/(1+M1281/3)*(D1281-L1281)*DeltaT-(EXP(M1281/10)-1)*(D1281-D1280)</f>
        <v>0.27506719495173987</v>
      </c>
      <c r="P1281" s="24">
        <f>P1280+IF(Limit=Oui,MAX(0,S1280),S1280)</f>
        <v>420.86184293623654</v>
      </c>
      <c r="Q1281" s="12">
        <f>Cp*RhoP/(R1281*RhoA)*dP/1000*MassivSI</f>
        <v>0.45947030588258508</v>
      </c>
      <c r="R1281" s="24">
        <f>IF(P1281&lt;600,425+0.773*P1281-1.69/1000*P1281^2+2.22/1000^2*P1281^3,IF(P1281&lt;735,666+13002/(738-P1281),IF(P1281&lt;900,545+17820/(P1281-731),650)))</f>
        <v>616.47542994283106</v>
      </c>
      <c r="S1281" s="12">
        <f>LambdaP*MassivSI/(dP/1000)/(R1281*RhoA)/(1+Q1281/3)*(D1281-P1281)*DeltaT-(EXP(Q1281/10)-1)*(D1281-D1280)</f>
        <v>0.27506719495173987</v>
      </c>
    </row>
    <row r="1282" spans="2:19" x14ac:dyDescent="0.25">
      <c r="B1282" s="3">
        <f t="shared" si="76"/>
        <v>6320</v>
      </c>
      <c r="C1282" s="14">
        <f t="shared" si="77"/>
        <v>105.33333333333333</v>
      </c>
      <c r="D1282" s="11">
        <f t="shared" si="78"/>
        <v>1029.5289572013139</v>
      </c>
      <c r="E1282" s="11">
        <f t="shared" si="79"/>
        <v>421.1369101311883</v>
      </c>
      <c r="F1282" s="11">
        <f>L1282</f>
        <v>421.1369101311883</v>
      </c>
      <c r="G1282" s="11">
        <f>P1282</f>
        <v>421.1369101311883</v>
      </c>
      <c r="H1282" s="24">
        <f>H1281+IF(Limit=Oui,MAX(0,K1281),K1281)</f>
        <v>421.1369101311883</v>
      </c>
      <c r="I1282" s="12">
        <f>Cp*RhoP/(J1282*RhoA)*dP/1000*MassivSS</f>
        <v>0.45936158398953725</v>
      </c>
      <c r="J1282" s="24">
        <f>IF(H1282&lt;600,425+0.773*H1282-1.69/1000*H1282^2+2.22/1000^2*H1282^3,IF(H1282&lt;735,666+13002/(738-H1282),IF(H1282&lt;900,545+17820/(H1282-731),650)))</f>
        <v>616.62133760706956</v>
      </c>
      <c r="K1282" s="12">
        <f>LambdaP*MassivSS/(dP/1000)/(J1282*RhoA)/(1+I1282/3)*(D1282-H1282)*DeltaT-(EXP(I1282/10)-1)*(D1282-D1281)</f>
        <v>0.2749431465415384</v>
      </c>
      <c r="L1282" s="24">
        <f>L1281+IF(Limit=Oui,MAX(0,O1281),O1281)</f>
        <v>421.1369101311883</v>
      </c>
      <c r="M1282" s="12">
        <f>Cp*RhoP/(N1282*RhoA)*dP/1000*MassivW</f>
        <v>0.45936158398953725</v>
      </c>
      <c r="N1282" s="24">
        <f>IF(L1282&lt;600,425+0.773*L1282-1.69/1000*L1282^2+2.22/1000^2*L1282^3,IF(L1282&lt;735,666+13002/(738-L1282),IF(L1282&lt;900,545+17820/(L1282-731),650)))</f>
        <v>616.62133760706956</v>
      </c>
      <c r="O1282" s="12">
        <f>LambdaP*MassivW/(dP/1000)/(N1282*RhoA)/(1+M1282/3)*(D1282-L1282)*DeltaT-(EXP(M1282/10)-1)*(D1282-D1281)</f>
        <v>0.2749431465415384</v>
      </c>
      <c r="P1282" s="24">
        <f>P1281+IF(Limit=Oui,MAX(0,S1281),S1281)</f>
        <v>421.1369101311883</v>
      </c>
      <c r="Q1282" s="12">
        <f>Cp*RhoP/(R1282*RhoA)*dP/1000*MassivSI</f>
        <v>0.45936158398953725</v>
      </c>
      <c r="R1282" s="24">
        <f>IF(P1282&lt;600,425+0.773*P1282-1.69/1000*P1282^2+2.22/1000^2*P1282^3,IF(P1282&lt;735,666+13002/(738-P1282),IF(P1282&lt;900,545+17820/(P1282-731),650)))</f>
        <v>616.62133760706956</v>
      </c>
      <c r="S1282" s="12">
        <f>LambdaP*MassivSI/(dP/1000)/(R1282*RhoA)/(1+Q1282/3)*(D1282-P1282)*DeltaT-(EXP(Q1282/10)-1)*(D1282-D1281)</f>
        <v>0.2749431465415384</v>
      </c>
    </row>
    <row r="1283" spans="2:19" x14ac:dyDescent="0.25">
      <c r="B1283" s="3">
        <f t="shared" si="76"/>
        <v>6325</v>
      </c>
      <c r="C1283" s="14">
        <f t="shared" si="77"/>
        <v>105.41666666666667</v>
      </c>
      <c r="D1283" s="11">
        <f t="shared" si="78"/>
        <v>1029.6473075994554</v>
      </c>
      <c r="E1283" s="11">
        <f t="shared" si="79"/>
        <v>421.41185327772985</v>
      </c>
      <c r="F1283" s="11">
        <f>L1283</f>
        <v>421.41185327772985</v>
      </c>
      <c r="G1283" s="11">
        <f>P1283</f>
        <v>421.41185327772985</v>
      </c>
      <c r="H1283" s="24">
        <f>H1282+IF(Limit=Oui,MAX(0,K1282),K1282)</f>
        <v>421.41185327772985</v>
      </c>
      <c r="I1283" s="12">
        <f>Cp*RhoP/(J1283*RhoA)*dP/1000*MassivSS</f>
        <v>0.45925283700789055</v>
      </c>
      <c r="J1283" s="24">
        <f>IF(H1283&lt;600,425+0.773*H1283-1.69/1000*H1283^2+2.22/1000^2*H1283^3,IF(H1283&lt;735,666+13002/(738-H1283),IF(H1283&lt;900,545+17820/(H1283-731),650)))</f>
        <v>616.76734804811667</v>
      </c>
      <c r="K1283" s="12">
        <f>LambdaP*MassivSS/(dP/1000)/(J1283*RhoA)/(1+I1283/3)*(D1283-H1283)*DeltaT-(EXP(I1283/10)-1)*(D1283-D1282)</f>
        <v>0.2748191161343273</v>
      </c>
      <c r="L1283" s="24">
        <f>L1282+IF(Limit=Oui,MAX(0,O1282),O1282)</f>
        <v>421.41185327772985</v>
      </c>
      <c r="M1283" s="12">
        <f>Cp*RhoP/(N1283*RhoA)*dP/1000*MassivW</f>
        <v>0.45925283700789055</v>
      </c>
      <c r="N1283" s="24">
        <f>IF(L1283&lt;600,425+0.773*L1283-1.69/1000*L1283^2+2.22/1000^2*L1283^3,IF(L1283&lt;735,666+13002/(738-L1283),IF(L1283&lt;900,545+17820/(L1283-731),650)))</f>
        <v>616.76734804811667</v>
      </c>
      <c r="O1283" s="12">
        <f>LambdaP*MassivW/(dP/1000)/(N1283*RhoA)/(1+M1283/3)*(D1283-L1283)*DeltaT-(EXP(M1283/10)-1)*(D1283-D1282)</f>
        <v>0.2748191161343273</v>
      </c>
      <c r="P1283" s="24">
        <f>P1282+IF(Limit=Oui,MAX(0,S1282),S1282)</f>
        <v>421.41185327772985</v>
      </c>
      <c r="Q1283" s="12">
        <f>Cp*RhoP/(R1283*RhoA)*dP/1000*MassivSI</f>
        <v>0.45925283700789055</v>
      </c>
      <c r="R1283" s="24">
        <f>IF(P1283&lt;600,425+0.773*P1283-1.69/1000*P1283^2+2.22/1000^2*P1283^3,IF(P1283&lt;735,666+13002/(738-P1283),IF(P1283&lt;900,545+17820/(P1283-731),650)))</f>
        <v>616.76734804811667</v>
      </c>
      <c r="S1283" s="12">
        <f>LambdaP*MassivSI/(dP/1000)/(R1283*RhoA)/(1+Q1283/3)*(D1283-P1283)*DeltaT-(EXP(Q1283/10)-1)*(D1283-D1282)</f>
        <v>0.2748191161343273</v>
      </c>
    </row>
    <row r="1284" spans="2:19" x14ac:dyDescent="0.25">
      <c r="B1284" s="3">
        <f t="shared" si="76"/>
        <v>6330</v>
      </c>
      <c r="C1284" s="14">
        <f t="shared" si="77"/>
        <v>105.5</v>
      </c>
      <c r="D1284" s="11">
        <f t="shared" si="78"/>
        <v>1029.7655645876439</v>
      </c>
      <c r="E1284" s="11">
        <f t="shared" si="79"/>
        <v>421.68667239386417</v>
      </c>
      <c r="F1284" s="11">
        <f>L1284</f>
        <v>421.68667239386417</v>
      </c>
      <c r="G1284" s="11">
        <f>P1284</f>
        <v>421.68667239386417</v>
      </c>
      <c r="H1284" s="24">
        <f>H1283+IF(Limit=Oui,MAX(0,K1283),K1283)</f>
        <v>421.68667239386417</v>
      </c>
      <c r="I1284" s="12">
        <f>Cp*RhoP/(J1284*RhoA)*dP/1000*MassivSS</f>
        <v>0.45914406496656268</v>
      </c>
      <c r="J1284" s="24">
        <f>IF(H1284&lt;600,425+0.773*H1284-1.69/1000*H1284^2+2.22/1000^2*H1284^3,IF(H1284&lt;735,666+13002/(738-H1284),IF(H1284&lt;900,545+17820/(H1284-731),650)))</f>
        <v>616.91346132408046</v>
      </c>
      <c r="K1284" s="12">
        <f>LambdaP*MassivSS/(dP/1000)/(J1284*RhoA)/(1+I1284/3)*(D1284-H1284)*DeltaT-(EXP(I1284/10)-1)*(D1284-D1283)</f>
        <v>0.27469510382724305</v>
      </c>
      <c r="L1284" s="24">
        <f>L1283+IF(Limit=Oui,MAX(0,O1283),O1283)</f>
        <v>421.68667239386417</v>
      </c>
      <c r="M1284" s="12">
        <f>Cp*RhoP/(N1284*RhoA)*dP/1000*MassivW</f>
        <v>0.45914406496656268</v>
      </c>
      <c r="N1284" s="24">
        <f>IF(L1284&lt;600,425+0.773*L1284-1.69/1000*L1284^2+2.22/1000^2*L1284^3,IF(L1284&lt;735,666+13002/(738-L1284),IF(L1284&lt;900,545+17820/(L1284-731),650)))</f>
        <v>616.91346132408046</v>
      </c>
      <c r="O1284" s="12">
        <f>LambdaP*MassivW/(dP/1000)/(N1284*RhoA)/(1+M1284/3)*(D1284-L1284)*DeltaT-(EXP(M1284/10)-1)*(D1284-D1283)</f>
        <v>0.27469510382724305</v>
      </c>
      <c r="P1284" s="24">
        <f>P1283+IF(Limit=Oui,MAX(0,S1283),S1283)</f>
        <v>421.68667239386417</v>
      </c>
      <c r="Q1284" s="12">
        <f>Cp*RhoP/(R1284*RhoA)*dP/1000*MassivSI</f>
        <v>0.45914406496656268</v>
      </c>
      <c r="R1284" s="24">
        <f>IF(P1284&lt;600,425+0.773*P1284-1.69/1000*P1284^2+2.22/1000^2*P1284^3,IF(P1284&lt;735,666+13002/(738-P1284),IF(P1284&lt;900,545+17820/(P1284-731),650)))</f>
        <v>616.91346132408046</v>
      </c>
      <c r="S1284" s="12">
        <f>LambdaP*MassivSI/(dP/1000)/(R1284*RhoA)/(1+Q1284/3)*(D1284-P1284)*DeltaT-(EXP(Q1284/10)-1)*(D1284-D1283)</f>
        <v>0.27469510382724305</v>
      </c>
    </row>
    <row r="1285" spans="2:19" x14ac:dyDescent="0.25">
      <c r="B1285" s="3">
        <f t="shared" si="76"/>
        <v>6335</v>
      </c>
      <c r="C1285" s="14">
        <f t="shared" si="77"/>
        <v>105.58333333333333</v>
      </c>
      <c r="D1285" s="11">
        <f t="shared" si="78"/>
        <v>1029.8837283132134</v>
      </c>
      <c r="E1285" s="11">
        <f t="shared" si="79"/>
        <v>421.96136749769141</v>
      </c>
      <c r="F1285" s="11">
        <f>L1285</f>
        <v>421.96136749769141</v>
      </c>
      <c r="G1285" s="11">
        <f>P1285</f>
        <v>421.96136749769141</v>
      </c>
      <c r="H1285" s="24">
        <f>H1284+IF(Limit=Oui,MAX(0,K1284),K1284)</f>
        <v>421.96136749769141</v>
      </c>
      <c r="I1285" s="12">
        <f>Cp*RhoP/(J1285*RhoA)*dP/1000*MassivSS</f>
        <v>0.45903526789491855</v>
      </c>
      <c r="J1285" s="24">
        <f>IF(H1285&lt;600,425+0.773*H1285-1.69/1000*H1285^2+2.22/1000^2*H1285^3,IF(H1285&lt;735,666+13002/(738-H1285),IF(H1285&lt;900,545+17820/(H1285-731),650)))</f>
        <v>617.05967749251931</v>
      </c>
      <c r="K1285" s="12">
        <f>LambdaP*MassivSS/(dP/1000)/(J1285*RhoA)/(1+I1285/3)*(D1285-H1285)*DeltaT-(EXP(I1285/10)-1)*(D1285-D1284)</f>
        <v>0.27457110971725418</v>
      </c>
      <c r="L1285" s="24">
        <f>L1284+IF(Limit=Oui,MAX(0,O1284),O1284)</f>
        <v>421.96136749769141</v>
      </c>
      <c r="M1285" s="12">
        <f>Cp*RhoP/(N1285*RhoA)*dP/1000*MassivW</f>
        <v>0.45903526789491855</v>
      </c>
      <c r="N1285" s="24">
        <f>IF(L1285&lt;600,425+0.773*L1285-1.69/1000*L1285^2+2.22/1000^2*L1285^3,IF(L1285&lt;735,666+13002/(738-L1285),IF(L1285&lt;900,545+17820/(L1285-731),650)))</f>
        <v>617.05967749251931</v>
      </c>
      <c r="O1285" s="12">
        <f>LambdaP*MassivW/(dP/1000)/(N1285*RhoA)/(1+M1285/3)*(D1285-L1285)*DeltaT-(EXP(M1285/10)-1)*(D1285-D1284)</f>
        <v>0.27457110971725418</v>
      </c>
      <c r="P1285" s="24">
        <f>P1284+IF(Limit=Oui,MAX(0,S1284),S1284)</f>
        <v>421.96136749769141</v>
      </c>
      <c r="Q1285" s="12">
        <f>Cp*RhoP/(R1285*RhoA)*dP/1000*MassivSI</f>
        <v>0.45903526789491855</v>
      </c>
      <c r="R1285" s="24">
        <f>IF(P1285&lt;600,425+0.773*P1285-1.69/1000*P1285^2+2.22/1000^2*P1285^3,IF(P1285&lt;735,666+13002/(738-P1285),IF(P1285&lt;900,545+17820/(P1285-731),650)))</f>
        <v>617.05967749251931</v>
      </c>
      <c r="S1285" s="12">
        <f>LambdaP*MassivSI/(dP/1000)/(R1285*RhoA)/(1+Q1285/3)*(D1285-P1285)*DeltaT-(EXP(Q1285/10)-1)*(D1285-D1284)</f>
        <v>0.27457110971725418</v>
      </c>
    </row>
    <row r="1286" spans="2:19" x14ac:dyDescent="0.25">
      <c r="B1286" s="3">
        <f t="shared" si="76"/>
        <v>6340</v>
      </c>
      <c r="C1286" s="14">
        <f t="shared" si="77"/>
        <v>105.66666666666667</v>
      </c>
      <c r="D1286" s="11">
        <f t="shared" si="78"/>
        <v>1030.0017989231505</v>
      </c>
      <c r="E1286" s="11">
        <f t="shared" si="79"/>
        <v>422.23593860740868</v>
      </c>
      <c r="F1286" s="11">
        <f>L1286</f>
        <v>422.23593860740868</v>
      </c>
      <c r="G1286" s="11">
        <f>P1286</f>
        <v>422.23593860740868</v>
      </c>
      <c r="H1286" s="24">
        <f>H1285+IF(Limit=Oui,MAX(0,K1285),K1285)</f>
        <v>422.23593860740868</v>
      </c>
      <c r="I1286" s="12">
        <f>Cp*RhoP/(J1286*RhoA)*dP/1000*MassivSS</f>
        <v>0.45892644582276926</v>
      </c>
      <c r="J1286" s="24">
        <f>IF(H1286&lt;600,425+0.773*H1286-1.69/1000*H1286^2+2.22/1000^2*H1286^3,IF(H1286&lt;735,666+13002/(738-H1286),IF(H1286&lt;900,545+17820/(H1286-731),650)))</f>
        <v>617.20599661044275</v>
      </c>
      <c r="K1286" s="12">
        <f>LambdaP*MassivSS/(dP/1000)/(J1286*RhoA)/(1+I1286/3)*(D1286-H1286)*DeltaT-(EXP(I1286/10)-1)*(D1286-D1285)</f>
        <v>0.27444713390119202</v>
      </c>
      <c r="L1286" s="24">
        <f>L1285+IF(Limit=Oui,MAX(0,O1285),O1285)</f>
        <v>422.23593860740868</v>
      </c>
      <c r="M1286" s="12">
        <f>Cp*RhoP/(N1286*RhoA)*dP/1000*MassivW</f>
        <v>0.45892644582276926</v>
      </c>
      <c r="N1286" s="24">
        <f>IF(L1286&lt;600,425+0.773*L1286-1.69/1000*L1286^2+2.22/1000^2*L1286^3,IF(L1286&lt;735,666+13002/(738-L1286),IF(L1286&lt;900,545+17820/(L1286-731),650)))</f>
        <v>617.20599661044275</v>
      </c>
      <c r="O1286" s="12">
        <f>LambdaP*MassivW/(dP/1000)/(N1286*RhoA)/(1+M1286/3)*(D1286-L1286)*DeltaT-(EXP(M1286/10)-1)*(D1286-D1285)</f>
        <v>0.27444713390119202</v>
      </c>
      <c r="P1286" s="24">
        <f>P1285+IF(Limit=Oui,MAX(0,S1285),S1285)</f>
        <v>422.23593860740868</v>
      </c>
      <c r="Q1286" s="12">
        <f>Cp*RhoP/(R1286*RhoA)*dP/1000*MassivSI</f>
        <v>0.45892644582276926</v>
      </c>
      <c r="R1286" s="24">
        <f>IF(P1286&lt;600,425+0.773*P1286-1.69/1000*P1286^2+2.22/1000^2*P1286^3,IF(P1286&lt;735,666+13002/(738-P1286),IF(P1286&lt;900,545+17820/(P1286-731),650)))</f>
        <v>617.20599661044275</v>
      </c>
      <c r="S1286" s="12">
        <f>LambdaP*MassivSI/(dP/1000)/(R1286*RhoA)/(1+Q1286/3)*(D1286-P1286)*DeltaT-(EXP(Q1286/10)-1)*(D1286-D1285)</f>
        <v>0.27444713390119202</v>
      </c>
    </row>
    <row r="1287" spans="2:19" x14ac:dyDescent="0.25">
      <c r="B1287" s="3">
        <f t="shared" si="76"/>
        <v>6345</v>
      </c>
      <c r="C1287" s="14">
        <f t="shared" si="77"/>
        <v>105.75</v>
      </c>
      <c r="D1287" s="11">
        <f t="shared" si="78"/>
        <v>1030.1197765640939</v>
      </c>
      <c r="E1287" s="11">
        <f t="shared" si="79"/>
        <v>422.5103857413099</v>
      </c>
      <c r="F1287" s="11">
        <f>L1287</f>
        <v>422.5103857413099</v>
      </c>
      <c r="G1287" s="11">
        <f>P1287</f>
        <v>422.5103857413099</v>
      </c>
      <c r="H1287" s="24">
        <f>H1286+IF(Limit=Oui,MAX(0,K1286),K1286)</f>
        <v>422.5103857413099</v>
      </c>
      <c r="I1287" s="12">
        <f>Cp*RhoP/(J1287*RhoA)*dP/1000*MassivSS</f>
        <v>0.45881759878036932</v>
      </c>
      <c r="J1287" s="24">
        <f>IF(H1287&lt;600,425+0.773*H1287-1.69/1000*H1287^2+2.22/1000^2*H1287^3,IF(H1287&lt;735,666+13002/(738-H1287),IF(H1287&lt;900,545+17820/(H1287-731),650)))</f>
        <v>617.35241873431323</v>
      </c>
      <c r="K1287" s="12">
        <f>LambdaP*MassivSS/(dP/1000)/(J1287*RhoA)/(1+I1287/3)*(D1287-H1287)*DeltaT-(EXP(I1287/10)-1)*(D1287-D1286)</f>
        <v>0.27432317647586774</v>
      </c>
      <c r="L1287" s="24">
        <f>L1286+IF(Limit=Oui,MAX(0,O1286),O1286)</f>
        <v>422.5103857413099</v>
      </c>
      <c r="M1287" s="12">
        <f>Cp*RhoP/(N1287*RhoA)*dP/1000*MassivW</f>
        <v>0.45881759878036932</v>
      </c>
      <c r="N1287" s="24">
        <f>IF(L1287&lt;600,425+0.773*L1287-1.69/1000*L1287^2+2.22/1000^2*L1287^3,IF(L1287&lt;735,666+13002/(738-L1287),IF(L1287&lt;900,545+17820/(L1287-731),650)))</f>
        <v>617.35241873431323</v>
      </c>
      <c r="O1287" s="12">
        <f>LambdaP*MassivW/(dP/1000)/(N1287*RhoA)/(1+M1287/3)*(D1287-L1287)*DeltaT-(EXP(M1287/10)-1)*(D1287-D1286)</f>
        <v>0.27432317647586774</v>
      </c>
      <c r="P1287" s="24">
        <f>P1286+IF(Limit=Oui,MAX(0,S1286),S1286)</f>
        <v>422.5103857413099</v>
      </c>
      <c r="Q1287" s="12">
        <f>Cp*RhoP/(R1287*RhoA)*dP/1000*MassivSI</f>
        <v>0.45881759878036932</v>
      </c>
      <c r="R1287" s="24">
        <f>IF(P1287&lt;600,425+0.773*P1287-1.69/1000*P1287^2+2.22/1000^2*P1287^3,IF(P1287&lt;735,666+13002/(738-P1287),IF(P1287&lt;900,545+17820/(P1287-731),650)))</f>
        <v>617.35241873431323</v>
      </c>
      <c r="S1287" s="12">
        <f>LambdaP*MassivSI/(dP/1000)/(R1287*RhoA)/(1+Q1287/3)*(D1287-P1287)*DeltaT-(EXP(Q1287/10)-1)*(D1287-D1286)</f>
        <v>0.27432317647586774</v>
      </c>
    </row>
    <row r="1288" spans="2:19" x14ac:dyDescent="0.25">
      <c r="B1288" s="3">
        <f t="shared" si="76"/>
        <v>6350</v>
      </c>
      <c r="C1288" s="14">
        <f t="shared" si="77"/>
        <v>105.83333333333333</v>
      </c>
      <c r="D1288" s="11">
        <f t="shared" si="78"/>
        <v>1030.237661382336</v>
      </c>
      <c r="E1288" s="11">
        <f t="shared" si="79"/>
        <v>422.78470891778579</v>
      </c>
      <c r="F1288" s="11">
        <f>L1288</f>
        <v>422.78470891778579</v>
      </c>
      <c r="G1288" s="11">
        <f>P1288</f>
        <v>422.78470891778579</v>
      </c>
      <c r="H1288" s="24">
        <f>H1287+IF(Limit=Oui,MAX(0,K1287),K1287)</f>
        <v>422.78470891778579</v>
      </c>
      <c r="I1288" s="12">
        <f>Cp*RhoP/(J1288*RhoA)*dP/1000*MassivSS</f>
        <v>0.45870872679841607</v>
      </c>
      <c r="J1288" s="24">
        <f>IF(H1288&lt;600,425+0.773*H1288-1.69/1000*H1288^2+2.22/1000^2*H1288^3,IF(H1288&lt;735,666+13002/(738-H1288),IF(H1288&lt;900,545+17820/(H1288-731),650)))</f>
        <v>617.49894392004569</v>
      </c>
      <c r="K1288" s="12">
        <f>LambdaP*MassivSS/(dP/1000)/(J1288*RhoA)/(1+I1288/3)*(D1288-H1288)*DeltaT-(EXP(I1288/10)-1)*(D1288-D1287)</f>
        <v>0.27419923753793335</v>
      </c>
      <c r="L1288" s="24">
        <f>L1287+IF(Limit=Oui,MAX(0,O1287),O1287)</f>
        <v>422.78470891778579</v>
      </c>
      <c r="M1288" s="12">
        <f>Cp*RhoP/(N1288*RhoA)*dP/1000*MassivW</f>
        <v>0.45870872679841607</v>
      </c>
      <c r="N1288" s="24">
        <f>IF(L1288&lt;600,425+0.773*L1288-1.69/1000*L1288^2+2.22/1000^2*L1288^3,IF(L1288&lt;735,666+13002/(738-L1288),IF(L1288&lt;900,545+17820/(L1288-731),650)))</f>
        <v>617.49894392004569</v>
      </c>
      <c r="O1288" s="12">
        <f>LambdaP*MassivW/(dP/1000)/(N1288*RhoA)/(1+M1288/3)*(D1288-L1288)*DeltaT-(EXP(M1288/10)-1)*(D1288-D1287)</f>
        <v>0.27419923753793335</v>
      </c>
      <c r="P1288" s="24">
        <f>P1287+IF(Limit=Oui,MAX(0,S1287),S1287)</f>
        <v>422.78470891778579</v>
      </c>
      <c r="Q1288" s="12">
        <f>Cp*RhoP/(R1288*RhoA)*dP/1000*MassivSI</f>
        <v>0.45870872679841607</v>
      </c>
      <c r="R1288" s="24">
        <f>IF(P1288&lt;600,425+0.773*P1288-1.69/1000*P1288^2+2.22/1000^2*P1288^3,IF(P1288&lt;735,666+13002/(738-P1288),IF(P1288&lt;900,545+17820/(P1288-731),650)))</f>
        <v>617.49894392004569</v>
      </c>
      <c r="S1288" s="12">
        <f>LambdaP*MassivSI/(dP/1000)/(R1288*RhoA)/(1+Q1288/3)*(D1288-P1288)*DeltaT-(EXP(Q1288/10)-1)*(D1288-D1287)</f>
        <v>0.27419923753793335</v>
      </c>
    </row>
    <row r="1289" spans="2:19" x14ac:dyDescent="0.25">
      <c r="B1289" s="3">
        <f t="shared" si="76"/>
        <v>6355</v>
      </c>
      <c r="C1289" s="14">
        <f t="shared" si="77"/>
        <v>105.91666666666667</v>
      </c>
      <c r="D1289" s="11">
        <f t="shared" si="78"/>
        <v>1030.3554535238245</v>
      </c>
      <c r="E1289" s="11">
        <f t="shared" si="79"/>
        <v>423.05890815532371</v>
      </c>
      <c r="F1289" s="11">
        <f>L1289</f>
        <v>423.05890815532371</v>
      </c>
      <c r="G1289" s="11">
        <f>P1289</f>
        <v>423.05890815532371</v>
      </c>
      <c r="H1289" s="24">
        <f>H1288+IF(Limit=Oui,MAX(0,K1288),K1288)</f>
        <v>423.05890815532371</v>
      </c>
      <c r="I1289" s="12">
        <f>Cp*RhoP/(J1289*RhoA)*dP/1000*MassivSS</f>
        <v>0.45859982990804621</v>
      </c>
      <c r="J1289" s="24">
        <f>IF(H1289&lt;600,425+0.773*H1289-1.69/1000*H1289^2+2.22/1000^2*H1289^3,IF(H1289&lt;735,666+13002/(738-H1289),IF(H1289&lt;900,545+17820/(H1289-731),650)))</f>
        <v>617.64557222301096</v>
      </c>
      <c r="K1289" s="12">
        <f>LambdaP*MassivSS/(dP/1000)/(J1289*RhoA)/(1+I1289/3)*(D1289-H1289)*DeltaT-(EXP(I1289/10)-1)*(D1289-D1288)</f>
        <v>0.27407531718395628</v>
      </c>
      <c r="L1289" s="24">
        <f>L1288+IF(Limit=Oui,MAX(0,O1288),O1288)</f>
        <v>423.05890815532371</v>
      </c>
      <c r="M1289" s="12">
        <f>Cp*RhoP/(N1289*RhoA)*dP/1000*MassivW</f>
        <v>0.45859982990804621</v>
      </c>
      <c r="N1289" s="24">
        <f>IF(L1289&lt;600,425+0.773*L1289-1.69/1000*L1289^2+2.22/1000^2*L1289^3,IF(L1289&lt;735,666+13002/(738-L1289),IF(L1289&lt;900,545+17820/(L1289-731),650)))</f>
        <v>617.64557222301096</v>
      </c>
      <c r="O1289" s="12">
        <f>LambdaP*MassivW/(dP/1000)/(N1289*RhoA)/(1+M1289/3)*(D1289-L1289)*DeltaT-(EXP(M1289/10)-1)*(D1289-D1288)</f>
        <v>0.27407531718395628</v>
      </c>
      <c r="P1289" s="24">
        <f>P1288+IF(Limit=Oui,MAX(0,S1288),S1288)</f>
        <v>423.05890815532371</v>
      </c>
      <c r="Q1289" s="12">
        <f>Cp*RhoP/(R1289*RhoA)*dP/1000*MassivSI</f>
        <v>0.45859982990804621</v>
      </c>
      <c r="R1289" s="24">
        <f>IF(P1289&lt;600,425+0.773*P1289-1.69/1000*P1289^2+2.22/1000^2*P1289^3,IF(P1289&lt;735,666+13002/(738-P1289),IF(P1289&lt;900,545+17820/(P1289-731),650)))</f>
        <v>617.64557222301096</v>
      </c>
      <c r="S1289" s="12">
        <f>LambdaP*MassivSI/(dP/1000)/(R1289*RhoA)/(1+Q1289/3)*(D1289-P1289)*DeltaT-(EXP(Q1289/10)-1)*(D1289-D1288)</f>
        <v>0.27407531718395628</v>
      </c>
    </row>
    <row r="1290" spans="2:19" x14ac:dyDescent="0.25">
      <c r="B1290" s="3">
        <f t="shared" si="76"/>
        <v>6360</v>
      </c>
      <c r="C1290" s="14">
        <f t="shared" si="77"/>
        <v>106</v>
      </c>
      <c r="D1290" s="11">
        <f t="shared" si="78"/>
        <v>1030.4731531341636</v>
      </c>
      <c r="E1290" s="11">
        <f t="shared" si="79"/>
        <v>423.33298347250764</v>
      </c>
      <c r="F1290" s="11">
        <f>L1290</f>
        <v>423.33298347250764</v>
      </c>
      <c r="G1290" s="11">
        <f>P1290</f>
        <v>423.33298347250764</v>
      </c>
      <c r="H1290" s="24">
        <f>H1289+IF(Limit=Oui,MAX(0,K1289),K1289)</f>
        <v>423.33298347250764</v>
      </c>
      <c r="I1290" s="12">
        <f>Cp*RhoP/(J1290*RhoA)*dP/1000*MassivSS</f>
        <v>0.45849090814083465</v>
      </c>
      <c r="J1290" s="24">
        <f>IF(H1290&lt;600,425+0.773*H1290-1.69/1000*H1290^2+2.22/1000^2*H1290^3,IF(H1290&lt;735,666+13002/(738-H1290),IF(H1290&lt;900,545+17820/(H1290-731),650)))</f>
        <v>617.79230369803554</v>
      </c>
      <c r="K1290" s="12">
        <f>LambdaP*MassivSS/(dP/1000)/(J1290*RhoA)/(1+I1290/3)*(D1290-H1290)*DeltaT-(EXP(I1290/10)-1)*(D1290-D1289)</f>
        <v>0.27395141551036511</v>
      </c>
      <c r="L1290" s="24">
        <f>L1289+IF(Limit=Oui,MAX(0,O1289),O1289)</f>
        <v>423.33298347250764</v>
      </c>
      <c r="M1290" s="12">
        <f>Cp*RhoP/(N1290*RhoA)*dP/1000*MassivW</f>
        <v>0.45849090814083465</v>
      </c>
      <c r="N1290" s="24">
        <f>IF(L1290&lt;600,425+0.773*L1290-1.69/1000*L1290^2+2.22/1000^2*L1290^3,IF(L1290&lt;735,666+13002/(738-L1290),IF(L1290&lt;900,545+17820/(L1290-731),650)))</f>
        <v>617.79230369803554</v>
      </c>
      <c r="O1290" s="12">
        <f>LambdaP*MassivW/(dP/1000)/(N1290*RhoA)/(1+M1290/3)*(D1290-L1290)*DeltaT-(EXP(M1290/10)-1)*(D1290-D1289)</f>
        <v>0.27395141551036511</v>
      </c>
      <c r="P1290" s="24">
        <f>P1289+IF(Limit=Oui,MAX(0,S1289),S1289)</f>
        <v>423.33298347250764</v>
      </c>
      <c r="Q1290" s="12">
        <f>Cp*RhoP/(R1290*RhoA)*dP/1000*MassivSI</f>
        <v>0.45849090814083465</v>
      </c>
      <c r="R1290" s="24">
        <f>IF(P1290&lt;600,425+0.773*P1290-1.69/1000*P1290^2+2.22/1000^2*P1290^3,IF(P1290&lt;735,666+13002/(738-P1290),IF(P1290&lt;900,545+17820/(P1290-731),650)))</f>
        <v>617.79230369803554</v>
      </c>
      <c r="S1290" s="12">
        <f>LambdaP*MassivSI/(dP/1000)/(R1290*RhoA)/(1+Q1290/3)*(D1290-P1290)*DeltaT-(EXP(Q1290/10)-1)*(D1290-D1289)</f>
        <v>0.27395141551036511</v>
      </c>
    </row>
    <row r="1291" spans="2:19" x14ac:dyDescent="0.25">
      <c r="B1291" s="3">
        <f t="shared" si="76"/>
        <v>6365</v>
      </c>
      <c r="C1291" s="14">
        <f t="shared" si="77"/>
        <v>106.08333333333333</v>
      </c>
      <c r="D1291" s="11">
        <f t="shared" si="78"/>
        <v>1030.5907603586136</v>
      </c>
      <c r="E1291" s="11">
        <f t="shared" si="79"/>
        <v>423.60693488801797</v>
      </c>
      <c r="F1291" s="11">
        <f>L1291</f>
        <v>423.60693488801797</v>
      </c>
      <c r="G1291" s="11">
        <f>P1291</f>
        <v>423.60693488801797</v>
      </c>
      <c r="H1291" s="24">
        <f>H1290+IF(Limit=Oui,MAX(0,K1290),K1290)</f>
        <v>423.60693488801797</v>
      </c>
      <c r="I1291" s="12">
        <f>Cp*RhoP/(J1291*RhoA)*dP/1000*MassivSS</f>
        <v>0.45838196152879296</v>
      </c>
      <c r="J1291" s="24">
        <f>IF(H1291&lt;600,425+0.773*H1291-1.69/1000*H1291^2+2.22/1000^2*H1291^3,IF(H1291&lt;735,666+13002/(738-H1291),IF(H1291&lt;900,545+17820/(H1291-731),650)))</f>
        <v>617.93913839940319</v>
      </c>
      <c r="K1291" s="12">
        <f>LambdaP*MassivSS/(dP/1000)/(J1291*RhoA)/(1+I1291/3)*(D1291-H1291)*DeltaT-(EXP(I1291/10)-1)*(D1291-D1290)</f>
        <v>0.27382753261355569</v>
      </c>
      <c r="L1291" s="24">
        <f>L1290+IF(Limit=Oui,MAX(0,O1290),O1290)</f>
        <v>423.60693488801797</v>
      </c>
      <c r="M1291" s="12">
        <f>Cp*RhoP/(N1291*RhoA)*dP/1000*MassivW</f>
        <v>0.45838196152879296</v>
      </c>
      <c r="N1291" s="24">
        <f>IF(L1291&lt;600,425+0.773*L1291-1.69/1000*L1291^2+2.22/1000^2*L1291^3,IF(L1291&lt;735,666+13002/(738-L1291),IF(L1291&lt;900,545+17820/(L1291-731),650)))</f>
        <v>617.93913839940319</v>
      </c>
      <c r="O1291" s="12">
        <f>LambdaP*MassivW/(dP/1000)/(N1291*RhoA)/(1+M1291/3)*(D1291-L1291)*DeltaT-(EXP(M1291/10)-1)*(D1291-D1290)</f>
        <v>0.27382753261355569</v>
      </c>
      <c r="P1291" s="24">
        <f>P1290+IF(Limit=Oui,MAX(0,S1290),S1290)</f>
        <v>423.60693488801797</v>
      </c>
      <c r="Q1291" s="12">
        <f>Cp*RhoP/(R1291*RhoA)*dP/1000*MassivSI</f>
        <v>0.45838196152879296</v>
      </c>
      <c r="R1291" s="24">
        <f>IF(P1291&lt;600,425+0.773*P1291-1.69/1000*P1291^2+2.22/1000^2*P1291^3,IF(P1291&lt;735,666+13002/(738-P1291),IF(P1291&lt;900,545+17820/(P1291-731),650)))</f>
        <v>617.93913839940319</v>
      </c>
      <c r="S1291" s="12">
        <f>LambdaP*MassivSI/(dP/1000)/(R1291*RhoA)/(1+Q1291/3)*(D1291-P1291)*DeltaT-(EXP(Q1291/10)-1)*(D1291-D1290)</f>
        <v>0.27382753261355569</v>
      </c>
    </row>
    <row r="1292" spans="2:19" x14ac:dyDescent="0.25">
      <c r="B1292" s="3">
        <f t="shared" si="76"/>
        <v>6370</v>
      </c>
      <c r="C1292" s="14">
        <f t="shared" si="77"/>
        <v>106.16666666666667</v>
      </c>
      <c r="D1292" s="11">
        <f t="shared" si="78"/>
        <v>1030.7082753420941</v>
      </c>
      <c r="E1292" s="11">
        <f t="shared" si="79"/>
        <v>423.88076242063153</v>
      </c>
      <c r="F1292" s="11">
        <f>L1292</f>
        <v>423.88076242063153</v>
      </c>
      <c r="G1292" s="11">
        <f>P1292</f>
        <v>423.88076242063153</v>
      </c>
      <c r="H1292" s="24">
        <f>H1291+IF(Limit=Oui,MAX(0,K1291),K1291)</f>
        <v>423.88076242063153</v>
      </c>
      <c r="I1292" s="12">
        <f>Cp*RhoP/(J1292*RhoA)*dP/1000*MassivSS</f>
        <v>0.45827299010436595</v>
      </c>
      <c r="J1292" s="24">
        <f>IF(H1292&lt;600,425+0.773*H1292-1.69/1000*H1292^2+2.22/1000^2*H1292^3,IF(H1292&lt;735,666+13002/(738-H1292),IF(H1292&lt;900,545+17820/(H1292-731),650)))</f>
        <v>618.08607638085664</v>
      </c>
      <c r="K1292" s="12">
        <f>LambdaP*MassivSS/(dP/1000)/(J1292*RhoA)/(1+I1292/3)*(D1292-H1292)*DeltaT-(EXP(I1292/10)-1)*(D1292-D1291)</f>
        <v>0.27370366858973144</v>
      </c>
      <c r="L1292" s="24">
        <f>L1291+IF(Limit=Oui,MAX(0,O1291),O1291)</f>
        <v>423.88076242063153</v>
      </c>
      <c r="M1292" s="12">
        <f>Cp*RhoP/(N1292*RhoA)*dP/1000*MassivW</f>
        <v>0.45827299010436595</v>
      </c>
      <c r="N1292" s="24">
        <f>IF(L1292&lt;600,425+0.773*L1292-1.69/1000*L1292^2+2.22/1000^2*L1292^3,IF(L1292&lt;735,666+13002/(738-L1292),IF(L1292&lt;900,545+17820/(L1292-731),650)))</f>
        <v>618.08607638085664</v>
      </c>
      <c r="O1292" s="12">
        <f>LambdaP*MassivW/(dP/1000)/(N1292*RhoA)/(1+M1292/3)*(D1292-L1292)*DeltaT-(EXP(M1292/10)-1)*(D1292-D1291)</f>
        <v>0.27370366858973144</v>
      </c>
      <c r="P1292" s="24">
        <f>P1291+IF(Limit=Oui,MAX(0,S1291),S1291)</f>
        <v>423.88076242063153</v>
      </c>
      <c r="Q1292" s="12">
        <f>Cp*RhoP/(R1292*RhoA)*dP/1000*MassivSI</f>
        <v>0.45827299010436595</v>
      </c>
      <c r="R1292" s="24">
        <f>IF(P1292&lt;600,425+0.773*P1292-1.69/1000*P1292^2+2.22/1000^2*P1292^3,IF(P1292&lt;735,666+13002/(738-P1292),IF(P1292&lt;900,545+17820/(P1292-731),650)))</f>
        <v>618.08607638085664</v>
      </c>
      <c r="S1292" s="12">
        <f>LambdaP*MassivSI/(dP/1000)/(R1292*RhoA)/(1+Q1292/3)*(D1292-P1292)*DeltaT-(EXP(Q1292/10)-1)*(D1292-D1291)</f>
        <v>0.27370366858973144</v>
      </c>
    </row>
    <row r="1293" spans="2:19" x14ac:dyDescent="0.25">
      <c r="B1293" s="3">
        <f t="shared" si="76"/>
        <v>6375</v>
      </c>
      <c r="C1293" s="14">
        <f t="shared" si="77"/>
        <v>106.25</v>
      </c>
      <c r="D1293" s="11">
        <f t="shared" si="78"/>
        <v>1030.8256982291828</v>
      </c>
      <c r="E1293" s="11">
        <f t="shared" si="79"/>
        <v>424.15446608922127</v>
      </c>
      <c r="F1293" s="11">
        <f>L1293</f>
        <v>424.15446608922127</v>
      </c>
      <c r="G1293" s="11">
        <f>P1293</f>
        <v>424.15446608922127</v>
      </c>
      <c r="H1293" s="24">
        <f>H1292+IF(Limit=Oui,MAX(0,K1292),K1292)</f>
        <v>424.15446608922127</v>
      </c>
      <c r="I1293" s="12">
        <f>Cp*RhoP/(J1293*RhoA)*dP/1000*MassivSS</f>
        <v>0.45816399390043155</v>
      </c>
      <c r="J1293" s="24">
        <f>IF(H1293&lt;600,425+0.773*H1293-1.69/1000*H1293^2+2.22/1000^2*H1293^3,IF(H1293&lt;735,666+13002/(738-H1293),IF(H1293&lt;900,545+17820/(H1293-731),650)))</f>
        <v>618.2331176955978</v>
      </c>
      <c r="K1293" s="12">
        <f>LambdaP*MassivSS/(dP/1000)/(J1293*RhoA)/(1+I1293/3)*(D1293-H1293)*DeltaT-(EXP(I1293/10)-1)*(D1293-D1292)</f>
        <v>0.27357982353509386</v>
      </c>
      <c r="L1293" s="24">
        <f>L1292+IF(Limit=Oui,MAX(0,O1292),O1292)</f>
        <v>424.15446608922127</v>
      </c>
      <c r="M1293" s="12">
        <f>Cp*RhoP/(N1293*RhoA)*dP/1000*MassivW</f>
        <v>0.45816399390043155</v>
      </c>
      <c r="N1293" s="24">
        <f>IF(L1293&lt;600,425+0.773*L1293-1.69/1000*L1293^2+2.22/1000^2*L1293^3,IF(L1293&lt;735,666+13002/(738-L1293),IF(L1293&lt;900,545+17820/(L1293-731),650)))</f>
        <v>618.2331176955978</v>
      </c>
      <c r="O1293" s="12">
        <f>LambdaP*MassivW/(dP/1000)/(N1293*RhoA)/(1+M1293/3)*(D1293-L1293)*DeltaT-(EXP(M1293/10)-1)*(D1293-D1292)</f>
        <v>0.27357982353509386</v>
      </c>
      <c r="P1293" s="24">
        <f>P1292+IF(Limit=Oui,MAX(0,S1292),S1292)</f>
        <v>424.15446608922127</v>
      </c>
      <c r="Q1293" s="12">
        <f>Cp*RhoP/(R1293*RhoA)*dP/1000*MassivSI</f>
        <v>0.45816399390043155</v>
      </c>
      <c r="R1293" s="24">
        <f>IF(P1293&lt;600,425+0.773*P1293-1.69/1000*P1293^2+2.22/1000^2*P1293^3,IF(P1293&lt;735,666+13002/(738-P1293),IF(P1293&lt;900,545+17820/(P1293-731),650)))</f>
        <v>618.2331176955978</v>
      </c>
      <c r="S1293" s="12">
        <f>LambdaP*MassivSI/(dP/1000)/(R1293*RhoA)/(1+Q1293/3)*(D1293-P1293)*DeltaT-(EXP(Q1293/10)-1)*(D1293-D1292)</f>
        <v>0.27357982353509386</v>
      </c>
    </row>
    <row r="1294" spans="2:19" x14ac:dyDescent="0.25">
      <c r="B1294" s="3">
        <f t="shared" si="76"/>
        <v>6380</v>
      </c>
      <c r="C1294" s="14">
        <f t="shared" si="77"/>
        <v>106.33333333333333</v>
      </c>
      <c r="D1294" s="11">
        <f t="shared" si="78"/>
        <v>1030.9430291641188</v>
      </c>
      <c r="E1294" s="11">
        <f t="shared" si="79"/>
        <v>424.42804591275637</v>
      </c>
      <c r="F1294" s="11">
        <f>L1294</f>
        <v>424.42804591275637</v>
      </c>
      <c r="G1294" s="11">
        <f>P1294</f>
        <v>424.42804591275637</v>
      </c>
      <c r="H1294" s="24">
        <f>H1293+IF(Limit=Oui,MAX(0,K1293),K1293)</f>
        <v>424.42804591275637</v>
      </c>
      <c r="I1294" s="12">
        <f>Cp*RhoP/(J1294*RhoA)*dP/1000*MassivSS</f>
        <v>0.45805497295029801</v>
      </c>
      <c r="J1294" s="24">
        <f>IF(H1294&lt;600,425+0.773*H1294-1.69/1000*H1294^2+2.22/1000^2*H1294^3,IF(H1294&lt;735,666+13002/(738-H1294),IF(H1294&lt;900,545+17820/(H1294-731),650)))</f>
        <v>618.38026239628971</v>
      </c>
      <c r="K1294" s="12">
        <f>LambdaP*MassivSS/(dP/1000)/(J1294*RhoA)/(1+I1294/3)*(D1294-H1294)*DeltaT-(EXP(I1294/10)-1)*(D1294-D1293)</f>
        <v>0.27345599754561956</v>
      </c>
      <c r="L1294" s="24">
        <f>L1293+IF(Limit=Oui,MAX(0,O1293),O1293)</f>
        <v>424.42804591275637</v>
      </c>
      <c r="M1294" s="12">
        <f>Cp*RhoP/(N1294*RhoA)*dP/1000*MassivW</f>
        <v>0.45805497295029801</v>
      </c>
      <c r="N1294" s="24">
        <f>IF(L1294&lt;600,425+0.773*L1294-1.69/1000*L1294^2+2.22/1000^2*L1294^3,IF(L1294&lt;735,666+13002/(738-L1294),IF(L1294&lt;900,545+17820/(L1294-731),650)))</f>
        <v>618.38026239628971</v>
      </c>
      <c r="O1294" s="12">
        <f>LambdaP*MassivW/(dP/1000)/(N1294*RhoA)/(1+M1294/3)*(D1294-L1294)*DeltaT-(EXP(M1294/10)-1)*(D1294-D1293)</f>
        <v>0.27345599754561956</v>
      </c>
      <c r="P1294" s="24">
        <f>P1293+IF(Limit=Oui,MAX(0,S1293),S1293)</f>
        <v>424.42804591275637</v>
      </c>
      <c r="Q1294" s="12">
        <f>Cp*RhoP/(R1294*RhoA)*dP/1000*MassivSI</f>
        <v>0.45805497295029801</v>
      </c>
      <c r="R1294" s="24">
        <f>IF(P1294&lt;600,425+0.773*P1294-1.69/1000*P1294^2+2.22/1000^2*P1294^3,IF(P1294&lt;735,666+13002/(738-P1294),IF(P1294&lt;900,545+17820/(P1294-731),650)))</f>
        <v>618.38026239628971</v>
      </c>
      <c r="S1294" s="12">
        <f>LambdaP*MassivSI/(dP/1000)/(R1294*RhoA)/(1+Q1294/3)*(D1294-P1294)*DeltaT-(EXP(Q1294/10)-1)*(D1294-D1293)</f>
        <v>0.27345599754561956</v>
      </c>
    </row>
    <row r="1295" spans="2:19" x14ac:dyDescent="0.25">
      <c r="B1295" s="3">
        <f t="shared" si="76"/>
        <v>6385</v>
      </c>
      <c r="C1295" s="14">
        <f t="shared" si="77"/>
        <v>106.41666666666667</v>
      </c>
      <c r="D1295" s="11">
        <f t="shared" si="78"/>
        <v>1031.060268290802</v>
      </c>
      <c r="E1295" s="11">
        <f t="shared" si="79"/>
        <v>424.701501910302</v>
      </c>
      <c r="F1295" s="11">
        <f>L1295</f>
        <v>424.701501910302</v>
      </c>
      <c r="G1295" s="11">
        <f>P1295</f>
        <v>424.701501910302</v>
      </c>
      <c r="H1295" s="24">
        <f>H1294+IF(Limit=Oui,MAX(0,K1294),K1294)</f>
        <v>424.701501910302</v>
      </c>
      <c r="I1295" s="12">
        <f>Cp*RhoP/(J1295*RhoA)*dP/1000*MassivSS</f>
        <v>0.45794592728770173</v>
      </c>
      <c r="J1295" s="24">
        <f>IF(H1295&lt;600,425+0.773*H1295-1.69/1000*H1295^2+2.22/1000^2*H1295^3,IF(H1295&lt;735,666+13002/(738-H1295),IF(H1295&lt;900,545+17820/(H1295-731),650)))</f>
        <v>618.52751053505756</v>
      </c>
      <c r="K1295" s="12">
        <f>LambdaP*MassivSS/(dP/1000)/(J1295*RhoA)/(1+I1295/3)*(D1295-H1295)*DeltaT-(EXP(I1295/10)-1)*(D1295-D1294)</f>
        <v>0.27333219071728221</v>
      </c>
      <c r="L1295" s="24">
        <f>L1294+IF(Limit=Oui,MAX(0,O1294),O1294)</f>
        <v>424.701501910302</v>
      </c>
      <c r="M1295" s="12">
        <f>Cp*RhoP/(N1295*RhoA)*dP/1000*MassivW</f>
        <v>0.45794592728770173</v>
      </c>
      <c r="N1295" s="24">
        <f>IF(L1295&lt;600,425+0.773*L1295-1.69/1000*L1295^2+2.22/1000^2*L1295^3,IF(L1295&lt;735,666+13002/(738-L1295),IF(L1295&lt;900,545+17820/(L1295-731),650)))</f>
        <v>618.52751053505756</v>
      </c>
      <c r="O1295" s="12">
        <f>LambdaP*MassivW/(dP/1000)/(N1295*RhoA)/(1+M1295/3)*(D1295-L1295)*DeltaT-(EXP(M1295/10)-1)*(D1295-D1294)</f>
        <v>0.27333219071728221</v>
      </c>
      <c r="P1295" s="24">
        <f>P1294+IF(Limit=Oui,MAX(0,S1294),S1294)</f>
        <v>424.701501910302</v>
      </c>
      <c r="Q1295" s="12">
        <f>Cp*RhoP/(R1295*RhoA)*dP/1000*MassivSI</f>
        <v>0.45794592728770173</v>
      </c>
      <c r="R1295" s="24">
        <f>IF(P1295&lt;600,425+0.773*P1295-1.69/1000*P1295^2+2.22/1000^2*P1295^3,IF(P1295&lt;735,666+13002/(738-P1295),IF(P1295&lt;900,545+17820/(P1295-731),650)))</f>
        <v>618.52751053505756</v>
      </c>
      <c r="S1295" s="12">
        <f>LambdaP*MassivSI/(dP/1000)/(R1295*RhoA)/(1+Q1295/3)*(D1295-P1295)*DeltaT-(EXP(Q1295/10)-1)*(D1295-D1294)</f>
        <v>0.27333219071728221</v>
      </c>
    </row>
    <row r="1296" spans="2:19" x14ac:dyDescent="0.25">
      <c r="B1296" s="3">
        <f t="shared" si="76"/>
        <v>6390</v>
      </c>
      <c r="C1296" s="14">
        <f t="shared" si="77"/>
        <v>106.5</v>
      </c>
      <c r="D1296" s="11">
        <f t="shared" si="78"/>
        <v>1031.1774157527952</v>
      </c>
      <c r="E1296" s="11">
        <f t="shared" si="79"/>
        <v>424.97483410101927</v>
      </c>
      <c r="F1296" s="11">
        <f>L1296</f>
        <v>424.97483410101927</v>
      </c>
      <c r="G1296" s="11">
        <f>P1296</f>
        <v>424.97483410101927</v>
      </c>
      <c r="H1296" s="24">
        <f>H1295+IF(Limit=Oui,MAX(0,K1295),K1295)</f>
        <v>424.97483410101927</v>
      </c>
      <c r="I1296" s="12">
        <f>Cp*RhoP/(J1296*RhoA)*dP/1000*MassivSS</f>
        <v>0.45783685694680593</v>
      </c>
      <c r="J1296" s="24">
        <f>IF(H1296&lt;600,425+0.773*H1296-1.69/1000*H1296^2+2.22/1000^2*H1296^3,IF(H1296&lt;735,666+13002/(738-H1296),IF(H1296&lt;900,545+17820/(H1296-731),650)))</f>
        <v>618.67486216349005</v>
      </c>
      <c r="K1296" s="12">
        <f>LambdaP*MassivSS/(dP/1000)/(J1296*RhoA)/(1+I1296/3)*(D1296-H1296)*DeltaT-(EXP(I1296/10)-1)*(D1296-D1295)</f>
        <v>0.27320840314588302</v>
      </c>
      <c r="L1296" s="24">
        <f>L1295+IF(Limit=Oui,MAX(0,O1295),O1295)</f>
        <v>424.97483410101927</v>
      </c>
      <c r="M1296" s="12">
        <f>Cp*RhoP/(N1296*RhoA)*dP/1000*MassivW</f>
        <v>0.45783685694680593</v>
      </c>
      <c r="N1296" s="24">
        <f>IF(L1296&lt;600,425+0.773*L1296-1.69/1000*L1296^2+2.22/1000^2*L1296^3,IF(L1296&lt;735,666+13002/(738-L1296),IF(L1296&lt;900,545+17820/(L1296-731),650)))</f>
        <v>618.67486216349005</v>
      </c>
      <c r="O1296" s="12">
        <f>LambdaP*MassivW/(dP/1000)/(N1296*RhoA)/(1+M1296/3)*(D1296-L1296)*DeltaT-(EXP(M1296/10)-1)*(D1296-D1295)</f>
        <v>0.27320840314588302</v>
      </c>
      <c r="P1296" s="24">
        <f>P1295+IF(Limit=Oui,MAX(0,S1295),S1295)</f>
        <v>424.97483410101927</v>
      </c>
      <c r="Q1296" s="12">
        <f>Cp*RhoP/(R1296*RhoA)*dP/1000*MassivSI</f>
        <v>0.45783685694680593</v>
      </c>
      <c r="R1296" s="24">
        <f>IF(P1296&lt;600,425+0.773*P1296-1.69/1000*P1296^2+2.22/1000^2*P1296^3,IF(P1296&lt;735,666+13002/(738-P1296),IF(P1296&lt;900,545+17820/(P1296-731),650)))</f>
        <v>618.67486216349005</v>
      </c>
      <c r="S1296" s="12">
        <f>LambdaP*MassivSI/(dP/1000)/(R1296*RhoA)/(1+Q1296/3)*(D1296-P1296)*DeltaT-(EXP(Q1296/10)-1)*(D1296-D1295)</f>
        <v>0.27320840314588302</v>
      </c>
    </row>
    <row r="1297" spans="2:19" x14ac:dyDescent="0.25">
      <c r="B1297" s="3">
        <f t="shared" si="76"/>
        <v>6395</v>
      </c>
      <c r="C1297" s="14">
        <f t="shared" si="77"/>
        <v>106.58333333333333</v>
      </c>
      <c r="D1297" s="11">
        <f t="shared" si="78"/>
        <v>1031.2944716933248</v>
      </c>
      <c r="E1297" s="11">
        <f t="shared" si="79"/>
        <v>425.24804250416514</v>
      </c>
      <c r="F1297" s="11">
        <f>L1297</f>
        <v>425.24804250416514</v>
      </c>
      <c r="G1297" s="11">
        <f>P1297</f>
        <v>425.24804250416514</v>
      </c>
      <c r="H1297" s="24">
        <f>H1296+IF(Limit=Oui,MAX(0,K1296),K1296)</f>
        <v>425.24804250416514</v>
      </c>
      <c r="I1297" s="12">
        <f>Cp*RhoP/(J1297*RhoA)*dP/1000*MassivSS</f>
        <v>0.45772776196219822</v>
      </c>
      <c r="J1297" s="24">
        <f>IF(H1297&lt;600,425+0.773*H1297-1.69/1000*H1297^2+2.22/1000^2*H1297^3,IF(H1297&lt;735,666+13002/(738-H1297),IF(H1297&lt;900,545+17820/(H1297-731),650)))</f>
        <v>618.82231733264041</v>
      </c>
      <c r="K1297" s="12">
        <f>LambdaP*MassivSS/(dP/1000)/(J1297*RhoA)/(1+I1297/3)*(D1297-H1297)*DeltaT-(EXP(I1297/10)-1)*(D1297-D1296)</f>
        <v>0.27308463492714496</v>
      </c>
      <c r="L1297" s="24">
        <f>L1296+IF(Limit=Oui,MAX(0,O1296),O1296)</f>
        <v>425.24804250416514</v>
      </c>
      <c r="M1297" s="12">
        <f>Cp*RhoP/(N1297*RhoA)*dP/1000*MassivW</f>
        <v>0.45772776196219822</v>
      </c>
      <c r="N1297" s="24">
        <f>IF(L1297&lt;600,425+0.773*L1297-1.69/1000*L1297^2+2.22/1000^2*L1297^3,IF(L1297&lt;735,666+13002/(738-L1297),IF(L1297&lt;900,545+17820/(L1297-731),650)))</f>
        <v>618.82231733264041</v>
      </c>
      <c r="O1297" s="12">
        <f>LambdaP*MassivW/(dP/1000)/(N1297*RhoA)/(1+M1297/3)*(D1297-L1297)*DeltaT-(EXP(M1297/10)-1)*(D1297-D1296)</f>
        <v>0.27308463492714496</v>
      </c>
      <c r="P1297" s="24">
        <f>P1296+IF(Limit=Oui,MAX(0,S1296),S1296)</f>
        <v>425.24804250416514</v>
      </c>
      <c r="Q1297" s="12">
        <f>Cp*RhoP/(R1297*RhoA)*dP/1000*MassivSI</f>
        <v>0.45772776196219822</v>
      </c>
      <c r="R1297" s="24">
        <f>IF(P1297&lt;600,425+0.773*P1297-1.69/1000*P1297^2+2.22/1000^2*P1297^3,IF(P1297&lt;735,666+13002/(738-P1297),IF(P1297&lt;900,545+17820/(P1297-731),650)))</f>
        <v>618.82231733264041</v>
      </c>
      <c r="S1297" s="12">
        <f>LambdaP*MassivSI/(dP/1000)/(R1297*RhoA)/(1+Q1297/3)*(D1297-P1297)*DeltaT-(EXP(Q1297/10)-1)*(D1297-D1296)</f>
        <v>0.27308463492714496</v>
      </c>
    </row>
    <row r="1298" spans="2:19" x14ac:dyDescent="0.25">
      <c r="B1298" s="3">
        <f t="shared" si="76"/>
        <v>6400</v>
      </c>
      <c r="C1298" s="14">
        <f t="shared" si="77"/>
        <v>106.66666666666667</v>
      </c>
      <c r="D1298" s="11">
        <f t="shared" si="78"/>
        <v>1031.4114362552807</v>
      </c>
      <c r="E1298" s="11">
        <f t="shared" si="79"/>
        <v>425.5211271390923</v>
      </c>
      <c r="F1298" s="11">
        <f>L1298</f>
        <v>425.5211271390923</v>
      </c>
      <c r="G1298" s="11">
        <f>P1298</f>
        <v>425.5211271390923</v>
      </c>
      <c r="H1298" s="24">
        <f>H1297+IF(Limit=Oui,MAX(0,K1297),K1297)</f>
        <v>425.5211271390923</v>
      </c>
      <c r="I1298" s="12">
        <f>Cp*RhoP/(J1298*RhoA)*dP/1000*MassivSS</f>
        <v>0.45761864236888872</v>
      </c>
      <c r="J1298" s="24">
        <f>IF(H1298&lt;600,425+0.773*H1298-1.69/1000*H1298^2+2.22/1000^2*H1298^3,IF(H1298&lt;735,666+13002/(738-H1298),IF(H1298&lt;900,545+17820/(H1298-731),650)))</f>
        <v>618.96987609302778</v>
      </c>
      <c r="K1298" s="12">
        <f>LambdaP*MassivSS/(dP/1000)/(J1298*RhoA)/(1+I1298/3)*(D1298-H1298)*DeltaT-(EXP(I1298/10)-1)*(D1298-D1297)</f>
        <v>0.27296088615672331</v>
      </c>
      <c r="L1298" s="24">
        <f>L1297+IF(Limit=Oui,MAX(0,O1297),O1297)</f>
        <v>425.5211271390923</v>
      </c>
      <c r="M1298" s="12">
        <f>Cp*RhoP/(N1298*RhoA)*dP/1000*MassivW</f>
        <v>0.45761864236888872</v>
      </c>
      <c r="N1298" s="24">
        <f>IF(L1298&lt;600,425+0.773*L1298-1.69/1000*L1298^2+2.22/1000^2*L1298^3,IF(L1298&lt;735,666+13002/(738-L1298),IF(L1298&lt;900,545+17820/(L1298-731),650)))</f>
        <v>618.96987609302778</v>
      </c>
      <c r="O1298" s="12">
        <f>LambdaP*MassivW/(dP/1000)/(N1298*RhoA)/(1+M1298/3)*(D1298-L1298)*DeltaT-(EXP(M1298/10)-1)*(D1298-D1297)</f>
        <v>0.27296088615672331</v>
      </c>
      <c r="P1298" s="24">
        <f>P1297+IF(Limit=Oui,MAX(0,S1297),S1297)</f>
        <v>425.5211271390923</v>
      </c>
      <c r="Q1298" s="12">
        <f>Cp*RhoP/(R1298*RhoA)*dP/1000*MassivSI</f>
        <v>0.45761864236888872</v>
      </c>
      <c r="R1298" s="24">
        <f>IF(P1298&lt;600,425+0.773*P1298-1.69/1000*P1298^2+2.22/1000^2*P1298^3,IF(P1298&lt;735,666+13002/(738-P1298),IF(P1298&lt;900,545+17820/(P1298-731),650)))</f>
        <v>618.96987609302778</v>
      </c>
      <c r="S1298" s="12">
        <f>LambdaP*MassivSI/(dP/1000)/(R1298*RhoA)/(1+Q1298/3)*(D1298-P1298)*DeltaT-(EXP(Q1298/10)-1)*(D1298-D1297)</f>
        <v>0.27296088615672331</v>
      </c>
    </row>
    <row r="1299" spans="2:19" x14ac:dyDescent="0.25">
      <c r="B1299" s="3">
        <f t="shared" ref="B1299:B1362" si="80">B1298+DeltaT</f>
        <v>6405</v>
      </c>
      <c r="C1299" s="14">
        <f t="shared" ref="C1299:C1362" si="81">B1299/60</f>
        <v>106.75</v>
      </c>
      <c r="D1299" s="11">
        <f t="shared" ref="D1299:D1362" si="82">20+345*LOG(8*C1299+1,10)</f>
        <v>1031.5283095812194</v>
      </c>
      <c r="E1299" s="11">
        <f t="shared" ref="E1299:E1362" si="83">H1299</f>
        <v>425.79408802524904</v>
      </c>
      <c r="F1299" s="11">
        <f>L1299</f>
        <v>425.79408802524904</v>
      </c>
      <c r="G1299" s="11">
        <f>P1299</f>
        <v>425.79408802524904</v>
      </c>
      <c r="H1299" s="24">
        <f>H1298+IF(Limit=Oui,MAX(0,K1298),K1298)</f>
        <v>425.79408802524904</v>
      </c>
      <c r="I1299" s="12">
        <f>Cp*RhoP/(J1299*RhoA)*dP/1000*MassivSS</f>
        <v>0.45750949820230902</v>
      </c>
      <c r="J1299" s="24">
        <f>IF(H1299&lt;600,425+0.773*H1299-1.69/1000*H1299^2+2.22/1000^2*H1299^3,IF(H1299&lt;735,666+13002/(738-H1299),IF(H1299&lt;900,545+17820/(H1299-731),650)))</f>
        <v>619.11753849463821</v>
      </c>
      <c r="K1299" s="12">
        <f>LambdaP*MassivSS/(dP/1000)/(J1299*RhoA)/(1+I1299/3)*(D1299-H1299)*DeltaT-(EXP(I1299/10)-1)*(D1299-D1298)</f>
        <v>0.27283715693008875</v>
      </c>
      <c r="L1299" s="24">
        <f>L1298+IF(Limit=Oui,MAX(0,O1298),O1298)</f>
        <v>425.79408802524904</v>
      </c>
      <c r="M1299" s="12">
        <f>Cp*RhoP/(N1299*RhoA)*dP/1000*MassivW</f>
        <v>0.45750949820230902</v>
      </c>
      <c r="N1299" s="24">
        <f>IF(L1299&lt;600,425+0.773*L1299-1.69/1000*L1299^2+2.22/1000^2*L1299^3,IF(L1299&lt;735,666+13002/(738-L1299),IF(L1299&lt;900,545+17820/(L1299-731),650)))</f>
        <v>619.11753849463821</v>
      </c>
      <c r="O1299" s="12">
        <f>LambdaP*MassivW/(dP/1000)/(N1299*RhoA)/(1+M1299/3)*(D1299-L1299)*DeltaT-(EXP(M1299/10)-1)*(D1299-D1298)</f>
        <v>0.27283715693008875</v>
      </c>
      <c r="P1299" s="24">
        <f>P1298+IF(Limit=Oui,MAX(0,S1298),S1298)</f>
        <v>425.79408802524904</v>
      </c>
      <c r="Q1299" s="12">
        <f>Cp*RhoP/(R1299*RhoA)*dP/1000*MassivSI</f>
        <v>0.45750949820230902</v>
      </c>
      <c r="R1299" s="24">
        <f>IF(P1299&lt;600,425+0.773*P1299-1.69/1000*P1299^2+2.22/1000^2*P1299^3,IF(P1299&lt;735,666+13002/(738-P1299),IF(P1299&lt;900,545+17820/(P1299-731),650)))</f>
        <v>619.11753849463821</v>
      </c>
      <c r="S1299" s="12">
        <f>LambdaP*MassivSI/(dP/1000)/(R1299*RhoA)/(1+Q1299/3)*(D1299-P1299)*DeltaT-(EXP(Q1299/10)-1)*(D1299-D1298)</f>
        <v>0.27283715693008875</v>
      </c>
    </row>
    <row r="1300" spans="2:19" x14ac:dyDescent="0.25">
      <c r="B1300" s="3">
        <f t="shared" si="80"/>
        <v>6410</v>
      </c>
      <c r="C1300" s="14">
        <f t="shared" si="81"/>
        <v>106.83333333333333</v>
      </c>
      <c r="D1300" s="11">
        <f t="shared" si="82"/>
        <v>1031.6450918133642</v>
      </c>
      <c r="E1300" s="11">
        <f t="shared" si="83"/>
        <v>426.06692518217915</v>
      </c>
      <c r="F1300" s="11">
        <f>L1300</f>
        <v>426.06692518217915</v>
      </c>
      <c r="G1300" s="11">
        <f>P1300</f>
        <v>426.06692518217915</v>
      </c>
      <c r="H1300" s="24">
        <f>H1299+IF(Limit=Oui,MAX(0,K1299),K1299)</f>
        <v>426.06692518217915</v>
      </c>
      <c r="I1300" s="12">
        <f>Cp*RhoP/(J1300*RhoA)*dP/1000*MassivSS</f>
        <v>0.45740032949830922</v>
      </c>
      <c r="J1300" s="24">
        <f>IF(H1300&lt;600,425+0.773*H1300-1.69/1000*H1300^2+2.22/1000^2*H1300^3,IF(H1300&lt;735,666+13002/(738-H1300),IF(H1300&lt;900,545+17820/(H1300-731),650)))</f>
        <v>619.26530458692582</v>
      </c>
      <c r="K1300" s="12">
        <f>LambdaP*MassivSS/(dP/1000)/(J1300*RhoA)/(1+I1300/3)*(D1300-H1300)*DeltaT-(EXP(I1300/10)-1)*(D1300-D1299)</f>
        <v>0.27271344734264352</v>
      </c>
      <c r="L1300" s="24">
        <f>L1299+IF(Limit=Oui,MAX(0,O1299),O1299)</f>
        <v>426.06692518217915</v>
      </c>
      <c r="M1300" s="12">
        <f>Cp*RhoP/(N1300*RhoA)*dP/1000*MassivW</f>
        <v>0.45740032949830922</v>
      </c>
      <c r="N1300" s="24">
        <f>IF(L1300&lt;600,425+0.773*L1300-1.69/1000*L1300^2+2.22/1000^2*L1300^3,IF(L1300&lt;735,666+13002/(738-L1300),IF(L1300&lt;900,545+17820/(L1300-731),650)))</f>
        <v>619.26530458692582</v>
      </c>
      <c r="O1300" s="12">
        <f>LambdaP*MassivW/(dP/1000)/(N1300*RhoA)/(1+M1300/3)*(D1300-L1300)*DeltaT-(EXP(M1300/10)-1)*(D1300-D1299)</f>
        <v>0.27271344734264352</v>
      </c>
      <c r="P1300" s="24">
        <f>P1299+IF(Limit=Oui,MAX(0,S1299),S1299)</f>
        <v>426.06692518217915</v>
      </c>
      <c r="Q1300" s="12">
        <f>Cp*RhoP/(R1300*RhoA)*dP/1000*MassivSI</f>
        <v>0.45740032949830922</v>
      </c>
      <c r="R1300" s="24">
        <f>IF(P1300&lt;600,425+0.773*P1300-1.69/1000*P1300^2+2.22/1000^2*P1300^3,IF(P1300&lt;735,666+13002/(738-P1300),IF(P1300&lt;900,545+17820/(P1300-731),650)))</f>
        <v>619.26530458692582</v>
      </c>
      <c r="S1300" s="12">
        <f>LambdaP*MassivSI/(dP/1000)/(R1300*RhoA)/(1+Q1300/3)*(D1300-P1300)*DeltaT-(EXP(Q1300/10)-1)*(D1300-D1299)</f>
        <v>0.27271344734264352</v>
      </c>
    </row>
    <row r="1301" spans="2:19" x14ac:dyDescent="0.25">
      <c r="B1301" s="3">
        <f t="shared" si="80"/>
        <v>6415</v>
      </c>
      <c r="C1301" s="14">
        <f t="shared" si="81"/>
        <v>106.91666666666667</v>
      </c>
      <c r="D1301" s="11">
        <f t="shared" si="82"/>
        <v>1031.7617830936058</v>
      </c>
      <c r="E1301" s="11">
        <f t="shared" si="83"/>
        <v>426.3396386295218</v>
      </c>
      <c r="F1301" s="11">
        <f>L1301</f>
        <v>426.3396386295218</v>
      </c>
      <c r="G1301" s="11">
        <f>P1301</f>
        <v>426.3396386295218</v>
      </c>
      <c r="H1301" s="24">
        <f>H1300+IF(Limit=Oui,MAX(0,K1300),K1300)</f>
        <v>426.3396386295218</v>
      </c>
      <c r="I1301" s="12">
        <f>Cp*RhoP/(J1301*RhoA)*dP/1000*MassivSS</f>
        <v>0.45729113629315626</v>
      </c>
      <c r="J1301" s="24">
        <f>IF(H1301&lt;600,425+0.773*H1301-1.69/1000*H1301^2+2.22/1000^2*H1301^3,IF(H1301&lt;735,666+13002/(738-H1301),IF(H1301&lt;900,545+17820/(H1301-731),650)))</f>
        <v>619.41317441881449</v>
      </c>
      <c r="K1301" s="12">
        <f>LambdaP*MassivSS/(dP/1000)/(J1301*RhoA)/(1+I1301/3)*(D1301-H1301)*DeltaT-(EXP(I1301/10)-1)*(D1301-D1300)</f>
        <v>0.27258975748967851</v>
      </c>
      <c r="L1301" s="24">
        <f>L1300+IF(Limit=Oui,MAX(0,O1300),O1300)</f>
        <v>426.3396386295218</v>
      </c>
      <c r="M1301" s="12">
        <f>Cp*RhoP/(N1301*RhoA)*dP/1000*MassivW</f>
        <v>0.45729113629315626</v>
      </c>
      <c r="N1301" s="24">
        <f>IF(L1301&lt;600,425+0.773*L1301-1.69/1000*L1301^2+2.22/1000^2*L1301^3,IF(L1301&lt;735,666+13002/(738-L1301),IF(L1301&lt;900,545+17820/(L1301-731),650)))</f>
        <v>619.41317441881449</v>
      </c>
      <c r="O1301" s="12">
        <f>LambdaP*MassivW/(dP/1000)/(N1301*RhoA)/(1+M1301/3)*(D1301-L1301)*DeltaT-(EXP(M1301/10)-1)*(D1301-D1300)</f>
        <v>0.27258975748967851</v>
      </c>
      <c r="P1301" s="24">
        <f>P1300+IF(Limit=Oui,MAX(0,S1300),S1300)</f>
        <v>426.3396386295218</v>
      </c>
      <c r="Q1301" s="12">
        <f>Cp*RhoP/(R1301*RhoA)*dP/1000*MassivSI</f>
        <v>0.45729113629315626</v>
      </c>
      <c r="R1301" s="24">
        <f>IF(P1301&lt;600,425+0.773*P1301-1.69/1000*P1301^2+2.22/1000^2*P1301^3,IF(P1301&lt;735,666+13002/(738-P1301),IF(P1301&lt;900,545+17820/(P1301-731),650)))</f>
        <v>619.41317441881449</v>
      </c>
      <c r="S1301" s="12">
        <f>LambdaP*MassivSI/(dP/1000)/(R1301*RhoA)/(1+Q1301/3)*(D1301-P1301)*DeltaT-(EXP(Q1301/10)-1)*(D1301-D1300)</f>
        <v>0.27258975748967851</v>
      </c>
    </row>
    <row r="1302" spans="2:19" x14ac:dyDescent="0.25">
      <c r="B1302" s="3">
        <f t="shared" si="80"/>
        <v>6420</v>
      </c>
      <c r="C1302" s="14">
        <f t="shared" si="81"/>
        <v>107</v>
      </c>
      <c r="D1302" s="11">
        <f t="shared" si="82"/>
        <v>1031.8783835635033</v>
      </c>
      <c r="E1302" s="11">
        <f t="shared" si="83"/>
        <v>426.6122283870115</v>
      </c>
      <c r="F1302" s="11">
        <f>L1302</f>
        <v>426.6122283870115</v>
      </c>
      <c r="G1302" s="11">
        <f>P1302</f>
        <v>426.6122283870115</v>
      </c>
      <c r="H1302" s="24">
        <f>H1301+IF(Limit=Oui,MAX(0,K1301),K1301)</f>
        <v>426.6122283870115</v>
      </c>
      <c r="I1302" s="12">
        <f>Cp*RhoP/(J1302*RhoA)*dP/1000*MassivSS</f>
        <v>0.45718191862353219</v>
      </c>
      <c r="J1302" s="24">
        <f>IF(H1302&lt;600,425+0.773*H1302-1.69/1000*H1302^2+2.22/1000^2*H1302^3,IF(H1302&lt;735,666+13002/(738-H1302),IF(H1302&lt;900,545+17820/(H1302-731),650)))</f>
        <v>619.561148038699</v>
      </c>
      <c r="K1302" s="12">
        <f>LambdaP*MassivSS/(dP/1000)/(J1302*RhoA)/(1+I1302/3)*(D1302-H1302)*DeltaT-(EXP(I1302/10)-1)*(D1302-D1301)</f>
        <v>0.27246608746641487</v>
      </c>
      <c r="L1302" s="24">
        <f>L1301+IF(Limit=Oui,MAX(0,O1301),O1301)</f>
        <v>426.6122283870115</v>
      </c>
      <c r="M1302" s="12">
        <f>Cp*RhoP/(N1302*RhoA)*dP/1000*MassivW</f>
        <v>0.45718191862353219</v>
      </c>
      <c r="N1302" s="24">
        <f>IF(L1302&lt;600,425+0.773*L1302-1.69/1000*L1302^2+2.22/1000^2*L1302^3,IF(L1302&lt;735,666+13002/(738-L1302),IF(L1302&lt;900,545+17820/(L1302-731),650)))</f>
        <v>619.561148038699</v>
      </c>
      <c r="O1302" s="12">
        <f>LambdaP*MassivW/(dP/1000)/(N1302*RhoA)/(1+M1302/3)*(D1302-L1302)*DeltaT-(EXP(M1302/10)-1)*(D1302-D1301)</f>
        <v>0.27246608746641487</v>
      </c>
      <c r="P1302" s="24">
        <f>P1301+IF(Limit=Oui,MAX(0,S1301),S1301)</f>
        <v>426.6122283870115</v>
      </c>
      <c r="Q1302" s="12">
        <f>Cp*RhoP/(R1302*RhoA)*dP/1000*MassivSI</f>
        <v>0.45718191862353219</v>
      </c>
      <c r="R1302" s="24">
        <f>IF(P1302&lt;600,425+0.773*P1302-1.69/1000*P1302^2+2.22/1000^2*P1302^3,IF(P1302&lt;735,666+13002/(738-P1302),IF(P1302&lt;900,545+17820/(P1302-731),650)))</f>
        <v>619.561148038699</v>
      </c>
      <c r="S1302" s="12">
        <f>LambdaP*MassivSI/(dP/1000)/(R1302*RhoA)/(1+Q1302/3)*(D1302-P1302)*DeltaT-(EXP(Q1302/10)-1)*(D1302-D1301)</f>
        <v>0.27246608746641487</v>
      </c>
    </row>
    <row r="1303" spans="2:19" x14ac:dyDescent="0.25">
      <c r="B1303" s="3">
        <f t="shared" si="80"/>
        <v>6425</v>
      </c>
      <c r="C1303" s="14">
        <f t="shared" si="81"/>
        <v>107.08333333333333</v>
      </c>
      <c r="D1303" s="11">
        <f t="shared" si="82"/>
        <v>1031.9948933642859</v>
      </c>
      <c r="E1303" s="11">
        <f t="shared" si="83"/>
        <v>426.8846944744779</v>
      </c>
      <c r="F1303" s="11">
        <f>L1303</f>
        <v>426.8846944744779</v>
      </c>
      <c r="G1303" s="11">
        <f>P1303</f>
        <v>426.8846944744779</v>
      </c>
      <c r="H1303" s="24">
        <f>H1302+IF(Limit=Oui,MAX(0,K1302),K1302)</f>
        <v>426.8846944744779</v>
      </c>
      <c r="I1303" s="12">
        <f>Cp*RhoP/(J1303*RhoA)*dP/1000*MassivSS</f>
        <v>0.45707267652653266</v>
      </c>
      <c r="J1303" s="24">
        <f>IF(H1303&lt;600,425+0.773*H1303-1.69/1000*H1303^2+2.22/1000^2*H1303^3,IF(H1303&lt;735,666+13002/(738-H1303),IF(H1303&lt;900,545+17820/(H1303-731),650)))</f>
        <v>619.70922549444526</v>
      </c>
      <c r="K1303" s="12">
        <f>LambdaP*MassivSS/(dP/1000)/(J1303*RhoA)/(1+I1303/3)*(D1303-H1303)*DeltaT-(EXP(I1303/10)-1)*(D1303-D1302)</f>
        <v>0.27234243736791974</v>
      </c>
      <c r="L1303" s="24">
        <f>L1302+IF(Limit=Oui,MAX(0,O1302),O1302)</f>
        <v>426.8846944744779</v>
      </c>
      <c r="M1303" s="12">
        <f>Cp*RhoP/(N1303*RhoA)*dP/1000*MassivW</f>
        <v>0.45707267652653266</v>
      </c>
      <c r="N1303" s="24">
        <f>IF(L1303&lt;600,425+0.773*L1303-1.69/1000*L1303^2+2.22/1000^2*L1303^3,IF(L1303&lt;735,666+13002/(738-L1303),IF(L1303&lt;900,545+17820/(L1303-731),650)))</f>
        <v>619.70922549444526</v>
      </c>
      <c r="O1303" s="12">
        <f>LambdaP*MassivW/(dP/1000)/(N1303*RhoA)/(1+M1303/3)*(D1303-L1303)*DeltaT-(EXP(M1303/10)-1)*(D1303-D1302)</f>
        <v>0.27234243736791974</v>
      </c>
      <c r="P1303" s="24">
        <f>P1302+IF(Limit=Oui,MAX(0,S1302),S1302)</f>
        <v>426.8846944744779</v>
      </c>
      <c r="Q1303" s="12">
        <f>Cp*RhoP/(R1303*RhoA)*dP/1000*MassivSI</f>
        <v>0.45707267652653266</v>
      </c>
      <c r="R1303" s="24">
        <f>IF(P1303&lt;600,425+0.773*P1303-1.69/1000*P1303^2+2.22/1000^2*P1303^3,IF(P1303&lt;735,666+13002/(738-P1303),IF(P1303&lt;900,545+17820/(P1303-731),650)))</f>
        <v>619.70922549444526</v>
      </c>
      <c r="S1303" s="12">
        <f>LambdaP*MassivSI/(dP/1000)/(R1303*RhoA)/(1+Q1303/3)*(D1303-P1303)*DeltaT-(EXP(Q1303/10)-1)*(D1303-D1302)</f>
        <v>0.27234243736791974</v>
      </c>
    </row>
    <row r="1304" spans="2:19" x14ac:dyDescent="0.25">
      <c r="B1304" s="3">
        <f t="shared" si="80"/>
        <v>6430</v>
      </c>
      <c r="C1304" s="14">
        <f t="shared" si="81"/>
        <v>107.16666666666667</v>
      </c>
      <c r="D1304" s="11">
        <f t="shared" si="82"/>
        <v>1032.1113126368537</v>
      </c>
      <c r="E1304" s="11">
        <f t="shared" si="83"/>
        <v>427.15703691184581</v>
      </c>
      <c r="F1304" s="11">
        <f>L1304</f>
        <v>427.15703691184581</v>
      </c>
      <c r="G1304" s="11">
        <f>P1304</f>
        <v>427.15703691184581</v>
      </c>
      <c r="H1304" s="24">
        <f>H1303+IF(Limit=Oui,MAX(0,K1303),K1303)</f>
        <v>427.15703691184581</v>
      </c>
      <c r="I1304" s="12">
        <f>Cp*RhoP/(J1304*RhoA)*dP/1000*MassivSS</f>
        <v>0.45696341003966412</v>
      </c>
      <c r="J1304" s="24">
        <f>IF(H1304&lt;600,425+0.773*H1304-1.69/1000*H1304^2+2.22/1000^2*H1304^3,IF(H1304&lt;735,666+13002/(738-H1304),IF(H1304&lt;900,545+17820/(H1304-731),650)))</f>
        <v>619.85740683339304</v>
      </c>
      <c r="K1304" s="12">
        <f>LambdaP*MassivSS/(dP/1000)/(J1304*RhoA)/(1+I1304/3)*(D1304-H1304)*DeltaT-(EXP(I1304/10)-1)*(D1304-D1303)</f>
        <v>0.27221880728914694</v>
      </c>
      <c r="L1304" s="24">
        <f>L1303+IF(Limit=Oui,MAX(0,O1303),O1303)</f>
        <v>427.15703691184581</v>
      </c>
      <c r="M1304" s="12">
        <f>Cp*RhoP/(N1304*RhoA)*dP/1000*MassivW</f>
        <v>0.45696341003966412</v>
      </c>
      <c r="N1304" s="24">
        <f>IF(L1304&lt;600,425+0.773*L1304-1.69/1000*L1304^2+2.22/1000^2*L1304^3,IF(L1304&lt;735,666+13002/(738-L1304),IF(L1304&lt;900,545+17820/(L1304-731),650)))</f>
        <v>619.85740683339304</v>
      </c>
      <c r="O1304" s="12">
        <f>LambdaP*MassivW/(dP/1000)/(N1304*RhoA)/(1+M1304/3)*(D1304-L1304)*DeltaT-(EXP(M1304/10)-1)*(D1304-D1303)</f>
        <v>0.27221880728914694</v>
      </c>
      <c r="P1304" s="24">
        <f>P1303+IF(Limit=Oui,MAX(0,S1303),S1303)</f>
        <v>427.15703691184581</v>
      </c>
      <c r="Q1304" s="12">
        <f>Cp*RhoP/(R1304*RhoA)*dP/1000*MassivSI</f>
        <v>0.45696341003966412</v>
      </c>
      <c r="R1304" s="24">
        <f>IF(P1304&lt;600,425+0.773*P1304-1.69/1000*P1304^2+2.22/1000^2*P1304^3,IF(P1304&lt;735,666+13002/(738-P1304),IF(P1304&lt;900,545+17820/(P1304-731),650)))</f>
        <v>619.85740683339304</v>
      </c>
      <c r="S1304" s="12">
        <f>LambdaP*MassivSI/(dP/1000)/(R1304*RhoA)/(1+Q1304/3)*(D1304-P1304)*DeltaT-(EXP(Q1304/10)-1)*(D1304-D1303)</f>
        <v>0.27221880728914694</v>
      </c>
    </row>
    <row r="1305" spans="2:19" x14ac:dyDescent="0.25">
      <c r="B1305" s="3">
        <f t="shared" si="80"/>
        <v>6435</v>
      </c>
      <c r="C1305" s="14">
        <f t="shared" si="81"/>
        <v>107.25</v>
      </c>
      <c r="D1305" s="11">
        <f t="shared" si="82"/>
        <v>1032.2276415217784</v>
      </c>
      <c r="E1305" s="11">
        <f t="shared" si="83"/>
        <v>427.42925571913497</v>
      </c>
      <c r="F1305" s="11">
        <f>L1305</f>
        <v>427.42925571913497</v>
      </c>
      <c r="G1305" s="11">
        <f>P1305</f>
        <v>427.42925571913497</v>
      </c>
      <c r="H1305" s="24">
        <f>H1304+IF(Limit=Oui,MAX(0,K1304),K1304)</f>
        <v>427.42925571913497</v>
      </c>
      <c r="I1305" s="12">
        <f>Cp*RhoP/(J1305*RhoA)*dP/1000*MassivSS</f>
        <v>0.45685411920084273</v>
      </c>
      <c r="J1305" s="24">
        <f>IF(H1305&lt;600,425+0.773*H1305-1.69/1000*H1305^2+2.22/1000^2*H1305^3,IF(H1305&lt;735,666+13002/(738-H1305),IF(H1305&lt;900,545+17820/(H1305-731),650)))</f>
        <v>620.00569210235585</v>
      </c>
      <c r="K1305" s="12">
        <f>LambdaP*MassivSS/(dP/1000)/(J1305*RhoA)/(1+I1305/3)*(D1305-H1305)*DeltaT-(EXP(I1305/10)-1)*(D1305-D1304)</f>
        <v>0.27209519732498005</v>
      </c>
      <c r="L1305" s="24">
        <f>L1304+IF(Limit=Oui,MAX(0,O1304),O1304)</f>
        <v>427.42925571913497</v>
      </c>
      <c r="M1305" s="12">
        <f>Cp*RhoP/(N1305*RhoA)*dP/1000*MassivW</f>
        <v>0.45685411920084273</v>
      </c>
      <c r="N1305" s="24">
        <f>IF(L1305&lt;600,425+0.773*L1305-1.69/1000*L1305^2+2.22/1000^2*L1305^3,IF(L1305&lt;735,666+13002/(738-L1305),IF(L1305&lt;900,545+17820/(L1305-731),650)))</f>
        <v>620.00569210235585</v>
      </c>
      <c r="O1305" s="12">
        <f>LambdaP*MassivW/(dP/1000)/(N1305*RhoA)/(1+M1305/3)*(D1305-L1305)*DeltaT-(EXP(M1305/10)-1)*(D1305-D1304)</f>
        <v>0.27209519732498005</v>
      </c>
      <c r="P1305" s="24">
        <f>P1304+IF(Limit=Oui,MAX(0,S1304),S1304)</f>
        <v>427.42925571913497</v>
      </c>
      <c r="Q1305" s="12">
        <f>Cp*RhoP/(R1305*RhoA)*dP/1000*MassivSI</f>
        <v>0.45685411920084273</v>
      </c>
      <c r="R1305" s="24">
        <f>IF(P1305&lt;600,425+0.773*P1305-1.69/1000*P1305^2+2.22/1000^2*P1305^3,IF(P1305&lt;735,666+13002/(738-P1305),IF(P1305&lt;900,545+17820/(P1305-731),650)))</f>
        <v>620.00569210235585</v>
      </c>
      <c r="S1305" s="12">
        <f>LambdaP*MassivSI/(dP/1000)/(R1305*RhoA)/(1+Q1305/3)*(D1305-P1305)*DeltaT-(EXP(Q1305/10)-1)*(D1305-D1304)</f>
        <v>0.27209519732498005</v>
      </c>
    </row>
    <row r="1306" spans="2:19" x14ac:dyDescent="0.25">
      <c r="B1306" s="3">
        <f t="shared" si="80"/>
        <v>6440</v>
      </c>
      <c r="C1306" s="14">
        <f t="shared" si="81"/>
        <v>107.33333333333333</v>
      </c>
      <c r="D1306" s="11">
        <f t="shared" si="82"/>
        <v>1032.3438801593047</v>
      </c>
      <c r="E1306" s="11">
        <f t="shared" si="83"/>
        <v>427.70135091645994</v>
      </c>
      <c r="F1306" s="11">
        <f>L1306</f>
        <v>427.70135091645994</v>
      </c>
      <c r="G1306" s="11">
        <f>P1306</f>
        <v>427.70135091645994</v>
      </c>
      <c r="H1306" s="24">
        <f>H1305+IF(Limit=Oui,MAX(0,K1305),K1305)</f>
        <v>427.70135091645994</v>
      </c>
      <c r="I1306" s="12">
        <f>Cp*RhoP/(J1306*RhoA)*dP/1000*MassivSS</f>
        <v>0.45674480404839202</v>
      </c>
      <c r="J1306" s="24">
        <f>IF(H1306&lt;600,425+0.773*H1306-1.69/1000*H1306^2+2.22/1000^2*H1306^3,IF(H1306&lt;735,666+13002/(738-H1306),IF(H1306&lt;900,545+17820/(H1306-731),650)))</f>
        <v>620.15408134762311</v>
      </c>
      <c r="K1306" s="12">
        <f>LambdaP*MassivSS/(dP/1000)/(J1306*RhoA)/(1+I1306/3)*(D1306-H1306)*DeltaT-(EXP(I1306/10)-1)*(D1306-D1305)</f>
        <v>0.27197160757017852</v>
      </c>
      <c r="L1306" s="24">
        <f>L1305+IF(Limit=Oui,MAX(0,O1305),O1305)</f>
        <v>427.70135091645994</v>
      </c>
      <c r="M1306" s="12">
        <f>Cp*RhoP/(N1306*RhoA)*dP/1000*MassivW</f>
        <v>0.45674480404839202</v>
      </c>
      <c r="N1306" s="24">
        <f>IF(L1306&lt;600,425+0.773*L1306-1.69/1000*L1306^2+2.22/1000^2*L1306^3,IF(L1306&lt;735,666+13002/(738-L1306),IF(L1306&lt;900,545+17820/(L1306-731),650)))</f>
        <v>620.15408134762311</v>
      </c>
      <c r="O1306" s="12">
        <f>LambdaP*MassivW/(dP/1000)/(N1306*RhoA)/(1+M1306/3)*(D1306-L1306)*DeltaT-(EXP(M1306/10)-1)*(D1306-D1305)</f>
        <v>0.27197160757017852</v>
      </c>
      <c r="P1306" s="24">
        <f>P1305+IF(Limit=Oui,MAX(0,S1305),S1305)</f>
        <v>427.70135091645994</v>
      </c>
      <c r="Q1306" s="12">
        <f>Cp*RhoP/(R1306*RhoA)*dP/1000*MassivSI</f>
        <v>0.45674480404839202</v>
      </c>
      <c r="R1306" s="24">
        <f>IF(P1306&lt;600,425+0.773*P1306-1.69/1000*P1306^2+2.22/1000^2*P1306^3,IF(P1306&lt;735,666+13002/(738-P1306),IF(P1306&lt;900,545+17820/(P1306-731),650)))</f>
        <v>620.15408134762311</v>
      </c>
      <c r="S1306" s="12">
        <f>LambdaP*MassivSI/(dP/1000)/(R1306*RhoA)/(1+Q1306/3)*(D1306-P1306)*DeltaT-(EXP(Q1306/10)-1)*(D1306-D1305)</f>
        <v>0.27197160757017852</v>
      </c>
    </row>
    <row r="1307" spans="2:19" x14ac:dyDescent="0.25">
      <c r="B1307" s="3">
        <f t="shared" si="80"/>
        <v>6445</v>
      </c>
      <c r="C1307" s="14">
        <f t="shared" si="81"/>
        <v>107.41666666666667</v>
      </c>
      <c r="D1307" s="11">
        <f t="shared" si="82"/>
        <v>1032.460028689351</v>
      </c>
      <c r="E1307" s="11">
        <f t="shared" si="83"/>
        <v>427.9733225240301</v>
      </c>
      <c r="F1307" s="11">
        <f>L1307</f>
        <v>427.9733225240301</v>
      </c>
      <c r="G1307" s="11">
        <f>P1307</f>
        <v>427.9733225240301</v>
      </c>
      <c r="H1307" s="24">
        <f>H1306+IF(Limit=Oui,MAX(0,K1306),K1306)</f>
        <v>427.9733225240301</v>
      </c>
      <c r="I1307" s="12">
        <f>Cp*RhoP/(J1307*RhoA)*dP/1000*MassivSS</f>
        <v>0.45663546462104126</v>
      </c>
      <c r="J1307" s="24">
        <f>IF(H1307&lt;600,425+0.773*H1307-1.69/1000*H1307^2+2.22/1000^2*H1307^3,IF(H1307&lt;735,666+13002/(738-H1307),IF(H1307&lt;900,545+17820/(H1307-731),650)))</f>
        <v>620.3025746149608</v>
      </c>
      <c r="K1307" s="12">
        <f>LambdaP*MassivSS/(dP/1000)/(J1307*RhoA)/(1+I1307/3)*(D1307-H1307)*DeltaT-(EXP(I1307/10)-1)*(D1307-D1306)</f>
        <v>0.27184803811938779</v>
      </c>
      <c r="L1307" s="24">
        <f>L1306+IF(Limit=Oui,MAX(0,O1306),O1306)</f>
        <v>427.9733225240301</v>
      </c>
      <c r="M1307" s="12">
        <f>Cp*RhoP/(N1307*RhoA)*dP/1000*MassivW</f>
        <v>0.45663546462104126</v>
      </c>
      <c r="N1307" s="24">
        <f>IF(L1307&lt;600,425+0.773*L1307-1.69/1000*L1307^2+2.22/1000^2*L1307^3,IF(L1307&lt;735,666+13002/(738-L1307),IF(L1307&lt;900,545+17820/(L1307-731),650)))</f>
        <v>620.3025746149608</v>
      </c>
      <c r="O1307" s="12">
        <f>LambdaP*MassivW/(dP/1000)/(N1307*RhoA)/(1+M1307/3)*(D1307-L1307)*DeltaT-(EXP(M1307/10)-1)*(D1307-D1306)</f>
        <v>0.27184803811938779</v>
      </c>
      <c r="P1307" s="24">
        <f>P1306+IF(Limit=Oui,MAX(0,S1306),S1306)</f>
        <v>427.9733225240301</v>
      </c>
      <c r="Q1307" s="12">
        <f>Cp*RhoP/(R1307*RhoA)*dP/1000*MassivSI</f>
        <v>0.45663546462104126</v>
      </c>
      <c r="R1307" s="24">
        <f>IF(P1307&lt;600,425+0.773*P1307-1.69/1000*P1307^2+2.22/1000^2*P1307^3,IF(P1307&lt;735,666+13002/(738-P1307),IF(P1307&lt;900,545+17820/(P1307-731),650)))</f>
        <v>620.3025746149608</v>
      </c>
      <c r="S1307" s="12">
        <f>LambdaP*MassivSI/(dP/1000)/(R1307*RhoA)/(1+Q1307/3)*(D1307-P1307)*DeltaT-(EXP(Q1307/10)-1)*(D1307-D1306)</f>
        <v>0.27184803811938779</v>
      </c>
    </row>
    <row r="1308" spans="2:19" x14ac:dyDescent="0.25">
      <c r="B1308" s="3">
        <f t="shared" si="80"/>
        <v>6450</v>
      </c>
      <c r="C1308" s="14">
        <f t="shared" si="81"/>
        <v>107.5</v>
      </c>
      <c r="D1308" s="11">
        <f t="shared" si="82"/>
        <v>1032.5760872515107</v>
      </c>
      <c r="E1308" s="11">
        <f t="shared" si="83"/>
        <v>428.2451705621495</v>
      </c>
      <c r="F1308" s="11">
        <f>L1308</f>
        <v>428.2451705621495</v>
      </c>
      <c r="G1308" s="11">
        <f>P1308</f>
        <v>428.2451705621495</v>
      </c>
      <c r="H1308" s="24">
        <f>H1307+IF(Limit=Oui,MAX(0,K1307),K1307)</f>
        <v>428.2451705621495</v>
      </c>
      <c r="I1308" s="12">
        <f>Cp*RhoP/(J1308*RhoA)*dP/1000*MassivSS</f>
        <v>0.4565261009579229</v>
      </c>
      <c r="J1308" s="24">
        <f>IF(H1308&lt;600,425+0.773*H1308-1.69/1000*H1308^2+2.22/1000^2*H1308^3,IF(H1308&lt;735,666+13002/(738-H1308),IF(H1308&lt;900,545+17820/(H1308-731),650)))</f>
        <v>620.45117194961313</v>
      </c>
      <c r="K1308" s="12">
        <f>LambdaP*MassivSS/(dP/1000)/(J1308*RhoA)/(1+I1308/3)*(D1308-H1308)*DeltaT-(EXP(I1308/10)-1)*(D1308-D1307)</f>
        <v>0.27172448906714958</v>
      </c>
      <c r="L1308" s="24">
        <f>L1307+IF(Limit=Oui,MAX(0,O1307),O1307)</f>
        <v>428.2451705621495</v>
      </c>
      <c r="M1308" s="12">
        <f>Cp*RhoP/(N1308*RhoA)*dP/1000*MassivW</f>
        <v>0.4565261009579229</v>
      </c>
      <c r="N1308" s="24">
        <f>IF(L1308&lt;600,425+0.773*L1308-1.69/1000*L1308^2+2.22/1000^2*L1308^3,IF(L1308&lt;735,666+13002/(738-L1308),IF(L1308&lt;900,545+17820/(L1308-731),650)))</f>
        <v>620.45117194961313</v>
      </c>
      <c r="O1308" s="12">
        <f>LambdaP*MassivW/(dP/1000)/(N1308*RhoA)/(1+M1308/3)*(D1308-L1308)*DeltaT-(EXP(M1308/10)-1)*(D1308-D1307)</f>
        <v>0.27172448906714958</v>
      </c>
      <c r="P1308" s="24">
        <f>P1307+IF(Limit=Oui,MAX(0,S1307),S1307)</f>
        <v>428.2451705621495</v>
      </c>
      <c r="Q1308" s="12">
        <f>Cp*RhoP/(R1308*RhoA)*dP/1000*MassivSI</f>
        <v>0.4565261009579229</v>
      </c>
      <c r="R1308" s="24">
        <f>IF(P1308&lt;600,425+0.773*P1308-1.69/1000*P1308^2+2.22/1000^2*P1308^3,IF(P1308&lt;735,666+13002/(738-P1308),IF(P1308&lt;900,545+17820/(P1308-731),650)))</f>
        <v>620.45117194961313</v>
      </c>
      <c r="S1308" s="12">
        <f>LambdaP*MassivSI/(dP/1000)/(R1308*RhoA)/(1+Q1308/3)*(D1308-P1308)*DeltaT-(EXP(Q1308/10)-1)*(D1308-D1307)</f>
        <v>0.27172448906714958</v>
      </c>
    </row>
    <row r="1309" spans="2:19" x14ac:dyDescent="0.25">
      <c r="B1309" s="3">
        <f t="shared" si="80"/>
        <v>6455</v>
      </c>
      <c r="C1309" s="14">
        <f t="shared" si="81"/>
        <v>107.58333333333333</v>
      </c>
      <c r="D1309" s="11">
        <f t="shared" si="82"/>
        <v>1032.692055985053</v>
      </c>
      <c r="E1309" s="11">
        <f t="shared" si="83"/>
        <v>428.51689505121664</v>
      </c>
      <c r="F1309" s="11">
        <f>L1309</f>
        <v>428.51689505121664</v>
      </c>
      <c r="G1309" s="11">
        <f>P1309</f>
        <v>428.51689505121664</v>
      </c>
      <c r="H1309" s="24">
        <f>H1308+IF(Limit=Oui,MAX(0,K1308),K1308)</f>
        <v>428.51689505121664</v>
      </c>
      <c r="I1309" s="12">
        <f>Cp*RhoP/(J1309*RhoA)*dP/1000*MassivSS</f>
        <v>0.45641671309857229</v>
      </c>
      <c r="J1309" s="24">
        <f>IF(H1309&lt;600,425+0.773*H1309-1.69/1000*H1309^2+2.22/1000^2*H1309^3,IF(H1309&lt;735,666+13002/(738-H1309),IF(H1309&lt;900,545+17820/(H1309-731),650)))</f>
        <v>620.599873396303</v>
      </c>
      <c r="K1309" s="12">
        <f>LambdaP*MassivSS/(dP/1000)/(J1309*RhoA)/(1+I1309/3)*(D1309-H1309)*DeltaT-(EXP(I1309/10)-1)*(D1309-D1308)</f>
        <v>0.27160096050789101</v>
      </c>
      <c r="L1309" s="24">
        <f>L1308+IF(Limit=Oui,MAX(0,O1308),O1308)</f>
        <v>428.51689505121664</v>
      </c>
      <c r="M1309" s="12">
        <f>Cp*RhoP/(N1309*RhoA)*dP/1000*MassivW</f>
        <v>0.45641671309857229</v>
      </c>
      <c r="N1309" s="24">
        <f>IF(L1309&lt;600,425+0.773*L1309-1.69/1000*L1309^2+2.22/1000^2*L1309^3,IF(L1309&lt;735,666+13002/(738-L1309),IF(L1309&lt;900,545+17820/(L1309-731),650)))</f>
        <v>620.599873396303</v>
      </c>
      <c r="O1309" s="12">
        <f>LambdaP*MassivW/(dP/1000)/(N1309*RhoA)/(1+M1309/3)*(D1309-L1309)*DeltaT-(EXP(M1309/10)-1)*(D1309-D1308)</f>
        <v>0.27160096050789101</v>
      </c>
      <c r="P1309" s="24">
        <f>P1308+IF(Limit=Oui,MAX(0,S1308),S1308)</f>
        <v>428.51689505121664</v>
      </c>
      <c r="Q1309" s="12">
        <f>Cp*RhoP/(R1309*RhoA)*dP/1000*MassivSI</f>
        <v>0.45641671309857229</v>
      </c>
      <c r="R1309" s="24">
        <f>IF(P1309&lt;600,425+0.773*P1309-1.69/1000*P1309^2+2.22/1000^2*P1309^3,IF(P1309&lt;735,666+13002/(738-P1309),IF(P1309&lt;900,545+17820/(P1309-731),650)))</f>
        <v>620.599873396303</v>
      </c>
      <c r="S1309" s="12">
        <f>LambdaP*MassivSI/(dP/1000)/(R1309*RhoA)/(1+Q1309/3)*(D1309-P1309)*DeltaT-(EXP(Q1309/10)-1)*(D1309-D1308)</f>
        <v>0.27160096050789101</v>
      </c>
    </row>
    <row r="1310" spans="2:19" x14ac:dyDescent="0.25">
      <c r="B1310" s="3">
        <f t="shared" si="80"/>
        <v>6460</v>
      </c>
      <c r="C1310" s="14">
        <f t="shared" si="81"/>
        <v>107.66666666666667</v>
      </c>
      <c r="D1310" s="11">
        <f t="shared" si="82"/>
        <v>1032.8079350289238</v>
      </c>
      <c r="E1310" s="11">
        <f t="shared" si="83"/>
        <v>428.78849601172453</v>
      </c>
      <c r="F1310" s="11">
        <f>L1310</f>
        <v>428.78849601172453</v>
      </c>
      <c r="G1310" s="11">
        <f>P1310</f>
        <v>428.78849601172453</v>
      </c>
      <c r="H1310" s="24">
        <f>H1309+IF(Limit=Oui,MAX(0,K1309),K1309)</f>
        <v>428.78849601172453</v>
      </c>
      <c r="I1310" s="12">
        <f>Cp*RhoP/(J1310*RhoA)*dP/1000*MassivSS</f>
        <v>0.45630730108292383</v>
      </c>
      <c r="J1310" s="24">
        <f>IF(H1310&lt;600,425+0.773*H1310-1.69/1000*H1310^2+2.22/1000^2*H1310^3,IF(H1310&lt;735,666+13002/(738-H1310),IF(H1310&lt;900,545+17820/(H1310-731),650)))</f>
        <v>620.74867899923402</v>
      </c>
      <c r="K1310" s="12">
        <f>LambdaP*MassivSS/(dP/1000)/(J1310*RhoA)/(1+I1310/3)*(D1310-H1310)*DeltaT-(EXP(I1310/10)-1)*(D1310-D1309)</f>
        <v>0.27147745253595529</v>
      </c>
      <c r="L1310" s="24">
        <f>L1309+IF(Limit=Oui,MAX(0,O1309),O1309)</f>
        <v>428.78849601172453</v>
      </c>
      <c r="M1310" s="12">
        <f>Cp*RhoP/(N1310*RhoA)*dP/1000*MassivW</f>
        <v>0.45630730108292383</v>
      </c>
      <c r="N1310" s="24">
        <f>IF(L1310&lt;600,425+0.773*L1310-1.69/1000*L1310^2+2.22/1000^2*L1310^3,IF(L1310&lt;735,666+13002/(738-L1310),IF(L1310&lt;900,545+17820/(L1310-731),650)))</f>
        <v>620.74867899923402</v>
      </c>
      <c r="O1310" s="12">
        <f>LambdaP*MassivW/(dP/1000)/(N1310*RhoA)/(1+M1310/3)*(D1310-L1310)*DeltaT-(EXP(M1310/10)-1)*(D1310-D1309)</f>
        <v>0.27147745253595529</v>
      </c>
      <c r="P1310" s="24">
        <f>P1309+IF(Limit=Oui,MAX(0,S1309),S1309)</f>
        <v>428.78849601172453</v>
      </c>
      <c r="Q1310" s="12">
        <f>Cp*RhoP/(R1310*RhoA)*dP/1000*MassivSI</f>
        <v>0.45630730108292383</v>
      </c>
      <c r="R1310" s="24">
        <f>IF(P1310&lt;600,425+0.773*P1310-1.69/1000*P1310^2+2.22/1000^2*P1310^3,IF(P1310&lt;735,666+13002/(738-P1310),IF(P1310&lt;900,545+17820/(P1310-731),650)))</f>
        <v>620.74867899923402</v>
      </c>
      <c r="S1310" s="12">
        <f>LambdaP*MassivSI/(dP/1000)/(R1310*RhoA)/(1+Q1310/3)*(D1310-P1310)*DeltaT-(EXP(Q1310/10)-1)*(D1310-D1309)</f>
        <v>0.27147745253595529</v>
      </c>
    </row>
    <row r="1311" spans="2:19" x14ac:dyDescent="0.25">
      <c r="B1311" s="3">
        <f t="shared" si="80"/>
        <v>6465</v>
      </c>
      <c r="C1311" s="14">
        <f t="shared" si="81"/>
        <v>107.75</v>
      </c>
      <c r="D1311" s="11">
        <f t="shared" si="82"/>
        <v>1032.9237245217473</v>
      </c>
      <c r="E1311" s="11">
        <f t="shared" si="83"/>
        <v>429.05997346426051</v>
      </c>
      <c r="F1311" s="11">
        <f>L1311</f>
        <v>429.05997346426051</v>
      </c>
      <c r="G1311" s="11">
        <f>P1311</f>
        <v>429.05997346426051</v>
      </c>
      <c r="H1311" s="24">
        <f>H1310+IF(Limit=Oui,MAX(0,K1310),K1310)</f>
        <v>429.05997346426051</v>
      </c>
      <c r="I1311" s="12">
        <f>Cp*RhoP/(J1311*RhoA)*dP/1000*MassivSS</f>
        <v>0.45619786495131048</v>
      </c>
      <c r="J1311" s="24">
        <f>IF(H1311&lt;600,425+0.773*H1311-1.69/1000*H1311^2+2.22/1000^2*H1311^3,IF(H1311&lt;735,666+13002/(738-H1311),IF(H1311&lt;900,545+17820/(H1311-731),650)))</f>
        <v>620.89758880209104</v>
      </c>
      <c r="K1311" s="12">
        <f>LambdaP*MassivSS/(dP/1000)/(J1311*RhoA)/(1+I1311/3)*(D1311-H1311)*DeltaT-(EXP(I1311/10)-1)*(D1311-D1310)</f>
        <v>0.27135396524552846</v>
      </c>
      <c r="L1311" s="24">
        <f>L1310+IF(Limit=Oui,MAX(0,O1310),O1310)</f>
        <v>429.05997346426051</v>
      </c>
      <c r="M1311" s="12">
        <f>Cp*RhoP/(N1311*RhoA)*dP/1000*MassivW</f>
        <v>0.45619786495131048</v>
      </c>
      <c r="N1311" s="24">
        <f>IF(L1311&lt;600,425+0.773*L1311-1.69/1000*L1311^2+2.22/1000^2*L1311^3,IF(L1311&lt;735,666+13002/(738-L1311),IF(L1311&lt;900,545+17820/(L1311-731),650)))</f>
        <v>620.89758880209104</v>
      </c>
      <c r="O1311" s="12">
        <f>LambdaP*MassivW/(dP/1000)/(N1311*RhoA)/(1+M1311/3)*(D1311-L1311)*DeltaT-(EXP(M1311/10)-1)*(D1311-D1310)</f>
        <v>0.27135396524552846</v>
      </c>
      <c r="P1311" s="24">
        <f>P1310+IF(Limit=Oui,MAX(0,S1310),S1310)</f>
        <v>429.05997346426051</v>
      </c>
      <c r="Q1311" s="12">
        <f>Cp*RhoP/(R1311*RhoA)*dP/1000*MassivSI</f>
        <v>0.45619786495131048</v>
      </c>
      <c r="R1311" s="24">
        <f>IF(P1311&lt;600,425+0.773*P1311-1.69/1000*P1311^2+2.22/1000^2*P1311^3,IF(P1311&lt;735,666+13002/(738-P1311),IF(P1311&lt;900,545+17820/(P1311-731),650)))</f>
        <v>620.89758880209104</v>
      </c>
      <c r="S1311" s="12">
        <f>LambdaP*MassivSI/(dP/1000)/(R1311*RhoA)/(1+Q1311/3)*(D1311-P1311)*DeltaT-(EXP(Q1311/10)-1)*(D1311-D1310)</f>
        <v>0.27135396524552846</v>
      </c>
    </row>
    <row r="1312" spans="2:19" x14ac:dyDescent="0.25">
      <c r="B1312" s="3">
        <f t="shared" si="80"/>
        <v>6470</v>
      </c>
      <c r="C1312" s="14">
        <f t="shared" si="81"/>
        <v>107.83333333333333</v>
      </c>
      <c r="D1312" s="11">
        <f t="shared" si="82"/>
        <v>1033.0394246018259</v>
      </c>
      <c r="E1312" s="11">
        <f t="shared" si="83"/>
        <v>429.33132742950602</v>
      </c>
      <c r="F1312" s="11">
        <f>L1312</f>
        <v>429.33132742950602</v>
      </c>
      <c r="G1312" s="11">
        <f>P1312</f>
        <v>429.33132742950602</v>
      </c>
      <c r="H1312" s="24">
        <f>H1311+IF(Limit=Oui,MAX(0,K1311),K1311)</f>
        <v>429.33132742950602</v>
      </c>
      <c r="I1312" s="12">
        <f>Cp*RhoP/(J1312*RhoA)*dP/1000*MassivSS</f>
        <v>0.45608840474446127</v>
      </c>
      <c r="J1312" s="24">
        <f>IF(H1312&lt;600,425+0.773*H1312-1.69/1000*H1312^2+2.22/1000^2*H1312^3,IF(H1312&lt;735,666+13002/(738-H1312),IF(H1312&lt;900,545+17820/(H1312-731),650)))</f>
        <v>621.04660284804243</v>
      </c>
      <c r="K1312" s="12">
        <f>LambdaP*MassivSS/(dP/1000)/(J1312*RhoA)/(1+I1312/3)*(D1312-H1312)*DeltaT-(EXP(I1312/10)-1)*(D1312-D1311)</f>
        <v>0.27123049873075394</v>
      </c>
      <c r="L1312" s="24">
        <f>L1311+IF(Limit=Oui,MAX(0,O1311),O1311)</f>
        <v>429.33132742950602</v>
      </c>
      <c r="M1312" s="12">
        <f>Cp*RhoP/(N1312*RhoA)*dP/1000*MassivW</f>
        <v>0.45608840474446127</v>
      </c>
      <c r="N1312" s="24">
        <f>IF(L1312&lt;600,425+0.773*L1312-1.69/1000*L1312^2+2.22/1000^2*L1312^3,IF(L1312&lt;735,666+13002/(738-L1312),IF(L1312&lt;900,545+17820/(L1312-731),650)))</f>
        <v>621.04660284804243</v>
      </c>
      <c r="O1312" s="12">
        <f>LambdaP*MassivW/(dP/1000)/(N1312*RhoA)/(1+M1312/3)*(D1312-L1312)*DeltaT-(EXP(M1312/10)-1)*(D1312-D1311)</f>
        <v>0.27123049873075394</v>
      </c>
      <c r="P1312" s="24">
        <f>P1311+IF(Limit=Oui,MAX(0,S1311),S1311)</f>
        <v>429.33132742950602</v>
      </c>
      <c r="Q1312" s="12">
        <f>Cp*RhoP/(R1312*RhoA)*dP/1000*MassivSI</f>
        <v>0.45608840474446127</v>
      </c>
      <c r="R1312" s="24">
        <f>IF(P1312&lt;600,425+0.773*P1312-1.69/1000*P1312^2+2.22/1000^2*P1312^3,IF(P1312&lt;735,666+13002/(738-P1312),IF(P1312&lt;900,545+17820/(P1312-731),650)))</f>
        <v>621.04660284804243</v>
      </c>
      <c r="S1312" s="12">
        <f>LambdaP*MassivSI/(dP/1000)/(R1312*RhoA)/(1+Q1312/3)*(D1312-P1312)*DeltaT-(EXP(Q1312/10)-1)*(D1312-D1311)</f>
        <v>0.27123049873075394</v>
      </c>
    </row>
    <row r="1313" spans="2:19" x14ac:dyDescent="0.25">
      <c r="B1313" s="3">
        <f t="shared" si="80"/>
        <v>6475</v>
      </c>
      <c r="C1313" s="14">
        <f t="shared" si="81"/>
        <v>107.91666666666667</v>
      </c>
      <c r="D1313" s="11">
        <f t="shared" si="82"/>
        <v>1033.1550354071426</v>
      </c>
      <c r="E1313" s="11">
        <f t="shared" si="83"/>
        <v>429.60255792823676</v>
      </c>
      <c r="F1313" s="11">
        <f>L1313</f>
        <v>429.60255792823676</v>
      </c>
      <c r="G1313" s="11">
        <f>P1313</f>
        <v>429.60255792823676</v>
      </c>
      <c r="H1313" s="24">
        <f>H1312+IF(Limit=Oui,MAX(0,K1312),K1312)</f>
        <v>429.60255792823676</v>
      </c>
      <c r="I1313" s="12">
        <f>Cp*RhoP/(J1313*RhoA)*dP/1000*MassivSS</f>
        <v>0.45597892050349975</v>
      </c>
      <c r="J1313" s="24">
        <f>IF(H1313&lt;600,425+0.773*H1313-1.69/1000*H1313^2+2.22/1000^2*H1313^3,IF(H1313&lt;735,666+13002/(738-H1313),IF(H1313&lt;900,545+17820/(H1313-731),650)))</f>
        <v>621.19572117973962</v>
      </c>
      <c r="K1313" s="12">
        <f>LambdaP*MassivSS/(dP/1000)/(J1313*RhoA)/(1+I1313/3)*(D1313-H1313)*DeltaT-(EXP(I1313/10)-1)*(D1313-D1312)</f>
        <v>0.27110705308558486</v>
      </c>
      <c r="L1313" s="24">
        <f>L1312+IF(Limit=Oui,MAX(0,O1312),O1312)</f>
        <v>429.60255792823676</v>
      </c>
      <c r="M1313" s="12">
        <f>Cp*RhoP/(N1313*RhoA)*dP/1000*MassivW</f>
        <v>0.45597892050349975</v>
      </c>
      <c r="N1313" s="24">
        <f>IF(L1313&lt;600,425+0.773*L1313-1.69/1000*L1313^2+2.22/1000^2*L1313^3,IF(L1313&lt;735,666+13002/(738-L1313),IF(L1313&lt;900,545+17820/(L1313-731),650)))</f>
        <v>621.19572117973962</v>
      </c>
      <c r="O1313" s="12">
        <f>LambdaP*MassivW/(dP/1000)/(N1313*RhoA)/(1+M1313/3)*(D1313-L1313)*DeltaT-(EXP(M1313/10)-1)*(D1313-D1312)</f>
        <v>0.27110705308558486</v>
      </c>
      <c r="P1313" s="24">
        <f>P1312+IF(Limit=Oui,MAX(0,S1312),S1312)</f>
        <v>429.60255792823676</v>
      </c>
      <c r="Q1313" s="12">
        <f>Cp*RhoP/(R1313*RhoA)*dP/1000*MassivSI</f>
        <v>0.45597892050349975</v>
      </c>
      <c r="R1313" s="24">
        <f>IF(P1313&lt;600,425+0.773*P1313-1.69/1000*P1313^2+2.22/1000^2*P1313^3,IF(P1313&lt;735,666+13002/(738-P1313),IF(P1313&lt;900,545+17820/(P1313-731),650)))</f>
        <v>621.19572117973962</v>
      </c>
      <c r="S1313" s="12">
        <f>LambdaP*MassivSI/(dP/1000)/(R1313*RhoA)/(1+Q1313/3)*(D1313-P1313)*DeltaT-(EXP(Q1313/10)-1)*(D1313-D1312)</f>
        <v>0.27110705308558486</v>
      </c>
    </row>
    <row r="1314" spans="2:19" x14ac:dyDescent="0.25">
      <c r="B1314" s="3">
        <f t="shared" si="80"/>
        <v>6480</v>
      </c>
      <c r="C1314" s="14">
        <f t="shared" si="81"/>
        <v>108</v>
      </c>
      <c r="D1314" s="11">
        <f t="shared" si="82"/>
        <v>1033.2705570753608</v>
      </c>
      <c r="E1314" s="11">
        <f t="shared" si="83"/>
        <v>429.87366498132235</v>
      </c>
      <c r="F1314" s="11">
        <f>L1314</f>
        <v>429.87366498132235</v>
      </c>
      <c r="G1314" s="11">
        <f>P1314</f>
        <v>429.87366498132235</v>
      </c>
      <c r="H1314" s="24">
        <f>H1313+IF(Limit=Oui,MAX(0,K1313),K1313)</f>
        <v>429.87366498132235</v>
      </c>
      <c r="I1314" s="12">
        <f>Cp*RhoP/(J1314*RhoA)*dP/1000*MassivSS</f>
        <v>0.45586941226994154</v>
      </c>
      <c r="J1314" s="24">
        <f>IF(H1314&lt;600,425+0.773*H1314-1.69/1000*H1314^2+2.22/1000^2*H1314^3,IF(H1314&lt;735,666+13002/(738-H1314),IF(H1314&lt;900,545+17820/(H1314-731),650)))</f>
        <v>621.34494383931997</v>
      </c>
      <c r="K1314" s="12">
        <f>LambdaP*MassivSS/(dP/1000)/(J1314*RhoA)/(1+I1314/3)*(D1314-H1314)*DeltaT-(EXP(I1314/10)-1)*(D1314-D1313)</f>
        <v>0.27098362840393164</v>
      </c>
      <c r="L1314" s="24">
        <f>L1313+IF(Limit=Oui,MAX(0,O1313),O1313)</f>
        <v>429.87366498132235</v>
      </c>
      <c r="M1314" s="12">
        <f>Cp*RhoP/(N1314*RhoA)*dP/1000*MassivW</f>
        <v>0.45586941226994154</v>
      </c>
      <c r="N1314" s="24">
        <f>IF(L1314&lt;600,425+0.773*L1314-1.69/1000*L1314^2+2.22/1000^2*L1314^3,IF(L1314&lt;735,666+13002/(738-L1314),IF(L1314&lt;900,545+17820/(L1314-731),650)))</f>
        <v>621.34494383931997</v>
      </c>
      <c r="O1314" s="12">
        <f>LambdaP*MassivW/(dP/1000)/(N1314*RhoA)/(1+M1314/3)*(D1314-L1314)*DeltaT-(EXP(M1314/10)-1)*(D1314-D1313)</f>
        <v>0.27098362840393164</v>
      </c>
      <c r="P1314" s="24">
        <f>P1313+IF(Limit=Oui,MAX(0,S1313),S1313)</f>
        <v>429.87366498132235</v>
      </c>
      <c r="Q1314" s="12">
        <f>Cp*RhoP/(R1314*RhoA)*dP/1000*MassivSI</f>
        <v>0.45586941226994154</v>
      </c>
      <c r="R1314" s="24">
        <f>IF(P1314&lt;600,425+0.773*P1314-1.69/1000*P1314^2+2.22/1000^2*P1314^3,IF(P1314&lt;735,666+13002/(738-P1314),IF(P1314&lt;900,545+17820/(P1314-731),650)))</f>
        <v>621.34494383931997</v>
      </c>
      <c r="S1314" s="12">
        <f>LambdaP*MassivSI/(dP/1000)/(R1314*RhoA)/(1+Q1314/3)*(D1314-P1314)*DeltaT-(EXP(Q1314/10)-1)*(D1314-D1313)</f>
        <v>0.27098362840393164</v>
      </c>
    </row>
    <row r="1315" spans="2:19" x14ac:dyDescent="0.25">
      <c r="B1315" s="3">
        <f t="shared" si="80"/>
        <v>6485</v>
      </c>
      <c r="C1315" s="14">
        <f t="shared" si="81"/>
        <v>108.08333333333333</v>
      </c>
      <c r="D1315" s="11">
        <f t="shared" si="82"/>
        <v>1033.3859897438258</v>
      </c>
      <c r="E1315" s="11">
        <f t="shared" si="83"/>
        <v>430.14464860972629</v>
      </c>
      <c r="F1315" s="11">
        <f>L1315</f>
        <v>430.14464860972629</v>
      </c>
      <c r="G1315" s="11">
        <f>P1315</f>
        <v>430.14464860972629</v>
      </c>
      <c r="H1315" s="24">
        <f>H1314+IF(Limit=Oui,MAX(0,K1314),K1314)</f>
        <v>430.14464860972629</v>
      </c>
      <c r="I1315" s="12">
        <f>Cp*RhoP/(J1315*RhoA)*dP/1000*MassivSS</f>
        <v>0.45575988008569351</v>
      </c>
      <c r="J1315" s="24">
        <f>IF(H1315&lt;600,425+0.773*H1315-1.69/1000*H1315^2+2.22/1000^2*H1315^3,IF(H1315&lt;735,666+13002/(738-H1315),IF(H1315&lt;900,545+17820/(H1315-731),650)))</f>
        <v>621.49427086840683</v>
      </c>
      <c r="K1315" s="12">
        <f>LambdaP*MassivSS/(dP/1000)/(J1315*RhoA)/(1+I1315/3)*(D1315-H1315)*DeltaT-(EXP(I1315/10)-1)*(D1315-D1314)</f>
        <v>0.27086022477956628</v>
      </c>
      <c r="L1315" s="24">
        <f>L1314+IF(Limit=Oui,MAX(0,O1314),O1314)</f>
        <v>430.14464860972629</v>
      </c>
      <c r="M1315" s="12">
        <f>Cp*RhoP/(N1315*RhoA)*dP/1000*MassivW</f>
        <v>0.45575988008569351</v>
      </c>
      <c r="N1315" s="24">
        <f>IF(L1315&lt;600,425+0.773*L1315-1.69/1000*L1315^2+2.22/1000^2*L1315^3,IF(L1315&lt;735,666+13002/(738-L1315),IF(L1315&lt;900,545+17820/(L1315-731),650)))</f>
        <v>621.49427086840683</v>
      </c>
      <c r="O1315" s="12">
        <f>LambdaP*MassivW/(dP/1000)/(N1315*RhoA)/(1+M1315/3)*(D1315-L1315)*DeltaT-(EXP(M1315/10)-1)*(D1315-D1314)</f>
        <v>0.27086022477956628</v>
      </c>
      <c r="P1315" s="24">
        <f>P1314+IF(Limit=Oui,MAX(0,S1314),S1314)</f>
        <v>430.14464860972629</v>
      </c>
      <c r="Q1315" s="12">
        <f>Cp*RhoP/(R1315*RhoA)*dP/1000*MassivSI</f>
        <v>0.45575988008569351</v>
      </c>
      <c r="R1315" s="24">
        <f>IF(P1315&lt;600,425+0.773*P1315-1.69/1000*P1315^2+2.22/1000^2*P1315^3,IF(P1315&lt;735,666+13002/(738-P1315),IF(P1315&lt;900,545+17820/(P1315-731),650)))</f>
        <v>621.49427086840683</v>
      </c>
      <c r="S1315" s="12">
        <f>LambdaP*MassivSI/(dP/1000)/(R1315*RhoA)/(1+Q1315/3)*(D1315-P1315)*DeltaT-(EXP(Q1315/10)-1)*(D1315-D1314)</f>
        <v>0.27086022477956628</v>
      </c>
    </row>
    <row r="1316" spans="2:19" x14ac:dyDescent="0.25">
      <c r="B1316" s="3">
        <f t="shared" si="80"/>
        <v>6490</v>
      </c>
      <c r="C1316" s="14">
        <f t="shared" si="81"/>
        <v>108.16666666666667</v>
      </c>
      <c r="D1316" s="11">
        <f t="shared" si="82"/>
        <v>1033.5013335495657</v>
      </c>
      <c r="E1316" s="11">
        <f t="shared" si="83"/>
        <v>430.41550883450583</v>
      </c>
      <c r="F1316" s="11">
        <f>L1316</f>
        <v>430.41550883450583</v>
      </c>
      <c r="G1316" s="11">
        <f>P1316</f>
        <v>430.41550883450583</v>
      </c>
      <c r="H1316" s="24">
        <f>H1315+IF(Limit=Oui,MAX(0,K1315),K1315)</f>
        <v>430.41550883450583</v>
      </c>
      <c r="I1316" s="12">
        <f>Cp*RhoP/(J1316*RhoA)*dP/1000*MassivSS</f>
        <v>0.45565032399305089</v>
      </c>
      <c r="J1316" s="24">
        <f>IF(H1316&lt;600,425+0.773*H1316-1.69/1000*H1316^2+2.22/1000^2*H1316^3,IF(H1316&lt;735,666+13002/(738-H1316),IF(H1316&lt;900,545+17820/(H1316-731),650)))</f>
        <v>621.64370230811141</v>
      </c>
      <c r="K1316" s="12">
        <f>LambdaP*MassivSS/(dP/1000)/(J1316*RhoA)/(1+I1316/3)*(D1316-H1316)*DeltaT-(EXP(I1316/10)-1)*(D1316-D1315)</f>
        <v>0.27073684230615352</v>
      </c>
      <c r="L1316" s="24">
        <f>L1315+IF(Limit=Oui,MAX(0,O1315),O1315)</f>
        <v>430.41550883450583</v>
      </c>
      <c r="M1316" s="12">
        <f>Cp*RhoP/(N1316*RhoA)*dP/1000*MassivW</f>
        <v>0.45565032399305089</v>
      </c>
      <c r="N1316" s="24">
        <f>IF(L1316&lt;600,425+0.773*L1316-1.69/1000*L1316^2+2.22/1000^2*L1316^3,IF(L1316&lt;735,666+13002/(738-L1316),IF(L1316&lt;900,545+17820/(L1316-731),650)))</f>
        <v>621.64370230811141</v>
      </c>
      <c r="O1316" s="12">
        <f>LambdaP*MassivW/(dP/1000)/(N1316*RhoA)/(1+M1316/3)*(D1316-L1316)*DeltaT-(EXP(M1316/10)-1)*(D1316-D1315)</f>
        <v>0.27073684230615352</v>
      </c>
      <c r="P1316" s="24">
        <f>P1315+IF(Limit=Oui,MAX(0,S1315),S1315)</f>
        <v>430.41550883450583</v>
      </c>
      <c r="Q1316" s="12">
        <f>Cp*RhoP/(R1316*RhoA)*dP/1000*MassivSI</f>
        <v>0.45565032399305089</v>
      </c>
      <c r="R1316" s="24">
        <f>IF(P1316&lt;600,425+0.773*P1316-1.69/1000*P1316^2+2.22/1000^2*P1316^3,IF(P1316&lt;735,666+13002/(738-P1316),IF(P1316&lt;900,545+17820/(P1316-731),650)))</f>
        <v>621.64370230811141</v>
      </c>
      <c r="S1316" s="12">
        <f>LambdaP*MassivSI/(dP/1000)/(R1316*RhoA)/(1+Q1316/3)*(D1316-P1316)*DeltaT-(EXP(Q1316/10)-1)*(D1316-D1315)</f>
        <v>0.27073684230615352</v>
      </c>
    </row>
    <row r="1317" spans="2:19" x14ac:dyDescent="0.25">
      <c r="B1317" s="3">
        <f t="shared" si="80"/>
        <v>6495</v>
      </c>
      <c r="C1317" s="14">
        <f t="shared" si="81"/>
        <v>108.25</v>
      </c>
      <c r="D1317" s="11">
        <f t="shared" si="82"/>
        <v>1033.6165886292924</v>
      </c>
      <c r="E1317" s="11">
        <f t="shared" si="83"/>
        <v>430.68624567681201</v>
      </c>
      <c r="F1317" s="11">
        <f>L1317</f>
        <v>430.68624567681201</v>
      </c>
      <c r="G1317" s="11">
        <f>P1317</f>
        <v>430.68624567681201</v>
      </c>
      <c r="H1317" s="24">
        <f>H1316+IF(Limit=Oui,MAX(0,K1316),K1316)</f>
        <v>430.68624567681201</v>
      </c>
      <c r="I1317" s="12">
        <f>Cp*RhoP/(J1317*RhoA)*dP/1000*MassivSS</f>
        <v>0.45554074403469591</v>
      </c>
      <c r="J1317" s="24">
        <f>IF(H1317&lt;600,425+0.773*H1317-1.69/1000*H1317^2+2.22/1000^2*H1317^3,IF(H1317&lt;735,666+13002/(738-H1317),IF(H1317&lt;900,545+17820/(H1317-731),650)))</f>
        <v>621.79323819903357</v>
      </c>
      <c r="K1317" s="12">
        <f>LambdaP*MassivSS/(dP/1000)/(J1317*RhoA)/(1+I1317/3)*(D1317-H1317)*DeltaT-(EXP(I1317/10)-1)*(D1317-D1316)</f>
        <v>0.27061348107725053</v>
      </c>
      <c r="L1317" s="24">
        <f>L1316+IF(Limit=Oui,MAX(0,O1316),O1316)</f>
        <v>430.68624567681201</v>
      </c>
      <c r="M1317" s="12">
        <f>Cp*RhoP/(N1317*RhoA)*dP/1000*MassivW</f>
        <v>0.45554074403469591</v>
      </c>
      <c r="N1317" s="24">
        <f>IF(L1317&lt;600,425+0.773*L1317-1.69/1000*L1317^2+2.22/1000^2*L1317^3,IF(L1317&lt;735,666+13002/(738-L1317),IF(L1317&lt;900,545+17820/(L1317-731),650)))</f>
        <v>621.79323819903357</v>
      </c>
      <c r="O1317" s="12">
        <f>LambdaP*MassivW/(dP/1000)/(N1317*RhoA)/(1+M1317/3)*(D1317-L1317)*DeltaT-(EXP(M1317/10)-1)*(D1317-D1316)</f>
        <v>0.27061348107725053</v>
      </c>
      <c r="P1317" s="24">
        <f>P1316+IF(Limit=Oui,MAX(0,S1316),S1316)</f>
        <v>430.68624567681201</v>
      </c>
      <c r="Q1317" s="12">
        <f>Cp*RhoP/(R1317*RhoA)*dP/1000*MassivSI</f>
        <v>0.45554074403469591</v>
      </c>
      <c r="R1317" s="24">
        <f>IF(P1317&lt;600,425+0.773*P1317-1.69/1000*P1317^2+2.22/1000^2*P1317^3,IF(P1317&lt;735,666+13002/(738-P1317),IF(P1317&lt;900,545+17820/(P1317-731),650)))</f>
        <v>621.79323819903357</v>
      </c>
      <c r="S1317" s="12">
        <f>LambdaP*MassivSI/(dP/1000)/(R1317*RhoA)/(1+Q1317/3)*(D1317-P1317)*DeltaT-(EXP(Q1317/10)-1)*(D1317-D1316)</f>
        <v>0.27061348107725053</v>
      </c>
    </row>
    <row r="1318" spans="2:19" x14ac:dyDescent="0.25">
      <c r="B1318" s="3">
        <f t="shared" si="80"/>
        <v>6500</v>
      </c>
      <c r="C1318" s="14">
        <f t="shared" si="81"/>
        <v>108.33333333333333</v>
      </c>
      <c r="D1318" s="11">
        <f t="shared" si="82"/>
        <v>1033.7317551194028</v>
      </c>
      <c r="E1318" s="11">
        <f t="shared" si="83"/>
        <v>430.95685915788926</v>
      </c>
      <c r="F1318" s="11">
        <f>L1318</f>
        <v>430.95685915788926</v>
      </c>
      <c r="G1318" s="11">
        <f>P1318</f>
        <v>430.95685915788926</v>
      </c>
      <c r="H1318" s="24">
        <f>H1317+IF(Limit=Oui,MAX(0,K1317),K1317)</f>
        <v>430.95685915788926</v>
      </c>
      <c r="I1318" s="12">
        <f>Cp*RhoP/(J1318*RhoA)*dP/1000*MassivSS</f>
        <v>0.4554311402536958</v>
      </c>
      <c r="J1318" s="24">
        <f>IF(H1318&lt;600,425+0.773*H1318-1.69/1000*H1318^2+2.22/1000^2*H1318^3,IF(H1318&lt;735,666+13002/(738-H1318),IF(H1318&lt;900,545+17820/(H1318-731),650)))</f>
        <v>621.94287858126336</v>
      </c>
      <c r="K1318" s="12">
        <f>LambdaP*MassivSS/(dP/1000)/(J1318*RhoA)/(1+I1318/3)*(D1318-H1318)*DeltaT-(EXP(I1318/10)-1)*(D1318-D1317)</f>
        <v>0.27049014118628534</v>
      </c>
      <c r="L1318" s="24">
        <f>L1317+IF(Limit=Oui,MAX(0,O1317),O1317)</f>
        <v>430.95685915788926</v>
      </c>
      <c r="M1318" s="12">
        <f>Cp*RhoP/(N1318*RhoA)*dP/1000*MassivW</f>
        <v>0.4554311402536958</v>
      </c>
      <c r="N1318" s="24">
        <f>IF(L1318&lt;600,425+0.773*L1318-1.69/1000*L1318^2+2.22/1000^2*L1318^3,IF(L1318&lt;735,666+13002/(738-L1318),IF(L1318&lt;900,545+17820/(L1318-731),650)))</f>
        <v>621.94287858126336</v>
      </c>
      <c r="O1318" s="12">
        <f>LambdaP*MassivW/(dP/1000)/(N1318*RhoA)/(1+M1318/3)*(D1318-L1318)*DeltaT-(EXP(M1318/10)-1)*(D1318-D1317)</f>
        <v>0.27049014118628534</v>
      </c>
      <c r="P1318" s="24">
        <f>P1317+IF(Limit=Oui,MAX(0,S1317),S1317)</f>
        <v>430.95685915788926</v>
      </c>
      <c r="Q1318" s="12">
        <f>Cp*RhoP/(R1318*RhoA)*dP/1000*MassivSI</f>
        <v>0.4554311402536958</v>
      </c>
      <c r="R1318" s="24">
        <f>IF(P1318&lt;600,425+0.773*P1318-1.69/1000*P1318^2+2.22/1000^2*P1318^3,IF(P1318&lt;735,666+13002/(738-P1318),IF(P1318&lt;900,545+17820/(P1318-731),650)))</f>
        <v>621.94287858126336</v>
      </c>
      <c r="S1318" s="12">
        <f>LambdaP*MassivSI/(dP/1000)/(R1318*RhoA)/(1+Q1318/3)*(D1318-P1318)*DeltaT-(EXP(Q1318/10)-1)*(D1318-D1317)</f>
        <v>0.27049014118628534</v>
      </c>
    </row>
    <row r="1319" spans="2:19" x14ac:dyDescent="0.25">
      <c r="B1319" s="3">
        <f t="shared" si="80"/>
        <v>6505</v>
      </c>
      <c r="C1319" s="14">
        <f t="shared" si="81"/>
        <v>108.41666666666667</v>
      </c>
      <c r="D1319" s="11">
        <f t="shared" si="82"/>
        <v>1033.8468331559789</v>
      </c>
      <c r="E1319" s="11">
        <f t="shared" si="83"/>
        <v>431.22734929907551</v>
      </c>
      <c r="F1319" s="11">
        <f>L1319</f>
        <v>431.22734929907551</v>
      </c>
      <c r="G1319" s="11">
        <f>P1319</f>
        <v>431.22734929907551</v>
      </c>
      <c r="H1319" s="24">
        <f>H1318+IF(Limit=Oui,MAX(0,K1318),K1318)</f>
        <v>431.22734929907551</v>
      </c>
      <c r="I1319" s="12">
        <f>Cp*RhoP/(J1319*RhoA)*dP/1000*MassivSS</f>
        <v>0.45532151269350124</v>
      </c>
      <c r="J1319" s="24">
        <f>IF(H1319&lt;600,425+0.773*H1319-1.69/1000*H1319^2+2.22/1000^2*H1319^3,IF(H1319&lt;735,666+13002/(738-H1319),IF(H1319&lt;900,545+17820/(H1319-731),650)))</f>
        <v>622.092623494382</v>
      </c>
      <c r="K1319" s="12">
        <f>LambdaP*MassivSS/(dP/1000)/(J1319*RhoA)/(1+I1319/3)*(D1319-H1319)*DeltaT-(EXP(I1319/10)-1)*(D1319-D1318)</f>
        <v>0.27036682272662005</v>
      </c>
      <c r="L1319" s="24">
        <f>L1318+IF(Limit=Oui,MAX(0,O1318),O1318)</f>
        <v>431.22734929907551</v>
      </c>
      <c r="M1319" s="12">
        <f>Cp*RhoP/(N1319*RhoA)*dP/1000*MassivW</f>
        <v>0.45532151269350124</v>
      </c>
      <c r="N1319" s="24">
        <f>IF(L1319&lt;600,425+0.773*L1319-1.69/1000*L1319^2+2.22/1000^2*L1319^3,IF(L1319&lt;735,666+13002/(738-L1319),IF(L1319&lt;900,545+17820/(L1319-731),650)))</f>
        <v>622.092623494382</v>
      </c>
      <c r="O1319" s="12">
        <f>LambdaP*MassivW/(dP/1000)/(N1319*RhoA)/(1+M1319/3)*(D1319-L1319)*DeltaT-(EXP(M1319/10)-1)*(D1319-D1318)</f>
        <v>0.27036682272662005</v>
      </c>
      <c r="P1319" s="24">
        <f>P1318+IF(Limit=Oui,MAX(0,S1318),S1318)</f>
        <v>431.22734929907551</v>
      </c>
      <c r="Q1319" s="12">
        <f>Cp*RhoP/(R1319*RhoA)*dP/1000*MassivSI</f>
        <v>0.45532151269350124</v>
      </c>
      <c r="R1319" s="24">
        <f>IF(P1319&lt;600,425+0.773*P1319-1.69/1000*P1319^2+2.22/1000^2*P1319^3,IF(P1319&lt;735,666+13002/(738-P1319),IF(P1319&lt;900,545+17820/(P1319-731),650)))</f>
        <v>622.092623494382</v>
      </c>
      <c r="S1319" s="12">
        <f>LambdaP*MassivSI/(dP/1000)/(R1319*RhoA)/(1+Q1319/3)*(D1319-P1319)*DeltaT-(EXP(Q1319/10)-1)*(D1319-D1318)</f>
        <v>0.27036682272662005</v>
      </c>
    </row>
    <row r="1320" spans="2:19" x14ac:dyDescent="0.25">
      <c r="B1320" s="3">
        <f t="shared" si="80"/>
        <v>6510</v>
      </c>
      <c r="C1320" s="14">
        <f t="shared" si="81"/>
        <v>108.5</v>
      </c>
      <c r="D1320" s="11">
        <f t="shared" si="82"/>
        <v>1033.96182287479</v>
      </c>
      <c r="E1320" s="11">
        <f t="shared" si="83"/>
        <v>431.49771612180211</v>
      </c>
      <c r="F1320" s="11">
        <f>L1320</f>
        <v>431.49771612180211</v>
      </c>
      <c r="G1320" s="11">
        <f>P1320</f>
        <v>431.49771612180211</v>
      </c>
      <c r="H1320" s="24">
        <f>H1319+IF(Limit=Oui,MAX(0,K1319),K1319)</f>
        <v>431.49771612180211</v>
      </c>
      <c r="I1320" s="12">
        <f>Cp*RhoP/(J1320*RhoA)*dP/1000*MassivSS</f>
        <v>0.45521186139794367</v>
      </c>
      <c r="J1320" s="24">
        <f>IF(H1320&lt;600,425+0.773*H1320-1.69/1000*H1320^2+2.22/1000^2*H1320^3,IF(H1320&lt;735,666+13002/(738-H1320),IF(H1320&lt;900,545+17820/(H1320-731),650)))</f>
        <v>622.24247297746319</v>
      </c>
      <c r="K1320" s="12">
        <f>LambdaP*MassivSS/(dP/1000)/(J1320*RhoA)/(1+I1320/3)*(D1320-H1320)*DeltaT-(EXP(I1320/10)-1)*(D1320-D1319)</f>
        <v>0.27024352579144439</v>
      </c>
      <c r="L1320" s="24">
        <f>L1319+IF(Limit=Oui,MAX(0,O1319),O1319)</f>
        <v>431.49771612180211</v>
      </c>
      <c r="M1320" s="12">
        <f>Cp*RhoP/(N1320*RhoA)*dP/1000*MassivW</f>
        <v>0.45521186139794367</v>
      </c>
      <c r="N1320" s="24">
        <f>IF(L1320&lt;600,425+0.773*L1320-1.69/1000*L1320^2+2.22/1000^2*L1320^3,IF(L1320&lt;735,666+13002/(738-L1320),IF(L1320&lt;900,545+17820/(L1320-731),650)))</f>
        <v>622.24247297746319</v>
      </c>
      <c r="O1320" s="12">
        <f>LambdaP*MassivW/(dP/1000)/(N1320*RhoA)/(1+M1320/3)*(D1320-L1320)*DeltaT-(EXP(M1320/10)-1)*(D1320-D1319)</f>
        <v>0.27024352579144439</v>
      </c>
      <c r="P1320" s="24">
        <f>P1319+IF(Limit=Oui,MAX(0,S1319),S1319)</f>
        <v>431.49771612180211</v>
      </c>
      <c r="Q1320" s="12">
        <f>Cp*RhoP/(R1320*RhoA)*dP/1000*MassivSI</f>
        <v>0.45521186139794367</v>
      </c>
      <c r="R1320" s="24">
        <f>IF(P1320&lt;600,425+0.773*P1320-1.69/1000*P1320^2+2.22/1000^2*P1320^3,IF(P1320&lt;735,666+13002/(738-P1320),IF(P1320&lt;900,545+17820/(P1320-731),650)))</f>
        <v>622.24247297746319</v>
      </c>
      <c r="S1320" s="12">
        <f>LambdaP*MassivSI/(dP/1000)/(R1320*RhoA)/(1+Q1320/3)*(D1320-P1320)*DeltaT-(EXP(Q1320/10)-1)*(D1320-D1319)</f>
        <v>0.27024352579144439</v>
      </c>
    </row>
    <row r="1321" spans="2:19" x14ac:dyDescent="0.25">
      <c r="B1321" s="3">
        <f t="shared" si="80"/>
        <v>6515</v>
      </c>
      <c r="C1321" s="14">
        <f t="shared" si="81"/>
        <v>108.58333333333333</v>
      </c>
      <c r="D1321" s="11">
        <f t="shared" si="82"/>
        <v>1034.0767244112926</v>
      </c>
      <c r="E1321" s="11">
        <f t="shared" si="83"/>
        <v>431.76795964759356</v>
      </c>
      <c r="F1321" s="11">
        <f>L1321</f>
        <v>431.76795964759356</v>
      </c>
      <c r="G1321" s="11">
        <f>P1321</f>
        <v>431.76795964759356</v>
      </c>
      <c r="H1321" s="24">
        <f>H1320+IF(Limit=Oui,MAX(0,K1320),K1320)</f>
        <v>431.76795964759356</v>
      </c>
      <c r="I1321" s="12">
        <f>Cp*RhoP/(J1321*RhoA)*dP/1000*MassivSS</f>
        <v>0.45510218641123479</v>
      </c>
      <c r="J1321" s="24">
        <f>IF(H1321&lt;600,425+0.773*H1321-1.69/1000*H1321^2+2.22/1000^2*H1321^3,IF(H1321&lt;735,666+13002/(738-H1321),IF(H1321&lt;900,545+17820/(H1321-731),650)))</f>
        <v>622.3924270690743</v>
      </c>
      <c r="K1321" s="12">
        <f>LambdaP*MassivSS/(dP/1000)/(J1321*RhoA)/(1+I1321/3)*(D1321-H1321)*DeltaT-(EXP(I1321/10)-1)*(D1321-D1320)</f>
        <v>0.27012025047389177</v>
      </c>
      <c r="L1321" s="24">
        <f>L1320+IF(Limit=Oui,MAX(0,O1320),O1320)</f>
        <v>431.76795964759356</v>
      </c>
      <c r="M1321" s="12">
        <f>Cp*RhoP/(N1321*RhoA)*dP/1000*MassivW</f>
        <v>0.45510218641123479</v>
      </c>
      <c r="N1321" s="24">
        <f>IF(L1321&lt;600,425+0.773*L1321-1.69/1000*L1321^2+2.22/1000^2*L1321^3,IF(L1321&lt;735,666+13002/(738-L1321),IF(L1321&lt;900,545+17820/(L1321-731),650)))</f>
        <v>622.3924270690743</v>
      </c>
      <c r="O1321" s="12">
        <f>LambdaP*MassivW/(dP/1000)/(N1321*RhoA)/(1+M1321/3)*(D1321-L1321)*DeltaT-(EXP(M1321/10)-1)*(D1321-D1320)</f>
        <v>0.27012025047389177</v>
      </c>
      <c r="P1321" s="24">
        <f>P1320+IF(Limit=Oui,MAX(0,S1320),S1320)</f>
        <v>431.76795964759356</v>
      </c>
      <c r="Q1321" s="12">
        <f>Cp*RhoP/(R1321*RhoA)*dP/1000*MassivSI</f>
        <v>0.45510218641123479</v>
      </c>
      <c r="R1321" s="24">
        <f>IF(P1321&lt;600,425+0.773*P1321-1.69/1000*P1321^2+2.22/1000^2*P1321^3,IF(P1321&lt;735,666+13002/(738-P1321),IF(P1321&lt;900,545+17820/(P1321-731),650)))</f>
        <v>622.3924270690743</v>
      </c>
      <c r="S1321" s="12">
        <f>LambdaP*MassivSI/(dP/1000)/(R1321*RhoA)/(1+Q1321/3)*(D1321-P1321)*DeltaT-(EXP(Q1321/10)-1)*(D1321-D1320)</f>
        <v>0.27012025047389177</v>
      </c>
    </row>
    <row r="1322" spans="2:19" x14ac:dyDescent="0.25">
      <c r="B1322" s="3">
        <f t="shared" si="80"/>
        <v>6520</v>
      </c>
      <c r="C1322" s="14">
        <f t="shared" si="81"/>
        <v>108.66666666666667</v>
      </c>
      <c r="D1322" s="11">
        <f t="shared" si="82"/>
        <v>1034.1915379006323</v>
      </c>
      <c r="E1322" s="11">
        <f t="shared" si="83"/>
        <v>432.03807989806745</v>
      </c>
      <c r="F1322" s="11">
        <f>L1322</f>
        <v>432.03807989806745</v>
      </c>
      <c r="G1322" s="11">
        <f>P1322</f>
        <v>432.03807989806745</v>
      </c>
      <c r="H1322" s="24">
        <f>H1321+IF(Limit=Oui,MAX(0,K1321),K1321)</f>
        <v>432.03807989806745</v>
      </c>
      <c r="I1322" s="12">
        <f>Cp*RhoP/(J1322*RhoA)*dP/1000*MassivSS</f>
        <v>0.45499248777796336</v>
      </c>
      <c r="J1322" s="24">
        <f>IF(H1322&lt;600,425+0.773*H1322-1.69/1000*H1322^2+2.22/1000^2*H1322^3,IF(H1322&lt;735,666+13002/(738-H1322),IF(H1322&lt;900,545+17820/(H1322-731),650)))</f>
        <v>622.54248580727767</v>
      </c>
      <c r="K1322" s="12">
        <f>LambdaP*MassivSS/(dP/1000)/(J1322*RhoA)/(1+I1322/3)*(D1322-H1322)*DeltaT-(EXP(I1322/10)-1)*(D1322-D1321)</f>
        <v>0.26999699686694345</v>
      </c>
      <c r="L1322" s="24">
        <f>L1321+IF(Limit=Oui,MAX(0,O1321),O1321)</f>
        <v>432.03807989806745</v>
      </c>
      <c r="M1322" s="12">
        <f>Cp*RhoP/(N1322*RhoA)*dP/1000*MassivW</f>
        <v>0.45499248777796336</v>
      </c>
      <c r="N1322" s="24">
        <f>IF(L1322&lt;600,425+0.773*L1322-1.69/1000*L1322^2+2.22/1000^2*L1322^3,IF(L1322&lt;735,666+13002/(738-L1322),IF(L1322&lt;900,545+17820/(L1322-731),650)))</f>
        <v>622.54248580727767</v>
      </c>
      <c r="O1322" s="12">
        <f>LambdaP*MassivW/(dP/1000)/(N1322*RhoA)/(1+M1322/3)*(D1322-L1322)*DeltaT-(EXP(M1322/10)-1)*(D1322-D1321)</f>
        <v>0.26999699686694345</v>
      </c>
      <c r="P1322" s="24">
        <f>P1321+IF(Limit=Oui,MAX(0,S1321),S1321)</f>
        <v>432.03807989806745</v>
      </c>
      <c r="Q1322" s="12">
        <f>Cp*RhoP/(R1322*RhoA)*dP/1000*MassivSI</f>
        <v>0.45499248777796336</v>
      </c>
      <c r="R1322" s="24">
        <f>IF(P1322&lt;600,425+0.773*P1322-1.69/1000*P1322^2+2.22/1000^2*P1322^3,IF(P1322&lt;735,666+13002/(738-P1322),IF(P1322&lt;900,545+17820/(P1322-731),650)))</f>
        <v>622.54248580727767</v>
      </c>
      <c r="S1322" s="12">
        <f>LambdaP*MassivSI/(dP/1000)/(R1322*RhoA)/(1+Q1322/3)*(D1322-P1322)*DeltaT-(EXP(Q1322/10)-1)*(D1322-D1321)</f>
        <v>0.26999699686694345</v>
      </c>
    </row>
    <row r="1323" spans="2:19" x14ac:dyDescent="0.25">
      <c r="B1323" s="3">
        <f t="shared" si="80"/>
        <v>6525</v>
      </c>
      <c r="C1323" s="14">
        <f t="shared" si="81"/>
        <v>108.75</v>
      </c>
      <c r="D1323" s="11">
        <f t="shared" si="82"/>
        <v>1034.3062634776438</v>
      </c>
      <c r="E1323" s="11">
        <f t="shared" si="83"/>
        <v>432.3080768949344</v>
      </c>
      <c r="F1323" s="11">
        <f>L1323</f>
        <v>432.3080768949344</v>
      </c>
      <c r="G1323" s="11">
        <f>P1323</f>
        <v>432.3080768949344</v>
      </c>
      <c r="H1323" s="24">
        <f>H1322+IF(Limit=Oui,MAX(0,K1322),K1322)</f>
        <v>432.3080768949344</v>
      </c>
      <c r="I1323" s="12">
        <f>Cp*RhoP/(J1323*RhoA)*dP/1000*MassivSS</f>
        <v>0.45488276554309454</v>
      </c>
      <c r="J1323" s="24">
        <f>IF(H1323&lt;600,425+0.773*H1323-1.69/1000*H1323^2+2.22/1000^2*H1323^3,IF(H1323&lt;735,666+13002/(738-H1323),IF(H1323&lt;900,545+17820/(H1323-731),650)))</f>
        <v>622.69264922963112</v>
      </c>
      <c r="K1323" s="12">
        <f>LambdaP*MassivSS/(dP/1000)/(J1323*RhoA)/(1+I1323/3)*(D1323-H1323)*DeltaT-(EXP(I1323/10)-1)*(D1323-D1322)</f>
        <v>0.26987376506349225</v>
      </c>
      <c r="L1323" s="24">
        <f>L1322+IF(Limit=Oui,MAX(0,O1322),O1322)</f>
        <v>432.3080768949344</v>
      </c>
      <c r="M1323" s="12">
        <f>Cp*RhoP/(N1323*RhoA)*dP/1000*MassivW</f>
        <v>0.45488276554309454</v>
      </c>
      <c r="N1323" s="24">
        <f>IF(L1323&lt;600,425+0.773*L1323-1.69/1000*L1323^2+2.22/1000^2*L1323^3,IF(L1323&lt;735,666+13002/(738-L1323),IF(L1323&lt;900,545+17820/(L1323-731),650)))</f>
        <v>622.69264922963112</v>
      </c>
      <c r="O1323" s="12">
        <f>LambdaP*MassivW/(dP/1000)/(N1323*RhoA)/(1+M1323/3)*(D1323-L1323)*DeltaT-(EXP(M1323/10)-1)*(D1323-D1322)</f>
        <v>0.26987376506349225</v>
      </c>
      <c r="P1323" s="24">
        <f>P1322+IF(Limit=Oui,MAX(0,S1322),S1322)</f>
        <v>432.3080768949344</v>
      </c>
      <c r="Q1323" s="12">
        <f>Cp*RhoP/(R1323*RhoA)*dP/1000*MassivSI</f>
        <v>0.45488276554309454</v>
      </c>
      <c r="R1323" s="24">
        <f>IF(P1323&lt;600,425+0.773*P1323-1.69/1000*P1323^2+2.22/1000^2*P1323^3,IF(P1323&lt;735,666+13002/(738-P1323),IF(P1323&lt;900,545+17820/(P1323-731),650)))</f>
        <v>622.69264922963112</v>
      </c>
      <c r="S1323" s="12">
        <f>LambdaP*MassivSI/(dP/1000)/(R1323*RhoA)/(1+Q1323/3)*(D1323-P1323)*DeltaT-(EXP(Q1323/10)-1)*(D1323-D1322)</f>
        <v>0.26987376506349225</v>
      </c>
    </row>
    <row r="1324" spans="2:19" x14ac:dyDescent="0.25">
      <c r="B1324" s="3">
        <f t="shared" si="80"/>
        <v>6530</v>
      </c>
      <c r="C1324" s="14">
        <f t="shared" si="81"/>
        <v>108.83333333333333</v>
      </c>
      <c r="D1324" s="11">
        <f t="shared" si="82"/>
        <v>1034.4209012768524</v>
      </c>
      <c r="E1324" s="11">
        <f t="shared" si="83"/>
        <v>432.5779506599979</v>
      </c>
      <c r="F1324" s="11">
        <f>L1324</f>
        <v>432.5779506599979</v>
      </c>
      <c r="G1324" s="11">
        <f>P1324</f>
        <v>432.5779506599979</v>
      </c>
      <c r="H1324" s="24">
        <f>H1323+IF(Limit=Oui,MAX(0,K1323),K1323)</f>
        <v>432.5779506599979</v>
      </c>
      <c r="I1324" s="12">
        <f>Cp*RhoP/(J1324*RhoA)*dP/1000*MassivSS</f>
        <v>0.45477301975196716</v>
      </c>
      <c r="J1324" s="24">
        <f>IF(H1324&lt;600,425+0.773*H1324-1.69/1000*H1324^2+2.22/1000^2*H1324^3,IF(H1324&lt;735,666+13002/(738-H1324),IF(H1324&lt;900,545+17820/(H1324-731),650)))</f>
        <v>622.84291737319029</v>
      </c>
      <c r="K1324" s="12">
        <f>LambdaP*MassivSS/(dP/1000)/(J1324*RhoA)/(1+I1324/3)*(D1324-H1324)*DeltaT-(EXP(I1324/10)-1)*(D1324-D1323)</f>
        <v>0.26975055515632002</v>
      </c>
      <c r="L1324" s="24">
        <f>L1323+IF(Limit=Oui,MAX(0,O1323),O1323)</f>
        <v>432.5779506599979</v>
      </c>
      <c r="M1324" s="12">
        <f>Cp*RhoP/(N1324*RhoA)*dP/1000*MassivW</f>
        <v>0.45477301975196716</v>
      </c>
      <c r="N1324" s="24">
        <f>IF(L1324&lt;600,425+0.773*L1324-1.69/1000*L1324^2+2.22/1000^2*L1324^3,IF(L1324&lt;735,666+13002/(738-L1324),IF(L1324&lt;900,545+17820/(L1324-731),650)))</f>
        <v>622.84291737319029</v>
      </c>
      <c r="O1324" s="12">
        <f>LambdaP*MassivW/(dP/1000)/(N1324*RhoA)/(1+M1324/3)*(D1324-L1324)*DeltaT-(EXP(M1324/10)-1)*(D1324-D1323)</f>
        <v>0.26975055515632002</v>
      </c>
      <c r="P1324" s="24">
        <f>P1323+IF(Limit=Oui,MAX(0,S1323),S1323)</f>
        <v>432.5779506599979</v>
      </c>
      <c r="Q1324" s="12">
        <f>Cp*RhoP/(R1324*RhoA)*dP/1000*MassivSI</f>
        <v>0.45477301975196716</v>
      </c>
      <c r="R1324" s="24">
        <f>IF(P1324&lt;600,425+0.773*P1324-1.69/1000*P1324^2+2.22/1000^2*P1324^3,IF(P1324&lt;735,666+13002/(738-P1324),IF(P1324&lt;900,545+17820/(P1324-731),650)))</f>
        <v>622.84291737319029</v>
      </c>
      <c r="S1324" s="12">
        <f>LambdaP*MassivSI/(dP/1000)/(R1324*RhoA)/(1+Q1324/3)*(D1324-P1324)*DeltaT-(EXP(Q1324/10)-1)*(D1324-D1323)</f>
        <v>0.26975055515632002</v>
      </c>
    </row>
    <row r="1325" spans="2:19" x14ac:dyDescent="0.25">
      <c r="B1325" s="3">
        <f t="shared" si="80"/>
        <v>6535</v>
      </c>
      <c r="C1325" s="14">
        <f t="shared" si="81"/>
        <v>108.91666666666667</v>
      </c>
      <c r="D1325" s="11">
        <f t="shared" si="82"/>
        <v>1034.5354514324754</v>
      </c>
      <c r="E1325" s="11">
        <f t="shared" si="83"/>
        <v>432.84770121515419</v>
      </c>
      <c r="F1325" s="11">
        <f>L1325</f>
        <v>432.84770121515419</v>
      </c>
      <c r="G1325" s="11">
        <f>P1325</f>
        <v>432.84770121515419</v>
      </c>
      <c r="H1325" s="24">
        <f>H1324+IF(Limit=Oui,MAX(0,K1324),K1324)</f>
        <v>432.84770121515419</v>
      </c>
      <c r="I1325" s="12">
        <f>Cp*RhoP/(J1325*RhoA)*dP/1000*MassivSS</f>
        <v>0.45466325045029182</v>
      </c>
      <c r="J1325" s="24">
        <f>IF(H1325&lt;600,425+0.773*H1325-1.69/1000*H1325^2+2.22/1000^2*H1325^3,IF(H1325&lt;735,666+13002/(738-H1325),IF(H1325&lt;900,545+17820/(H1325-731),650)))</f>
        <v>622.99329027450949</v>
      </c>
      <c r="K1325" s="12">
        <f>LambdaP*MassivSS/(dP/1000)/(J1325*RhoA)/(1+I1325/3)*(D1325-H1325)*DeltaT-(EXP(I1325/10)-1)*(D1325-D1324)</f>
        <v>0.26962736723805575</v>
      </c>
      <c r="L1325" s="24">
        <f>L1324+IF(Limit=Oui,MAX(0,O1324),O1324)</f>
        <v>432.84770121515419</v>
      </c>
      <c r="M1325" s="12">
        <f>Cp*RhoP/(N1325*RhoA)*dP/1000*MassivW</f>
        <v>0.45466325045029182</v>
      </c>
      <c r="N1325" s="24">
        <f>IF(L1325&lt;600,425+0.773*L1325-1.69/1000*L1325^2+2.22/1000^2*L1325^3,IF(L1325&lt;735,666+13002/(738-L1325),IF(L1325&lt;900,545+17820/(L1325-731),650)))</f>
        <v>622.99329027450949</v>
      </c>
      <c r="O1325" s="12">
        <f>LambdaP*MassivW/(dP/1000)/(N1325*RhoA)/(1+M1325/3)*(D1325-L1325)*DeltaT-(EXP(M1325/10)-1)*(D1325-D1324)</f>
        <v>0.26962736723805575</v>
      </c>
      <c r="P1325" s="24">
        <f>P1324+IF(Limit=Oui,MAX(0,S1324),S1324)</f>
        <v>432.84770121515419</v>
      </c>
      <c r="Q1325" s="12">
        <f>Cp*RhoP/(R1325*RhoA)*dP/1000*MassivSI</f>
        <v>0.45466325045029182</v>
      </c>
      <c r="R1325" s="24">
        <f>IF(P1325&lt;600,425+0.773*P1325-1.69/1000*P1325^2+2.22/1000^2*P1325^3,IF(P1325&lt;735,666+13002/(738-P1325),IF(P1325&lt;900,545+17820/(P1325-731),650)))</f>
        <v>622.99329027450949</v>
      </c>
      <c r="S1325" s="12">
        <f>LambdaP*MassivSI/(dP/1000)/(R1325*RhoA)/(1+Q1325/3)*(D1325-P1325)*DeltaT-(EXP(Q1325/10)-1)*(D1325-D1324)</f>
        <v>0.26962736723805575</v>
      </c>
    </row>
    <row r="1326" spans="2:19" x14ac:dyDescent="0.25">
      <c r="B1326" s="3">
        <f t="shared" si="80"/>
        <v>6540</v>
      </c>
      <c r="C1326" s="14">
        <f t="shared" si="81"/>
        <v>109</v>
      </c>
      <c r="D1326" s="11">
        <f t="shared" si="82"/>
        <v>1034.6499140784215</v>
      </c>
      <c r="E1326" s="11">
        <f t="shared" si="83"/>
        <v>433.11732858239225</v>
      </c>
      <c r="F1326" s="11">
        <f>L1326</f>
        <v>433.11732858239225</v>
      </c>
      <c r="G1326" s="11">
        <f>P1326</f>
        <v>433.11732858239225</v>
      </c>
      <c r="H1326" s="24">
        <f>H1325+IF(Limit=Oui,MAX(0,K1325),K1325)</f>
        <v>433.11732858239225</v>
      </c>
      <c r="I1326" s="12">
        <f>Cp*RhoP/(J1326*RhoA)*dP/1000*MassivSS</f>
        <v>0.45455345768415045</v>
      </c>
      <c r="J1326" s="24">
        <f>IF(H1326&lt;600,425+0.773*H1326-1.69/1000*H1326^2+2.22/1000^2*H1326^3,IF(H1326&lt;735,666+13002/(738-H1326),IF(H1326&lt;900,545+17820/(H1326-731),650)))</f>
        <v>623.14376796964189</v>
      </c>
      <c r="K1326" s="12">
        <f>LambdaP*MassivSS/(dP/1000)/(J1326*RhoA)/(1+I1326/3)*(D1326-H1326)*DeltaT-(EXP(I1326/10)-1)*(D1326-D1325)</f>
        <v>0.26950420140129083</v>
      </c>
      <c r="L1326" s="24">
        <f>L1325+IF(Limit=Oui,MAX(0,O1325),O1325)</f>
        <v>433.11732858239225</v>
      </c>
      <c r="M1326" s="12">
        <f>Cp*RhoP/(N1326*RhoA)*dP/1000*MassivW</f>
        <v>0.45455345768415045</v>
      </c>
      <c r="N1326" s="24">
        <f>IF(L1326&lt;600,425+0.773*L1326-1.69/1000*L1326^2+2.22/1000^2*L1326^3,IF(L1326&lt;735,666+13002/(738-L1326),IF(L1326&lt;900,545+17820/(L1326-731),650)))</f>
        <v>623.14376796964189</v>
      </c>
      <c r="O1326" s="12">
        <f>LambdaP*MassivW/(dP/1000)/(N1326*RhoA)/(1+M1326/3)*(D1326-L1326)*DeltaT-(EXP(M1326/10)-1)*(D1326-D1325)</f>
        <v>0.26950420140129083</v>
      </c>
      <c r="P1326" s="24">
        <f>P1325+IF(Limit=Oui,MAX(0,S1325),S1325)</f>
        <v>433.11732858239225</v>
      </c>
      <c r="Q1326" s="12">
        <f>Cp*RhoP/(R1326*RhoA)*dP/1000*MassivSI</f>
        <v>0.45455345768415045</v>
      </c>
      <c r="R1326" s="24">
        <f>IF(P1326&lt;600,425+0.773*P1326-1.69/1000*P1326^2+2.22/1000^2*P1326^3,IF(P1326&lt;735,666+13002/(738-P1326),IF(P1326&lt;900,545+17820/(P1326-731),650)))</f>
        <v>623.14376796964189</v>
      </c>
      <c r="S1326" s="12">
        <f>LambdaP*MassivSI/(dP/1000)/(R1326*RhoA)/(1+Q1326/3)*(D1326-P1326)*DeltaT-(EXP(Q1326/10)-1)*(D1326-D1325)</f>
        <v>0.26950420140129083</v>
      </c>
    </row>
    <row r="1327" spans="2:19" x14ac:dyDescent="0.25">
      <c r="B1327" s="3">
        <f t="shared" si="80"/>
        <v>6545</v>
      </c>
      <c r="C1327" s="14">
        <f t="shared" si="81"/>
        <v>109.08333333333333</v>
      </c>
      <c r="D1327" s="11">
        <f t="shared" si="82"/>
        <v>1034.7642893482935</v>
      </c>
      <c r="E1327" s="11">
        <f t="shared" si="83"/>
        <v>433.38683278379352</v>
      </c>
      <c r="F1327" s="11">
        <f>L1327</f>
        <v>433.38683278379352</v>
      </c>
      <c r="G1327" s="11">
        <f>P1327</f>
        <v>433.38683278379352</v>
      </c>
      <c r="H1327" s="24">
        <f>H1326+IF(Limit=Oui,MAX(0,K1326),K1326)</f>
        <v>433.38683278379352</v>
      </c>
      <c r="I1327" s="12">
        <f>Cp*RhoP/(J1327*RhoA)*dP/1000*MassivSS</f>
        <v>0.45444364149999245</v>
      </c>
      <c r="J1327" s="24">
        <f>IF(H1327&lt;600,425+0.773*H1327-1.69/1000*H1327^2+2.22/1000^2*H1327^3,IF(H1327&lt;735,666+13002/(738-H1327),IF(H1327&lt;900,545+17820/(H1327-731),650)))</f>
        <v>623.29435049414235</v>
      </c>
      <c r="K1327" s="12">
        <f>LambdaP*MassivSS/(dP/1000)/(J1327*RhoA)/(1+I1327/3)*(D1327-H1327)*DeltaT-(EXP(I1327/10)-1)*(D1327-D1326)</f>
        <v>0.26938105773843107</v>
      </c>
      <c r="L1327" s="24">
        <f>L1326+IF(Limit=Oui,MAX(0,O1326),O1326)</f>
        <v>433.38683278379352</v>
      </c>
      <c r="M1327" s="12">
        <f>Cp*RhoP/(N1327*RhoA)*dP/1000*MassivW</f>
        <v>0.45444364149999245</v>
      </c>
      <c r="N1327" s="24">
        <f>IF(L1327&lt;600,425+0.773*L1327-1.69/1000*L1327^2+2.22/1000^2*L1327^3,IF(L1327&lt;735,666+13002/(738-L1327),IF(L1327&lt;900,545+17820/(L1327-731),650)))</f>
        <v>623.29435049414235</v>
      </c>
      <c r="O1327" s="12">
        <f>LambdaP*MassivW/(dP/1000)/(N1327*RhoA)/(1+M1327/3)*(D1327-L1327)*DeltaT-(EXP(M1327/10)-1)*(D1327-D1326)</f>
        <v>0.26938105773843107</v>
      </c>
      <c r="P1327" s="24">
        <f>P1326+IF(Limit=Oui,MAX(0,S1326),S1326)</f>
        <v>433.38683278379352</v>
      </c>
      <c r="Q1327" s="12">
        <f>Cp*RhoP/(R1327*RhoA)*dP/1000*MassivSI</f>
        <v>0.45444364149999245</v>
      </c>
      <c r="R1327" s="24">
        <f>IF(P1327&lt;600,425+0.773*P1327-1.69/1000*P1327^2+2.22/1000^2*P1327^3,IF(P1327&lt;735,666+13002/(738-P1327),IF(P1327&lt;900,545+17820/(P1327-731),650)))</f>
        <v>623.29435049414235</v>
      </c>
      <c r="S1327" s="12">
        <f>LambdaP*MassivSI/(dP/1000)/(R1327*RhoA)/(1+Q1327/3)*(D1327-P1327)*DeltaT-(EXP(Q1327/10)-1)*(D1327-D1326)</f>
        <v>0.26938105773843107</v>
      </c>
    </row>
    <row r="1328" spans="2:19" x14ac:dyDescent="0.25">
      <c r="B1328" s="3">
        <f t="shared" si="80"/>
        <v>6550</v>
      </c>
      <c r="C1328" s="14">
        <f t="shared" si="81"/>
        <v>109.16666666666667</v>
      </c>
      <c r="D1328" s="11">
        <f t="shared" si="82"/>
        <v>1034.8785773753884</v>
      </c>
      <c r="E1328" s="11">
        <f t="shared" si="83"/>
        <v>433.65621384153195</v>
      </c>
      <c r="F1328" s="11">
        <f>L1328</f>
        <v>433.65621384153195</v>
      </c>
      <c r="G1328" s="11">
        <f>P1328</f>
        <v>433.65621384153195</v>
      </c>
      <c r="H1328" s="24">
        <f>H1327+IF(Limit=Oui,MAX(0,K1327),K1327)</f>
        <v>433.65621384153195</v>
      </c>
      <c r="I1328" s="12">
        <f>Cp*RhoP/(J1328*RhoA)*dP/1000*MassivSS</f>
        <v>0.45433380194463457</v>
      </c>
      <c r="J1328" s="24">
        <f>IF(H1328&lt;600,425+0.773*H1328-1.69/1000*H1328^2+2.22/1000^2*H1328^3,IF(H1328&lt;735,666+13002/(738-H1328),IF(H1328&lt;900,545+17820/(H1328-731),650)))</f>
        <v>623.44503788306724</v>
      </c>
      <c r="K1328" s="12">
        <f>LambdaP*MassivSS/(dP/1000)/(J1328*RhoA)/(1+I1328/3)*(D1328-H1328)*DeltaT-(EXP(I1328/10)-1)*(D1328-D1327)</f>
        <v>0.26925793634179129</v>
      </c>
      <c r="L1328" s="24">
        <f>L1327+IF(Limit=Oui,MAX(0,O1327),O1327)</f>
        <v>433.65621384153195</v>
      </c>
      <c r="M1328" s="12">
        <f>Cp*RhoP/(N1328*RhoA)*dP/1000*MassivW</f>
        <v>0.45433380194463457</v>
      </c>
      <c r="N1328" s="24">
        <f>IF(L1328&lt;600,425+0.773*L1328-1.69/1000*L1328^2+2.22/1000^2*L1328^3,IF(L1328&lt;735,666+13002/(738-L1328),IF(L1328&lt;900,545+17820/(L1328-731),650)))</f>
        <v>623.44503788306724</v>
      </c>
      <c r="O1328" s="12">
        <f>LambdaP*MassivW/(dP/1000)/(N1328*RhoA)/(1+M1328/3)*(D1328-L1328)*DeltaT-(EXP(M1328/10)-1)*(D1328-D1327)</f>
        <v>0.26925793634179129</v>
      </c>
      <c r="P1328" s="24">
        <f>P1327+IF(Limit=Oui,MAX(0,S1327),S1327)</f>
        <v>433.65621384153195</v>
      </c>
      <c r="Q1328" s="12">
        <f>Cp*RhoP/(R1328*RhoA)*dP/1000*MassivSI</f>
        <v>0.45433380194463457</v>
      </c>
      <c r="R1328" s="24">
        <f>IF(P1328&lt;600,425+0.773*P1328-1.69/1000*P1328^2+2.22/1000^2*P1328^3,IF(P1328&lt;735,666+13002/(738-P1328),IF(P1328&lt;900,545+17820/(P1328-731),650)))</f>
        <v>623.44503788306724</v>
      </c>
      <c r="S1328" s="12">
        <f>LambdaP*MassivSI/(dP/1000)/(R1328*RhoA)/(1+Q1328/3)*(D1328-P1328)*DeltaT-(EXP(Q1328/10)-1)*(D1328-D1327)</f>
        <v>0.26925793634179129</v>
      </c>
    </row>
    <row r="1329" spans="2:19" x14ac:dyDescent="0.25">
      <c r="B1329" s="3">
        <f t="shared" si="80"/>
        <v>6555</v>
      </c>
      <c r="C1329" s="14">
        <f t="shared" si="81"/>
        <v>109.25</v>
      </c>
      <c r="D1329" s="11">
        <f t="shared" si="82"/>
        <v>1034.9927782926979</v>
      </c>
      <c r="E1329" s="11">
        <f t="shared" si="83"/>
        <v>433.92547177787372</v>
      </c>
      <c r="F1329" s="11">
        <f>L1329</f>
        <v>433.92547177787372</v>
      </c>
      <c r="G1329" s="11">
        <f>P1329</f>
        <v>433.92547177787372</v>
      </c>
      <c r="H1329" s="24">
        <f>H1328+IF(Limit=Oui,MAX(0,K1328),K1328)</f>
        <v>433.92547177787372</v>
      </c>
      <c r="I1329" s="12">
        <f>Cp*RhoP/(J1329*RhoA)*dP/1000*MassivSS</f>
        <v>0.45422393906525815</v>
      </c>
      <c r="J1329" s="24">
        <f>IF(H1329&lt;600,425+0.773*H1329-1.69/1000*H1329^2+2.22/1000^2*H1329^3,IF(H1329&lt;735,666+13002/(738-H1329),IF(H1329&lt;900,545+17820/(H1329-731),650)))</f>
        <v>623.59583017097657</v>
      </c>
      <c r="K1329" s="12">
        <f>LambdaP*MassivSS/(dP/1000)/(J1329*RhoA)/(1+I1329/3)*(D1329-H1329)*DeltaT-(EXP(I1329/10)-1)*(D1329-D1328)</f>
        <v>0.26913483730361604</v>
      </c>
      <c r="L1329" s="24">
        <f>L1328+IF(Limit=Oui,MAX(0,O1328),O1328)</f>
        <v>433.92547177787372</v>
      </c>
      <c r="M1329" s="12">
        <f>Cp*RhoP/(N1329*RhoA)*dP/1000*MassivW</f>
        <v>0.45422393906525815</v>
      </c>
      <c r="N1329" s="24">
        <f>IF(L1329&lt;600,425+0.773*L1329-1.69/1000*L1329^2+2.22/1000^2*L1329^3,IF(L1329&lt;735,666+13002/(738-L1329),IF(L1329&lt;900,545+17820/(L1329-731),650)))</f>
        <v>623.59583017097657</v>
      </c>
      <c r="O1329" s="12">
        <f>LambdaP*MassivW/(dP/1000)/(N1329*RhoA)/(1+M1329/3)*(D1329-L1329)*DeltaT-(EXP(M1329/10)-1)*(D1329-D1328)</f>
        <v>0.26913483730361604</v>
      </c>
      <c r="P1329" s="24">
        <f>P1328+IF(Limit=Oui,MAX(0,S1328),S1328)</f>
        <v>433.92547177787372</v>
      </c>
      <c r="Q1329" s="12">
        <f>Cp*RhoP/(R1329*RhoA)*dP/1000*MassivSI</f>
        <v>0.45422393906525815</v>
      </c>
      <c r="R1329" s="24">
        <f>IF(P1329&lt;600,425+0.773*P1329-1.69/1000*P1329^2+2.22/1000^2*P1329^3,IF(P1329&lt;735,666+13002/(738-P1329),IF(P1329&lt;900,545+17820/(P1329-731),650)))</f>
        <v>623.59583017097657</v>
      </c>
      <c r="S1329" s="12">
        <f>LambdaP*MassivSI/(dP/1000)/(R1329*RhoA)/(1+Q1329/3)*(D1329-P1329)*DeltaT-(EXP(Q1329/10)-1)*(D1329-D1328)</f>
        <v>0.26913483730361604</v>
      </c>
    </row>
    <row r="1330" spans="2:19" x14ac:dyDescent="0.25">
      <c r="B1330" s="3">
        <f t="shared" si="80"/>
        <v>6560</v>
      </c>
      <c r="C1330" s="14">
        <f t="shared" si="81"/>
        <v>109.33333333333333</v>
      </c>
      <c r="D1330" s="11">
        <f t="shared" si="82"/>
        <v>1035.1068922329105</v>
      </c>
      <c r="E1330" s="11">
        <f t="shared" si="83"/>
        <v>434.19460661517735</v>
      </c>
      <c r="F1330" s="11">
        <f>L1330</f>
        <v>434.19460661517735</v>
      </c>
      <c r="G1330" s="11">
        <f>P1330</f>
        <v>434.19460661517735</v>
      </c>
      <c r="H1330" s="24">
        <f>H1329+IF(Limit=Oui,MAX(0,K1329),K1329)</f>
        <v>434.19460661517735</v>
      </c>
      <c r="I1330" s="12">
        <f>Cp*RhoP/(J1330*RhoA)*dP/1000*MassivSS</f>
        <v>0.45411405290940754</v>
      </c>
      <c r="J1330" s="24">
        <f>IF(H1330&lt;600,425+0.773*H1330-1.69/1000*H1330^2+2.22/1000^2*H1330^3,IF(H1330&lt;735,666+13002/(738-H1330),IF(H1330&lt;900,545+17820/(H1330-731),650)))</f>
        <v>623.74672739193454</v>
      </c>
      <c r="K1330" s="12">
        <f>LambdaP*MassivSS/(dP/1000)/(J1330*RhoA)/(1+I1330/3)*(D1330-H1330)*DeltaT-(EXP(I1330/10)-1)*(D1330-D1329)</f>
        <v>0.26901176071596283</v>
      </c>
      <c r="L1330" s="24">
        <f>L1329+IF(Limit=Oui,MAX(0,O1329),O1329)</f>
        <v>434.19460661517735</v>
      </c>
      <c r="M1330" s="12">
        <f>Cp*RhoP/(N1330*RhoA)*dP/1000*MassivW</f>
        <v>0.45411405290940754</v>
      </c>
      <c r="N1330" s="24">
        <f>IF(L1330&lt;600,425+0.773*L1330-1.69/1000*L1330^2+2.22/1000^2*L1330^3,IF(L1330&lt;735,666+13002/(738-L1330),IF(L1330&lt;900,545+17820/(L1330-731),650)))</f>
        <v>623.74672739193454</v>
      </c>
      <c r="O1330" s="12">
        <f>LambdaP*MassivW/(dP/1000)/(N1330*RhoA)/(1+M1330/3)*(D1330-L1330)*DeltaT-(EXP(M1330/10)-1)*(D1330-D1329)</f>
        <v>0.26901176071596283</v>
      </c>
      <c r="P1330" s="24">
        <f>P1329+IF(Limit=Oui,MAX(0,S1329),S1329)</f>
        <v>434.19460661517735</v>
      </c>
      <c r="Q1330" s="12">
        <f>Cp*RhoP/(R1330*RhoA)*dP/1000*MassivSI</f>
        <v>0.45411405290940754</v>
      </c>
      <c r="R1330" s="24">
        <f>IF(P1330&lt;600,425+0.773*P1330-1.69/1000*P1330^2+2.22/1000^2*P1330^3,IF(P1330&lt;735,666+13002/(738-P1330),IF(P1330&lt;900,545+17820/(P1330-731),650)))</f>
        <v>623.74672739193454</v>
      </c>
      <c r="S1330" s="12">
        <f>LambdaP*MassivSI/(dP/1000)/(R1330*RhoA)/(1+Q1330/3)*(D1330-P1330)*DeltaT-(EXP(Q1330/10)-1)*(D1330-D1329)</f>
        <v>0.26901176071596283</v>
      </c>
    </row>
    <row r="1331" spans="2:19" x14ac:dyDescent="0.25">
      <c r="B1331" s="3">
        <f t="shared" si="80"/>
        <v>6565</v>
      </c>
      <c r="C1331" s="14">
        <f t="shared" si="81"/>
        <v>109.41666666666667</v>
      </c>
      <c r="D1331" s="11">
        <f t="shared" si="82"/>
        <v>1035.2209193284116</v>
      </c>
      <c r="E1331" s="11">
        <f t="shared" si="83"/>
        <v>434.4636183758933</v>
      </c>
      <c r="F1331" s="11">
        <f>L1331</f>
        <v>434.4636183758933</v>
      </c>
      <c r="G1331" s="11">
        <f>P1331</f>
        <v>434.4636183758933</v>
      </c>
      <c r="H1331" s="24">
        <f>H1330+IF(Limit=Oui,MAX(0,K1330),K1330)</f>
        <v>434.4636183758933</v>
      </c>
      <c r="I1331" s="12">
        <f>Cp*RhoP/(J1331*RhoA)*dP/1000*MassivSS</f>
        <v>0.4540041435249883</v>
      </c>
      <c r="J1331" s="24">
        <f>IF(H1331&lt;600,425+0.773*H1331-1.69/1000*H1331^2+2.22/1000^2*H1331^3,IF(H1331&lt;735,666+13002/(738-H1331),IF(H1331&lt;900,545+17820/(H1331-731),650)))</f>
        <v>623.89772957951118</v>
      </c>
      <c r="K1331" s="12">
        <f>LambdaP*MassivSS/(dP/1000)/(J1331*RhoA)/(1+I1331/3)*(D1331-H1331)*DeltaT-(EXP(I1331/10)-1)*(D1331-D1330)</f>
        <v>0.26888870667080766</v>
      </c>
      <c r="L1331" s="24">
        <f>L1330+IF(Limit=Oui,MAX(0,O1330),O1330)</f>
        <v>434.4636183758933</v>
      </c>
      <c r="M1331" s="12">
        <f>Cp*RhoP/(N1331*RhoA)*dP/1000*MassivW</f>
        <v>0.4540041435249883</v>
      </c>
      <c r="N1331" s="24">
        <f>IF(L1331&lt;600,425+0.773*L1331-1.69/1000*L1331^2+2.22/1000^2*L1331^3,IF(L1331&lt;735,666+13002/(738-L1331),IF(L1331&lt;900,545+17820/(L1331-731),650)))</f>
        <v>623.89772957951118</v>
      </c>
      <c r="O1331" s="12">
        <f>LambdaP*MassivW/(dP/1000)/(N1331*RhoA)/(1+M1331/3)*(D1331-L1331)*DeltaT-(EXP(M1331/10)-1)*(D1331-D1330)</f>
        <v>0.26888870667080766</v>
      </c>
      <c r="P1331" s="24">
        <f>P1330+IF(Limit=Oui,MAX(0,S1330),S1330)</f>
        <v>434.4636183758933</v>
      </c>
      <c r="Q1331" s="12">
        <f>Cp*RhoP/(R1331*RhoA)*dP/1000*MassivSI</f>
        <v>0.4540041435249883</v>
      </c>
      <c r="R1331" s="24">
        <f>IF(P1331&lt;600,425+0.773*P1331-1.69/1000*P1331^2+2.22/1000^2*P1331^3,IF(P1331&lt;735,666+13002/(738-P1331),IF(P1331&lt;900,545+17820/(P1331-731),650)))</f>
        <v>623.89772957951118</v>
      </c>
      <c r="S1331" s="12">
        <f>LambdaP*MassivSI/(dP/1000)/(R1331*RhoA)/(1+Q1331/3)*(D1331-P1331)*DeltaT-(EXP(Q1331/10)-1)*(D1331-D1330)</f>
        <v>0.26888870667080766</v>
      </c>
    </row>
    <row r="1332" spans="2:19" x14ac:dyDescent="0.25">
      <c r="B1332" s="3">
        <f t="shared" si="80"/>
        <v>6570</v>
      </c>
      <c r="C1332" s="14">
        <f t="shared" si="81"/>
        <v>109.5</v>
      </c>
      <c r="D1332" s="11">
        <f t="shared" si="82"/>
        <v>1035.334859711284</v>
      </c>
      <c r="E1332" s="11">
        <f t="shared" si="83"/>
        <v>434.7325070825641</v>
      </c>
      <c r="F1332" s="11">
        <f>L1332</f>
        <v>434.7325070825641</v>
      </c>
      <c r="G1332" s="11">
        <f>P1332</f>
        <v>434.7325070825641</v>
      </c>
      <c r="H1332" s="24">
        <f>H1331+IF(Limit=Oui,MAX(0,K1331),K1331)</f>
        <v>434.7325070825641</v>
      </c>
      <c r="I1332" s="12">
        <f>Cp*RhoP/(J1332*RhoA)*dP/1000*MassivSS</f>
        <v>0.45389421096026555</v>
      </c>
      <c r="J1332" s="24">
        <f>IF(H1332&lt;600,425+0.773*H1332-1.69/1000*H1332^2+2.22/1000^2*H1332^3,IF(H1332&lt;735,666+13002/(738-H1332),IF(H1332&lt;900,545+17820/(H1332-731),650)))</f>
        <v>624.04883676678332</v>
      </c>
      <c r="K1332" s="12">
        <f>LambdaP*MassivSS/(dP/1000)/(J1332*RhoA)/(1+I1332/3)*(D1332-H1332)*DeltaT-(EXP(I1332/10)-1)*(D1332-D1331)</f>
        <v>0.26876567526005457</v>
      </c>
      <c r="L1332" s="24">
        <f>L1331+IF(Limit=Oui,MAX(0,O1331),O1331)</f>
        <v>434.7325070825641</v>
      </c>
      <c r="M1332" s="12">
        <f>Cp*RhoP/(N1332*RhoA)*dP/1000*MassivW</f>
        <v>0.45389421096026555</v>
      </c>
      <c r="N1332" s="24">
        <f>IF(L1332&lt;600,425+0.773*L1332-1.69/1000*L1332^2+2.22/1000^2*L1332^3,IF(L1332&lt;735,666+13002/(738-L1332),IF(L1332&lt;900,545+17820/(L1332-731),650)))</f>
        <v>624.04883676678332</v>
      </c>
      <c r="O1332" s="12">
        <f>LambdaP*MassivW/(dP/1000)/(N1332*RhoA)/(1+M1332/3)*(D1332-L1332)*DeltaT-(EXP(M1332/10)-1)*(D1332-D1331)</f>
        <v>0.26876567526005457</v>
      </c>
      <c r="P1332" s="24">
        <f>P1331+IF(Limit=Oui,MAX(0,S1331),S1331)</f>
        <v>434.7325070825641</v>
      </c>
      <c r="Q1332" s="12">
        <f>Cp*RhoP/(R1332*RhoA)*dP/1000*MassivSI</f>
        <v>0.45389421096026555</v>
      </c>
      <c r="R1332" s="24">
        <f>IF(P1332&lt;600,425+0.773*P1332-1.69/1000*P1332^2+2.22/1000^2*P1332^3,IF(P1332&lt;735,666+13002/(738-P1332),IF(P1332&lt;900,545+17820/(P1332-731),650)))</f>
        <v>624.04883676678332</v>
      </c>
      <c r="S1332" s="12">
        <f>LambdaP*MassivSI/(dP/1000)/(R1332*RhoA)/(1+Q1332/3)*(D1332-P1332)*DeltaT-(EXP(Q1332/10)-1)*(D1332-D1331)</f>
        <v>0.26876567526005457</v>
      </c>
    </row>
    <row r="1333" spans="2:19" x14ac:dyDescent="0.25">
      <c r="B1333" s="3">
        <f t="shared" si="80"/>
        <v>6575</v>
      </c>
      <c r="C1333" s="14">
        <f t="shared" si="81"/>
        <v>109.58333333333333</v>
      </c>
      <c r="D1333" s="11">
        <f t="shared" si="82"/>
        <v>1035.4487135133099</v>
      </c>
      <c r="E1333" s="11">
        <f t="shared" si="83"/>
        <v>435.00127275782415</v>
      </c>
      <c r="F1333" s="11">
        <f>L1333</f>
        <v>435.00127275782415</v>
      </c>
      <c r="G1333" s="11">
        <f>P1333</f>
        <v>435.00127275782415</v>
      </c>
      <c r="H1333" s="24">
        <f>H1332+IF(Limit=Oui,MAX(0,K1332),K1332)</f>
        <v>435.00127275782415</v>
      </c>
      <c r="I1333" s="12">
        <f>Cp*RhoP/(J1333*RhoA)*dP/1000*MassivSS</f>
        <v>0.45378425526386212</v>
      </c>
      <c r="J1333" s="24">
        <f>IF(H1333&lt;600,425+0.773*H1333-1.69/1000*H1333^2+2.22/1000^2*H1333^3,IF(H1333&lt;735,666+13002/(738-H1333),IF(H1333&lt;900,545+17820/(H1333-731),650)))</f>
        <v>624.20004898633579</v>
      </c>
      <c r="K1333" s="12">
        <f>LambdaP*MassivSS/(dP/1000)/(J1333*RhoA)/(1+I1333/3)*(D1333-H1333)*DeltaT-(EXP(I1333/10)-1)*(D1333-D1332)</f>
        <v>0.26864266657543057</v>
      </c>
      <c r="L1333" s="24">
        <f>L1332+IF(Limit=Oui,MAX(0,O1332),O1332)</f>
        <v>435.00127275782415</v>
      </c>
      <c r="M1333" s="12">
        <f>Cp*RhoP/(N1333*RhoA)*dP/1000*MassivW</f>
        <v>0.45378425526386212</v>
      </c>
      <c r="N1333" s="24">
        <f>IF(L1333&lt;600,425+0.773*L1333-1.69/1000*L1333^2+2.22/1000^2*L1333^3,IF(L1333&lt;735,666+13002/(738-L1333),IF(L1333&lt;900,545+17820/(L1333-731),650)))</f>
        <v>624.20004898633579</v>
      </c>
      <c r="O1333" s="12">
        <f>LambdaP*MassivW/(dP/1000)/(N1333*RhoA)/(1+M1333/3)*(D1333-L1333)*DeltaT-(EXP(M1333/10)-1)*(D1333-D1332)</f>
        <v>0.26864266657543057</v>
      </c>
      <c r="P1333" s="24">
        <f>P1332+IF(Limit=Oui,MAX(0,S1332),S1332)</f>
        <v>435.00127275782415</v>
      </c>
      <c r="Q1333" s="12">
        <f>Cp*RhoP/(R1333*RhoA)*dP/1000*MassivSI</f>
        <v>0.45378425526386212</v>
      </c>
      <c r="R1333" s="24">
        <f>IF(P1333&lt;600,425+0.773*P1333-1.69/1000*P1333^2+2.22/1000^2*P1333^3,IF(P1333&lt;735,666+13002/(738-P1333),IF(P1333&lt;900,545+17820/(P1333-731),650)))</f>
        <v>624.20004898633579</v>
      </c>
      <c r="S1333" s="12">
        <f>LambdaP*MassivSI/(dP/1000)/(R1333*RhoA)/(1+Q1333/3)*(D1333-P1333)*DeltaT-(EXP(Q1333/10)-1)*(D1333-D1332)</f>
        <v>0.26864266657543057</v>
      </c>
    </row>
    <row r="1334" spans="2:19" x14ac:dyDescent="0.25">
      <c r="B1334" s="3">
        <f t="shared" si="80"/>
        <v>6580</v>
      </c>
      <c r="C1334" s="14">
        <f t="shared" si="81"/>
        <v>109.66666666666667</v>
      </c>
      <c r="D1334" s="11">
        <f t="shared" si="82"/>
        <v>1035.5624808659713</v>
      </c>
      <c r="E1334" s="11">
        <f t="shared" si="83"/>
        <v>435.26991542439958</v>
      </c>
      <c r="F1334" s="11">
        <f>L1334</f>
        <v>435.26991542439958</v>
      </c>
      <c r="G1334" s="11">
        <f>P1334</f>
        <v>435.26991542439958</v>
      </c>
      <c r="H1334" s="24">
        <f>H1333+IF(Limit=Oui,MAX(0,K1333),K1333)</f>
        <v>435.26991542439958</v>
      </c>
      <c r="I1334" s="12">
        <f>Cp*RhoP/(J1334*RhoA)*dP/1000*MassivSS</f>
        <v>0.45367427648475633</v>
      </c>
      <c r="J1334" s="24">
        <f>IF(H1334&lt;600,425+0.773*H1334-1.69/1000*H1334^2+2.22/1000^2*H1334^3,IF(H1334&lt;735,666+13002/(738-H1334),IF(H1334&lt;900,545+17820/(H1334-731),650)))</f>
        <v>624.35136627026304</v>
      </c>
      <c r="K1334" s="12">
        <f>LambdaP*MassivSS/(dP/1000)/(J1334*RhoA)/(1+I1334/3)*(D1334-H1334)*DeltaT-(EXP(I1334/10)-1)*(D1334-D1333)</f>
        <v>0.26851968070856846</v>
      </c>
      <c r="L1334" s="24">
        <f>L1333+IF(Limit=Oui,MAX(0,O1333),O1333)</f>
        <v>435.26991542439958</v>
      </c>
      <c r="M1334" s="12">
        <f>Cp*RhoP/(N1334*RhoA)*dP/1000*MassivW</f>
        <v>0.45367427648475633</v>
      </c>
      <c r="N1334" s="24">
        <f>IF(L1334&lt;600,425+0.773*L1334-1.69/1000*L1334^2+2.22/1000^2*L1334^3,IF(L1334&lt;735,666+13002/(738-L1334),IF(L1334&lt;900,545+17820/(L1334-731),650)))</f>
        <v>624.35136627026304</v>
      </c>
      <c r="O1334" s="12">
        <f>LambdaP*MassivW/(dP/1000)/(N1334*RhoA)/(1+M1334/3)*(D1334-L1334)*DeltaT-(EXP(M1334/10)-1)*(D1334-D1333)</f>
        <v>0.26851968070856846</v>
      </c>
      <c r="P1334" s="24">
        <f>P1333+IF(Limit=Oui,MAX(0,S1333),S1333)</f>
        <v>435.26991542439958</v>
      </c>
      <c r="Q1334" s="12">
        <f>Cp*RhoP/(R1334*RhoA)*dP/1000*MassivSI</f>
        <v>0.45367427648475633</v>
      </c>
      <c r="R1334" s="24">
        <f>IF(P1334&lt;600,425+0.773*P1334-1.69/1000*P1334^2+2.22/1000^2*P1334^3,IF(P1334&lt;735,666+13002/(738-P1334),IF(P1334&lt;900,545+17820/(P1334-731),650)))</f>
        <v>624.35136627026304</v>
      </c>
      <c r="S1334" s="12">
        <f>LambdaP*MassivSI/(dP/1000)/(R1334*RhoA)/(1+Q1334/3)*(D1334-P1334)*DeltaT-(EXP(Q1334/10)-1)*(D1334-D1333)</f>
        <v>0.26851968070856846</v>
      </c>
    </row>
    <row r="1335" spans="2:19" x14ac:dyDescent="0.25">
      <c r="B1335" s="3">
        <f t="shared" si="80"/>
        <v>6585</v>
      </c>
      <c r="C1335" s="14">
        <f t="shared" si="81"/>
        <v>109.75</v>
      </c>
      <c r="D1335" s="11">
        <f t="shared" si="82"/>
        <v>1035.6761619004512</v>
      </c>
      <c r="E1335" s="11">
        <f t="shared" si="83"/>
        <v>435.53843510510814</v>
      </c>
      <c r="F1335" s="11">
        <f>L1335</f>
        <v>435.53843510510814</v>
      </c>
      <c r="G1335" s="11">
        <f>P1335</f>
        <v>435.53843510510814</v>
      </c>
      <c r="H1335" s="24">
        <f>H1334+IF(Limit=Oui,MAX(0,K1334),K1334)</f>
        <v>435.53843510510814</v>
      </c>
      <c r="I1335" s="12">
        <f>Cp*RhoP/(J1335*RhoA)*dP/1000*MassivSS</f>
        <v>0.45356427467228072</v>
      </c>
      <c r="J1335" s="24">
        <f>IF(H1335&lt;600,425+0.773*H1335-1.69/1000*H1335^2+2.22/1000^2*H1335^3,IF(H1335&lt;735,666+13002/(738-H1335),IF(H1335&lt;900,545+17820/(H1335-731),650)))</f>
        <v>624.50278865016935</v>
      </c>
      <c r="K1335" s="12">
        <f>LambdaP*MassivSS/(dP/1000)/(J1335*RhoA)/(1+I1335/3)*(D1335-H1335)*DeltaT-(EXP(I1335/10)-1)*(D1335-D1334)</f>
        <v>0.2683967177509764</v>
      </c>
      <c r="L1335" s="24">
        <f>L1334+IF(Limit=Oui,MAX(0,O1334),O1334)</f>
        <v>435.53843510510814</v>
      </c>
      <c r="M1335" s="12">
        <f>Cp*RhoP/(N1335*RhoA)*dP/1000*MassivW</f>
        <v>0.45356427467228072</v>
      </c>
      <c r="N1335" s="24">
        <f>IF(L1335&lt;600,425+0.773*L1335-1.69/1000*L1335^2+2.22/1000^2*L1335^3,IF(L1335&lt;735,666+13002/(738-L1335),IF(L1335&lt;900,545+17820/(L1335-731),650)))</f>
        <v>624.50278865016935</v>
      </c>
      <c r="O1335" s="12">
        <f>LambdaP*MassivW/(dP/1000)/(N1335*RhoA)/(1+M1335/3)*(D1335-L1335)*DeltaT-(EXP(M1335/10)-1)*(D1335-D1334)</f>
        <v>0.2683967177509764</v>
      </c>
      <c r="P1335" s="24">
        <f>P1334+IF(Limit=Oui,MAX(0,S1334),S1334)</f>
        <v>435.53843510510814</v>
      </c>
      <c r="Q1335" s="12">
        <f>Cp*RhoP/(R1335*RhoA)*dP/1000*MassivSI</f>
        <v>0.45356427467228072</v>
      </c>
      <c r="R1335" s="24">
        <f>IF(P1335&lt;600,425+0.773*P1335-1.69/1000*P1335^2+2.22/1000^2*P1335^3,IF(P1335&lt;735,666+13002/(738-P1335),IF(P1335&lt;900,545+17820/(P1335-731),650)))</f>
        <v>624.50278865016935</v>
      </c>
      <c r="S1335" s="12">
        <f>LambdaP*MassivSI/(dP/1000)/(R1335*RhoA)/(1+Q1335/3)*(D1335-P1335)*DeltaT-(EXP(Q1335/10)-1)*(D1335-D1334)</f>
        <v>0.2683967177509764</v>
      </c>
    </row>
    <row r="1336" spans="2:19" x14ac:dyDescent="0.25">
      <c r="B1336" s="3">
        <f t="shared" si="80"/>
        <v>6590</v>
      </c>
      <c r="C1336" s="14">
        <f t="shared" si="81"/>
        <v>109.83333333333333</v>
      </c>
      <c r="D1336" s="11">
        <f t="shared" si="82"/>
        <v>1035.7897567476334</v>
      </c>
      <c r="E1336" s="11">
        <f t="shared" si="83"/>
        <v>435.80683182285912</v>
      </c>
      <c r="F1336" s="11">
        <f>L1336</f>
        <v>435.80683182285912</v>
      </c>
      <c r="G1336" s="11">
        <f>P1336</f>
        <v>435.80683182285912</v>
      </c>
      <c r="H1336" s="24">
        <f>H1335+IF(Limit=Oui,MAX(0,K1335),K1335)</f>
        <v>435.80683182285912</v>
      </c>
      <c r="I1336" s="12">
        <f>Cp*RhoP/(J1336*RhoA)*dP/1000*MassivSS</f>
        <v>0.45345424987611965</v>
      </c>
      <c r="J1336" s="24">
        <f>IF(H1336&lt;600,425+0.773*H1336-1.69/1000*H1336^2+2.22/1000^2*H1336^3,IF(H1336&lt;735,666+13002/(738-H1336),IF(H1336&lt;900,545+17820/(H1336-731),650)))</f>
        <v>624.65431615717137</v>
      </c>
      <c r="K1336" s="12">
        <f>LambdaP*MassivSS/(dP/1000)/(J1336*RhoA)/(1+I1336/3)*(D1336-H1336)*DeltaT-(EXP(I1336/10)-1)*(D1336-D1335)</f>
        <v>0.26827377779409906</v>
      </c>
      <c r="L1336" s="24">
        <f>L1335+IF(Limit=Oui,MAX(0,O1335),O1335)</f>
        <v>435.80683182285912</v>
      </c>
      <c r="M1336" s="12">
        <f>Cp*RhoP/(N1336*RhoA)*dP/1000*MassivW</f>
        <v>0.45345424987611965</v>
      </c>
      <c r="N1336" s="24">
        <f>IF(L1336&lt;600,425+0.773*L1336-1.69/1000*L1336^2+2.22/1000^2*L1336^3,IF(L1336&lt;735,666+13002/(738-L1336),IF(L1336&lt;900,545+17820/(L1336-731),650)))</f>
        <v>624.65431615717137</v>
      </c>
      <c r="O1336" s="12">
        <f>LambdaP*MassivW/(dP/1000)/(N1336*RhoA)/(1+M1336/3)*(D1336-L1336)*DeltaT-(EXP(M1336/10)-1)*(D1336-D1335)</f>
        <v>0.26827377779409906</v>
      </c>
      <c r="P1336" s="24">
        <f>P1335+IF(Limit=Oui,MAX(0,S1335),S1335)</f>
        <v>435.80683182285912</v>
      </c>
      <c r="Q1336" s="12">
        <f>Cp*RhoP/(R1336*RhoA)*dP/1000*MassivSI</f>
        <v>0.45345424987611965</v>
      </c>
      <c r="R1336" s="24">
        <f>IF(P1336&lt;600,425+0.773*P1336-1.69/1000*P1336^2+2.22/1000^2*P1336^3,IF(P1336&lt;735,666+13002/(738-P1336),IF(P1336&lt;900,545+17820/(P1336-731),650)))</f>
        <v>624.65431615717137</v>
      </c>
      <c r="S1336" s="12">
        <f>LambdaP*MassivSI/(dP/1000)/(R1336*RhoA)/(1+Q1336/3)*(D1336-P1336)*DeltaT-(EXP(Q1336/10)-1)*(D1336-D1335)</f>
        <v>0.26827377779409906</v>
      </c>
    </row>
    <row r="1337" spans="2:19" x14ac:dyDescent="0.25">
      <c r="B1337" s="3">
        <f t="shared" si="80"/>
        <v>6595</v>
      </c>
      <c r="C1337" s="14">
        <f t="shared" si="81"/>
        <v>109.91666666666667</v>
      </c>
      <c r="D1337" s="11">
        <f t="shared" si="82"/>
        <v>1035.9032655381052</v>
      </c>
      <c r="E1337" s="11">
        <f t="shared" si="83"/>
        <v>436.07510560065322</v>
      </c>
      <c r="F1337" s="11">
        <f>L1337</f>
        <v>436.07510560065322</v>
      </c>
      <c r="G1337" s="11">
        <f>P1337</f>
        <v>436.07510560065322</v>
      </c>
      <c r="H1337" s="24">
        <f>H1336+IF(Limit=Oui,MAX(0,K1336),K1336)</f>
        <v>436.07510560065322</v>
      </c>
      <c r="I1337" s="12">
        <f>Cp*RhoP/(J1337*RhoA)*dP/1000*MassivSS</f>
        <v>0.45334420214630866</v>
      </c>
      <c r="J1337" s="24">
        <f>IF(H1337&lt;600,425+0.773*H1337-1.69/1000*H1337^2+2.22/1000^2*H1337^3,IF(H1337&lt;735,666+13002/(738-H1337),IF(H1337&lt;900,545+17820/(H1337-731),650)))</f>
        <v>624.80594882189791</v>
      </c>
      <c r="K1337" s="12">
        <f>LambdaP*MassivSS/(dP/1000)/(J1337*RhoA)/(1+I1337/3)*(D1337-H1337)*DeltaT-(EXP(I1337/10)-1)*(D1337-D1336)</f>
        <v>0.26815086092918117</v>
      </c>
      <c r="L1337" s="24">
        <f>L1336+IF(Limit=Oui,MAX(0,O1336),O1336)</f>
        <v>436.07510560065322</v>
      </c>
      <c r="M1337" s="12">
        <f>Cp*RhoP/(N1337*RhoA)*dP/1000*MassivW</f>
        <v>0.45334420214630866</v>
      </c>
      <c r="N1337" s="24">
        <f>IF(L1337&lt;600,425+0.773*L1337-1.69/1000*L1337^2+2.22/1000^2*L1337^3,IF(L1337&lt;735,666+13002/(738-L1337),IF(L1337&lt;900,545+17820/(L1337-731),650)))</f>
        <v>624.80594882189791</v>
      </c>
      <c r="O1337" s="12">
        <f>LambdaP*MassivW/(dP/1000)/(N1337*RhoA)/(1+M1337/3)*(D1337-L1337)*DeltaT-(EXP(M1337/10)-1)*(D1337-D1336)</f>
        <v>0.26815086092918117</v>
      </c>
      <c r="P1337" s="24">
        <f>P1336+IF(Limit=Oui,MAX(0,S1336),S1336)</f>
        <v>436.07510560065322</v>
      </c>
      <c r="Q1337" s="12">
        <f>Cp*RhoP/(R1337*RhoA)*dP/1000*MassivSI</f>
        <v>0.45334420214630866</v>
      </c>
      <c r="R1337" s="24">
        <f>IF(P1337&lt;600,425+0.773*P1337-1.69/1000*P1337^2+2.22/1000^2*P1337^3,IF(P1337&lt;735,666+13002/(738-P1337),IF(P1337&lt;900,545+17820/(P1337-731),650)))</f>
        <v>624.80594882189791</v>
      </c>
      <c r="S1337" s="12">
        <f>LambdaP*MassivSI/(dP/1000)/(R1337*RhoA)/(1+Q1337/3)*(D1337-P1337)*DeltaT-(EXP(Q1337/10)-1)*(D1337-D1336)</f>
        <v>0.26815086092918117</v>
      </c>
    </row>
    <row r="1338" spans="2:19" x14ac:dyDescent="0.25">
      <c r="B1338" s="3">
        <f t="shared" si="80"/>
        <v>6600</v>
      </c>
      <c r="C1338" s="14">
        <f t="shared" si="81"/>
        <v>110</v>
      </c>
      <c r="D1338" s="11">
        <f t="shared" si="82"/>
        <v>1036.0166884021564</v>
      </c>
      <c r="E1338" s="11">
        <f t="shared" si="83"/>
        <v>436.34325646158237</v>
      </c>
      <c r="F1338" s="11">
        <f>L1338</f>
        <v>436.34325646158237</v>
      </c>
      <c r="G1338" s="11">
        <f>P1338</f>
        <v>436.34325646158237</v>
      </c>
      <c r="H1338" s="24">
        <f>H1337+IF(Limit=Oui,MAX(0,K1337),K1337)</f>
        <v>436.34325646158237</v>
      </c>
      <c r="I1338" s="12">
        <f>Cp*RhoP/(J1338*RhoA)*dP/1000*MassivSS</f>
        <v>0.45323413153323111</v>
      </c>
      <c r="J1338" s="24">
        <f>IF(H1338&lt;600,425+0.773*H1338-1.69/1000*H1338^2+2.22/1000^2*H1338^3,IF(H1338&lt;735,666+13002/(738-H1338),IF(H1338&lt;900,545+17820/(H1338-731),650)))</f>
        <v>624.95768667449238</v>
      </c>
      <c r="K1338" s="12">
        <f>LambdaP*MassivSS/(dP/1000)/(J1338*RhoA)/(1+I1338/3)*(D1338-H1338)*DeltaT-(EXP(I1338/10)-1)*(D1338-D1337)</f>
        <v>0.26802796724743544</v>
      </c>
      <c r="L1338" s="24">
        <f>L1337+IF(Limit=Oui,MAX(0,O1337),O1337)</f>
        <v>436.34325646158237</v>
      </c>
      <c r="M1338" s="12">
        <f>Cp*RhoP/(N1338*RhoA)*dP/1000*MassivW</f>
        <v>0.45323413153323111</v>
      </c>
      <c r="N1338" s="24">
        <f>IF(L1338&lt;600,425+0.773*L1338-1.69/1000*L1338^2+2.22/1000^2*L1338^3,IF(L1338&lt;735,666+13002/(738-L1338),IF(L1338&lt;900,545+17820/(L1338-731),650)))</f>
        <v>624.95768667449238</v>
      </c>
      <c r="O1338" s="12">
        <f>LambdaP*MassivW/(dP/1000)/(N1338*RhoA)/(1+M1338/3)*(D1338-L1338)*DeltaT-(EXP(M1338/10)-1)*(D1338-D1337)</f>
        <v>0.26802796724743544</v>
      </c>
      <c r="P1338" s="24">
        <f>P1337+IF(Limit=Oui,MAX(0,S1337),S1337)</f>
        <v>436.34325646158237</v>
      </c>
      <c r="Q1338" s="12">
        <f>Cp*RhoP/(R1338*RhoA)*dP/1000*MassivSI</f>
        <v>0.45323413153323111</v>
      </c>
      <c r="R1338" s="24">
        <f>IF(P1338&lt;600,425+0.773*P1338-1.69/1000*P1338^2+2.22/1000^2*P1338^3,IF(P1338&lt;735,666+13002/(738-P1338),IF(P1338&lt;900,545+17820/(P1338-731),650)))</f>
        <v>624.95768667449238</v>
      </c>
      <c r="S1338" s="12">
        <f>LambdaP*MassivSI/(dP/1000)/(R1338*RhoA)/(1+Q1338/3)*(D1338-P1338)*DeltaT-(EXP(Q1338/10)-1)*(D1338-D1337)</f>
        <v>0.26802796724743544</v>
      </c>
    </row>
    <row r="1339" spans="2:19" x14ac:dyDescent="0.25">
      <c r="B1339" s="3">
        <f t="shared" si="80"/>
        <v>6605</v>
      </c>
      <c r="C1339" s="14">
        <f t="shared" si="81"/>
        <v>110.08333333333333</v>
      </c>
      <c r="D1339" s="11">
        <f t="shared" si="82"/>
        <v>1036.1300254697819</v>
      </c>
      <c r="E1339" s="11">
        <f t="shared" si="83"/>
        <v>436.61128442882983</v>
      </c>
      <c r="F1339" s="11">
        <f>L1339</f>
        <v>436.61128442882983</v>
      </c>
      <c r="G1339" s="11">
        <f>P1339</f>
        <v>436.61128442882983</v>
      </c>
      <c r="H1339" s="24">
        <f>H1338+IF(Limit=Oui,MAX(0,K1338),K1338)</f>
        <v>436.61128442882983</v>
      </c>
      <c r="I1339" s="12">
        <f>Cp*RhoP/(J1339*RhoA)*dP/1000*MassivSS</f>
        <v>0.45312403808761742</v>
      </c>
      <c r="J1339" s="24">
        <f>IF(H1339&lt;600,425+0.773*H1339-1.69/1000*H1339^2+2.22/1000^2*H1339^3,IF(H1339&lt;735,666+13002/(738-H1339),IF(H1339&lt;900,545+17820/(H1339-731),650)))</f>
        <v>625.10952974461304</v>
      </c>
      <c r="K1339" s="12">
        <f>LambdaP*MassivSS/(dP/1000)/(J1339*RhoA)/(1+I1339/3)*(D1339-H1339)*DeltaT-(EXP(I1339/10)-1)*(D1339-D1338)</f>
        <v>0.26790509683989483</v>
      </c>
      <c r="L1339" s="24">
        <f>L1338+IF(Limit=Oui,MAX(0,O1338),O1338)</f>
        <v>436.61128442882983</v>
      </c>
      <c r="M1339" s="12">
        <f>Cp*RhoP/(N1339*RhoA)*dP/1000*MassivW</f>
        <v>0.45312403808761742</v>
      </c>
      <c r="N1339" s="24">
        <f>IF(L1339&lt;600,425+0.773*L1339-1.69/1000*L1339^2+2.22/1000^2*L1339^3,IF(L1339&lt;735,666+13002/(738-L1339),IF(L1339&lt;900,545+17820/(L1339-731),650)))</f>
        <v>625.10952974461304</v>
      </c>
      <c r="O1339" s="12">
        <f>LambdaP*MassivW/(dP/1000)/(N1339*RhoA)/(1+M1339/3)*(D1339-L1339)*DeltaT-(EXP(M1339/10)-1)*(D1339-D1338)</f>
        <v>0.26790509683989483</v>
      </c>
      <c r="P1339" s="24">
        <f>P1338+IF(Limit=Oui,MAX(0,S1338),S1338)</f>
        <v>436.61128442882983</v>
      </c>
      <c r="Q1339" s="12">
        <f>Cp*RhoP/(R1339*RhoA)*dP/1000*MassivSI</f>
        <v>0.45312403808761742</v>
      </c>
      <c r="R1339" s="24">
        <f>IF(P1339&lt;600,425+0.773*P1339-1.69/1000*P1339^2+2.22/1000^2*P1339^3,IF(P1339&lt;735,666+13002/(738-P1339),IF(P1339&lt;900,545+17820/(P1339-731),650)))</f>
        <v>625.10952974461304</v>
      </c>
      <c r="S1339" s="12">
        <f>LambdaP*MassivSI/(dP/1000)/(R1339*RhoA)/(1+Q1339/3)*(D1339-P1339)*DeltaT-(EXP(Q1339/10)-1)*(D1339-D1338)</f>
        <v>0.26790509683989483</v>
      </c>
    </row>
    <row r="1340" spans="2:19" x14ac:dyDescent="0.25">
      <c r="B1340" s="3">
        <f t="shared" si="80"/>
        <v>6610</v>
      </c>
      <c r="C1340" s="14">
        <f t="shared" si="81"/>
        <v>110.16666666666667</v>
      </c>
      <c r="D1340" s="11">
        <f t="shared" si="82"/>
        <v>1036.2432768706815</v>
      </c>
      <c r="E1340" s="11">
        <f t="shared" si="83"/>
        <v>436.87918952566974</v>
      </c>
      <c r="F1340" s="11">
        <f>L1340</f>
        <v>436.87918952566974</v>
      </c>
      <c r="G1340" s="11">
        <f>P1340</f>
        <v>436.87918952566974</v>
      </c>
      <c r="H1340" s="24">
        <f>H1339+IF(Limit=Oui,MAX(0,K1339),K1339)</f>
        <v>436.87918952566974</v>
      </c>
      <c r="I1340" s="12">
        <f>Cp*RhoP/(J1340*RhoA)*dP/1000*MassivSS</f>
        <v>0.45301392186054346</v>
      </c>
      <c r="J1340" s="24">
        <f>IF(H1340&lt;600,425+0.773*H1340-1.69/1000*H1340^2+2.22/1000^2*H1340^3,IF(H1340&lt;735,666+13002/(738-H1340),IF(H1340&lt;900,545+17820/(H1340-731),650)))</f>
        <v>625.26147806143479</v>
      </c>
      <c r="K1340" s="12">
        <f>LambdaP*MassivSS/(dP/1000)/(J1340*RhoA)/(1+I1340/3)*(D1340-H1340)*DeltaT-(EXP(I1340/10)-1)*(D1340-D1339)</f>
        <v>0.26778224979750653</v>
      </c>
      <c r="L1340" s="24">
        <f>L1339+IF(Limit=Oui,MAX(0,O1339),O1339)</f>
        <v>436.87918952566974</v>
      </c>
      <c r="M1340" s="12">
        <f>Cp*RhoP/(N1340*RhoA)*dP/1000*MassivW</f>
        <v>0.45301392186054346</v>
      </c>
      <c r="N1340" s="24">
        <f>IF(L1340&lt;600,425+0.773*L1340-1.69/1000*L1340^2+2.22/1000^2*L1340^3,IF(L1340&lt;735,666+13002/(738-L1340),IF(L1340&lt;900,545+17820/(L1340-731),650)))</f>
        <v>625.26147806143479</v>
      </c>
      <c r="O1340" s="12">
        <f>LambdaP*MassivW/(dP/1000)/(N1340*RhoA)/(1+M1340/3)*(D1340-L1340)*DeltaT-(EXP(M1340/10)-1)*(D1340-D1339)</f>
        <v>0.26778224979750653</v>
      </c>
      <c r="P1340" s="24">
        <f>P1339+IF(Limit=Oui,MAX(0,S1339),S1339)</f>
        <v>436.87918952566974</v>
      </c>
      <c r="Q1340" s="12">
        <f>Cp*RhoP/(R1340*RhoA)*dP/1000*MassivSI</f>
        <v>0.45301392186054346</v>
      </c>
      <c r="R1340" s="24">
        <f>IF(P1340&lt;600,425+0.773*P1340-1.69/1000*P1340^2+2.22/1000^2*P1340^3,IF(P1340&lt;735,666+13002/(738-P1340),IF(P1340&lt;900,545+17820/(P1340-731),650)))</f>
        <v>625.26147806143479</v>
      </c>
      <c r="S1340" s="12">
        <f>LambdaP*MassivSI/(dP/1000)/(R1340*RhoA)/(1+Q1340/3)*(D1340-P1340)*DeltaT-(EXP(Q1340/10)-1)*(D1340-D1339)</f>
        <v>0.26778224979750653</v>
      </c>
    </row>
    <row r="1341" spans="2:19" x14ac:dyDescent="0.25">
      <c r="B1341" s="3">
        <f t="shared" si="80"/>
        <v>6615</v>
      </c>
      <c r="C1341" s="14">
        <f t="shared" si="81"/>
        <v>110.25</v>
      </c>
      <c r="D1341" s="11">
        <f t="shared" si="82"/>
        <v>1036.356442734261</v>
      </c>
      <c r="E1341" s="11">
        <f t="shared" si="83"/>
        <v>437.14697177546725</v>
      </c>
      <c r="F1341" s="11">
        <f>L1341</f>
        <v>437.14697177546725</v>
      </c>
      <c r="G1341" s="11">
        <f>P1341</f>
        <v>437.14697177546725</v>
      </c>
      <c r="H1341" s="24">
        <f>H1340+IF(Limit=Oui,MAX(0,K1340),K1340)</f>
        <v>437.14697177546725</v>
      </c>
      <c r="I1341" s="12">
        <f>Cp*RhoP/(J1341*RhoA)*dP/1000*MassivSS</f>
        <v>0.45290378290342753</v>
      </c>
      <c r="J1341" s="24">
        <f>IF(H1341&lt;600,425+0.773*H1341-1.69/1000*H1341^2+2.22/1000^2*H1341^3,IF(H1341&lt;735,666+13002/(738-H1341),IF(H1341&lt;900,545+17820/(H1341-731),650)))</f>
        <v>625.41353165365013</v>
      </c>
      <c r="K1341" s="12">
        <f>LambdaP*MassivSS/(dP/1000)/(J1341*RhoA)/(1+I1341/3)*(D1341-H1341)*DeltaT-(EXP(I1341/10)-1)*(D1341-D1340)</f>
        <v>0.267659426211101</v>
      </c>
      <c r="L1341" s="24">
        <f>L1340+IF(Limit=Oui,MAX(0,O1340),O1340)</f>
        <v>437.14697177546725</v>
      </c>
      <c r="M1341" s="12">
        <f>Cp*RhoP/(N1341*RhoA)*dP/1000*MassivW</f>
        <v>0.45290378290342753</v>
      </c>
      <c r="N1341" s="24">
        <f>IF(L1341&lt;600,425+0.773*L1341-1.69/1000*L1341^2+2.22/1000^2*L1341^3,IF(L1341&lt;735,666+13002/(738-L1341),IF(L1341&lt;900,545+17820/(L1341-731),650)))</f>
        <v>625.41353165365013</v>
      </c>
      <c r="O1341" s="12">
        <f>LambdaP*MassivW/(dP/1000)/(N1341*RhoA)/(1+M1341/3)*(D1341-L1341)*DeltaT-(EXP(M1341/10)-1)*(D1341-D1340)</f>
        <v>0.267659426211101</v>
      </c>
      <c r="P1341" s="24">
        <f>P1340+IF(Limit=Oui,MAX(0,S1340),S1340)</f>
        <v>437.14697177546725</v>
      </c>
      <c r="Q1341" s="12">
        <f>Cp*RhoP/(R1341*RhoA)*dP/1000*MassivSI</f>
        <v>0.45290378290342753</v>
      </c>
      <c r="R1341" s="24">
        <f>IF(P1341&lt;600,425+0.773*P1341-1.69/1000*P1341^2+2.22/1000^2*P1341^3,IF(P1341&lt;735,666+13002/(738-P1341),IF(P1341&lt;900,545+17820/(P1341-731),650)))</f>
        <v>625.41353165365013</v>
      </c>
      <c r="S1341" s="12">
        <f>LambdaP*MassivSI/(dP/1000)/(R1341*RhoA)/(1+Q1341/3)*(D1341-P1341)*DeltaT-(EXP(Q1341/10)-1)*(D1341-D1340)</f>
        <v>0.267659426211101</v>
      </c>
    </row>
    <row r="1342" spans="2:19" x14ac:dyDescent="0.25">
      <c r="B1342" s="3">
        <f t="shared" si="80"/>
        <v>6620</v>
      </c>
      <c r="C1342" s="14">
        <f t="shared" si="81"/>
        <v>110.33333333333333</v>
      </c>
      <c r="D1342" s="11">
        <f t="shared" si="82"/>
        <v>1036.4695231896335</v>
      </c>
      <c r="E1342" s="11">
        <f t="shared" si="83"/>
        <v>437.41463120167833</v>
      </c>
      <c r="F1342" s="11">
        <f>L1342</f>
        <v>437.41463120167833</v>
      </c>
      <c r="G1342" s="11">
        <f>P1342</f>
        <v>437.41463120167833</v>
      </c>
      <c r="H1342" s="24">
        <f>H1341+IF(Limit=Oui,MAX(0,K1341),K1341)</f>
        <v>437.41463120167833</v>
      </c>
      <c r="I1342" s="12">
        <f>Cp*RhoP/(J1342*RhoA)*dP/1000*MassivSS</f>
        <v>0.45279362126803013</v>
      </c>
      <c r="J1342" s="24">
        <f>IF(H1342&lt;600,425+0.773*H1342-1.69/1000*H1342^2+2.22/1000^2*H1342^3,IF(H1342&lt;735,666+13002/(738-H1342),IF(H1342&lt;900,545+17820/(H1342-731),650)))</f>
        <v>625.56569054947045</v>
      </c>
      <c r="K1342" s="12">
        <f>LambdaP*MassivSS/(dP/1000)/(J1342*RhoA)/(1+I1342/3)*(D1342-H1342)*DeltaT-(EXP(I1342/10)-1)*(D1342-D1341)</f>
        <v>0.26753662617137919</v>
      </c>
      <c r="L1342" s="24">
        <f>L1341+IF(Limit=Oui,MAX(0,O1341),O1341)</f>
        <v>437.41463120167833</v>
      </c>
      <c r="M1342" s="12">
        <f>Cp*RhoP/(N1342*RhoA)*dP/1000*MassivW</f>
        <v>0.45279362126803013</v>
      </c>
      <c r="N1342" s="24">
        <f>IF(L1342&lt;600,425+0.773*L1342-1.69/1000*L1342^2+2.22/1000^2*L1342^3,IF(L1342&lt;735,666+13002/(738-L1342),IF(L1342&lt;900,545+17820/(L1342-731),650)))</f>
        <v>625.56569054947045</v>
      </c>
      <c r="O1342" s="12">
        <f>LambdaP*MassivW/(dP/1000)/(N1342*RhoA)/(1+M1342/3)*(D1342-L1342)*DeltaT-(EXP(M1342/10)-1)*(D1342-D1341)</f>
        <v>0.26753662617137919</v>
      </c>
      <c r="P1342" s="24">
        <f>P1341+IF(Limit=Oui,MAX(0,S1341),S1341)</f>
        <v>437.41463120167833</v>
      </c>
      <c r="Q1342" s="12">
        <f>Cp*RhoP/(R1342*RhoA)*dP/1000*MassivSI</f>
        <v>0.45279362126803013</v>
      </c>
      <c r="R1342" s="24">
        <f>IF(P1342&lt;600,425+0.773*P1342-1.69/1000*P1342^2+2.22/1000^2*P1342^3,IF(P1342&lt;735,666+13002/(738-P1342),IF(P1342&lt;900,545+17820/(P1342-731),650)))</f>
        <v>625.56569054947045</v>
      </c>
      <c r="S1342" s="12">
        <f>LambdaP*MassivSI/(dP/1000)/(R1342*RhoA)/(1+Q1342/3)*(D1342-P1342)*DeltaT-(EXP(Q1342/10)-1)*(D1342-D1341)</f>
        <v>0.26753662617137919</v>
      </c>
    </row>
    <row r="1343" spans="2:19" x14ac:dyDescent="0.25">
      <c r="B1343" s="3">
        <f t="shared" si="80"/>
        <v>6625</v>
      </c>
      <c r="C1343" s="14">
        <f t="shared" si="81"/>
        <v>110.41666666666667</v>
      </c>
      <c r="D1343" s="11">
        <f t="shared" si="82"/>
        <v>1036.58251836562</v>
      </c>
      <c r="E1343" s="11">
        <f t="shared" si="83"/>
        <v>437.6821678278497</v>
      </c>
      <c r="F1343" s="11">
        <f>L1343</f>
        <v>437.6821678278497</v>
      </c>
      <c r="G1343" s="11">
        <f>P1343</f>
        <v>437.6821678278497</v>
      </c>
      <c r="H1343" s="24">
        <f>H1342+IF(Limit=Oui,MAX(0,K1342),K1342)</f>
        <v>437.6821678278497</v>
      </c>
      <c r="I1343" s="12">
        <f>Cp*RhoP/(J1343*RhoA)*dP/1000*MassivSS</f>
        <v>0.45268343700645119</v>
      </c>
      <c r="J1343" s="24">
        <f>IF(H1343&lt;600,425+0.773*H1343-1.69/1000*H1343^2+2.22/1000^2*H1343^3,IF(H1343&lt;735,666+13002/(738-H1343),IF(H1343&lt;900,545+17820/(H1343-731),650)))</f>
        <v>625.71795477662693</v>
      </c>
      <c r="K1343" s="12">
        <f>LambdaP*MassivSS/(dP/1000)/(J1343*RhoA)/(1+I1343/3)*(D1343-H1343)*DeltaT-(EXP(I1343/10)-1)*(D1343-D1342)</f>
        <v>0.26741384976892452</v>
      </c>
      <c r="L1343" s="24">
        <f>L1342+IF(Limit=Oui,MAX(0,O1342),O1342)</f>
        <v>437.6821678278497</v>
      </c>
      <c r="M1343" s="12">
        <f>Cp*RhoP/(N1343*RhoA)*dP/1000*MassivW</f>
        <v>0.45268343700645119</v>
      </c>
      <c r="N1343" s="24">
        <f>IF(L1343&lt;600,425+0.773*L1343-1.69/1000*L1343^2+2.22/1000^2*L1343^3,IF(L1343&lt;735,666+13002/(738-L1343),IF(L1343&lt;900,545+17820/(L1343-731),650)))</f>
        <v>625.71795477662693</v>
      </c>
      <c r="O1343" s="12">
        <f>LambdaP*MassivW/(dP/1000)/(N1343*RhoA)/(1+M1343/3)*(D1343-L1343)*DeltaT-(EXP(M1343/10)-1)*(D1343-D1342)</f>
        <v>0.26741384976892452</v>
      </c>
      <c r="P1343" s="24">
        <f>P1342+IF(Limit=Oui,MAX(0,S1342),S1342)</f>
        <v>437.6821678278497</v>
      </c>
      <c r="Q1343" s="12">
        <f>Cp*RhoP/(R1343*RhoA)*dP/1000*MassivSI</f>
        <v>0.45268343700645119</v>
      </c>
      <c r="R1343" s="24">
        <f>IF(P1343&lt;600,425+0.773*P1343-1.69/1000*P1343^2+2.22/1000^2*P1343^3,IF(P1343&lt;735,666+13002/(738-P1343),IF(P1343&lt;900,545+17820/(P1343-731),650)))</f>
        <v>625.71795477662693</v>
      </c>
      <c r="S1343" s="12">
        <f>LambdaP*MassivSI/(dP/1000)/(R1343*RhoA)/(1+Q1343/3)*(D1343-P1343)*DeltaT-(EXP(Q1343/10)-1)*(D1343-D1342)</f>
        <v>0.26741384976892452</v>
      </c>
    </row>
    <row r="1344" spans="2:19" x14ac:dyDescent="0.25">
      <c r="B1344" s="3">
        <f t="shared" si="80"/>
        <v>6630</v>
      </c>
      <c r="C1344" s="14">
        <f t="shared" si="81"/>
        <v>110.5</v>
      </c>
      <c r="D1344" s="11">
        <f t="shared" si="82"/>
        <v>1036.6954283907498</v>
      </c>
      <c r="E1344" s="11">
        <f t="shared" si="83"/>
        <v>437.9495816776186</v>
      </c>
      <c r="F1344" s="11">
        <f>L1344</f>
        <v>437.9495816776186</v>
      </c>
      <c r="G1344" s="11">
        <f>P1344</f>
        <v>437.9495816776186</v>
      </c>
      <c r="H1344" s="24">
        <f>H1343+IF(Limit=Oui,MAX(0,K1343),K1343)</f>
        <v>437.9495816776186</v>
      </c>
      <c r="I1344" s="12">
        <f>Cp*RhoP/(J1344*RhoA)*dP/1000*MassivSS</f>
        <v>0.45257323017112872</v>
      </c>
      <c r="J1344" s="24">
        <f>IF(H1344&lt;600,425+0.773*H1344-1.69/1000*H1344^2+2.22/1000^2*H1344^3,IF(H1344&lt;735,666+13002/(738-H1344),IF(H1344&lt;900,545+17820/(H1344-731),650)))</f>
        <v>625.87032436237178</v>
      </c>
      <c r="K1344" s="12">
        <f>LambdaP*MassivSS/(dP/1000)/(J1344*RhoA)/(1+I1344/3)*(D1344-H1344)*DeltaT-(EXP(I1344/10)-1)*(D1344-D1343)</f>
        <v>0.26729109709423332</v>
      </c>
      <c r="L1344" s="24">
        <f>L1343+IF(Limit=Oui,MAX(0,O1343),O1343)</f>
        <v>437.9495816776186</v>
      </c>
      <c r="M1344" s="12">
        <f>Cp*RhoP/(N1344*RhoA)*dP/1000*MassivW</f>
        <v>0.45257323017112872</v>
      </c>
      <c r="N1344" s="24">
        <f>IF(L1344&lt;600,425+0.773*L1344-1.69/1000*L1344^2+2.22/1000^2*L1344^3,IF(L1344&lt;735,666+13002/(738-L1344),IF(L1344&lt;900,545+17820/(L1344-731),650)))</f>
        <v>625.87032436237178</v>
      </c>
      <c r="O1344" s="12">
        <f>LambdaP*MassivW/(dP/1000)/(N1344*RhoA)/(1+M1344/3)*(D1344-L1344)*DeltaT-(EXP(M1344/10)-1)*(D1344-D1343)</f>
        <v>0.26729109709423332</v>
      </c>
      <c r="P1344" s="24">
        <f>P1343+IF(Limit=Oui,MAX(0,S1343),S1343)</f>
        <v>437.9495816776186</v>
      </c>
      <c r="Q1344" s="12">
        <f>Cp*RhoP/(R1344*RhoA)*dP/1000*MassivSI</f>
        <v>0.45257323017112872</v>
      </c>
      <c r="R1344" s="24">
        <f>IF(P1344&lt;600,425+0.773*P1344-1.69/1000*P1344^2+2.22/1000^2*P1344^3,IF(P1344&lt;735,666+13002/(738-P1344),IF(P1344&lt;900,545+17820/(P1344-731),650)))</f>
        <v>625.87032436237178</v>
      </c>
      <c r="S1344" s="12">
        <f>LambdaP*MassivSI/(dP/1000)/(R1344*RhoA)/(1+Q1344/3)*(D1344-P1344)*DeltaT-(EXP(Q1344/10)-1)*(D1344-D1343)</f>
        <v>0.26729109709423332</v>
      </c>
    </row>
    <row r="1345" spans="2:19" x14ac:dyDescent="0.25">
      <c r="B1345" s="3">
        <f t="shared" si="80"/>
        <v>6635</v>
      </c>
      <c r="C1345" s="14">
        <f t="shared" si="81"/>
        <v>110.58333333333333</v>
      </c>
      <c r="D1345" s="11">
        <f t="shared" si="82"/>
        <v>1036.808253393262</v>
      </c>
      <c r="E1345" s="11">
        <f t="shared" si="83"/>
        <v>438.21687277471284</v>
      </c>
      <c r="F1345" s="11">
        <f>L1345</f>
        <v>438.21687277471284</v>
      </c>
      <c r="G1345" s="11">
        <f>P1345</f>
        <v>438.21687277471284</v>
      </c>
      <c r="H1345" s="24">
        <f>H1344+IF(Limit=Oui,MAX(0,K1344),K1344)</f>
        <v>438.21687277471284</v>
      </c>
      <c r="I1345" s="12">
        <f>Cp*RhoP/(J1345*RhoA)*dP/1000*MassivSS</f>
        <v>0.45246300081483631</v>
      </c>
      <c r="J1345" s="24">
        <f>IF(H1345&lt;600,425+0.773*H1345-1.69/1000*H1345^2+2.22/1000^2*H1345^3,IF(H1345&lt;735,666+13002/(738-H1345),IF(H1345&lt;900,545+17820/(H1345-731),650)))</f>
        <v>626.02279933348052</v>
      </c>
      <c r="K1345" s="12">
        <f>LambdaP*MassivSS/(dP/1000)/(J1345*RhoA)/(1+I1345/3)*(D1345-H1345)*DeltaT-(EXP(I1345/10)-1)*(D1345-D1344)</f>
        <v>0.26716836823766088</v>
      </c>
      <c r="L1345" s="24">
        <f>L1344+IF(Limit=Oui,MAX(0,O1344),O1344)</f>
        <v>438.21687277471284</v>
      </c>
      <c r="M1345" s="12">
        <f>Cp*RhoP/(N1345*RhoA)*dP/1000*MassivW</f>
        <v>0.45246300081483631</v>
      </c>
      <c r="N1345" s="24">
        <f>IF(L1345&lt;600,425+0.773*L1345-1.69/1000*L1345^2+2.22/1000^2*L1345^3,IF(L1345&lt;735,666+13002/(738-L1345),IF(L1345&lt;900,545+17820/(L1345-731),650)))</f>
        <v>626.02279933348052</v>
      </c>
      <c r="O1345" s="12">
        <f>LambdaP*MassivW/(dP/1000)/(N1345*RhoA)/(1+M1345/3)*(D1345-L1345)*DeltaT-(EXP(M1345/10)-1)*(D1345-D1344)</f>
        <v>0.26716836823766088</v>
      </c>
      <c r="P1345" s="24">
        <f>P1344+IF(Limit=Oui,MAX(0,S1344),S1344)</f>
        <v>438.21687277471284</v>
      </c>
      <c r="Q1345" s="12">
        <f>Cp*RhoP/(R1345*RhoA)*dP/1000*MassivSI</f>
        <v>0.45246300081483631</v>
      </c>
      <c r="R1345" s="24">
        <f>IF(P1345&lt;600,425+0.773*P1345-1.69/1000*P1345^2+2.22/1000^2*P1345^3,IF(P1345&lt;735,666+13002/(738-P1345),IF(P1345&lt;900,545+17820/(P1345-731),650)))</f>
        <v>626.02279933348052</v>
      </c>
      <c r="S1345" s="12">
        <f>LambdaP*MassivSI/(dP/1000)/(R1345*RhoA)/(1+Q1345/3)*(D1345-P1345)*DeltaT-(EXP(Q1345/10)-1)*(D1345-D1344)</f>
        <v>0.26716836823766088</v>
      </c>
    </row>
    <row r="1346" spans="2:19" x14ac:dyDescent="0.25">
      <c r="B1346" s="3">
        <f t="shared" si="80"/>
        <v>6640</v>
      </c>
      <c r="C1346" s="14">
        <f t="shared" si="81"/>
        <v>110.66666666666667</v>
      </c>
      <c r="D1346" s="11">
        <f t="shared" si="82"/>
        <v>1036.9209935011072</v>
      </c>
      <c r="E1346" s="11">
        <f t="shared" si="83"/>
        <v>438.4840411429505</v>
      </c>
      <c r="F1346" s="11">
        <f>L1346</f>
        <v>438.4840411429505</v>
      </c>
      <c r="G1346" s="11">
        <f>P1346</f>
        <v>438.4840411429505</v>
      </c>
      <c r="H1346" s="24">
        <f>H1345+IF(Limit=Oui,MAX(0,K1345),K1345)</f>
        <v>438.4840411429505</v>
      </c>
      <c r="I1346" s="12">
        <f>Cp*RhoP/(J1346*RhoA)*dP/1000*MassivSS</f>
        <v>0.45235274899068251</v>
      </c>
      <c r="J1346" s="24">
        <f>IF(H1346&lt;600,425+0.773*H1346-1.69/1000*H1346^2+2.22/1000^2*H1346^3,IF(H1346&lt;735,666+13002/(738-H1346),IF(H1346&lt;900,545+17820/(H1346-731),650)))</f>
        <v>626.1753797162512</v>
      </c>
      <c r="K1346" s="12">
        <f>LambdaP*MassivSS/(dP/1000)/(J1346*RhoA)/(1+I1346/3)*(D1346-H1346)*DeltaT-(EXP(I1346/10)-1)*(D1346-D1345)</f>
        <v>0.26704566328939183</v>
      </c>
      <c r="L1346" s="24">
        <f>L1345+IF(Limit=Oui,MAX(0,O1345),O1345)</f>
        <v>438.4840411429505</v>
      </c>
      <c r="M1346" s="12">
        <f>Cp*RhoP/(N1346*RhoA)*dP/1000*MassivW</f>
        <v>0.45235274899068251</v>
      </c>
      <c r="N1346" s="24">
        <f>IF(L1346&lt;600,425+0.773*L1346-1.69/1000*L1346^2+2.22/1000^2*L1346^3,IF(L1346&lt;735,666+13002/(738-L1346),IF(L1346&lt;900,545+17820/(L1346-731),650)))</f>
        <v>626.1753797162512</v>
      </c>
      <c r="O1346" s="12">
        <f>LambdaP*MassivW/(dP/1000)/(N1346*RhoA)/(1+M1346/3)*(D1346-L1346)*DeltaT-(EXP(M1346/10)-1)*(D1346-D1345)</f>
        <v>0.26704566328939183</v>
      </c>
      <c r="P1346" s="24">
        <f>P1345+IF(Limit=Oui,MAX(0,S1345),S1345)</f>
        <v>438.4840411429505</v>
      </c>
      <c r="Q1346" s="12">
        <f>Cp*RhoP/(R1346*RhoA)*dP/1000*MassivSI</f>
        <v>0.45235274899068251</v>
      </c>
      <c r="R1346" s="24">
        <f>IF(P1346&lt;600,425+0.773*P1346-1.69/1000*P1346^2+2.22/1000^2*P1346^3,IF(P1346&lt;735,666+13002/(738-P1346),IF(P1346&lt;900,545+17820/(P1346-731),650)))</f>
        <v>626.1753797162512</v>
      </c>
      <c r="S1346" s="12">
        <f>LambdaP*MassivSI/(dP/1000)/(R1346*RhoA)/(1+Q1346/3)*(D1346-P1346)*DeltaT-(EXP(Q1346/10)-1)*(D1346-D1345)</f>
        <v>0.26704566328939183</v>
      </c>
    </row>
    <row r="1347" spans="2:19" x14ac:dyDescent="0.25">
      <c r="B1347" s="3">
        <f t="shared" si="80"/>
        <v>6645</v>
      </c>
      <c r="C1347" s="14">
        <f t="shared" si="81"/>
        <v>110.75</v>
      </c>
      <c r="D1347" s="11">
        <f t="shared" si="82"/>
        <v>1037.0336488419453</v>
      </c>
      <c r="E1347" s="11">
        <f t="shared" si="83"/>
        <v>438.75108680623987</v>
      </c>
      <c r="F1347" s="11">
        <f>L1347</f>
        <v>438.75108680623987</v>
      </c>
      <c r="G1347" s="11">
        <f>P1347</f>
        <v>438.75108680623987</v>
      </c>
      <c r="H1347" s="24">
        <f>H1346+IF(Limit=Oui,MAX(0,K1346),K1346)</f>
        <v>438.75108680623987</v>
      </c>
      <c r="I1347" s="12">
        <f>Cp*RhoP/(J1347*RhoA)*dP/1000*MassivSS</f>
        <v>0.45224247475210838</v>
      </c>
      <c r="J1347" s="24">
        <f>IF(H1347&lt;600,425+0.773*H1347-1.69/1000*H1347^2+2.22/1000^2*H1347^3,IF(H1347&lt;735,666+13002/(738-H1347),IF(H1347&lt;900,545+17820/(H1347-731),650)))</f>
        <v>626.3280655365071</v>
      </c>
      <c r="K1347" s="12">
        <f>LambdaP*MassivSS/(dP/1000)/(J1347*RhoA)/(1+I1347/3)*(D1347-H1347)*DeltaT-(EXP(I1347/10)-1)*(D1347-D1346)</f>
        <v>0.26692298233964706</v>
      </c>
      <c r="L1347" s="24">
        <f>L1346+IF(Limit=Oui,MAX(0,O1346),O1346)</f>
        <v>438.75108680623987</v>
      </c>
      <c r="M1347" s="12">
        <f>Cp*RhoP/(N1347*RhoA)*dP/1000*MassivW</f>
        <v>0.45224247475210838</v>
      </c>
      <c r="N1347" s="24">
        <f>IF(L1347&lt;600,425+0.773*L1347-1.69/1000*L1347^2+2.22/1000^2*L1347^3,IF(L1347&lt;735,666+13002/(738-L1347),IF(L1347&lt;900,545+17820/(L1347-731),650)))</f>
        <v>626.3280655365071</v>
      </c>
      <c r="O1347" s="12">
        <f>LambdaP*MassivW/(dP/1000)/(N1347*RhoA)/(1+M1347/3)*(D1347-L1347)*DeltaT-(EXP(M1347/10)-1)*(D1347-D1346)</f>
        <v>0.26692298233964706</v>
      </c>
      <c r="P1347" s="24">
        <f>P1346+IF(Limit=Oui,MAX(0,S1346),S1346)</f>
        <v>438.75108680623987</v>
      </c>
      <c r="Q1347" s="12">
        <f>Cp*RhoP/(R1347*RhoA)*dP/1000*MassivSI</f>
        <v>0.45224247475210838</v>
      </c>
      <c r="R1347" s="24">
        <f>IF(P1347&lt;600,425+0.773*P1347-1.69/1000*P1347^2+2.22/1000^2*P1347^3,IF(P1347&lt;735,666+13002/(738-P1347),IF(P1347&lt;900,545+17820/(P1347-731),650)))</f>
        <v>626.3280655365071</v>
      </c>
      <c r="S1347" s="12">
        <f>LambdaP*MassivSI/(dP/1000)/(R1347*RhoA)/(1+Q1347/3)*(D1347-P1347)*DeltaT-(EXP(Q1347/10)-1)*(D1347-D1346)</f>
        <v>0.26692298233964706</v>
      </c>
    </row>
    <row r="1348" spans="2:19" x14ac:dyDescent="0.25">
      <c r="B1348" s="3">
        <f t="shared" si="80"/>
        <v>6650</v>
      </c>
      <c r="C1348" s="14">
        <f t="shared" si="81"/>
        <v>110.83333333333333</v>
      </c>
      <c r="D1348" s="11">
        <f t="shared" si="82"/>
        <v>1037.1462195431509</v>
      </c>
      <c r="E1348" s="11">
        <f t="shared" si="83"/>
        <v>439.01800978857949</v>
      </c>
      <c r="F1348" s="11">
        <f>L1348</f>
        <v>439.01800978857949</v>
      </c>
      <c r="G1348" s="11">
        <f>P1348</f>
        <v>439.01800978857949</v>
      </c>
      <c r="H1348" s="24">
        <f>H1347+IF(Limit=Oui,MAX(0,K1347),K1347)</f>
        <v>439.01800978857949</v>
      </c>
      <c r="I1348" s="12">
        <f>Cp*RhoP/(J1348*RhoA)*dP/1000*MassivSS</f>
        <v>0.45213217815288581</v>
      </c>
      <c r="J1348" s="24">
        <f>IF(H1348&lt;600,425+0.773*H1348-1.69/1000*H1348^2+2.22/1000^2*H1348^3,IF(H1348&lt;735,666+13002/(738-H1348),IF(H1348&lt;900,545+17820/(H1348-731),650)))</f>
        <v>626.48085681959731</v>
      </c>
      <c r="K1348" s="12">
        <f>LambdaP*MassivSS/(dP/1000)/(J1348*RhoA)/(1+I1348/3)*(D1348-H1348)*DeltaT-(EXP(I1348/10)-1)*(D1348-D1347)</f>
        <v>0.26680032547830773</v>
      </c>
      <c r="L1348" s="24">
        <f>L1347+IF(Limit=Oui,MAX(0,O1347),O1347)</f>
        <v>439.01800978857949</v>
      </c>
      <c r="M1348" s="12">
        <f>Cp*RhoP/(N1348*RhoA)*dP/1000*MassivW</f>
        <v>0.45213217815288581</v>
      </c>
      <c r="N1348" s="24">
        <f>IF(L1348&lt;600,425+0.773*L1348-1.69/1000*L1348^2+2.22/1000^2*L1348^3,IF(L1348&lt;735,666+13002/(738-L1348),IF(L1348&lt;900,545+17820/(L1348-731),650)))</f>
        <v>626.48085681959731</v>
      </c>
      <c r="O1348" s="12">
        <f>LambdaP*MassivW/(dP/1000)/(N1348*RhoA)/(1+M1348/3)*(D1348-L1348)*DeltaT-(EXP(M1348/10)-1)*(D1348-D1347)</f>
        <v>0.26680032547830773</v>
      </c>
      <c r="P1348" s="24">
        <f>P1347+IF(Limit=Oui,MAX(0,S1347),S1347)</f>
        <v>439.01800978857949</v>
      </c>
      <c r="Q1348" s="12">
        <f>Cp*RhoP/(R1348*RhoA)*dP/1000*MassivSI</f>
        <v>0.45213217815288581</v>
      </c>
      <c r="R1348" s="24">
        <f>IF(P1348&lt;600,425+0.773*P1348-1.69/1000*P1348^2+2.22/1000^2*P1348^3,IF(P1348&lt;735,666+13002/(738-P1348),IF(P1348&lt;900,545+17820/(P1348-731),650)))</f>
        <v>626.48085681959731</v>
      </c>
      <c r="S1348" s="12">
        <f>LambdaP*MassivSI/(dP/1000)/(R1348*RhoA)/(1+Q1348/3)*(D1348-P1348)*DeltaT-(EXP(Q1348/10)-1)*(D1348-D1347)</f>
        <v>0.26680032547830773</v>
      </c>
    </row>
    <row r="1349" spans="2:19" x14ac:dyDescent="0.25">
      <c r="B1349" s="3">
        <f t="shared" si="80"/>
        <v>6655</v>
      </c>
      <c r="C1349" s="14">
        <f t="shared" si="81"/>
        <v>110.91666666666667</v>
      </c>
      <c r="D1349" s="11">
        <f t="shared" si="82"/>
        <v>1037.2587057318103</v>
      </c>
      <c r="E1349" s="11">
        <f t="shared" si="83"/>
        <v>439.28481011405779</v>
      </c>
      <c r="F1349" s="11">
        <f>L1349</f>
        <v>439.28481011405779</v>
      </c>
      <c r="G1349" s="11">
        <f>P1349</f>
        <v>439.28481011405779</v>
      </c>
      <c r="H1349" s="24">
        <f>H1348+IF(Limit=Oui,MAX(0,K1348),K1348)</f>
        <v>439.28481011405779</v>
      </c>
      <c r="I1349" s="12">
        <f>Cp*RhoP/(J1349*RhoA)*dP/1000*MassivSS</f>
        <v>0.45202185924711547</v>
      </c>
      <c r="J1349" s="24">
        <f>IF(H1349&lt;600,425+0.773*H1349-1.69/1000*H1349^2+2.22/1000^2*H1349^3,IF(H1349&lt;735,666+13002/(738-H1349),IF(H1349&lt;900,545+17820/(H1349-731),650)))</f>
        <v>626.63375359039833</v>
      </c>
      <c r="K1349" s="12">
        <f>LambdaP*MassivSS/(dP/1000)/(J1349*RhoA)/(1+I1349/3)*(D1349-H1349)*DeltaT-(EXP(I1349/10)-1)*(D1349-D1348)</f>
        <v>0.26667769279533343</v>
      </c>
      <c r="L1349" s="24">
        <f>L1348+IF(Limit=Oui,MAX(0,O1348),O1348)</f>
        <v>439.28481011405779</v>
      </c>
      <c r="M1349" s="12">
        <f>Cp*RhoP/(N1349*RhoA)*dP/1000*MassivW</f>
        <v>0.45202185924711547</v>
      </c>
      <c r="N1349" s="24">
        <f>IF(L1349&lt;600,425+0.773*L1349-1.69/1000*L1349^2+2.22/1000^2*L1349^3,IF(L1349&lt;735,666+13002/(738-L1349),IF(L1349&lt;900,545+17820/(L1349-731),650)))</f>
        <v>626.63375359039833</v>
      </c>
      <c r="O1349" s="12">
        <f>LambdaP*MassivW/(dP/1000)/(N1349*RhoA)/(1+M1349/3)*(D1349-L1349)*DeltaT-(EXP(M1349/10)-1)*(D1349-D1348)</f>
        <v>0.26667769279533343</v>
      </c>
      <c r="P1349" s="24">
        <f>P1348+IF(Limit=Oui,MAX(0,S1348),S1348)</f>
        <v>439.28481011405779</v>
      </c>
      <c r="Q1349" s="12">
        <f>Cp*RhoP/(R1349*RhoA)*dP/1000*MassivSI</f>
        <v>0.45202185924711547</v>
      </c>
      <c r="R1349" s="24">
        <f>IF(P1349&lt;600,425+0.773*P1349-1.69/1000*P1349^2+2.22/1000^2*P1349^3,IF(P1349&lt;735,666+13002/(738-P1349),IF(P1349&lt;900,545+17820/(P1349-731),650)))</f>
        <v>626.63375359039833</v>
      </c>
      <c r="S1349" s="12">
        <f>LambdaP*MassivSI/(dP/1000)/(R1349*RhoA)/(1+Q1349/3)*(D1349-P1349)*DeltaT-(EXP(Q1349/10)-1)*(D1349-D1348)</f>
        <v>0.26667769279533343</v>
      </c>
    </row>
    <row r="1350" spans="2:19" x14ac:dyDescent="0.25">
      <c r="B1350" s="3">
        <f t="shared" si="80"/>
        <v>6660</v>
      </c>
      <c r="C1350" s="14">
        <f t="shared" si="81"/>
        <v>111</v>
      </c>
      <c r="D1350" s="11">
        <f t="shared" si="82"/>
        <v>1037.3711075347237</v>
      </c>
      <c r="E1350" s="11">
        <f t="shared" si="83"/>
        <v>439.55148780685312</v>
      </c>
      <c r="F1350" s="11">
        <f>L1350</f>
        <v>439.55148780685312</v>
      </c>
      <c r="G1350" s="11">
        <f>P1350</f>
        <v>439.55148780685312</v>
      </c>
      <c r="H1350" s="24">
        <f>H1349+IF(Limit=Oui,MAX(0,K1349),K1349)</f>
        <v>439.55148780685312</v>
      </c>
      <c r="I1350" s="12">
        <f>Cp*RhoP/(J1350*RhoA)*dP/1000*MassivSS</f>
        <v>0.45191151808922592</v>
      </c>
      <c r="J1350" s="24">
        <f>IF(H1350&lt;600,425+0.773*H1350-1.69/1000*H1350^2+2.22/1000^2*H1350^3,IF(H1350&lt;735,666+13002/(738-H1350),IF(H1350&lt;900,545+17820/(H1350-731),650)))</f>
        <v>626.78675587331475</v>
      </c>
      <c r="K1350" s="12">
        <f>LambdaP*MassivSS/(dP/1000)/(J1350*RhoA)/(1+I1350/3)*(D1350-H1350)*DeltaT-(EXP(I1350/10)-1)*(D1350-D1349)</f>
        <v>0.26655508438048886</v>
      </c>
      <c r="L1350" s="24">
        <f>L1349+IF(Limit=Oui,MAX(0,O1349),O1349)</f>
        <v>439.55148780685312</v>
      </c>
      <c r="M1350" s="12">
        <f>Cp*RhoP/(N1350*RhoA)*dP/1000*MassivW</f>
        <v>0.45191151808922592</v>
      </c>
      <c r="N1350" s="24">
        <f>IF(L1350&lt;600,425+0.773*L1350-1.69/1000*L1350^2+2.22/1000^2*L1350^3,IF(L1350&lt;735,666+13002/(738-L1350),IF(L1350&lt;900,545+17820/(L1350-731),650)))</f>
        <v>626.78675587331475</v>
      </c>
      <c r="O1350" s="12">
        <f>LambdaP*MassivW/(dP/1000)/(N1350*RhoA)/(1+M1350/3)*(D1350-L1350)*DeltaT-(EXP(M1350/10)-1)*(D1350-D1349)</f>
        <v>0.26655508438048886</v>
      </c>
      <c r="P1350" s="24">
        <f>P1349+IF(Limit=Oui,MAX(0,S1349),S1349)</f>
        <v>439.55148780685312</v>
      </c>
      <c r="Q1350" s="12">
        <f>Cp*RhoP/(R1350*RhoA)*dP/1000*MassivSI</f>
        <v>0.45191151808922592</v>
      </c>
      <c r="R1350" s="24">
        <f>IF(P1350&lt;600,425+0.773*P1350-1.69/1000*P1350^2+2.22/1000^2*P1350^3,IF(P1350&lt;735,666+13002/(738-P1350),IF(P1350&lt;900,545+17820/(P1350-731),650)))</f>
        <v>626.78675587331475</v>
      </c>
      <c r="S1350" s="12">
        <f>LambdaP*MassivSI/(dP/1000)/(R1350*RhoA)/(1+Q1350/3)*(D1350-P1350)*DeltaT-(EXP(Q1350/10)-1)*(D1350-D1349)</f>
        <v>0.26655508438048886</v>
      </c>
    </row>
    <row r="1351" spans="2:19" x14ac:dyDescent="0.25">
      <c r="B1351" s="3">
        <f t="shared" si="80"/>
        <v>6665</v>
      </c>
      <c r="C1351" s="14">
        <f t="shared" si="81"/>
        <v>111.08333333333333</v>
      </c>
      <c r="D1351" s="11">
        <f t="shared" si="82"/>
        <v>1037.4834250784065</v>
      </c>
      <c r="E1351" s="11">
        <f t="shared" si="83"/>
        <v>439.81804289123363</v>
      </c>
      <c r="F1351" s="11">
        <f>L1351</f>
        <v>439.81804289123363</v>
      </c>
      <c r="G1351" s="11">
        <f>P1351</f>
        <v>439.81804289123363</v>
      </c>
      <c r="H1351" s="24">
        <f>H1350+IF(Limit=Oui,MAX(0,K1350),K1350)</f>
        <v>439.81804289123363</v>
      </c>
      <c r="I1351" s="12">
        <f>Cp*RhoP/(J1351*RhoA)*dP/1000*MassivSS</f>
        <v>0.45180115473397087</v>
      </c>
      <c r="J1351" s="24">
        <f>IF(H1351&lt;600,425+0.773*H1351-1.69/1000*H1351^2+2.22/1000^2*H1351^3,IF(H1351&lt;735,666+13002/(738-H1351),IF(H1351&lt;900,545+17820/(H1351-731),650)))</f>
        <v>626.9398636922806</v>
      </c>
      <c r="K1351" s="12">
        <f>LambdaP*MassivSS/(dP/1000)/(J1351*RhoA)/(1+I1351/3)*(D1351-H1351)*DeltaT-(EXP(I1351/10)-1)*(D1351-D1350)</f>
        <v>0.26643250032339655</v>
      </c>
      <c r="L1351" s="24">
        <f>L1350+IF(Limit=Oui,MAX(0,O1350),O1350)</f>
        <v>439.81804289123363</v>
      </c>
      <c r="M1351" s="12">
        <f>Cp*RhoP/(N1351*RhoA)*dP/1000*MassivW</f>
        <v>0.45180115473397087</v>
      </c>
      <c r="N1351" s="24">
        <f>IF(L1351&lt;600,425+0.773*L1351-1.69/1000*L1351^2+2.22/1000^2*L1351^3,IF(L1351&lt;735,666+13002/(738-L1351),IF(L1351&lt;900,545+17820/(L1351-731),650)))</f>
        <v>626.9398636922806</v>
      </c>
      <c r="O1351" s="12">
        <f>LambdaP*MassivW/(dP/1000)/(N1351*RhoA)/(1+M1351/3)*(D1351-L1351)*DeltaT-(EXP(M1351/10)-1)*(D1351-D1350)</f>
        <v>0.26643250032339655</v>
      </c>
      <c r="P1351" s="24">
        <f>P1350+IF(Limit=Oui,MAX(0,S1350),S1350)</f>
        <v>439.81804289123363</v>
      </c>
      <c r="Q1351" s="12">
        <f>Cp*RhoP/(R1351*RhoA)*dP/1000*MassivSI</f>
        <v>0.45180115473397087</v>
      </c>
      <c r="R1351" s="24">
        <f>IF(P1351&lt;600,425+0.773*P1351-1.69/1000*P1351^2+2.22/1000^2*P1351^3,IF(P1351&lt;735,666+13002/(738-P1351),IF(P1351&lt;900,545+17820/(P1351-731),650)))</f>
        <v>626.9398636922806</v>
      </c>
      <c r="S1351" s="12">
        <f>LambdaP*MassivSI/(dP/1000)/(R1351*RhoA)/(1+Q1351/3)*(D1351-P1351)*DeltaT-(EXP(Q1351/10)-1)*(D1351-D1350)</f>
        <v>0.26643250032339655</v>
      </c>
    </row>
    <row r="1352" spans="2:19" x14ac:dyDescent="0.25">
      <c r="B1352" s="3">
        <f t="shared" si="80"/>
        <v>6670</v>
      </c>
      <c r="C1352" s="14">
        <f t="shared" si="81"/>
        <v>111.16666666666667</v>
      </c>
      <c r="D1352" s="11">
        <f t="shared" si="82"/>
        <v>1037.5956584890901</v>
      </c>
      <c r="E1352" s="11">
        <f t="shared" si="83"/>
        <v>440.08447539155702</v>
      </c>
      <c r="F1352" s="11">
        <f>L1352</f>
        <v>440.08447539155702</v>
      </c>
      <c r="G1352" s="11">
        <f>P1352</f>
        <v>440.08447539155702</v>
      </c>
      <c r="H1352" s="24">
        <f>H1351+IF(Limit=Oui,MAX(0,K1351),K1351)</f>
        <v>440.08447539155702</v>
      </c>
      <c r="I1352" s="12">
        <f>Cp*RhoP/(J1352*RhoA)*dP/1000*MassivSS</f>
        <v>0.45169076923642809</v>
      </c>
      <c r="J1352" s="24">
        <f>IF(H1352&lt;600,425+0.773*H1352-1.69/1000*H1352^2+2.22/1000^2*H1352^3,IF(H1352&lt;735,666+13002/(738-H1352),IF(H1352&lt;900,545+17820/(H1352-731),650)))</f>
        <v>627.09307707076084</v>
      </c>
      <c r="K1352" s="12">
        <f>LambdaP*MassivSS/(dP/1000)/(J1352*RhoA)/(1+I1352/3)*(D1352-H1352)*DeltaT-(EXP(I1352/10)-1)*(D1352-D1351)</f>
        <v>0.26630994071357811</v>
      </c>
      <c r="L1352" s="24">
        <f>L1351+IF(Limit=Oui,MAX(0,O1351),O1351)</f>
        <v>440.08447539155702</v>
      </c>
      <c r="M1352" s="12">
        <f>Cp*RhoP/(N1352*RhoA)*dP/1000*MassivW</f>
        <v>0.45169076923642809</v>
      </c>
      <c r="N1352" s="24">
        <f>IF(L1352&lt;600,425+0.773*L1352-1.69/1000*L1352^2+2.22/1000^2*L1352^3,IF(L1352&lt;735,666+13002/(738-L1352),IF(L1352&lt;900,545+17820/(L1352-731),650)))</f>
        <v>627.09307707076084</v>
      </c>
      <c r="O1352" s="12">
        <f>LambdaP*MassivW/(dP/1000)/(N1352*RhoA)/(1+M1352/3)*(D1352-L1352)*DeltaT-(EXP(M1352/10)-1)*(D1352-D1351)</f>
        <v>0.26630994071357811</v>
      </c>
      <c r="P1352" s="24">
        <f>P1351+IF(Limit=Oui,MAX(0,S1351),S1351)</f>
        <v>440.08447539155702</v>
      </c>
      <c r="Q1352" s="12">
        <f>Cp*RhoP/(R1352*RhoA)*dP/1000*MassivSI</f>
        <v>0.45169076923642809</v>
      </c>
      <c r="R1352" s="24">
        <f>IF(P1352&lt;600,425+0.773*P1352-1.69/1000*P1352^2+2.22/1000^2*P1352^3,IF(P1352&lt;735,666+13002/(738-P1352),IF(P1352&lt;900,545+17820/(P1352-731),650)))</f>
        <v>627.09307707076084</v>
      </c>
      <c r="S1352" s="12">
        <f>LambdaP*MassivSI/(dP/1000)/(R1352*RhoA)/(1+Q1352/3)*(D1352-P1352)*DeltaT-(EXP(Q1352/10)-1)*(D1352-D1351)</f>
        <v>0.26630994071357811</v>
      </c>
    </row>
    <row r="1353" spans="2:19" x14ac:dyDescent="0.25">
      <c r="B1353" s="3">
        <f t="shared" si="80"/>
        <v>6675</v>
      </c>
      <c r="C1353" s="14">
        <f t="shared" si="81"/>
        <v>111.25</v>
      </c>
      <c r="D1353" s="11">
        <f t="shared" si="82"/>
        <v>1037.7078078927216</v>
      </c>
      <c r="E1353" s="11">
        <f t="shared" si="83"/>
        <v>440.35078533227062</v>
      </c>
      <c r="F1353" s="11">
        <f>L1353</f>
        <v>440.35078533227062</v>
      </c>
      <c r="G1353" s="11">
        <f>P1353</f>
        <v>440.35078533227062</v>
      </c>
      <c r="H1353" s="24">
        <f>H1352+IF(Limit=Oui,MAX(0,K1352),K1352)</f>
        <v>440.35078533227062</v>
      </c>
      <c r="I1353" s="12">
        <f>Cp*RhoP/(J1353*RhoA)*dP/1000*MassivSS</f>
        <v>0.45158036165199755</v>
      </c>
      <c r="J1353" s="24">
        <f>IF(H1353&lt;600,425+0.773*H1353-1.69/1000*H1353^2+2.22/1000^2*H1353^3,IF(H1353&lt;735,666+13002/(738-H1353),IF(H1353&lt;900,545+17820/(H1353-731),650)))</f>
        <v>627.24639603175206</v>
      </c>
      <c r="K1353" s="12">
        <f>LambdaP*MassivSS/(dP/1000)/(J1353*RhoA)/(1+I1353/3)*(D1353-H1353)*DeltaT-(EXP(I1353/10)-1)*(D1353-D1352)</f>
        <v>0.26618740564046428</v>
      </c>
      <c r="L1353" s="24">
        <f>L1352+IF(Limit=Oui,MAX(0,O1352),O1352)</f>
        <v>440.35078533227062</v>
      </c>
      <c r="M1353" s="12">
        <f>Cp*RhoP/(N1353*RhoA)*dP/1000*MassivW</f>
        <v>0.45158036165199755</v>
      </c>
      <c r="N1353" s="24">
        <f>IF(L1353&lt;600,425+0.773*L1353-1.69/1000*L1353^2+2.22/1000^2*L1353^3,IF(L1353&lt;735,666+13002/(738-L1353),IF(L1353&lt;900,545+17820/(L1353-731),650)))</f>
        <v>627.24639603175206</v>
      </c>
      <c r="O1353" s="12">
        <f>LambdaP*MassivW/(dP/1000)/(N1353*RhoA)/(1+M1353/3)*(D1353-L1353)*DeltaT-(EXP(M1353/10)-1)*(D1353-D1352)</f>
        <v>0.26618740564046428</v>
      </c>
      <c r="P1353" s="24">
        <f>P1352+IF(Limit=Oui,MAX(0,S1352),S1352)</f>
        <v>440.35078533227062</v>
      </c>
      <c r="Q1353" s="12">
        <f>Cp*RhoP/(R1353*RhoA)*dP/1000*MassivSI</f>
        <v>0.45158036165199755</v>
      </c>
      <c r="R1353" s="24">
        <f>IF(P1353&lt;600,425+0.773*P1353-1.69/1000*P1353^2+2.22/1000^2*P1353^3,IF(P1353&lt;735,666+13002/(738-P1353),IF(P1353&lt;900,545+17820/(P1353-731),650)))</f>
        <v>627.24639603175206</v>
      </c>
      <c r="S1353" s="12">
        <f>LambdaP*MassivSI/(dP/1000)/(R1353*RhoA)/(1+Q1353/3)*(D1353-P1353)*DeltaT-(EXP(Q1353/10)-1)*(D1353-D1352)</f>
        <v>0.26618740564046428</v>
      </c>
    </row>
    <row r="1354" spans="2:19" x14ac:dyDescent="0.25">
      <c r="B1354" s="3">
        <f t="shared" si="80"/>
        <v>6680</v>
      </c>
      <c r="C1354" s="14">
        <f t="shared" si="81"/>
        <v>111.33333333333333</v>
      </c>
      <c r="D1354" s="11">
        <f t="shared" si="82"/>
        <v>1037.8198734149664</v>
      </c>
      <c r="E1354" s="11">
        <f t="shared" si="83"/>
        <v>440.61697273791106</v>
      </c>
      <c r="F1354" s="11">
        <f>L1354</f>
        <v>440.61697273791106</v>
      </c>
      <c r="G1354" s="11">
        <f>P1354</f>
        <v>440.61697273791106</v>
      </c>
      <c r="H1354" s="24">
        <f>H1353+IF(Limit=Oui,MAX(0,K1353),K1353)</f>
        <v>440.61697273791106</v>
      </c>
      <c r="I1354" s="12">
        <f>Cp*RhoP/(J1354*RhoA)*dP/1000*MassivSS</f>
        <v>0.45146993203639924</v>
      </c>
      <c r="J1354" s="24">
        <f>IF(H1354&lt;600,425+0.773*H1354-1.69/1000*H1354^2+2.22/1000^2*H1354^3,IF(H1354&lt;735,666+13002/(738-H1354),IF(H1354&lt;900,545+17820/(H1354-731),650)))</f>
        <v>627.39982059778424</v>
      </c>
      <c r="K1354" s="12">
        <f>LambdaP*MassivSS/(dP/1000)/(J1354*RhoA)/(1+I1354/3)*(D1354-H1354)*DeltaT-(EXP(I1354/10)-1)*(D1354-D1353)</f>
        <v>0.26606489519331067</v>
      </c>
      <c r="L1354" s="24">
        <f>L1353+IF(Limit=Oui,MAX(0,O1353),O1353)</f>
        <v>440.61697273791106</v>
      </c>
      <c r="M1354" s="12">
        <f>Cp*RhoP/(N1354*RhoA)*dP/1000*MassivW</f>
        <v>0.45146993203639924</v>
      </c>
      <c r="N1354" s="24">
        <f>IF(L1354&lt;600,425+0.773*L1354-1.69/1000*L1354^2+2.22/1000^2*L1354^3,IF(L1354&lt;735,666+13002/(738-L1354),IF(L1354&lt;900,545+17820/(L1354-731),650)))</f>
        <v>627.39982059778424</v>
      </c>
      <c r="O1354" s="12">
        <f>LambdaP*MassivW/(dP/1000)/(N1354*RhoA)/(1+M1354/3)*(D1354-L1354)*DeltaT-(EXP(M1354/10)-1)*(D1354-D1353)</f>
        <v>0.26606489519331067</v>
      </c>
      <c r="P1354" s="24">
        <f>P1353+IF(Limit=Oui,MAX(0,S1353),S1353)</f>
        <v>440.61697273791106</v>
      </c>
      <c r="Q1354" s="12">
        <f>Cp*RhoP/(R1354*RhoA)*dP/1000*MassivSI</f>
        <v>0.45146993203639924</v>
      </c>
      <c r="R1354" s="24">
        <f>IF(P1354&lt;600,425+0.773*P1354-1.69/1000*P1354^2+2.22/1000^2*P1354^3,IF(P1354&lt;735,666+13002/(738-P1354),IF(P1354&lt;900,545+17820/(P1354-731),650)))</f>
        <v>627.39982059778424</v>
      </c>
      <c r="S1354" s="12">
        <f>LambdaP*MassivSI/(dP/1000)/(R1354*RhoA)/(1+Q1354/3)*(D1354-P1354)*DeltaT-(EXP(Q1354/10)-1)*(D1354-D1353)</f>
        <v>0.26606489519331067</v>
      </c>
    </row>
    <row r="1355" spans="2:19" x14ac:dyDescent="0.25">
      <c r="B1355" s="3">
        <f t="shared" si="80"/>
        <v>6685</v>
      </c>
      <c r="C1355" s="14">
        <f t="shared" si="81"/>
        <v>111.41666666666667</v>
      </c>
      <c r="D1355" s="11">
        <f t="shared" si="82"/>
        <v>1037.9318551812082</v>
      </c>
      <c r="E1355" s="11">
        <f t="shared" si="83"/>
        <v>440.88303763310438</v>
      </c>
      <c r="F1355" s="11">
        <f>L1355</f>
        <v>440.88303763310438</v>
      </c>
      <c r="G1355" s="11">
        <f>P1355</f>
        <v>440.88303763310438</v>
      </c>
      <c r="H1355" s="24">
        <f>H1354+IF(Limit=Oui,MAX(0,K1354),K1354)</f>
        <v>440.88303763310438</v>
      </c>
      <c r="I1355" s="12">
        <f>Cp*RhoP/(J1355*RhoA)*dP/1000*MassivSS</f>
        <v>0.45135948044567153</v>
      </c>
      <c r="J1355" s="24">
        <f>IF(H1355&lt;600,425+0.773*H1355-1.69/1000*H1355^2+2.22/1000^2*H1355^3,IF(H1355&lt;735,666+13002/(738-H1355),IF(H1355&lt;900,545+17820/(H1355-731),650)))</f>
        <v>627.55335079092151</v>
      </c>
      <c r="K1355" s="12">
        <f>LambdaP*MassivSS/(dP/1000)/(J1355*RhoA)/(1+I1355/3)*(D1355-H1355)*DeltaT-(EXP(I1355/10)-1)*(D1355-D1354)</f>
        <v>0.26594240946128134</v>
      </c>
      <c r="L1355" s="24">
        <f>L1354+IF(Limit=Oui,MAX(0,O1354),O1354)</f>
        <v>440.88303763310438</v>
      </c>
      <c r="M1355" s="12">
        <f>Cp*RhoP/(N1355*RhoA)*dP/1000*MassivW</f>
        <v>0.45135948044567153</v>
      </c>
      <c r="N1355" s="24">
        <f>IF(L1355&lt;600,425+0.773*L1355-1.69/1000*L1355^2+2.22/1000^2*L1355^3,IF(L1355&lt;735,666+13002/(738-L1355),IF(L1355&lt;900,545+17820/(L1355-731),650)))</f>
        <v>627.55335079092151</v>
      </c>
      <c r="O1355" s="12">
        <f>LambdaP*MassivW/(dP/1000)/(N1355*RhoA)/(1+M1355/3)*(D1355-L1355)*DeltaT-(EXP(M1355/10)-1)*(D1355-D1354)</f>
        <v>0.26594240946128134</v>
      </c>
      <c r="P1355" s="24">
        <f>P1354+IF(Limit=Oui,MAX(0,S1354),S1354)</f>
        <v>440.88303763310438</v>
      </c>
      <c r="Q1355" s="12">
        <f>Cp*RhoP/(R1355*RhoA)*dP/1000*MassivSI</f>
        <v>0.45135948044567153</v>
      </c>
      <c r="R1355" s="24">
        <f>IF(P1355&lt;600,425+0.773*P1355-1.69/1000*P1355^2+2.22/1000^2*P1355^3,IF(P1355&lt;735,666+13002/(738-P1355),IF(P1355&lt;900,545+17820/(P1355-731),650)))</f>
        <v>627.55335079092151</v>
      </c>
      <c r="S1355" s="12">
        <f>LambdaP*MassivSI/(dP/1000)/(R1355*RhoA)/(1+Q1355/3)*(D1355-P1355)*DeltaT-(EXP(Q1355/10)-1)*(D1355-D1354)</f>
        <v>0.26594240946128134</v>
      </c>
    </row>
    <row r="1356" spans="2:19" x14ac:dyDescent="0.25">
      <c r="B1356" s="3">
        <f t="shared" si="80"/>
        <v>6690</v>
      </c>
      <c r="C1356" s="14">
        <f t="shared" si="81"/>
        <v>111.5</v>
      </c>
      <c r="D1356" s="11">
        <f t="shared" si="82"/>
        <v>1038.0437533165482</v>
      </c>
      <c r="E1356" s="11">
        <f t="shared" si="83"/>
        <v>441.14898004256565</v>
      </c>
      <c r="F1356" s="11">
        <f>L1356</f>
        <v>441.14898004256565</v>
      </c>
      <c r="G1356" s="11">
        <f>P1356</f>
        <v>441.14898004256565</v>
      </c>
      <c r="H1356" s="24">
        <f>H1355+IF(Limit=Oui,MAX(0,K1355),K1355)</f>
        <v>441.14898004256565</v>
      </c>
      <c r="I1356" s="12">
        <f>Cp*RhoP/(J1356*RhoA)*dP/1000*MassivSS</f>
        <v>0.45124900693617098</v>
      </c>
      <c r="J1356" s="24">
        <f>IF(H1356&lt;600,425+0.773*H1356-1.69/1000*H1356^2+2.22/1000^2*H1356^3,IF(H1356&lt;735,666+13002/(738-H1356),IF(H1356&lt;900,545+17820/(H1356-731),650)))</f>
        <v>627.70698663276301</v>
      </c>
      <c r="K1356" s="12">
        <f>LambdaP*MassivSS/(dP/1000)/(J1356*RhoA)/(1+I1356/3)*(D1356-H1356)*DeltaT-(EXP(I1356/10)-1)*(D1356-D1355)</f>
        <v>0.26581994853349006</v>
      </c>
      <c r="L1356" s="24">
        <f>L1355+IF(Limit=Oui,MAX(0,O1355),O1355)</f>
        <v>441.14898004256565</v>
      </c>
      <c r="M1356" s="12">
        <f>Cp*RhoP/(N1356*RhoA)*dP/1000*MassivW</f>
        <v>0.45124900693617098</v>
      </c>
      <c r="N1356" s="24">
        <f>IF(L1356&lt;600,425+0.773*L1356-1.69/1000*L1356^2+2.22/1000^2*L1356^3,IF(L1356&lt;735,666+13002/(738-L1356),IF(L1356&lt;900,545+17820/(L1356-731),650)))</f>
        <v>627.70698663276301</v>
      </c>
      <c r="O1356" s="12">
        <f>LambdaP*MassivW/(dP/1000)/(N1356*RhoA)/(1+M1356/3)*(D1356-L1356)*DeltaT-(EXP(M1356/10)-1)*(D1356-D1355)</f>
        <v>0.26581994853349006</v>
      </c>
      <c r="P1356" s="24">
        <f>P1355+IF(Limit=Oui,MAX(0,S1355),S1355)</f>
        <v>441.14898004256565</v>
      </c>
      <c r="Q1356" s="12">
        <f>Cp*RhoP/(R1356*RhoA)*dP/1000*MassivSI</f>
        <v>0.45124900693617098</v>
      </c>
      <c r="R1356" s="24">
        <f>IF(P1356&lt;600,425+0.773*P1356-1.69/1000*P1356^2+2.22/1000^2*P1356^3,IF(P1356&lt;735,666+13002/(738-P1356),IF(P1356&lt;900,545+17820/(P1356-731),650)))</f>
        <v>627.70698663276301</v>
      </c>
      <c r="S1356" s="12">
        <f>LambdaP*MassivSI/(dP/1000)/(R1356*RhoA)/(1+Q1356/3)*(D1356-P1356)*DeltaT-(EXP(Q1356/10)-1)*(D1356-D1355)</f>
        <v>0.26581994853349006</v>
      </c>
    </row>
    <row r="1357" spans="2:19" x14ac:dyDescent="0.25">
      <c r="B1357" s="3">
        <f t="shared" si="80"/>
        <v>6695</v>
      </c>
      <c r="C1357" s="14">
        <f t="shared" si="81"/>
        <v>111.58333333333333</v>
      </c>
      <c r="D1357" s="11">
        <f t="shared" si="82"/>
        <v>1038.1555679458099</v>
      </c>
      <c r="E1357" s="11">
        <f t="shared" si="83"/>
        <v>441.41479999109913</v>
      </c>
      <c r="F1357" s="11">
        <f>L1357</f>
        <v>441.41479999109913</v>
      </c>
      <c r="G1357" s="11">
        <f>P1357</f>
        <v>441.41479999109913</v>
      </c>
      <c r="H1357" s="24">
        <f>H1356+IF(Limit=Oui,MAX(0,K1356),K1356)</f>
        <v>441.41479999109913</v>
      </c>
      <c r="I1357" s="12">
        <f>Cp*RhoP/(J1357*RhoA)*dP/1000*MassivSS</f>
        <v>0.45113851156456775</v>
      </c>
      <c r="J1357" s="24">
        <f>IF(H1357&lt;600,425+0.773*H1357-1.69/1000*H1357^2+2.22/1000^2*H1357^3,IF(H1357&lt;735,666+13002/(738-H1357),IF(H1357&lt;900,545+17820/(H1357-731),650)))</f>
        <v>627.86072814444515</v>
      </c>
      <c r="K1357" s="12">
        <f>LambdaP*MassivSS/(dP/1000)/(J1357*RhoA)/(1+I1357/3)*(D1357-H1357)*DeltaT-(EXP(I1357/10)-1)*(D1357-D1356)</f>
        <v>0.26569751249874896</v>
      </c>
      <c r="L1357" s="24">
        <f>L1356+IF(Limit=Oui,MAX(0,O1356),O1356)</f>
        <v>441.41479999109913</v>
      </c>
      <c r="M1357" s="12">
        <f>Cp*RhoP/(N1357*RhoA)*dP/1000*MassivW</f>
        <v>0.45113851156456775</v>
      </c>
      <c r="N1357" s="24">
        <f>IF(L1357&lt;600,425+0.773*L1357-1.69/1000*L1357^2+2.22/1000^2*L1357^3,IF(L1357&lt;735,666+13002/(738-L1357),IF(L1357&lt;900,545+17820/(L1357-731),650)))</f>
        <v>627.86072814444515</v>
      </c>
      <c r="O1357" s="12">
        <f>LambdaP*MassivW/(dP/1000)/(N1357*RhoA)/(1+M1357/3)*(D1357-L1357)*DeltaT-(EXP(M1357/10)-1)*(D1357-D1356)</f>
        <v>0.26569751249874896</v>
      </c>
      <c r="P1357" s="24">
        <f>P1356+IF(Limit=Oui,MAX(0,S1356),S1356)</f>
        <v>441.41479999109913</v>
      </c>
      <c r="Q1357" s="12">
        <f>Cp*RhoP/(R1357*RhoA)*dP/1000*MassivSI</f>
        <v>0.45113851156456775</v>
      </c>
      <c r="R1357" s="24">
        <f>IF(P1357&lt;600,425+0.773*P1357-1.69/1000*P1357^2+2.22/1000^2*P1357^3,IF(P1357&lt;735,666+13002/(738-P1357),IF(P1357&lt;900,545+17820/(P1357-731),650)))</f>
        <v>627.86072814444515</v>
      </c>
      <c r="S1357" s="12">
        <f>LambdaP*MassivSI/(dP/1000)/(R1357*RhoA)/(1+Q1357/3)*(D1357-P1357)*DeltaT-(EXP(Q1357/10)-1)*(D1357-D1356)</f>
        <v>0.26569751249874896</v>
      </c>
    </row>
    <row r="1358" spans="2:19" x14ac:dyDescent="0.25">
      <c r="B1358" s="3">
        <f t="shared" si="80"/>
        <v>6700</v>
      </c>
      <c r="C1358" s="14">
        <f t="shared" si="81"/>
        <v>111.66666666666667</v>
      </c>
      <c r="D1358" s="11">
        <f t="shared" si="82"/>
        <v>1038.2672991935353</v>
      </c>
      <c r="E1358" s="11">
        <f t="shared" si="83"/>
        <v>441.68049750359791</v>
      </c>
      <c r="F1358" s="11">
        <f>L1358</f>
        <v>441.68049750359791</v>
      </c>
      <c r="G1358" s="11">
        <f>P1358</f>
        <v>441.68049750359791</v>
      </c>
      <c r="H1358" s="24">
        <f>H1357+IF(Limit=Oui,MAX(0,K1357),K1357)</f>
        <v>441.68049750359791</v>
      </c>
      <c r="I1358" s="12">
        <f>Cp*RhoP/(J1358*RhoA)*dP/1000*MassivSS</f>
        <v>0.45102799438784624</v>
      </c>
      <c r="J1358" s="24">
        <f>IF(H1358&lt;600,425+0.773*H1358-1.69/1000*H1358^2+2.22/1000^2*H1358^3,IF(H1358&lt;735,666+13002/(738-H1358),IF(H1358&lt;900,545+17820/(H1358-731),650)))</f>
        <v>628.01457534664166</v>
      </c>
      <c r="K1358" s="12">
        <f>LambdaP*MassivSS/(dP/1000)/(J1358*RhoA)/(1+I1358/3)*(D1358-H1358)*DeltaT-(EXP(I1358/10)-1)*(D1358-D1357)</f>
        <v>0.26557510144597585</v>
      </c>
      <c r="L1358" s="24">
        <f>L1357+IF(Limit=Oui,MAX(0,O1357),O1357)</f>
        <v>441.68049750359791</v>
      </c>
      <c r="M1358" s="12">
        <f>Cp*RhoP/(N1358*RhoA)*dP/1000*MassivW</f>
        <v>0.45102799438784624</v>
      </c>
      <c r="N1358" s="24">
        <f>IF(L1358&lt;600,425+0.773*L1358-1.69/1000*L1358^2+2.22/1000^2*L1358^3,IF(L1358&lt;735,666+13002/(738-L1358),IF(L1358&lt;900,545+17820/(L1358-731),650)))</f>
        <v>628.01457534664166</v>
      </c>
      <c r="O1358" s="12">
        <f>LambdaP*MassivW/(dP/1000)/(N1358*RhoA)/(1+M1358/3)*(D1358-L1358)*DeltaT-(EXP(M1358/10)-1)*(D1358-D1357)</f>
        <v>0.26557510144597585</v>
      </c>
      <c r="P1358" s="24">
        <f>P1357+IF(Limit=Oui,MAX(0,S1357),S1357)</f>
        <v>441.68049750359791</v>
      </c>
      <c r="Q1358" s="12">
        <f>Cp*RhoP/(R1358*RhoA)*dP/1000*MassivSI</f>
        <v>0.45102799438784624</v>
      </c>
      <c r="R1358" s="24">
        <f>IF(P1358&lt;600,425+0.773*P1358-1.69/1000*P1358^2+2.22/1000^2*P1358^3,IF(P1358&lt;735,666+13002/(738-P1358),IF(P1358&lt;900,545+17820/(P1358-731),650)))</f>
        <v>628.01457534664166</v>
      </c>
      <c r="S1358" s="12">
        <f>LambdaP*MassivSI/(dP/1000)/(R1358*RhoA)/(1+Q1358/3)*(D1358-P1358)*DeltaT-(EXP(Q1358/10)-1)*(D1358-D1357)</f>
        <v>0.26557510144597585</v>
      </c>
    </row>
    <row r="1359" spans="2:19" x14ac:dyDescent="0.25">
      <c r="B1359" s="3">
        <f t="shared" si="80"/>
        <v>6705</v>
      </c>
      <c r="C1359" s="14">
        <f t="shared" si="81"/>
        <v>111.75</v>
      </c>
      <c r="D1359" s="11">
        <f t="shared" si="82"/>
        <v>1038.3789471839896</v>
      </c>
      <c r="E1359" s="11">
        <f t="shared" si="83"/>
        <v>441.94607260504387</v>
      </c>
      <c r="F1359" s="11">
        <f>L1359</f>
        <v>441.94607260504387</v>
      </c>
      <c r="G1359" s="11">
        <f>P1359</f>
        <v>441.94607260504387</v>
      </c>
      <c r="H1359" s="24">
        <f>H1358+IF(Limit=Oui,MAX(0,K1358),K1358)</f>
        <v>441.94607260504387</v>
      </c>
      <c r="I1359" s="12">
        <f>Cp*RhoP/(J1359*RhoA)*dP/1000*MassivSS</f>
        <v>0.45091745546330225</v>
      </c>
      <c r="J1359" s="24">
        <f>IF(H1359&lt;600,425+0.773*H1359-1.69/1000*H1359^2+2.22/1000^2*H1359^3,IF(H1359&lt;735,666+13002/(738-H1359),IF(H1359&lt;900,545+17820/(H1359-731),650)))</f>
        <v>628.16852825956528</v>
      </c>
      <c r="K1359" s="12">
        <f>LambdaP*MassivSS/(dP/1000)/(J1359*RhoA)/(1+I1359/3)*(D1359-H1359)*DeltaT-(EXP(I1359/10)-1)*(D1359-D1358)</f>
        <v>0.26545271546377619</v>
      </c>
      <c r="L1359" s="24">
        <f>L1358+IF(Limit=Oui,MAX(0,O1358),O1358)</f>
        <v>441.94607260504387</v>
      </c>
      <c r="M1359" s="12">
        <f>Cp*RhoP/(N1359*RhoA)*dP/1000*MassivW</f>
        <v>0.45091745546330225</v>
      </c>
      <c r="N1359" s="24">
        <f>IF(L1359&lt;600,425+0.773*L1359-1.69/1000*L1359^2+2.22/1000^2*L1359^3,IF(L1359&lt;735,666+13002/(738-L1359),IF(L1359&lt;900,545+17820/(L1359-731),650)))</f>
        <v>628.16852825956528</v>
      </c>
      <c r="O1359" s="12">
        <f>LambdaP*MassivW/(dP/1000)/(N1359*RhoA)/(1+M1359/3)*(D1359-L1359)*DeltaT-(EXP(M1359/10)-1)*(D1359-D1358)</f>
        <v>0.26545271546377619</v>
      </c>
      <c r="P1359" s="24">
        <f>P1358+IF(Limit=Oui,MAX(0,S1358),S1358)</f>
        <v>441.94607260504387</v>
      </c>
      <c r="Q1359" s="12">
        <f>Cp*RhoP/(R1359*RhoA)*dP/1000*MassivSI</f>
        <v>0.45091745546330225</v>
      </c>
      <c r="R1359" s="24">
        <f>IF(P1359&lt;600,425+0.773*P1359-1.69/1000*P1359^2+2.22/1000^2*P1359^3,IF(P1359&lt;735,666+13002/(738-P1359),IF(P1359&lt;900,545+17820/(P1359-731),650)))</f>
        <v>628.16852825956528</v>
      </c>
      <c r="S1359" s="12">
        <f>LambdaP*MassivSI/(dP/1000)/(R1359*RhoA)/(1+Q1359/3)*(D1359-P1359)*DeltaT-(EXP(Q1359/10)-1)*(D1359-D1358)</f>
        <v>0.26545271546377619</v>
      </c>
    </row>
    <row r="1360" spans="2:19" x14ac:dyDescent="0.25">
      <c r="B1360" s="3">
        <f t="shared" si="80"/>
        <v>6710</v>
      </c>
      <c r="C1360" s="14">
        <f t="shared" si="81"/>
        <v>111.83333333333333</v>
      </c>
      <c r="D1360" s="11">
        <f t="shared" si="82"/>
        <v>1038.4905120411595</v>
      </c>
      <c r="E1360" s="11">
        <f t="shared" si="83"/>
        <v>442.21152532050763</v>
      </c>
      <c r="F1360" s="11">
        <f>L1360</f>
        <v>442.21152532050763</v>
      </c>
      <c r="G1360" s="11">
        <f>P1360</f>
        <v>442.21152532050763</v>
      </c>
      <c r="H1360" s="24">
        <f>H1359+IF(Limit=Oui,MAX(0,K1359),K1359)</f>
        <v>442.21152532050763</v>
      </c>
      <c r="I1360" s="12">
        <f>Cp*RhoP/(J1360*RhoA)*dP/1000*MassivSS</f>
        <v>0.45080689484854197</v>
      </c>
      <c r="J1360" s="24">
        <f>IF(H1360&lt;600,425+0.773*H1360-1.69/1000*H1360^2+2.22/1000^2*H1360^3,IF(H1360&lt;735,666+13002/(738-H1360),IF(H1360&lt;900,545+17820/(H1360-731),650)))</f>
        <v>628.32258690296919</v>
      </c>
      <c r="K1360" s="12">
        <f>LambdaP*MassivSS/(dP/1000)/(J1360*RhoA)/(1+I1360/3)*(D1360-H1360)*DeltaT-(EXP(I1360/10)-1)*(D1360-D1359)</f>
        <v>0.26533035464074461</v>
      </c>
      <c r="L1360" s="24">
        <f>L1359+IF(Limit=Oui,MAX(0,O1359),O1359)</f>
        <v>442.21152532050763</v>
      </c>
      <c r="M1360" s="12">
        <f>Cp*RhoP/(N1360*RhoA)*dP/1000*MassivW</f>
        <v>0.45080689484854197</v>
      </c>
      <c r="N1360" s="24">
        <f>IF(L1360&lt;600,425+0.773*L1360-1.69/1000*L1360^2+2.22/1000^2*L1360^3,IF(L1360&lt;735,666+13002/(738-L1360),IF(L1360&lt;900,545+17820/(L1360-731),650)))</f>
        <v>628.32258690296919</v>
      </c>
      <c r="O1360" s="12">
        <f>LambdaP*MassivW/(dP/1000)/(N1360*RhoA)/(1+M1360/3)*(D1360-L1360)*DeltaT-(EXP(M1360/10)-1)*(D1360-D1359)</f>
        <v>0.26533035464074461</v>
      </c>
      <c r="P1360" s="24">
        <f>P1359+IF(Limit=Oui,MAX(0,S1359),S1359)</f>
        <v>442.21152532050763</v>
      </c>
      <c r="Q1360" s="12">
        <f>Cp*RhoP/(R1360*RhoA)*dP/1000*MassivSI</f>
        <v>0.45080689484854197</v>
      </c>
      <c r="R1360" s="24">
        <f>IF(P1360&lt;600,425+0.773*P1360-1.69/1000*P1360^2+2.22/1000^2*P1360^3,IF(P1360&lt;735,666+13002/(738-P1360),IF(P1360&lt;900,545+17820/(P1360-731),650)))</f>
        <v>628.32258690296919</v>
      </c>
      <c r="S1360" s="12">
        <f>LambdaP*MassivSI/(dP/1000)/(R1360*RhoA)/(1+Q1360/3)*(D1360-P1360)*DeltaT-(EXP(Q1360/10)-1)*(D1360-D1359)</f>
        <v>0.26533035464074461</v>
      </c>
    </row>
    <row r="1361" spans="2:19" x14ac:dyDescent="0.25">
      <c r="B1361" s="3">
        <f t="shared" si="80"/>
        <v>6715</v>
      </c>
      <c r="C1361" s="14">
        <f t="shared" si="81"/>
        <v>111.91666666666667</v>
      </c>
      <c r="D1361" s="11">
        <f t="shared" si="82"/>
        <v>1038.6019938887555</v>
      </c>
      <c r="E1361" s="11">
        <f t="shared" si="83"/>
        <v>442.47685567514839</v>
      </c>
      <c r="F1361" s="11">
        <f>L1361</f>
        <v>442.47685567514839</v>
      </c>
      <c r="G1361" s="11">
        <f>P1361</f>
        <v>442.47685567514839</v>
      </c>
      <c r="H1361" s="24">
        <f>H1360+IF(Limit=Oui,MAX(0,K1360),K1360)</f>
        <v>442.47685567514839</v>
      </c>
      <c r="I1361" s="12">
        <f>Cp*RhoP/(J1361*RhoA)*dP/1000*MassivSS</f>
        <v>0.4506963126014793</v>
      </c>
      <c r="J1361" s="24">
        <f>IF(H1361&lt;600,425+0.773*H1361-1.69/1000*H1361^2+2.22/1000^2*H1361^3,IF(H1361&lt;735,666+13002/(738-H1361),IF(H1361&lt;900,545+17820/(H1361-731),650)))</f>
        <v>628.47675129614754</v>
      </c>
      <c r="K1361" s="12">
        <f>LambdaP*MassivSS/(dP/1000)/(J1361*RhoA)/(1+I1361/3)*(D1361-H1361)*DeltaT-(EXP(I1361/10)-1)*(D1361-D1360)</f>
        <v>0.26520801906530933</v>
      </c>
      <c r="L1361" s="24">
        <f>L1360+IF(Limit=Oui,MAX(0,O1360),O1360)</f>
        <v>442.47685567514839</v>
      </c>
      <c r="M1361" s="12">
        <f>Cp*RhoP/(N1361*RhoA)*dP/1000*MassivW</f>
        <v>0.4506963126014793</v>
      </c>
      <c r="N1361" s="24">
        <f>IF(L1361&lt;600,425+0.773*L1361-1.69/1000*L1361^2+2.22/1000^2*L1361^3,IF(L1361&lt;735,666+13002/(738-L1361),IF(L1361&lt;900,545+17820/(L1361-731),650)))</f>
        <v>628.47675129614754</v>
      </c>
      <c r="O1361" s="12">
        <f>LambdaP*MassivW/(dP/1000)/(N1361*RhoA)/(1+M1361/3)*(D1361-L1361)*DeltaT-(EXP(M1361/10)-1)*(D1361-D1360)</f>
        <v>0.26520801906530933</v>
      </c>
      <c r="P1361" s="24">
        <f>P1360+IF(Limit=Oui,MAX(0,S1360),S1360)</f>
        <v>442.47685567514839</v>
      </c>
      <c r="Q1361" s="12">
        <f>Cp*RhoP/(R1361*RhoA)*dP/1000*MassivSI</f>
        <v>0.4506963126014793</v>
      </c>
      <c r="R1361" s="24">
        <f>IF(P1361&lt;600,425+0.773*P1361-1.69/1000*P1361^2+2.22/1000^2*P1361^3,IF(P1361&lt;735,666+13002/(738-P1361),IF(P1361&lt;900,545+17820/(P1361-731),650)))</f>
        <v>628.47675129614754</v>
      </c>
      <c r="S1361" s="12">
        <f>LambdaP*MassivSI/(dP/1000)/(R1361*RhoA)/(1+Q1361/3)*(D1361-P1361)*DeltaT-(EXP(Q1361/10)-1)*(D1361-D1360)</f>
        <v>0.26520801906530933</v>
      </c>
    </row>
    <row r="1362" spans="2:19" x14ac:dyDescent="0.25">
      <c r="B1362" s="3">
        <f t="shared" si="80"/>
        <v>6720</v>
      </c>
      <c r="C1362" s="14">
        <f t="shared" si="81"/>
        <v>112</v>
      </c>
      <c r="D1362" s="11">
        <f t="shared" si="82"/>
        <v>1038.7133928502117</v>
      </c>
      <c r="E1362" s="11">
        <f t="shared" si="83"/>
        <v>442.7420636942137</v>
      </c>
      <c r="F1362" s="11">
        <f>L1362</f>
        <v>442.7420636942137</v>
      </c>
      <c r="G1362" s="11">
        <f>P1362</f>
        <v>442.7420636942137</v>
      </c>
      <c r="H1362" s="24">
        <f>H1361+IF(Limit=Oui,MAX(0,K1361),K1361)</f>
        <v>442.7420636942137</v>
      </c>
      <c r="I1362" s="12">
        <f>Cp*RhoP/(J1362*RhoA)*dP/1000*MassivSS</f>
        <v>0.45058570878033505</v>
      </c>
      <c r="J1362" s="24">
        <f>IF(H1362&lt;600,425+0.773*H1362-1.69/1000*H1362^2+2.22/1000^2*H1362^3,IF(H1362&lt;735,666+13002/(738-H1362),IF(H1362&lt;900,545+17820/(H1362-731),650)))</f>
        <v>628.63102145793732</v>
      </c>
      <c r="K1362" s="12">
        <f>LambdaP*MassivSS/(dP/1000)/(J1362*RhoA)/(1+I1362/3)*(D1362-H1362)*DeltaT-(EXP(I1362/10)-1)*(D1362-D1361)</f>
        <v>0.26508570882580357</v>
      </c>
      <c r="L1362" s="24">
        <f>L1361+IF(Limit=Oui,MAX(0,O1361),O1361)</f>
        <v>442.7420636942137</v>
      </c>
      <c r="M1362" s="12">
        <f>Cp*RhoP/(N1362*RhoA)*dP/1000*MassivW</f>
        <v>0.45058570878033505</v>
      </c>
      <c r="N1362" s="24">
        <f>IF(L1362&lt;600,425+0.773*L1362-1.69/1000*L1362^2+2.22/1000^2*L1362^3,IF(L1362&lt;735,666+13002/(738-L1362),IF(L1362&lt;900,545+17820/(L1362-731),650)))</f>
        <v>628.63102145793732</v>
      </c>
      <c r="O1362" s="12">
        <f>LambdaP*MassivW/(dP/1000)/(N1362*RhoA)/(1+M1362/3)*(D1362-L1362)*DeltaT-(EXP(M1362/10)-1)*(D1362-D1361)</f>
        <v>0.26508570882580357</v>
      </c>
      <c r="P1362" s="24">
        <f>P1361+IF(Limit=Oui,MAX(0,S1361),S1361)</f>
        <v>442.7420636942137</v>
      </c>
      <c r="Q1362" s="12">
        <f>Cp*RhoP/(R1362*RhoA)*dP/1000*MassivSI</f>
        <v>0.45058570878033505</v>
      </c>
      <c r="R1362" s="24">
        <f>IF(P1362&lt;600,425+0.773*P1362-1.69/1000*P1362^2+2.22/1000^2*P1362^3,IF(P1362&lt;735,666+13002/(738-P1362),IF(P1362&lt;900,545+17820/(P1362-731),650)))</f>
        <v>628.63102145793732</v>
      </c>
      <c r="S1362" s="12">
        <f>LambdaP*MassivSI/(dP/1000)/(R1362*RhoA)/(1+Q1362/3)*(D1362-P1362)*DeltaT-(EXP(Q1362/10)-1)*(D1362-D1361)</f>
        <v>0.26508570882580357</v>
      </c>
    </row>
    <row r="1363" spans="2:19" x14ac:dyDescent="0.25">
      <c r="B1363" s="3">
        <f t="shared" ref="B1363:B1426" si="84">B1362+DeltaT</f>
        <v>6725</v>
      </c>
      <c r="C1363" s="14">
        <f t="shared" ref="C1363:C1426" si="85">B1363/60</f>
        <v>112.08333333333333</v>
      </c>
      <c r="D1363" s="11">
        <f t="shared" ref="D1363:D1426" si="86">20+345*LOG(8*C1363+1,10)</f>
        <v>1038.8247090486875</v>
      </c>
      <c r="E1363" s="11">
        <f t="shared" ref="E1363:E1426" si="87">H1363</f>
        <v>443.00714940303948</v>
      </c>
      <c r="F1363" s="11">
        <f>L1363</f>
        <v>443.00714940303948</v>
      </c>
      <c r="G1363" s="11">
        <f>P1363</f>
        <v>443.00714940303948</v>
      </c>
      <c r="H1363" s="24">
        <f>H1362+IF(Limit=Oui,MAX(0,K1362),K1362)</f>
        <v>443.00714940303948</v>
      </c>
      <c r="I1363" s="12">
        <f>Cp*RhoP/(J1363*RhoA)*dP/1000*MassivSS</f>
        <v>0.45047508344363468</v>
      </c>
      <c r="J1363" s="24">
        <f>IF(H1363&lt;600,425+0.773*H1363-1.69/1000*H1363^2+2.22/1000^2*H1363^3,IF(H1363&lt;735,666+13002/(738-H1363),IF(H1363&lt;900,545+17820/(H1363-731),650)))</f>
        <v>628.78539740671886</v>
      </c>
      <c r="K1363" s="12">
        <f>LambdaP*MassivSS/(dP/1000)/(J1363*RhoA)/(1+I1363/3)*(D1363-H1363)*DeltaT-(EXP(I1363/10)-1)*(D1363-D1362)</f>
        <v>0.26496342401040346</v>
      </c>
      <c r="L1363" s="24">
        <f>L1362+IF(Limit=Oui,MAX(0,O1362),O1362)</f>
        <v>443.00714940303948</v>
      </c>
      <c r="M1363" s="12">
        <f>Cp*RhoP/(N1363*RhoA)*dP/1000*MassivW</f>
        <v>0.45047508344363468</v>
      </c>
      <c r="N1363" s="24">
        <f>IF(L1363&lt;600,425+0.773*L1363-1.69/1000*L1363^2+2.22/1000^2*L1363^3,IF(L1363&lt;735,666+13002/(738-L1363),IF(L1363&lt;900,545+17820/(L1363-731),650)))</f>
        <v>628.78539740671886</v>
      </c>
      <c r="O1363" s="12">
        <f>LambdaP*MassivW/(dP/1000)/(N1363*RhoA)/(1+M1363/3)*(D1363-L1363)*DeltaT-(EXP(M1363/10)-1)*(D1363-D1362)</f>
        <v>0.26496342401040346</v>
      </c>
      <c r="P1363" s="24">
        <f>P1362+IF(Limit=Oui,MAX(0,S1362),S1362)</f>
        <v>443.00714940303948</v>
      </c>
      <c r="Q1363" s="12">
        <f>Cp*RhoP/(R1363*RhoA)*dP/1000*MassivSI</f>
        <v>0.45047508344363468</v>
      </c>
      <c r="R1363" s="24">
        <f>IF(P1363&lt;600,425+0.773*P1363-1.69/1000*P1363^2+2.22/1000^2*P1363^3,IF(P1363&lt;735,666+13002/(738-P1363),IF(P1363&lt;900,545+17820/(P1363-731),650)))</f>
        <v>628.78539740671886</v>
      </c>
      <c r="S1363" s="12">
        <f>LambdaP*MassivSI/(dP/1000)/(R1363*RhoA)/(1+Q1363/3)*(D1363-P1363)*DeltaT-(EXP(Q1363/10)-1)*(D1363-D1362)</f>
        <v>0.26496342401040346</v>
      </c>
    </row>
    <row r="1364" spans="2:19" x14ac:dyDescent="0.25">
      <c r="B1364" s="3">
        <f t="shared" si="84"/>
        <v>6730</v>
      </c>
      <c r="C1364" s="14">
        <f t="shared" si="85"/>
        <v>112.16666666666667</v>
      </c>
      <c r="D1364" s="11">
        <f t="shared" si="86"/>
        <v>1038.9359426070678</v>
      </c>
      <c r="E1364" s="11">
        <f t="shared" si="87"/>
        <v>443.27211282704985</v>
      </c>
      <c r="F1364" s="11">
        <f>L1364</f>
        <v>443.27211282704985</v>
      </c>
      <c r="G1364" s="11">
        <f>P1364</f>
        <v>443.27211282704985</v>
      </c>
      <c r="H1364" s="24">
        <f>H1363+IF(Limit=Oui,MAX(0,K1363),K1363)</f>
        <v>443.27211282704985</v>
      </c>
      <c r="I1364" s="12">
        <f>Cp*RhoP/(J1364*RhoA)*dP/1000*MassivSS</f>
        <v>0.45036443665020687</v>
      </c>
      <c r="J1364" s="24">
        <f>IF(H1364&lt;600,425+0.773*H1364-1.69/1000*H1364^2+2.22/1000^2*H1364^3,IF(H1364&lt;735,666+13002/(738-H1364),IF(H1364&lt;900,545+17820/(H1364-731),650)))</f>
        <v>628.93987916041772</v>
      </c>
      <c r="K1364" s="12">
        <f>LambdaP*MassivSS/(dP/1000)/(J1364*RhoA)/(1+I1364/3)*(D1364-H1364)*DeltaT-(EXP(I1364/10)-1)*(D1364-D1363)</f>
        <v>0.26484116470719993</v>
      </c>
      <c r="L1364" s="24">
        <f>L1363+IF(Limit=Oui,MAX(0,O1363),O1363)</f>
        <v>443.27211282704985</v>
      </c>
      <c r="M1364" s="12">
        <f>Cp*RhoP/(N1364*RhoA)*dP/1000*MassivW</f>
        <v>0.45036443665020687</v>
      </c>
      <c r="N1364" s="24">
        <f>IF(L1364&lt;600,425+0.773*L1364-1.69/1000*L1364^2+2.22/1000^2*L1364^3,IF(L1364&lt;735,666+13002/(738-L1364),IF(L1364&lt;900,545+17820/(L1364-731),650)))</f>
        <v>628.93987916041772</v>
      </c>
      <c r="O1364" s="12">
        <f>LambdaP*MassivW/(dP/1000)/(N1364*RhoA)/(1+M1364/3)*(D1364-L1364)*DeltaT-(EXP(M1364/10)-1)*(D1364-D1363)</f>
        <v>0.26484116470719993</v>
      </c>
      <c r="P1364" s="24">
        <f>P1363+IF(Limit=Oui,MAX(0,S1363),S1363)</f>
        <v>443.27211282704985</v>
      </c>
      <c r="Q1364" s="12">
        <f>Cp*RhoP/(R1364*RhoA)*dP/1000*MassivSI</f>
        <v>0.45036443665020687</v>
      </c>
      <c r="R1364" s="24">
        <f>IF(P1364&lt;600,425+0.773*P1364-1.69/1000*P1364^2+2.22/1000^2*P1364^3,IF(P1364&lt;735,666+13002/(738-P1364),IF(P1364&lt;900,545+17820/(P1364-731),650)))</f>
        <v>628.93987916041772</v>
      </c>
      <c r="S1364" s="12">
        <f>LambdaP*MassivSI/(dP/1000)/(R1364*RhoA)/(1+Q1364/3)*(D1364-P1364)*DeltaT-(EXP(Q1364/10)-1)*(D1364-D1363)</f>
        <v>0.26484116470719993</v>
      </c>
    </row>
    <row r="1365" spans="2:19" x14ac:dyDescent="0.25">
      <c r="B1365" s="3">
        <f t="shared" si="84"/>
        <v>6735</v>
      </c>
      <c r="C1365" s="14">
        <f t="shared" si="85"/>
        <v>112.25</v>
      </c>
      <c r="D1365" s="11">
        <f t="shared" si="86"/>
        <v>1039.0470936479637</v>
      </c>
      <c r="E1365" s="11">
        <f t="shared" si="87"/>
        <v>443.53695399175706</v>
      </c>
      <c r="F1365" s="11">
        <f>L1365</f>
        <v>443.53695399175706</v>
      </c>
      <c r="G1365" s="11">
        <f>P1365</f>
        <v>443.53695399175706</v>
      </c>
      <c r="H1365" s="24">
        <f>H1364+IF(Limit=Oui,MAX(0,K1364),K1364)</f>
        <v>443.53695399175706</v>
      </c>
      <c r="I1365" s="12">
        <f>Cp*RhoP/(J1365*RhoA)*dP/1000*MassivSS</f>
        <v>0.45025376845918152</v>
      </c>
      <c r="J1365" s="24">
        <f>IF(H1365&lt;600,425+0.773*H1365-1.69/1000*H1365^2+2.22/1000^2*H1365^3,IF(H1365&lt;735,666+13002/(738-H1365),IF(H1365&lt;900,545+17820/(H1365-731),650)))</f>
        <v>629.09446673650518</v>
      </c>
      <c r="K1365" s="12">
        <f>LambdaP*MassivSS/(dP/1000)/(J1365*RhoA)/(1+I1365/3)*(D1365-H1365)*DeltaT-(EXP(I1365/10)-1)*(D1365-D1364)</f>
        <v>0.26471893100414662</v>
      </c>
      <c r="L1365" s="24">
        <f>L1364+IF(Limit=Oui,MAX(0,O1364),O1364)</f>
        <v>443.53695399175706</v>
      </c>
      <c r="M1365" s="12">
        <f>Cp*RhoP/(N1365*RhoA)*dP/1000*MassivW</f>
        <v>0.45025376845918152</v>
      </c>
      <c r="N1365" s="24">
        <f>IF(L1365&lt;600,425+0.773*L1365-1.69/1000*L1365^2+2.22/1000^2*L1365^3,IF(L1365&lt;735,666+13002/(738-L1365),IF(L1365&lt;900,545+17820/(L1365-731),650)))</f>
        <v>629.09446673650518</v>
      </c>
      <c r="O1365" s="12">
        <f>LambdaP*MassivW/(dP/1000)/(N1365*RhoA)/(1+M1365/3)*(D1365-L1365)*DeltaT-(EXP(M1365/10)-1)*(D1365-D1364)</f>
        <v>0.26471893100414662</v>
      </c>
      <c r="P1365" s="24">
        <f>P1364+IF(Limit=Oui,MAX(0,S1364),S1364)</f>
        <v>443.53695399175706</v>
      </c>
      <c r="Q1365" s="12">
        <f>Cp*RhoP/(R1365*RhoA)*dP/1000*MassivSI</f>
        <v>0.45025376845918152</v>
      </c>
      <c r="R1365" s="24">
        <f>IF(P1365&lt;600,425+0.773*P1365-1.69/1000*P1365^2+2.22/1000^2*P1365^3,IF(P1365&lt;735,666+13002/(738-P1365),IF(P1365&lt;900,545+17820/(P1365-731),650)))</f>
        <v>629.09446673650518</v>
      </c>
      <c r="S1365" s="12">
        <f>LambdaP*MassivSI/(dP/1000)/(R1365*RhoA)/(1+Q1365/3)*(D1365-P1365)*DeltaT-(EXP(Q1365/10)-1)*(D1365-D1364)</f>
        <v>0.26471893100414662</v>
      </c>
    </row>
    <row r="1366" spans="2:19" x14ac:dyDescent="0.25">
      <c r="B1366" s="3">
        <f t="shared" si="84"/>
        <v>6740</v>
      </c>
      <c r="C1366" s="14">
        <f t="shared" si="85"/>
        <v>112.33333333333333</v>
      </c>
      <c r="D1366" s="11">
        <f t="shared" si="86"/>
        <v>1039.1581622937147</v>
      </c>
      <c r="E1366" s="11">
        <f t="shared" si="87"/>
        <v>443.80167292276121</v>
      </c>
      <c r="F1366" s="11">
        <f>L1366</f>
        <v>443.80167292276121</v>
      </c>
      <c r="G1366" s="11">
        <f>P1366</f>
        <v>443.80167292276121</v>
      </c>
      <c r="H1366" s="24">
        <f>H1365+IF(Limit=Oui,MAX(0,K1365),K1365)</f>
        <v>443.80167292276121</v>
      </c>
      <c r="I1366" s="12">
        <f>Cp*RhoP/(J1366*RhoA)*dP/1000*MassivSS</f>
        <v>0.4501430789299885</v>
      </c>
      <c r="J1366" s="24">
        <f>IF(H1366&lt;600,425+0.773*H1366-1.69/1000*H1366^2+2.22/1000^2*H1366^3,IF(H1366&lt;735,666+13002/(738-H1366),IF(H1366&lt;900,545+17820/(H1366-731),650)))</f>
        <v>629.24916015199994</v>
      </c>
      <c r="K1366" s="12">
        <f>LambdaP*MassivSS/(dP/1000)/(J1366*RhoA)/(1+I1366/3)*(D1366-H1366)*DeltaT-(EXP(I1366/10)-1)*(D1366-D1365)</f>
        <v>0.2645967229890388</v>
      </c>
      <c r="L1366" s="24">
        <f>L1365+IF(Limit=Oui,MAX(0,O1365),O1365)</f>
        <v>443.80167292276121</v>
      </c>
      <c r="M1366" s="12">
        <f>Cp*RhoP/(N1366*RhoA)*dP/1000*MassivW</f>
        <v>0.4501430789299885</v>
      </c>
      <c r="N1366" s="24">
        <f>IF(L1366&lt;600,425+0.773*L1366-1.69/1000*L1366^2+2.22/1000^2*L1366^3,IF(L1366&lt;735,666+13002/(738-L1366),IF(L1366&lt;900,545+17820/(L1366-731),650)))</f>
        <v>629.24916015199994</v>
      </c>
      <c r="O1366" s="12">
        <f>LambdaP*MassivW/(dP/1000)/(N1366*RhoA)/(1+M1366/3)*(D1366-L1366)*DeltaT-(EXP(M1366/10)-1)*(D1366-D1365)</f>
        <v>0.2645967229890388</v>
      </c>
      <c r="P1366" s="24">
        <f>P1365+IF(Limit=Oui,MAX(0,S1365),S1365)</f>
        <v>443.80167292276121</v>
      </c>
      <c r="Q1366" s="12">
        <f>Cp*RhoP/(R1366*RhoA)*dP/1000*MassivSI</f>
        <v>0.4501430789299885</v>
      </c>
      <c r="R1366" s="24">
        <f>IF(P1366&lt;600,425+0.773*P1366-1.69/1000*P1366^2+2.22/1000^2*P1366^3,IF(P1366&lt;735,666+13002/(738-P1366),IF(P1366&lt;900,545+17820/(P1366-731),650)))</f>
        <v>629.24916015199994</v>
      </c>
      <c r="S1366" s="12">
        <f>LambdaP*MassivSI/(dP/1000)/(R1366*RhoA)/(1+Q1366/3)*(D1366-P1366)*DeltaT-(EXP(Q1366/10)-1)*(D1366-D1365)</f>
        <v>0.2645967229890388</v>
      </c>
    </row>
    <row r="1367" spans="2:19" x14ac:dyDescent="0.25">
      <c r="B1367" s="3">
        <f t="shared" si="84"/>
        <v>6745</v>
      </c>
      <c r="C1367" s="14">
        <f t="shared" si="85"/>
        <v>112.41666666666667</v>
      </c>
      <c r="D1367" s="11">
        <f t="shared" si="86"/>
        <v>1039.2691486663871</v>
      </c>
      <c r="E1367" s="11">
        <f t="shared" si="87"/>
        <v>444.06626964575025</v>
      </c>
      <c r="F1367" s="11">
        <f>L1367</f>
        <v>444.06626964575025</v>
      </c>
      <c r="G1367" s="11">
        <f>P1367</f>
        <v>444.06626964575025</v>
      </c>
      <c r="H1367" s="24">
        <f>H1366+IF(Limit=Oui,MAX(0,K1366),K1366)</f>
        <v>444.06626964575025</v>
      </c>
      <c r="I1367" s="12">
        <f>Cp*RhoP/(J1367*RhoA)*dP/1000*MassivSS</f>
        <v>0.45003236812235564</v>
      </c>
      <c r="J1367" s="24">
        <f>IF(H1367&lt;600,425+0.773*H1367-1.69/1000*H1367^2+2.22/1000^2*H1367^3,IF(H1367&lt;735,666+13002/(738-H1367),IF(H1367&lt;900,545+17820/(H1367-731),650)))</f>
        <v>629.40395942346879</v>
      </c>
      <c r="K1367" s="12">
        <f>LambdaP*MassivSS/(dP/1000)/(J1367*RhoA)/(1+I1367/3)*(D1367-H1367)*DeltaT-(EXP(I1367/10)-1)*(D1367-D1366)</f>
        <v>0.26447454074962734</v>
      </c>
      <c r="L1367" s="24">
        <f>L1366+IF(Limit=Oui,MAX(0,O1366),O1366)</f>
        <v>444.06626964575025</v>
      </c>
      <c r="M1367" s="12">
        <f>Cp*RhoP/(N1367*RhoA)*dP/1000*MassivW</f>
        <v>0.45003236812235564</v>
      </c>
      <c r="N1367" s="24">
        <f>IF(L1367&lt;600,425+0.773*L1367-1.69/1000*L1367^2+2.22/1000^2*L1367^3,IF(L1367&lt;735,666+13002/(738-L1367),IF(L1367&lt;900,545+17820/(L1367-731),650)))</f>
        <v>629.40395942346879</v>
      </c>
      <c r="O1367" s="12">
        <f>LambdaP*MassivW/(dP/1000)/(N1367*RhoA)/(1+M1367/3)*(D1367-L1367)*DeltaT-(EXP(M1367/10)-1)*(D1367-D1366)</f>
        <v>0.26447454074962734</v>
      </c>
      <c r="P1367" s="24">
        <f>P1366+IF(Limit=Oui,MAX(0,S1366),S1366)</f>
        <v>444.06626964575025</v>
      </c>
      <c r="Q1367" s="12">
        <f>Cp*RhoP/(R1367*RhoA)*dP/1000*MassivSI</f>
        <v>0.45003236812235564</v>
      </c>
      <c r="R1367" s="24">
        <f>IF(P1367&lt;600,425+0.773*P1367-1.69/1000*P1367^2+2.22/1000^2*P1367^3,IF(P1367&lt;735,666+13002/(738-P1367),IF(P1367&lt;900,545+17820/(P1367-731),650)))</f>
        <v>629.40395942346879</v>
      </c>
      <c r="S1367" s="12">
        <f>LambdaP*MassivSI/(dP/1000)/(R1367*RhoA)/(1+Q1367/3)*(D1367-P1367)*DeltaT-(EXP(Q1367/10)-1)*(D1367-D1366)</f>
        <v>0.26447454074962734</v>
      </c>
    </row>
    <row r="1368" spans="2:19" x14ac:dyDescent="0.25">
      <c r="B1368" s="3">
        <f t="shared" si="84"/>
        <v>6750</v>
      </c>
      <c r="C1368" s="14">
        <f t="shared" si="85"/>
        <v>112.5</v>
      </c>
      <c r="D1368" s="11">
        <f t="shared" si="86"/>
        <v>1039.3800528877764</v>
      </c>
      <c r="E1368" s="11">
        <f t="shared" si="87"/>
        <v>444.33074418649989</v>
      </c>
      <c r="F1368" s="11">
        <f>L1368</f>
        <v>444.33074418649989</v>
      </c>
      <c r="G1368" s="11">
        <f>P1368</f>
        <v>444.33074418649989</v>
      </c>
      <c r="H1368" s="24">
        <f>H1367+IF(Limit=Oui,MAX(0,K1367),K1367)</f>
        <v>444.33074418649989</v>
      </c>
      <c r="I1368" s="12">
        <f>Cp*RhoP/(J1368*RhoA)*dP/1000*MassivSS</f>
        <v>0.44992163609630681</v>
      </c>
      <c r="J1368" s="24">
        <f>IF(H1368&lt;600,425+0.773*H1368-1.69/1000*H1368^2+2.22/1000^2*H1368^3,IF(H1368&lt;735,666+13002/(738-H1368),IF(H1368&lt;900,545+17820/(H1368-731),650)))</f>
        <v>629.55886456702842</v>
      </c>
      <c r="K1368" s="12">
        <f>LambdaP*MassivSS/(dP/1000)/(J1368*RhoA)/(1+I1368/3)*(D1368-H1368)*DeltaT-(EXP(I1368/10)-1)*(D1368-D1367)</f>
        <v>0.26435238437349301</v>
      </c>
      <c r="L1368" s="24">
        <f>L1367+IF(Limit=Oui,MAX(0,O1367),O1367)</f>
        <v>444.33074418649989</v>
      </c>
      <c r="M1368" s="12">
        <f>Cp*RhoP/(N1368*RhoA)*dP/1000*MassivW</f>
        <v>0.44992163609630681</v>
      </c>
      <c r="N1368" s="24">
        <f>IF(L1368&lt;600,425+0.773*L1368-1.69/1000*L1368^2+2.22/1000^2*L1368^3,IF(L1368&lt;735,666+13002/(738-L1368),IF(L1368&lt;900,545+17820/(L1368-731),650)))</f>
        <v>629.55886456702842</v>
      </c>
      <c r="O1368" s="12">
        <f>LambdaP*MassivW/(dP/1000)/(N1368*RhoA)/(1+M1368/3)*(D1368-L1368)*DeltaT-(EXP(M1368/10)-1)*(D1368-D1367)</f>
        <v>0.26435238437349301</v>
      </c>
      <c r="P1368" s="24">
        <f>P1367+IF(Limit=Oui,MAX(0,S1367),S1367)</f>
        <v>444.33074418649989</v>
      </c>
      <c r="Q1368" s="12">
        <f>Cp*RhoP/(R1368*RhoA)*dP/1000*MassivSI</f>
        <v>0.44992163609630681</v>
      </c>
      <c r="R1368" s="24">
        <f>IF(P1368&lt;600,425+0.773*P1368-1.69/1000*P1368^2+2.22/1000^2*P1368^3,IF(P1368&lt;735,666+13002/(738-P1368),IF(P1368&lt;900,545+17820/(P1368-731),650)))</f>
        <v>629.55886456702842</v>
      </c>
      <c r="S1368" s="12">
        <f>LambdaP*MassivSI/(dP/1000)/(R1368*RhoA)/(1+Q1368/3)*(D1368-P1368)*DeltaT-(EXP(Q1368/10)-1)*(D1368-D1367)</f>
        <v>0.26435238437349301</v>
      </c>
    </row>
    <row r="1369" spans="2:19" x14ac:dyDescent="0.25">
      <c r="B1369" s="3">
        <f t="shared" si="84"/>
        <v>6755</v>
      </c>
      <c r="C1369" s="14">
        <f t="shared" si="85"/>
        <v>112.58333333333333</v>
      </c>
      <c r="D1369" s="11">
        <f t="shared" si="86"/>
        <v>1039.4908750794093</v>
      </c>
      <c r="E1369" s="11">
        <f t="shared" si="87"/>
        <v>444.59509657087335</v>
      </c>
      <c r="F1369" s="11">
        <f>L1369</f>
        <v>444.59509657087335</v>
      </c>
      <c r="G1369" s="11">
        <f>P1369</f>
        <v>444.59509657087335</v>
      </c>
      <c r="H1369" s="24">
        <f>H1368+IF(Limit=Oui,MAX(0,K1368),K1368)</f>
        <v>444.59509657087335</v>
      </c>
      <c r="I1369" s="12">
        <f>Cp*RhoP/(J1369*RhoA)*dP/1000*MassivSS</f>
        <v>0.44981088291216093</v>
      </c>
      <c r="J1369" s="24">
        <f>IF(H1369&lt;600,425+0.773*H1369-1.69/1000*H1369^2+2.22/1000^2*H1369^3,IF(H1369&lt;735,666+13002/(738-H1369),IF(H1369&lt;900,545+17820/(H1369-731),650)))</f>
        <v>629.71387559834591</v>
      </c>
      <c r="K1369" s="12">
        <f>LambdaP*MassivSS/(dP/1000)/(J1369*RhoA)/(1+I1369/3)*(D1369-H1369)*DeltaT-(EXP(I1369/10)-1)*(D1369-D1368)</f>
        <v>0.26423025394802613</v>
      </c>
      <c r="L1369" s="24">
        <f>L1368+IF(Limit=Oui,MAX(0,O1368),O1368)</f>
        <v>444.59509657087335</v>
      </c>
      <c r="M1369" s="12">
        <f>Cp*RhoP/(N1369*RhoA)*dP/1000*MassivW</f>
        <v>0.44981088291216093</v>
      </c>
      <c r="N1369" s="24">
        <f>IF(L1369&lt;600,425+0.773*L1369-1.69/1000*L1369^2+2.22/1000^2*L1369^3,IF(L1369&lt;735,666+13002/(738-L1369),IF(L1369&lt;900,545+17820/(L1369-731),650)))</f>
        <v>629.71387559834591</v>
      </c>
      <c r="O1369" s="12">
        <f>LambdaP*MassivW/(dP/1000)/(N1369*RhoA)/(1+M1369/3)*(D1369-L1369)*DeltaT-(EXP(M1369/10)-1)*(D1369-D1368)</f>
        <v>0.26423025394802613</v>
      </c>
      <c r="P1369" s="24">
        <f>P1368+IF(Limit=Oui,MAX(0,S1368),S1368)</f>
        <v>444.59509657087335</v>
      </c>
      <c r="Q1369" s="12">
        <f>Cp*RhoP/(R1369*RhoA)*dP/1000*MassivSI</f>
        <v>0.44981088291216093</v>
      </c>
      <c r="R1369" s="24">
        <f>IF(P1369&lt;600,425+0.773*P1369-1.69/1000*P1369^2+2.22/1000^2*P1369^3,IF(P1369&lt;735,666+13002/(738-P1369),IF(P1369&lt;900,545+17820/(P1369-731),650)))</f>
        <v>629.71387559834591</v>
      </c>
      <c r="S1369" s="12">
        <f>LambdaP*MassivSI/(dP/1000)/(R1369*RhoA)/(1+Q1369/3)*(D1369-P1369)*DeltaT-(EXP(Q1369/10)-1)*(D1369-D1368)</f>
        <v>0.26423025394802613</v>
      </c>
    </row>
    <row r="1370" spans="2:19" x14ac:dyDescent="0.25">
      <c r="B1370" s="3">
        <f t="shared" si="84"/>
        <v>6760</v>
      </c>
      <c r="C1370" s="14">
        <f t="shared" si="85"/>
        <v>112.66666666666667</v>
      </c>
      <c r="D1370" s="11">
        <f t="shared" si="86"/>
        <v>1039.601615362541</v>
      </c>
      <c r="E1370" s="11">
        <f t="shared" si="87"/>
        <v>444.85932682482138</v>
      </c>
      <c r="F1370" s="11">
        <f>L1370</f>
        <v>444.85932682482138</v>
      </c>
      <c r="G1370" s="11">
        <f>P1370</f>
        <v>444.85932682482138</v>
      </c>
      <c r="H1370" s="24">
        <f>H1369+IF(Limit=Oui,MAX(0,K1369),K1369)</f>
        <v>444.85932682482138</v>
      </c>
      <c r="I1370" s="12">
        <f>Cp*RhoP/(J1370*RhoA)*dP/1000*MassivSS</f>
        <v>0.4497001086305295</v>
      </c>
      <c r="J1370" s="24">
        <f>IF(H1370&lt;600,425+0.773*H1370-1.69/1000*H1370^2+2.22/1000^2*H1370^3,IF(H1370&lt;735,666+13002/(738-H1370),IF(H1370&lt;900,545+17820/(H1370-731),650)))</f>
        <v>629.86899253264073</v>
      </c>
      <c r="K1370" s="12">
        <f>LambdaP*MassivSS/(dP/1000)/(J1370*RhoA)/(1+I1370/3)*(D1370-H1370)*DeltaT-(EXP(I1370/10)-1)*(D1370-D1369)</f>
        <v>0.26410814956065459</v>
      </c>
      <c r="L1370" s="24">
        <f>L1369+IF(Limit=Oui,MAX(0,O1369),O1369)</f>
        <v>444.85932682482138</v>
      </c>
      <c r="M1370" s="12">
        <f>Cp*RhoP/(N1370*RhoA)*dP/1000*MassivW</f>
        <v>0.4497001086305295</v>
      </c>
      <c r="N1370" s="24">
        <f>IF(L1370&lt;600,425+0.773*L1370-1.69/1000*L1370^2+2.22/1000^2*L1370^3,IF(L1370&lt;735,666+13002/(738-L1370),IF(L1370&lt;900,545+17820/(L1370-731),650)))</f>
        <v>629.86899253264073</v>
      </c>
      <c r="O1370" s="12">
        <f>LambdaP*MassivW/(dP/1000)/(N1370*RhoA)/(1+M1370/3)*(D1370-L1370)*DeltaT-(EXP(M1370/10)-1)*(D1370-D1369)</f>
        <v>0.26410814956065459</v>
      </c>
      <c r="P1370" s="24">
        <f>P1369+IF(Limit=Oui,MAX(0,S1369),S1369)</f>
        <v>444.85932682482138</v>
      </c>
      <c r="Q1370" s="12">
        <f>Cp*RhoP/(R1370*RhoA)*dP/1000*MassivSI</f>
        <v>0.4497001086305295</v>
      </c>
      <c r="R1370" s="24">
        <f>IF(P1370&lt;600,425+0.773*P1370-1.69/1000*P1370^2+2.22/1000^2*P1370^3,IF(P1370&lt;735,666+13002/(738-P1370),IF(P1370&lt;900,545+17820/(P1370-731),650)))</f>
        <v>629.86899253264073</v>
      </c>
      <c r="S1370" s="12">
        <f>LambdaP*MassivSI/(dP/1000)/(R1370*RhoA)/(1+Q1370/3)*(D1370-P1370)*DeltaT-(EXP(Q1370/10)-1)*(D1370-D1369)</f>
        <v>0.26410814956065459</v>
      </c>
    </row>
    <row r="1371" spans="2:19" x14ac:dyDescent="0.25">
      <c r="B1371" s="3">
        <f t="shared" si="84"/>
        <v>6765</v>
      </c>
      <c r="C1371" s="14">
        <f t="shared" si="85"/>
        <v>112.75</v>
      </c>
      <c r="D1371" s="11">
        <f t="shared" si="86"/>
        <v>1039.7122738581595</v>
      </c>
      <c r="E1371" s="11">
        <f t="shared" si="87"/>
        <v>445.12343497438201</v>
      </c>
      <c r="F1371" s="11">
        <f>L1371</f>
        <v>445.12343497438201</v>
      </c>
      <c r="G1371" s="11">
        <f>P1371</f>
        <v>445.12343497438201</v>
      </c>
      <c r="H1371" s="24">
        <f>H1370+IF(Limit=Oui,MAX(0,K1370),K1370)</f>
        <v>445.12343497438201</v>
      </c>
      <c r="I1371" s="12">
        <f>Cp*RhoP/(J1371*RhoA)*dP/1000*MassivSS</f>
        <v>0.44958931331231533</v>
      </c>
      <c r="J1371" s="24">
        <f>IF(H1371&lt;600,425+0.773*H1371-1.69/1000*H1371^2+2.22/1000^2*H1371^3,IF(H1371&lt;735,666+13002/(738-H1371),IF(H1371&lt;900,545+17820/(H1371-731),650)))</f>
        <v>630.02421538468468</v>
      </c>
      <c r="K1371" s="12">
        <f>LambdaP*MassivSS/(dP/1000)/(J1371*RhoA)/(1+I1371/3)*(D1371-H1371)*DeltaT-(EXP(I1371/10)-1)*(D1371-D1370)</f>
        <v>0.2639860712985207</v>
      </c>
      <c r="L1371" s="24">
        <f>L1370+IF(Limit=Oui,MAX(0,O1370),O1370)</f>
        <v>445.12343497438201</v>
      </c>
      <c r="M1371" s="12">
        <f>Cp*RhoP/(N1371*RhoA)*dP/1000*MassivW</f>
        <v>0.44958931331231533</v>
      </c>
      <c r="N1371" s="24">
        <f>IF(L1371&lt;600,425+0.773*L1371-1.69/1000*L1371^2+2.22/1000^2*L1371^3,IF(L1371&lt;735,666+13002/(738-L1371),IF(L1371&lt;900,545+17820/(L1371-731),650)))</f>
        <v>630.02421538468468</v>
      </c>
      <c r="O1371" s="12">
        <f>LambdaP*MassivW/(dP/1000)/(N1371*RhoA)/(1+M1371/3)*(D1371-L1371)*DeltaT-(EXP(M1371/10)-1)*(D1371-D1370)</f>
        <v>0.2639860712985207</v>
      </c>
      <c r="P1371" s="24">
        <f>P1370+IF(Limit=Oui,MAX(0,S1370),S1370)</f>
        <v>445.12343497438201</v>
      </c>
      <c r="Q1371" s="12">
        <f>Cp*RhoP/(R1371*RhoA)*dP/1000*MassivSI</f>
        <v>0.44958931331231533</v>
      </c>
      <c r="R1371" s="24">
        <f>IF(P1371&lt;600,425+0.773*P1371-1.69/1000*P1371^2+2.22/1000^2*P1371^3,IF(P1371&lt;735,666+13002/(738-P1371),IF(P1371&lt;900,545+17820/(P1371-731),650)))</f>
        <v>630.02421538468468</v>
      </c>
      <c r="S1371" s="12">
        <f>LambdaP*MassivSI/(dP/1000)/(R1371*RhoA)/(1+Q1371/3)*(D1371-P1371)*DeltaT-(EXP(Q1371/10)-1)*(D1371-D1370)</f>
        <v>0.2639860712985207</v>
      </c>
    </row>
    <row r="1372" spans="2:19" x14ac:dyDescent="0.25">
      <c r="B1372" s="3">
        <f t="shared" si="84"/>
        <v>6770</v>
      </c>
      <c r="C1372" s="14">
        <f t="shared" si="85"/>
        <v>112.83333333333333</v>
      </c>
      <c r="D1372" s="11">
        <f t="shared" si="86"/>
        <v>1039.8228506869837</v>
      </c>
      <c r="E1372" s="11">
        <f t="shared" si="87"/>
        <v>445.38742104568053</v>
      </c>
      <c r="F1372" s="11">
        <f>L1372</f>
        <v>445.38742104568053</v>
      </c>
      <c r="G1372" s="11">
        <f>P1372</f>
        <v>445.38742104568053</v>
      </c>
      <c r="H1372" s="24">
        <f>H1371+IF(Limit=Oui,MAX(0,K1371),K1371)</f>
        <v>445.38742104568053</v>
      </c>
      <c r="I1372" s="12">
        <f>Cp*RhoP/(J1372*RhoA)*dP/1000*MassivSS</f>
        <v>0.44947849701871101</v>
      </c>
      <c r="J1372" s="24">
        <f>IF(H1372&lt;600,425+0.773*H1372-1.69/1000*H1372^2+2.22/1000^2*H1372^3,IF(H1372&lt;735,666+13002/(738-H1372),IF(H1372&lt;900,545+17820/(H1372-731),650)))</f>
        <v>630.17954416880457</v>
      </c>
      <c r="K1372" s="12">
        <f>LambdaP*MassivSS/(dP/1000)/(J1372*RhoA)/(1+I1372/3)*(D1372-H1372)*DeltaT-(EXP(I1372/10)-1)*(D1372-D1371)</f>
        <v>0.26386401924877256</v>
      </c>
      <c r="L1372" s="24">
        <f>L1371+IF(Limit=Oui,MAX(0,O1371),O1371)</f>
        <v>445.38742104568053</v>
      </c>
      <c r="M1372" s="12">
        <f>Cp*RhoP/(N1372*RhoA)*dP/1000*MassivW</f>
        <v>0.44947849701871101</v>
      </c>
      <c r="N1372" s="24">
        <f>IF(L1372&lt;600,425+0.773*L1372-1.69/1000*L1372^2+2.22/1000^2*L1372^3,IF(L1372&lt;735,666+13002/(738-L1372),IF(L1372&lt;900,545+17820/(L1372-731),650)))</f>
        <v>630.17954416880457</v>
      </c>
      <c r="O1372" s="12">
        <f>LambdaP*MassivW/(dP/1000)/(N1372*RhoA)/(1+M1372/3)*(D1372-L1372)*DeltaT-(EXP(M1372/10)-1)*(D1372-D1371)</f>
        <v>0.26386401924877256</v>
      </c>
      <c r="P1372" s="24">
        <f>P1371+IF(Limit=Oui,MAX(0,S1371),S1371)</f>
        <v>445.38742104568053</v>
      </c>
      <c r="Q1372" s="12">
        <f>Cp*RhoP/(R1372*RhoA)*dP/1000*MassivSI</f>
        <v>0.44947849701871101</v>
      </c>
      <c r="R1372" s="24">
        <f>IF(P1372&lt;600,425+0.773*P1372-1.69/1000*P1372^2+2.22/1000^2*P1372^3,IF(P1372&lt;735,666+13002/(738-P1372),IF(P1372&lt;900,545+17820/(P1372-731),650)))</f>
        <v>630.17954416880457</v>
      </c>
      <c r="S1372" s="12">
        <f>LambdaP*MassivSI/(dP/1000)/(R1372*RhoA)/(1+Q1372/3)*(D1372-P1372)*DeltaT-(EXP(Q1372/10)-1)*(D1372-D1371)</f>
        <v>0.26386401924877256</v>
      </c>
    </row>
    <row r="1373" spans="2:19" x14ac:dyDescent="0.25">
      <c r="B1373" s="3">
        <f t="shared" si="84"/>
        <v>6775</v>
      </c>
      <c r="C1373" s="14">
        <f t="shared" si="85"/>
        <v>112.91666666666667</v>
      </c>
      <c r="D1373" s="11">
        <f t="shared" si="86"/>
        <v>1039.9333459694672</v>
      </c>
      <c r="E1373" s="11">
        <f t="shared" si="87"/>
        <v>445.65128506492931</v>
      </c>
      <c r="F1373" s="11">
        <f>L1373</f>
        <v>445.65128506492931</v>
      </c>
      <c r="G1373" s="11">
        <f>P1373</f>
        <v>445.65128506492931</v>
      </c>
      <c r="H1373" s="24">
        <f>H1372+IF(Limit=Oui,MAX(0,K1372),K1372)</f>
        <v>445.65128506492931</v>
      </c>
      <c r="I1373" s="12">
        <f>Cp*RhoP/(J1373*RhoA)*dP/1000*MassivSS</f>
        <v>0.4493676598111967</v>
      </c>
      <c r="J1373" s="24">
        <f>IF(H1373&lt;600,425+0.773*H1373-1.69/1000*H1373^2+2.22/1000^2*H1373^3,IF(H1373&lt;735,666+13002/(738-H1373),IF(H1373&lt;900,545+17820/(H1373-731),650)))</f>
        <v>630.3349788988819</v>
      </c>
      <c r="K1373" s="12">
        <f>LambdaP*MassivSS/(dP/1000)/(J1373*RhoA)/(1+I1373/3)*(D1373-H1373)*DeltaT-(EXP(I1373/10)-1)*(D1373-D1372)</f>
        <v>0.26374199349828292</v>
      </c>
      <c r="L1373" s="24">
        <f>L1372+IF(Limit=Oui,MAX(0,O1372),O1372)</f>
        <v>445.65128506492931</v>
      </c>
      <c r="M1373" s="12">
        <f>Cp*RhoP/(N1373*RhoA)*dP/1000*MassivW</f>
        <v>0.4493676598111967</v>
      </c>
      <c r="N1373" s="24">
        <f>IF(L1373&lt;600,425+0.773*L1373-1.69/1000*L1373^2+2.22/1000^2*L1373^3,IF(L1373&lt;735,666+13002/(738-L1373),IF(L1373&lt;900,545+17820/(L1373-731),650)))</f>
        <v>630.3349788988819</v>
      </c>
      <c r="O1373" s="12">
        <f>LambdaP*MassivW/(dP/1000)/(N1373*RhoA)/(1+M1373/3)*(D1373-L1373)*DeltaT-(EXP(M1373/10)-1)*(D1373-D1372)</f>
        <v>0.26374199349828292</v>
      </c>
      <c r="P1373" s="24">
        <f>P1372+IF(Limit=Oui,MAX(0,S1372),S1372)</f>
        <v>445.65128506492931</v>
      </c>
      <c r="Q1373" s="12">
        <f>Cp*RhoP/(R1373*RhoA)*dP/1000*MassivSI</f>
        <v>0.4493676598111967</v>
      </c>
      <c r="R1373" s="24">
        <f>IF(P1373&lt;600,425+0.773*P1373-1.69/1000*P1373^2+2.22/1000^2*P1373^3,IF(P1373&lt;735,666+13002/(738-P1373),IF(P1373&lt;900,545+17820/(P1373-731),650)))</f>
        <v>630.3349788988819</v>
      </c>
      <c r="S1373" s="12">
        <f>LambdaP*MassivSI/(dP/1000)/(R1373*RhoA)/(1+Q1373/3)*(D1373-P1373)*DeltaT-(EXP(Q1373/10)-1)*(D1373-D1372)</f>
        <v>0.26374199349828292</v>
      </c>
    </row>
    <row r="1374" spans="2:19" x14ac:dyDescent="0.25">
      <c r="B1374" s="3">
        <f t="shared" si="84"/>
        <v>6780</v>
      </c>
      <c r="C1374" s="14">
        <f t="shared" si="85"/>
        <v>113</v>
      </c>
      <c r="D1374" s="11">
        <f t="shared" si="86"/>
        <v>1040.043759825795</v>
      </c>
      <c r="E1374" s="11">
        <f t="shared" si="87"/>
        <v>445.9150270584276</v>
      </c>
      <c r="F1374" s="11">
        <f>L1374</f>
        <v>445.9150270584276</v>
      </c>
      <c r="G1374" s="11">
        <f>P1374</f>
        <v>445.9150270584276</v>
      </c>
      <c r="H1374" s="24">
        <f>H1373+IF(Limit=Oui,MAX(0,K1373),K1373)</f>
        <v>445.9150270584276</v>
      </c>
      <c r="I1374" s="12">
        <f>Cp*RhoP/(J1374*RhoA)*dP/1000*MassivSS</f>
        <v>0.4492568017515392</v>
      </c>
      <c r="J1374" s="24">
        <f>IF(H1374&lt;600,425+0.773*H1374-1.69/1000*H1374^2+2.22/1000^2*H1374^3,IF(H1374&lt;735,666+13002/(738-H1374),IF(H1374&lt;900,545+17820/(H1374-731),650)))</f>
        <v>630.49051958835526</v>
      </c>
      <c r="K1374" s="12">
        <f>LambdaP*MassivSS/(dP/1000)/(J1374*RhoA)/(1+I1374/3)*(D1374-H1374)*DeltaT-(EXP(I1374/10)-1)*(D1374-D1373)</f>
        <v>0.26361999413400206</v>
      </c>
      <c r="L1374" s="24">
        <f>L1373+IF(Limit=Oui,MAX(0,O1373),O1373)</f>
        <v>445.9150270584276</v>
      </c>
      <c r="M1374" s="12">
        <f>Cp*RhoP/(N1374*RhoA)*dP/1000*MassivW</f>
        <v>0.4492568017515392</v>
      </c>
      <c r="N1374" s="24">
        <f>IF(L1374&lt;600,425+0.773*L1374-1.69/1000*L1374^2+2.22/1000^2*L1374^3,IF(L1374&lt;735,666+13002/(738-L1374),IF(L1374&lt;900,545+17820/(L1374-731),650)))</f>
        <v>630.49051958835526</v>
      </c>
      <c r="O1374" s="12">
        <f>LambdaP*MassivW/(dP/1000)/(N1374*RhoA)/(1+M1374/3)*(D1374-L1374)*DeltaT-(EXP(M1374/10)-1)*(D1374-D1373)</f>
        <v>0.26361999413400206</v>
      </c>
      <c r="P1374" s="24">
        <f>P1373+IF(Limit=Oui,MAX(0,S1373),S1373)</f>
        <v>445.9150270584276</v>
      </c>
      <c r="Q1374" s="12">
        <f>Cp*RhoP/(R1374*RhoA)*dP/1000*MassivSI</f>
        <v>0.4492568017515392</v>
      </c>
      <c r="R1374" s="24">
        <f>IF(P1374&lt;600,425+0.773*P1374-1.69/1000*P1374^2+2.22/1000^2*P1374^3,IF(P1374&lt;735,666+13002/(738-P1374),IF(P1374&lt;900,545+17820/(P1374-731),650)))</f>
        <v>630.49051958835526</v>
      </c>
      <c r="S1374" s="12">
        <f>LambdaP*MassivSI/(dP/1000)/(R1374*RhoA)/(1+Q1374/3)*(D1374-P1374)*DeltaT-(EXP(Q1374/10)-1)*(D1374-D1373)</f>
        <v>0.26361999413400206</v>
      </c>
    </row>
    <row r="1375" spans="2:19" x14ac:dyDescent="0.25">
      <c r="B1375" s="3">
        <f t="shared" si="84"/>
        <v>6785</v>
      </c>
      <c r="C1375" s="14">
        <f t="shared" si="85"/>
        <v>113.08333333333333</v>
      </c>
      <c r="D1375" s="11">
        <f t="shared" si="86"/>
        <v>1040.1540923758887</v>
      </c>
      <c r="E1375" s="11">
        <f t="shared" si="87"/>
        <v>446.17864705256159</v>
      </c>
      <c r="F1375" s="11">
        <f>L1375</f>
        <v>446.17864705256159</v>
      </c>
      <c r="G1375" s="11">
        <f>P1375</f>
        <v>446.17864705256159</v>
      </c>
      <c r="H1375" s="24">
        <f>H1374+IF(Limit=Oui,MAX(0,K1374),K1374)</f>
        <v>446.17864705256159</v>
      </c>
      <c r="I1375" s="12">
        <f>Cp*RhoP/(J1375*RhoA)*dP/1000*MassivSS</f>
        <v>0.44914592290178917</v>
      </c>
      <c r="J1375" s="24">
        <f>IF(H1375&lt;600,425+0.773*H1375-1.69/1000*H1375^2+2.22/1000^2*H1375^3,IF(H1375&lt;735,666+13002/(738-H1375),IF(H1375&lt;900,545+17820/(H1375-731),650)))</f>
        <v>630.64616625022097</v>
      </c>
      <c r="K1375" s="12">
        <f>LambdaP*MassivSS/(dP/1000)/(J1375*RhoA)/(1+I1375/3)*(D1375-H1375)*DeltaT-(EXP(I1375/10)-1)*(D1375-D1374)</f>
        <v>0.26349802124254118</v>
      </c>
      <c r="L1375" s="24">
        <f>L1374+IF(Limit=Oui,MAX(0,O1374),O1374)</f>
        <v>446.17864705256159</v>
      </c>
      <c r="M1375" s="12">
        <f>Cp*RhoP/(N1375*RhoA)*dP/1000*MassivW</f>
        <v>0.44914592290178917</v>
      </c>
      <c r="N1375" s="24">
        <f>IF(L1375&lt;600,425+0.773*L1375-1.69/1000*L1375^2+2.22/1000^2*L1375^3,IF(L1375&lt;735,666+13002/(738-L1375),IF(L1375&lt;900,545+17820/(L1375-731),650)))</f>
        <v>630.64616625022097</v>
      </c>
      <c r="O1375" s="12">
        <f>LambdaP*MassivW/(dP/1000)/(N1375*RhoA)/(1+M1375/3)*(D1375-L1375)*DeltaT-(EXP(M1375/10)-1)*(D1375-D1374)</f>
        <v>0.26349802124254118</v>
      </c>
      <c r="P1375" s="24">
        <f>P1374+IF(Limit=Oui,MAX(0,S1374),S1374)</f>
        <v>446.17864705256159</v>
      </c>
      <c r="Q1375" s="12">
        <f>Cp*RhoP/(R1375*RhoA)*dP/1000*MassivSI</f>
        <v>0.44914592290178917</v>
      </c>
      <c r="R1375" s="24">
        <f>IF(P1375&lt;600,425+0.773*P1375-1.69/1000*P1375^2+2.22/1000^2*P1375^3,IF(P1375&lt;735,666+13002/(738-P1375),IF(P1375&lt;900,545+17820/(P1375-731),650)))</f>
        <v>630.64616625022097</v>
      </c>
      <c r="S1375" s="12">
        <f>LambdaP*MassivSI/(dP/1000)/(R1375*RhoA)/(1+Q1375/3)*(D1375-P1375)*DeltaT-(EXP(Q1375/10)-1)*(D1375-D1374)</f>
        <v>0.26349802124254118</v>
      </c>
    </row>
    <row r="1376" spans="2:19" x14ac:dyDescent="0.25">
      <c r="B1376" s="3">
        <f t="shared" si="84"/>
        <v>6790</v>
      </c>
      <c r="C1376" s="14">
        <f t="shared" si="85"/>
        <v>113.16666666666667</v>
      </c>
      <c r="D1376" s="11">
        <f t="shared" si="86"/>
        <v>1040.2643437394038</v>
      </c>
      <c r="E1376" s="11">
        <f t="shared" si="87"/>
        <v>446.44214507380411</v>
      </c>
      <c r="F1376" s="11">
        <f>L1376</f>
        <v>446.44214507380411</v>
      </c>
      <c r="G1376" s="11">
        <f>P1376</f>
        <v>446.44214507380411</v>
      </c>
      <c r="H1376" s="24">
        <f>H1375+IF(Limit=Oui,MAX(0,K1375),K1375)</f>
        <v>446.44214507380411</v>
      </c>
      <c r="I1376" s="12">
        <f>Cp*RhoP/(J1376*RhoA)*dP/1000*MassivSS</f>
        <v>0.44903502332428097</v>
      </c>
      <c r="J1376" s="24">
        <f>IF(H1376&lt;600,425+0.773*H1376-1.69/1000*H1376^2+2.22/1000^2*H1376^3,IF(H1376&lt;735,666+13002/(738-H1376),IF(H1376&lt;900,545+17820/(H1376-731),650)))</f>
        <v>630.80191889703372</v>
      </c>
      <c r="K1376" s="12">
        <f>LambdaP*MassivSS/(dP/1000)/(J1376*RhoA)/(1+I1376/3)*(D1376-H1376)*DeltaT-(EXP(I1376/10)-1)*(D1376-D1375)</f>
        <v>0.26337607491055781</v>
      </c>
      <c r="L1376" s="24">
        <f>L1375+IF(Limit=Oui,MAX(0,O1375),O1375)</f>
        <v>446.44214507380411</v>
      </c>
      <c r="M1376" s="12">
        <f>Cp*RhoP/(N1376*RhoA)*dP/1000*MassivW</f>
        <v>0.44903502332428097</v>
      </c>
      <c r="N1376" s="24">
        <f>IF(L1376&lt;600,425+0.773*L1376-1.69/1000*L1376^2+2.22/1000^2*L1376^3,IF(L1376&lt;735,666+13002/(738-L1376),IF(L1376&lt;900,545+17820/(L1376-731),650)))</f>
        <v>630.80191889703372</v>
      </c>
      <c r="O1376" s="12">
        <f>LambdaP*MassivW/(dP/1000)/(N1376*RhoA)/(1+M1376/3)*(D1376-L1376)*DeltaT-(EXP(M1376/10)-1)*(D1376-D1375)</f>
        <v>0.26337607491055781</v>
      </c>
      <c r="P1376" s="24">
        <f>P1375+IF(Limit=Oui,MAX(0,S1375),S1375)</f>
        <v>446.44214507380411</v>
      </c>
      <c r="Q1376" s="12">
        <f>Cp*RhoP/(R1376*RhoA)*dP/1000*MassivSI</f>
        <v>0.44903502332428097</v>
      </c>
      <c r="R1376" s="24">
        <f>IF(P1376&lt;600,425+0.773*P1376-1.69/1000*P1376^2+2.22/1000^2*P1376^3,IF(P1376&lt;735,666+13002/(738-P1376),IF(P1376&lt;900,545+17820/(P1376-731),650)))</f>
        <v>630.80191889703372</v>
      </c>
      <c r="S1376" s="12">
        <f>LambdaP*MassivSI/(dP/1000)/(R1376*RhoA)/(1+Q1376/3)*(D1376-P1376)*DeltaT-(EXP(Q1376/10)-1)*(D1376-D1375)</f>
        <v>0.26337607491055781</v>
      </c>
    </row>
    <row r="1377" spans="2:19" x14ac:dyDescent="0.25">
      <c r="B1377" s="3">
        <f t="shared" si="84"/>
        <v>6795</v>
      </c>
      <c r="C1377" s="14">
        <f t="shared" si="85"/>
        <v>113.25</v>
      </c>
      <c r="D1377" s="11">
        <f t="shared" si="86"/>
        <v>1040.3745140357328</v>
      </c>
      <c r="E1377" s="11">
        <f t="shared" si="87"/>
        <v>446.70552114871469</v>
      </c>
      <c r="F1377" s="11">
        <f>L1377</f>
        <v>446.70552114871469</v>
      </c>
      <c r="G1377" s="11">
        <f>P1377</f>
        <v>446.70552114871469</v>
      </c>
      <c r="H1377" s="24">
        <f>H1376+IF(Limit=Oui,MAX(0,K1376),K1376)</f>
        <v>446.70552114871469</v>
      </c>
      <c r="I1377" s="12">
        <f>Cp*RhoP/(J1377*RhoA)*dP/1000*MassivSS</f>
        <v>0.44892410308162933</v>
      </c>
      <c r="J1377" s="24">
        <f>IF(H1377&lt;600,425+0.773*H1377-1.69/1000*H1377^2+2.22/1000^2*H1377^3,IF(H1377&lt;735,666+13002/(738-H1377),IF(H1377&lt;900,545+17820/(H1377-731),650)))</f>
        <v>630.95777754090886</v>
      </c>
      <c r="K1377" s="12">
        <f>LambdaP*MassivSS/(dP/1000)/(J1377*RhoA)/(1+I1377/3)*(D1377-H1377)*DeltaT-(EXP(I1377/10)-1)*(D1377-D1376)</f>
        <v>0.26325415522446327</v>
      </c>
      <c r="L1377" s="24">
        <f>L1376+IF(Limit=Oui,MAX(0,O1376),O1376)</f>
        <v>446.70552114871469</v>
      </c>
      <c r="M1377" s="12">
        <f>Cp*RhoP/(N1377*RhoA)*dP/1000*MassivW</f>
        <v>0.44892410308162933</v>
      </c>
      <c r="N1377" s="24">
        <f>IF(L1377&lt;600,425+0.773*L1377-1.69/1000*L1377^2+2.22/1000^2*L1377^3,IF(L1377&lt;735,666+13002/(738-L1377),IF(L1377&lt;900,545+17820/(L1377-731),650)))</f>
        <v>630.95777754090886</v>
      </c>
      <c r="O1377" s="12">
        <f>LambdaP*MassivW/(dP/1000)/(N1377*RhoA)/(1+M1377/3)*(D1377-L1377)*DeltaT-(EXP(M1377/10)-1)*(D1377-D1376)</f>
        <v>0.26325415522446327</v>
      </c>
      <c r="P1377" s="24">
        <f>P1376+IF(Limit=Oui,MAX(0,S1376),S1376)</f>
        <v>446.70552114871469</v>
      </c>
      <c r="Q1377" s="12">
        <f>Cp*RhoP/(R1377*RhoA)*dP/1000*MassivSI</f>
        <v>0.44892410308162933</v>
      </c>
      <c r="R1377" s="24">
        <f>IF(P1377&lt;600,425+0.773*P1377-1.69/1000*P1377^2+2.22/1000^2*P1377^3,IF(P1377&lt;735,666+13002/(738-P1377),IF(P1377&lt;900,545+17820/(P1377-731),650)))</f>
        <v>630.95777754090886</v>
      </c>
      <c r="S1377" s="12">
        <f>LambdaP*MassivSI/(dP/1000)/(R1377*RhoA)/(1+Q1377/3)*(D1377-P1377)*DeltaT-(EXP(Q1377/10)-1)*(D1377-D1376)</f>
        <v>0.26325415522446327</v>
      </c>
    </row>
    <row r="1378" spans="2:19" x14ac:dyDescent="0.25">
      <c r="B1378" s="3">
        <f t="shared" si="84"/>
        <v>6800</v>
      </c>
      <c r="C1378" s="14">
        <f t="shared" si="85"/>
        <v>113.33333333333333</v>
      </c>
      <c r="D1378" s="11">
        <f t="shared" si="86"/>
        <v>1040.4846033840042</v>
      </c>
      <c r="E1378" s="11">
        <f t="shared" si="87"/>
        <v>446.96877530393914</v>
      </c>
      <c r="F1378" s="11">
        <f>L1378</f>
        <v>446.96877530393914</v>
      </c>
      <c r="G1378" s="11">
        <f>P1378</f>
        <v>446.96877530393914</v>
      </c>
      <c r="H1378" s="24">
        <f>H1377+IF(Limit=Oui,MAX(0,K1377),K1377)</f>
        <v>446.96877530393914</v>
      </c>
      <c r="I1378" s="12">
        <f>Cp*RhoP/(J1378*RhoA)*dP/1000*MassivSS</f>
        <v>0.44881316223672901</v>
      </c>
      <c r="J1378" s="24">
        <f>IF(H1378&lt;600,425+0.773*H1378-1.69/1000*H1378^2+2.22/1000^2*H1378^3,IF(H1378&lt;735,666+13002/(738-H1378),IF(H1378&lt;900,545+17820/(H1378-731),650)))</f>
        <v>631.11374219352263</v>
      </c>
      <c r="K1378" s="12">
        <f>LambdaP*MassivSS/(dP/1000)/(J1378*RhoA)/(1+I1378/3)*(D1378-H1378)*DeltaT-(EXP(I1378/10)-1)*(D1378-D1377)</f>
        <v>0.26313226227063069</v>
      </c>
      <c r="L1378" s="24">
        <f>L1377+IF(Limit=Oui,MAX(0,O1377),O1377)</f>
        <v>446.96877530393914</v>
      </c>
      <c r="M1378" s="12">
        <f>Cp*RhoP/(N1378*RhoA)*dP/1000*MassivW</f>
        <v>0.44881316223672901</v>
      </c>
      <c r="N1378" s="24">
        <f>IF(L1378&lt;600,425+0.773*L1378-1.69/1000*L1378^2+2.22/1000^2*L1378^3,IF(L1378&lt;735,666+13002/(738-L1378),IF(L1378&lt;900,545+17820/(L1378-731),650)))</f>
        <v>631.11374219352263</v>
      </c>
      <c r="O1378" s="12">
        <f>LambdaP*MassivW/(dP/1000)/(N1378*RhoA)/(1+M1378/3)*(D1378-L1378)*DeltaT-(EXP(M1378/10)-1)*(D1378-D1377)</f>
        <v>0.26313226227063069</v>
      </c>
      <c r="P1378" s="24">
        <f>P1377+IF(Limit=Oui,MAX(0,S1377),S1377)</f>
        <v>446.96877530393914</v>
      </c>
      <c r="Q1378" s="12">
        <f>Cp*RhoP/(R1378*RhoA)*dP/1000*MassivSI</f>
        <v>0.44881316223672901</v>
      </c>
      <c r="R1378" s="24">
        <f>IF(P1378&lt;600,425+0.773*P1378-1.69/1000*P1378^2+2.22/1000^2*P1378^3,IF(P1378&lt;735,666+13002/(738-P1378),IF(P1378&lt;900,545+17820/(P1378-731),650)))</f>
        <v>631.11374219352263</v>
      </c>
      <c r="S1378" s="12">
        <f>LambdaP*MassivSI/(dP/1000)/(R1378*RhoA)/(1+Q1378/3)*(D1378-P1378)*DeltaT-(EXP(Q1378/10)-1)*(D1378-D1377)</f>
        <v>0.26313226227063069</v>
      </c>
    </row>
    <row r="1379" spans="2:19" x14ac:dyDescent="0.25">
      <c r="B1379" s="3">
        <f t="shared" si="84"/>
        <v>6805</v>
      </c>
      <c r="C1379" s="14">
        <f t="shared" si="85"/>
        <v>113.41666666666667</v>
      </c>
      <c r="D1379" s="11">
        <f t="shared" si="86"/>
        <v>1040.5946119030843</v>
      </c>
      <c r="E1379" s="11">
        <f t="shared" si="87"/>
        <v>447.23190756620977</v>
      </c>
      <c r="F1379" s="11">
        <f>L1379</f>
        <v>447.23190756620977</v>
      </c>
      <c r="G1379" s="11">
        <f>P1379</f>
        <v>447.23190756620977</v>
      </c>
      <c r="H1379" s="24">
        <f>H1378+IF(Limit=Oui,MAX(0,K1378),K1378)</f>
        <v>447.23190756620977</v>
      </c>
      <c r="I1379" s="12">
        <f>Cp*RhoP/(J1379*RhoA)*dP/1000*MassivSS</f>
        <v>0.44870220085275275</v>
      </c>
      <c r="J1379" s="24">
        <f>IF(H1379&lt;600,425+0.773*H1379-1.69/1000*H1379^2+2.22/1000^2*H1379^3,IF(H1379&lt;735,666+13002/(738-H1379),IF(H1379&lt;900,545+17820/(H1379-731),650)))</f>
        <v>631.26981286611385</v>
      </c>
      <c r="K1379" s="12">
        <f>LambdaP*MassivSS/(dP/1000)/(J1379*RhoA)/(1+I1379/3)*(D1379-H1379)*DeltaT-(EXP(I1379/10)-1)*(D1379-D1378)</f>
        <v>0.26301039613526961</v>
      </c>
      <c r="L1379" s="24">
        <f>L1378+IF(Limit=Oui,MAX(0,O1378),O1378)</f>
        <v>447.23190756620977</v>
      </c>
      <c r="M1379" s="12">
        <f>Cp*RhoP/(N1379*RhoA)*dP/1000*MassivW</f>
        <v>0.44870220085275275</v>
      </c>
      <c r="N1379" s="24">
        <f>IF(L1379&lt;600,425+0.773*L1379-1.69/1000*L1379^2+2.22/1000^2*L1379^3,IF(L1379&lt;735,666+13002/(738-L1379),IF(L1379&lt;900,545+17820/(L1379-731),650)))</f>
        <v>631.26981286611385</v>
      </c>
      <c r="O1379" s="12">
        <f>LambdaP*MassivW/(dP/1000)/(N1379*RhoA)/(1+M1379/3)*(D1379-L1379)*DeltaT-(EXP(M1379/10)-1)*(D1379-D1378)</f>
        <v>0.26301039613526961</v>
      </c>
      <c r="P1379" s="24">
        <f>P1378+IF(Limit=Oui,MAX(0,S1378),S1378)</f>
        <v>447.23190756620977</v>
      </c>
      <c r="Q1379" s="12">
        <f>Cp*RhoP/(R1379*RhoA)*dP/1000*MassivSI</f>
        <v>0.44870220085275275</v>
      </c>
      <c r="R1379" s="24">
        <f>IF(P1379&lt;600,425+0.773*P1379-1.69/1000*P1379^2+2.22/1000^2*P1379^3,IF(P1379&lt;735,666+13002/(738-P1379),IF(P1379&lt;900,545+17820/(P1379-731),650)))</f>
        <v>631.26981286611385</v>
      </c>
      <c r="S1379" s="12">
        <f>LambdaP*MassivSI/(dP/1000)/(R1379*RhoA)/(1+Q1379/3)*(D1379-P1379)*DeltaT-(EXP(Q1379/10)-1)*(D1379-D1378)</f>
        <v>0.26301039613526961</v>
      </c>
    </row>
    <row r="1380" spans="2:19" x14ac:dyDescent="0.25">
      <c r="B1380" s="3">
        <f t="shared" si="84"/>
        <v>6810</v>
      </c>
      <c r="C1380" s="14">
        <f t="shared" si="85"/>
        <v>113.5</v>
      </c>
      <c r="D1380" s="11">
        <f t="shared" si="86"/>
        <v>1040.7045397115785</v>
      </c>
      <c r="E1380" s="11">
        <f t="shared" si="87"/>
        <v>447.49491796234503</v>
      </c>
      <c r="F1380" s="11">
        <f>L1380</f>
        <v>447.49491796234503</v>
      </c>
      <c r="G1380" s="11">
        <f>P1380</f>
        <v>447.49491796234503</v>
      </c>
      <c r="H1380" s="24">
        <f>H1379+IF(Limit=Oui,MAX(0,K1379),K1379)</f>
        <v>447.49491796234503</v>
      </c>
      <c r="I1380" s="12">
        <f>Cp*RhoP/(J1380*RhoA)*dP/1000*MassivSS</f>
        <v>0.44859121899314935</v>
      </c>
      <c r="J1380" s="24">
        <f>IF(H1380&lt;600,425+0.773*H1380-1.69/1000*H1380^2+2.22/1000^2*H1380^3,IF(H1380&lt;735,666+13002/(738-H1380),IF(H1380&lt;900,545+17820/(H1380-731),650)))</f>
        <v>631.4259895694845</v>
      </c>
      <c r="K1380" s="12">
        <f>LambdaP*MassivSS/(dP/1000)/(J1380*RhoA)/(1+I1380/3)*(D1380-H1380)*DeltaT-(EXP(I1380/10)-1)*(D1380-D1379)</f>
        <v>0.26288855690442631</v>
      </c>
      <c r="L1380" s="24">
        <f>L1379+IF(Limit=Oui,MAX(0,O1379),O1379)</f>
        <v>447.49491796234503</v>
      </c>
      <c r="M1380" s="12">
        <f>Cp*RhoP/(N1380*RhoA)*dP/1000*MassivW</f>
        <v>0.44859121899314935</v>
      </c>
      <c r="N1380" s="24">
        <f>IF(L1380&lt;600,425+0.773*L1380-1.69/1000*L1380^2+2.22/1000^2*L1380^3,IF(L1380&lt;735,666+13002/(738-L1380),IF(L1380&lt;900,545+17820/(L1380-731),650)))</f>
        <v>631.4259895694845</v>
      </c>
      <c r="O1380" s="12">
        <f>LambdaP*MassivW/(dP/1000)/(N1380*RhoA)/(1+M1380/3)*(D1380-L1380)*DeltaT-(EXP(M1380/10)-1)*(D1380-D1379)</f>
        <v>0.26288855690442631</v>
      </c>
      <c r="P1380" s="24">
        <f>P1379+IF(Limit=Oui,MAX(0,S1379),S1379)</f>
        <v>447.49491796234503</v>
      </c>
      <c r="Q1380" s="12">
        <f>Cp*RhoP/(R1380*RhoA)*dP/1000*MassivSI</f>
        <v>0.44859121899314935</v>
      </c>
      <c r="R1380" s="24">
        <f>IF(P1380&lt;600,425+0.773*P1380-1.69/1000*P1380^2+2.22/1000^2*P1380^3,IF(P1380&lt;735,666+13002/(738-P1380),IF(P1380&lt;900,545+17820/(P1380-731),650)))</f>
        <v>631.4259895694845</v>
      </c>
      <c r="S1380" s="12">
        <f>LambdaP*MassivSI/(dP/1000)/(R1380*RhoA)/(1+Q1380/3)*(D1380-P1380)*DeltaT-(EXP(Q1380/10)-1)*(D1380-D1379)</f>
        <v>0.26288855690442631</v>
      </c>
    </row>
    <row r="1381" spans="2:19" x14ac:dyDescent="0.25">
      <c r="B1381" s="3">
        <f t="shared" si="84"/>
        <v>6815</v>
      </c>
      <c r="C1381" s="14">
        <f t="shared" si="85"/>
        <v>113.58333333333333</v>
      </c>
      <c r="D1381" s="11">
        <f t="shared" si="86"/>
        <v>1040.8143869278306</v>
      </c>
      <c r="E1381" s="11">
        <f t="shared" si="87"/>
        <v>447.75780651924947</v>
      </c>
      <c r="F1381" s="11">
        <f>L1381</f>
        <v>447.75780651924947</v>
      </c>
      <c r="G1381" s="11">
        <f>P1381</f>
        <v>447.75780651924947</v>
      </c>
      <c r="H1381" s="24">
        <f>H1380+IF(Limit=Oui,MAX(0,K1380),K1380)</f>
        <v>447.75780651924947</v>
      </c>
      <c r="I1381" s="12">
        <f>Cp*RhoP/(J1381*RhoA)*dP/1000*MassivSS</f>
        <v>0.44848021672164179</v>
      </c>
      <c r="J1381" s="24">
        <f>IF(H1381&lt;600,425+0.773*H1381-1.69/1000*H1381^2+2.22/1000^2*H1381^3,IF(H1381&lt;735,666+13002/(738-H1381),IF(H1381&lt;900,545+17820/(H1381-731),650)))</f>
        <v>631.58227231400213</v>
      </c>
      <c r="K1381" s="12">
        <f>LambdaP*MassivSS/(dP/1000)/(J1381*RhoA)/(1+I1381/3)*(D1381-H1381)*DeltaT-(EXP(I1381/10)-1)*(D1381-D1380)</f>
        <v>0.26276674466408639</v>
      </c>
      <c r="L1381" s="24">
        <f>L1380+IF(Limit=Oui,MAX(0,O1380),O1380)</f>
        <v>447.75780651924947</v>
      </c>
      <c r="M1381" s="12">
        <f>Cp*RhoP/(N1381*RhoA)*dP/1000*MassivW</f>
        <v>0.44848021672164179</v>
      </c>
      <c r="N1381" s="24">
        <f>IF(L1381&lt;600,425+0.773*L1381-1.69/1000*L1381^2+2.22/1000^2*L1381^3,IF(L1381&lt;735,666+13002/(738-L1381),IF(L1381&lt;900,545+17820/(L1381-731),650)))</f>
        <v>631.58227231400213</v>
      </c>
      <c r="O1381" s="12">
        <f>LambdaP*MassivW/(dP/1000)/(N1381*RhoA)/(1+M1381/3)*(D1381-L1381)*DeltaT-(EXP(M1381/10)-1)*(D1381-D1380)</f>
        <v>0.26276674466408639</v>
      </c>
      <c r="P1381" s="24">
        <f>P1380+IF(Limit=Oui,MAX(0,S1380),S1380)</f>
        <v>447.75780651924947</v>
      </c>
      <c r="Q1381" s="12">
        <f>Cp*RhoP/(R1381*RhoA)*dP/1000*MassivSI</f>
        <v>0.44848021672164179</v>
      </c>
      <c r="R1381" s="24">
        <f>IF(P1381&lt;600,425+0.773*P1381-1.69/1000*P1381^2+2.22/1000^2*P1381^3,IF(P1381&lt;735,666+13002/(738-P1381),IF(P1381&lt;900,545+17820/(P1381-731),650)))</f>
        <v>631.58227231400213</v>
      </c>
      <c r="S1381" s="12">
        <f>LambdaP*MassivSI/(dP/1000)/(R1381*RhoA)/(1+Q1381/3)*(D1381-P1381)*DeltaT-(EXP(Q1381/10)-1)*(D1381-D1380)</f>
        <v>0.26276674466408639</v>
      </c>
    </row>
    <row r="1382" spans="2:19" x14ac:dyDescent="0.25">
      <c r="B1382" s="3">
        <f t="shared" si="84"/>
        <v>6820</v>
      </c>
      <c r="C1382" s="14">
        <f t="shared" si="85"/>
        <v>113.66666666666667</v>
      </c>
      <c r="D1382" s="11">
        <f t="shared" si="86"/>
        <v>1040.9241536699244</v>
      </c>
      <c r="E1382" s="11">
        <f t="shared" si="87"/>
        <v>448.02057326391355</v>
      </c>
      <c r="F1382" s="11">
        <f>L1382</f>
        <v>448.02057326391355</v>
      </c>
      <c r="G1382" s="11">
        <f>P1382</f>
        <v>448.02057326391355</v>
      </c>
      <c r="H1382" s="24">
        <f>H1381+IF(Limit=Oui,MAX(0,K1381),K1381)</f>
        <v>448.02057326391355</v>
      </c>
      <c r="I1382" s="12">
        <f>Cp*RhoP/(J1382*RhoA)*dP/1000*MassivSS</f>
        <v>0.44836919410222681</v>
      </c>
      <c r="J1382" s="24">
        <f>IF(H1382&lt;600,425+0.773*H1382-1.69/1000*H1382^2+2.22/1000^2*H1382^3,IF(H1382&lt;735,666+13002/(738-H1382),IF(H1382&lt;900,545+17820/(H1382-731),650)))</f>
        <v>631.73866110959909</v>
      </c>
      <c r="K1382" s="12">
        <f>LambdaP*MassivSS/(dP/1000)/(J1382*RhoA)/(1+I1382/3)*(D1382-H1382)*DeltaT-(EXP(I1382/10)-1)*(D1382-D1381)</f>
        <v>0.26264495950008182</v>
      </c>
      <c r="L1382" s="24">
        <f>L1381+IF(Limit=Oui,MAX(0,O1381),O1381)</f>
        <v>448.02057326391355</v>
      </c>
      <c r="M1382" s="12">
        <f>Cp*RhoP/(N1382*RhoA)*dP/1000*MassivW</f>
        <v>0.44836919410222681</v>
      </c>
      <c r="N1382" s="24">
        <f>IF(L1382&lt;600,425+0.773*L1382-1.69/1000*L1382^2+2.22/1000^2*L1382^3,IF(L1382&lt;735,666+13002/(738-L1382),IF(L1382&lt;900,545+17820/(L1382-731),650)))</f>
        <v>631.73866110959909</v>
      </c>
      <c r="O1382" s="12">
        <f>LambdaP*MassivW/(dP/1000)/(N1382*RhoA)/(1+M1382/3)*(D1382-L1382)*DeltaT-(EXP(M1382/10)-1)*(D1382-D1381)</f>
        <v>0.26264495950008182</v>
      </c>
      <c r="P1382" s="24">
        <f>P1381+IF(Limit=Oui,MAX(0,S1381),S1381)</f>
        <v>448.02057326391355</v>
      </c>
      <c r="Q1382" s="12">
        <f>Cp*RhoP/(R1382*RhoA)*dP/1000*MassivSI</f>
        <v>0.44836919410222681</v>
      </c>
      <c r="R1382" s="24">
        <f>IF(P1382&lt;600,425+0.773*P1382-1.69/1000*P1382^2+2.22/1000^2*P1382^3,IF(P1382&lt;735,666+13002/(738-P1382),IF(P1382&lt;900,545+17820/(P1382-731),650)))</f>
        <v>631.73866110959909</v>
      </c>
      <c r="S1382" s="12">
        <f>LambdaP*MassivSI/(dP/1000)/(R1382*RhoA)/(1+Q1382/3)*(D1382-P1382)*DeltaT-(EXP(Q1382/10)-1)*(D1382-D1381)</f>
        <v>0.26264495950008182</v>
      </c>
    </row>
    <row r="1383" spans="2:19" x14ac:dyDescent="0.25">
      <c r="B1383" s="3">
        <f t="shared" si="84"/>
        <v>6825</v>
      </c>
      <c r="C1383" s="14">
        <f t="shared" si="85"/>
        <v>113.75</v>
      </c>
      <c r="D1383" s="11">
        <f t="shared" si="86"/>
        <v>1041.0338400556843</v>
      </c>
      <c r="E1383" s="11">
        <f t="shared" si="87"/>
        <v>448.28321822341366</v>
      </c>
      <c r="F1383" s="11">
        <f>L1383</f>
        <v>448.28321822341366</v>
      </c>
      <c r="G1383" s="11">
        <f>P1383</f>
        <v>448.28321822341366</v>
      </c>
      <c r="H1383" s="24">
        <f>H1382+IF(Limit=Oui,MAX(0,K1382),K1382)</f>
        <v>448.28321822341366</v>
      </c>
      <c r="I1383" s="12">
        <f>Cp*RhoP/(J1383*RhoA)*dP/1000*MassivSS</f>
        <v>0.44825815119917156</v>
      </c>
      <c r="J1383" s="24">
        <f>IF(H1383&lt;600,425+0.773*H1383-1.69/1000*H1383^2+2.22/1000^2*H1383^3,IF(H1383&lt;735,666+13002/(738-H1383),IF(H1383&lt;900,545+17820/(H1383-731),650)))</f>
        <v>631.89515596577542</v>
      </c>
      <c r="K1383" s="12">
        <f>LambdaP*MassivSS/(dP/1000)/(J1383*RhoA)/(1+I1383/3)*(D1383-H1383)*DeltaT-(EXP(I1383/10)-1)*(D1383-D1382)</f>
        <v>0.26252320149812097</v>
      </c>
      <c r="L1383" s="24">
        <f>L1382+IF(Limit=Oui,MAX(0,O1382),O1382)</f>
        <v>448.28321822341366</v>
      </c>
      <c r="M1383" s="12">
        <f>Cp*RhoP/(N1383*RhoA)*dP/1000*MassivW</f>
        <v>0.44825815119917156</v>
      </c>
      <c r="N1383" s="24">
        <f>IF(L1383&lt;600,425+0.773*L1383-1.69/1000*L1383^2+2.22/1000^2*L1383^3,IF(L1383&lt;735,666+13002/(738-L1383),IF(L1383&lt;900,545+17820/(L1383-731),650)))</f>
        <v>631.89515596577542</v>
      </c>
      <c r="O1383" s="12">
        <f>LambdaP*MassivW/(dP/1000)/(N1383*RhoA)/(1+M1383/3)*(D1383-L1383)*DeltaT-(EXP(M1383/10)-1)*(D1383-D1382)</f>
        <v>0.26252320149812097</v>
      </c>
      <c r="P1383" s="24">
        <f>P1382+IF(Limit=Oui,MAX(0,S1382),S1382)</f>
        <v>448.28321822341366</v>
      </c>
      <c r="Q1383" s="12">
        <f>Cp*RhoP/(R1383*RhoA)*dP/1000*MassivSI</f>
        <v>0.44825815119917156</v>
      </c>
      <c r="R1383" s="24">
        <f>IF(P1383&lt;600,425+0.773*P1383-1.69/1000*P1383^2+2.22/1000^2*P1383^3,IF(P1383&lt;735,666+13002/(738-P1383),IF(P1383&lt;900,545+17820/(P1383-731),650)))</f>
        <v>631.89515596577542</v>
      </c>
      <c r="S1383" s="12">
        <f>LambdaP*MassivSI/(dP/1000)/(R1383*RhoA)/(1+Q1383/3)*(D1383-P1383)*DeltaT-(EXP(Q1383/10)-1)*(D1383-D1382)</f>
        <v>0.26252320149812097</v>
      </c>
    </row>
    <row r="1384" spans="2:19" x14ac:dyDescent="0.25">
      <c r="B1384" s="3">
        <f t="shared" si="84"/>
        <v>6830</v>
      </c>
      <c r="C1384" s="14">
        <f t="shared" si="85"/>
        <v>113.83333333333333</v>
      </c>
      <c r="D1384" s="11">
        <f t="shared" si="86"/>
        <v>1041.1434462026764</v>
      </c>
      <c r="E1384" s="11">
        <f t="shared" si="87"/>
        <v>448.5457414249118</v>
      </c>
      <c r="F1384" s="11">
        <f>L1384</f>
        <v>448.5457414249118</v>
      </c>
      <c r="G1384" s="11">
        <f>P1384</f>
        <v>448.5457414249118</v>
      </c>
      <c r="H1384" s="24">
        <f>H1383+IF(Limit=Oui,MAX(0,K1383),K1383)</f>
        <v>448.5457414249118</v>
      </c>
      <c r="I1384" s="12">
        <f>Cp*RhoP/(J1384*RhoA)*dP/1000*MassivSS</f>
        <v>0.44814708807701337</v>
      </c>
      <c r="J1384" s="24">
        <f>IF(H1384&lt;600,425+0.773*H1384-1.69/1000*H1384^2+2.22/1000^2*H1384^3,IF(H1384&lt;735,666+13002/(738-H1384),IF(H1384&lt;900,545+17820/(H1384-731),650)))</f>
        <v>632.05175689159944</v>
      </c>
      <c r="K1384" s="12">
        <f>LambdaP*MassivSS/(dP/1000)/(J1384*RhoA)/(1+I1384/3)*(D1384-H1384)*DeltaT-(EXP(I1384/10)-1)*(D1384-D1383)</f>
        <v>0.26240147074376768</v>
      </c>
      <c r="L1384" s="24">
        <f>L1383+IF(Limit=Oui,MAX(0,O1383),O1383)</f>
        <v>448.5457414249118</v>
      </c>
      <c r="M1384" s="12">
        <f>Cp*RhoP/(N1384*RhoA)*dP/1000*MassivW</f>
        <v>0.44814708807701337</v>
      </c>
      <c r="N1384" s="24">
        <f>IF(L1384&lt;600,425+0.773*L1384-1.69/1000*L1384^2+2.22/1000^2*L1384^3,IF(L1384&lt;735,666+13002/(738-L1384),IF(L1384&lt;900,545+17820/(L1384-731),650)))</f>
        <v>632.05175689159944</v>
      </c>
      <c r="O1384" s="12">
        <f>LambdaP*MassivW/(dP/1000)/(N1384*RhoA)/(1+M1384/3)*(D1384-L1384)*DeltaT-(EXP(M1384/10)-1)*(D1384-D1383)</f>
        <v>0.26240147074376768</v>
      </c>
      <c r="P1384" s="24">
        <f>P1383+IF(Limit=Oui,MAX(0,S1383),S1383)</f>
        <v>448.5457414249118</v>
      </c>
      <c r="Q1384" s="12">
        <f>Cp*RhoP/(R1384*RhoA)*dP/1000*MassivSI</f>
        <v>0.44814708807701337</v>
      </c>
      <c r="R1384" s="24">
        <f>IF(P1384&lt;600,425+0.773*P1384-1.69/1000*P1384^2+2.22/1000^2*P1384^3,IF(P1384&lt;735,666+13002/(738-P1384),IF(P1384&lt;900,545+17820/(P1384-731),650)))</f>
        <v>632.05175689159944</v>
      </c>
      <c r="S1384" s="12">
        <f>LambdaP*MassivSI/(dP/1000)/(R1384*RhoA)/(1+Q1384/3)*(D1384-P1384)*DeltaT-(EXP(Q1384/10)-1)*(D1384-D1383)</f>
        <v>0.26240147074376768</v>
      </c>
    </row>
    <row r="1385" spans="2:19" x14ac:dyDescent="0.25">
      <c r="B1385" s="3">
        <f t="shared" si="84"/>
        <v>6835</v>
      </c>
      <c r="C1385" s="14">
        <f t="shared" si="85"/>
        <v>113.91666666666667</v>
      </c>
      <c r="D1385" s="11">
        <f t="shared" si="86"/>
        <v>1041.252972228209</v>
      </c>
      <c r="E1385" s="11">
        <f t="shared" si="87"/>
        <v>448.80814289565558</v>
      </c>
      <c r="F1385" s="11">
        <f>L1385</f>
        <v>448.80814289565558</v>
      </c>
      <c r="G1385" s="11">
        <f>P1385</f>
        <v>448.80814289565558</v>
      </c>
      <c r="H1385" s="24">
        <f>H1384+IF(Limit=Oui,MAX(0,K1384),K1384)</f>
        <v>448.80814289565558</v>
      </c>
      <c r="I1385" s="12">
        <f>Cp*RhoP/(J1385*RhoA)*dP/1000*MassivSS</f>
        <v>0.44803600480055739</v>
      </c>
      <c r="J1385" s="24">
        <f>IF(H1385&lt;600,425+0.773*H1385-1.69/1000*H1385^2+2.22/1000^2*H1385^3,IF(H1385&lt;735,666+13002/(738-H1385),IF(H1385&lt;900,545+17820/(H1385-731),650)))</f>
        <v>632.20846389570841</v>
      </c>
      <c r="K1385" s="12">
        <f>LambdaP*MassivSS/(dP/1000)/(J1385*RhoA)/(1+I1385/3)*(D1385-H1385)*DeltaT-(EXP(I1385/10)-1)*(D1385-D1384)</f>
        <v>0.26227976732246233</v>
      </c>
      <c r="L1385" s="24">
        <f>L1384+IF(Limit=Oui,MAX(0,O1384),O1384)</f>
        <v>448.80814289565558</v>
      </c>
      <c r="M1385" s="12">
        <f>Cp*RhoP/(N1385*RhoA)*dP/1000*MassivW</f>
        <v>0.44803600480055739</v>
      </c>
      <c r="N1385" s="24">
        <f>IF(L1385&lt;600,425+0.773*L1385-1.69/1000*L1385^2+2.22/1000^2*L1385^3,IF(L1385&lt;735,666+13002/(738-L1385),IF(L1385&lt;900,545+17820/(L1385-731),650)))</f>
        <v>632.20846389570841</v>
      </c>
      <c r="O1385" s="12">
        <f>LambdaP*MassivW/(dP/1000)/(N1385*RhoA)/(1+M1385/3)*(D1385-L1385)*DeltaT-(EXP(M1385/10)-1)*(D1385-D1384)</f>
        <v>0.26227976732246233</v>
      </c>
      <c r="P1385" s="24">
        <f>P1384+IF(Limit=Oui,MAX(0,S1384),S1384)</f>
        <v>448.80814289565558</v>
      </c>
      <c r="Q1385" s="12">
        <f>Cp*RhoP/(R1385*RhoA)*dP/1000*MassivSI</f>
        <v>0.44803600480055739</v>
      </c>
      <c r="R1385" s="24">
        <f>IF(P1385&lt;600,425+0.773*P1385-1.69/1000*P1385^2+2.22/1000^2*P1385^3,IF(P1385&lt;735,666+13002/(738-P1385),IF(P1385&lt;900,545+17820/(P1385-731),650)))</f>
        <v>632.20846389570841</v>
      </c>
      <c r="S1385" s="12">
        <f>LambdaP*MassivSI/(dP/1000)/(R1385*RhoA)/(1+Q1385/3)*(D1385-P1385)*DeltaT-(EXP(Q1385/10)-1)*(D1385-D1384)</f>
        <v>0.26227976732246233</v>
      </c>
    </row>
    <row r="1386" spans="2:19" x14ac:dyDescent="0.25">
      <c r="B1386" s="3">
        <f t="shared" si="84"/>
        <v>6840</v>
      </c>
      <c r="C1386" s="14">
        <f t="shared" si="85"/>
        <v>114</v>
      </c>
      <c r="D1386" s="11">
        <f t="shared" si="86"/>
        <v>1041.3624182493331</v>
      </c>
      <c r="E1386" s="11">
        <f t="shared" si="87"/>
        <v>449.07042266297805</v>
      </c>
      <c r="F1386" s="11">
        <f>L1386</f>
        <v>449.07042266297805</v>
      </c>
      <c r="G1386" s="11">
        <f>P1386</f>
        <v>449.07042266297805</v>
      </c>
      <c r="H1386" s="24">
        <f>H1385+IF(Limit=Oui,MAX(0,K1385),K1385)</f>
        <v>449.07042266297805</v>
      </c>
      <c r="I1386" s="12">
        <f>Cp*RhoP/(J1386*RhoA)*dP/1000*MassivSS</f>
        <v>0.44792490143487546</v>
      </c>
      <c r="J1386" s="24">
        <f>IF(H1386&lt;600,425+0.773*H1386-1.69/1000*H1386^2+2.22/1000^2*H1386^3,IF(H1386&lt;735,666+13002/(738-H1386),IF(H1386&lt;900,545+17820/(H1386-731),650)))</f>
        <v>632.36527698631016</v>
      </c>
      <c r="K1386" s="12">
        <f>LambdaP*MassivSS/(dP/1000)/(J1386*RhoA)/(1+I1386/3)*(D1386-H1386)*DeltaT-(EXP(I1386/10)-1)*(D1386-D1385)</f>
        <v>0.26215809131955164</v>
      </c>
      <c r="L1386" s="24">
        <f>L1385+IF(Limit=Oui,MAX(0,O1385),O1385)</f>
        <v>449.07042266297805</v>
      </c>
      <c r="M1386" s="12">
        <f>Cp*RhoP/(N1386*RhoA)*dP/1000*MassivW</f>
        <v>0.44792490143487546</v>
      </c>
      <c r="N1386" s="24">
        <f>IF(L1386&lt;600,425+0.773*L1386-1.69/1000*L1386^2+2.22/1000^2*L1386^3,IF(L1386&lt;735,666+13002/(738-L1386),IF(L1386&lt;900,545+17820/(L1386-731),650)))</f>
        <v>632.36527698631016</v>
      </c>
      <c r="O1386" s="12">
        <f>LambdaP*MassivW/(dP/1000)/(N1386*RhoA)/(1+M1386/3)*(D1386-L1386)*DeltaT-(EXP(M1386/10)-1)*(D1386-D1385)</f>
        <v>0.26215809131955164</v>
      </c>
      <c r="P1386" s="24">
        <f>P1385+IF(Limit=Oui,MAX(0,S1385),S1385)</f>
        <v>449.07042266297805</v>
      </c>
      <c r="Q1386" s="12">
        <f>Cp*RhoP/(R1386*RhoA)*dP/1000*MassivSI</f>
        <v>0.44792490143487546</v>
      </c>
      <c r="R1386" s="24">
        <f>IF(P1386&lt;600,425+0.773*P1386-1.69/1000*P1386^2+2.22/1000^2*P1386^3,IF(P1386&lt;735,666+13002/(738-P1386),IF(P1386&lt;900,545+17820/(P1386-731),650)))</f>
        <v>632.36527698631016</v>
      </c>
      <c r="S1386" s="12">
        <f>LambdaP*MassivSI/(dP/1000)/(R1386*RhoA)/(1+Q1386/3)*(D1386-P1386)*DeltaT-(EXP(Q1386/10)-1)*(D1386-D1385)</f>
        <v>0.26215809131955164</v>
      </c>
    </row>
    <row r="1387" spans="2:19" x14ac:dyDescent="0.25">
      <c r="B1387" s="3">
        <f t="shared" si="84"/>
        <v>6845</v>
      </c>
      <c r="C1387" s="14">
        <f t="shared" si="85"/>
        <v>114.08333333333333</v>
      </c>
      <c r="D1387" s="11">
        <f t="shared" si="86"/>
        <v>1041.4717843828435</v>
      </c>
      <c r="E1387" s="11">
        <f t="shared" si="87"/>
        <v>449.33258075429762</v>
      </c>
      <c r="F1387" s="11">
        <f>L1387</f>
        <v>449.33258075429762</v>
      </c>
      <c r="G1387" s="11">
        <f>P1387</f>
        <v>449.33258075429762</v>
      </c>
      <c r="H1387" s="24">
        <f>H1386+IF(Limit=Oui,MAX(0,K1386),K1386)</f>
        <v>449.33258075429762</v>
      </c>
      <c r="I1387" s="12">
        <f>Cp*RhoP/(J1387*RhoA)*dP/1000*MassivSS</f>
        <v>0.44781377804530331</v>
      </c>
      <c r="J1387" s="24">
        <f>IF(H1387&lt;600,425+0.773*H1387-1.69/1000*H1387^2+2.22/1000^2*H1387^3,IF(H1387&lt;735,666+13002/(738-H1387),IF(H1387&lt;900,545+17820/(H1387-731),650)))</f>
        <v>632.52219617118453</v>
      </c>
      <c r="K1387" s="12">
        <f>LambdaP*MassivSS/(dP/1000)/(J1387*RhoA)/(1+I1387/3)*(D1387-H1387)*DeltaT-(EXP(I1387/10)-1)*(D1387-D1386)</f>
        <v>0.26203644282021604</v>
      </c>
      <c r="L1387" s="24">
        <f>L1386+IF(Limit=Oui,MAX(0,O1386),O1386)</f>
        <v>449.33258075429762</v>
      </c>
      <c r="M1387" s="12">
        <f>Cp*RhoP/(N1387*RhoA)*dP/1000*MassivW</f>
        <v>0.44781377804530331</v>
      </c>
      <c r="N1387" s="24">
        <f>IF(L1387&lt;600,425+0.773*L1387-1.69/1000*L1387^2+2.22/1000^2*L1387^3,IF(L1387&lt;735,666+13002/(738-L1387),IF(L1387&lt;900,545+17820/(L1387-731),650)))</f>
        <v>632.52219617118453</v>
      </c>
      <c r="O1387" s="12">
        <f>LambdaP*MassivW/(dP/1000)/(N1387*RhoA)/(1+M1387/3)*(D1387-L1387)*DeltaT-(EXP(M1387/10)-1)*(D1387-D1386)</f>
        <v>0.26203644282021604</v>
      </c>
      <c r="P1387" s="24">
        <f>P1386+IF(Limit=Oui,MAX(0,S1386),S1386)</f>
        <v>449.33258075429762</v>
      </c>
      <c r="Q1387" s="12">
        <f>Cp*RhoP/(R1387*RhoA)*dP/1000*MassivSI</f>
        <v>0.44781377804530331</v>
      </c>
      <c r="R1387" s="24">
        <f>IF(P1387&lt;600,425+0.773*P1387-1.69/1000*P1387^2+2.22/1000^2*P1387^3,IF(P1387&lt;735,666+13002/(738-P1387),IF(P1387&lt;900,545+17820/(P1387-731),650)))</f>
        <v>632.52219617118453</v>
      </c>
      <c r="S1387" s="12">
        <f>LambdaP*MassivSI/(dP/1000)/(R1387*RhoA)/(1+Q1387/3)*(D1387-P1387)*DeltaT-(EXP(Q1387/10)-1)*(D1387-D1386)</f>
        <v>0.26203644282021604</v>
      </c>
    </row>
    <row r="1388" spans="2:19" x14ac:dyDescent="0.25">
      <c r="B1388" s="3">
        <f t="shared" si="84"/>
        <v>6850</v>
      </c>
      <c r="C1388" s="14">
        <f t="shared" si="85"/>
        <v>114.16666666666667</v>
      </c>
      <c r="D1388" s="11">
        <f t="shared" si="86"/>
        <v>1041.5810707452792</v>
      </c>
      <c r="E1388" s="11">
        <f t="shared" si="87"/>
        <v>449.59461719711783</v>
      </c>
      <c r="F1388" s="11">
        <f>L1388</f>
        <v>449.59461719711783</v>
      </c>
      <c r="G1388" s="11">
        <f>P1388</f>
        <v>449.59461719711783</v>
      </c>
      <c r="H1388" s="24">
        <f>H1387+IF(Limit=Oui,MAX(0,K1387),K1387)</f>
        <v>449.59461719711783</v>
      </c>
      <c r="I1388" s="12">
        <f>Cp*RhoP/(J1388*RhoA)*dP/1000*MassivSS</f>
        <v>0.44770263469744087</v>
      </c>
      <c r="J1388" s="24">
        <f>IF(H1388&lt;600,425+0.773*H1388-1.69/1000*H1388^2+2.22/1000^2*H1388^3,IF(H1388&lt;735,666+13002/(738-H1388),IF(H1388&lt;900,545+17820/(H1388-731),650)))</f>
        <v>632.67922145768387</v>
      </c>
      <c r="K1388" s="12">
        <f>LambdaP*MassivSS/(dP/1000)/(J1388*RhoA)/(1+I1388/3)*(D1388-H1388)*DeltaT-(EXP(I1388/10)-1)*(D1388-D1387)</f>
        <v>0.26191482190952164</v>
      </c>
      <c r="L1388" s="24">
        <f>L1387+IF(Limit=Oui,MAX(0,O1387),O1387)</f>
        <v>449.59461719711783</v>
      </c>
      <c r="M1388" s="12">
        <f>Cp*RhoP/(N1388*RhoA)*dP/1000*MassivW</f>
        <v>0.44770263469744087</v>
      </c>
      <c r="N1388" s="24">
        <f>IF(L1388&lt;600,425+0.773*L1388-1.69/1000*L1388^2+2.22/1000^2*L1388^3,IF(L1388&lt;735,666+13002/(738-L1388),IF(L1388&lt;900,545+17820/(L1388-731),650)))</f>
        <v>632.67922145768387</v>
      </c>
      <c r="O1388" s="12">
        <f>LambdaP*MassivW/(dP/1000)/(N1388*RhoA)/(1+M1388/3)*(D1388-L1388)*DeltaT-(EXP(M1388/10)-1)*(D1388-D1387)</f>
        <v>0.26191482190952164</v>
      </c>
      <c r="P1388" s="24">
        <f>P1387+IF(Limit=Oui,MAX(0,S1387),S1387)</f>
        <v>449.59461719711783</v>
      </c>
      <c r="Q1388" s="12">
        <f>Cp*RhoP/(R1388*RhoA)*dP/1000*MassivSI</f>
        <v>0.44770263469744087</v>
      </c>
      <c r="R1388" s="24">
        <f>IF(P1388&lt;600,425+0.773*P1388-1.69/1000*P1388^2+2.22/1000^2*P1388^3,IF(P1388&lt;735,666+13002/(738-P1388),IF(P1388&lt;900,545+17820/(P1388-731),650)))</f>
        <v>632.67922145768387</v>
      </c>
      <c r="S1388" s="12">
        <f>LambdaP*MassivSI/(dP/1000)/(R1388*RhoA)/(1+Q1388/3)*(D1388-P1388)*DeltaT-(EXP(Q1388/10)-1)*(D1388-D1387)</f>
        <v>0.26191482190952164</v>
      </c>
    </row>
    <row r="1389" spans="2:19" x14ac:dyDescent="0.25">
      <c r="B1389" s="3">
        <f t="shared" si="84"/>
        <v>6855</v>
      </c>
      <c r="C1389" s="14">
        <f t="shared" si="85"/>
        <v>114.25</v>
      </c>
      <c r="D1389" s="11">
        <f t="shared" si="86"/>
        <v>1041.6902774529244</v>
      </c>
      <c r="E1389" s="11">
        <f t="shared" si="87"/>
        <v>449.85653201902733</v>
      </c>
      <c r="F1389" s="11">
        <f>L1389</f>
        <v>449.85653201902733</v>
      </c>
      <c r="G1389" s="11">
        <f>P1389</f>
        <v>449.85653201902733</v>
      </c>
      <c r="H1389" s="24">
        <f>H1388+IF(Limit=Oui,MAX(0,K1388),K1388)</f>
        <v>449.85653201902733</v>
      </c>
      <c r="I1389" s="12">
        <f>Cp*RhoP/(J1389*RhoA)*dP/1000*MassivSS</f>
        <v>0.4475914714571485</v>
      </c>
      <c r="J1389" s="24">
        <f>IF(H1389&lt;600,425+0.773*H1389-1.69/1000*H1389^2+2.22/1000^2*H1389^3,IF(H1389&lt;735,666+13002/(738-H1389),IF(H1389&lt;900,545+17820/(H1389-731),650)))</f>
        <v>632.83635285273454</v>
      </c>
      <c r="K1389" s="12">
        <f>LambdaP*MassivSS/(dP/1000)/(J1389*RhoA)/(1+I1389/3)*(D1389-H1389)*DeltaT-(EXP(I1389/10)-1)*(D1389-D1388)</f>
        <v>0.26179322867242932</v>
      </c>
      <c r="L1389" s="24">
        <f>L1388+IF(Limit=Oui,MAX(0,O1388),O1388)</f>
        <v>449.85653201902733</v>
      </c>
      <c r="M1389" s="12">
        <f>Cp*RhoP/(N1389*RhoA)*dP/1000*MassivW</f>
        <v>0.4475914714571485</v>
      </c>
      <c r="N1389" s="24">
        <f>IF(L1389&lt;600,425+0.773*L1389-1.69/1000*L1389^2+2.22/1000^2*L1389^3,IF(L1389&lt;735,666+13002/(738-L1389),IF(L1389&lt;900,545+17820/(L1389-731),650)))</f>
        <v>632.83635285273454</v>
      </c>
      <c r="O1389" s="12">
        <f>LambdaP*MassivW/(dP/1000)/(N1389*RhoA)/(1+M1389/3)*(D1389-L1389)*DeltaT-(EXP(M1389/10)-1)*(D1389-D1388)</f>
        <v>0.26179322867242932</v>
      </c>
      <c r="P1389" s="24">
        <f>P1388+IF(Limit=Oui,MAX(0,S1388),S1388)</f>
        <v>449.85653201902733</v>
      </c>
      <c r="Q1389" s="12">
        <f>Cp*RhoP/(R1389*RhoA)*dP/1000*MassivSI</f>
        <v>0.4475914714571485</v>
      </c>
      <c r="R1389" s="24">
        <f>IF(P1389&lt;600,425+0.773*P1389-1.69/1000*P1389^2+2.22/1000^2*P1389^3,IF(P1389&lt;735,666+13002/(738-P1389),IF(P1389&lt;900,545+17820/(P1389-731),650)))</f>
        <v>632.83635285273454</v>
      </c>
      <c r="S1389" s="12">
        <f>LambdaP*MassivSI/(dP/1000)/(R1389*RhoA)/(1+Q1389/3)*(D1389-P1389)*DeltaT-(EXP(Q1389/10)-1)*(D1389-D1388)</f>
        <v>0.26179322867242932</v>
      </c>
    </row>
    <row r="1390" spans="2:19" x14ac:dyDescent="0.25">
      <c r="B1390" s="3">
        <f t="shared" si="84"/>
        <v>6860</v>
      </c>
      <c r="C1390" s="14">
        <f t="shared" si="85"/>
        <v>114.33333333333333</v>
      </c>
      <c r="D1390" s="11">
        <f t="shared" si="86"/>
        <v>1041.7994046218103</v>
      </c>
      <c r="E1390" s="11">
        <f t="shared" si="87"/>
        <v>450.11832524769977</v>
      </c>
      <c r="F1390" s="11">
        <f>L1390</f>
        <v>450.11832524769977</v>
      </c>
      <c r="G1390" s="11">
        <f>P1390</f>
        <v>450.11832524769977</v>
      </c>
      <c r="H1390" s="24">
        <f>H1389+IF(Limit=Oui,MAX(0,K1389),K1389)</f>
        <v>450.11832524769977</v>
      </c>
      <c r="I1390" s="12">
        <f>Cp*RhoP/(J1390*RhoA)*dP/1000*MassivSS</f>
        <v>0.44748028839054715</v>
      </c>
      <c r="J1390" s="24">
        <f>IF(H1390&lt;600,425+0.773*H1390-1.69/1000*H1390^2+2.22/1000^2*H1390^3,IF(H1390&lt;735,666+13002/(738-H1390),IF(H1390&lt;900,545+17820/(H1390-731),650)))</f>
        <v>632.99359036283829</v>
      </c>
      <c r="K1390" s="12">
        <f>LambdaP*MassivSS/(dP/1000)/(J1390*RhoA)/(1+I1390/3)*(D1390-H1390)*DeltaT-(EXP(I1390/10)-1)*(D1390-D1389)</f>
        <v>0.2616716631936814</v>
      </c>
      <c r="L1390" s="24">
        <f>L1389+IF(Limit=Oui,MAX(0,O1389),O1389)</f>
        <v>450.11832524769977</v>
      </c>
      <c r="M1390" s="12">
        <f>Cp*RhoP/(N1390*RhoA)*dP/1000*MassivW</f>
        <v>0.44748028839054715</v>
      </c>
      <c r="N1390" s="24">
        <f>IF(L1390&lt;600,425+0.773*L1390-1.69/1000*L1390^2+2.22/1000^2*L1390^3,IF(L1390&lt;735,666+13002/(738-L1390),IF(L1390&lt;900,545+17820/(L1390-731),650)))</f>
        <v>632.99359036283829</v>
      </c>
      <c r="O1390" s="12">
        <f>LambdaP*MassivW/(dP/1000)/(N1390*RhoA)/(1+M1390/3)*(D1390-L1390)*DeltaT-(EXP(M1390/10)-1)*(D1390-D1389)</f>
        <v>0.2616716631936814</v>
      </c>
      <c r="P1390" s="24">
        <f>P1389+IF(Limit=Oui,MAX(0,S1389),S1389)</f>
        <v>450.11832524769977</v>
      </c>
      <c r="Q1390" s="12">
        <f>Cp*RhoP/(R1390*RhoA)*dP/1000*MassivSI</f>
        <v>0.44748028839054715</v>
      </c>
      <c r="R1390" s="24">
        <f>IF(P1390&lt;600,425+0.773*P1390-1.69/1000*P1390^2+2.22/1000^2*P1390^3,IF(P1390&lt;735,666+13002/(738-P1390),IF(P1390&lt;900,545+17820/(P1390-731),650)))</f>
        <v>632.99359036283829</v>
      </c>
      <c r="S1390" s="12">
        <f>LambdaP*MassivSI/(dP/1000)/(R1390*RhoA)/(1+Q1390/3)*(D1390-P1390)*DeltaT-(EXP(Q1390/10)-1)*(D1390-D1389)</f>
        <v>0.2616716631936814</v>
      </c>
    </row>
    <row r="1391" spans="2:19" x14ac:dyDescent="0.25">
      <c r="B1391" s="3">
        <f t="shared" si="84"/>
        <v>6865</v>
      </c>
      <c r="C1391" s="14">
        <f t="shared" si="85"/>
        <v>114.41666666666667</v>
      </c>
      <c r="D1391" s="11">
        <f t="shared" si="86"/>
        <v>1041.9084523677129</v>
      </c>
      <c r="E1391" s="11">
        <f t="shared" si="87"/>
        <v>450.37999691089345</v>
      </c>
      <c r="F1391" s="11">
        <f>L1391</f>
        <v>450.37999691089345</v>
      </c>
      <c r="G1391" s="11">
        <f>P1391</f>
        <v>450.37999691089345</v>
      </c>
      <c r="H1391" s="24">
        <f>H1390+IF(Limit=Oui,MAX(0,K1390),K1390)</f>
        <v>450.37999691089345</v>
      </c>
      <c r="I1391" s="12">
        <f>Cp*RhoP/(J1391*RhoA)*dP/1000*MassivSS</f>
        <v>0.44736908556401561</v>
      </c>
      <c r="J1391" s="24">
        <f>IF(H1391&lt;600,425+0.773*H1391-1.69/1000*H1391^2+2.22/1000^2*H1391^3,IF(H1391&lt;735,666+13002/(738-H1391),IF(H1391&lt;900,545+17820/(H1391-731),650)))</f>
        <v>633.15093399407272</v>
      </c>
      <c r="K1391" s="12">
        <f>LambdaP*MassivSS/(dP/1000)/(J1391*RhoA)/(1+I1391/3)*(D1391-H1391)*DeltaT-(EXP(I1391/10)-1)*(D1391-D1390)</f>
        <v>0.26155012555803897</v>
      </c>
      <c r="L1391" s="24">
        <f>L1390+IF(Limit=Oui,MAX(0,O1390),O1390)</f>
        <v>450.37999691089345</v>
      </c>
      <c r="M1391" s="12">
        <f>Cp*RhoP/(N1391*RhoA)*dP/1000*MassivW</f>
        <v>0.44736908556401561</v>
      </c>
      <c r="N1391" s="24">
        <f>IF(L1391&lt;600,425+0.773*L1391-1.69/1000*L1391^2+2.22/1000^2*L1391^3,IF(L1391&lt;735,666+13002/(738-L1391),IF(L1391&lt;900,545+17820/(L1391-731),650)))</f>
        <v>633.15093399407272</v>
      </c>
      <c r="O1391" s="12">
        <f>LambdaP*MassivW/(dP/1000)/(N1391*RhoA)/(1+M1391/3)*(D1391-L1391)*DeltaT-(EXP(M1391/10)-1)*(D1391-D1390)</f>
        <v>0.26155012555803897</v>
      </c>
      <c r="P1391" s="24">
        <f>P1390+IF(Limit=Oui,MAX(0,S1390),S1390)</f>
        <v>450.37999691089345</v>
      </c>
      <c r="Q1391" s="12">
        <f>Cp*RhoP/(R1391*RhoA)*dP/1000*MassivSI</f>
        <v>0.44736908556401561</v>
      </c>
      <c r="R1391" s="24">
        <f>IF(P1391&lt;600,425+0.773*P1391-1.69/1000*P1391^2+2.22/1000^2*P1391^3,IF(P1391&lt;735,666+13002/(738-P1391),IF(P1391&lt;900,545+17820/(P1391-731),650)))</f>
        <v>633.15093399407272</v>
      </c>
      <c r="S1391" s="12">
        <f>LambdaP*MassivSI/(dP/1000)/(R1391*RhoA)/(1+Q1391/3)*(D1391-P1391)*DeltaT-(EXP(Q1391/10)-1)*(D1391-D1390)</f>
        <v>0.26155012555803897</v>
      </c>
    </row>
    <row r="1392" spans="2:19" x14ac:dyDescent="0.25">
      <c r="B1392" s="3">
        <f t="shared" si="84"/>
        <v>6870</v>
      </c>
      <c r="C1392" s="14">
        <f t="shared" si="85"/>
        <v>114.5</v>
      </c>
      <c r="D1392" s="11">
        <f t="shared" si="86"/>
        <v>1042.0174208061571</v>
      </c>
      <c r="E1392" s="11">
        <f t="shared" si="87"/>
        <v>450.64154703645147</v>
      </c>
      <c r="F1392" s="11">
        <f>L1392</f>
        <v>450.64154703645147</v>
      </c>
      <c r="G1392" s="11">
        <f>P1392</f>
        <v>450.64154703645147</v>
      </c>
      <c r="H1392" s="24">
        <f>H1391+IF(Limit=Oui,MAX(0,K1391),K1391)</f>
        <v>450.64154703645147</v>
      </c>
      <c r="I1392" s="12">
        <f>Cp*RhoP/(J1392*RhoA)*dP/1000*MassivSS</f>
        <v>0.44725786304418974</v>
      </c>
      <c r="J1392" s="24">
        <f>IF(H1392&lt;600,425+0.773*H1392-1.69/1000*H1392^2+2.22/1000^2*H1392^3,IF(H1392&lt;735,666+13002/(738-H1392),IF(H1392&lt;900,545+17820/(H1392-731),650)))</f>
        <v>633.30838375209294</v>
      </c>
      <c r="K1392" s="12">
        <f>LambdaP*MassivSS/(dP/1000)/(J1392*RhoA)/(1+I1392/3)*(D1392-H1392)*DeltaT-(EXP(I1392/10)-1)*(D1392-D1391)</f>
        <v>0.26142861585000171</v>
      </c>
      <c r="L1392" s="24">
        <f>L1391+IF(Limit=Oui,MAX(0,O1391),O1391)</f>
        <v>450.64154703645147</v>
      </c>
      <c r="M1392" s="12">
        <f>Cp*RhoP/(N1392*RhoA)*dP/1000*MassivW</f>
        <v>0.44725786304418974</v>
      </c>
      <c r="N1392" s="24">
        <f>IF(L1392&lt;600,425+0.773*L1392-1.69/1000*L1392^2+2.22/1000^2*L1392^3,IF(L1392&lt;735,666+13002/(738-L1392),IF(L1392&lt;900,545+17820/(L1392-731),650)))</f>
        <v>633.30838375209294</v>
      </c>
      <c r="O1392" s="12">
        <f>LambdaP*MassivW/(dP/1000)/(N1392*RhoA)/(1+M1392/3)*(D1392-L1392)*DeltaT-(EXP(M1392/10)-1)*(D1392-D1391)</f>
        <v>0.26142861585000171</v>
      </c>
      <c r="P1392" s="24">
        <f>P1391+IF(Limit=Oui,MAX(0,S1391),S1391)</f>
        <v>450.64154703645147</v>
      </c>
      <c r="Q1392" s="12">
        <f>Cp*RhoP/(R1392*RhoA)*dP/1000*MassivSI</f>
        <v>0.44725786304418974</v>
      </c>
      <c r="R1392" s="24">
        <f>IF(P1392&lt;600,425+0.773*P1392-1.69/1000*P1392^2+2.22/1000^2*P1392^3,IF(P1392&lt;735,666+13002/(738-P1392),IF(P1392&lt;900,545+17820/(P1392-731),650)))</f>
        <v>633.30838375209294</v>
      </c>
      <c r="S1392" s="12">
        <f>LambdaP*MassivSI/(dP/1000)/(R1392*RhoA)/(1+Q1392/3)*(D1392-P1392)*DeltaT-(EXP(Q1392/10)-1)*(D1392-D1391)</f>
        <v>0.26142861585000171</v>
      </c>
    </row>
    <row r="1393" spans="2:19" x14ac:dyDescent="0.25">
      <c r="B1393" s="3">
        <f t="shared" si="84"/>
        <v>6875</v>
      </c>
      <c r="C1393" s="14">
        <f t="shared" si="85"/>
        <v>114.58333333333333</v>
      </c>
      <c r="D1393" s="11">
        <f t="shared" si="86"/>
        <v>1042.1263100524152</v>
      </c>
      <c r="E1393" s="11">
        <f t="shared" si="87"/>
        <v>450.90297565230145</v>
      </c>
      <c r="F1393" s="11">
        <f>L1393</f>
        <v>450.90297565230145</v>
      </c>
      <c r="G1393" s="11">
        <f>P1393</f>
        <v>450.90297565230145</v>
      </c>
      <c r="H1393" s="24">
        <f>H1392+IF(Limit=Oui,MAX(0,K1392),K1392)</f>
        <v>450.90297565230145</v>
      </c>
      <c r="I1393" s="12">
        <f>Cp*RhoP/(J1393*RhoA)*dP/1000*MassivSS</f>
        <v>0.4471466208979597</v>
      </c>
      <c r="J1393" s="24">
        <f>IF(H1393&lt;600,425+0.773*H1393-1.69/1000*H1393^2+2.22/1000^2*H1393^3,IF(H1393&lt;735,666+13002/(738-H1393),IF(H1393&lt;900,545+17820/(H1393-731),650)))</f>
        <v>633.46593964213298</v>
      </c>
      <c r="K1393" s="12">
        <f>LambdaP*MassivSS/(dP/1000)/(J1393*RhoA)/(1+I1393/3)*(D1393-H1393)*DeltaT-(EXP(I1393/10)-1)*(D1393-D1392)</f>
        <v>0.26130713415401502</v>
      </c>
      <c r="L1393" s="24">
        <f>L1392+IF(Limit=Oui,MAX(0,O1392),O1392)</f>
        <v>450.90297565230145</v>
      </c>
      <c r="M1393" s="12">
        <f>Cp*RhoP/(N1393*RhoA)*dP/1000*MassivW</f>
        <v>0.4471466208979597</v>
      </c>
      <c r="N1393" s="24">
        <f>IF(L1393&lt;600,425+0.773*L1393-1.69/1000*L1393^2+2.22/1000^2*L1393^3,IF(L1393&lt;735,666+13002/(738-L1393),IF(L1393&lt;900,545+17820/(L1393-731),650)))</f>
        <v>633.46593964213298</v>
      </c>
      <c r="O1393" s="12">
        <f>LambdaP*MassivW/(dP/1000)/(N1393*RhoA)/(1+M1393/3)*(D1393-L1393)*DeltaT-(EXP(M1393/10)-1)*(D1393-D1392)</f>
        <v>0.26130713415401502</v>
      </c>
      <c r="P1393" s="24">
        <f>P1392+IF(Limit=Oui,MAX(0,S1392),S1392)</f>
        <v>450.90297565230145</v>
      </c>
      <c r="Q1393" s="12">
        <f>Cp*RhoP/(R1393*RhoA)*dP/1000*MassivSI</f>
        <v>0.4471466208979597</v>
      </c>
      <c r="R1393" s="24">
        <f>IF(P1393&lt;600,425+0.773*P1393-1.69/1000*P1393^2+2.22/1000^2*P1393^3,IF(P1393&lt;735,666+13002/(738-P1393),IF(P1393&lt;900,545+17820/(P1393-731),650)))</f>
        <v>633.46593964213298</v>
      </c>
      <c r="S1393" s="12">
        <f>LambdaP*MassivSI/(dP/1000)/(R1393*RhoA)/(1+Q1393/3)*(D1393-P1393)*DeltaT-(EXP(Q1393/10)-1)*(D1393-D1392)</f>
        <v>0.26130713415401502</v>
      </c>
    </row>
    <row r="1394" spans="2:19" x14ac:dyDescent="0.25">
      <c r="B1394" s="3">
        <f t="shared" si="84"/>
        <v>6880</v>
      </c>
      <c r="C1394" s="14">
        <f t="shared" si="85"/>
        <v>114.66666666666667</v>
      </c>
      <c r="D1394" s="11">
        <f t="shared" si="86"/>
        <v>1042.2351202215086</v>
      </c>
      <c r="E1394" s="11">
        <f t="shared" si="87"/>
        <v>451.16428278645549</v>
      </c>
      <c r="F1394" s="11">
        <f>L1394</f>
        <v>451.16428278645549</v>
      </c>
      <c r="G1394" s="11">
        <f>P1394</f>
        <v>451.16428278645549</v>
      </c>
      <c r="H1394" s="24">
        <f>H1393+IF(Limit=Oui,MAX(0,K1393),K1393)</f>
        <v>451.16428278645549</v>
      </c>
      <c r="I1394" s="12">
        <f>Cp*RhoP/(J1394*RhoA)*dP/1000*MassivSS</f>
        <v>0.44703535919246989</v>
      </c>
      <c r="J1394" s="24">
        <f>IF(H1394&lt;600,425+0.773*H1394-1.69/1000*H1394^2+2.22/1000^2*H1394^3,IF(H1394&lt;735,666+13002/(738-H1394),IF(H1394&lt;900,545+17820/(H1394-731),650)))</f>
        <v>633.62360166900635</v>
      </c>
      <c r="K1394" s="12">
        <f>LambdaP*MassivSS/(dP/1000)/(J1394*RhoA)/(1+I1394/3)*(D1394-H1394)*DeltaT-(EXP(I1394/10)-1)*(D1394-D1393)</f>
        <v>0.26118568055435576</v>
      </c>
      <c r="L1394" s="24">
        <f>L1393+IF(Limit=Oui,MAX(0,O1393),O1393)</f>
        <v>451.16428278645549</v>
      </c>
      <c r="M1394" s="12">
        <f>Cp*RhoP/(N1394*RhoA)*dP/1000*MassivW</f>
        <v>0.44703535919246989</v>
      </c>
      <c r="N1394" s="24">
        <f>IF(L1394&lt;600,425+0.773*L1394-1.69/1000*L1394^2+2.22/1000^2*L1394^3,IF(L1394&lt;735,666+13002/(738-L1394),IF(L1394&lt;900,545+17820/(L1394-731),650)))</f>
        <v>633.62360166900635</v>
      </c>
      <c r="O1394" s="12">
        <f>LambdaP*MassivW/(dP/1000)/(N1394*RhoA)/(1+M1394/3)*(D1394-L1394)*DeltaT-(EXP(M1394/10)-1)*(D1394-D1393)</f>
        <v>0.26118568055435576</v>
      </c>
      <c r="P1394" s="24">
        <f>P1393+IF(Limit=Oui,MAX(0,S1393),S1393)</f>
        <v>451.16428278645549</v>
      </c>
      <c r="Q1394" s="12">
        <f>Cp*RhoP/(R1394*RhoA)*dP/1000*MassivSI</f>
        <v>0.44703535919246989</v>
      </c>
      <c r="R1394" s="24">
        <f>IF(P1394&lt;600,425+0.773*P1394-1.69/1000*P1394^2+2.22/1000^2*P1394^3,IF(P1394&lt;735,666+13002/(738-P1394),IF(P1394&lt;900,545+17820/(P1394-731),650)))</f>
        <v>633.62360166900635</v>
      </c>
      <c r="S1394" s="12">
        <f>LambdaP*MassivSI/(dP/1000)/(R1394*RhoA)/(1+Q1394/3)*(D1394-P1394)*DeltaT-(EXP(Q1394/10)-1)*(D1394-D1393)</f>
        <v>0.26118568055435576</v>
      </c>
    </row>
    <row r="1395" spans="2:19" x14ac:dyDescent="0.25">
      <c r="B1395" s="3">
        <f t="shared" si="84"/>
        <v>6885</v>
      </c>
      <c r="C1395" s="14">
        <f t="shared" si="85"/>
        <v>114.75</v>
      </c>
      <c r="D1395" s="11">
        <f t="shared" si="86"/>
        <v>1042.3438514282084</v>
      </c>
      <c r="E1395" s="11">
        <f t="shared" si="87"/>
        <v>451.42546846700986</v>
      </c>
      <c r="F1395" s="11">
        <f>L1395</f>
        <v>451.42546846700986</v>
      </c>
      <c r="G1395" s="11">
        <f>P1395</f>
        <v>451.42546846700986</v>
      </c>
      <c r="H1395" s="24">
        <f>H1394+IF(Limit=Oui,MAX(0,K1394),K1394)</f>
        <v>451.42546846700986</v>
      </c>
      <c r="I1395" s="12">
        <f>Cp*RhoP/(J1395*RhoA)*dP/1000*MassivSS</f>
        <v>0.44692407799511574</v>
      </c>
      <c r="J1395" s="24">
        <f>IF(H1395&lt;600,425+0.773*H1395-1.69/1000*H1395^2+2.22/1000^2*H1395^3,IF(H1395&lt;735,666+13002/(738-H1395),IF(H1395&lt;900,545+17820/(H1395-731),650)))</f>
        <v>633.78136983710738</v>
      </c>
      <c r="K1395" s="12">
        <f>LambdaP*MassivSS/(dP/1000)/(J1395*RhoA)/(1+I1395/3)*(D1395-H1395)*DeltaT-(EXP(I1395/10)-1)*(D1395-D1394)</f>
        <v>0.26106425513519377</v>
      </c>
      <c r="L1395" s="24">
        <f>L1394+IF(Limit=Oui,MAX(0,O1394),O1394)</f>
        <v>451.42546846700986</v>
      </c>
      <c r="M1395" s="12">
        <f>Cp*RhoP/(N1395*RhoA)*dP/1000*MassivW</f>
        <v>0.44692407799511574</v>
      </c>
      <c r="N1395" s="24">
        <f>IF(L1395&lt;600,425+0.773*L1395-1.69/1000*L1395^2+2.22/1000^2*L1395^3,IF(L1395&lt;735,666+13002/(738-L1395),IF(L1395&lt;900,545+17820/(L1395-731),650)))</f>
        <v>633.78136983710738</v>
      </c>
      <c r="O1395" s="12">
        <f>LambdaP*MassivW/(dP/1000)/(N1395*RhoA)/(1+M1395/3)*(D1395-L1395)*DeltaT-(EXP(M1395/10)-1)*(D1395-D1394)</f>
        <v>0.26106425513519377</v>
      </c>
      <c r="P1395" s="24">
        <f>P1394+IF(Limit=Oui,MAX(0,S1394),S1394)</f>
        <v>451.42546846700986</v>
      </c>
      <c r="Q1395" s="12">
        <f>Cp*RhoP/(R1395*RhoA)*dP/1000*MassivSI</f>
        <v>0.44692407799511574</v>
      </c>
      <c r="R1395" s="24">
        <f>IF(P1395&lt;600,425+0.773*P1395-1.69/1000*P1395^2+2.22/1000^2*P1395^3,IF(P1395&lt;735,666+13002/(738-P1395),IF(P1395&lt;900,545+17820/(P1395-731),650)))</f>
        <v>633.78136983710738</v>
      </c>
      <c r="S1395" s="12">
        <f>LambdaP*MassivSI/(dP/1000)/(R1395*RhoA)/(1+Q1395/3)*(D1395-P1395)*DeltaT-(EXP(Q1395/10)-1)*(D1395-D1394)</f>
        <v>0.26106425513519377</v>
      </c>
    </row>
    <row r="1396" spans="2:19" x14ac:dyDescent="0.25">
      <c r="B1396" s="3">
        <f t="shared" si="84"/>
        <v>6890</v>
      </c>
      <c r="C1396" s="14">
        <f t="shared" si="85"/>
        <v>114.83333333333333</v>
      </c>
      <c r="D1396" s="11">
        <f t="shared" si="86"/>
        <v>1042.4525037870353</v>
      </c>
      <c r="E1396" s="11">
        <f t="shared" si="87"/>
        <v>451.68653272214505</v>
      </c>
      <c r="F1396" s="11">
        <f>L1396</f>
        <v>451.68653272214505</v>
      </c>
      <c r="G1396" s="11">
        <f>P1396</f>
        <v>451.68653272214505</v>
      </c>
      <c r="H1396" s="24">
        <f>H1395+IF(Limit=Oui,MAX(0,K1395),K1395)</f>
        <v>451.68653272214505</v>
      </c>
      <c r="I1396" s="12">
        <f>Cp*RhoP/(J1396*RhoA)*dP/1000*MassivSS</f>
        <v>0.44681277737354352</v>
      </c>
      <c r="J1396" s="24">
        <f>IF(H1396&lt;600,425+0.773*H1396-1.69/1000*H1396^2+2.22/1000^2*H1396^3,IF(H1396&lt;735,666+13002/(738-H1396),IF(H1396&lt;900,545+17820/(H1396-731),650)))</f>
        <v>633.93924415041249</v>
      </c>
      <c r="K1396" s="12">
        <f>LambdaP*MassivSS/(dP/1000)/(J1396*RhoA)/(1+I1396/3)*(D1396-H1396)*DeltaT-(EXP(I1396/10)-1)*(D1396-D1395)</f>
        <v>0.26094285798058153</v>
      </c>
      <c r="L1396" s="24">
        <f>L1395+IF(Limit=Oui,MAX(0,O1395),O1395)</f>
        <v>451.68653272214505</v>
      </c>
      <c r="M1396" s="12">
        <f>Cp*RhoP/(N1396*RhoA)*dP/1000*MassivW</f>
        <v>0.44681277737354352</v>
      </c>
      <c r="N1396" s="24">
        <f>IF(L1396&lt;600,425+0.773*L1396-1.69/1000*L1396^2+2.22/1000^2*L1396^3,IF(L1396&lt;735,666+13002/(738-L1396),IF(L1396&lt;900,545+17820/(L1396-731),650)))</f>
        <v>633.93924415041249</v>
      </c>
      <c r="O1396" s="12">
        <f>LambdaP*MassivW/(dP/1000)/(N1396*RhoA)/(1+M1396/3)*(D1396-L1396)*DeltaT-(EXP(M1396/10)-1)*(D1396-D1395)</f>
        <v>0.26094285798058153</v>
      </c>
      <c r="P1396" s="24">
        <f>P1395+IF(Limit=Oui,MAX(0,S1395),S1395)</f>
        <v>451.68653272214505</v>
      </c>
      <c r="Q1396" s="12">
        <f>Cp*RhoP/(R1396*RhoA)*dP/1000*MassivSI</f>
        <v>0.44681277737354352</v>
      </c>
      <c r="R1396" s="24">
        <f>IF(P1396&lt;600,425+0.773*P1396-1.69/1000*P1396^2+2.22/1000^2*P1396^3,IF(P1396&lt;735,666+13002/(738-P1396),IF(P1396&lt;900,545+17820/(P1396-731),650)))</f>
        <v>633.93924415041249</v>
      </c>
      <c r="S1396" s="12">
        <f>LambdaP*MassivSI/(dP/1000)/(R1396*RhoA)/(1+Q1396/3)*(D1396-P1396)*DeltaT-(EXP(Q1396/10)-1)*(D1396-D1395)</f>
        <v>0.26094285798058153</v>
      </c>
    </row>
    <row r="1397" spans="2:19" x14ac:dyDescent="0.25">
      <c r="B1397" s="3">
        <f t="shared" si="84"/>
        <v>6895</v>
      </c>
      <c r="C1397" s="14">
        <f t="shared" si="85"/>
        <v>114.91666666666667</v>
      </c>
      <c r="D1397" s="11">
        <f t="shared" si="86"/>
        <v>1042.5610774122624</v>
      </c>
      <c r="E1397" s="11">
        <f t="shared" si="87"/>
        <v>451.94747558012563</v>
      </c>
      <c r="F1397" s="11">
        <f>L1397</f>
        <v>451.94747558012563</v>
      </c>
      <c r="G1397" s="11">
        <f>P1397</f>
        <v>451.94747558012563</v>
      </c>
      <c r="H1397" s="24">
        <f>H1396+IF(Limit=Oui,MAX(0,K1396),K1396)</f>
        <v>451.94747558012563</v>
      </c>
      <c r="I1397" s="12">
        <f>Cp*RhoP/(J1397*RhoA)*dP/1000*MassivSS</f>
        <v>0.44670145739564748</v>
      </c>
      <c r="J1397" s="24">
        <f>IF(H1397&lt;600,425+0.773*H1397-1.69/1000*H1397^2+2.22/1000^2*H1397^3,IF(H1397&lt;735,666+13002/(738-H1397),IF(H1397&lt;900,545+17820/(H1397-731),650)))</f>
        <v>634.09722461248145</v>
      </c>
      <c r="K1397" s="12">
        <f>LambdaP*MassivSS/(dP/1000)/(J1397*RhoA)/(1+I1397/3)*(D1397-H1397)*DeltaT-(EXP(I1397/10)-1)*(D1397-D1396)</f>
        <v>0.26082148917437059</v>
      </c>
      <c r="L1397" s="24">
        <f>L1396+IF(Limit=Oui,MAX(0,O1396),O1396)</f>
        <v>451.94747558012563</v>
      </c>
      <c r="M1397" s="12">
        <f>Cp*RhoP/(N1397*RhoA)*dP/1000*MassivW</f>
        <v>0.44670145739564748</v>
      </c>
      <c r="N1397" s="24">
        <f>IF(L1397&lt;600,425+0.773*L1397-1.69/1000*L1397^2+2.22/1000^2*L1397^3,IF(L1397&lt;735,666+13002/(738-L1397),IF(L1397&lt;900,545+17820/(L1397-731),650)))</f>
        <v>634.09722461248145</v>
      </c>
      <c r="O1397" s="12">
        <f>LambdaP*MassivW/(dP/1000)/(N1397*RhoA)/(1+M1397/3)*(D1397-L1397)*DeltaT-(EXP(M1397/10)-1)*(D1397-D1396)</f>
        <v>0.26082148917437059</v>
      </c>
      <c r="P1397" s="24">
        <f>P1396+IF(Limit=Oui,MAX(0,S1396),S1396)</f>
        <v>451.94747558012563</v>
      </c>
      <c r="Q1397" s="12">
        <f>Cp*RhoP/(R1397*RhoA)*dP/1000*MassivSI</f>
        <v>0.44670145739564748</v>
      </c>
      <c r="R1397" s="24">
        <f>IF(P1397&lt;600,425+0.773*P1397-1.69/1000*P1397^2+2.22/1000^2*P1397^3,IF(P1397&lt;735,666+13002/(738-P1397),IF(P1397&lt;900,545+17820/(P1397-731),650)))</f>
        <v>634.09722461248145</v>
      </c>
      <c r="S1397" s="12">
        <f>LambdaP*MassivSI/(dP/1000)/(R1397*RhoA)/(1+Q1397/3)*(D1397-P1397)*DeltaT-(EXP(Q1397/10)-1)*(D1397-D1396)</f>
        <v>0.26082148917437059</v>
      </c>
    </row>
    <row r="1398" spans="2:19" x14ac:dyDescent="0.25">
      <c r="B1398" s="3">
        <f t="shared" si="84"/>
        <v>6900</v>
      </c>
      <c r="C1398" s="14">
        <f t="shared" si="85"/>
        <v>115</v>
      </c>
      <c r="D1398" s="11">
        <f t="shared" si="86"/>
        <v>1042.6695724179128</v>
      </c>
      <c r="E1398" s="11">
        <f t="shared" si="87"/>
        <v>452.20829706929999</v>
      </c>
      <c r="F1398" s="11">
        <f>L1398</f>
        <v>452.20829706929999</v>
      </c>
      <c r="G1398" s="11">
        <f>P1398</f>
        <v>452.20829706929999</v>
      </c>
      <c r="H1398" s="24">
        <f>H1397+IF(Limit=Oui,MAX(0,K1397),K1397)</f>
        <v>452.20829706929999</v>
      </c>
      <c r="I1398" s="12">
        <f>Cp*RhoP/(J1398*RhoA)*dP/1000*MassivSS</f>
        <v>0.44659011812956939</v>
      </c>
      <c r="J1398" s="24">
        <f>IF(H1398&lt;600,425+0.773*H1398-1.69/1000*H1398^2+2.22/1000^2*H1398^3,IF(H1398&lt;735,666+13002/(738-H1398),IF(H1398&lt;900,545+17820/(H1398-731),650)))</f>
        <v>634.25531122645793</v>
      </c>
      <c r="K1398" s="12">
        <f>LambdaP*MassivSS/(dP/1000)/(J1398*RhoA)/(1+I1398/3)*(D1398-H1398)*DeltaT-(EXP(I1398/10)-1)*(D1398-D1397)</f>
        <v>0.26070014880040815</v>
      </c>
      <c r="L1398" s="24">
        <f>L1397+IF(Limit=Oui,MAX(0,O1397),O1397)</f>
        <v>452.20829706929999</v>
      </c>
      <c r="M1398" s="12">
        <f>Cp*RhoP/(N1398*RhoA)*dP/1000*MassivW</f>
        <v>0.44659011812956939</v>
      </c>
      <c r="N1398" s="24">
        <f>IF(L1398&lt;600,425+0.773*L1398-1.69/1000*L1398^2+2.22/1000^2*L1398^3,IF(L1398&lt;735,666+13002/(738-L1398),IF(L1398&lt;900,545+17820/(L1398-731),650)))</f>
        <v>634.25531122645793</v>
      </c>
      <c r="O1398" s="12">
        <f>LambdaP*MassivW/(dP/1000)/(N1398*RhoA)/(1+M1398/3)*(D1398-L1398)*DeltaT-(EXP(M1398/10)-1)*(D1398-D1397)</f>
        <v>0.26070014880040815</v>
      </c>
      <c r="P1398" s="24">
        <f>P1397+IF(Limit=Oui,MAX(0,S1397),S1397)</f>
        <v>452.20829706929999</v>
      </c>
      <c r="Q1398" s="12">
        <f>Cp*RhoP/(R1398*RhoA)*dP/1000*MassivSI</f>
        <v>0.44659011812956939</v>
      </c>
      <c r="R1398" s="24">
        <f>IF(P1398&lt;600,425+0.773*P1398-1.69/1000*P1398^2+2.22/1000^2*P1398^3,IF(P1398&lt;735,666+13002/(738-P1398),IF(P1398&lt;900,545+17820/(P1398-731),650)))</f>
        <v>634.25531122645793</v>
      </c>
      <c r="S1398" s="12">
        <f>LambdaP*MassivSI/(dP/1000)/(R1398*RhoA)/(1+Q1398/3)*(D1398-P1398)*DeltaT-(EXP(Q1398/10)-1)*(D1398-D1397)</f>
        <v>0.26070014880040815</v>
      </c>
    </row>
    <row r="1399" spans="2:19" x14ac:dyDescent="0.25">
      <c r="B1399" s="3">
        <f t="shared" si="84"/>
        <v>6905</v>
      </c>
      <c r="C1399" s="14">
        <f t="shared" si="85"/>
        <v>115.08333333333333</v>
      </c>
      <c r="D1399" s="11">
        <f t="shared" si="86"/>
        <v>1042.7779889177637</v>
      </c>
      <c r="E1399" s="11">
        <f t="shared" si="87"/>
        <v>452.46899721810041</v>
      </c>
      <c r="F1399" s="11">
        <f>L1399</f>
        <v>452.46899721810041</v>
      </c>
      <c r="G1399" s="11">
        <f>P1399</f>
        <v>452.46899721810041</v>
      </c>
      <c r="H1399" s="24">
        <f>H1398+IF(Limit=Oui,MAX(0,K1398),K1398)</f>
        <v>452.46899721810041</v>
      </c>
      <c r="I1399" s="12">
        <f>Cp*RhoP/(J1399*RhoA)*dP/1000*MassivSS</f>
        <v>0.44647875964369638</v>
      </c>
      <c r="J1399" s="24">
        <f>IF(H1399&lt;600,425+0.773*H1399-1.69/1000*H1399^2+2.22/1000^2*H1399^3,IF(H1399&lt;735,666+13002/(738-H1399),IF(H1399&lt;900,545+17820/(H1399-731),650)))</f>
        <v>634.41350399507132</v>
      </c>
      <c r="K1399" s="12">
        <f>LambdaP*MassivSS/(dP/1000)/(J1399*RhoA)/(1+I1399/3)*(D1399-H1399)*DeltaT-(EXP(I1399/10)-1)*(D1399-D1398)</f>
        <v>0.26057883694226758</v>
      </c>
      <c r="L1399" s="24">
        <f>L1398+IF(Limit=Oui,MAX(0,O1398),O1398)</f>
        <v>452.46899721810041</v>
      </c>
      <c r="M1399" s="12">
        <f>Cp*RhoP/(N1399*RhoA)*dP/1000*MassivW</f>
        <v>0.44647875964369638</v>
      </c>
      <c r="N1399" s="24">
        <f>IF(L1399&lt;600,425+0.773*L1399-1.69/1000*L1399^2+2.22/1000^2*L1399^3,IF(L1399&lt;735,666+13002/(738-L1399),IF(L1399&lt;900,545+17820/(L1399-731),650)))</f>
        <v>634.41350399507132</v>
      </c>
      <c r="O1399" s="12">
        <f>LambdaP*MassivW/(dP/1000)/(N1399*RhoA)/(1+M1399/3)*(D1399-L1399)*DeltaT-(EXP(M1399/10)-1)*(D1399-D1398)</f>
        <v>0.26057883694226758</v>
      </c>
      <c r="P1399" s="24">
        <f>P1398+IF(Limit=Oui,MAX(0,S1398),S1398)</f>
        <v>452.46899721810041</v>
      </c>
      <c r="Q1399" s="12">
        <f>Cp*RhoP/(R1399*RhoA)*dP/1000*MassivSI</f>
        <v>0.44647875964369638</v>
      </c>
      <c r="R1399" s="24">
        <f>IF(P1399&lt;600,425+0.773*P1399-1.69/1000*P1399^2+2.22/1000^2*P1399^3,IF(P1399&lt;735,666+13002/(738-P1399),IF(P1399&lt;900,545+17820/(P1399-731),650)))</f>
        <v>634.41350399507132</v>
      </c>
      <c r="S1399" s="12">
        <f>LambdaP*MassivSI/(dP/1000)/(R1399*RhoA)/(1+Q1399/3)*(D1399-P1399)*DeltaT-(EXP(Q1399/10)-1)*(D1399-D1398)</f>
        <v>0.26057883694226758</v>
      </c>
    </row>
    <row r="1400" spans="2:19" x14ac:dyDescent="0.25">
      <c r="B1400" s="3">
        <f t="shared" si="84"/>
        <v>6910</v>
      </c>
      <c r="C1400" s="14">
        <f t="shared" si="85"/>
        <v>115.16666666666667</v>
      </c>
      <c r="D1400" s="11">
        <f t="shared" si="86"/>
        <v>1042.8863270253448</v>
      </c>
      <c r="E1400" s="11">
        <f t="shared" si="87"/>
        <v>452.72957605504268</v>
      </c>
      <c r="F1400" s="11">
        <f>L1400</f>
        <v>452.72957605504268</v>
      </c>
      <c r="G1400" s="11">
        <f>P1400</f>
        <v>452.72957605504268</v>
      </c>
      <c r="H1400" s="24">
        <f>H1399+IF(Limit=Oui,MAX(0,K1399),K1399)</f>
        <v>452.72957605504268</v>
      </c>
      <c r="I1400" s="12">
        <f>Cp*RhoP/(J1400*RhoA)*dP/1000*MassivSS</f>
        <v>0.44636738200665904</v>
      </c>
      <c r="J1400" s="24">
        <f>IF(H1400&lt;600,425+0.773*H1400-1.69/1000*H1400^2+2.22/1000^2*H1400^3,IF(H1400&lt;735,666+13002/(738-H1400),IF(H1400&lt;900,545+17820/(H1400-731),650)))</f>
        <v>634.57180292063777</v>
      </c>
      <c r="K1400" s="12">
        <f>LambdaP*MassivSS/(dP/1000)/(J1400*RhoA)/(1+I1400/3)*(D1400-H1400)*DeltaT-(EXP(I1400/10)-1)*(D1400-D1399)</f>
        <v>0.26045755368347562</v>
      </c>
      <c r="L1400" s="24">
        <f>L1399+IF(Limit=Oui,MAX(0,O1399),O1399)</f>
        <v>452.72957605504268</v>
      </c>
      <c r="M1400" s="12">
        <f>Cp*RhoP/(N1400*RhoA)*dP/1000*MassivW</f>
        <v>0.44636738200665904</v>
      </c>
      <c r="N1400" s="24">
        <f>IF(L1400&lt;600,425+0.773*L1400-1.69/1000*L1400^2+2.22/1000^2*L1400^3,IF(L1400&lt;735,666+13002/(738-L1400),IF(L1400&lt;900,545+17820/(L1400-731),650)))</f>
        <v>634.57180292063777</v>
      </c>
      <c r="O1400" s="12">
        <f>LambdaP*MassivW/(dP/1000)/(N1400*RhoA)/(1+M1400/3)*(D1400-L1400)*DeltaT-(EXP(M1400/10)-1)*(D1400-D1399)</f>
        <v>0.26045755368347562</v>
      </c>
      <c r="P1400" s="24">
        <f>P1399+IF(Limit=Oui,MAX(0,S1399),S1399)</f>
        <v>452.72957605504268</v>
      </c>
      <c r="Q1400" s="12">
        <f>Cp*RhoP/(R1400*RhoA)*dP/1000*MassivSI</f>
        <v>0.44636738200665904</v>
      </c>
      <c r="R1400" s="24">
        <f>IF(P1400&lt;600,425+0.773*P1400-1.69/1000*P1400^2+2.22/1000^2*P1400^3,IF(P1400&lt;735,666+13002/(738-P1400),IF(P1400&lt;900,545+17820/(P1400-731),650)))</f>
        <v>634.57180292063777</v>
      </c>
      <c r="S1400" s="12">
        <f>LambdaP*MassivSI/(dP/1000)/(R1400*RhoA)/(1+Q1400/3)*(D1400-P1400)*DeltaT-(EXP(Q1400/10)-1)*(D1400-D1399)</f>
        <v>0.26045755368347562</v>
      </c>
    </row>
    <row r="1401" spans="2:19" x14ac:dyDescent="0.25">
      <c r="B1401" s="3">
        <f t="shared" si="84"/>
        <v>6915</v>
      </c>
      <c r="C1401" s="14">
        <f t="shared" si="85"/>
        <v>115.25</v>
      </c>
      <c r="D1401" s="11">
        <f t="shared" si="86"/>
        <v>1042.9945868539394</v>
      </c>
      <c r="E1401" s="11">
        <f t="shared" si="87"/>
        <v>452.99003360872615</v>
      </c>
      <c r="F1401" s="11">
        <f>L1401</f>
        <v>452.99003360872615</v>
      </c>
      <c r="G1401" s="11">
        <f>P1401</f>
        <v>452.99003360872615</v>
      </c>
      <c r="H1401" s="24">
        <f>H1400+IF(Limit=Oui,MAX(0,K1400),K1400)</f>
        <v>452.99003360872615</v>
      </c>
      <c r="I1401" s="12">
        <f>Cp*RhoP/(J1401*RhoA)*dP/1000*MassivSS</f>
        <v>0.44625598528733046</v>
      </c>
      <c r="J1401" s="24">
        <f>IF(H1401&lt;600,425+0.773*H1401-1.69/1000*H1401^2+2.22/1000^2*H1401^3,IF(H1401&lt;735,666+13002/(738-H1401),IF(H1401&lt;900,545+17820/(H1401-731),650)))</f>
        <v>634.73020800506094</v>
      </c>
      <c r="K1401" s="12">
        <f>LambdaP*MassivSS/(dP/1000)/(J1401*RhoA)/(1+I1401/3)*(D1401-H1401)*DeltaT-(EXP(I1401/10)-1)*(D1401-D1400)</f>
        <v>0.26033629910745021</v>
      </c>
      <c r="L1401" s="24">
        <f>L1400+IF(Limit=Oui,MAX(0,O1400),O1400)</f>
        <v>452.99003360872615</v>
      </c>
      <c r="M1401" s="12">
        <f>Cp*RhoP/(N1401*RhoA)*dP/1000*MassivW</f>
        <v>0.44625598528733046</v>
      </c>
      <c r="N1401" s="24">
        <f>IF(L1401&lt;600,425+0.773*L1401-1.69/1000*L1401^2+2.22/1000^2*L1401^3,IF(L1401&lt;735,666+13002/(738-L1401),IF(L1401&lt;900,545+17820/(L1401-731),650)))</f>
        <v>634.73020800506094</v>
      </c>
      <c r="O1401" s="12">
        <f>LambdaP*MassivW/(dP/1000)/(N1401*RhoA)/(1+M1401/3)*(D1401-L1401)*DeltaT-(EXP(M1401/10)-1)*(D1401-D1400)</f>
        <v>0.26033629910745021</v>
      </c>
      <c r="P1401" s="24">
        <f>P1400+IF(Limit=Oui,MAX(0,S1400),S1400)</f>
        <v>452.99003360872615</v>
      </c>
      <c r="Q1401" s="12">
        <f>Cp*RhoP/(R1401*RhoA)*dP/1000*MassivSI</f>
        <v>0.44625598528733046</v>
      </c>
      <c r="R1401" s="24">
        <f>IF(P1401&lt;600,425+0.773*P1401-1.69/1000*P1401^2+2.22/1000^2*P1401^3,IF(P1401&lt;735,666+13002/(738-P1401),IF(P1401&lt;900,545+17820/(P1401-731),650)))</f>
        <v>634.73020800506094</v>
      </c>
      <c r="S1401" s="12">
        <f>LambdaP*MassivSI/(dP/1000)/(R1401*RhoA)/(1+Q1401/3)*(D1401-P1401)*DeltaT-(EXP(Q1401/10)-1)*(D1401-D1400)</f>
        <v>0.26033629910745021</v>
      </c>
    </row>
    <row r="1402" spans="2:19" x14ac:dyDescent="0.25">
      <c r="B1402" s="3">
        <f t="shared" si="84"/>
        <v>6920</v>
      </c>
      <c r="C1402" s="14">
        <f t="shared" si="85"/>
        <v>115.33333333333333</v>
      </c>
      <c r="D1402" s="11">
        <f t="shared" si="86"/>
        <v>1043.1027685165864</v>
      </c>
      <c r="E1402" s="11">
        <f t="shared" si="87"/>
        <v>453.2503699078336</v>
      </c>
      <c r="F1402" s="11">
        <f>L1402</f>
        <v>453.2503699078336</v>
      </c>
      <c r="G1402" s="11">
        <f>P1402</f>
        <v>453.2503699078336</v>
      </c>
      <c r="H1402" s="24">
        <f>H1401+IF(Limit=Oui,MAX(0,K1401),K1401)</f>
        <v>453.2503699078336</v>
      </c>
      <c r="I1402" s="12">
        <f>Cp*RhoP/(J1402*RhoA)*dP/1000*MassivSS</f>
        <v>0.44614456955482445</v>
      </c>
      <c r="J1402" s="24">
        <f>IF(H1402&lt;600,425+0.773*H1402-1.69/1000*H1402^2+2.22/1000^2*H1402^3,IF(H1402&lt;735,666+13002/(738-H1402),IF(H1402&lt;900,545+17820/(H1402-731),650)))</f>
        <v>634.88871924983323</v>
      </c>
      <c r="K1402" s="12">
        <f>LambdaP*MassivSS/(dP/1000)/(J1402*RhoA)/(1+I1402/3)*(D1402-H1402)*DeltaT-(EXP(I1402/10)-1)*(D1402-D1401)</f>
        <v>0.26021507329737581</v>
      </c>
      <c r="L1402" s="24">
        <f>L1401+IF(Limit=Oui,MAX(0,O1401),O1401)</f>
        <v>453.2503699078336</v>
      </c>
      <c r="M1402" s="12">
        <f>Cp*RhoP/(N1402*RhoA)*dP/1000*MassivW</f>
        <v>0.44614456955482445</v>
      </c>
      <c r="N1402" s="24">
        <f>IF(L1402&lt;600,425+0.773*L1402-1.69/1000*L1402^2+2.22/1000^2*L1402^3,IF(L1402&lt;735,666+13002/(738-L1402),IF(L1402&lt;900,545+17820/(L1402-731),650)))</f>
        <v>634.88871924983323</v>
      </c>
      <c r="O1402" s="12">
        <f>LambdaP*MassivW/(dP/1000)/(N1402*RhoA)/(1+M1402/3)*(D1402-L1402)*DeltaT-(EXP(M1402/10)-1)*(D1402-D1401)</f>
        <v>0.26021507329737581</v>
      </c>
      <c r="P1402" s="24">
        <f>P1401+IF(Limit=Oui,MAX(0,S1401),S1401)</f>
        <v>453.2503699078336</v>
      </c>
      <c r="Q1402" s="12">
        <f>Cp*RhoP/(R1402*RhoA)*dP/1000*MassivSI</f>
        <v>0.44614456955482445</v>
      </c>
      <c r="R1402" s="24">
        <f>IF(P1402&lt;600,425+0.773*P1402-1.69/1000*P1402^2+2.22/1000^2*P1402^3,IF(P1402&lt;735,666+13002/(738-P1402),IF(P1402&lt;900,545+17820/(P1402-731),650)))</f>
        <v>634.88871924983323</v>
      </c>
      <c r="S1402" s="12">
        <f>LambdaP*MassivSI/(dP/1000)/(R1402*RhoA)/(1+Q1402/3)*(D1402-P1402)*DeltaT-(EXP(Q1402/10)-1)*(D1402-D1401)</f>
        <v>0.26021507329737581</v>
      </c>
    </row>
    <row r="1403" spans="2:19" x14ac:dyDescent="0.25">
      <c r="B1403" s="3">
        <f t="shared" si="84"/>
        <v>6925</v>
      </c>
      <c r="C1403" s="14">
        <f t="shared" si="85"/>
        <v>115.41666666666667</v>
      </c>
      <c r="D1403" s="11">
        <f t="shared" si="86"/>
        <v>1043.2108721260786</v>
      </c>
      <c r="E1403" s="11">
        <f t="shared" si="87"/>
        <v>453.51058498113099</v>
      </c>
      <c r="F1403" s="11">
        <f>L1403</f>
        <v>453.51058498113099</v>
      </c>
      <c r="G1403" s="11">
        <f>P1403</f>
        <v>453.51058498113099</v>
      </c>
      <c r="H1403" s="24">
        <f>H1402+IF(Limit=Oui,MAX(0,K1402),K1402)</f>
        <v>453.51058498113099</v>
      </c>
      <c r="I1403" s="12">
        <f>Cp*RhoP/(J1403*RhoA)*dP/1000*MassivSS</f>
        <v>0.44603313487849378</v>
      </c>
      <c r="J1403" s="24">
        <f>IF(H1403&lt;600,425+0.773*H1403-1.69/1000*H1403^2+2.22/1000^2*H1403^3,IF(H1403&lt;735,666+13002/(738-H1403),IF(H1403&lt;900,545+17820/(H1403-731),650)))</f>
        <v>635.04733665603749</v>
      </c>
      <c r="K1403" s="12">
        <f>LambdaP*MassivSS/(dP/1000)/(J1403*RhoA)/(1+I1403/3)*(D1403-H1403)*DeltaT-(EXP(I1403/10)-1)*(D1403-D1402)</f>
        <v>0.26009387633644077</v>
      </c>
      <c r="L1403" s="24">
        <f>L1402+IF(Limit=Oui,MAX(0,O1402),O1402)</f>
        <v>453.51058498113099</v>
      </c>
      <c r="M1403" s="12">
        <f>Cp*RhoP/(N1403*RhoA)*dP/1000*MassivW</f>
        <v>0.44603313487849378</v>
      </c>
      <c r="N1403" s="24">
        <f>IF(L1403&lt;600,425+0.773*L1403-1.69/1000*L1403^2+2.22/1000^2*L1403^3,IF(L1403&lt;735,666+13002/(738-L1403),IF(L1403&lt;900,545+17820/(L1403-731),650)))</f>
        <v>635.04733665603749</v>
      </c>
      <c r="O1403" s="12">
        <f>LambdaP*MassivW/(dP/1000)/(N1403*RhoA)/(1+M1403/3)*(D1403-L1403)*DeltaT-(EXP(M1403/10)-1)*(D1403-D1402)</f>
        <v>0.26009387633644077</v>
      </c>
      <c r="P1403" s="24">
        <f>P1402+IF(Limit=Oui,MAX(0,S1402),S1402)</f>
        <v>453.51058498113099</v>
      </c>
      <c r="Q1403" s="12">
        <f>Cp*RhoP/(R1403*RhoA)*dP/1000*MassivSI</f>
        <v>0.44603313487849378</v>
      </c>
      <c r="R1403" s="24">
        <f>IF(P1403&lt;600,425+0.773*P1403-1.69/1000*P1403^2+2.22/1000^2*P1403^3,IF(P1403&lt;735,666+13002/(738-P1403),IF(P1403&lt;900,545+17820/(P1403-731),650)))</f>
        <v>635.04733665603749</v>
      </c>
      <c r="S1403" s="12">
        <f>LambdaP*MassivSI/(dP/1000)/(R1403*RhoA)/(1+Q1403/3)*(D1403-P1403)*DeltaT-(EXP(Q1403/10)-1)*(D1403-D1402)</f>
        <v>0.26009387633644077</v>
      </c>
    </row>
    <row r="1404" spans="2:19" x14ac:dyDescent="0.25">
      <c r="B1404" s="3">
        <f t="shared" si="84"/>
        <v>6930</v>
      </c>
      <c r="C1404" s="14">
        <f t="shared" si="85"/>
        <v>115.5</v>
      </c>
      <c r="D1404" s="11">
        <f t="shared" si="86"/>
        <v>1043.318897794966</v>
      </c>
      <c r="E1404" s="11">
        <f t="shared" si="87"/>
        <v>453.77067885746743</v>
      </c>
      <c r="F1404" s="11">
        <f>L1404</f>
        <v>453.77067885746743</v>
      </c>
      <c r="G1404" s="11">
        <f>P1404</f>
        <v>453.77067885746743</v>
      </c>
      <c r="H1404" s="24">
        <f>H1403+IF(Limit=Oui,MAX(0,K1403),K1403)</f>
        <v>453.77067885746743</v>
      </c>
      <c r="I1404" s="12">
        <f>Cp*RhoP/(J1404*RhoA)*dP/1000*MassivSS</f>
        <v>0.44592168132792903</v>
      </c>
      <c r="J1404" s="24">
        <f>IF(H1404&lt;600,425+0.773*H1404-1.69/1000*H1404^2+2.22/1000^2*H1404^3,IF(H1404&lt;735,666+13002/(738-H1404),IF(H1404&lt;900,545+17820/(H1404-731),650)))</f>
        <v>635.20606022434731</v>
      </c>
      <c r="K1404" s="12">
        <f>LambdaP*MassivSS/(dP/1000)/(J1404*RhoA)/(1+I1404/3)*(D1404-H1404)*DeltaT-(EXP(I1404/10)-1)*(D1404-D1403)</f>
        <v>0.25997270830757896</v>
      </c>
      <c r="L1404" s="24">
        <f>L1403+IF(Limit=Oui,MAX(0,O1403),O1403)</f>
        <v>453.77067885746743</v>
      </c>
      <c r="M1404" s="12">
        <f>Cp*RhoP/(N1404*RhoA)*dP/1000*MassivW</f>
        <v>0.44592168132792903</v>
      </c>
      <c r="N1404" s="24">
        <f>IF(L1404&lt;600,425+0.773*L1404-1.69/1000*L1404^2+2.22/1000^2*L1404^3,IF(L1404&lt;735,666+13002/(738-L1404),IF(L1404&lt;900,545+17820/(L1404-731),650)))</f>
        <v>635.20606022434731</v>
      </c>
      <c r="O1404" s="12">
        <f>LambdaP*MassivW/(dP/1000)/(N1404*RhoA)/(1+M1404/3)*(D1404-L1404)*DeltaT-(EXP(M1404/10)-1)*(D1404-D1403)</f>
        <v>0.25997270830757896</v>
      </c>
      <c r="P1404" s="24">
        <f>P1403+IF(Limit=Oui,MAX(0,S1403),S1403)</f>
        <v>453.77067885746743</v>
      </c>
      <c r="Q1404" s="12">
        <f>Cp*RhoP/(R1404*RhoA)*dP/1000*MassivSI</f>
        <v>0.44592168132792903</v>
      </c>
      <c r="R1404" s="24">
        <f>IF(P1404&lt;600,425+0.773*P1404-1.69/1000*P1404^2+2.22/1000^2*P1404^3,IF(P1404&lt;735,666+13002/(738-P1404),IF(P1404&lt;900,545+17820/(P1404-731),650)))</f>
        <v>635.20606022434731</v>
      </c>
      <c r="S1404" s="12">
        <f>LambdaP*MassivSI/(dP/1000)/(R1404*RhoA)/(1+Q1404/3)*(D1404-P1404)*DeltaT-(EXP(Q1404/10)-1)*(D1404-D1403)</f>
        <v>0.25997270830757896</v>
      </c>
    </row>
    <row r="1405" spans="2:19" x14ac:dyDescent="0.25">
      <c r="B1405" s="3">
        <f t="shared" si="84"/>
        <v>6935</v>
      </c>
      <c r="C1405" s="14">
        <f t="shared" si="85"/>
        <v>115.58333333333333</v>
      </c>
      <c r="D1405" s="11">
        <f t="shared" si="86"/>
        <v>1043.4268456355551</v>
      </c>
      <c r="E1405" s="11">
        <f t="shared" si="87"/>
        <v>454.03065156577503</v>
      </c>
      <c r="F1405" s="11">
        <f>L1405</f>
        <v>454.03065156577503</v>
      </c>
      <c r="G1405" s="11">
        <f>P1405</f>
        <v>454.03065156577503</v>
      </c>
      <c r="H1405" s="24">
        <f>H1404+IF(Limit=Oui,MAX(0,K1404),K1404)</f>
        <v>454.03065156577503</v>
      </c>
      <c r="I1405" s="12">
        <f>Cp*RhoP/(J1405*RhoA)*dP/1000*MassivSS</f>
        <v>0.44581020897295609</v>
      </c>
      <c r="J1405" s="24">
        <f>IF(H1405&lt;600,425+0.773*H1405-1.69/1000*H1405^2+2.22/1000^2*H1405^3,IF(H1405&lt;735,666+13002/(738-H1405),IF(H1405&lt;900,545+17820/(H1405-731),650)))</f>
        <v>635.36488995502896</v>
      </c>
      <c r="K1405" s="12">
        <f>LambdaP*MassivSS/(dP/1000)/(J1405*RhoA)/(1+I1405/3)*(D1405-H1405)*DeltaT-(EXP(I1405/10)-1)*(D1405-D1404)</f>
        <v>0.2598515692936551</v>
      </c>
      <c r="L1405" s="24">
        <f>L1404+IF(Limit=Oui,MAX(0,O1404),O1404)</f>
        <v>454.03065156577503</v>
      </c>
      <c r="M1405" s="12">
        <f>Cp*RhoP/(N1405*RhoA)*dP/1000*MassivW</f>
        <v>0.44581020897295609</v>
      </c>
      <c r="N1405" s="24">
        <f>IF(L1405&lt;600,425+0.773*L1405-1.69/1000*L1405^2+2.22/1000^2*L1405^3,IF(L1405&lt;735,666+13002/(738-L1405),IF(L1405&lt;900,545+17820/(L1405-731),650)))</f>
        <v>635.36488995502896</v>
      </c>
      <c r="O1405" s="12">
        <f>LambdaP*MassivW/(dP/1000)/(N1405*RhoA)/(1+M1405/3)*(D1405-L1405)*DeltaT-(EXP(M1405/10)-1)*(D1405-D1404)</f>
        <v>0.2598515692936551</v>
      </c>
      <c r="P1405" s="24">
        <f>P1404+IF(Limit=Oui,MAX(0,S1404),S1404)</f>
        <v>454.03065156577503</v>
      </c>
      <c r="Q1405" s="12">
        <f>Cp*RhoP/(R1405*RhoA)*dP/1000*MassivSI</f>
        <v>0.44581020897295609</v>
      </c>
      <c r="R1405" s="24">
        <f>IF(P1405&lt;600,425+0.773*P1405-1.69/1000*P1405^2+2.22/1000^2*P1405^3,IF(P1405&lt;735,666+13002/(738-P1405),IF(P1405&lt;900,545+17820/(P1405-731),650)))</f>
        <v>635.36488995502896</v>
      </c>
      <c r="S1405" s="12">
        <f>LambdaP*MassivSI/(dP/1000)/(R1405*RhoA)/(1+Q1405/3)*(D1405-P1405)*DeltaT-(EXP(Q1405/10)-1)*(D1405-D1404)</f>
        <v>0.2598515692936551</v>
      </c>
    </row>
    <row r="1406" spans="2:19" x14ac:dyDescent="0.25">
      <c r="B1406" s="3">
        <f t="shared" si="84"/>
        <v>6940</v>
      </c>
      <c r="C1406" s="14">
        <f t="shared" si="85"/>
        <v>115.66666666666667</v>
      </c>
      <c r="D1406" s="11">
        <f t="shared" si="86"/>
        <v>1043.5347157599097</v>
      </c>
      <c r="E1406" s="11">
        <f t="shared" si="87"/>
        <v>454.29050313506866</v>
      </c>
      <c r="F1406" s="11">
        <f>L1406</f>
        <v>454.29050313506866</v>
      </c>
      <c r="G1406" s="11">
        <f>P1406</f>
        <v>454.29050313506866</v>
      </c>
      <c r="H1406" s="24">
        <f>H1405+IF(Limit=Oui,MAX(0,K1405),K1405)</f>
        <v>454.29050313506866</v>
      </c>
      <c r="I1406" s="12">
        <f>Cp*RhoP/(J1406*RhoA)*dP/1000*MassivSS</f>
        <v>0.44569871788363591</v>
      </c>
      <c r="J1406" s="24">
        <f>IF(H1406&lt;600,425+0.773*H1406-1.69/1000*H1406^2+2.22/1000^2*H1406^3,IF(H1406&lt;735,666+13002/(738-H1406),IF(H1406&lt;900,545+17820/(H1406-731),650)))</f>
        <v>635.52382584794145</v>
      </c>
      <c r="K1406" s="12">
        <f>LambdaP*MassivSS/(dP/1000)/(J1406*RhoA)/(1+I1406/3)*(D1406-H1406)*DeltaT-(EXP(I1406/10)-1)*(D1406-D1405)</f>
        <v>0.25973045937739253</v>
      </c>
      <c r="L1406" s="24">
        <f>L1405+IF(Limit=Oui,MAX(0,O1405),O1405)</f>
        <v>454.29050313506866</v>
      </c>
      <c r="M1406" s="12">
        <f>Cp*RhoP/(N1406*RhoA)*dP/1000*MassivW</f>
        <v>0.44569871788363591</v>
      </c>
      <c r="N1406" s="24">
        <f>IF(L1406&lt;600,425+0.773*L1406-1.69/1000*L1406^2+2.22/1000^2*L1406^3,IF(L1406&lt;735,666+13002/(738-L1406),IF(L1406&lt;900,545+17820/(L1406-731),650)))</f>
        <v>635.52382584794145</v>
      </c>
      <c r="O1406" s="12">
        <f>LambdaP*MassivW/(dP/1000)/(N1406*RhoA)/(1+M1406/3)*(D1406-L1406)*DeltaT-(EXP(M1406/10)-1)*(D1406-D1405)</f>
        <v>0.25973045937739253</v>
      </c>
      <c r="P1406" s="24">
        <f>P1405+IF(Limit=Oui,MAX(0,S1405),S1405)</f>
        <v>454.29050313506866</v>
      </c>
      <c r="Q1406" s="12">
        <f>Cp*RhoP/(R1406*RhoA)*dP/1000*MassivSI</f>
        <v>0.44569871788363591</v>
      </c>
      <c r="R1406" s="24">
        <f>IF(P1406&lt;600,425+0.773*P1406-1.69/1000*P1406^2+2.22/1000^2*P1406^3,IF(P1406&lt;735,666+13002/(738-P1406),IF(P1406&lt;900,545+17820/(P1406-731),650)))</f>
        <v>635.52382584794145</v>
      </c>
      <c r="S1406" s="12">
        <f>LambdaP*MassivSI/(dP/1000)/(R1406*RhoA)/(1+Q1406/3)*(D1406-P1406)*DeltaT-(EXP(Q1406/10)-1)*(D1406-D1405)</f>
        <v>0.25973045937739253</v>
      </c>
    </row>
    <row r="1407" spans="2:19" x14ac:dyDescent="0.25">
      <c r="B1407" s="3">
        <f t="shared" si="84"/>
        <v>6945</v>
      </c>
      <c r="C1407" s="14">
        <f t="shared" si="85"/>
        <v>115.75</v>
      </c>
      <c r="D1407" s="11">
        <f t="shared" si="86"/>
        <v>1043.6425082798514</v>
      </c>
      <c r="E1407" s="11">
        <f t="shared" si="87"/>
        <v>454.55023359444607</v>
      </c>
      <c r="F1407" s="11">
        <f>L1407</f>
        <v>454.55023359444607</v>
      </c>
      <c r="G1407" s="11">
        <f>P1407</f>
        <v>454.55023359444607</v>
      </c>
      <c r="H1407" s="24">
        <f>H1406+IF(Limit=Oui,MAX(0,K1406),K1406)</f>
        <v>454.55023359444607</v>
      </c>
      <c r="I1407" s="12">
        <f>Cp*RhoP/(J1407*RhoA)*dP/1000*MassivSS</f>
        <v>0.44558720813026198</v>
      </c>
      <c r="J1407" s="24">
        <f>IF(H1407&lt;600,425+0.773*H1407-1.69/1000*H1407^2+2.22/1000^2*H1407^3,IF(H1407&lt;735,666+13002/(738-H1407),IF(H1407&lt;900,545+17820/(H1407-731),650)))</f>
        <v>635.68286790253956</v>
      </c>
      <c r="K1407" s="12">
        <f>LambdaP*MassivSS/(dP/1000)/(J1407*RhoA)/(1+I1407/3)*(D1407-H1407)*DeltaT-(EXP(I1407/10)-1)*(D1407-D1406)</f>
        <v>0.25960937864139255</v>
      </c>
      <c r="L1407" s="24">
        <f>L1406+IF(Limit=Oui,MAX(0,O1406),O1406)</f>
        <v>454.55023359444607</v>
      </c>
      <c r="M1407" s="12">
        <f>Cp*RhoP/(N1407*RhoA)*dP/1000*MassivW</f>
        <v>0.44558720813026198</v>
      </c>
      <c r="N1407" s="24">
        <f>IF(L1407&lt;600,425+0.773*L1407-1.69/1000*L1407^2+2.22/1000^2*L1407^3,IF(L1407&lt;735,666+13002/(738-L1407),IF(L1407&lt;900,545+17820/(L1407-731),650)))</f>
        <v>635.68286790253956</v>
      </c>
      <c r="O1407" s="12">
        <f>LambdaP*MassivW/(dP/1000)/(N1407*RhoA)/(1+M1407/3)*(D1407-L1407)*DeltaT-(EXP(M1407/10)-1)*(D1407-D1406)</f>
        <v>0.25960937864139255</v>
      </c>
      <c r="P1407" s="24">
        <f>P1406+IF(Limit=Oui,MAX(0,S1406),S1406)</f>
        <v>454.55023359444607</v>
      </c>
      <c r="Q1407" s="12">
        <f>Cp*RhoP/(R1407*RhoA)*dP/1000*MassivSI</f>
        <v>0.44558720813026198</v>
      </c>
      <c r="R1407" s="24">
        <f>IF(P1407&lt;600,425+0.773*P1407-1.69/1000*P1407^2+2.22/1000^2*P1407^3,IF(P1407&lt;735,666+13002/(738-P1407),IF(P1407&lt;900,545+17820/(P1407-731),650)))</f>
        <v>635.68286790253956</v>
      </c>
      <c r="S1407" s="12">
        <f>LambdaP*MassivSI/(dP/1000)/(R1407*RhoA)/(1+Q1407/3)*(D1407-P1407)*DeltaT-(EXP(Q1407/10)-1)*(D1407-D1406)</f>
        <v>0.25960937864139255</v>
      </c>
    </row>
    <row r="1408" spans="2:19" x14ac:dyDescent="0.25">
      <c r="B1408" s="3">
        <f t="shared" si="84"/>
        <v>6950</v>
      </c>
      <c r="C1408" s="14">
        <f t="shared" si="85"/>
        <v>115.83333333333333</v>
      </c>
      <c r="D1408" s="11">
        <f t="shared" si="86"/>
        <v>1043.7502233069613</v>
      </c>
      <c r="E1408" s="11">
        <f t="shared" si="87"/>
        <v>454.80984297308748</v>
      </c>
      <c r="F1408" s="11">
        <f>L1408</f>
        <v>454.80984297308748</v>
      </c>
      <c r="G1408" s="11">
        <f>P1408</f>
        <v>454.80984297308748</v>
      </c>
      <c r="H1408" s="24">
        <f>H1407+IF(Limit=Oui,MAX(0,K1407),K1407)</f>
        <v>454.80984297308748</v>
      </c>
      <c r="I1408" s="12">
        <f>Cp*RhoP/(J1408*RhoA)*dP/1000*MassivSS</f>
        <v>0.44547567978335884</v>
      </c>
      <c r="J1408" s="24">
        <f>IF(H1408&lt;600,425+0.773*H1408-1.69/1000*H1408^2+2.22/1000^2*H1408^3,IF(H1408&lt;735,666+13002/(738-H1408),IF(H1408&lt;900,545+17820/(H1408-731),650)))</f>
        <v>635.84201611787262</v>
      </c>
      <c r="K1408" s="12">
        <f>LambdaP*MassivSS/(dP/1000)/(J1408*RhoA)/(1+I1408/3)*(D1408-H1408)*DeltaT-(EXP(I1408/10)-1)*(D1408-D1407)</f>
        <v>0.259488327168094</v>
      </c>
      <c r="L1408" s="24">
        <f>L1407+IF(Limit=Oui,MAX(0,O1407),O1407)</f>
        <v>454.80984297308748</v>
      </c>
      <c r="M1408" s="12">
        <f>Cp*RhoP/(N1408*RhoA)*dP/1000*MassivW</f>
        <v>0.44547567978335884</v>
      </c>
      <c r="N1408" s="24">
        <f>IF(L1408&lt;600,425+0.773*L1408-1.69/1000*L1408^2+2.22/1000^2*L1408^3,IF(L1408&lt;735,666+13002/(738-L1408),IF(L1408&lt;900,545+17820/(L1408-731),650)))</f>
        <v>635.84201611787262</v>
      </c>
      <c r="O1408" s="12">
        <f>LambdaP*MassivW/(dP/1000)/(N1408*RhoA)/(1+M1408/3)*(D1408-L1408)*DeltaT-(EXP(M1408/10)-1)*(D1408-D1407)</f>
        <v>0.259488327168094</v>
      </c>
      <c r="P1408" s="24">
        <f>P1407+IF(Limit=Oui,MAX(0,S1407),S1407)</f>
        <v>454.80984297308748</v>
      </c>
      <c r="Q1408" s="12">
        <f>Cp*RhoP/(R1408*RhoA)*dP/1000*MassivSI</f>
        <v>0.44547567978335884</v>
      </c>
      <c r="R1408" s="24">
        <f>IF(P1408&lt;600,425+0.773*P1408-1.69/1000*P1408^2+2.22/1000^2*P1408^3,IF(P1408&lt;735,666+13002/(738-P1408),IF(P1408&lt;900,545+17820/(P1408-731),650)))</f>
        <v>635.84201611787262</v>
      </c>
      <c r="S1408" s="12">
        <f>LambdaP*MassivSI/(dP/1000)/(R1408*RhoA)/(1+Q1408/3)*(D1408-P1408)*DeltaT-(EXP(Q1408/10)-1)*(D1408-D1407)</f>
        <v>0.259488327168094</v>
      </c>
    </row>
    <row r="1409" spans="2:19" x14ac:dyDescent="0.25">
      <c r="B1409" s="3">
        <f t="shared" si="84"/>
        <v>6955</v>
      </c>
      <c r="C1409" s="14">
        <f t="shared" si="85"/>
        <v>115.91666666666667</v>
      </c>
      <c r="D1409" s="11">
        <f t="shared" si="86"/>
        <v>1043.8578609525794</v>
      </c>
      <c r="E1409" s="11">
        <f t="shared" si="87"/>
        <v>455.06933130025556</v>
      </c>
      <c r="F1409" s="11">
        <f>L1409</f>
        <v>455.06933130025556</v>
      </c>
      <c r="G1409" s="11">
        <f>P1409</f>
        <v>455.06933130025556</v>
      </c>
      <c r="H1409" s="24">
        <f>H1408+IF(Limit=Oui,MAX(0,K1408),K1408)</f>
        <v>455.06933130025556</v>
      </c>
      <c r="I1409" s="12">
        <f>Cp*RhoP/(J1409*RhoA)*dP/1000*MassivSS</f>
        <v>0.44536413291368104</v>
      </c>
      <c r="J1409" s="24">
        <f>IF(H1409&lt;600,425+0.773*H1409-1.69/1000*H1409^2+2.22/1000^2*H1409^3,IF(H1409&lt;735,666+13002/(738-H1409),IF(H1409&lt;900,545+17820/(H1409-731),650)))</f>
        <v>636.00127049258742</v>
      </c>
      <c r="K1409" s="12">
        <f>LambdaP*MassivSS/(dP/1000)/(J1409*RhoA)/(1+I1409/3)*(D1409-H1409)*DeltaT-(EXP(I1409/10)-1)*(D1409-D1408)</f>
        <v>0.25936730503983424</v>
      </c>
      <c r="L1409" s="24">
        <f>L1408+IF(Limit=Oui,MAX(0,O1408),O1408)</f>
        <v>455.06933130025556</v>
      </c>
      <c r="M1409" s="12">
        <f>Cp*RhoP/(N1409*RhoA)*dP/1000*MassivW</f>
        <v>0.44536413291368104</v>
      </c>
      <c r="N1409" s="24">
        <f>IF(L1409&lt;600,425+0.773*L1409-1.69/1000*L1409^2+2.22/1000^2*L1409^3,IF(L1409&lt;735,666+13002/(738-L1409),IF(L1409&lt;900,545+17820/(L1409-731),650)))</f>
        <v>636.00127049258742</v>
      </c>
      <c r="O1409" s="12">
        <f>LambdaP*MassivW/(dP/1000)/(N1409*RhoA)/(1+M1409/3)*(D1409-L1409)*DeltaT-(EXP(M1409/10)-1)*(D1409-D1408)</f>
        <v>0.25936730503983424</v>
      </c>
      <c r="P1409" s="24">
        <f>P1408+IF(Limit=Oui,MAX(0,S1408),S1408)</f>
        <v>455.06933130025556</v>
      </c>
      <c r="Q1409" s="12">
        <f>Cp*RhoP/(R1409*RhoA)*dP/1000*MassivSI</f>
        <v>0.44536413291368104</v>
      </c>
      <c r="R1409" s="24">
        <f>IF(P1409&lt;600,425+0.773*P1409-1.69/1000*P1409^2+2.22/1000^2*P1409^3,IF(P1409&lt;735,666+13002/(738-P1409),IF(P1409&lt;900,545+17820/(P1409-731),650)))</f>
        <v>636.00127049258742</v>
      </c>
      <c r="S1409" s="12">
        <f>LambdaP*MassivSI/(dP/1000)/(R1409*RhoA)/(1+Q1409/3)*(D1409-P1409)*DeltaT-(EXP(Q1409/10)-1)*(D1409-D1408)</f>
        <v>0.25936730503983424</v>
      </c>
    </row>
    <row r="1410" spans="2:19" x14ac:dyDescent="0.25">
      <c r="B1410" s="3">
        <f t="shared" si="84"/>
        <v>6960</v>
      </c>
      <c r="C1410" s="14">
        <f t="shared" si="85"/>
        <v>116</v>
      </c>
      <c r="D1410" s="11">
        <f t="shared" si="86"/>
        <v>1043.9654213278063</v>
      </c>
      <c r="E1410" s="11">
        <f t="shared" si="87"/>
        <v>455.32869860529541</v>
      </c>
      <c r="F1410" s="11">
        <f>L1410</f>
        <v>455.32869860529541</v>
      </c>
      <c r="G1410" s="11">
        <f>P1410</f>
        <v>455.32869860529541</v>
      </c>
      <c r="H1410" s="24">
        <f>H1409+IF(Limit=Oui,MAX(0,K1409),K1409)</f>
        <v>455.32869860529541</v>
      </c>
      <c r="I1410" s="12">
        <f>Cp*RhoP/(J1410*RhoA)*dP/1000*MassivSS</f>
        <v>0.4452525675922111</v>
      </c>
      <c r="J1410" s="24">
        <f>IF(H1410&lt;600,425+0.773*H1410-1.69/1000*H1410^2+2.22/1000^2*H1410^3,IF(H1410&lt;735,666+13002/(738-H1410),IF(H1410&lt;900,545+17820/(H1410-731),650)))</f>
        <v>636.16063102492865</v>
      </c>
      <c r="K1410" s="12">
        <f>LambdaP*MassivSS/(dP/1000)/(J1410*RhoA)/(1+I1410/3)*(D1410-H1410)*DeltaT-(EXP(I1410/10)-1)*(D1410-D1409)</f>
        <v>0.25924631233878664</v>
      </c>
      <c r="L1410" s="24">
        <f>L1409+IF(Limit=Oui,MAX(0,O1409),O1409)</f>
        <v>455.32869860529541</v>
      </c>
      <c r="M1410" s="12">
        <f>Cp*RhoP/(N1410*RhoA)*dP/1000*MassivW</f>
        <v>0.4452525675922111</v>
      </c>
      <c r="N1410" s="24">
        <f>IF(L1410&lt;600,425+0.773*L1410-1.69/1000*L1410^2+2.22/1000^2*L1410^3,IF(L1410&lt;735,666+13002/(738-L1410),IF(L1410&lt;900,545+17820/(L1410-731),650)))</f>
        <v>636.16063102492865</v>
      </c>
      <c r="O1410" s="12">
        <f>LambdaP*MassivW/(dP/1000)/(N1410*RhoA)/(1+M1410/3)*(D1410-L1410)*DeltaT-(EXP(M1410/10)-1)*(D1410-D1409)</f>
        <v>0.25924631233878664</v>
      </c>
      <c r="P1410" s="24">
        <f>P1409+IF(Limit=Oui,MAX(0,S1409),S1409)</f>
        <v>455.32869860529541</v>
      </c>
      <c r="Q1410" s="12">
        <f>Cp*RhoP/(R1410*RhoA)*dP/1000*MassivSI</f>
        <v>0.4452525675922111</v>
      </c>
      <c r="R1410" s="24">
        <f>IF(P1410&lt;600,425+0.773*P1410-1.69/1000*P1410^2+2.22/1000^2*P1410^3,IF(P1410&lt;735,666+13002/(738-P1410),IF(P1410&lt;900,545+17820/(P1410-731),650)))</f>
        <v>636.16063102492865</v>
      </c>
      <c r="S1410" s="12">
        <f>LambdaP*MassivSI/(dP/1000)/(R1410*RhoA)/(1+Q1410/3)*(D1410-P1410)*DeltaT-(EXP(Q1410/10)-1)*(D1410-D1409)</f>
        <v>0.25924631233878664</v>
      </c>
    </row>
    <row r="1411" spans="2:19" x14ac:dyDescent="0.25">
      <c r="B1411" s="3">
        <f t="shared" si="84"/>
        <v>6965</v>
      </c>
      <c r="C1411" s="14">
        <f t="shared" si="85"/>
        <v>116.08333333333333</v>
      </c>
      <c r="D1411" s="11">
        <f t="shared" si="86"/>
        <v>1044.0729045435035</v>
      </c>
      <c r="E1411" s="11">
        <f t="shared" si="87"/>
        <v>455.58794491763422</v>
      </c>
      <c r="F1411" s="11">
        <f>L1411</f>
        <v>455.58794491763422</v>
      </c>
      <c r="G1411" s="11">
        <f>P1411</f>
        <v>455.58794491763422</v>
      </c>
      <c r="H1411" s="24">
        <f>H1410+IF(Limit=Oui,MAX(0,K1410),K1410)</f>
        <v>455.58794491763422</v>
      </c>
      <c r="I1411" s="12">
        <f>Cp*RhoP/(J1411*RhoA)*dP/1000*MassivSS</f>
        <v>0.44514098389015844</v>
      </c>
      <c r="J1411" s="24">
        <f>IF(H1411&lt;600,425+0.773*H1411-1.69/1000*H1411^2+2.22/1000^2*H1411^3,IF(H1411&lt;735,666+13002/(738-H1411),IF(H1411&lt;900,545+17820/(H1411-731),650)))</f>
        <v>636.32009771273965</v>
      </c>
      <c r="K1411" s="12">
        <f>LambdaP*MassivSS/(dP/1000)/(J1411*RhoA)/(1+I1411/3)*(D1411-H1411)*DeltaT-(EXP(I1411/10)-1)*(D1411-D1410)</f>
        <v>0.25912534914702307</v>
      </c>
      <c r="L1411" s="24">
        <f>L1410+IF(Limit=Oui,MAX(0,O1410),O1410)</f>
        <v>455.58794491763422</v>
      </c>
      <c r="M1411" s="12">
        <f>Cp*RhoP/(N1411*RhoA)*dP/1000*MassivW</f>
        <v>0.44514098389015844</v>
      </c>
      <c r="N1411" s="24">
        <f>IF(L1411&lt;600,425+0.773*L1411-1.69/1000*L1411^2+2.22/1000^2*L1411^3,IF(L1411&lt;735,666+13002/(738-L1411),IF(L1411&lt;900,545+17820/(L1411-731),650)))</f>
        <v>636.32009771273965</v>
      </c>
      <c r="O1411" s="12">
        <f>LambdaP*MassivW/(dP/1000)/(N1411*RhoA)/(1+M1411/3)*(D1411-L1411)*DeltaT-(EXP(M1411/10)-1)*(D1411-D1410)</f>
        <v>0.25912534914702307</v>
      </c>
      <c r="P1411" s="24">
        <f>P1410+IF(Limit=Oui,MAX(0,S1410),S1410)</f>
        <v>455.58794491763422</v>
      </c>
      <c r="Q1411" s="12">
        <f>Cp*RhoP/(R1411*RhoA)*dP/1000*MassivSI</f>
        <v>0.44514098389015844</v>
      </c>
      <c r="R1411" s="24">
        <f>IF(P1411&lt;600,425+0.773*P1411-1.69/1000*P1411^2+2.22/1000^2*P1411^3,IF(P1411&lt;735,666+13002/(738-P1411),IF(P1411&lt;900,545+17820/(P1411-731),650)))</f>
        <v>636.32009771273965</v>
      </c>
      <c r="S1411" s="12">
        <f>LambdaP*MassivSI/(dP/1000)/(R1411*RhoA)/(1+Q1411/3)*(D1411-P1411)*DeltaT-(EXP(Q1411/10)-1)*(D1411-D1410)</f>
        <v>0.25912534914702307</v>
      </c>
    </row>
    <row r="1412" spans="2:19" x14ac:dyDescent="0.25">
      <c r="B1412" s="3">
        <f t="shared" si="84"/>
        <v>6970</v>
      </c>
      <c r="C1412" s="14">
        <f t="shared" si="85"/>
        <v>116.16666666666667</v>
      </c>
      <c r="D1412" s="11">
        <f t="shared" si="86"/>
        <v>1044.1803107102942</v>
      </c>
      <c r="E1412" s="11">
        <f t="shared" si="87"/>
        <v>455.84707026678126</v>
      </c>
      <c r="F1412" s="11">
        <f>L1412</f>
        <v>455.84707026678126</v>
      </c>
      <c r="G1412" s="11">
        <f>P1412</f>
        <v>455.84707026678126</v>
      </c>
      <c r="H1412" s="24">
        <f>H1411+IF(Limit=Oui,MAX(0,K1411),K1411)</f>
        <v>455.84707026678126</v>
      </c>
      <c r="I1412" s="12">
        <f>Cp*RhoP/(J1412*RhoA)*dP/1000*MassivSS</f>
        <v>0.44502938187895719</v>
      </c>
      <c r="J1412" s="24">
        <f>IF(H1412&lt;600,425+0.773*H1412-1.69/1000*H1412^2+2.22/1000^2*H1412^3,IF(H1412&lt;735,666+13002/(738-H1412),IF(H1412&lt;900,545+17820/(H1412-731),650)))</f>
        <v>636.47967055346476</v>
      </c>
      <c r="K1412" s="12">
        <f>LambdaP*MassivSS/(dP/1000)/(J1412*RhoA)/(1+I1412/3)*(D1412-H1412)*DeltaT-(EXP(I1412/10)-1)*(D1412-D1411)</f>
        <v>0.25900441554644044</v>
      </c>
      <c r="L1412" s="24">
        <f>L1411+IF(Limit=Oui,MAX(0,O1411),O1411)</f>
        <v>455.84707026678126</v>
      </c>
      <c r="M1412" s="12">
        <f>Cp*RhoP/(N1412*RhoA)*dP/1000*MassivW</f>
        <v>0.44502938187895719</v>
      </c>
      <c r="N1412" s="24">
        <f>IF(L1412&lt;600,425+0.773*L1412-1.69/1000*L1412^2+2.22/1000^2*L1412^3,IF(L1412&lt;735,666+13002/(738-L1412),IF(L1412&lt;900,545+17820/(L1412-731),650)))</f>
        <v>636.47967055346476</v>
      </c>
      <c r="O1412" s="12">
        <f>LambdaP*MassivW/(dP/1000)/(N1412*RhoA)/(1+M1412/3)*(D1412-L1412)*DeltaT-(EXP(M1412/10)-1)*(D1412-D1411)</f>
        <v>0.25900441554644044</v>
      </c>
      <c r="P1412" s="24">
        <f>P1411+IF(Limit=Oui,MAX(0,S1411),S1411)</f>
        <v>455.84707026678126</v>
      </c>
      <c r="Q1412" s="12">
        <f>Cp*RhoP/(R1412*RhoA)*dP/1000*MassivSI</f>
        <v>0.44502938187895719</v>
      </c>
      <c r="R1412" s="24">
        <f>IF(P1412&lt;600,425+0.773*P1412-1.69/1000*P1412^2+2.22/1000^2*P1412^3,IF(P1412&lt;735,666+13002/(738-P1412),IF(P1412&lt;900,545+17820/(P1412-731),650)))</f>
        <v>636.47967055346476</v>
      </c>
      <c r="S1412" s="12">
        <f>LambdaP*MassivSI/(dP/1000)/(R1412*RhoA)/(1+Q1412/3)*(D1412-P1412)*DeltaT-(EXP(Q1412/10)-1)*(D1412-D1411)</f>
        <v>0.25900441554644044</v>
      </c>
    </row>
    <row r="1413" spans="2:19" x14ac:dyDescent="0.25">
      <c r="B1413" s="3">
        <f t="shared" si="84"/>
        <v>6975</v>
      </c>
      <c r="C1413" s="14">
        <f t="shared" si="85"/>
        <v>116.25</v>
      </c>
      <c r="D1413" s="11">
        <f t="shared" si="86"/>
        <v>1044.2876399385632</v>
      </c>
      <c r="E1413" s="11">
        <f t="shared" si="87"/>
        <v>456.10607468232769</v>
      </c>
      <c r="F1413" s="11">
        <f>L1413</f>
        <v>456.10607468232769</v>
      </c>
      <c r="G1413" s="11">
        <f>P1413</f>
        <v>456.10607468232769</v>
      </c>
      <c r="H1413" s="24">
        <f>H1412+IF(Limit=Oui,MAX(0,K1412),K1412)</f>
        <v>456.10607468232769</v>
      </c>
      <c r="I1413" s="12">
        <f>Cp*RhoP/(J1413*RhoA)*dP/1000*MassivSS</f>
        <v>0.44491776163026475</v>
      </c>
      <c r="J1413" s="24">
        <f>IF(H1413&lt;600,425+0.773*H1413-1.69/1000*H1413^2+2.22/1000^2*H1413^3,IF(H1413&lt;735,666+13002/(738-H1413),IF(H1413&lt;900,545+17820/(H1413-731),650)))</f>
        <v>636.63934954414935</v>
      </c>
      <c r="K1413" s="12">
        <f>LambdaP*MassivSS/(dP/1000)/(J1413*RhoA)/(1+I1413/3)*(D1413-H1413)*DeltaT-(EXP(I1413/10)-1)*(D1413-D1412)</f>
        <v>0.25888351161887391</v>
      </c>
      <c r="L1413" s="24">
        <f>L1412+IF(Limit=Oui,MAX(0,O1412),O1412)</f>
        <v>456.10607468232769</v>
      </c>
      <c r="M1413" s="12">
        <f>Cp*RhoP/(N1413*RhoA)*dP/1000*MassivW</f>
        <v>0.44491776163026475</v>
      </c>
      <c r="N1413" s="24">
        <f>IF(L1413&lt;600,425+0.773*L1413-1.69/1000*L1413^2+2.22/1000^2*L1413^3,IF(L1413&lt;735,666+13002/(738-L1413),IF(L1413&lt;900,545+17820/(L1413-731),650)))</f>
        <v>636.63934954414935</v>
      </c>
      <c r="O1413" s="12">
        <f>LambdaP*MassivW/(dP/1000)/(N1413*RhoA)/(1+M1413/3)*(D1413-L1413)*DeltaT-(EXP(M1413/10)-1)*(D1413-D1412)</f>
        <v>0.25888351161887391</v>
      </c>
      <c r="P1413" s="24">
        <f>P1412+IF(Limit=Oui,MAX(0,S1412),S1412)</f>
        <v>456.10607468232769</v>
      </c>
      <c r="Q1413" s="12">
        <f>Cp*RhoP/(R1413*RhoA)*dP/1000*MassivSI</f>
        <v>0.44491776163026475</v>
      </c>
      <c r="R1413" s="24">
        <f>IF(P1413&lt;600,425+0.773*P1413-1.69/1000*P1413^2+2.22/1000^2*P1413^3,IF(P1413&lt;735,666+13002/(738-P1413),IF(P1413&lt;900,545+17820/(P1413-731),650)))</f>
        <v>636.63934954414935</v>
      </c>
      <c r="S1413" s="12">
        <f>LambdaP*MassivSI/(dP/1000)/(R1413*RhoA)/(1+Q1413/3)*(D1413-P1413)*DeltaT-(EXP(Q1413/10)-1)*(D1413-D1412)</f>
        <v>0.25888351161887391</v>
      </c>
    </row>
    <row r="1414" spans="2:19" x14ac:dyDescent="0.25">
      <c r="B1414" s="3">
        <f t="shared" si="84"/>
        <v>6980</v>
      </c>
      <c r="C1414" s="14">
        <f t="shared" si="85"/>
        <v>116.33333333333333</v>
      </c>
      <c r="D1414" s="11">
        <f t="shared" si="86"/>
        <v>1044.3948923384589</v>
      </c>
      <c r="E1414" s="11">
        <f t="shared" si="87"/>
        <v>456.36495819394656</v>
      </c>
      <c r="F1414" s="11">
        <f>L1414</f>
        <v>456.36495819394656</v>
      </c>
      <c r="G1414" s="11">
        <f>P1414</f>
        <v>456.36495819394656</v>
      </c>
      <c r="H1414" s="24">
        <f>H1413+IF(Limit=Oui,MAX(0,K1413),K1413)</f>
        <v>456.36495819394656</v>
      </c>
      <c r="I1414" s="12">
        <f>Cp*RhoP/(J1414*RhoA)*dP/1000*MassivSS</f>
        <v>0.44480612321596141</v>
      </c>
      <c r="J1414" s="24">
        <f>IF(H1414&lt;600,425+0.773*H1414-1.69/1000*H1414^2+2.22/1000^2*H1414^3,IF(H1414&lt;735,666+13002/(738-H1414),IF(H1414&lt;900,545+17820/(H1414-731),650)))</f>
        <v>636.79913468144093</v>
      </c>
      <c r="K1414" s="12">
        <f>LambdaP*MassivSS/(dP/1000)/(J1414*RhoA)/(1+I1414/3)*(D1414-H1414)*DeltaT-(EXP(I1414/10)-1)*(D1414-D1413)</f>
        <v>0.25876263744594269</v>
      </c>
      <c r="L1414" s="24">
        <f>L1413+IF(Limit=Oui,MAX(0,O1413),O1413)</f>
        <v>456.36495819394656</v>
      </c>
      <c r="M1414" s="12">
        <f>Cp*RhoP/(N1414*RhoA)*dP/1000*MassivW</f>
        <v>0.44480612321596141</v>
      </c>
      <c r="N1414" s="24">
        <f>IF(L1414&lt;600,425+0.773*L1414-1.69/1000*L1414^2+2.22/1000^2*L1414^3,IF(L1414&lt;735,666+13002/(738-L1414),IF(L1414&lt;900,545+17820/(L1414-731),650)))</f>
        <v>636.79913468144093</v>
      </c>
      <c r="O1414" s="12">
        <f>LambdaP*MassivW/(dP/1000)/(N1414*RhoA)/(1+M1414/3)*(D1414-L1414)*DeltaT-(EXP(M1414/10)-1)*(D1414-D1413)</f>
        <v>0.25876263744594269</v>
      </c>
      <c r="P1414" s="24">
        <f>P1413+IF(Limit=Oui,MAX(0,S1413),S1413)</f>
        <v>456.36495819394656</v>
      </c>
      <c r="Q1414" s="12">
        <f>Cp*RhoP/(R1414*RhoA)*dP/1000*MassivSI</f>
        <v>0.44480612321596141</v>
      </c>
      <c r="R1414" s="24">
        <f>IF(P1414&lt;600,425+0.773*P1414-1.69/1000*P1414^2+2.22/1000^2*P1414^3,IF(P1414&lt;735,666+13002/(738-P1414),IF(P1414&lt;900,545+17820/(P1414-731),650)))</f>
        <v>636.79913468144093</v>
      </c>
      <c r="S1414" s="12">
        <f>LambdaP*MassivSI/(dP/1000)/(R1414*RhoA)/(1+Q1414/3)*(D1414-P1414)*DeltaT-(EXP(Q1414/10)-1)*(D1414-D1413)</f>
        <v>0.25876263744594269</v>
      </c>
    </row>
    <row r="1415" spans="2:19" x14ac:dyDescent="0.25">
      <c r="B1415" s="3">
        <f t="shared" si="84"/>
        <v>6985</v>
      </c>
      <c r="C1415" s="14">
        <f t="shared" si="85"/>
        <v>116.41666666666667</v>
      </c>
      <c r="D1415" s="11">
        <f t="shared" si="86"/>
        <v>1044.5020680198934</v>
      </c>
      <c r="E1415" s="11">
        <f t="shared" si="87"/>
        <v>456.62372083139252</v>
      </c>
      <c r="F1415" s="11">
        <f>L1415</f>
        <v>456.62372083139252</v>
      </c>
      <c r="G1415" s="11">
        <f>P1415</f>
        <v>456.62372083139252</v>
      </c>
      <c r="H1415" s="24">
        <f>H1414+IF(Limit=Oui,MAX(0,K1414),K1414)</f>
        <v>456.62372083139252</v>
      </c>
      <c r="I1415" s="12">
        <f>Cp*RhoP/(J1415*RhoA)*dP/1000*MassivSS</f>
        <v>0.44469446670814722</v>
      </c>
      <c r="J1415" s="24">
        <f>IF(H1415&lt;600,425+0.773*H1415-1.69/1000*H1415^2+2.22/1000^2*H1415^3,IF(H1415&lt;735,666+13002/(738-H1415),IF(H1415&lt;900,545+17820/(H1415-731),650)))</f>
        <v>636.95902596159112</v>
      </c>
      <c r="K1415" s="12">
        <f>LambdaP*MassivSS/(dP/1000)/(J1415*RhoA)/(1+I1415/3)*(D1415-H1415)*DeltaT-(EXP(I1415/10)-1)*(D1415-D1414)</f>
        <v>0.25864179310917257</v>
      </c>
      <c r="L1415" s="24">
        <f>L1414+IF(Limit=Oui,MAX(0,O1414),O1414)</f>
        <v>456.62372083139252</v>
      </c>
      <c r="M1415" s="12">
        <f>Cp*RhoP/(N1415*RhoA)*dP/1000*MassivW</f>
        <v>0.44469446670814722</v>
      </c>
      <c r="N1415" s="24">
        <f>IF(L1415&lt;600,425+0.773*L1415-1.69/1000*L1415^2+2.22/1000^2*L1415^3,IF(L1415&lt;735,666+13002/(738-L1415),IF(L1415&lt;900,545+17820/(L1415-731),650)))</f>
        <v>636.95902596159112</v>
      </c>
      <c r="O1415" s="12">
        <f>LambdaP*MassivW/(dP/1000)/(N1415*RhoA)/(1+M1415/3)*(D1415-L1415)*DeltaT-(EXP(M1415/10)-1)*(D1415-D1414)</f>
        <v>0.25864179310917257</v>
      </c>
      <c r="P1415" s="24">
        <f>P1414+IF(Limit=Oui,MAX(0,S1414),S1414)</f>
        <v>456.62372083139252</v>
      </c>
      <c r="Q1415" s="12">
        <f>Cp*RhoP/(R1415*RhoA)*dP/1000*MassivSI</f>
        <v>0.44469446670814722</v>
      </c>
      <c r="R1415" s="24">
        <f>IF(P1415&lt;600,425+0.773*P1415-1.69/1000*P1415^2+2.22/1000^2*P1415^3,IF(P1415&lt;735,666+13002/(738-P1415),IF(P1415&lt;900,545+17820/(P1415-731),650)))</f>
        <v>636.95902596159112</v>
      </c>
      <c r="S1415" s="12">
        <f>LambdaP*MassivSI/(dP/1000)/(R1415*RhoA)/(1+Q1415/3)*(D1415-P1415)*DeltaT-(EXP(Q1415/10)-1)*(D1415-D1414)</f>
        <v>0.25864179310917257</v>
      </c>
    </row>
    <row r="1416" spans="2:19" x14ac:dyDescent="0.25">
      <c r="B1416" s="3">
        <f t="shared" si="84"/>
        <v>6990</v>
      </c>
      <c r="C1416" s="14">
        <f t="shared" si="85"/>
        <v>116.5</v>
      </c>
      <c r="D1416" s="11">
        <f t="shared" si="86"/>
        <v>1044.6091670925423</v>
      </c>
      <c r="E1416" s="11">
        <f t="shared" si="87"/>
        <v>456.8823626245017</v>
      </c>
      <c r="F1416" s="11">
        <f>L1416</f>
        <v>456.8823626245017</v>
      </c>
      <c r="G1416" s="11">
        <f>P1416</f>
        <v>456.8823626245017</v>
      </c>
      <c r="H1416" s="24">
        <f>H1415+IF(Limit=Oui,MAX(0,K1415),K1415)</f>
        <v>456.8823626245017</v>
      </c>
      <c r="I1416" s="12">
        <f>Cp*RhoP/(J1416*RhoA)*dP/1000*MassivSS</f>
        <v>0.44458279217914126</v>
      </c>
      <c r="J1416" s="24">
        <f>IF(H1416&lt;600,425+0.773*H1416-1.69/1000*H1416^2+2.22/1000^2*H1416^3,IF(H1416&lt;735,666+13002/(738-H1416),IF(H1416&lt;900,545+17820/(H1416-731),650)))</f>
        <v>637.11902338045593</v>
      </c>
      <c r="K1416" s="12">
        <f>LambdaP*MassivSS/(dP/1000)/(J1416*RhoA)/(1+I1416/3)*(D1416-H1416)*DeltaT-(EXP(I1416/10)-1)*(D1416-D1415)</f>
        <v>0.25852097868997526</v>
      </c>
      <c r="L1416" s="24">
        <f>L1415+IF(Limit=Oui,MAX(0,O1415),O1415)</f>
        <v>456.8823626245017</v>
      </c>
      <c r="M1416" s="12">
        <f>Cp*RhoP/(N1416*RhoA)*dP/1000*MassivW</f>
        <v>0.44458279217914126</v>
      </c>
      <c r="N1416" s="24">
        <f>IF(L1416&lt;600,425+0.773*L1416-1.69/1000*L1416^2+2.22/1000^2*L1416^3,IF(L1416&lt;735,666+13002/(738-L1416),IF(L1416&lt;900,545+17820/(L1416-731),650)))</f>
        <v>637.11902338045593</v>
      </c>
      <c r="O1416" s="12">
        <f>LambdaP*MassivW/(dP/1000)/(N1416*RhoA)/(1+M1416/3)*(D1416-L1416)*DeltaT-(EXP(M1416/10)-1)*(D1416-D1415)</f>
        <v>0.25852097868997526</v>
      </c>
      <c r="P1416" s="24">
        <f>P1415+IF(Limit=Oui,MAX(0,S1415),S1415)</f>
        <v>456.8823626245017</v>
      </c>
      <c r="Q1416" s="12">
        <f>Cp*RhoP/(R1416*RhoA)*dP/1000*MassivSI</f>
        <v>0.44458279217914126</v>
      </c>
      <c r="R1416" s="24">
        <f>IF(P1416&lt;600,425+0.773*P1416-1.69/1000*P1416^2+2.22/1000^2*P1416^3,IF(P1416&lt;735,666+13002/(738-P1416),IF(P1416&lt;900,545+17820/(P1416-731),650)))</f>
        <v>637.11902338045593</v>
      </c>
      <c r="S1416" s="12">
        <f>LambdaP*MassivSI/(dP/1000)/(R1416*RhoA)/(1+Q1416/3)*(D1416-P1416)*DeltaT-(EXP(Q1416/10)-1)*(D1416-D1415)</f>
        <v>0.25852097868997526</v>
      </c>
    </row>
    <row r="1417" spans="2:19" x14ac:dyDescent="0.25">
      <c r="B1417" s="3">
        <f t="shared" si="84"/>
        <v>6995</v>
      </c>
      <c r="C1417" s="14">
        <f t="shared" si="85"/>
        <v>116.58333333333333</v>
      </c>
      <c r="D1417" s="11">
        <f t="shared" si="86"/>
        <v>1044.7161896658474</v>
      </c>
      <c r="E1417" s="11">
        <f t="shared" si="87"/>
        <v>457.1408836031917</v>
      </c>
      <c r="F1417" s="11">
        <f>L1417</f>
        <v>457.1408836031917</v>
      </c>
      <c r="G1417" s="11">
        <f>P1417</f>
        <v>457.1408836031917</v>
      </c>
      <c r="H1417" s="24">
        <f>H1416+IF(Limit=Oui,MAX(0,K1416),K1416)</f>
        <v>457.1408836031917</v>
      </c>
      <c r="I1417" s="12">
        <f>Cp*RhoP/(J1417*RhoA)*dP/1000*MassivSS</f>
        <v>0.44447109970147997</v>
      </c>
      <c r="J1417" s="24">
        <f>IF(H1417&lt;600,425+0.773*H1417-1.69/1000*H1417^2+2.22/1000^2*H1417^3,IF(H1417&lt;735,666+13002/(738-H1417),IF(H1417&lt;900,545+17820/(H1417-731),650)))</f>
        <v>637.27912693349754</v>
      </c>
      <c r="K1417" s="12">
        <f>LambdaP*MassivSS/(dP/1000)/(J1417*RhoA)/(1+I1417/3)*(D1417-H1417)*DeltaT-(EXP(I1417/10)-1)*(D1417-D1416)</f>
        <v>0.25840019426955541</v>
      </c>
      <c r="L1417" s="24">
        <f>L1416+IF(Limit=Oui,MAX(0,O1416),O1416)</f>
        <v>457.1408836031917</v>
      </c>
      <c r="M1417" s="12">
        <f>Cp*RhoP/(N1417*RhoA)*dP/1000*MassivW</f>
        <v>0.44447109970147997</v>
      </c>
      <c r="N1417" s="24">
        <f>IF(L1417&lt;600,425+0.773*L1417-1.69/1000*L1417^2+2.22/1000^2*L1417^3,IF(L1417&lt;735,666+13002/(738-L1417),IF(L1417&lt;900,545+17820/(L1417-731),650)))</f>
        <v>637.27912693349754</v>
      </c>
      <c r="O1417" s="12">
        <f>LambdaP*MassivW/(dP/1000)/(N1417*RhoA)/(1+M1417/3)*(D1417-L1417)*DeltaT-(EXP(M1417/10)-1)*(D1417-D1416)</f>
        <v>0.25840019426955541</v>
      </c>
      <c r="P1417" s="24">
        <f>P1416+IF(Limit=Oui,MAX(0,S1416),S1416)</f>
        <v>457.1408836031917</v>
      </c>
      <c r="Q1417" s="12">
        <f>Cp*RhoP/(R1417*RhoA)*dP/1000*MassivSI</f>
        <v>0.44447109970147997</v>
      </c>
      <c r="R1417" s="24">
        <f>IF(P1417&lt;600,425+0.773*P1417-1.69/1000*P1417^2+2.22/1000^2*P1417^3,IF(P1417&lt;735,666+13002/(738-P1417),IF(P1417&lt;900,545+17820/(P1417-731),650)))</f>
        <v>637.27912693349754</v>
      </c>
      <c r="S1417" s="12">
        <f>LambdaP*MassivSI/(dP/1000)/(R1417*RhoA)/(1+Q1417/3)*(D1417-P1417)*DeltaT-(EXP(Q1417/10)-1)*(D1417-D1416)</f>
        <v>0.25840019426955541</v>
      </c>
    </row>
    <row r="1418" spans="2:19" x14ac:dyDescent="0.25">
      <c r="B1418" s="3">
        <f t="shared" si="84"/>
        <v>7000</v>
      </c>
      <c r="C1418" s="14">
        <f t="shared" si="85"/>
        <v>116.66666666666667</v>
      </c>
      <c r="D1418" s="11">
        <f t="shared" si="86"/>
        <v>1044.823135849015</v>
      </c>
      <c r="E1418" s="11">
        <f t="shared" si="87"/>
        <v>457.39928379746124</v>
      </c>
      <c r="F1418" s="11">
        <f>L1418</f>
        <v>457.39928379746124</v>
      </c>
      <c r="G1418" s="11">
        <f>P1418</f>
        <v>457.39928379746124</v>
      </c>
      <c r="H1418" s="24">
        <f>H1417+IF(Limit=Oui,MAX(0,K1417),K1417)</f>
        <v>457.39928379746124</v>
      </c>
      <c r="I1418" s="12">
        <f>Cp*RhoP/(J1418*RhoA)*dP/1000*MassivSS</f>
        <v>0.44435938934791547</v>
      </c>
      <c r="J1418" s="24">
        <f>IF(H1418&lt;600,425+0.773*H1418-1.69/1000*H1418^2+2.22/1000^2*H1418^3,IF(H1418&lt;735,666+13002/(738-H1418),IF(H1418&lt;900,545+17820/(H1418-731),650)))</f>
        <v>637.43933661578524</v>
      </c>
      <c r="K1418" s="12">
        <f>LambdaP*MassivSS/(dP/1000)/(J1418*RhoA)/(1+I1418/3)*(D1418-H1418)*DeltaT-(EXP(I1418/10)-1)*(D1418-D1417)</f>
        <v>0.25827943992908559</v>
      </c>
      <c r="L1418" s="24">
        <f>L1417+IF(Limit=Oui,MAX(0,O1417),O1417)</f>
        <v>457.39928379746124</v>
      </c>
      <c r="M1418" s="12">
        <f>Cp*RhoP/(N1418*RhoA)*dP/1000*MassivW</f>
        <v>0.44435938934791547</v>
      </c>
      <c r="N1418" s="24">
        <f>IF(L1418&lt;600,425+0.773*L1418-1.69/1000*L1418^2+2.22/1000^2*L1418^3,IF(L1418&lt;735,666+13002/(738-L1418),IF(L1418&lt;900,545+17820/(L1418-731),650)))</f>
        <v>637.43933661578524</v>
      </c>
      <c r="O1418" s="12">
        <f>LambdaP*MassivW/(dP/1000)/(N1418*RhoA)/(1+M1418/3)*(D1418-L1418)*DeltaT-(EXP(M1418/10)-1)*(D1418-D1417)</f>
        <v>0.25827943992908559</v>
      </c>
      <c r="P1418" s="24">
        <f>P1417+IF(Limit=Oui,MAX(0,S1417),S1417)</f>
        <v>457.39928379746124</v>
      </c>
      <c r="Q1418" s="12">
        <f>Cp*RhoP/(R1418*RhoA)*dP/1000*MassivSI</f>
        <v>0.44435938934791547</v>
      </c>
      <c r="R1418" s="24">
        <f>IF(P1418&lt;600,425+0.773*P1418-1.69/1000*P1418^2+2.22/1000^2*P1418^3,IF(P1418&lt;735,666+13002/(738-P1418),IF(P1418&lt;900,545+17820/(P1418-731),650)))</f>
        <v>637.43933661578524</v>
      </c>
      <c r="S1418" s="12">
        <f>LambdaP*MassivSI/(dP/1000)/(R1418*RhoA)/(1+Q1418/3)*(D1418-P1418)*DeltaT-(EXP(Q1418/10)-1)*(D1418-D1417)</f>
        <v>0.25827943992908559</v>
      </c>
    </row>
    <row r="1419" spans="2:19" x14ac:dyDescent="0.25">
      <c r="B1419" s="3">
        <f t="shared" si="84"/>
        <v>7005</v>
      </c>
      <c r="C1419" s="14">
        <f t="shared" si="85"/>
        <v>116.75</v>
      </c>
      <c r="D1419" s="11">
        <f t="shared" si="86"/>
        <v>1044.9300057510186</v>
      </c>
      <c r="E1419" s="11">
        <f t="shared" si="87"/>
        <v>457.65756323739032</v>
      </c>
      <c r="F1419" s="11">
        <f>L1419</f>
        <v>457.65756323739032</v>
      </c>
      <c r="G1419" s="11">
        <f>P1419</f>
        <v>457.65756323739032</v>
      </c>
      <c r="H1419" s="24">
        <f>H1418+IF(Limit=Oui,MAX(0,K1418),K1418)</f>
        <v>457.65756323739032</v>
      </c>
      <c r="I1419" s="12">
        <f>Cp*RhoP/(J1419*RhoA)*dP/1000*MassivSS</f>
        <v>0.44424766119141484</v>
      </c>
      <c r="J1419" s="24">
        <f>IF(H1419&lt;600,425+0.773*H1419-1.69/1000*H1419^2+2.22/1000^2*H1419^3,IF(H1419&lt;735,666+13002/(738-H1419),IF(H1419&lt;900,545+17820/(H1419-731),650)))</f>
        <v>637.59965242199587</v>
      </c>
      <c r="K1419" s="12">
        <f>LambdaP*MassivSS/(dP/1000)/(J1419*RhoA)/(1+I1419/3)*(D1419-H1419)*DeltaT-(EXP(I1419/10)-1)*(D1419-D1418)</f>
        <v>0.25815871574949928</v>
      </c>
      <c r="L1419" s="24">
        <f>L1418+IF(Limit=Oui,MAX(0,O1418),O1418)</f>
        <v>457.65756323739032</v>
      </c>
      <c r="M1419" s="12">
        <f>Cp*RhoP/(N1419*RhoA)*dP/1000*MassivW</f>
        <v>0.44424766119141484</v>
      </c>
      <c r="N1419" s="24">
        <f>IF(L1419&lt;600,425+0.773*L1419-1.69/1000*L1419^2+2.22/1000^2*L1419^3,IF(L1419&lt;735,666+13002/(738-L1419),IF(L1419&lt;900,545+17820/(L1419-731),650)))</f>
        <v>637.59965242199587</v>
      </c>
      <c r="O1419" s="12">
        <f>LambdaP*MassivW/(dP/1000)/(N1419*RhoA)/(1+M1419/3)*(D1419-L1419)*DeltaT-(EXP(M1419/10)-1)*(D1419-D1418)</f>
        <v>0.25815871574949928</v>
      </c>
      <c r="P1419" s="24">
        <f>P1418+IF(Limit=Oui,MAX(0,S1418),S1418)</f>
        <v>457.65756323739032</v>
      </c>
      <c r="Q1419" s="12">
        <f>Cp*RhoP/(R1419*RhoA)*dP/1000*MassivSI</f>
        <v>0.44424766119141484</v>
      </c>
      <c r="R1419" s="24">
        <f>IF(P1419&lt;600,425+0.773*P1419-1.69/1000*P1419^2+2.22/1000^2*P1419^3,IF(P1419&lt;735,666+13002/(738-P1419),IF(P1419&lt;900,545+17820/(P1419-731),650)))</f>
        <v>637.59965242199587</v>
      </c>
      <c r="S1419" s="12">
        <f>LambdaP*MassivSI/(dP/1000)/(R1419*RhoA)/(1+Q1419/3)*(D1419-P1419)*DeltaT-(EXP(Q1419/10)-1)*(D1419-D1418)</f>
        <v>0.25815871574949928</v>
      </c>
    </row>
    <row r="1420" spans="2:19" x14ac:dyDescent="0.25">
      <c r="B1420" s="3">
        <f t="shared" si="84"/>
        <v>7010</v>
      </c>
      <c r="C1420" s="14">
        <f t="shared" si="85"/>
        <v>116.83333333333333</v>
      </c>
      <c r="D1420" s="11">
        <f t="shared" si="86"/>
        <v>1045.0367994805979</v>
      </c>
      <c r="E1420" s="11">
        <f t="shared" si="87"/>
        <v>457.91572195313984</v>
      </c>
      <c r="F1420" s="11">
        <f>L1420</f>
        <v>457.91572195313984</v>
      </c>
      <c r="G1420" s="11">
        <f>P1420</f>
        <v>457.91572195313984</v>
      </c>
      <c r="H1420" s="24">
        <f>H1419+IF(Limit=Oui,MAX(0,K1419),K1419)</f>
        <v>457.91572195313984</v>
      </c>
      <c r="I1420" s="12">
        <f>Cp*RhoP/(J1420*RhoA)*dP/1000*MassivSS</f>
        <v>0.44413591530515734</v>
      </c>
      <c r="J1420" s="24">
        <f>IF(H1420&lt;600,425+0.773*H1420-1.69/1000*H1420^2+2.22/1000^2*H1420^3,IF(H1420&lt;735,666+13002/(738-H1420),IF(H1420&lt;900,545+17820/(H1420-731),650)))</f>
        <v>637.76007434641599</v>
      </c>
      <c r="K1420" s="12">
        <f>LambdaP*MassivSS/(dP/1000)/(J1420*RhoA)/(1+I1420/3)*(D1420-H1420)*DeltaT-(EXP(I1420/10)-1)*(D1420-D1419)</f>
        <v>0.25803802181168711</v>
      </c>
      <c r="L1420" s="24">
        <f>L1419+IF(Limit=Oui,MAX(0,O1419),O1419)</f>
        <v>457.91572195313984</v>
      </c>
      <c r="M1420" s="12">
        <f>Cp*RhoP/(N1420*RhoA)*dP/1000*MassivW</f>
        <v>0.44413591530515734</v>
      </c>
      <c r="N1420" s="24">
        <f>IF(L1420&lt;600,425+0.773*L1420-1.69/1000*L1420^2+2.22/1000^2*L1420^3,IF(L1420&lt;735,666+13002/(738-L1420),IF(L1420&lt;900,545+17820/(L1420-731),650)))</f>
        <v>637.76007434641599</v>
      </c>
      <c r="O1420" s="12">
        <f>LambdaP*MassivW/(dP/1000)/(N1420*RhoA)/(1+M1420/3)*(D1420-L1420)*DeltaT-(EXP(M1420/10)-1)*(D1420-D1419)</f>
        <v>0.25803802181168711</v>
      </c>
      <c r="P1420" s="24">
        <f>P1419+IF(Limit=Oui,MAX(0,S1419),S1419)</f>
        <v>457.91572195313984</v>
      </c>
      <c r="Q1420" s="12">
        <f>Cp*RhoP/(R1420*RhoA)*dP/1000*MassivSI</f>
        <v>0.44413591530515734</v>
      </c>
      <c r="R1420" s="24">
        <f>IF(P1420&lt;600,425+0.773*P1420-1.69/1000*P1420^2+2.22/1000^2*P1420^3,IF(P1420&lt;735,666+13002/(738-P1420),IF(P1420&lt;900,545+17820/(P1420-731),650)))</f>
        <v>637.76007434641599</v>
      </c>
      <c r="S1420" s="12">
        <f>LambdaP*MassivSI/(dP/1000)/(R1420*RhoA)/(1+Q1420/3)*(D1420-P1420)*DeltaT-(EXP(Q1420/10)-1)*(D1420-D1419)</f>
        <v>0.25803802181168711</v>
      </c>
    </row>
    <row r="1421" spans="2:19" x14ac:dyDescent="0.25">
      <c r="B1421" s="3">
        <f t="shared" si="84"/>
        <v>7015</v>
      </c>
      <c r="C1421" s="14">
        <f t="shared" si="85"/>
        <v>116.91666666666667</v>
      </c>
      <c r="D1421" s="11">
        <f t="shared" si="86"/>
        <v>1045.1435171462608</v>
      </c>
      <c r="E1421" s="11">
        <f t="shared" si="87"/>
        <v>458.17375997495151</v>
      </c>
      <c r="F1421" s="11">
        <f>L1421</f>
        <v>458.17375997495151</v>
      </c>
      <c r="G1421" s="11">
        <f>P1421</f>
        <v>458.17375997495151</v>
      </c>
      <c r="H1421" s="24">
        <f>H1420+IF(Limit=Oui,MAX(0,K1420),K1420)</f>
        <v>458.17375997495151</v>
      </c>
      <c r="I1421" s="12">
        <f>Cp*RhoP/(J1421*RhoA)*dP/1000*MassivSS</f>
        <v>0.44402415176253385</v>
      </c>
      <c r="J1421" s="24">
        <f>IF(H1421&lt;600,425+0.773*H1421-1.69/1000*H1421^2+2.22/1000^2*H1421^3,IF(H1421&lt;735,666+13002/(738-H1421),IF(H1421&lt;900,545+17820/(H1421-731),650)))</f>
        <v>637.92060238294243</v>
      </c>
      <c r="K1421" s="12">
        <f>LambdaP*MassivSS/(dP/1000)/(J1421*RhoA)/(1+I1421/3)*(D1421-H1421)*DeltaT-(EXP(I1421/10)-1)*(D1421-D1420)</f>
        <v>0.25791735819633116</v>
      </c>
      <c r="L1421" s="24">
        <f>L1420+IF(Limit=Oui,MAX(0,O1420),O1420)</f>
        <v>458.17375997495151</v>
      </c>
      <c r="M1421" s="12">
        <f>Cp*RhoP/(N1421*RhoA)*dP/1000*MassivW</f>
        <v>0.44402415176253385</v>
      </c>
      <c r="N1421" s="24">
        <f>IF(L1421&lt;600,425+0.773*L1421-1.69/1000*L1421^2+2.22/1000^2*L1421^3,IF(L1421&lt;735,666+13002/(738-L1421),IF(L1421&lt;900,545+17820/(L1421-731),650)))</f>
        <v>637.92060238294243</v>
      </c>
      <c r="O1421" s="12">
        <f>LambdaP*MassivW/(dP/1000)/(N1421*RhoA)/(1+M1421/3)*(D1421-L1421)*DeltaT-(EXP(M1421/10)-1)*(D1421-D1420)</f>
        <v>0.25791735819633116</v>
      </c>
      <c r="P1421" s="24">
        <f>P1420+IF(Limit=Oui,MAX(0,S1420),S1420)</f>
        <v>458.17375997495151</v>
      </c>
      <c r="Q1421" s="12">
        <f>Cp*RhoP/(R1421*RhoA)*dP/1000*MassivSI</f>
        <v>0.44402415176253385</v>
      </c>
      <c r="R1421" s="24">
        <f>IF(P1421&lt;600,425+0.773*P1421-1.69/1000*P1421^2+2.22/1000^2*P1421^3,IF(P1421&lt;735,666+13002/(738-P1421),IF(P1421&lt;900,545+17820/(P1421-731),650)))</f>
        <v>637.92060238294243</v>
      </c>
      <c r="S1421" s="12">
        <f>LambdaP*MassivSI/(dP/1000)/(R1421*RhoA)/(1+Q1421/3)*(D1421-P1421)*DeltaT-(EXP(Q1421/10)-1)*(D1421-D1420)</f>
        <v>0.25791735819633116</v>
      </c>
    </row>
    <row r="1422" spans="2:19" x14ac:dyDescent="0.25">
      <c r="B1422" s="3">
        <f t="shared" si="84"/>
        <v>7020</v>
      </c>
      <c r="C1422" s="14">
        <f t="shared" si="85"/>
        <v>117</v>
      </c>
      <c r="D1422" s="11">
        <f t="shared" si="86"/>
        <v>1045.2501588562834</v>
      </c>
      <c r="E1422" s="11">
        <f t="shared" si="87"/>
        <v>458.43167733314783</v>
      </c>
      <c r="F1422" s="11">
        <f>L1422</f>
        <v>458.43167733314783</v>
      </c>
      <c r="G1422" s="11">
        <f>P1422</f>
        <v>458.43167733314783</v>
      </c>
      <c r="H1422" s="24">
        <f>H1421+IF(Limit=Oui,MAX(0,K1421),K1421)</f>
        <v>458.43167733314783</v>
      </c>
      <c r="I1422" s="12">
        <f>Cp*RhoP/(J1422*RhoA)*dP/1000*MassivSS</f>
        <v>0.44391237063714506</v>
      </c>
      <c r="J1422" s="24">
        <f>IF(H1422&lt;600,425+0.773*H1422-1.69/1000*H1422^2+2.22/1000^2*H1422^3,IF(H1422&lt;735,666+13002/(738-H1422),IF(H1422&lt;900,545+17820/(H1422-731),650)))</f>
        <v>638.08123652508357</v>
      </c>
      <c r="K1422" s="12">
        <f>LambdaP*MassivSS/(dP/1000)/(J1422*RhoA)/(1+I1422/3)*(D1422-H1422)*DeltaT-(EXP(I1422/10)-1)*(D1422-D1421)</f>
        <v>0.25779672498401812</v>
      </c>
      <c r="L1422" s="24">
        <f>L1421+IF(Limit=Oui,MAX(0,O1421),O1421)</f>
        <v>458.43167733314783</v>
      </c>
      <c r="M1422" s="12">
        <f>Cp*RhoP/(N1422*RhoA)*dP/1000*MassivW</f>
        <v>0.44391237063714506</v>
      </c>
      <c r="N1422" s="24">
        <f>IF(L1422&lt;600,425+0.773*L1422-1.69/1000*L1422^2+2.22/1000^2*L1422^3,IF(L1422&lt;735,666+13002/(738-L1422),IF(L1422&lt;900,545+17820/(L1422-731),650)))</f>
        <v>638.08123652508357</v>
      </c>
      <c r="O1422" s="12">
        <f>LambdaP*MassivW/(dP/1000)/(N1422*RhoA)/(1+M1422/3)*(D1422-L1422)*DeltaT-(EXP(M1422/10)-1)*(D1422-D1421)</f>
        <v>0.25779672498401812</v>
      </c>
      <c r="P1422" s="24">
        <f>P1421+IF(Limit=Oui,MAX(0,S1421),S1421)</f>
        <v>458.43167733314783</v>
      </c>
      <c r="Q1422" s="12">
        <f>Cp*RhoP/(R1422*RhoA)*dP/1000*MassivSI</f>
        <v>0.44391237063714506</v>
      </c>
      <c r="R1422" s="24">
        <f>IF(P1422&lt;600,425+0.773*P1422-1.69/1000*P1422^2+2.22/1000^2*P1422^3,IF(P1422&lt;735,666+13002/(738-P1422),IF(P1422&lt;900,545+17820/(P1422-731),650)))</f>
        <v>638.08123652508357</v>
      </c>
      <c r="S1422" s="12">
        <f>LambdaP*MassivSI/(dP/1000)/(R1422*RhoA)/(1+Q1422/3)*(D1422-P1422)*DeltaT-(EXP(Q1422/10)-1)*(D1422-D1421)</f>
        <v>0.25779672498401812</v>
      </c>
    </row>
    <row r="1423" spans="2:19" x14ac:dyDescent="0.25">
      <c r="B1423" s="3">
        <f t="shared" si="84"/>
        <v>7025</v>
      </c>
      <c r="C1423" s="14">
        <f t="shared" si="85"/>
        <v>117.08333333333333</v>
      </c>
      <c r="D1423" s="11">
        <f t="shared" si="86"/>
        <v>1045.3567247187107</v>
      </c>
      <c r="E1423" s="11">
        <f t="shared" si="87"/>
        <v>458.68947405813185</v>
      </c>
      <c r="F1423" s="11">
        <f>L1423</f>
        <v>458.68947405813185</v>
      </c>
      <c r="G1423" s="11">
        <f>P1423</f>
        <v>458.68947405813185</v>
      </c>
      <c r="H1423" s="24">
        <f>H1422+IF(Limit=Oui,MAX(0,K1422),K1422)</f>
        <v>458.68947405813185</v>
      </c>
      <c r="I1423" s="12">
        <f>Cp*RhoP/(J1423*RhoA)*dP/1000*MassivSS</f>
        <v>0.44380057200279971</v>
      </c>
      <c r="J1423" s="24">
        <f>IF(H1423&lt;600,425+0.773*H1423-1.69/1000*H1423^2+2.22/1000^2*H1423^3,IF(H1423&lt;735,666+13002/(738-H1423),IF(H1423&lt;900,545+17820/(H1423-731),650)))</f>
        <v>638.24197676596009</v>
      </c>
      <c r="K1423" s="12">
        <f>LambdaP*MassivSS/(dP/1000)/(J1423*RhoA)/(1+I1423/3)*(D1423-H1423)*DeltaT-(EXP(I1423/10)-1)*(D1423-D1422)</f>
        <v>0.25767612225518755</v>
      </c>
      <c r="L1423" s="24">
        <f>L1422+IF(Limit=Oui,MAX(0,O1422),O1422)</f>
        <v>458.68947405813185</v>
      </c>
      <c r="M1423" s="12">
        <f>Cp*RhoP/(N1423*RhoA)*dP/1000*MassivW</f>
        <v>0.44380057200279971</v>
      </c>
      <c r="N1423" s="24">
        <f>IF(L1423&lt;600,425+0.773*L1423-1.69/1000*L1423^2+2.22/1000^2*L1423^3,IF(L1423&lt;735,666+13002/(738-L1423),IF(L1423&lt;900,545+17820/(L1423-731),650)))</f>
        <v>638.24197676596009</v>
      </c>
      <c r="O1423" s="12">
        <f>LambdaP*MassivW/(dP/1000)/(N1423*RhoA)/(1+M1423/3)*(D1423-L1423)*DeltaT-(EXP(M1423/10)-1)*(D1423-D1422)</f>
        <v>0.25767612225518755</v>
      </c>
      <c r="P1423" s="24">
        <f>P1422+IF(Limit=Oui,MAX(0,S1422),S1422)</f>
        <v>458.68947405813185</v>
      </c>
      <c r="Q1423" s="12">
        <f>Cp*RhoP/(R1423*RhoA)*dP/1000*MassivSI</f>
        <v>0.44380057200279971</v>
      </c>
      <c r="R1423" s="24">
        <f>IF(P1423&lt;600,425+0.773*P1423-1.69/1000*P1423^2+2.22/1000^2*P1423^3,IF(P1423&lt;735,666+13002/(738-P1423),IF(P1423&lt;900,545+17820/(P1423-731),650)))</f>
        <v>638.24197676596009</v>
      </c>
      <c r="S1423" s="12">
        <f>LambdaP*MassivSI/(dP/1000)/(R1423*RhoA)/(1+Q1423/3)*(D1423-P1423)*DeltaT-(EXP(Q1423/10)-1)*(D1423-D1422)</f>
        <v>0.25767612225518755</v>
      </c>
    </row>
    <row r="1424" spans="2:19" x14ac:dyDescent="0.25">
      <c r="B1424" s="3">
        <f t="shared" si="84"/>
        <v>7030</v>
      </c>
      <c r="C1424" s="14">
        <f t="shared" si="85"/>
        <v>117.16666666666667</v>
      </c>
      <c r="D1424" s="11">
        <f t="shared" si="86"/>
        <v>1045.4632148413573</v>
      </c>
      <c r="E1424" s="11">
        <f t="shared" si="87"/>
        <v>458.94715018038704</v>
      </c>
      <c r="F1424" s="11">
        <f>L1424</f>
        <v>458.94715018038704</v>
      </c>
      <c r="G1424" s="11">
        <f>P1424</f>
        <v>458.94715018038704</v>
      </c>
      <c r="H1424" s="24">
        <f>H1423+IF(Limit=Oui,MAX(0,K1423),K1423)</f>
        <v>458.94715018038704</v>
      </c>
      <c r="I1424" s="12">
        <f>Cp*RhoP/(J1424*RhoA)*dP/1000*MassivSS</f>
        <v>0.44368875593351353</v>
      </c>
      <c r="J1424" s="24">
        <f>IF(H1424&lt;600,425+0.773*H1424-1.69/1000*H1424^2+2.22/1000^2*H1424^3,IF(H1424&lt;735,666+13002/(738-H1424),IF(H1424&lt;900,545+17820/(H1424-731),650)))</f>
        <v>638.40282309830673</v>
      </c>
      <c r="K1424" s="12">
        <f>LambdaP*MassivSS/(dP/1000)/(J1424*RhoA)/(1+I1424/3)*(D1424-H1424)*DeltaT-(EXP(I1424/10)-1)*(D1424-D1423)</f>
        <v>0.2575555500901418</v>
      </c>
      <c r="L1424" s="24">
        <f>L1423+IF(Limit=Oui,MAX(0,O1423),O1423)</f>
        <v>458.94715018038704</v>
      </c>
      <c r="M1424" s="12">
        <f>Cp*RhoP/(N1424*RhoA)*dP/1000*MassivW</f>
        <v>0.44368875593351353</v>
      </c>
      <c r="N1424" s="24">
        <f>IF(L1424&lt;600,425+0.773*L1424-1.69/1000*L1424^2+2.22/1000^2*L1424^3,IF(L1424&lt;735,666+13002/(738-L1424),IF(L1424&lt;900,545+17820/(L1424-731),650)))</f>
        <v>638.40282309830673</v>
      </c>
      <c r="O1424" s="12">
        <f>LambdaP*MassivW/(dP/1000)/(N1424*RhoA)/(1+M1424/3)*(D1424-L1424)*DeltaT-(EXP(M1424/10)-1)*(D1424-D1423)</f>
        <v>0.2575555500901418</v>
      </c>
      <c r="P1424" s="24">
        <f>P1423+IF(Limit=Oui,MAX(0,S1423),S1423)</f>
        <v>458.94715018038704</v>
      </c>
      <c r="Q1424" s="12">
        <f>Cp*RhoP/(R1424*RhoA)*dP/1000*MassivSI</f>
        <v>0.44368875593351353</v>
      </c>
      <c r="R1424" s="24">
        <f>IF(P1424&lt;600,425+0.773*P1424-1.69/1000*P1424^2+2.22/1000^2*P1424^3,IF(P1424&lt;735,666+13002/(738-P1424),IF(P1424&lt;900,545+17820/(P1424-731),650)))</f>
        <v>638.40282309830673</v>
      </c>
      <c r="S1424" s="12">
        <f>LambdaP*MassivSI/(dP/1000)/(R1424*RhoA)/(1+Q1424/3)*(D1424-P1424)*DeltaT-(EXP(Q1424/10)-1)*(D1424-D1423)</f>
        <v>0.2575555500901418</v>
      </c>
    </row>
    <row r="1425" spans="2:19" x14ac:dyDescent="0.25">
      <c r="B1425" s="3">
        <f t="shared" si="84"/>
        <v>7035</v>
      </c>
      <c r="C1425" s="14">
        <f t="shared" si="85"/>
        <v>117.25</v>
      </c>
      <c r="D1425" s="11">
        <f t="shared" si="86"/>
        <v>1045.5696293318081</v>
      </c>
      <c r="E1425" s="11">
        <f t="shared" si="87"/>
        <v>459.2047057304772</v>
      </c>
      <c r="F1425" s="11">
        <f>L1425</f>
        <v>459.2047057304772</v>
      </c>
      <c r="G1425" s="11">
        <f>P1425</f>
        <v>459.2047057304772</v>
      </c>
      <c r="H1425" s="24">
        <f>H1424+IF(Limit=Oui,MAX(0,K1424),K1424)</f>
        <v>459.2047057304772</v>
      </c>
      <c r="I1425" s="12">
        <f>Cp*RhoP/(J1425*RhoA)*dP/1000*MassivSS</f>
        <v>0.44357692250350761</v>
      </c>
      <c r="J1425" s="24">
        <f>IF(H1425&lt;600,425+0.773*H1425-1.69/1000*H1425^2+2.22/1000^2*H1425^3,IF(H1425&lt;735,666+13002/(738-H1425),IF(H1425&lt;900,545+17820/(H1425-731),650)))</f>
        <v>638.56377551447304</v>
      </c>
      <c r="K1425" s="12">
        <f>LambdaP*MassivSS/(dP/1000)/(J1425*RhoA)/(1+I1425/3)*(D1425-H1425)*DeltaT-(EXP(I1425/10)-1)*(D1425-D1424)</f>
        <v>0.25743500856905605</v>
      </c>
      <c r="L1425" s="24">
        <f>L1424+IF(Limit=Oui,MAX(0,O1424),O1424)</f>
        <v>459.2047057304772</v>
      </c>
      <c r="M1425" s="12">
        <f>Cp*RhoP/(N1425*RhoA)*dP/1000*MassivW</f>
        <v>0.44357692250350761</v>
      </c>
      <c r="N1425" s="24">
        <f>IF(L1425&lt;600,425+0.773*L1425-1.69/1000*L1425^2+2.22/1000^2*L1425^3,IF(L1425&lt;735,666+13002/(738-L1425),IF(L1425&lt;900,545+17820/(L1425-731),650)))</f>
        <v>638.56377551447304</v>
      </c>
      <c r="O1425" s="12">
        <f>LambdaP*MassivW/(dP/1000)/(N1425*RhoA)/(1+M1425/3)*(D1425-L1425)*DeltaT-(EXP(M1425/10)-1)*(D1425-D1424)</f>
        <v>0.25743500856905605</v>
      </c>
      <c r="P1425" s="24">
        <f>P1424+IF(Limit=Oui,MAX(0,S1424),S1424)</f>
        <v>459.2047057304772</v>
      </c>
      <c r="Q1425" s="12">
        <f>Cp*RhoP/(R1425*RhoA)*dP/1000*MassivSI</f>
        <v>0.44357692250350761</v>
      </c>
      <c r="R1425" s="24">
        <f>IF(P1425&lt;600,425+0.773*P1425-1.69/1000*P1425^2+2.22/1000^2*P1425^3,IF(P1425&lt;735,666+13002/(738-P1425),IF(P1425&lt;900,545+17820/(P1425-731),650)))</f>
        <v>638.56377551447304</v>
      </c>
      <c r="S1425" s="12">
        <f>LambdaP*MassivSI/(dP/1000)/(R1425*RhoA)/(1+Q1425/3)*(D1425-P1425)*DeltaT-(EXP(Q1425/10)-1)*(D1425-D1424)</f>
        <v>0.25743500856905605</v>
      </c>
    </row>
    <row r="1426" spans="2:19" x14ac:dyDescent="0.25">
      <c r="B1426" s="3">
        <f t="shared" si="84"/>
        <v>7040</v>
      </c>
      <c r="C1426" s="14">
        <f t="shared" si="85"/>
        <v>117.33333333333333</v>
      </c>
      <c r="D1426" s="11">
        <f t="shared" si="86"/>
        <v>1045.6759682974191</v>
      </c>
      <c r="E1426" s="11">
        <f t="shared" si="87"/>
        <v>459.46214073904628</v>
      </c>
      <c r="F1426" s="11">
        <f>L1426</f>
        <v>459.46214073904628</v>
      </c>
      <c r="G1426" s="11">
        <f>P1426</f>
        <v>459.46214073904628</v>
      </c>
      <c r="H1426" s="24">
        <f>H1425+IF(Limit=Oui,MAX(0,K1425),K1425)</f>
        <v>459.46214073904628</v>
      </c>
      <c r="I1426" s="12">
        <f>Cp*RhoP/(J1426*RhoA)*dP/1000*MassivSS</f>
        <v>0.4434650717872069</v>
      </c>
      <c r="J1426" s="24">
        <f>IF(H1426&lt;600,425+0.773*H1426-1.69/1000*H1426^2+2.22/1000^2*H1426^3,IF(H1426&lt;735,666+13002/(738-H1426),IF(H1426&lt;900,545+17820/(H1426-731),650)))</f>
        <v>638.72483400642409</v>
      </c>
      <c r="K1426" s="12">
        <f>LambdaP*MassivSS/(dP/1000)/(J1426*RhoA)/(1+I1426/3)*(D1426-H1426)*DeltaT-(EXP(I1426/10)-1)*(D1426-D1425)</f>
        <v>0.2573144977719467</v>
      </c>
      <c r="L1426" s="24">
        <f>L1425+IF(Limit=Oui,MAX(0,O1425),O1425)</f>
        <v>459.46214073904628</v>
      </c>
      <c r="M1426" s="12">
        <f>Cp*RhoP/(N1426*RhoA)*dP/1000*MassivW</f>
        <v>0.4434650717872069</v>
      </c>
      <c r="N1426" s="24">
        <f>IF(L1426&lt;600,425+0.773*L1426-1.69/1000*L1426^2+2.22/1000^2*L1426^3,IF(L1426&lt;735,666+13002/(738-L1426),IF(L1426&lt;900,545+17820/(L1426-731),650)))</f>
        <v>638.72483400642409</v>
      </c>
      <c r="O1426" s="12">
        <f>LambdaP*MassivW/(dP/1000)/(N1426*RhoA)/(1+M1426/3)*(D1426-L1426)*DeltaT-(EXP(M1426/10)-1)*(D1426-D1425)</f>
        <v>0.2573144977719467</v>
      </c>
      <c r="P1426" s="24">
        <f>P1425+IF(Limit=Oui,MAX(0,S1425),S1425)</f>
        <v>459.46214073904628</v>
      </c>
      <c r="Q1426" s="12">
        <f>Cp*RhoP/(R1426*RhoA)*dP/1000*MassivSI</f>
        <v>0.4434650717872069</v>
      </c>
      <c r="R1426" s="24">
        <f>IF(P1426&lt;600,425+0.773*P1426-1.69/1000*P1426^2+2.22/1000^2*P1426^3,IF(P1426&lt;735,666+13002/(738-P1426),IF(P1426&lt;900,545+17820/(P1426-731),650)))</f>
        <v>638.72483400642409</v>
      </c>
      <c r="S1426" s="12">
        <f>LambdaP*MassivSI/(dP/1000)/(R1426*RhoA)/(1+Q1426/3)*(D1426-P1426)*DeltaT-(EXP(Q1426/10)-1)*(D1426-D1425)</f>
        <v>0.2573144977719467</v>
      </c>
    </row>
    <row r="1427" spans="2:19" x14ac:dyDescent="0.25">
      <c r="B1427" s="3">
        <f t="shared" ref="B1427:B1490" si="88">B1426+DeltaT</f>
        <v>7045</v>
      </c>
      <c r="C1427" s="14">
        <f t="shared" ref="C1427:C1490" si="89">B1427/60</f>
        <v>117.41666666666667</v>
      </c>
      <c r="D1427" s="11">
        <f t="shared" ref="D1427:D1490" si="90">20+345*LOG(8*C1427+1,10)</f>
        <v>1045.7822318453179</v>
      </c>
      <c r="E1427" s="11">
        <f t="shared" ref="E1427:E1490" si="91">H1427</f>
        <v>459.71945523681825</v>
      </c>
      <c r="F1427" s="11">
        <f>L1427</f>
        <v>459.71945523681825</v>
      </c>
      <c r="G1427" s="11">
        <f>P1427</f>
        <v>459.71945523681825</v>
      </c>
      <c r="H1427" s="24">
        <f>H1426+IF(Limit=Oui,MAX(0,K1426),K1426)</f>
        <v>459.71945523681825</v>
      </c>
      <c r="I1427" s="12">
        <f>Cp*RhoP/(J1427*RhoA)*dP/1000*MassivSS</f>
        <v>0.44335320385923815</v>
      </c>
      <c r="J1427" s="24">
        <f>IF(H1427&lt;600,425+0.773*H1427-1.69/1000*H1427^2+2.22/1000^2*H1427^3,IF(H1427&lt;735,666+13002/(738-H1427),IF(H1427&lt;900,545+17820/(H1427-731),650)))</f>
        <v>638.88599856574274</v>
      </c>
      <c r="K1427" s="12">
        <f>LambdaP*MassivSS/(dP/1000)/(J1427*RhoA)/(1+I1427/3)*(D1427-H1427)*DeltaT-(EXP(I1427/10)-1)*(D1427-D1426)</f>
        <v>0.25719401777871309</v>
      </c>
      <c r="L1427" s="24">
        <f>L1426+IF(Limit=Oui,MAX(0,O1426),O1426)</f>
        <v>459.71945523681825</v>
      </c>
      <c r="M1427" s="12">
        <f>Cp*RhoP/(N1427*RhoA)*dP/1000*MassivW</f>
        <v>0.44335320385923815</v>
      </c>
      <c r="N1427" s="24">
        <f>IF(L1427&lt;600,425+0.773*L1427-1.69/1000*L1427^2+2.22/1000^2*L1427^3,IF(L1427&lt;735,666+13002/(738-L1427),IF(L1427&lt;900,545+17820/(L1427-731),650)))</f>
        <v>638.88599856574274</v>
      </c>
      <c r="O1427" s="12">
        <f>LambdaP*MassivW/(dP/1000)/(N1427*RhoA)/(1+M1427/3)*(D1427-L1427)*DeltaT-(EXP(M1427/10)-1)*(D1427-D1426)</f>
        <v>0.25719401777871309</v>
      </c>
      <c r="P1427" s="24">
        <f>P1426+IF(Limit=Oui,MAX(0,S1426),S1426)</f>
        <v>459.71945523681825</v>
      </c>
      <c r="Q1427" s="12">
        <f>Cp*RhoP/(R1427*RhoA)*dP/1000*MassivSI</f>
        <v>0.44335320385923815</v>
      </c>
      <c r="R1427" s="24">
        <f>IF(P1427&lt;600,425+0.773*P1427-1.69/1000*P1427^2+2.22/1000^2*P1427^3,IF(P1427&lt;735,666+13002/(738-P1427),IF(P1427&lt;900,545+17820/(P1427-731),650)))</f>
        <v>638.88599856574274</v>
      </c>
      <c r="S1427" s="12">
        <f>LambdaP*MassivSI/(dP/1000)/(R1427*RhoA)/(1+Q1427/3)*(D1427-P1427)*DeltaT-(EXP(Q1427/10)-1)*(D1427-D1426)</f>
        <v>0.25719401777871309</v>
      </c>
    </row>
    <row r="1428" spans="2:19" x14ac:dyDescent="0.25">
      <c r="B1428" s="3">
        <f t="shared" si="88"/>
        <v>7050</v>
      </c>
      <c r="C1428" s="14">
        <f t="shared" si="89"/>
        <v>117.5</v>
      </c>
      <c r="D1428" s="11">
        <f t="shared" si="90"/>
        <v>1045.8884200824034</v>
      </c>
      <c r="E1428" s="11">
        <f t="shared" si="91"/>
        <v>459.97664925459696</v>
      </c>
      <c r="F1428" s="11">
        <f>L1428</f>
        <v>459.97664925459696</v>
      </c>
      <c r="G1428" s="11">
        <f>P1428</f>
        <v>459.97664925459696</v>
      </c>
      <c r="H1428" s="24">
        <f>H1427+IF(Limit=Oui,MAX(0,K1427),K1427)</f>
        <v>459.97664925459696</v>
      </c>
      <c r="I1428" s="12">
        <f>Cp*RhoP/(J1428*RhoA)*dP/1000*MassivSS</f>
        <v>0.44324131879442924</v>
      </c>
      <c r="J1428" s="24">
        <f>IF(H1428&lt;600,425+0.773*H1428-1.69/1000*H1428^2+2.22/1000^2*H1428^3,IF(H1428&lt;735,666+13002/(738-H1428),IF(H1428&lt;900,545+17820/(H1428-731),650)))</f>
        <v>639.04726918362974</v>
      </c>
      <c r="K1428" s="12">
        <f>LambdaP*MassivSS/(dP/1000)/(J1428*RhoA)/(1+I1428/3)*(D1428-H1428)*DeltaT-(EXP(I1428/10)-1)*(D1428-D1427)</f>
        <v>0.25707356866915676</v>
      </c>
      <c r="L1428" s="24">
        <f>L1427+IF(Limit=Oui,MAX(0,O1427),O1427)</f>
        <v>459.97664925459696</v>
      </c>
      <c r="M1428" s="12">
        <f>Cp*RhoP/(N1428*RhoA)*dP/1000*MassivW</f>
        <v>0.44324131879442924</v>
      </c>
      <c r="N1428" s="24">
        <f>IF(L1428&lt;600,425+0.773*L1428-1.69/1000*L1428^2+2.22/1000^2*L1428^3,IF(L1428&lt;735,666+13002/(738-L1428),IF(L1428&lt;900,545+17820/(L1428-731),650)))</f>
        <v>639.04726918362974</v>
      </c>
      <c r="O1428" s="12">
        <f>LambdaP*MassivW/(dP/1000)/(N1428*RhoA)/(1+M1428/3)*(D1428-L1428)*DeltaT-(EXP(M1428/10)-1)*(D1428-D1427)</f>
        <v>0.25707356866915676</v>
      </c>
      <c r="P1428" s="24">
        <f>P1427+IF(Limit=Oui,MAX(0,S1427),S1427)</f>
        <v>459.97664925459696</v>
      </c>
      <c r="Q1428" s="12">
        <f>Cp*RhoP/(R1428*RhoA)*dP/1000*MassivSI</f>
        <v>0.44324131879442924</v>
      </c>
      <c r="R1428" s="24">
        <f>IF(P1428&lt;600,425+0.773*P1428-1.69/1000*P1428^2+2.22/1000^2*P1428^3,IF(P1428&lt;735,666+13002/(738-P1428),IF(P1428&lt;900,545+17820/(P1428-731),650)))</f>
        <v>639.04726918362974</v>
      </c>
      <c r="S1428" s="12">
        <f>LambdaP*MassivSI/(dP/1000)/(R1428*RhoA)/(1+Q1428/3)*(D1428-P1428)*DeltaT-(EXP(Q1428/10)-1)*(D1428-D1427)</f>
        <v>0.25707356866915676</v>
      </c>
    </row>
    <row r="1429" spans="2:19" x14ac:dyDescent="0.25">
      <c r="B1429" s="3">
        <f t="shared" si="88"/>
        <v>7055</v>
      </c>
      <c r="C1429" s="14">
        <f t="shared" si="89"/>
        <v>117.58333333333333</v>
      </c>
      <c r="D1429" s="11">
        <f t="shared" si="90"/>
        <v>1045.9945331153492</v>
      </c>
      <c r="E1429" s="11">
        <f t="shared" si="91"/>
        <v>460.23372282326613</v>
      </c>
      <c r="F1429" s="11">
        <f>L1429</f>
        <v>460.23372282326613</v>
      </c>
      <c r="G1429" s="11">
        <f>P1429</f>
        <v>460.23372282326613</v>
      </c>
      <c r="H1429" s="24">
        <f>H1428+IF(Limit=Oui,MAX(0,K1428),K1428)</f>
        <v>460.23372282326613</v>
      </c>
      <c r="I1429" s="12">
        <f>Cp*RhoP/(J1429*RhoA)*dP/1000*MassivSS</f>
        <v>0.44312941666780786</v>
      </c>
      <c r="J1429" s="24">
        <f>IF(H1429&lt;600,425+0.773*H1429-1.69/1000*H1429^2+2.22/1000^2*H1429^3,IF(H1429&lt;735,666+13002/(738-H1429),IF(H1429&lt;900,545+17820/(H1429-731),650)))</f>
        <v>639.20864585090453</v>
      </c>
      <c r="K1429" s="12">
        <f>LambdaP*MassivSS/(dP/1000)/(J1429*RhoA)/(1+I1429/3)*(D1429-H1429)*DeltaT-(EXP(I1429/10)-1)*(D1429-D1428)</f>
        <v>0.25695315052280726</v>
      </c>
      <c r="L1429" s="24">
        <f>L1428+IF(Limit=Oui,MAX(0,O1428),O1428)</f>
        <v>460.23372282326613</v>
      </c>
      <c r="M1429" s="12">
        <f>Cp*RhoP/(N1429*RhoA)*dP/1000*MassivW</f>
        <v>0.44312941666780786</v>
      </c>
      <c r="N1429" s="24">
        <f>IF(L1429&lt;600,425+0.773*L1429-1.69/1000*L1429^2+2.22/1000^2*L1429^3,IF(L1429&lt;735,666+13002/(738-L1429),IF(L1429&lt;900,545+17820/(L1429-731),650)))</f>
        <v>639.20864585090453</v>
      </c>
      <c r="O1429" s="12">
        <f>LambdaP*MassivW/(dP/1000)/(N1429*RhoA)/(1+M1429/3)*(D1429-L1429)*DeltaT-(EXP(M1429/10)-1)*(D1429-D1428)</f>
        <v>0.25695315052280726</v>
      </c>
      <c r="P1429" s="24">
        <f>P1428+IF(Limit=Oui,MAX(0,S1428),S1428)</f>
        <v>460.23372282326613</v>
      </c>
      <c r="Q1429" s="12">
        <f>Cp*RhoP/(R1429*RhoA)*dP/1000*MassivSI</f>
        <v>0.44312941666780786</v>
      </c>
      <c r="R1429" s="24">
        <f>IF(P1429&lt;600,425+0.773*P1429-1.69/1000*P1429^2+2.22/1000^2*P1429^3,IF(P1429&lt;735,666+13002/(738-P1429),IF(P1429&lt;900,545+17820/(P1429-731),650)))</f>
        <v>639.20864585090453</v>
      </c>
      <c r="S1429" s="12">
        <f>LambdaP*MassivSI/(dP/1000)/(R1429*RhoA)/(1+Q1429/3)*(D1429-P1429)*DeltaT-(EXP(Q1429/10)-1)*(D1429-D1428)</f>
        <v>0.25695315052280726</v>
      </c>
    </row>
    <row r="1430" spans="2:19" x14ac:dyDescent="0.25">
      <c r="B1430" s="3">
        <f t="shared" si="88"/>
        <v>7060</v>
      </c>
      <c r="C1430" s="14">
        <f t="shared" si="89"/>
        <v>117.66666666666667</v>
      </c>
      <c r="D1430" s="11">
        <f t="shared" si="90"/>
        <v>1046.1005710506006</v>
      </c>
      <c r="E1430" s="11">
        <f t="shared" si="91"/>
        <v>460.49067597378894</v>
      </c>
      <c r="F1430" s="11">
        <f>L1430</f>
        <v>460.49067597378894</v>
      </c>
      <c r="G1430" s="11">
        <f>P1430</f>
        <v>460.49067597378894</v>
      </c>
      <c r="H1430" s="24">
        <f>H1429+IF(Limit=Oui,MAX(0,K1429),K1429)</f>
        <v>460.49067597378894</v>
      </c>
      <c r="I1430" s="12">
        <f>Cp*RhoP/(J1430*RhoA)*dP/1000*MassivSS</f>
        <v>0.44301749755459874</v>
      </c>
      <c r="J1430" s="24">
        <f>IF(H1430&lt;600,425+0.773*H1430-1.69/1000*H1430^2+2.22/1000^2*H1430^3,IF(H1430&lt;735,666+13002/(738-H1430),IF(H1430&lt;900,545+17820/(H1430-731),650)))</f>
        <v>639.37012855800788</v>
      </c>
      <c r="K1430" s="12">
        <f>LambdaP*MassivSS/(dP/1000)/(J1430*RhoA)/(1+I1430/3)*(D1430-H1430)*DeltaT-(EXP(I1430/10)-1)*(D1430-D1429)</f>
        <v>0.25683276341923988</v>
      </c>
      <c r="L1430" s="24">
        <f>L1429+IF(Limit=Oui,MAX(0,O1429),O1429)</f>
        <v>460.49067597378894</v>
      </c>
      <c r="M1430" s="12">
        <f>Cp*RhoP/(N1430*RhoA)*dP/1000*MassivW</f>
        <v>0.44301749755459874</v>
      </c>
      <c r="N1430" s="24">
        <f>IF(L1430&lt;600,425+0.773*L1430-1.69/1000*L1430^2+2.22/1000^2*L1430^3,IF(L1430&lt;735,666+13002/(738-L1430),IF(L1430&lt;900,545+17820/(L1430-731),650)))</f>
        <v>639.37012855800788</v>
      </c>
      <c r="O1430" s="12">
        <f>LambdaP*MassivW/(dP/1000)/(N1430*RhoA)/(1+M1430/3)*(D1430-L1430)*DeltaT-(EXP(M1430/10)-1)*(D1430-D1429)</f>
        <v>0.25683276341923988</v>
      </c>
      <c r="P1430" s="24">
        <f>P1429+IF(Limit=Oui,MAX(0,S1429),S1429)</f>
        <v>460.49067597378894</v>
      </c>
      <c r="Q1430" s="12">
        <f>Cp*RhoP/(R1430*RhoA)*dP/1000*MassivSI</f>
        <v>0.44301749755459874</v>
      </c>
      <c r="R1430" s="24">
        <f>IF(P1430&lt;600,425+0.773*P1430-1.69/1000*P1430^2+2.22/1000^2*P1430^3,IF(P1430&lt;735,666+13002/(738-P1430),IF(P1430&lt;900,545+17820/(P1430-731),650)))</f>
        <v>639.37012855800788</v>
      </c>
      <c r="S1430" s="12">
        <f>LambdaP*MassivSI/(dP/1000)/(R1430*RhoA)/(1+Q1430/3)*(D1430-P1430)*DeltaT-(EXP(Q1430/10)-1)*(D1430-D1429)</f>
        <v>0.25683276341923988</v>
      </c>
    </row>
    <row r="1431" spans="2:19" x14ac:dyDescent="0.25">
      <c r="B1431" s="3">
        <f t="shared" si="88"/>
        <v>7065</v>
      </c>
      <c r="C1431" s="14">
        <f t="shared" si="89"/>
        <v>117.75</v>
      </c>
      <c r="D1431" s="11">
        <f t="shared" si="90"/>
        <v>1046.2065339943781</v>
      </c>
      <c r="E1431" s="11">
        <f t="shared" si="91"/>
        <v>460.74750873720819</v>
      </c>
      <c r="F1431" s="11">
        <f>L1431</f>
        <v>460.74750873720819</v>
      </c>
      <c r="G1431" s="11">
        <f>P1431</f>
        <v>460.74750873720819</v>
      </c>
      <c r="H1431" s="24">
        <f>H1430+IF(Limit=Oui,MAX(0,K1430),K1430)</f>
        <v>460.74750873720819</v>
      </c>
      <c r="I1431" s="12">
        <f>Cp*RhoP/(J1431*RhoA)*dP/1000*MassivSS</f>
        <v>0.44290556153022326</v>
      </c>
      <c r="J1431" s="24">
        <f>IF(H1431&lt;600,425+0.773*H1431-1.69/1000*H1431^2+2.22/1000^2*H1431^3,IF(H1431&lt;735,666+13002/(738-H1431),IF(H1431&lt;900,545+17820/(H1431-731),650)))</f>
        <v>639.5317172950015</v>
      </c>
      <c r="K1431" s="12">
        <f>LambdaP*MassivSS/(dP/1000)/(J1431*RhoA)/(1+I1431/3)*(D1431-H1431)*DeltaT-(EXP(I1431/10)-1)*(D1431-D1430)</f>
        <v>0.25671240743774665</v>
      </c>
      <c r="L1431" s="24">
        <f>L1430+IF(Limit=Oui,MAX(0,O1430),O1430)</f>
        <v>460.74750873720819</v>
      </c>
      <c r="M1431" s="12">
        <f>Cp*RhoP/(N1431*RhoA)*dP/1000*MassivW</f>
        <v>0.44290556153022326</v>
      </c>
      <c r="N1431" s="24">
        <f>IF(L1431&lt;600,425+0.773*L1431-1.69/1000*L1431^2+2.22/1000^2*L1431^3,IF(L1431&lt;735,666+13002/(738-L1431),IF(L1431&lt;900,545+17820/(L1431-731),650)))</f>
        <v>639.5317172950015</v>
      </c>
      <c r="O1431" s="12">
        <f>LambdaP*MassivW/(dP/1000)/(N1431*RhoA)/(1+M1431/3)*(D1431-L1431)*DeltaT-(EXP(M1431/10)-1)*(D1431-D1430)</f>
        <v>0.25671240743774665</v>
      </c>
      <c r="P1431" s="24">
        <f>P1430+IF(Limit=Oui,MAX(0,S1430),S1430)</f>
        <v>460.74750873720819</v>
      </c>
      <c r="Q1431" s="12">
        <f>Cp*RhoP/(R1431*RhoA)*dP/1000*MassivSI</f>
        <v>0.44290556153022326</v>
      </c>
      <c r="R1431" s="24">
        <f>IF(P1431&lt;600,425+0.773*P1431-1.69/1000*P1431^2+2.22/1000^2*P1431^3,IF(P1431&lt;735,666+13002/(738-P1431),IF(P1431&lt;900,545+17820/(P1431-731),650)))</f>
        <v>639.5317172950015</v>
      </c>
      <c r="S1431" s="12">
        <f>LambdaP*MassivSI/(dP/1000)/(R1431*RhoA)/(1+Q1431/3)*(D1431-P1431)*DeltaT-(EXP(Q1431/10)-1)*(D1431-D1430)</f>
        <v>0.25671240743774665</v>
      </c>
    </row>
    <row r="1432" spans="2:19" x14ac:dyDescent="0.25">
      <c r="B1432" s="3">
        <f t="shared" si="88"/>
        <v>7070</v>
      </c>
      <c r="C1432" s="14">
        <f t="shared" si="89"/>
        <v>117.83333333333333</v>
      </c>
      <c r="D1432" s="11">
        <f t="shared" si="90"/>
        <v>1046.312422052677</v>
      </c>
      <c r="E1432" s="11">
        <f t="shared" si="91"/>
        <v>461.00422114464595</v>
      </c>
      <c r="F1432" s="11">
        <f>L1432</f>
        <v>461.00422114464595</v>
      </c>
      <c r="G1432" s="11">
        <f>P1432</f>
        <v>461.00422114464595</v>
      </c>
      <c r="H1432" s="24">
        <f>H1431+IF(Limit=Oui,MAX(0,K1431),K1431)</f>
        <v>461.00422114464595</v>
      </c>
      <c r="I1432" s="12">
        <f>Cp*RhoP/(J1432*RhoA)*dP/1000*MassivSS</f>
        <v>0.44279360867029804</v>
      </c>
      <c r="J1432" s="24">
        <f>IF(H1432&lt;600,425+0.773*H1432-1.69/1000*H1432^2+2.22/1000^2*H1432^3,IF(H1432&lt;735,666+13002/(738-H1432),IF(H1432&lt;900,545+17820/(H1432-731),650)))</f>
        <v>639.69341205157014</v>
      </c>
      <c r="K1432" s="12">
        <f>LambdaP*MassivSS/(dP/1000)/(J1432*RhoA)/(1+I1432/3)*(D1432-H1432)*DeltaT-(EXP(I1432/10)-1)*(D1432-D1431)</f>
        <v>0.25659208265754152</v>
      </c>
      <c r="L1432" s="24">
        <f>L1431+IF(Limit=Oui,MAX(0,O1431),O1431)</f>
        <v>461.00422114464595</v>
      </c>
      <c r="M1432" s="12">
        <f>Cp*RhoP/(N1432*RhoA)*dP/1000*MassivW</f>
        <v>0.44279360867029804</v>
      </c>
      <c r="N1432" s="24">
        <f>IF(L1432&lt;600,425+0.773*L1432-1.69/1000*L1432^2+2.22/1000^2*L1432^3,IF(L1432&lt;735,666+13002/(738-L1432),IF(L1432&lt;900,545+17820/(L1432-731),650)))</f>
        <v>639.69341205157014</v>
      </c>
      <c r="O1432" s="12">
        <f>LambdaP*MassivW/(dP/1000)/(N1432*RhoA)/(1+M1432/3)*(D1432-L1432)*DeltaT-(EXP(M1432/10)-1)*(D1432-D1431)</f>
        <v>0.25659208265754152</v>
      </c>
      <c r="P1432" s="24">
        <f>P1431+IF(Limit=Oui,MAX(0,S1431),S1431)</f>
        <v>461.00422114464595</v>
      </c>
      <c r="Q1432" s="12">
        <f>Cp*RhoP/(R1432*RhoA)*dP/1000*MassivSI</f>
        <v>0.44279360867029804</v>
      </c>
      <c r="R1432" s="24">
        <f>IF(P1432&lt;600,425+0.773*P1432-1.69/1000*P1432^2+2.22/1000^2*P1432^3,IF(P1432&lt;735,666+13002/(738-P1432),IF(P1432&lt;900,545+17820/(P1432-731),650)))</f>
        <v>639.69341205157014</v>
      </c>
      <c r="S1432" s="12">
        <f>LambdaP*MassivSI/(dP/1000)/(R1432*RhoA)/(1+Q1432/3)*(D1432-P1432)*DeltaT-(EXP(Q1432/10)-1)*(D1432-D1431)</f>
        <v>0.25659208265754152</v>
      </c>
    </row>
    <row r="1433" spans="2:19" x14ac:dyDescent="0.25">
      <c r="B1433" s="3">
        <f t="shared" si="88"/>
        <v>7075</v>
      </c>
      <c r="C1433" s="14">
        <f t="shared" si="89"/>
        <v>117.91666666666667</v>
      </c>
      <c r="D1433" s="11">
        <f t="shared" si="90"/>
        <v>1046.4182353312672</v>
      </c>
      <c r="E1433" s="11">
        <f t="shared" si="91"/>
        <v>461.26081322730352</v>
      </c>
      <c r="F1433" s="11">
        <f>L1433</f>
        <v>461.26081322730352</v>
      </c>
      <c r="G1433" s="11">
        <f>P1433</f>
        <v>461.26081322730352</v>
      </c>
      <c r="H1433" s="24">
        <f>H1432+IF(Limit=Oui,MAX(0,K1432),K1432)</f>
        <v>461.26081322730352</v>
      </c>
      <c r="I1433" s="12">
        <f>Cp*RhoP/(J1433*RhoA)*dP/1000*MassivSS</f>
        <v>0.44268163905063268</v>
      </c>
      <c r="J1433" s="24">
        <f>IF(H1433&lt;600,425+0.773*H1433-1.69/1000*H1433^2+2.22/1000^2*H1433^3,IF(H1433&lt;735,666+13002/(738-H1433),IF(H1433&lt;900,545+17820/(H1433-731),650)))</f>
        <v>639.85521281702188</v>
      </c>
      <c r="K1433" s="12">
        <f>LambdaP*MassivSS/(dP/1000)/(J1433*RhoA)/(1+I1433/3)*(D1433-H1433)*DeltaT-(EXP(I1433/10)-1)*(D1433-D1432)</f>
        <v>0.25647178915772945</v>
      </c>
      <c r="L1433" s="24">
        <f>L1432+IF(Limit=Oui,MAX(0,O1432),O1432)</f>
        <v>461.26081322730352</v>
      </c>
      <c r="M1433" s="12">
        <f>Cp*RhoP/(N1433*RhoA)*dP/1000*MassivW</f>
        <v>0.44268163905063268</v>
      </c>
      <c r="N1433" s="24">
        <f>IF(L1433&lt;600,425+0.773*L1433-1.69/1000*L1433^2+2.22/1000^2*L1433^3,IF(L1433&lt;735,666+13002/(738-L1433),IF(L1433&lt;900,545+17820/(L1433-731),650)))</f>
        <v>639.85521281702188</v>
      </c>
      <c r="O1433" s="12">
        <f>LambdaP*MassivW/(dP/1000)/(N1433*RhoA)/(1+M1433/3)*(D1433-L1433)*DeltaT-(EXP(M1433/10)-1)*(D1433-D1432)</f>
        <v>0.25647178915772945</v>
      </c>
      <c r="P1433" s="24">
        <f>P1432+IF(Limit=Oui,MAX(0,S1432),S1432)</f>
        <v>461.26081322730352</v>
      </c>
      <c r="Q1433" s="12">
        <f>Cp*RhoP/(R1433*RhoA)*dP/1000*MassivSI</f>
        <v>0.44268163905063268</v>
      </c>
      <c r="R1433" s="24">
        <f>IF(P1433&lt;600,425+0.773*P1433-1.69/1000*P1433^2+2.22/1000^2*P1433^3,IF(P1433&lt;735,666+13002/(738-P1433),IF(P1433&lt;900,545+17820/(P1433-731),650)))</f>
        <v>639.85521281702188</v>
      </c>
      <c r="S1433" s="12">
        <f>LambdaP*MassivSI/(dP/1000)/(R1433*RhoA)/(1+Q1433/3)*(D1433-P1433)*DeltaT-(EXP(Q1433/10)-1)*(D1433-D1432)</f>
        <v>0.25647178915772945</v>
      </c>
    </row>
    <row r="1434" spans="2:19" x14ac:dyDescent="0.25">
      <c r="B1434" s="3">
        <f t="shared" si="88"/>
        <v>7080</v>
      </c>
      <c r="C1434" s="14">
        <f t="shared" si="89"/>
        <v>118</v>
      </c>
      <c r="D1434" s="11">
        <f t="shared" si="90"/>
        <v>1046.5239739356955</v>
      </c>
      <c r="E1434" s="11">
        <f t="shared" si="91"/>
        <v>461.51728501646124</v>
      </c>
      <c r="F1434" s="11">
        <f>L1434</f>
        <v>461.51728501646124</v>
      </c>
      <c r="G1434" s="11">
        <f>P1434</f>
        <v>461.51728501646124</v>
      </c>
      <c r="H1434" s="24">
        <f>H1433+IF(Limit=Oui,MAX(0,K1433),K1433)</f>
        <v>461.51728501646124</v>
      </c>
      <c r="I1434" s="12">
        <f>Cp*RhoP/(J1434*RhoA)*dP/1000*MassivSS</f>
        <v>0.4425696527472292</v>
      </c>
      <c r="J1434" s="24">
        <f>IF(H1434&lt;600,425+0.773*H1434-1.69/1000*H1434^2+2.22/1000^2*H1434^3,IF(H1434&lt;735,666+13002/(738-H1434),IF(H1434&lt;900,545+17820/(H1434-731),650)))</f>
        <v>640.01711958028966</v>
      </c>
      <c r="K1434" s="12">
        <f>LambdaP*MassivSS/(dP/1000)/(J1434*RhoA)/(1+I1434/3)*(D1434-H1434)*DeltaT-(EXP(I1434/10)-1)*(D1434-D1433)</f>
        <v>0.2563515270172031</v>
      </c>
      <c r="L1434" s="24">
        <f>L1433+IF(Limit=Oui,MAX(0,O1433),O1433)</f>
        <v>461.51728501646124</v>
      </c>
      <c r="M1434" s="12">
        <f>Cp*RhoP/(N1434*RhoA)*dP/1000*MassivW</f>
        <v>0.4425696527472292</v>
      </c>
      <c r="N1434" s="24">
        <f>IF(L1434&lt;600,425+0.773*L1434-1.69/1000*L1434^2+2.22/1000^2*L1434^3,IF(L1434&lt;735,666+13002/(738-L1434),IF(L1434&lt;900,545+17820/(L1434-731),650)))</f>
        <v>640.01711958028966</v>
      </c>
      <c r="O1434" s="12">
        <f>LambdaP*MassivW/(dP/1000)/(N1434*RhoA)/(1+M1434/3)*(D1434-L1434)*DeltaT-(EXP(M1434/10)-1)*(D1434-D1433)</f>
        <v>0.2563515270172031</v>
      </c>
      <c r="P1434" s="24">
        <f>P1433+IF(Limit=Oui,MAX(0,S1433),S1433)</f>
        <v>461.51728501646124</v>
      </c>
      <c r="Q1434" s="12">
        <f>Cp*RhoP/(R1434*RhoA)*dP/1000*MassivSI</f>
        <v>0.4425696527472292</v>
      </c>
      <c r="R1434" s="24">
        <f>IF(P1434&lt;600,425+0.773*P1434-1.69/1000*P1434^2+2.22/1000^2*P1434^3,IF(P1434&lt;735,666+13002/(738-P1434),IF(P1434&lt;900,545+17820/(P1434-731),650)))</f>
        <v>640.01711958028966</v>
      </c>
      <c r="S1434" s="12">
        <f>LambdaP*MassivSI/(dP/1000)/(R1434*RhoA)/(1+Q1434/3)*(D1434-P1434)*DeltaT-(EXP(Q1434/10)-1)*(D1434-D1433)</f>
        <v>0.2563515270172031</v>
      </c>
    </row>
    <row r="1435" spans="2:19" x14ac:dyDescent="0.25">
      <c r="B1435" s="3">
        <f t="shared" si="88"/>
        <v>7085</v>
      </c>
      <c r="C1435" s="14">
        <f t="shared" si="89"/>
        <v>118.08333333333333</v>
      </c>
      <c r="D1435" s="11">
        <f t="shared" si="90"/>
        <v>1046.6296379712853</v>
      </c>
      <c r="E1435" s="11">
        <f t="shared" si="91"/>
        <v>461.77363654347846</v>
      </c>
      <c r="F1435" s="11">
        <f>L1435</f>
        <v>461.77363654347846</v>
      </c>
      <c r="G1435" s="11">
        <f>P1435</f>
        <v>461.77363654347846</v>
      </c>
      <c r="H1435" s="24">
        <f>H1434+IF(Limit=Oui,MAX(0,K1434),K1434)</f>
        <v>461.77363654347846</v>
      </c>
      <c r="I1435" s="12">
        <f>Cp*RhoP/(J1435*RhoA)*dP/1000*MassivSS</f>
        <v>0.44245764983627933</v>
      </c>
      <c r="J1435" s="24">
        <f>IF(H1435&lt;600,425+0.773*H1435-1.69/1000*H1435^2+2.22/1000^2*H1435^3,IF(H1435&lt;735,666+13002/(738-H1435),IF(H1435&lt;900,545+17820/(H1435-731),650)))</f>
        <v>640.17913232993294</v>
      </c>
      <c r="K1435" s="12">
        <f>LambdaP*MassivSS/(dP/1000)/(J1435*RhoA)/(1+I1435/3)*(D1435-H1435)*DeltaT-(EXP(I1435/10)-1)*(D1435-D1434)</f>
        <v>0.25623129631476593</v>
      </c>
      <c r="L1435" s="24">
        <f>L1434+IF(Limit=Oui,MAX(0,O1434),O1434)</f>
        <v>461.77363654347846</v>
      </c>
      <c r="M1435" s="12">
        <f>Cp*RhoP/(N1435*RhoA)*dP/1000*MassivW</f>
        <v>0.44245764983627933</v>
      </c>
      <c r="N1435" s="24">
        <f>IF(L1435&lt;600,425+0.773*L1435-1.69/1000*L1435^2+2.22/1000^2*L1435^3,IF(L1435&lt;735,666+13002/(738-L1435),IF(L1435&lt;900,545+17820/(L1435-731),650)))</f>
        <v>640.17913232993294</v>
      </c>
      <c r="O1435" s="12">
        <f>LambdaP*MassivW/(dP/1000)/(N1435*RhoA)/(1+M1435/3)*(D1435-L1435)*DeltaT-(EXP(M1435/10)-1)*(D1435-D1434)</f>
        <v>0.25623129631476593</v>
      </c>
      <c r="P1435" s="24">
        <f>P1434+IF(Limit=Oui,MAX(0,S1434),S1434)</f>
        <v>461.77363654347846</v>
      </c>
      <c r="Q1435" s="12">
        <f>Cp*RhoP/(R1435*RhoA)*dP/1000*MassivSI</f>
        <v>0.44245764983627933</v>
      </c>
      <c r="R1435" s="24">
        <f>IF(P1435&lt;600,425+0.773*P1435-1.69/1000*P1435^2+2.22/1000^2*P1435^3,IF(P1435&lt;735,666+13002/(738-P1435),IF(P1435&lt;900,545+17820/(P1435-731),650)))</f>
        <v>640.17913232993294</v>
      </c>
      <c r="S1435" s="12">
        <f>LambdaP*MassivSI/(dP/1000)/(R1435*RhoA)/(1+Q1435/3)*(D1435-P1435)*DeltaT-(EXP(Q1435/10)-1)*(D1435-D1434)</f>
        <v>0.25623129631476593</v>
      </c>
    </row>
    <row r="1436" spans="2:19" x14ac:dyDescent="0.25">
      <c r="B1436" s="3">
        <f t="shared" si="88"/>
        <v>7090</v>
      </c>
      <c r="C1436" s="14">
        <f t="shared" si="89"/>
        <v>118.16666666666667</v>
      </c>
      <c r="D1436" s="11">
        <f t="shared" si="90"/>
        <v>1046.7352275431369</v>
      </c>
      <c r="E1436" s="11">
        <f t="shared" si="91"/>
        <v>462.02986783979321</v>
      </c>
      <c r="F1436" s="11">
        <f>L1436</f>
        <v>462.02986783979321</v>
      </c>
      <c r="G1436" s="11">
        <f>P1436</f>
        <v>462.02986783979321</v>
      </c>
      <c r="H1436" s="24">
        <f>H1435+IF(Limit=Oui,MAX(0,K1435),K1435)</f>
        <v>462.02986783979321</v>
      </c>
      <c r="I1436" s="12">
        <f>Cp*RhoP/(J1436*RhoA)*dP/1000*MassivSS</f>
        <v>0.44234563039416508</v>
      </c>
      <c r="J1436" s="24">
        <f>IF(H1436&lt;600,425+0.773*H1436-1.69/1000*H1436^2+2.22/1000^2*H1436^3,IF(H1436&lt;735,666+13002/(738-H1436),IF(H1436&lt;900,545+17820/(H1436-731),650)))</f>
        <v>640.34125105413727</v>
      </c>
      <c r="K1436" s="12">
        <f>LambdaP*MassivSS/(dP/1000)/(J1436*RhoA)/(1+I1436/3)*(D1436-H1436)*DeltaT-(EXP(I1436/10)-1)*(D1436-D1435)</f>
        <v>0.25611109712909091</v>
      </c>
      <c r="L1436" s="24">
        <f>L1435+IF(Limit=Oui,MAX(0,O1435),O1435)</f>
        <v>462.02986783979321</v>
      </c>
      <c r="M1436" s="12">
        <f>Cp*RhoP/(N1436*RhoA)*dP/1000*MassivW</f>
        <v>0.44234563039416508</v>
      </c>
      <c r="N1436" s="24">
        <f>IF(L1436&lt;600,425+0.773*L1436-1.69/1000*L1436^2+2.22/1000^2*L1436^3,IF(L1436&lt;735,666+13002/(738-L1436),IF(L1436&lt;900,545+17820/(L1436-731),650)))</f>
        <v>640.34125105413727</v>
      </c>
      <c r="O1436" s="12">
        <f>LambdaP*MassivW/(dP/1000)/(N1436*RhoA)/(1+M1436/3)*(D1436-L1436)*DeltaT-(EXP(M1436/10)-1)*(D1436-D1435)</f>
        <v>0.25611109712909091</v>
      </c>
      <c r="P1436" s="24">
        <f>P1435+IF(Limit=Oui,MAX(0,S1435),S1435)</f>
        <v>462.02986783979321</v>
      </c>
      <c r="Q1436" s="12">
        <f>Cp*RhoP/(R1436*RhoA)*dP/1000*MassivSI</f>
        <v>0.44234563039416508</v>
      </c>
      <c r="R1436" s="24">
        <f>IF(P1436&lt;600,425+0.773*P1436-1.69/1000*P1436^2+2.22/1000^2*P1436^3,IF(P1436&lt;735,666+13002/(738-P1436),IF(P1436&lt;900,545+17820/(P1436-731),650)))</f>
        <v>640.34125105413727</v>
      </c>
      <c r="S1436" s="12">
        <f>LambdaP*MassivSI/(dP/1000)/(R1436*RhoA)/(1+Q1436/3)*(D1436-P1436)*DeltaT-(EXP(Q1436/10)-1)*(D1436-D1435)</f>
        <v>0.25611109712909091</v>
      </c>
    </row>
    <row r="1437" spans="2:19" x14ac:dyDescent="0.25">
      <c r="B1437" s="3">
        <f t="shared" si="88"/>
        <v>7095</v>
      </c>
      <c r="C1437" s="14">
        <f t="shared" si="89"/>
        <v>118.25</v>
      </c>
      <c r="D1437" s="11">
        <f t="shared" si="90"/>
        <v>1046.8407427561292</v>
      </c>
      <c r="E1437" s="11">
        <f t="shared" si="91"/>
        <v>462.28597893692228</v>
      </c>
      <c r="F1437" s="11">
        <f>L1437</f>
        <v>462.28597893692228</v>
      </c>
      <c r="G1437" s="11">
        <f>P1437</f>
        <v>462.28597893692228</v>
      </c>
      <c r="H1437" s="24">
        <f>H1436+IF(Limit=Oui,MAX(0,K1436),K1436)</f>
        <v>462.28597893692228</v>
      </c>
      <c r="I1437" s="12">
        <f>Cp*RhoP/(J1437*RhoA)*dP/1000*MassivSS</f>
        <v>0.44223359449745492</v>
      </c>
      <c r="J1437" s="24">
        <f>IF(H1437&lt;600,425+0.773*H1437-1.69/1000*H1437^2+2.22/1000^2*H1437^3,IF(H1437&lt;735,666+13002/(738-H1437),IF(H1437&lt;900,545+17820/(H1437-731),650)))</f>
        <v>640.50347574071702</v>
      </c>
      <c r="K1437" s="12">
        <f>LambdaP*MassivSS/(dP/1000)/(J1437*RhoA)/(1+I1437/3)*(D1437-H1437)*DeltaT-(EXP(I1437/10)-1)*(D1437-D1436)</f>
        <v>0.25599092953866892</v>
      </c>
      <c r="L1437" s="24">
        <f>L1436+IF(Limit=Oui,MAX(0,O1436),O1436)</f>
        <v>462.28597893692228</v>
      </c>
      <c r="M1437" s="12">
        <f>Cp*RhoP/(N1437*RhoA)*dP/1000*MassivW</f>
        <v>0.44223359449745492</v>
      </c>
      <c r="N1437" s="24">
        <f>IF(L1437&lt;600,425+0.773*L1437-1.69/1000*L1437^2+2.22/1000^2*L1437^3,IF(L1437&lt;735,666+13002/(738-L1437),IF(L1437&lt;900,545+17820/(L1437-731),650)))</f>
        <v>640.50347574071702</v>
      </c>
      <c r="O1437" s="12">
        <f>LambdaP*MassivW/(dP/1000)/(N1437*RhoA)/(1+M1437/3)*(D1437-L1437)*DeltaT-(EXP(M1437/10)-1)*(D1437-D1436)</f>
        <v>0.25599092953866892</v>
      </c>
      <c r="P1437" s="24">
        <f>P1436+IF(Limit=Oui,MAX(0,S1436),S1436)</f>
        <v>462.28597893692228</v>
      </c>
      <c r="Q1437" s="12">
        <f>Cp*RhoP/(R1437*RhoA)*dP/1000*MassivSI</f>
        <v>0.44223359449745492</v>
      </c>
      <c r="R1437" s="24">
        <f>IF(P1437&lt;600,425+0.773*P1437-1.69/1000*P1437^2+2.22/1000^2*P1437^3,IF(P1437&lt;735,666+13002/(738-P1437),IF(P1437&lt;900,545+17820/(P1437-731),650)))</f>
        <v>640.50347574071702</v>
      </c>
      <c r="S1437" s="12">
        <f>LambdaP*MassivSI/(dP/1000)/(R1437*RhoA)/(1+Q1437/3)*(D1437-P1437)*DeltaT-(EXP(Q1437/10)-1)*(D1437-D1436)</f>
        <v>0.25599092953866892</v>
      </c>
    </row>
    <row r="1438" spans="2:19" x14ac:dyDescent="0.25">
      <c r="B1438" s="3">
        <f t="shared" si="88"/>
        <v>7100</v>
      </c>
      <c r="C1438" s="14">
        <f t="shared" si="89"/>
        <v>118.33333333333333</v>
      </c>
      <c r="D1438" s="11">
        <f t="shared" si="90"/>
        <v>1046.9461837149188</v>
      </c>
      <c r="E1438" s="11">
        <f t="shared" si="91"/>
        <v>462.54196986646093</v>
      </c>
      <c r="F1438" s="11">
        <f>L1438</f>
        <v>462.54196986646093</v>
      </c>
      <c r="G1438" s="11">
        <f>P1438</f>
        <v>462.54196986646093</v>
      </c>
      <c r="H1438" s="24">
        <f>H1437+IF(Limit=Oui,MAX(0,K1437),K1437)</f>
        <v>462.54196986646093</v>
      </c>
      <c r="I1438" s="12">
        <f>Cp*RhoP/(J1438*RhoA)*dP/1000*MassivSS</f>
        <v>0.44212154222290356</v>
      </c>
      <c r="J1438" s="24">
        <f>IF(H1438&lt;600,425+0.773*H1438-1.69/1000*H1438^2+2.22/1000^2*H1438^3,IF(H1438&lt;735,666+13002/(738-H1438),IF(H1438&lt;900,545+17820/(H1438-731),650)))</f>
        <v>640.66580637711604</v>
      </c>
      <c r="K1438" s="12">
        <f>LambdaP*MassivSS/(dP/1000)/(J1438*RhoA)/(1+I1438/3)*(D1438-H1438)*DeltaT-(EXP(I1438/10)-1)*(D1438-D1437)</f>
        <v>0.25587079362191001</v>
      </c>
      <c r="L1438" s="24">
        <f>L1437+IF(Limit=Oui,MAX(0,O1437),O1437)</f>
        <v>462.54196986646093</v>
      </c>
      <c r="M1438" s="12">
        <f>Cp*RhoP/(N1438*RhoA)*dP/1000*MassivW</f>
        <v>0.44212154222290356</v>
      </c>
      <c r="N1438" s="24">
        <f>IF(L1438&lt;600,425+0.773*L1438-1.69/1000*L1438^2+2.22/1000^2*L1438^3,IF(L1438&lt;735,666+13002/(738-L1438),IF(L1438&lt;900,545+17820/(L1438-731),650)))</f>
        <v>640.66580637711604</v>
      </c>
      <c r="O1438" s="12">
        <f>LambdaP*MassivW/(dP/1000)/(N1438*RhoA)/(1+M1438/3)*(D1438-L1438)*DeltaT-(EXP(M1438/10)-1)*(D1438-D1437)</f>
        <v>0.25587079362191001</v>
      </c>
      <c r="P1438" s="24">
        <f>P1437+IF(Limit=Oui,MAX(0,S1437),S1437)</f>
        <v>462.54196986646093</v>
      </c>
      <c r="Q1438" s="12">
        <f>Cp*RhoP/(R1438*RhoA)*dP/1000*MassivSI</f>
        <v>0.44212154222290356</v>
      </c>
      <c r="R1438" s="24">
        <f>IF(P1438&lt;600,425+0.773*P1438-1.69/1000*P1438^2+2.22/1000^2*P1438^3,IF(P1438&lt;735,666+13002/(738-P1438),IF(P1438&lt;900,545+17820/(P1438-731),650)))</f>
        <v>640.66580637711604</v>
      </c>
      <c r="S1438" s="12">
        <f>LambdaP*MassivSI/(dP/1000)/(R1438*RhoA)/(1+Q1438/3)*(D1438-P1438)*DeltaT-(EXP(Q1438/10)-1)*(D1438-D1437)</f>
        <v>0.25587079362191001</v>
      </c>
    </row>
    <row r="1439" spans="2:19" x14ac:dyDescent="0.25">
      <c r="B1439" s="3">
        <f t="shared" si="88"/>
        <v>7105</v>
      </c>
      <c r="C1439" s="14">
        <f t="shared" si="89"/>
        <v>118.41666666666667</v>
      </c>
      <c r="D1439" s="11">
        <f t="shared" si="90"/>
        <v>1047.0515505239423</v>
      </c>
      <c r="E1439" s="11">
        <f t="shared" si="91"/>
        <v>462.79784066008284</v>
      </c>
      <c r="F1439" s="11">
        <f>L1439</f>
        <v>462.79784066008284</v>
      </c>
      <c r="G1439" s="11">
        <f>P1439</f>
        <v>462.79784066008284</v>
      </c>
      <c r="H1439" s="24">
        <f>H1438+IF(Limit=Oui,MAX(0,K1438),K1438)</f>
        <v>462.79784066008284</v>
      </c>
      <c r="I1439" s="12">
        <f>Cp*RhoP/(J1439*RhoA)*dP/1000*MassivSS</f>
        <v>0.44200947364745102</v>
      </c>
      <c r="J1439" s="24">
        <f>IF(H1439&lt;600,425+0.773*H1439-1.69/1000*H1439^2+2.22/1000^2*H1439^3,IF(H1439&lt;735,666+13002/(738-H1439),IF(H1439&lt;900,545+17820/(H1439-731),650)))</f>
        <v>640.82824295040791</v>
      </c>
      <c r="K1439" s="12">
        <f>LambdaP*MassivSS/(dP/1000)/(J1439*RhoA)/(1+I1439/3)*(D1439-H1439)*DeltaT-(EXP(I1439/10)-1)*(D1439-D1438)</f>
        <v>0.25575068945702223</v>
      </c>
      <c r="L1439" s="24">
        <f>L1438+IF(Limit=Oui,MAX(0,O1438),O1438)</f>
        <v>462.79784066008284</v>
      </c>
      <c r="M1439" s="12">
        <f>Cp*RhoP/(N1439*RhoA)*dP/1000*MassivW</f>
        <v>0.44200947364745102</v>
      </c>
      <c r="N1439" s="24">
        <f>IF(L1439&lt;600,425+0.773*L1439-1.69/1000*L1439^2+2.22/1000^2*L1439^3,IF(L1439&lt;735,666+13002/(738-L1439),IF(L1439&lt;900,545+17820/(L1439-731),650)))</f>
        <v>640.82824295040791</v>
      </c>
      <c r="O1439" s="12">
        <f>LambdaP*MassivW/(dP/1000)/(N1439*RhoA)/(1+M1439/3)*(D1439-L1439)*DeltaT-(EXP(M1439/10)-1)*(D1439-D1438)</f>
        <v>0.25575068945702223</v>
      </c>
      <c r="P1439" s="24">
        <f>P1438+IF(Limit=Oui,MAX(0,S1438),S1438)</f>
        <v>462.79784066008284</v>
      </c>
      <c r="Q1439" s="12">
        <f>Cp*RhoP/(R1439*RhoA)*dP/1000*MassivSI</f>
        <v>0.44200947364745102</v>
      </c>
      <c r="R1439" s="24">
        <f>IF(P1439&lt;600,425+0.773*P1439-1.69/1000*P1439^2+2.22/1000^2*P1439^3,IF(P1439&lt;735,666+13002/(738-P1439),IF(P1439&lt;900,545+17820/(P1439-731),650)))</f>
        <v>640.82824295040791</v>
      </c>
      <c r="S1439" s="12">
        <f>LambdaP*MassivSI/(dP/1000)/(R1439*RhoA)/(1+Q1439/3)*(D1439-P1439)*DeltaT-(EXP(Q1439/10)-1)*(D1439-D1438)</f>
        <v>0.25575068945702223</v>
      </c>
    </row>
    <row r="1440" spans="2:19" x14ac:dyDescent="0.25">
      <c r="B1440" s="3">
        <f t="shared" si="88"/>
        <v>7110</v>
      </c>
      <c r="C1440" s="14">
        <f t="shared" si="89"/>
        <v>118.5</v>
      </c>
      <c r="D1440" s="11">
        <f t="shared" si="90"/>
        <v>1047.1568432874158</v>
      </c>
      <c r="E1440" s="11">
        <f t="shared" si="91"/>
        <v>463.05359134953989</v>
      </c>
      <c r="F1440" s="11">
        <f>L1440</f>
        <v>463.05359134953989</v>
      </c>
      <c r="G1440" s="11">
        <f>P1440</f>
        <v>463.05359134953989</v>
      </c>
      <c r="H1440" s="24">
        <f>H1439+IF(Limit=Oui,MAX(0,K1439),K1439)</f>
        <v>463.05359134953989</v>
      </c>
      <c r="I1440" s="12">
        <f>Cp*RhoP/(J1440*RhoA)*dP/1000*MassivSS</f>
        <v>0.44189738884822016</v>
      </c>
      <c r="J1440" s="24">
        <f>IF(H1440&lt;600,425+0.773*H1440-1.69/1000*H1440^2+2.22/1000^2*H1440^3,IF(H1440&lt;735,666+13002/(738-H1440),IF(H1440&lt;900,545+17820/(H1440-731),650)))</f>
        <v>640.99078544729787</v>
      </c>
      <c r="K1440" s="12">
        <f>LambdaP*MassivSS/(dP/1000)/(J1440*RhoA)/(1+I1440/3)*(D1440-H1440)*DeltaT-(EXP(I1440/10)-1)*(D1440-D1439)</f>
        <v>0.25563061712212215</v>
      </c>
      <c r="L1440" s="24">
        <f>L1439+IF(Limit=Oui,MAX(0,O1439),O1439)</f>
        <v>463.05359134953989</v>
      </c>
      <c r="M1440" s="12">
        <f>Cp*RhoP/(N1440*RhoA)*dP/1000*MassivW</f>
        <v>0.44189738884822016</v>
      </c>
      <c r="N1440" s="24">
        <f>IF(L1440&lt;600,425+0.773*L1440-1.69/1000*L1440^2+2.22/1000^2*L1440^3,IF(L1440&lt;735,666+13002/(738-L1440),IF(L1440&lt;900,545+17820/(L1440-731),650)))</f>
        <v>640.99078544729787</v>
      </c>
      <c r="O1440" s="12">
        <f>LambdaP*MassivW/(dP/1000)/(N1440*RhoA)/(1+M1440/3)*(D1440-L1440)*DeltaT-(EXP(M1440/10)-1)*(D1440-D1439)</f>
        <v>0.25563061712212215</v>
      </c>
      <c r="P1440" s="24">
        <f>P1439+IF(Limit=Oui,MAX(0,S1439),S1439)</f>
        <v>463.05359134953989</v>
      </c>
      <c r="Q1440" s="12">
        <f>Cp*RhoP/(R1440*RhoA)*dP/1000*MassivSI</f>
        <v>0.44189738884822016</v>
      </c>
      <c r="R1440" s="24">
        <f>IF(P1440&lt;600,425+0.773*P1440-1.69/1000*P1440^2+2.22/1000^2*P1440^3,IF(P1440&lt;735,666+13002/(738-P1440),IF(P1440&lt;900,545+17820/(P1440-731),650)))</f>
        <v>640.99078544729787</v>
      </c>
      <c r="S1440" s="12">
        <f>LambdaP*MassivSI/(dP/1000)/(R1440*RhoA)/(1+Q1440/3)*(D1440-P1440)*DeltaT-(EXP(Q1440/10)-1)*(D1440-D1439)</f>
        <v>0.25563061712212215</v>
      </c>
    </row>
    <row r="1441" spans="2:19" x14ac:dyDescent="0.25">
      <c r="B1441" s="3">
        <f t="shared" si="88"/>
        <v>7115</v>
      </c>
      <c r="C1441" s="14">
        <f t="shared" si="89"/>
        <v>118.58333333333333</v>
      </c>
      <c r="D1441" s="11">
        <f t="shared" si="90"/>
        <v>1047.2620621093358</v>
      </c>
      <c r="E1441" s="11">
        <f t="shared" si="91"/>
        <v>463.30922196666199</v>
      </c>
      <c r="F1441" s="11">
        <f>L1441</f>
        <v>463.30922196666199</v>
      </c>
      <c r="G1441" s="11">
        <f>P1441</f>
        <v>463.30922196666199</v>
      </c>
      <c r="H1441" s="24">
        <f>H1440+IF(Limit=Oui,MAX(0,K1440),K1440)</f>
        <v>463.30922196666199</v>
      </c>
      <c r="I1441" s="12">
        <f>Cp*RhoP/(J1441*RhoA)*dP/1000*MassivSS</f>
        <v>0.44178528790251564</v>
      </c>
      <c r="J1441" s="24">
        <f>IF(H1441&lt;600,425+0.773*H1441-1.69/1000*H1441^2+2.22/1000^2*H1441^3,IF(H1441&lt;735,666+13002/(738-H1441),IF(H1441&lt;900,545+17820/(H1441-731),650)))</f>
        <v>641.15343385412393</v>
      </c>
      <c r="K1441" s="12">
        <f>LambdaP*MassivSS/(dP/1000)/(J1441*RhoA)/(1+I1441/3)*(D1441-H1441)*DeltaT-(EXP(I1441/10)-1)*(D1441-D1440)</f>
        <v>0.25551057669516336</v>
      </c>
      <c r="L1441" s="24">
        <f>L1440+IF(Limit=Oui,MAX(0,O1440),O1440)</f>
        <v>463.30922196666199</v>
      </c>
      <c r="M1441" s="12">
        <f>Cp*RhoP/(N1441*RhoA)*dP/1000*MassivW</f>
        <v>0.44178528790251564</v>
      </c>
      <c r="N1441" s="24">
        <f>IF(L1441&lt;600,425+0.773*L1441-1.69/1000*L1441^2+2.22/1000^2*L1441^3,IF(L1441&lt;735,666+13002/(738-L1441),IF(L1441&lt;900,545+17820/(L1441-731),650)))</f>
        <v>641.15343385412393</v>
      </c>
      <c r="O1441" s="12">
        <f>LambdaP*MassivW/(dP/1000)/(N1441*RhoA)/(1+M1441/3)*(D1441-L1441)*DeltaT-(EXP(M1441/10)-1)*(D1441-D1440)</f>
        <v>0.25551057669516336</v>
      </c>
      <c r="P1441" s="24">
        <f>P1440+IF(Limit=Oui,MAX(0,S1440),S1440)</f>
        <v>463.30922196666199</v>
      </c>
      <c r="Q1441" s="12">
        <f>Cp*RhoP/(R1441*RhoA)*dP/1000*MassivSI</f>
        <v>0.44178528790251564</v>
      </c>
      <c r="R1441" s="24">
        <f>IF(P1441&lt;600,425+0.773*P1441-1.69/1000*P1441^2+2.22/1000^2*P1441^3,IF(P1441&lt;735,666+13002/(738-P1441),IF(P1441&lt;900,545+17820/(P1441-731),650)))</f>
        <v>641.15343385412393</v>
      </c>
      <c r="S1441" s="12">
        <f>LambdaP*MassivSI/(dP/1000)/(R1441*RhoA)/(1+Q1441/3)*(D1441-P1441)*DeltaT-(EXP(Q1441/10)-1)*(D1441-D1440)</f>
        <v>0.25551057669516336</v>
      </c>
    </row>
    <row r="1442" spans="2:19" x14ac:dyDescent="0.25">
      <c r="B1442" s="3">
        <f t="shared" si="88"/>
        <v>7120</v>
      </c>
      <c r="C1442" s="14">
        <f t="shared" si="89"/>
        <v>118.66666666666667</v>
      </c>
      <c r="D1442" s="11">
        <f t="shared" si="90"/>
        <v>1047.3672070934801</v>
      </c>
      <c r="E1442" s="11">
        <f t="shared" si="91"/>
        <v>463.56473254335714</v>
      </c>
      <c r="F1442" s="11">
        <f>L1442</f>
        <v>463.56473254335714</v>
      </c>
      <c r="G1442" s="11">
        <f>P1442</f>
        <v>463.56473254335714</v>
      </c>
      <c r="H1442" s="24">
        <f>H1441+IF(Limit=Oui,MAX(0,K1441),K1441)</f>
        <v>463.56473254335714</v>
      </c>
      <c r="I1442" s="12">
        <f>Cp*RhoP/(J1442*RhoA)*dP/1000*MassivSS</f>
        <v>0.4416731708878226</v>
      </c>
      <c r="J1442" s="24">
        <f>IF(H1442&lt;600,425+0.773*H1442-1.69/1000*H1442^2+2.22/1000^2*H1442^3,IF(H1442&lt;735,666+13002/(738-H1442),IF(H1442&lt;900,545+17820/(H1442-731),650)))</f>
        <v>641.31618815685738</v>
      </c>
      <c r="K1442" s="12">
        <f>LambdaP*MassivSS/(dP/1000)/(J1442*RhoA)/(1+I1442/3)*(D1442-H1442)*DeltaT-(EXP(I1442/10)-1)*(D1442-D1441)</f>
        <v>0.25539056825396755</v>
      </c>
      <c r="L1442" s="24">
        <f>L1441+IF(Limit=Oui,MAX(0,O1441),O1441)</f>
        <v>463.56473254335714</v>
      </c>
      <c r="M1442" s="12">
        <f>Cp*RhoP/(N1442*RhoA)*dP/1000*MassivW</f>
        <v>0.4416731708878226</v>
      </c>
      <c r="N1442" s="24">
        <f>IF(L1442&lt;600,425+0.773*L1442-1.69/1000*L1442^2+2.22/1000^2*L1442^3,IF(L1442&lt;735,666+13002/(738-L1442),IF(L1442&lt;900,545+17820/(L1442-731),650)))</f>
        <v>641.31618815685738</v>
      </c>
      <c r="O1442" s="12">
        <f>LambdaP*MassivW/(dP/1000)/(N1442*RhoA)/(1+M1442/3)*(D1442-L1442)*DeltaT-(EXP(M1442/10)-1)*(D1442-D1441)</f>
        <v>0.25539056825396755</v>
      </c>
      <c r="P1442" s="24">
        <f>P1441+IF(Limit=Oui,MAX(0,S1441),S1441)</f>
        <v>463.56473254335714</v>
      </c>
      <c r="Q1442" s="12">
        <f>Cp*RhoP/(R1442*RhoA)*dP/1000*MassivSI</f>
        <v>0.4416731708878226</v>
      </c>
      <c r="R1442" s="24">
        <f>IF(P1442&lt;600,425+0.773*P1442-1.69/1000*P1442^2+2.22/1000^2*P1442^3,IF(P1442&lt;735,666+13002/(738-P1442),IF(P1442&lt;900,545+17820/(P1442-731),650)))</f>
        <v>641.31618815685738</v>
      </c>
      <c r="S1442" s="12">
        <f>LambdaP*MassivSI/(dP/1000)/(R1442*RhoA)/(1+Q1442/3)*(D1442-P1442)*DeltaT-(EXP(Q1442/10)-1)*(D1442-D1441)</f>
        <v>0.25539056825396755</v>
      </c>
    </row>
    <row r="1443" spans="2:19" x14ac:dyDescent="0.25">
      <c r="B1443" s="3">
        <f t="shared" si="88"/>
        <v>7125</v>
      </c>
      <c r="C1443" s="14">
        <f t="shared" si="89"/>
        <v>118.75</v>
      </c>
      <c r="D1443" s="11">
        <f t="shared" si="90"/>
        <v>1047.4722783434077</v>
      </c>
      <c r="E1443" s="11">
        <f t="shared" si="91"/>
        <v>463.82012311161111</v>
      </c>
      <c r="F1443" s="11">
        <f>L1443</f>
        <v>463.82012311161111</v>
      </c>
      <c r="G1443" s="11">
        <f>P1443</f>
        <v>463.82012311161111</v>
      </c>
      <c r="H1443" s="24">
        <f>H1442+IF(Limit=Oui,MAX(0,K1442),K1442)</f>
        <v>463.82012311161111</v>
      </c>
      <c r="I1443" s="12">
        <f>Cp*RhoP/(J1443*RhoA)*dP/1000*MassivSS</f>
        <v>0.44156103788180495</v>
      </c>
      <c r="J1443" s="24">
        <f>IF(H1443&lt;600,425+0.773*H1443-1.69/1000*H1443^2+2.22/1000^2*H1443^3,IF(H1443&lt;735,666+13002/(738-H1443),IF(H1443&lt;900,545+17820/(H1443-731),650)))</f>
        <v>641.47904834110454</v>
      </c>
      <c r="K1443" s="12">
        <f>LambdaP*MassivSS/(dP/1000)/(J1443*RhoA)/(1+I1443/3)*(D1443-H1443)*DeltaT-(EXP(I1443/10)-1)*(D1443-D1442)</f>
        <v>0.2552705918762338</v>
      </c>
      <c r="L1443" s="24">
        <f>L1442+IF(Limit=Oui,MAX(0,O1442),O1442)</f>
        <v>463.82012311161111</v>
      </c>
      <c r="M1443" s="12">
        <f>Cp*RhoP/(N1443*RhoA)*dP/1000*MassivW</f>
        <v>0.44156103788180495</v>
      </c>
      <c r="N1443" s="24">
        <f>IF(L1443&lt;600,425+0.773*L1443-1.69/1000*L1443^2+2.22/1000^2*L1443^3,IF(L1443&lt;735,666+13002/(738-L1443),IF(L1443&lt;900,545+17820/(L1443-731),650)))</f>
        <v>641.47904834110454</v>
      </c>
      <c r="O1443" s="12">
        <f>LambdaP*MassivW/(dP/1000)/(N1443*RhoA)/(1+M1443/3)*(D1443-L1443)*DeltaT-(EXP(M1443/10)-1)*(D1443-D1442)</f>
        <v>0.2552705918762338</v>
      </c>
      <c r="P1443" s="24">
        <f>P1442+IF(Limit=Oui,MAX(0,S1442),S1442)</f>
        <v>463.82012311161111</v>
      </c>
      <c r="Q1443" s="12">
        <f>Cp*RhoP/(R1443*RhoA)*dP/1000*MassivSI</f>
        <v>0.44156103788180495</v>
      </c>
      <c r="R1443" s="24">
        <f>IF(P1443&lt;600,425+0.773*P1443-1.69/1000*P1443^2+2.22/1000^2*P1443^3,IF(P1443&lt;735,666+13002/(738-P1443),IF(P1443&lt;900,545+17820/(P1443-731),650)))</f>
        <v>641.47904834110454</v>
      </c>
      <c r="S1443" s="12">
        <f>LambdaP*MassivSI/(dP/1000)/(R1443*RhoA)/(1+Q1443/3)*(D1443-P1443)*DeltaT-(EXP(Q1443/10)-1)*(D1443-D1442)</f>
        <v>0.2552705918762338</v>
      </c>
    </row>
    <row r="1444" spans="2:19" x14ac:dyDescent="0.25">
      <c r="B1444" s="3">
        <f t="shared" si="88"/>
        <v>7130</v>
      </c>
      <c r="C1444" s="14">
        <f t="shared" si="89"/>
        <v>118.83333333333333</v>
      </c>
      <c r="D1444" s="11">
        <f t="shared" si="90"/>
        <v>1047.5772759624606</v>
      </c>
      <c r="E1444" s="11">
        <f t="shared" si="91"/>
        <v>464.07539370348735</v>
      </c>
      <c r="F1444" s="11">
        <f>L1444</f>
        <v>464.07539370348735</v>
      </c>
      <c r="G1444" s="11">
        <f>P1444</f>
        <v>464.07539370348735</v>
      </c>
      <c r="H1444" s="24">
        <f>H1443+IF(Limit=Oui,MAX(0,K1443),K1443)</f>
        <v>464.07539370348735</v>
      </c>
      <c r="I1444" s="12">
        <f>Cp*RhoP/(J1444*RhoA)*dP/1000*MassivSS</f>
        <v>0.44144888896230405</v>
      </c>
      <c r="J1444" s="24">
        <f>IF(H1444&lt;600,425+0.773*H1444-1.69/1000*H1444^2+2.22/1000^2*H1444^3,IF(H1444&lt;735,666+13002/(738-H1444),IF(H1444&lt;900,545+17820/(H1444-731),650)))</f>
        <v>641.64201439210763</v>
      </c>
      <c r="K1444" s="12">
        <f>LambdaP*MassivSS/(dP/1000)/(J1444*RhoA)/(1+I1444/3)*(D1444-H1444)*DeltaT-(EXP(I1444/10)-1)*(D1444-D1443)</f>
        <v>0.25515064763945644</v>
      </c>
      <c r="L1444" s="24">
        <f>L1443+IF(Limit=Oui,MAX(0,O1443),O1443)</f>
        <v>464.07539370348735</v>
      </c>
      <c r="M1444" s="12">
        <f>Cp*RhoP/(N1444*RhoA)*dP/1000*MassivW</f>
        <v>0.44144888896230405</v>
      </c>
      <c r="N1444" s="24">
        <f>IF(L1444&lt;600,425+0.773*L1444-1.69/1000*L1444^2+2.22/1000^2*L1444^3,IF(L1444&lt;735,666+13002/(738-L1444),IF(L1444&lt;900,545+17820/(L1444-731),650)))</f>
        <v>641.64201439210763</v>
      </c>
      <c r="O1444" s="12">
        <f>LambdaP*MassivW/(dP/1000)/(N1444*RhoA)/(1+M1444/3)*(D1444-L1444)*DeltaT-(EXP(M1444/10)-1)*(D1444-D1443)</f>
        <v>0.25515064763945644</v>
      </c>
      <c r="P1444" s="24">
        <f>P1443+IF(Limit=Oui,MAX(0,S1443),S1443)</f>
        <v>464.07539370348735</v>
      </c>
      <c r="Q1444" s="12">
        <f>Cp*RhoP/(R1444*RhoA)*dP/1000*MassivSI</f>
        <v>0.44144888896230405</v>
      </c>
      <c r="R1444" s="24">
        <f>IF(P1444&lt;600,425+0.773*P1444-1.69/1000*P1444^2+2.22/1000^2*P1444^3,IF(P1444&lt;735,666+13002/(738-P1444),IF(P1444&lt;900,545+17820/(P1444-731),650)))</f>
        <v>641.64201439210763</v>
      </c>
      <c r="S1444" s="12">
        <f>LambdaP*MassivSI/(dP/1000)/(R1444*RhoA)/(1+Q1444/3)*(D1444-P1444)*DeltaT-(EXP(Q1444/10)-1)*(D1444-D1443)</f>
        <v>0.25515064763945644</v>
      </c>
    </row>
    <row r="1445" spans="2:19" x14ac:dyDescent="0.25">
      <c r="B1445" s="3">
        <f t="shared" si="88"/>
        <v>7135</v>
      </c>
      <c r="C1445" s="14">
        <f t="shared" si="89"/>
        <v>118.91666666666667</v>
      </c>
      <c r="D1445" s="11">
        <f t="shared" si="90"/>
        <v>1047.6822000537627</v>
      </c>
      <c r="E1445" s="11">
        <f t="shared" si="91"/>
        <v>464.33054435112683</v>
      </c>
      <c r="F1445" s="11">
        <f>L1445</f>
        <v>464.33054435112683</v>
      </c>
      <c r="G1445" s="11">
        <f>P1445</f>
        <v>464.33054435112683</v>
      </c>
      <c r="H1445" s="24">
        <f>H1444+IF(Limit=Oui,MAX(0,K1444),K1444)</f>
        <v>464.33054435112683</v>
      </c>
      <c r="I1445" s="12">
        <f>Cp*RhoP/(J1445*RhoA)*dP/1000*MassivSS</f>
        <v>0.44133672420733761</v>
      </c>
      <c r="J1445" s="24">
        <f>IF(H1445&lt;600,425+0.773*H1445-1.69/1000*H1445^2+2.22/1000^2*H1445^3,IF(H1445&lt;735,666+13002/(738-H1445),IF(H1445&lt;900,545+17820/(H1445-731),650)))</f>
        <v>641.80508629474559</v>
      </c>
      <c r="K1445" s="12">
        <f>LambdaP*MassivSS/(dP/1000)/(J1445*RhoA)/(1+I1445/3)*(D1445-H1445)*DeltaT-(EXP(I1445/10)-1)*(D1445-D1444)</f>
        <v>0.25503073562109901</v>
      </c>
      <c r="L1445" s="24">
        <f>L1444+IF(Limit=Oui,MAX(0,O1444),O1444)</f>
        <v>464.33054435112683</v>
      </c>
      <c r="M1445" s="12">
        <f>Cp*RhoP/(N1445*RhoA)*dP/1000*MassivW</f>
        <v>0.44133672420733761</v>
      </c>
      <c r="N1445" s="24">
        <f>IF(L1445&lt;600,425+0.773*L1445-1.69/1000*L1445^2+2.22/1000^2*L1445^3,IF(L1445&lt;735,666+13002/(738-L1445),IF(L1445&lt;900,545+17820/(L1445-731),650)))</f>
        <v>641.80508629474559</v>
      </c>
      <c r="O1445" s="12">
        <f>LambdaP*MassivW/(dP/1000)/(N1445*RhoA)/(1+M1445/3)*(D1445-L1445)*DeltaT-(EXP(M1445/10)-1)*(D1445-D1444)</f>
        <v>0.25503073562109901</v>
      </c>
      <c r="P1445" s="24">
        <f>P1444+IF(Limit=Oui,MAX(0,S1444),S1444)</f>
        <v>464.33054435112683</v>
      </c>
      <c r="Q1445" s="12">
        <f>Cp*RhoP/(R1445*RhoA)*dP/1000*MassivSI</f>
        <v>0.44133672420733761</v>
      </c>
      <c r="R1445" s="24">
        <f>IF(P1445&lt;600,425+0.773*P1445-1.69/1000*P1445^2+2.22/1000^2*P1445^3,IF(P1445&lt;735,666+13002/(738-P1445),IF(P1445&lt;900,545+17820/(P1445-731),650)))</f>
        <v>641.80508629474559</v>
      </c>
      <c r="S1445" s="12">
        <f>LambdaP*MassivSI/(dP/1000)/(R1445*RhoA)/(1+Q1445/3)*(D1445-P1445)*DeltaT-(EXP(Q1445/10)-1)*(D1445-D1444)</f>
        <v>0.25503073562109901</v>
      </c>
    </row>
    <row r="1446" spans="2:19" x14ac:dyDescent="0.25">
      <c r="B1446" s="3">
        <f t="shared" si="88"/>
        <v>7140</v>
      </c>
      <c r="C1446" s="14">
        <f t="shared" si="89"/>
        <v>119</v>
      </c>
      <c r="D1446" s="11">
        <f t="shared" si="90"/>
        <v>1047.7870507202224</v>
      </c>
      <c r="E1446" s="11">
        <f t="shared" si="91"/>
        <v>464.58557508674795</v>
      </c>
      <c r="F1446" s="11">
        <f>L1446</f>
        <v>464.58557508674795</v>
      </c>
      <c r="G1446" s="11">
        <f>P1446</f>
        <v>464.58557508674795</v>
      </c>
      <c r="H1446" s="24">
        <f>H1445+IF(Limit=Oui,MAX(0,K1445),K1445)</f>
        <v>464.58557508674795</v>
      </c>
      <c r="I1446" s="12">
        <f>Cp*RhoP/(J1446*RhoA)*dP/1000*MassivSS</f>
        <v>0.44122454369509778</v>
      </c>
      <c r="J1446" s="24">
        <f>IF(H1446&lt;600,425+0.773*H1446-1.69/1000*H1446^2+2.22/1000^2*H1446^3,IF(H1446&lt;735,666+13002/(738-H1446),IF(H1446&lt;900,545+17820/(H1446-731),650)))</f>
        <v>641.96826403353543</v>
      </c>
      <c r="K1446" s="12">
        <f>LambdaP*MassivSS/(dP/1000)/(J1446*RhoA)/(1+I1446/3)*(D1446-H1446)*DeltaT-(EXP(I1446/10)-1)*(D1446-D1445)</f>
        <v>0.2549108558983687</v>
      </c>
      <c r="L1446" s="24">
        <f>L1445+IF(Limit=Oui,MAX(0,O1445),O1445)</f>
        <v>464.58557508674795</v>
      </c>
      <c r="M1446" s="12">
        <f>Cp*RhoP/(N1446*RhoA)*dP/1000*MassivW</f>
        <v>0.44122454369509778</v>
      </c>
      <c r="N1446" s="24">
        <f>IF(L1446&lt;600,425+0.773*L1446-1.69/1000*L1446^2+2.22/1000^2*L1446^3,IF(L1446&lt;735,666+13002/(738-L1446),IF(L1446&lt;900,545+17820/(L1446-731),650)))</f>
        <v>641.96826403353543</v>
      </c>
      <c r="O1446" s="12">
        <f>LambdaP*MassivW/(dP/1000)/(N1446*RhoA)/(1+M1446/3)*(D1446-L1446)*DeltaT-(EXP(M1446/10)-1)*(D1446-D1445)</f>
        <v>0.2549108558983687</v>
      </c>
      <c r="P1446" s="24">
        <f>P1445+IF(Limit=Oui,MAX(0,S1445),S1445)</f>
        <v>464.58557508674795</v>
      </c>
      <c r="Q1446" s="12">
        <f>Cp*RhoP/(R1446*RhoA)*dP/1000*MassivSI</f>
        <v>0.44122454369509778</v>
      </c>
      <c r="R1446" s="24">
        <f>IF(P1446&lt;600,425+0.773*P1446-1.69/1000*P1446^2+2.22/1000^2*P1446^3,IF(P1446&lt;735,666+13002/(738-P1446),IF(P1446&lt;900,545+17820/(P1446-731),650)))</f>
        <v>641.96826403353543</v>
      </c>
      <c r="S1446" s="12">
        <f>LambdaP*MassivSI/(dP/1000)/(R1446*RhoA)/(1+Q1446/3)*(D1446-P1446)*DeltaT-(EXP(Q1446/10)-1)*(D1446-D1445)</f>
        <v>0.2549108558983687</v>
      </c>
    </row>
    <row r="1447" spans="2:19" x14ac:dyDescent="0.25">
      <c r="B1447" s="3">
        <f t="shared" si="88"/>
        <v>7145</v>
      </c>
      <c r="C1447" s="14">
        <f t="shared" si="89"/>
        <v>119.08333333333333</v>
      </c>
      <c r="D1447" s="11">
        <f t="shared" si="90"/>
        <v>1047.8918280645321</v>
      </c>
      <c r="E1447" s="11">
        <f t="shared" si="91"/>
        <v>464.8404859426463</v>
      </c>
      <c r="F1447" s="11">
        <f>L1447</f>
        <v>464.8404859426463</v>
      </c>
      <c r="G1447" s="11">
        <f>P1447</f>
        <v>464.8404859426463</v>
      </c>
      <c r="H1447" s="24">
        <f>H1446+IF(Limit=Oui,MAX(0,K1446),K1446)</f>
        <v>464.8404859426463</v>
      </c>
      <c r="I1447" s="12">
        <f>Cp*RhoP/(J1447*RhoA)*dP/1000*MassivSS</f>
        <v>0.44111234750394979</v>
      </c>
      <c r="J1447" s="24">
        <f>IF(H1447&lt;600,425+0.773*H1447-1.69/1000*H1447^2+2.22/1000^2*H1447^3,IF(H1447&lt;735,666+13002/(738-H1447),IF(H1447&lt;900,545+17820/(H1447-731),650)))</f>
        <v>642.13154759263307</v>
      </c>
      <c r="K1447" s="12">
        <f>LambdaP*MassivSS/(dP/1000)/(J1447*RhoA)/(1+I1447/3)*(D1447-H1447)*DeltaT-(EXP(I1447/10)-1)*(D1447-D1446)</f>
        <v>0.25479100854839026</v>
      </c>
      <c r="L1447" s="24">
        <f>L1446+IF(Limit=Oui,MAX(0,O1446),O1446)</f>
        <v>464.8404859426463</v>
      </c>
      <c r="M1447" s="12">
        <f>Cp*RhoP/(N1447*RhoA)*dP/1000*MassivW</f>
        <v>0.44111234750394979</v>
      </c>
      <c r="N1447" s="24">
        <f>IF(L1447&lt;600,425+0.773*L1447-1.69/1000*L1447^2+2.22/1000^2*L1447^3,IF(L1447&lt;735,666+13002/(738-L1447),IF(L1447&lt;900,545+17820/(L1447-731),650)))</f>
        <v>642.13154759263307</v>
      </c>
      <c r="O1447" s="12">
        <f>LambdaP*MassivW/(dP/1000)/(N1447*RhoA)/(1+M1447/3)*(D1447-L1447)*DeltaT-(EXP(M1447/10)-1)*(D1447-D1446)</f>
        <v>0.25479100854839026</v>
      </c>
      <c r="P1447" s="24">
        <f>P1446+IF(Limit=Oui,MAX(0,S1446),S1446)</f>
        <v>464.8404859426463</v>
      </c>
      <c r="Q1447" s="12">
        <f>Cp*RhoP/(R1447*RhoA)*dP/1000*MassivSI</f>
        <v>0.44111234750394979</v>
      </c>
      <c r="R1447" s="24">
        <f>IF(P1447&lt;600,425+0.773*P1447-1.69/1000*P1447^2+2.22/1000^2*P1447^3,IF(P1447&lt;735,666+13002/(738-P1447),IF(P1447&lt;900,545+17820/(P1447-731),650)))</f>
        <v>642.13154759263307</v>
      </c>
      <c r="S1447" s="12">
        <f>LambdaP*MassivSI/(dP/1000)/(R1447*RhoA)/(1+Q1447/3)*(D1447-P1447)*DeltaT-(EXP(Q1447/10)-1)*(D1447-D1446)</f>
        <v>0.25479100854839026</v>
      </c>
    </row>
    <row r="1448" spans="2:19" x14ac:dyDescent="0.25">
      <c r="B1448" s="3">
        <f t="shared" si="88"/>
        <v>7150</v>
      </c>
      <c r="C1448" s="14">
        <f t="shared" si="89"/>
        <v>119.16666666666667</v>
      </c>
      <c r="D1448" s="11">
        <f t="shared" si="90"/>
        <v>1047.996532189168</v>
      </c>
      <c r="E1448" s="11">
        <f t="shared" si="91"/>
        <v>465.09527695119471</v>
      </c>
      <c r="F1448" s="11">
        <f>L1448</f>
        <v>465.09527695119471</v>
      </c>
      <c r="G1448" s="11">
        <f>P1448</f>
        <v>465.09527695119471</v>
      </c>
      <c r="H1448" s="24">
        <f>H1447+IF(Limit=Oui,MAX(0,K1447),K1447)</f>
        <v>465.09527695119471</v>
      </c>
      <c r="I1448" s="12">
        <f>Cp*RhoP/(J1448*RhoA)*dP/1000*MassivSS</f>
        <v>0.4410001357124308</v>
      </c>
      <c r="J1448" s="24">
        <f>IF(H1448&lt;600,425+0.773*H1448-1.69/1000*H1448^2+2.22/1000^2*H1448^3,IF(H1448&lt;735,666+13002/(738-H1448),IF(H1448&lt;900,545+17820/(H1448-731),650)))</f>
        <v>642.29493695583551</v>
      </c>
      <c r="K1448" s="12">
        <f>LambdaP*MassivSS/(dP/1000)/(J1448*RhoA)/(1+I1448/3)*(D1448-H1448)*DeltaT-(EXP(I1448/10)-1)*(D1448-D1447)</f>
        <v>0.25467119364818458</v>
      </c>
      <c r="L1448" s="24">
        <f>L1447+IF(Limit=Oui,MAX(0,O1447),O1447)</f>
        <v>465.09527695119471</v>
      </c>
      <c r="M1448" s="12">
        <f>Cp*RhoP/(N1448*RhoA)*dP/1000*MassivW</f>
        <v>0.4410001357124308</v>
      </c>
      <c r="N1448" s="24">
        <f>IF(L1448&lt;600,425+0.773*L1448-1.69/1000*L1448^2+2.22/1000^2*L1448^3,IF(L1448&lt;735,666+13002/(738-L1448),IF(L1448&lt;900,545+17820/(L1448-731),650)))</f>
        <v>642.29493695583551</v>
      </c>
      <c r="O1448" s="12">
        <f>LambdaP*MassivW/(dP/1000)/(N1448*RhoA)/(1+M1448/3)*(D1448-L1448)*DeltaT-(EXP(M1448/10)-1)*(D1448-D1447)</f>
        <v>0.25467119364818458</v>
      </c>
      <c r="P1448" s="24">
        <f>P1447+IF(Limit=Oui,MAX(0,S1447),S1447)</f>
        <v>465.09527695119471</v>
      </c>
      <c r="Q1448" s="12">
        <f>Cp*RhoP/(R1448*RhoA)*dP/1000*MassivSI</f>
        <v>0.4410001357124308</v>
      </c>
      <c r="R1448" s="24">
        <f>IF(P1448&lt;600,425+0.773*P1448-1.69/1000*P1448^2+2.22/1000^2*P1448^3,IF(P1448&lt;735,666+13002/(738-P1448),IF(P1448&lt;900,545+17820/(P1448-731),650)))</f>
        <v>642.29493695583551</v>
      </c>
      <c r="S1448" s="12">
        <f>LambdaP*MassivSI/(dP/1000)/(R1448*RhoA)/(1+Q1448/3)*(D1448-P1448)*DeltaT-(EXP(Q1448/10)-1)*(D1448-D1447)</f>
        <v>0.25467119364818458</v>
      </c>
    </row>
    <row r="1449" spans="2:19" x14ac:dyDescent="0.25">
      <c r="B1449" s="3">
        <f t="shared" si="88"/>
        <v>7155</v>
      </c>
      <c r="C1449" s="14">
        <f t="shared" si="89"/>
        <v>119.25</v>
      </c>
      <c r="D1449" s="11">
        <f t="shared" si="90"/>
        <v>1048.1011631963925</v>
      </c>
      <c r="E1449" s="11">
        <f t="shared" si="91"/>
        <v>465.34994814484287</v>
      </c>
      <c r="F1449" s="11">
        <f>L1449</f>
        <v>465.34994814484287</v>
      </c>
      <c r="G1449" s="11">
        <f>P1449</f>
        <v>465.34994814484287</v>
      </c>
      <c r="H1449" s="24">
        <f>H1448+IF(Limit=Oui,MAX(0,K1448),K1448)</f>
        <v>465.34994814484287</v>
      </c>
      <c r="I1449" s="12">
        <f>Cp*RhoP/(J1449*RhoA)*dP/1000*MassivSS</f>
        <v>0.44088790839924863</v>
      </c>
      <c r="J1449" s="24">
        <f>IF(H1449&lt;600,425+0.773*H1449-1.69/1000*H1449^2+2.22/1000^2*H1449^3,IF(H1449&lt;735,666+13002/(738-H1449),IF(H1449&lt;900,545+17820/(H1449-731),650)))</f>
        <v>642.45843210657972</v>
      </c>
      <c r="K1449" s="12">
        <f>LambdaP*MassivSS/(dP/1000)/(J1449*RhoA)/(1+I1449/3)*(D1449-H1449)*DeltaT-(EXP(I1449/10)-1)*(D1449-D1448)</f>
        <v>0.25455141127454656</v>
      </c>
      <c r="L1449" s="24">
        <f>L1448+IF(Limit=Oui,MAX(0,O1448),O1448)</f>
        <v>465.34994814484287</v>
      </c>
      <c r="M1449" s="12">
        <f>Cp*RhoP/(N1449*RhoA)*dP/1000*MassivW</f>
        <v>0.44088790839924863</v>
      </c>
      <c r="N1449" s="24">
        <f>IF(L1449&lt;600,425+0.773*L1449-1.69/1000*L1449^2+2.22/1000^2*L1449^3,IF(L1449&lt;735,666+13002/(738-L1449),IF(L1449&lt;900,545+17820/(L1449-731),650)))</f>
        <v>642.45843210657972</v>
      </c>
      <c r="O1449" s="12">
        <f>LambdaP*MassivW/(dP/1000)/(N1449*RhoA)/(1+M1449/3)*(D1449-L1449)*DeltaT-(EXP(M1449/10)-1)*(D1449-D1448)</f>
        <v>0.25455141127454656</v>
      </c>
      <c r="P1449" s="24">
        <f>P1448+IF(Limit=Oui,MAX(0,S1448),S1448)</f>
        <v>465.34994814484287</v>
      </c>
      <c r="Q1449" s="12">
        <f>Cp*RhoP/(R1449*RhoA)*dP/1000*MassivSI</f>
        <v>0.44088790839924863</v>
      </c>
      <c r="R1449" s="24">
        <f>IF(P1449&lt;600,425+0.773*P1449-1.69/1000*P1449^2+2.22/1000^2*P1449^3,IF(P1449&lt;735,666+13002/(738-P1449),IF(P1449&lt;900,545+17820/(P1449-731),650)))</f>
        <v>642.45843210657972</v>
      </c>
      <c r="S1449" s="12">
        <f>LambdaP*MassivSI/(dP/1000)/(R1449*RhoA)/(1+Q1449/3)*(D1449-P1449)*DeltaT-(EXP(Q1449/10)-1)*(D1449-D1448)</f>
        <v>0.25455141127454656</v>
      </c>
    </row>
    <row r="1450" spans="2:19" x14ac:dyDescent="0.25">
      <c r="B1450" s="3">
        <f t="shared" si="88"/>
        <v>7160</v>
      </c>
      <c r="C1450" s="14">
        <f t="shared" si="89"/>
        <v>119.33333333333333</v>
      </c>
      <c r="D1450" s="11">
        <f t="shared" si="90"/>
        <v>1048.2057211882534</v>
      </c>
      <c r="E1450" s="11">
        <f t="shared" si="91"/>
        <v>465.60449955611739</v>
      </c>
      <c r="F1450" s="11">
        <f>L1450</f>
        <v>465.60449955611739</v>
      </c>
      <c r="G1450" s="11">
        <f>P1450</f>
        <v>465.60449955611739</v>
      </c>
      <c r="H1450" s="24">
        <f>H1449+IF(Limit=Oui,MAX(0,K1449),K1449)</f>
        <v>465.60449955611739</v>
      </c>
      <c r="I1450" s="12">
        <f>Cp*RhoP/(J1450*RhoA)*dP/1000*MassivSS</f>
        <v>0.4407756656432798</v>
      </c>
      <c r="J1450" s="24">
        <f>IF(H1450&lt;600,425+0.773*H1450-1.69/1000*H1450^2+2.22/1000^2*H1450^3,IF(H1450&lt;735,666+13002/(738-H1450),IF(H1450&lt;900,545+17820/(H1450-731),650)))</f>
        <v>642.62203302794615</v>
      </c>
      <c r="K1450" s="12">
        <f>LambdaP*MassivSS/(dP/1000)/(J1450*RhoA)/(1+I1450/3)*(D1450-H1450)*DeltaT-(EXP(I1450/10)-1)*(D1450-D1449)</f>
        <v>0.25443166150419755</v>
      </c>
      <c r="L1450" s="24">
        <f>L1449+IF(Limit=Oui,MAX(0,O1449),O1449)</f>
        <v>465.60449955611739</v>
      </c>
      <c r="M1450" s="12">
        <f>Cp*RhoP/(N1450*RhoA)*dP/1000*MassivW</f>
        <v>0.4407756656432798</v>
      </c>
      <c r="N1450" s="24">
        <f>IF(L1450&lt;600,425+0.773*L1450-1.69/1000*L1450^2+2.22/1000^2*L1450^3,IF(L1450&lt;735,666+13002/(738-L1450),IF(L1450&lt;900,545+17820/(L1450-731),650)))</f>
        <v>642.62203302794615</v>
      </c>
      <c r="O1450" s="12">
        <f>LambdaP*MassivW/(dP/1000)/(N1450*RhoA)/(1+M1450/3)*(D1450-L1450)*DeltaT-(EXP(M1450/10)-1)*(D1450-D1449)</f>
        <v>0.25443166150419755</v>
      </c>
      <c r="P1450" s="24">
        <f>P1449+IF(Limit=Oui,MAX(0,S1449),S1449)</f>
        <v>465.60449955611739</v>
      </c>
      <c r="Q1450" s="12">
        <f>Cp*RhoP/(R1450*RhoA)*dP/1000*MassivSI</f>
        <v>0.4407756656432798</v>
      </c>
      <c r="R1450" s="24">
        <f>IF(P1450&lt;600,425+0.773*P1450-1.69/1000*P1450^2+2.22/1000^2*P1450^3,IF(P1450&lt;735,666+13002/(738-P1450),IF(P1450&lt;900,545+17820/(P1450-731),650)))</f>
        <v>642.62203302794615</v>
      </c>
      <c r="S1450" s="12">
        <f>LambdaP*MassivSI/(dP/1000)/(R1450*RhoA)/(1+Q1450/3)*(D1450-P1450)*DeltaT-(EXP(Q1450/10)-1)*(D1450-D1449)</f>
        <v>0.25443166150419755</v>
      </c>
    </row>
    <row r="1451" spans="2:19" x14ac:dyDescent="0.25">
      <c r="B1451" s="3">
        <f t="shared" si="88"/>
        <v>7165</v>
      </c>
      <c r="C1451" s="14">
        <f t="shared" si="89"/>
        <v>119.41666666666667</v>
      </c>
      <c r="D1451" s="11">
        <f t="shared" si="90"/>
        <v>1048.310206266586</v>
      </c>
      <c r="E1451" s="11">
        <f t="shared" si="91"/>
        <v>465.8589312176216</v>
      </c>
      <c r="F1451" s="11">
        <f>L1451</f>
        <v>465.8589312176216</v>
      </c>
      <c r="G1451" s="11">
        <f>P1451</f>
        <v>465.8589312176216</v>
      </c>
      <c r="H1451" s="24">
        <f>H1450+IF(Limit=Oui,MAX(0,K1450),K1450)</f>
        <v>465.8589312176216</v>
      </c>
      <c r="I1451" s="12">
        <f>Cp*RhoP/(J1451*RhoA)*dP/1000*MassivSS</f>
        <v>0.44066340752356814</v>
      </c>
      <c r="J1451" s="24">
        <f>IF(H1451&lt;600,425+0.773*H1451-1.69/1000*H1451^2+2.22/1000^2*H1451^3,IF(H1451&lt;735,666+13002/(738-H1451),IF(H1451&lt;900,545+17820/(H1451-731),650)))</f>
        <v>642.78573970265813</v>
      </c>
      <c r="K1451" s="12">
        <f>LambdaP*MassivSS/(dP/1000)/(J1451*RhoA)/(1+I1451/3)*(D1451-H1451)*DeltaT-(EXP(I1451/10)-1)*(D1451-D1450)</f>
        <v>0.25431194441365262</v>
      </c>
      <c r="L1451" s="24">
        <f>L1450+IF(Limit=Oui,MAX(0,O1450),O1450)</f>
        <v>465.8589312176216</v>
      </c>
      <c r="M1451" s="12">
        <f>Cp*RhoP/(N1451*RhoA)*dP/1000*MassivW</f>
        <v>0.44066340752356814</v>
      </c>
      <c r="N1451" s="24">
        <f>IF(L1451&lt;600,425+0.773*L1451-1.69/1000*L1451^2+2.22/1000^2*L1451^3,IF(L1451&lt;735,666+13002/(738-L1451),IF(L1451&lt;900,545+17820/(L1451-731),650)))</f>
        <v>642.78573970265813</v>
      </c>
      <c r="O1451" s="12">
        <f>LambdaP*MassivW/(dP/1000)/(N1451*RhoA)/(1+M1451/3)*(D1451-L1451)*DeltaT-(EXP(M1451/10)-1)*(D1451-D1450)</f>
        <v>0.25431194441365262</v>
      </c>
      <c r="P1451" s="24">
        <f>P1450+IF(Limit=Oui,MAX(0,S1450),S1450)</f>
        <v>465.8589312176216</v>
      </c>
      <c r="Q1451" s="12">
        <f>Cp*RhoP/(R1451*RhoA)*dP/1000*MassivSI</f>
        <v>0.44066340752356814</v>
      </c>
      <c r="R1451" s="24">
        <f>IF(P1451&lt;600,425+0.773*P1451-1.69/1000*P1451^2+2.22/1000^2*P1451^3,IF(P1451&lt;735,666+13002/(738-P1451),IF(P1451&lt;900,545+17820/(P1451-731),650)))</f>
        <v>642.78573970265813</v>
      </c>
      <c r="S1451" s="12">
        <f>LambdaP*MassivSI/(dP/1000)/(R1451*RhoA)/(1+Q1451/3)*(D1451-P1451)*DeltaT-(EXP(Q1451/10)-1)*(D1451-D1450)</f>
        <v>0.25431194441365262</v>
      </c>
    </row>
    <row r="1452" spans="2:19" x14ac:dyDescent="0.25">
      <c r="B1452" s="3">
        <f t="shared" si="88"/>
        <v>7170</v>
      </c>
      <c r="C1452" s="14">
        <f t="shared" si="89"/>
        <v>119.5</v>
      </c>
      <c r="D1452" s="11">
        <f t="shared" si="90"/>
        <v>1048.414618533011</v>
      </c>
      <c r="E1452" s="11">
        <f t="shared" si="91"/>
        <v>466.11324316203525</v>
      </c>
      <c r="F1452" s="11">
        <f>L1452</f>
        <v>466.11324316203525</v>
      </c>
      <c r="G1452" s="11">
        <f>P1452</f>
        <v>466.11324316203525</v>
      </c>
      <c r="H1452" s="24">
        <f>H1451+IF(Limit=Oui,MAX(0,K1451),K1451)</f>
        <v>466.11324316203525</v>
      </c>
      <c r="I1452" s="12">
        <f>Cp*RhoP/(J1452*RhoA)*dP/1000*MassivSS</f>
        <v>0.44055113411932428</v>
      </c>
      <c r="J1452" s="24">
        <f>IF(H1452&lt;600,425+0.773*H1452-1.69/1000*H1452^2+2.22/1000^2*H1452^3,IF(H1452&lt;735,666+13002/(738-H1452),IF(H1452&lt;900,545+17820/(H1452-731),650)))</f>
        <v>642.94955211308377</v>
      </c>
      <c r="K1452" s="12">
        <f>LambdaP*MassivSS/(dP/1000)/(J1452*RhoA)/(1+I1452/3)*(D1452-H1452)*DeltaT-(EXP(I1452/10)-1)*(D1452-D1451)</f>
        <v>0.25419226007939372</v>
      </c>
      <c r="L1452" s="24">
        <f>L1451+IF(Limit=Oui,MAX(0,O1451),O1451)</f>
        <v>466.11324316203525</v>
      </c>
      <c r="M1452" s="12">
        <f>Cp*RhoP/(N1452*RhoA)*dP/1000*MassivW</f>
        <v>0.44055113411932428</v>
      </c>
      <c r="N1452" s="24">
        <f>IF(L1452&lt;600,425+0.773*L1452-1.69/1000*L1452^2+2.22/1000^2*L1452^3,IF(L1452&lt;735,666+13002/(738-L1452),IF(L1452&lt;900,545+17820/(L1452-731),650)))</f>
        <v>642.94955211308377</v>
      </c>
      <c r="O1452" s="12">
        <f>LambdaP*MassivW/(dP/1000)/(N1452*RhoA)/(1+M1452/3)*(D1452-L1452)*DeltaT-(EXP(M1452/10)-1)*(D1452-D1451)</f>
        <v>0.25419226007939372</v>
      </c>
      <c r="P1452" s="24">
        <f>P1451+IF(Limit=Oui,MAX(0,S1451),S1451)</f>
        <v>466.11324316203525</v>
      </c>
      <c r="Q1452" s="12">
        <f>Cp*RhoP/(R1452*RhoA)*dP/1000*MassivSI</f>
        <v>0.44055113411932428</v>
      </c>
      <c r="R1452" s="24">
        <f>IF(P1452&lt;600,425+0.773*P1452-1.69/1000*P1452^2+2.22/1000^2*P1452^3,IF(P1452&lt;735,666+13002/(738-P1452),IF(P1452&lt;900,545+17820/(P1452-731),650)))</f>
        <v>642.94955211308377</v>
      </c>
      <c r="S1452" s="12">
        <f>LambdaP*MassivSI/(dP/1000)/(R1452*RhoA)/(1+Q1452/3)*(D1452-P1452)*DeltaT-(EXP(Q1452/10)-1)*(D1452-D1451)</f>
        <v>0.25419226007939372</v>
      </c>
    </row>
    <row r="1453" spans="2:19" x14ac:dyDescent="0.25">
      <c r="B1453" s="3">
        <f t="shared" si="88"/>
        <v>7175</v>
      </c>
      <c r="C1453" s="14">
        <f t="shared" si="89"/>
        <v>119.58333333333333</v>
      </c>
      <c r="D1453" s="11">
        <f t="shared" si="90"/>
        <v>1048.5189580889382</v>
      </c>
      <c r="E1453" s="11">
        <f t="shared" si="91"/>
        <v>466.36743542211462</v>
      </c>
      <c r="F1453" s="11">
        <f>L1453</f>
        <v>466.36743542211462</v>
      </c>
      <c r="G1453" s="11">
        <f>P1453</f>
        <v>466.36743542211462</v>
      </c>
      <c r="H1453" s="24">
        <f>H1452+IF(Limit=Oui,MAX(0,K1452),K1452)</f>
        <v>466.36743542211462</v>
      </c>
      <c r="I1453" s="12">
        <f>Cp*RhoP/(J1453*RhoA)*dP/1000*MassivSS</f>
        <v>0.44043884550992302</v>
      </c>
      <c r="J1453" s="24">
        <f>IF(H1453&lt;600,425+0.773*H1453-1.69/1000*H1453^2+2.22/1000^2*H1453^3,IF(H1453&lt;735,666+13002/(738-H1453),IF(H1453&lt;900,545+17820/(H1453-731),650)))</f>
        <v>643.113470241237</v>
      </c>
      <c r="K1453" s="12">
        <f>LambdaP*MassivSS/(dP/1000)/(J1453*RhoA)/(1+I1453/3)*(D1453-H1453)*DeltaT-(EXP(I1453/10)-1)*(D1453-D1452)</f>
        <v>0.25407260857763431</v>
      </c>
      <c r="L1453" s="24">
        <f>L1452+IF(Limit=Oui,MAX(0,O1452),O1452)</f>
        <v>466.36743542211462</v>
      </c>
      <c r="M1453" s="12">
        <f>Cp*RhoP/(N1453*RhoA)*dP/1000*MassivW</f>
        <v>0.44043884550992302</v>
      </c>
      <c r="N1453" s="24">
        <f>IF(L1453&lt;600,425+0.773*L1453-1.69/1000*L1453^2+2.22/1000^2*L1453^3,IF(L1453&lt;735,666+13002/(738-L1453),IF(L1453&lt;900,545+17820/(L1453-731),650)))</f>
        <v>643.113470241237</v>
      </c>
      <c r="O1453" s="12">
        <f>LambdaP*MassivW/(dP/1000)/(N1453*RhoA)/(1+M1453/3)*(D1453-L1453)*DeltaT-(EXP(M1453/10)-1)*(D1453-D1452)</f>
        <v>0.25407260857763431</v>
      </c>
      <c r="P1453" s="24">
        <f>P1452+IF(Limit=Oui,MAX(0,S1452),S1452)</f>
        <v>466.36743542211462</v>
      </c>
      <c r="Q1453" s="12">
        <f>Cp*RhoP/(R1453*RhoA)*dP/1000*MassivSI</f>
        <v>0.44043884550992302</v>
      </c>
      <c r="R1453" s="24">
        <f>IF(P1453&lt;600,425+0.773*P1453-1.69/1000*P1453^2+2.22/1000^2*P1453^3,IF(P1453&lt;735,666+13002/(738-P1453),IF(P1453&lt;900,545+17820/(P1453-731),650)))</f>
        <v>643.113470241237</v>
      </c>
      <c r="S1453" s="12">
        <f>LambdaP*MassivSI/(dP/1000)/(R1453*RhoA)/(1+Q1453/3)*(D1453-P1453)*DeltaT-(EXP(Q1453/10)-1)*(D1453-D1452)</f>
        <v>0.25407260857763431</v>
      </c>
    </row>
    <row r="1454" spans="2:19" x14ac:dyDescent="0.25">
      <c r="B1454" s="3">
        <f t="shared" si="88"/>
        <v>7180</v>
      </c>
      <c r="C1454" s="14">
        <f t="shared" si="89"/>
        <v>119.66666666666667</v>
      </c>
      <c r="D1454" s="11">
        <f t="shared" si="90"/>
        <v>1048.6232250355654</v>
      </c>
      <c r="E1454" s="11">
        <f t="shared" si="91"/>
        <v>466.62150803069227</v>
      </c>
      <c r="F1454" s="11">
        <f>L1454</f>
        <v>466.62150803069227</v>
      </c>
      <c r="G1454" s="11">
        <f>P1454</f>
        <v>466.62150803069227</v>
      </c>
      <c r="H1454" s="24">
        <f>H1453+IF(Limit=Oui,MAX(0,K1453),K1453)</f>
        <v>466.62150803069227</v>
      </c>
      <c r="I1454" s="12">
        <f>Cp*RhoP/(J1454*RhoA)*dP/1000*MassivSS</f>
        <v>0.44032654177490305</v>
      </c>
      <c r="J1454" s="24">
        <f>IF(H1454&lt;600,425+0.773*H1454-1.69/1000*H1454^2+2.22/1000^2*H1454^3,IF(H1454&lt;735,666+13002/(738-H1454),IF(H1454&lt;900,545+17820/(H1454-731),650)))</f>
        <v>643.27749406877797</v>
      </c>
      <c r="K1454" s="12">
        <f>LambdaP*MassivSS/(dP/1000)/(J1454*RhoA)/(1+I1454/3)*(D1454-H1454)*DeltaT-(EXP(I1454/10)-1)*(D1454-D1453)</f>
        <v>0.25395298998452381</v>
      </c>
      <c r="L1454" s="24">
        <f>L1453+IF(Limit=Oui,MAX(0,O1453),O1453)</f>
        <v>466.62150803069227</v>
      </c>
      <c r="M1454" s="12">
        <f>Cp*RhoP/(N1454*RhoA)*dP/1000*MassivW</f>
        <v>0.44032654177490305</v>
      </c>
      <c r="N1454" s="24">
        <f>IF(L1454&lt;600,425+0.773*L1454-1.69/1000*L1454^2+2.22/1000^2*L1454^3,IF(L1454&lt;735,666+13002/(738-L1454),IF(L1454&lt;900,545+17820/(L1454-731),650)))</f>
        <v>643.27749406877797</v>
      </c>
      <c r="O1454" s="12">
        <f>LambdaP*MassivW/(dP/1000)/(N1454*RhoA)/(1+M1454/3)*(D1454-L1454)*DeltaT-(EXP(M1454/10)-1)*(D1454-D1453)</f>
        <v>0.25395298998452381</v>
      </c>
      <c r="P1454" s="24">
        <f>P1453+IF(Limit=Oui,MAX(0,S1453),S1453)</f>
        <v>466.62150803069227</v>
      </c>
      <c r="Q1454" s="12">
        <f>Cp*RhoP/(R1454*RhoA)*dP/1000*MassivSI</f>
        <v>0.44032654177490305</v>
      </c>
      <c r="R1454" s="24">
        <f>IF(P1454&lt;600,425+0.773*P1454-1.69/1000*P1454^2+2.22/1000^2*P1454^3,IF(P1454&lt;735,666+13002/(738-P1454),IF(P1454&lt;900,545+17820/(P1454-731),650)))</f>
        <v>643.27749406877797</v>
      </c>
      <c r="S1454" s="12">
        <f>LambdaP*MassivSI/(dP/1000)/(R1454*RhoA)/(1+Q1454/3)*(D1454-P1454)*DeltaT-(EXP(Q1454/10)-1)*(D1454-D1453)</f>
        <v>0.25395298998452381</v>
      </c>
    </row>
    <row r="1455" spans="2:19" x14ac:dyDescent="0.25">
      <c r="B1455" s="3">
        <f t="shared" si="88"/>
        <v>7185</v>
      </c>
      <c r="C1455" s="14">
        <f t="shared" si="89"/>
        <v>119.75</v>
      </c>
      <c r="D1455" s="11">
        <f t="shared" si="90"/>
        <v>1048.7274194738789</v>
      </c>
      <c r="E1455" s="11">
        <f t="shared" si="91"/>
        <v>466.87546102067677</v>
      </c>
      <c r="F1455" s="11">
        <f>L1455</f>
        <v>466.87546102067677</v>
      </c>
      <c r="G1455" s="11">
        <f>P1455</f>
        <v>466.87546102067677</v>
      </c>
      <c r="H1455" s="24">
        <f>H1454+IF(Limit=Oui,MAX(0,K1454),K1454)</f>
        <v>466.87546102067677</v>
      </c>
      <c r="I1455" s="12">
        <f>Cp*RhoP/(J1455*RhoA)*dP/1000*MassivSS</f>
        <v>0.44021422299396462</v>
      </c>
      <c r="J1455" s="24">
        <f>IF(H1455&lt;600,425+0.773*H1455-1.69/1000*H1455^2+2.22/1000^2*H1455^3,IF(H1455&lt;735,666+13002/(738-H1455),IF(H1455&lt;900,545+17820/(H1455-731),650)))</f>
        <v>643.44162357701498</v>
      </c>
      <c r="K1455" s="12">
        <f>LambdaP*MassivSS/(dP/1000)/(J1455*RhoA)/(1+I1455/3)*(D1455-H1455)*DeltaT-(EXP(I1455/10)-1)*(D1455-D1454)</f>
        <v>0.25383340437605545</v>
      </c>
      <c r="L1455" s="24">
        <f>L1454+IF(Limit=Oui,MAX(0,O1454),O1454)</f>
        <v>466.87546102067677</v>
      </c>
      <c r="M1455" s="12">
        <f>Cp*RhoP/(N1455*RhoA)*dP/1000*MassivW</f>
        <v>0.44021422299396462</v>
      </c>
      <c r="N1455" s="24">
        <f>IF(L1455&lt;600,425+0.773*L1455-1.69/1000*L1455^2+2.22/1000^2*L1455^3,IF(L1455&lt;735,666+13002/(738-L1455),IF(L1455&lt;900,545+17820/(L1455-731),650)))</f>
        <v>643.44162357701498</v>
      </c>
      <c r="O1455" s="12">
        <f>LambdaP*MassivW/(dP/1000)/(N1455*RhoA)/(1+M1455/3)*(D1455-L1455)*DeltaT-(EXP(M1455/10)-1)*(D1455-D1454)</f>
        <v>0.25383340437605545</v>
      </c>
      <c r="P1455" s="24">
        <f>P1454+IF(Limit=Oui,MAX(0,S1454),S1454)</f>
        <v>466.87546102067677</v>
      </c>
      <c r="Q1455" s="12">
        <f>Cp*RhoP/(R1455*RhoA)*dP/1000*MassivSI</f>
        <v>0.44021422299396462</v>
      </c>
      <c r="R1455" s="24">
        <f>IF(P1455&lt;600,425+0.773*P1455-1.69/1000*P1455^2+2.22/1000^2*P1455^3,IF(P1455&lt;735,666+13002/(738-P1455),IF(P1455&lt;900,545+17820/(P1455-731),650)))</f>
        <v>643.44162357701498</v>
      </c>
      <c r="S1455" s="12">
        <f>LambdaP*MassivSI/(dP/1000)/(R1455*RhoA)/(1+Q1455/3)*(D1455-P1455)*DeltaT-(EXP(Q1455/10)-1)*(D1455-D1454)</f>
        <v>0.25383340437605545</v>
      </c>
    </row>
    <row r="1456" spans="2:19" x14ac:dyDescent="0.25">
      <c r="B1456" s="3">
        <f t="shared" si="88"/>
        <v>7190</v>
      </c>
      <c r="C1456" s="14">
        <f t="shared" si="89"/>
        <v>119.83333333333333</v>
      </c>
      <c r="D1456" s="11">
        <f t="shared" si="90"/>
        <v>1048.8315415046548</v>
      </c>
      <c r="E1456" s="11">
        <f t="shared" si="91"/>
        <v>467.12929442505282</v>
      </c>
      <c r="F1456" s="11">
        <f>L1456</f>
        <v>467.12929442505282</v>
      </c>
      <c r="G1456" s="11">
        <f>P1456</f>
        <v>467.12929442505282</v>
      </c>
      <c r="H1456" s="24">
        <f>H1455+IF(Limit=Oui,MAX(0,K1455),K1455)</f>
        <v>467.12929442505282</v>
      </c>
      <c r="I1456" s="12">
        <f>Cp*RhoP/(J1456*RhoA)*dP/1000*MassivSS</f>
        <v>0.44010188924696886</v>
      </c>
      <c r="J1456" s="24">
        <f>IF(H1456&lt;600,425+0.773*H1456-1.69/1000*H1456^2+2.22/1000^2*H1456^3,IF(H1456&lt;735,666+13002/(738-H1456),IF(H1456&lt;900,545+17820/(H1456-731),650)))</f>
        <v>643.60585874690503</v>
      </c>
      <c r="K1456" s="12">
        <f>LambdaP*MassivSS/(dP/1000)/(J1456*RhoA)/(1+I1456/3)*(D1456-H1456)*DeltaT-(EXP(I1456/10)-1)*(D1456-D1455)</f>
        <v>0.25371385182806522</v>
      </c>
      <c r="L1456" s="24">
        <f>L1455+IF(Limit=Oui,MAX(0,O1455),O1455)</f>
        <v>467.12929442505282</v>
      </c>
      <c r="M1456" s="12">
        <f>Cp*RhoP/(N1456*RhoA)*dP/1000*MassivW</f>
        <v>0.44010188924696886</v>
      </c>
      <c r="N1456" s="24">
        <f>IF(L1456&lt;600,425+0.773*L1456-1.69/1000*L1456^2+2.22/1000^2*L1456^3,IF(L1456&lt;735,666+13002/(738-L1456),IF(L1456&lt;900,545+17820/(L1456-731),650)))</f>
        <v>643.60585874690503</v>
      </c>
      <c r="O1456" s="12">
        <f>LambdaP*MassivW/(dP/1000)/(N1456*RhoA)/(1+M1456/3)*(D1456-L1456)*DeltaT-(EXP(M1456/10)-1)*(D1456-D1455)</f>
        <v>0.25371385182806522</v>
      </c>
      <c r="P1456" s="24">
        <f>P1455+IF(Limit=Oui,MAX(0,S1455),S1455)</f>
        <v>467.12929442505282</v>
      </c>
      <c r="Q1456" s="12">
        <f>Cp*RhoP/(R1456*RhoA)*dP/1000*MassivSI</f>
        <v>0.44010188924696886</v>
      </c>
      <c r="R1456" s="24">
        <f>IF(P1456&lt;600,425+0.773*P1456-1.69/1000*P1456^2+2.22/1000^2*P1456^3,IF(P1456&lt;735,666+13002/(738-P1456),IF(P1456&lt;900,545+17820/(P1456-731),650)))</f>
        <v>643.60585874690503</v>
      </c>
      <c r="S1456" s="12">
        <f>LambdaP*MassivSI/(dP/1000)/(R1456*RhoA)/(1+Q1456/3)*(D1456-P1456)*DeltaT-(EXP(Q1456/10)-1)*(D1456-D1455)</f>
        <v>0.25371385182806522</v>
      </c>
    </row>
    <row r="1457" spans="2:19" x14ac:dyDescent="0.25">
      <c r="B1457" s="3">
        <f t="shared" si="88"/>
        <v>7195</v>
      </c>
      <c r="C1457" s="14">
        <f t="shared" si="89"/>
        <v>119.91666666666667</v>
      </c>
      <c r="D1457" s="11">
        <f t="shared" si="90"/>
        <v>1048.9355912284589</v>
      </c>
      <c r="E1457" s="11">
        <f t="shared" si="91"/>
        <v>467.3830082768809</v>
      </c>
      <c r="F1457" s="11">
        <f>L1457</f>
        <v>467.3830082768809</v>
      </c>
      <c r="G1457" s="11">
        <f>P1457</f>
        <v>467.3830082768809</v>
      </c>
      <c r="H1457" s="24">
        <f>H1456+IF(Limit=Oui,MAX(0,K1456),K1456)</f>
        <v>467.3830082768809</v>
      </c>
      <c r="I1457" s="12">
        <f>Cp*RhoP/(J1457*RhoA)*dP/1000*MassivSS</f>
        <v>0.43998954061393597</v>
      </c>
      <c r="J1457" s="24">
        <f>IF(H1457&lt;600,425+0.773*H1457-1.69/1000*H1457^2+2.22/1000^2*H1457^3,IF(H1457&lt;735,666+13002/(738-H1457),IF(H1457&lt;900,545+17820/(H1457-731),650)))</f>
        <v>643.77019955905541</v>
      </c>
      <c r="K1457" s="12">
        <f>LambdaP*MassivSS/(dP/1000)/(J1457*RhoA)/(1+I1457/3)*(D1457-H1457)*DeltaT-(EXP(I1457/10)-1)*(D1457-D1456)</f>
        <v>0.25359433241627327</v>
      </c>
      <c r="L1457" s="24">
        <f>L1456+IF(Limit=Oui,MAX(0,O1456),O1456)</f>
        <v>467.3830082768809</v>
      </c>
      <c r="M1457" s="12">
        <f>Cp*RhoP/(N1457*RhoA)*dP/1000*MassivW</f>
        <v>0.43998954061393597</v>
      </c>
      <c r="N1457" s="24">
        <f>IF(L1457&lt;600,425+0.773*L1457-1.69/1000*L1457^2+2.22/1000^2*L1457^3,IF(L1457&lt;735,666+13002/(738-L1457),IF(L1457&lt;900,545+17820/(L1457-731),650)))</f>
        <v>643.77019955905541</v>
      </c>
      <c r="O1457" s="12">
        <f>LambdaP*MassivW/(dP/1000)/(N1457*RhoA)/(1+M1457/3)*(D1457-L1457)*DeltaT-(EXP(M1457/10)-1)*(D1457-D1456)</f>
        <v>0.25359433241627327</v>
      </c>
      <c r="P1457" s="24">
        <f>P1456+IF(Limit=Oui,MAX(0,S1456),S1456)</f>
        <v>467.3830082768809</v>
      </c>
      <c r="Q1457" s="12">
        <f>Cp*RhoP/(R1457*RhoA)*dP/1000*MassivSI</f>
        <v>0.43998954061393597</v>
      </c>
      <c r="R1457" s="24">
        <f>IF(P1457&lt;600,425+0.773*P1457-1.69/1000*P1457^2+2.22/1000^2*P1457^3,IF(P1457&lt;735,666+13002/(738-P1457),IF(P1457&lt;900,545+17820/(P1457-731),650)))</f>
        <v>643.77019955905541</v>
      </c>
      <c r="S1457" s="12">
        <f>LambdaP*MassivSI/(dP/1000)/(R1457*RhoA)/(1+Q1457/3)*(D1457-P1457)*DeltaT-(EXP(Q1457/10)-1)*(D1457-D1456)</f>
        <v>0.25359433241627327</v>
      </c>
    </row>
    <row r="1458" spans="2:19" x14ac:dyDescent="0.25">
      <c r="B1458" s="3">
        <f t="shared" si="88"/>
        <v>7200</v>
      </c>
      <c r="C1458" s="14">
        <f t="shared" si="89"/>
        <v>120</v>
      </c>
      <c r="D1458" s="11">
        <f t="shared" si="90"/>
        <v>1049.039568745648</v>
      </c>
      <c r="E1458" s="11">
        <f t="shared" si="91"/>
        <v>467.6366026092972</v>
      </c>
      <c r="F1458" s="11">
        <f>L1458</f>
        <v>467.6366026092972</v>
      </c>
      <c r="G1458" s="11">
        <f>P1458</f>
        <v>467.6366026092972</v>
      </c>
      <c r="H1458" s="24">
        <f>H1457+IF(Limit=Oui,MAX(0,K1457),K1457)</f>
        <v>467.6366026092972</v>
      </c>
      <c r="I1458" s="12">
        <f>Cp*RhoP/(J1458*RhoA)*dP/1000*MassivSS</f>
        <v>0.43987717717504415</v>
      </c>
      <c r="J1458" s="24">
        <f>IF(H1458&lt;600,425+0.773*H1458-1.69/1000*H1458^2+2.22/1000^2*H1458^3,IF(H1458&lt;735,666+13002/(738-H1458),IF(H1458&lt;900,545+17820/(H1458-731),650)))</f>
        <v>643.93464599372408</v>
      </c>
      <c r="K1458" s="12">
        <f>LambdaP*MassivSS/(dP/1000)/(J1458*RhoA)/(1+I1458/3)*(D1458-H1458)*DeltaT-(EXP(I1458/10)-1)*(D1458-D1457)</f>
        <v>0.25347484621622213</v>
      </c>
      <c r="L1458" s="24">
        <f>L1457+IF(Limit=Oui,MAX(0,O1457),O1457)</f>
        <v>467.6366026092972</v>
      </c>
      <c r="M1458" s="12">
        <f>Cp*RhoP/(N1458*RhoA)*dP/1000*MassivW</f>
        <v>0.43987717717504415</v>
      </c>
      <c r="N1458" s="24">
        <f>IF(L1458&lt;600,425+0.773*L1458-1.69/1000*L1458^2+2.22/1000^2*L1458^3,IF(L1458&lt;735,666+13002/(738-L1458),IF(L1458&lt;900,545+17820/(L1458-731),650)))</f>
        <v>643.93464599372408</v>
      </c>
      <c r="O1458" s="12">
        <f>LambdaP*MassivW/(dP/1000)/(N1458*RhoA)/(1+M1458/3)*(D1458-L1458)*DeltaT-(EXP(M1458/10)-1)*(D1458-D1457)</f>
        <v>0.25347484621622213</v>
      </c>
      <c r="P1458" s="24">
        <f>P1457+IF(Limit=Oui,MAX(0,S1457),S1457)</f>
        <v>467.6366026092972</v>
      </c>
      <c r="Q1458" s="12">
        <f>Cp*RhoP/(R1458*RhoA)*dP/1000*MassivSI</f>
        <v>0.43987717717504415</v>
      </c>
      <c r="R1458" s="24">
        <f>IF(P1458&lt;600,425+0.773*P1458-1.69/1000*P1458^2+2.22/1000^2*P1458^3,IF(P1458&lt;735,666+13002/(738-P1458),IF(P1458&lt;900,545+17820/(P1458-731),650)))</f>
        <v>643.93464599372408</v>
      </c>
      <c r="S1458" s="12">
        <f>LambdaP*MassivSI/(dP/1000)/(R1458*RhoA)/(1+Q1458/3)*(D1458-P1458)*DeltaT-(EXP(Q1458/10)-1)*(D1458-D1457)</f>
        <v>0.25347484621622213</v>
      </c>
    </row>
    <row r="1459" spans="2:19" x14ac:dyDescent="0.25">
      <c r="B1459" s="3">
        <f t="shared" si="88"/>
        <v>7205</v>
      </c>
      <c r="C1459" s="14">
        <f t="shared" si="89"/>
        <v>120.08333333333333</v>
      </c>
      <c r="D1459" s="11">
        <f t="shared" si="90"/>
        <v>1049.1434741563701</v>
      </c>
      <c r="E1459" s="11">
        <f t="shared" si="91"/>
        <v>467.89007745551345</v>
      </c>
      <c r="F1459" s="11">
        <f>L1459</f>
        <v>467.89007745551345</v>
      </c>
      <c r="G1459" s="11">
        <f>P1459</f>
        <v>467.89007745551345</v>
      </c>
      <c r="H1459" s="24">
        <f>H1458+IF(Limit=Oui,MAX(0,K1458),K1458)</f>
        <v>467.89007745551345</v>
      </c>
      <c r="I1459" s="12">
        <f>Cp*RhoP/(J1459*RhoA)*dP/1000*MassivSS</f>
        <v>0.43976479901062787</v>
      </c>
      <c r="J1459" s="24">
        <f>IF(H1459&lt;600,425+0.773*H1459-1.69/1000*H1459^2+2.22/1000^2*H1459^3,IF(H1459&lt;735,666+13002/(738-H1459),IF(H1459&lt;900,545+17820/(H1459-731),650)))</f>
        <v>644.0991980308213</v>
      </c>
      <c r="K1459" s="12">
        <f>LambdaP*MassivSS/(dP/1000)/(J1459*RhoA)/(1+I1459/3)*(D1459-H1459)*DeltaT-(EXP(I1459/10)-1)*(D1459-D1458)</f>
        <v>0.25335539330333723</v>
      </c>
      <c r="L1459" s="24">
        <f>L1458+IF(Limit=Oui,MAX(0,O1458),O1458)</f>
        <v>467.89007745551345</v>
      </c>
      <c r="M1459" s="12">
        <f>Cp*RhoP/(N1459*RhoA)*dP/1000*MassivW</f>
        <v>0.43976479901062787</v>
      </c>
      <c r="N1459" s="24">
        <f>IF(L1459&lt;600,425+0.773*L1459-1.69/1000*L1459^2+2.22/1000^2*L1459^3,IF(L1459&lt;735,666+13002/(738-L1459),IF(L1459&lt;900,545+17820/(L1459-731),650)))</f>
        <v>644.0991980308213</v>
      </c>
      <c r="O1459" s="12">
        <f>LambdaP*MassivW/(dP/1000)/(N1459*RhoA)/(1+M1459/3)*(D1459-L1459)*DeltaT-(EXP(M1459/10)-1)*(D1459-D1458)</f>
        <v>0.25335539330333723</v>
      </c>
      <c r="P1459" s="24">
        <f>P1458+IF(Limit=Oui,MAX(0,S1458),S1458)</f>
        <v>467.89007745551345</v>
      </c>
      <c r="Q1459" s="12">
        <f>Cp*RhoP/(R1459*RhoA)*dP/1000*MassivSI</f>
        <v>0.43976479901062787</v>
      </c>
      <c r="R1459" s="24">
        <f>IF(P1459&lt;600,425+0.773*P1459-1.69/1000*P1459^2+2.22/1000^2*P1459^3,IF(P1459&lt;735,666+13002/(738-P1459),IF(P1459&lt;900,545+17820/(P1459-731),650)))</f>
        <v>644.0991980308213</v>
      </c>
      <c r="S1459" s="12">
        <f>LambdaP*MassivSI/(dP/1000)/(R1459*RhoA)/(1+Q1459/3)*(D1459-P1459)*DeltaT-(EXP(Q1459/10)-1)*(D1459-D1458)</f>
        <v>0.25335539330333723</v>
      </c>
    </row>
    <row r="1460" spans="2:19" x14ac:dyDescent="0.25">
      <c r="B1460" s="3">
        <f t="shared" si="88"/>
        <v>7210</v>
      </c>
      <c r="C1460" s="14">
        <f t="shared" si="89"/>
        <v>120.16666666666667</v>
      </c>
      <c r="D1460" s="11">
        <f t="shared" si="90"/>
        <v>1049.2473075605649</v>
      </c>
      <c r="E1460" s="11">
        <f t="shared" si="91"/>
        <v>468.14343284881676</v>
      </c>
      <c r="F1460" s="11">
        <f>L1460</f>
        <v>468.14343284881676</v>
      </c>
      <c r="G1460" s="11">
        <f>P1460</f>
        <v>468.14343284881676</v>
      </c>
      <c r="H1460" s="24">
        <f>H1459+IF(Limit=Oui,MAX(0,K1459),K1459)</f>
        <v>468.14343284881676</v>
      </c>
      <c r="I1460" s="12">
        <f>Cp*RhoP/(J1460*RhoA)*dP/1000*MassivSS</f>
        <v>0.43965240620117674</v>
      </c>
      <c r="J1460" s="24">
        <f>IF(H1460&lt;600,425+0.773*H1460-1.69/1000*H1460^2+2.22/1000^2*H1460^3,IF(H1460&lt;735,666+13002/(738-H1460),IF(H1460&lt;900,545+17820/(H1460-731),650)))</f>
        <v>644.26385564991051</v>
      </c>
      <c r="K1460" s="12">
        <f>LambdaP*MassivSS/(dP/1000)/(J1460*RhoA)/(1+I1460/3)*(D1460-H1460)*DeltaT-(EXP(I1460/10)-1)*(D1460-D1459)</f>
        <v>0.25323597375288692</v>
      </c>
      <c r="L1460" s="24">
        <f>L1459+IF(Limit=Oui,MAX(0,O1459),O1459)</f>
        <v>468.14343284881676</v>
      </c>
      <c r="M1460" s="12">
        <f>Cp*RhoP/(N1460*RhoA)*dP/1000*MassivW</f>
        <v>0.43965240620117674</v>
      </c>
      <c r="N1460" s="24">
        <f>IF(L1460&lt;600,425+0.773*L1460-1.69/1000*L1460^2+2.22/1000^2*L1460^3,IF(L1460&lt;735,666+13002/(738-L1460),IF(L1460&lt;900,545+17820/(L1460-731),650)))</f>
        <v>644.26385564991051</v>
      </c>
      <c r="O1460" s="12">
        <f>LambdaP*MassivW/(dP/1000)/(N1460*RhoA)/(1+M1460/3)*(D1460-L1460)*DeltaT-(EXP(M1460/10)-1)*(D1460-D1459)</f>
        <v>0.25323597375288692</v>
      </c>
      <c r="P1460" s="24">
        <f>P1459+IF(Limit=Oui,MAX(0,S1459),S1459)</f>
        <v>468.14343284881676</v>
      </c>
      <c r="Q1460" s="12">
        <f>Cp*RhoP/(R1460*RhoA)*dP/1000*MassivSI</f>
        <v>0.43965240620117674</v>
      </c>
      <c r="R1460" s="24">
        <f>IF(P1460&lt;600,425+0.773*P1460-1.69/1000*P1460^2+2.22/1000^2*P1460^3,IF(P1460&lt;735,666+13002/(738-P1460),IF(P1460&lt;900,545+17820/(P1460-731),650)))</f>
        <v>644.26385564991051</v>
      </c>
      <c r="S1460" s="12">
        <f>LambdaP*MassivSI/(dP/1000)/(R1460*RhoA)/(1+Q1460/3)*(D1460-P1460)*DeltaT-(EXP(Q1460/10)-1)*(D1460-D1459)</f>
        <v>0.25323597375288692</v>
      </c>
    </row>
    <row r="1461" spans="2:19" x14ac:dyDescent="0.25">
      <c r="B1461" s="3">
        <f t="shared" si="88"/>
        <v>7215</v>
      </c>
      <c r="C1461" s="14">
        <f t="shared" si="89"/>
        <v>120.25</v>
      </c>
      <c r="D1461" s="11">
        <f t="shared" si="90"/>
        <v>1049.3510690579644</v>
      </c>
      <c r="E1461" s="11">
        <f t="shared" si="91"/>
        <v>468.39666882256967</v>
      </c>
      <c r="F1461" s="11">
        <f>L1461</f>
        <v>468.39666882256967</v>
      </c>
      <c r="G1461" s="11">
        <f>P1461</f>
        <v>468.39666882256967</v>
      </c>
      <c r="H1461" s="24">
        <f>H1460+IF(Limit=Oui,MAX(0,K1460),K1460)</f>
        <v>468.39666882256967</v>
      </c>
      <c r="I1461" s="12">
        <f>Cp*RhoP/(J1461*RhoA)*dP/1000*MassivSS</f>
        <v>0.43953999882733402</v>
      </c>
      <c r="J1461" s="24">
        <f>IF(H1461&lt;600,425+0.773*H1461-1.69/1000*H1461^2+2.22/1000^2*H1461^3,IF(H1461&lt;735,666+13002/(738-H1461),IF(H1461&lt;900,545+17820/(H1461-731),650)))</f>
        <v>644.4286188302093</v>
      </c>
      <c r="K1461" s="12">
        <f>LambdaP*MassivSS/(dP/1000)/(J1461*RhoA)/(1+I1461/3)*(D1461-H1461)*DeltaT-(EXP(I1461/10)-1)*(D1461-D1460)</f>
        <v>0.25311658764001177</v>
      </c>
      <c r="L1461" s="24">
        <f>L1460+IF(Limit=Oui,MAX(0,O1460),O1460)</f>
        <v>468.39666882256967</v>
      </c>
      <c r="M1461" s="12">
        <f>Cp*RhoP/(N1461*RhoA)*dP/1000*MassivW</f>
        <v>0.43953999882733402</v>
      </c>
      <c r="N1461" s="24">
        <f>IF(L1461&lt;600,425+0.773*L1461-1.69/1000*L1461^2+2.22/1000^2*L1461^3,IF(L1461&lt;735,666+13002/(738-L1461),IF(L1461&lt;900,545+17820/(L1461-731),650)))</f>
        <v>644.4286188302093</v>
      </c>
      <c r="O1461" s="12">
        <f>LambdaP*MassivW/(dP/1000)/(N1461*RhoA)/(1+M1461/3)*(D1461-L1461)*DeltaT-(EXP(M1461/10)-1)*(D1461-D1460)</f>
        <v>0.25311658764001177</v>
      </c>
      <c r="P1461" s="24">
        <f>P1460+IF(Limit=Oui,MAX(0,S1460),S1460)</f>
        <v>468.39666882256967</v>
      </c>
      <c r="Q1461" s="12">
        <f>Cp*RhoP/(R1461*RhoA)*dP/1000*MassivSI</f>
        <v>0.43953999882733402</v>
      </c>
      <c r="R1461" s="24">
        <f>IF(P1461&lt;600,425+0.773*P1461-1.69/1000*P1461^2+2.22/1000^2*P1461^3,IF(P1461&lt;735,666+13002/(738-P1461),IF(P1461&lt;900,545+17820/(P1461-731),650)))</f>
        <v>644.4286188302093</v>
      </c>
      <c r="S1461" s="12">
        <f>LambdaP*MassivSI/(dP/1000)/(R1461*RhoA)/(1+Q1461/3)*(D1461-P1461)*DeltaT-(EXP(Q1461/10)-1)*(D1461-D1460)</f>
        <v>0.25311658764001177</v>
      </c>
    </row>
    <row r="1462" spans="2:19" x14ac:dyDescent="0.25">
      <c r="B1462" s="3">
        <f t="shared" si="88"/>
        <v>7220</v>
      </c>
      <c r="C1462" s="14">
        <f t="shared" si="89"/>
        <v>120.33333333333333</v>
      </c>
      <c r="D1462" s="11">
        <f t="shared" si="90"/>
        <v>1049.4547587480934</v>
      </c>
      <c r="E1462" s="11">
        <f t="shared" si="91"/>
        <v>468.64978541020969</v>
      </c>
      <c r="F1462" s="11">
        <f>L1462</f>
        <v>468.64978541020969</v>
      </c>
      <c r="G1462" s="11">
        <f>P1462</f>
        <v>468.64978541020969</v>
      </c>
      <c r="H1462" s="24">
        <f>H1461+IF(Limit=Oui,MAX(0,K1461),K1461)</f>
        <v>468.64978541020969</v>
      </c>
      <c r="I1462" s="12">
        <f>Cp*RhoP/(J1462*RhoA)*dP/1000*MassivSS</f>
        <v>0.43942757696989554</v>
      </c>
      <c r="J1462" s="24">
        <f>IF(H1462&lt;600,425+0.773*H1462-1.69/1000*H1462^2+2.22/1000^2*H1462^3,IF(H1462&lt;735,666+13002/(738-H1462),IF(H1462&lt;900,545+17820/(H1462-731),650)))</f>
        <v>644.59348755059079</v>
      </c>
      <c r="K1462" s="12">
        <f>LambdaP*MassivSS/(dP/1000)/(J1462*RhoA)/(1+I1462/3)*(D1462-H1462)*DeltaT-(EXP(I1462/10)-1)*(D1462-D1461)</f>
        <v>0.25299723503971411</v>
      </c>
      <c r="L1462" s="24">
        <f>L1461+IF(Limit=Oui,MAX(0,O1461),O1461)</f>
        <v>468.64978541020969</v>
      </c>
      <c r="M1462" s="12">
        <f>Cp*RhoP/(N1462*RhoA)*dP/1000*MassivW</f>
        <v>0.43942757696989554</v>
      </c>
      <c r="N1462" s="24">
        <f>IF(L1462&lt;600,425+0.773*L1462-1.69/1000*L1462^2+2.22/1000^2*L1462^3,IF(L1462&lt;735,666+13002/(738-L1462),IF(L1462&lt;900,545+17820/(L1462-731),650)))</f>
        <v>644.59348755059079</v>
      </c>
      <c r="O1462" s="12">
        <f>LambdaP*MassivW/(dP/1000)/(N1462*RhoA)/(1+M1462/3)*(D1462-L1462)*DeltaT-(EXP(M1462/10)-1)*(D1462-D1461)</f>
        <v>0.25299723503971411</v>
      </c>
      <c r="P1462" s="24">
        <f>P1461+IF(Limit=Oui,MAX(0,S1461),S1461)</f>
        <v>468.64978541020969</v>
      </c>
      <c r="Q1462" s="12">
        <f>Cp*RhoP/(R1462*RhoA)*dP/1000*MassivSI</f>
        <v>0.43942757696989554</v>
      </c>
      <c r="R1462" s="24">
        <f>IF(P1462&lt;600,425+0.773*P1462-1.69/1000*P1462^2+2.22/1000^2*P1462^3,IF(P1462&lt;735,666+13002/(738-P1462),IF(P1462&lt;900,545+17820/(P1462-731),650)))</f>
        <v>644.59348755059079</v>
      </c>
      <c r="S1462" s="12">
        <f>LambdaP*MassivSI/(dP/1000)/(R1462*RhoA)/(1+Q1462/3)*(D1462-P1462)*DeltaT-(EXP(Q1462/10)-1)*(D1462-D1461)</f>
        <v>0.25299723503971411</v>
      </c>
    </row>
    <row r="1463" spans="2:19" x14ac:dyDescent="0.25">
      <c r="B1463" s="3">
        <f t="shared" si="88"/>
        <v>7225</v>
      </c>
      <c r="C1463" s="14">
        <f t="shared" si="89"/>
        <v>120.41666666666667</v>
      </c>
      <c r="D1463" s="11">
        <f t="shared" si="90"/>
        <v>1049.5583767302705</v>
      </c>
      <c r="E1463" s="11">
        <f t="shared" si="91"/>
        <v>468.90278264524937</v>
      </c>
      <c r="F1463" s="11">
        <f>L1463</f>
        <v>468.90278264524937</v>
      </c>
      <c r="G1463" s="11">
        <f>P1463</f>
        <v>468.90278264524937</v>
      </c>
      <c r="H1463" s="24">
        <f>H1462+IF(Limit=Oui,MAX(0,K1462),K1462)</f>
        <v>468.90278264524937</v>
      </c>
      <c r="I1463" s="12">
        <f>Cp*RhoP/(J1463*RhoA)*dP/1000*MassivSS</f>
        <v>0.43931514070980815</v>
      </c>
      <c r="J1463" s="24">
        <f>IF(H1463&lt;600,425+0.773*H1463-1.69/1000*H1463^2+2.22/1000^2*H1463^3,IF(H1463&lt;735,666+13002/(738-H1463),IF(H1463&lt;900,545+17820/(H1463-731),650)))</f>
        <v>644.75846178958432</v>
      </c>
      <c r="K1463" s="12">
        <f>LambdaP*MassivSS/(dP/1000)/(J1463*RhoA)/(1+I1463/3)*(D1463-H1463)*DeltaT-(EXP(I1463/10)-1)*(D1463-D1462)</f>
        <v>0.25287791602680765</v>
      </c>
      <c r="L1463" s="24">
        <f>L1462+IF(Limit=Oui,MAX(0,O1462),O1462)</f>
        <v>468.90278264524937</v>
      </c>
      <c r="M1463" s="12">
        <f>Cp*RhoP/(N1463*RhoA)*dP/1000*MassivW</f>
        <v>0.43931514070980815</v>
      </c>
      <c r="N1463" s="24">
        <f>IF(L1463&lt;600,425+0.773*L1463-1.69/1000*L1463^2+2.22/1000^2*L1463^3,IF(L1463&lt;735,666+13002/(738-L1463),IF(L1463&lt;900,545+17820/(L1463-731),650)))</f>
        <v>644.75846178958432</v>
      </c>
      <c r="O1463" s="12">
        <f>LambdaP*MassivW/(dP/1000)/(N1463*RhoA)/(1+M1463/3)*(D1463-L1463)*DeltaT-(EXP(M1463/10)-1)*(D1463-D1462)</f>
        <v>0.25287791602680765</v>
      </c>
      <c r="P1463" s="24">
        <f>P1462+IF(Limit=Oui,MAX(0,S1462),S1462)</f>
        <v>468.90278264524937</v>
      </c>
      <c r="Q1463" s="12">
        <f>Cp*RhoP/(R1463*RhoA)*dP/1000*MassivSI</f>
        <v>0.43931514070980815</v>
      </c>
      <c r="R1463" s="24">
        <f>IF(P1463&lt;600,425+0.773*P1463-1.69/1000*P1463^2+2.22/1000^2*P1463^3,IF(P1463&lt;735,666+13002/(738-P1463),IF(P1463&lt;900,545+17820/(P1463-731),650)))</f>
        <v>644.75846178958432</v>
      </c>
      <c r="S1463" s="12">
        <f>LambdaP*MassivSI/(dP/1000)/(R1463*RhoA)/(1+Q1463/3)*(D1463-P1463)*DeltaT-(EXP(Q1463/10)-1)*(D1463-D1462)</f>
        <v>0.25287791602680765</v>
      </c>
    </row>
    <row r="1464" spans="2:19" x14ac:dyDescent="0.25">
      <c r="B1464" s="3">
        <f t="shared" si="88"/>
        <v>7230</v>
      </c>
      <c r="C1464" s="14">
        <f t="shared" si="89"/>
        <v>120.5</v>
      </c>
      <c r="D1464" s="11">
        <f t="shared" si="90"/>
        <v>1049.6619231036084</v>
      </c>
      <c r="E1464" s="11">
        <f t="shared" si="91"/>
        <v>469.15566056127619</v>
      </c>
      <c r="F1464" s="11">
        <f>L1464</f>
        <v>469.15566056127619</v>
      </c>
      <c r="G1464" s="11">
        <f>P1464</f>
        <v>469.15566056127619</v>
      </c>
      <c r="H1464" s="24">
        <f>H1463+IF(Limit=Oui,MAX(0,K1463),K1463)</f>
        <v>469.15566056127619</v>
      </c>
      <c r="I1464" s="12">
        <f>Cp*RhoP/(J1464*RhoA)*dP/1000*MassivSS</f>
        <v>0.43920269012816776</v>
      </c>
      <c r="J1464" s="24">
        <f>IF(H1464&lt;600,425+0.773*H1464-1.69/1000*H1464^2+2.22/1000^2*H1464^3,IF(H1464&lt;735,666+13002/(738-H1464),IF(H1464&lt;900,545+17820/(H1464-731),650)))</f>
        <v>644.92354152537689</v>
      </c>
      <c r="K1464" s="12">
        <f>LambdaP*MassivSS/(dP/1000)/(J1464*RhoA)/(1+I1464/3)*(D1464-H1464)*DeltaT-(EXP(I1464/10)-1)*(D1464-D1463)</f>
        <v>0.2527586306760185</v>
      </c>
      <c r="L1464" s="24">
        <f>L1463+IF(Limit=Oui,MAX(0,O1463),O1463)</f>
        <v>469.15566056127619</v>
      </c>
      <c r="M1464" s="12">
        <f>Cp*RhoP/(N1464*RhoA)*dP/1000*MassivW</f>
        <v>0.43920269012816776</v>
      </c>
      <c r="N1464" s="24">
        <f>IF(L1464&lt;600,425+0.773*L1464-1.69/1000*L1464^2+2.22/1000^2*L1464^3,IF(L1464&lt;735,666+13002/(738-L1464),IF(L1464&lt;900,545+17820/(L1464-731),650)))</f>
        <v>644.92354152537689</v>
      </c>
      <c r="O1464" s="12">
        <f>LambdaP*MassivW/(dP/1000)/(N1464*RhoA)/(1+M1464/3)*(D1464-L1464)*DeltaT-(EXP(M1464/10)-1)*(D1464-D1463)</f>
        <v>0.2527586306760185</v>
      </c>
      <c r="P1464" s="24">
        <f>P1463+IF(Limit=Oui,MAX(0,S1463),S1463)</f>
        <v>469.15566056127619</v>
      </c>
      <c r="Q1464" s="12">
        <f>Cp*RhoP/(R1464*RhoA)*dP/1000*MassivSI</f>
        <v>0.43920269012816776</v>
      </c>
      <c r="R1464" s="24">
        <f>IF(P1464&lt;600,425+0.773*P1464-1.69/1000*P1464^2+2.22/1000^2*P1464^3,IF(P1464&lt;735,666+13002/(738-P1464),IF(P1464&lt;900,545+17820/(P1464-731),650)))</f>
        <v>644.92354152537689</v>
      </c>
      <c r="S1464" s="12">
        <f>LambdaP*MassivSI/(dP/1000)/(R1464*RhoA)/(1+Q1464/3)*(D1464-P1464)*DeltaT-(EXP(Q1464/10)-1)*(D1464-D1463)</f>
        <v>0.2527586306760185</v>
      </c>
    </row>
    <row r="1465" spans="2:19" x14ac:dyDescent="0.25">
      <c r="B1465" s="3">
        <f t="shared" si="88"/>
        <v>7235</v>
      </c>
      <c r="C1465" s="14">
        <f t="shared" si="89"/>
        <v>120.58333333333333</v>
      </c>
      <c r="D1465" s="11">
        <f t="shared" si="90"/>
        <v>1049.7653979670142</v>
      </c>
      <c r="E1465" s="11">
        <f t="shared" si="91"/>
        <v>469.40841919195219</v>
      </c>
      <c r="F1465" s="11">
        <f>L1465</f>
        <v>469.40841919195219</v>
      </c>
      <c r="G1465" s="11">
        <f>P1465</f>
        <v>469.40841919195219</v>
      </c>
      <c r="H1465" s="24">
        <f>H1464+IF(Limit=Oui,MAX(0,K1464),K1464)</f>
        <v>469.40841919195219</v>
      </c>
      <c r="I1465" s="12">
        <f>Cp*RhoP/(J1465*RhoA)*dP/1000*MassivSS</f>
        <v>0.43909022530621949</v>
      </c>
      <c r="J1465" s="24">
        <f>IF(H1465&lt;600,425+0.773*H1465-1.69/1000*H1465^2+2.22/1000^2*H1465^3,IF(H1465&lt;735,666+13002/(738-H1465),IF(H1465&lt;900,545+17820/(H1465-731),650)))</f>
        <v>645.08872673581368</v>
      </c>
      <c r="K1465" s="12">
        <f>LambdaP*MassivSS/(dP/1000)/(J1465*RhoA)/(1+I1465/3)*(D1465-H1465)*DeltaT-(EXP(I1465/10)-1)*(D1465-D1464)</f>
        <v>0.25263937906189343</v>
      </c>
      <c r="L1465" s="24">
        <f>L1464+IF(Limit=Oui,MAX(0,O1464),O1464)</f>
        <v>469.40841919195219</v>
      </c>
      <c r="M1465" s="12">
        <f>Cp*RhoP/(N1465*RhoA)*dP/1000*MassivW</f>
        <v>0.43909022530621949</v>
      </c>
      <c r="N1465" s="24">
        <f>IF(L1465&lt;600,425+0.773*L1465-1.69/1000*L1465^2+2.22/1000^2*L1465^3,IF(L1465&lt;735,666+13002/(738-L1465),IF(L1465&lt;900,545+17820/(L1465-731),650)))</f>
        <v>645.08872673581368</v>
      </c>
      <c r="O1465" s="12">
        <f>LambdaP*MassivW/(dP/1000)/(N1465*RhoA)/(1+M1465/3)*(D1465-L1465)*DeltaT-(EXP(M1465/10)-1)*(D1465-D1464)</f>
        <v>0.25263937906189343</v>
      </c>
      <c r="P1465" s="24">
        <f>P1464+IF(Limit=Oui,MAX(0,S1464),S1464)</f>
        <v>469.40841919195219</v>
      </c>
      <c r="Q1465" s="12">
        <f>Cp*RhoP/(R1465*RhoA)*dP/1000*MassivSI</f>
        <v>0.43909022530621949</v>
      </c>
      <c r="R1465" s="24">
        <f>IF(P1465&lt;600,425+0.773*P1465-1.69/1000*P1465^2+2.22/1000^2*P1465^3,IF(P1465&lt;735,666+13002/(738-P1465),IF(P1465&lt;900,545+17820/(P1465-731),650)))</f>
        <v>645.08872673581368</v>
      </c>
      <c r="S1465" s="12">
        <f>LambdaP*MassivSI/(dP/1000)/(R1465*RhoA)/(1+Q1465/3)*(D1465-P1465)*DeltaT-(EXP(Q1465/10)-1)*(D1465-D1464)</f>
        <v>0.25263937906189343</v>
      </c>
    </row>
    <row r="1466" spans="2:19" x14ac:dyDescent="0.25">
      <c r="B1466" s="3">
        <f t="shared" si="88"/>
        <v>7240</v>
      </c>
      <c r="C1466" s="14">
        <f t="shared" si="89"/>
        <v>120.66666666666667</v>
      </c>
      <c r="D1466" s="11">
        <f t="shared" si="90"/>
        <v>1049.8688014191905</v>
      </c>
      <c r="E1466" s="11">
        <f t="shared" si="91"/>
        <v>469.66105857101411</v>
      </c>
      <c r="F1466" s="11">
        <f>L1466</f>
        <v>469.66105857101411</v>
      </c>
      <c r="G1466" s="11">
        <f>P1466</f>
        <v>469.66105857101411</v>
      </c>
      <c r="H1466" s="24">
        <f>H1465+IF(Limit=Oui,MAX(0,K1465),K1465)</f>
        <v>469.66105857101411</v>
      </c>
      <c r="I1466" s="12">
        <f>Cp*RhoP/(J1466*RhoA)*dP/1000*MassivSS</f>
        <v>0.43897774632535441</v>
      </c>
      <c r="J1466" s="24">
        <f>IF(H1466&lt;600,425+0.773*H1466-1.69/1000*H1466^2+2.22/1000^2*H1466^3,IF(H1466&lt;735,666+13002/(738-H1466),IF(H1466&lt;900,545+17820/(H1466-731),650)))</f>
        <v>645.25401739840015</v>
      </c>
      <c r="K1466" s="12">
        <f>LambdaP*MassivSS/(dP/1000)/(J1466*RhoA)/(1+I1466/3)*(D1466-H1466)*DeltaT-(EXP(I1466/10)-1)*(D1466-D1465)</f>
        <v>0.2525201612588503</v>
      </c>
      <c r="L1466" s="24">
        <f>L1465+IF(Limit=Oui,MAX(0,O1465),O1465)</f>
        <v>469.66105857101411</v>
      </c>
      <c r="M1466" s="12">
        <f>Cp*RhoP/(N1466*RhoA)*dP/1000*MassivW</f>
        <v>0.43897774632535441</v>
      </c>
      <c r="N1466" s="24">
        <f>IF(L1466&lt;600,425+0.773*L1466-1.69/1000*L1466^2+2.22/1000^2*L1466^3,IF(L1466&lt;735,666+13002/(738-L1466),IF(L1466&lt;900,545+17820/(L1466-731),650)))</f>
        <v>645.25401739840015</v>
      </c>
      <c r="O1466" s="12">
        <f>LambdaP*MassivW/(dP/1000)/(N1466*RhoA)/(1+M1466/3)*(D1466-L1466)*DeltaT-(EXP(M1466/10)-1)*(D1466-D1465)</f>
        <v>0.2525201612588503</v>
      </c>
      <c r="P1466" s="24">
        <f>P1465+IF(Limit=Oui,MAX(0,S1465),S1465)</f>
        <v>469.66105857101411</v>
      </c>
      <c r="Q1466" s="12">
        <f>Cp*RhoP/(R1466*RhoA)*dP/1000*MassivSI</f>
        <v>0.43897774632535441</v>
      </c>
      <c r="R1466" s="24">
        <f>IF(P1466&lt;600,425+0.773*P1466-1.69/1000*P1466^2+2.22/1000^2*P1466^3,IF(P1466&lt;735,666+13002/(738-P1466),IF(P1466&lt;900,545+17820/(P1466-731),650)))</f>
        <v>645.25401739840015</v>
      </c>
      <c r="S1466" s="12">
        <f>LambdaP*MassivSI/(dP/1000)/(R1466*RhoA)/(1+Q1466/3)*(D1466-P1466)*DeltaT-(EXP(Q1466/10)-1)*(D1466-D1465)</f>
        <v>0.2525201612588503</v>
      </c>
    </row>
    <row r="1467" spans="2:19" x14ac:dyDescent="0.25">
      <c r="B1467" s="3">
        <f t="shared" si="88"/>
        <v>7245</v>
      </c>
      <c r="C1467" s="14">
        <f t="shared" si="89"/>
        <v>120.75</v>
      </c>
      <c r="D1467" s="11">
        <f t="shared" si="90"/>
        <v>1049.9721335586355</v>
      </c>
      <c r="E1467" s="11">
        <f t="shared" si="91"/>
        <v>469.91357873227298</v>
      </c>
      <c r="F1467" s="11">
        <f>L1467</f>
        <v>469.91357873227298</v>
      </c>
      <c r="G1467" s="11">
        <f>P1467</f>
        <v>469.91357873227298</v>
      </c>
      <c r="H1467" s="24">
        <f>H1466+IF(Limit=Oui,MAX(0,K1466),K1466)</f>
        <v>469.91357873227298</v>
      </c>
      <c r="I1467" s="12">
        <f>Cp*RhoP/(J1467*RhoA)*dP/1000*MassivSS</f>
        <v>0.43886525326710968</v>
      </c>
      <c r="J1467" s="24">
        <f>IF(H1467&lt;600,425+0.773*H1467-1.69/1000*H1467^2+2.22/1000^2*H1467^3,IF(H1467&lt;735,666+13002/(738-H1467),IF(H1467&lt;900,545+17820/(H1467-731),650)))</f>
        <v>645.41941349030185</v>
      </c>
      <c r="K1467" s="12">
        <f>LambdaP*MassivSS/(dP/1000)/(J1467*RhoA)/(1+I1467/3)*(D1467-H1467)*DeltaT-(EXP(I1467/10)-1)*(D1467-D1466)</f>
        <v>0.25240097734115785</v>
      </c>
      <c r="L1467" s="24">
        <f>L1466+IF(Limit=Oui,MAX(0,O1466),O1466)</f>
        <v>469.91357873227298</v>
      </c>
      <c r="M1467" s="12">
        <f>Cp*RhoP/(N1467*RhoA)*dP/1000*MassivW</f>
        <v>0.43886525326710968</v>
      </c>
      <c r="N1467" s="24">
        <f>IF(L1467&lt;600,425+0.773*L1467-1.69/1000*L1467^2+2.22/1000^2*L1467^3,IF(L1467&lt;735,666+13002/(738-L1467),IF(L1467&lt;900,545+17820/(L1467-731),650)))</f>
        <v>645.41941349030185</v>
      </c>
      <c r="O1467" s="12">
        <f>LambdaP*MassivW/(dP/1000)/(N1467*RhoA)/(1+M1467/3)*(D1467-L1467)*DeltaT-(EXP(M1467/10)-1)*(D1467-D1466)</f>
        <v>0.25240097734115785</v>
      </c>
      <c r="P1467" s="24">
        <f>P1466+IF(Limit=Oui,MAX(0,S1466),S1466)</f>
        <v>469.91357873227298</v>
      </c>
      <c r="Q1467" s="12">
        <f>Cp*RhoP/(R1467*RhoA)*dP/1000*MassivSI</f>
        <v>0.43886525326710968</v>
      </c>
      <c r="R1467" s="24">
        <f>IF(P1467&lt;600,425+0.773*P1467-1.69/1000*P1467^2+2.22/1000^2*P1467^3,IF(P1467&lt;735,666+13002/(738-P1467),IF(P1467&lt;900,545+17820/(P1467-731),650)))</f>
        <v>645.41941349030185</v>
      </c>
      <c r="S1467" s="12">
        <f>LambdaP*MassivSI/(dP/1000)/(R1467*RhoA)/(1+Q1467/3)*(D1467-P1467)*DeltaT-(EXP(Q1467/10)-1)*(D1467-D1466)</f>
        <v>0.25240097734115785</v>
      </c>
    </row>
    <row r="1468" spans="2:19" x14ac:dyDescent="0.25">
      <c r="B1468" s="3">
        <f t="shared" si="88"/>
        <v>7250</v>
      </c>
      <c r="C1468" s="14">
        <f t="shared" si="89"/>
        <v>120.83333333333333</v>
      </c>
      <c r="D1468" s="11">
        <f t="shared" si="90"/>
        <v>1050.0753944836438</v>
      </c>
      <c r="E1468" s="11">
        <f t="shared" si="91"/>
        <v>470.16597970961413</v>
      </c>
      <c r="F1468" s="11">
        <f>L1468</f>
        <v>470.16597970961413</v>
      </c>
      <c r="G1468" s="11">
        <f>P1468</f>
        <v>470.16597970961413</v>
      </c>
      <c r="H1468" s="24">
        <f>H1467+IF(Limit=Oui,MAX(0,K1467),K1467)</f>
        <v>470.16597970961413</v>
      </c>
      <c r="I1468" s="12">
        <f>Cp*RhoP/(J1468*RhoA)*dP/1000*MassivSS</f>
        <v>0.43875274621316684</v>
      </c>
      <c r="J1468" s="24">
        <f>IF(H1468&lt;600,425+0.773*H1468-1.69/1000*H1468^2+2.22/1000^2*H1468^3,IF(H1468&lt;735,666+13002/(738-H1468),IF(H1468&lt;900,545+17820/(H1468-731),650)))</f>
        <v>645.5849149883461</v>
      </c>
      <c r="K1468" s="12">
        <f>LambdaP*MassivSS/(dP/1000)/(J1468*RhoA)/(1+I1468/3)*(D1468-H1468)*DeltaT-(EXP(I1468/10)-1)*(D1468-D1467)</f>
        <v>0.25228182738294513</v>
      </c>
      <c r="L1468" s="24">
        <f>L1467+IF(Limit=Oui,MAX(0,O1467),O1467)</f>
        <v>470.16597970961413</v>
      </c>
      <c r="M1468" s="12">
        <f>Cp*RhoP/(N1468*RhoA)*dP/1000*MassivW</f>
        <v>0.43875274621316684</v>
      </c>
      <c r="N1468" s="24">
        <f>IF(L1468&lt;600,425+0.773*L1468-1.69/1000*L1468^2+2.22/1000^2*L1468^3,IF(L1468&lt;735,666+13002/(738-L1468),IF(L1468&lt;900,545+17820/(L1468-731),650)))</f>
        <v>645.5849149883461</v>
      </c>
      <c r="O1468" s="12">
        <f>LambdaP*MassivW/(dP/1000)/(N1468*RhoA)/(1+M1468/3)*(D1468-L1468)*DeltaT-(EXP(M1468/10)-1)*(D1468-D1467)</f>
        <v>0.25228182738294513</v>
      </c>
      <c r="P1468" s="24">
        <f>P1467+IF(Limit=Oui,MAX(0,S1467),S1467)</f>
        <v>470.16597970961413</v>
      </c>
      <c r="Q1468" s="12">
        <f>Cp*RhoP/(R1468*RhoA)*dP/1000*MassivSI</f>
        <v>0.43875274621316684</v>
      </c>
      <c r="R1468" s="24">
        <f>IF(P1468&lt;600,425+0.773*P1468-1.69/1000*P1468^2+2.22/1000^2*P1468^3,IF(P1468&lt;735,666+13002/(738-P1468),IF(P1468&lt;900,545+17820/(P1468-731),650)))</f>
        <v>645.5849149883461</v>
      </c>
      <c r="S1468" s="12">
        <f>LambdaP*MassivSI/(dP/1000)/(R1468*RhoA)/(1+Q1468/3)*(D1468-P1468)*DeltaT-(EXP(Q1468/10)-1)*(D1468-D1467)</f>
        <v>0.25228182738294513</v>
      </c>
    </row>
    <row r="1469" spans="2:19" x14ac:dyDescent="0.25">
      <c r="B1469" s="3">
        <f t="shared" si="88"/>
        <v>7255</v>
      </c>
      <c r="C1469" s="14">
        <f t="shared" si="89"/>
        <v>120.91666666666667</v>
      </c>
      <c r="D1469" s="11">
        <f t="shared" si="90"/>
        <v>1050.1785842923071</v>
      </c>
      <c r="E1469" s="11">
        <f t="shared" si="91"/>
        <v>470.41826153699708</v>
      </c>
      <c r="F1469" s="11">
        <f>L1469</f>
        <v>470.41826153699708</v>
      </c>
      <c r="G1469" s="11">
        <f>P1469</f>
        <v>470.41826153699708</v>
      </c>
      <c r="H1469" s="24">
        <f>H1468+IF(Limit=Oui,MAX(0,K1468),K1468)</f>
        <v>470.41826153699708</v>
      </c>
      <c r="I1469" s="12">
        <f>Cp*RhoP/(J1469*RhoA)*dP/1000*MassivSS</f>
        <v>0.43864022524535007</v>
      </c>
      <c r="J1469" s="24">
        <f>IF(H1469&lt;600,425+0.773*H1469-1.69/1000*H1469^2+2.22/1000^2*H1469^3,IF(H1469&lt;735,666+13002/(738-H1469),IF(H1469&lt;900,545+17820/(H1469-731),650)))</f>
        <v>645.75052186902326</v>
      </c>
      <c r="K1469" s="12">
        <f>LambdaP*MassivSS/(dP/1000)/(J1469*RhoA)/(1+I1469/3)*(D1469-H1469)*DeltaT-(EXP(I1469/10)-1)*(D1469-D1468)</f>
        <v>0.25216271145818153</v>
      </c>
      <c r="L1469" s="24">
        <f>L1468+IF(Limit=Oui,MAX(0,O1468),O1468)</f>
        <v>470.41826153699708</v>
      </c>
      <c r="M1469" s="12">
        <f>Cp*RhoP/(N1469*RhoA)*dP/1000*MassivW</f>
        <v>0.43864022524535007</v>
      </c>
      <c r="N1469" s="24">
        <f>IF(L1469&lt;600,425+0.773*L1469-1.69/1000*L1469^2+2.22/1000^2*L1469^3,IF(L1469&lt;735,666+13002/(738-L1469),IF(L1469&lt;900,545+17820/(L1469-731),650)))</f>
        <v>645.75052186902326</v>
      </c>
      <c r="O1469" s="12">
        <f>LambdaP*MassivW/(dP/1000)/(N1469*RhoA)/(1+M1469/3)*(D1469-L1469)*DeltaT-(EXP(M1469/10)-1)*(D1469-D1468)</f>
        <v>0.25216271145818153</v>
      </c>
      <c r="P1469" s="24">
        <f>P1468+IF(Limit=Oui,MAX(0,S1468),S1468)</f>
        <v>470.41826153699708</v>
      </c>
      <c r="Q1469" s="12">
        <f>Cp*RhoP/(R1469*RhoA)*dP/1000*MassivSI</f>
        <v>0.43864022524535007</v>
      </c>
      <c r="R1469" s="24">
        <f>IF(P1469&lt;600,425+0.773*P1469-1.69/1000*P1469^2+2.22/1000^2*P1469^3,IF(P1469&lt;735,666+13002/(738-P1469),IF(P1469&lt;900,545+17820/(P1469-731),650)))</f>
        <v>645.75052186902326</v>
      </c>
      <c r="S1469" s="12">
        <f>LambdaP*MassivSI/(dP/1000)/(R1469*RhoA)/(1+Q1469/3)*(D1469-P1469)*DeltaT-(EXP(Q1469/10)-1)*(D1469-D1468)</f>
        <v>0.25216271145818153</v>
      </c>
    </row>
    <row r="1470" spans="2:19" x14ac:dyDescent="0.25">
      <c r="B1470" s="3">
        <f t="shared" si="88"/>
        <v>7260</v>
      </c>
      <c r="C1470" s="14">
        <f t="shared" si="89"/>
        <v>121</v>
      </c>
      <c r="D1470" s="11">
        <f t="shared" si="90"/>
        <v>1050.281703082514</v>
      </c>
      <c r="E1470" s="11">
        <f t="shared" si="91"/>
        <v>470.67042424845528</v>
      </c>
      <c r="F1470" s="11">
        <f>L1470</f>
        <v>470.67042424845528</v>
      </c>
      <c r="G1470" s="11">
        <f>P1470</f>
        <v>470.67042424845528</v>
      </c>
      <c r="H1470" s="24">
        <f>H1469+IF(Limit=Oui,MAX(0,K1469),K1469)</f>
        <v>470.67042424845528</v>
      </c>
      <c r="I1470" s="12">
        <f>Cp*RhoP/(J1470*RhoA)*dP/1000*MassivSS</f>
        <v>0.43852769044562506</v>
      </c>
      <c r="J1470" s="24">
        <f>IF(H1470&lt;600,425+0.773*H1470-1.69/1000*H1470^2+2.22/1000^2*H1470^3,IF(H1470&lt;735,666+13002/(738-H1470),IF(H1470&lt;900,545+17820/(H1470-731),650)))</f>
        <v>645.91623410848752</v>
      </c>
      <c r="K1470" s="12">
        <f>LambdaP*MassivSS/(dP/1000)/(J1470*RhoA)/(1+I1470/3)*(D1470-H1470)*DeltaT-(EXP(I1470/10)-1)*(D1470-D1469)</f>
        <v>0.25204362964072669</v>
      </c>
      <c r="L1470" s="24">
        <f>L1469+IF(Limit=Oui,MAX(0,O1469),O1469)</f>
        <v>470.67042424845528</v>
      </c>
      <c r="M1470" s="12">
        <f>Cp*RhoP/(N1470*RhoA)*dP/1000*MassivW</f>
        <v>0.43852769044562506</v>
      </c>
      <c r="N1470" s="24">
        <f>IF(L1470&lt;600,425+0.773*L1470-1.69/1000*L1470^2+2.22/1000^2*L1470^3,IF(L1470&lt;735,666+13002/(738-L1470),IF(L1470&lt;900,545+17820/(L1470-731),650)))</f>
        <v>645.91623410848752</v>
      </c>
      <c r="O1470" s="12">
        <f>LambdaP*MassivW/(dP/1000)/(N1470*RhoA)/(1+M1470/3)*(D1470-L1470)*DeltaT-(EXP(M1470/10)-1)*(D1470-D1469)</f>
        <v>0.25204362964072669</v>
      </c>
      <c r="P1470" s="24">
        <f>P1469+IF(Limit=Oui,MAX(0,S1469),S1469)</f>
        <v>470.67042424845528</v>
      </c>
      <c r="Q1470" s="12">
        <f>Cp*RhoP/(R1470*RhoA)*dP/1000*MassivSI</f>
        <v>0.43852769044562506</v>
      </c>
      <c r="R1470" s="24">
        <f>IF(P1470&lt;600,425+0.773*P1470-1.69/1000*P1470^2+2.22/1000^2*P1470^3,IF(P1470&lt;735,666+13002/(738-P1470),IF(P1470&lt;900,545+17820/(P1470-731),650)))</f>
        <v>645.91623410848752</v>
      </c>
      <c r="S1470" s="12">
        <f>LambdaP*MassivSI/(dP/1000)/(R1470*RhoA)/(1+Q1470/3)*(D1470-P1470)*DeltaT-(EXP(Q1470/10)-1)*(D1470-D1469)</f>
        <v>0.25204362964072669</v>
      </c>
    </row>
    <row r="1471" spans="2:19" x14ac:dyDescent="0.25">
      <c r="B1471" s="3">
        <f t="shared" si="88"/>
        <v>7265</v>
      </c>
      <c r="C1471" s="14">
        <f t="shared" si="89"/>
        <v>121.08333333333333</v>
      </c>
      <c r="D1471" s="11">
        <f t="shared" si="90"/>
        <v>1050.3847509519517</v>
      </c>
      <c r="E1471" s="11">
        <f t="shared" si="91"/>
        <v>470.92246787809603</v>
      </c>
      <c r="F1471" s="11">
        <f>L1471</f>
        <v>470.92246787809603</v>
      </c>
      <c r="G1471" s="11">
        <f>P1471</f>
        <v>470.92246787809603</v>
      </c>
      <c r="H1471" s="24">
        <f>H1470+IF(Limit=Oui,MAX(0,K1470),K1470)</f>
        <v>470.92246787809603</v>
      </c>
      <c r="I1471" s="12">
        <f>Cp*RhoP/(J1471*RhoA)*dP/1000*MassivSS</f>
        <v>0.4384151418960977</v>
      </c>
      <c r="J1471" s="24">
        <f>IF(H1471&lt;600,425+0.773*H1471-1.69/1000*H1471^2+2.22/1000^2*H1471^3,IF(H1471&lt;735,666+13002/(738-H1471),IF(H1471&lt;900,545+17820/(H1471-731),650)))</f>
        <v>646.08205168255813</v>
      </c>
      <c r="K1471" s="12">
        <f>LambdaP*MassivSS/(dP/1000)/(J1471*RhoA)/(1+I1471/3)*(D1471-H1471)*DeltaT-(EXP(I1471/10)-1)*(D1471-D1470)</f>
        <v>0.25192458200425921</v>
      </c>
      <c r="L1471" s="24">
        <f>L1470+IF(Limit=Oui,MAX(0,O1470),O1470)</f>
        <v>470.92246787809603</v>
      </c>
      <c r="M1471" s="12">
        <f>Cp*RhoP/(N1471*RhoA)*dP/1000*MassivW</f>
        <v>0.4384151418960977</v>
      </c>
      <c r="N1471" s="24">
        <f>IF(L1471&lt;600,425+0.773*L1471-1.69/1000*L1471^2+2.22/1000^2*L1471^3,IF(L1471&lt;735,666+13002/(738-L1471),IF(L1471&lt;900,545+17820/(L1471-731),650)))</f>
        <v>646.08205168255813</v>
      </c>
      <c r="O1471" s="12">
        <f>LambdaP*MassivW/(dP/1000)/(N1471*RhoA)/(1+M1471/3)*(D1471-L1471)*DeltaT-(EXP(M1471/10)-1)*(D1471-D1470)</f>
        <v>0.25192458200425921</v>
      </c>
      <c r="P1471" s="24">
        <f>P1470+IF(Limit=Oui,MAX(0,S1470),S1470)</f>
        <v>470.92246787809603</v>
      </c>
      <c r="Q1471" s="12">
        <f>Cp*RhoP/(R1471*RhoA)*dP/1000*MassivSI</f>
        <v>0.4384151418960977</v>
      </c>
      <c r="R1471" s="24">
        <f>IF(P1471&lt;600,425+0.773*P1471-1.69/1000*P1471^2+2.22/1000^2*P1471^3,IF(P1471&lt;735,666+13002/(738-P1471),IF(P1471&lt;900,545+17820/(P1471-731),650)))</f>
        <v>646.08205168255813</v>
      </c>
      <c r="S1471" s="12">
        <f>LambdaP*MassivSI/(dP/1000)/(R1471*RhoA)/(1+Q1471/3)*(D1471-P1471)*DeltaT-(EXP(Q1471/10)-1)*(D1471-D1470)</f>
        <v>0.25192458200425921</v>
      </c>
    </row>
    <row r="1472" spans="2:19" x14ac:dyDescent="0.25">
      <c r="B1472" s="3">
        <f t="shared" si="88"/>
        <v>7270</v>
      </c>
      <c r="C1472" s="14">
        <f t="shared" si="89"/>
        <v>121.16666666666667</v>
      </c>
      <c r="D1472" s="11">
        <f t="shared" si="90"/>
        <v>1050.487727998106</v>
      </c>
      <c r="E1472" s="11">
        <f t="shared" si="91"/>
        <v>471.17439246010031</v>
      </c>
      <c r="F1472" s="11">
        <f>L1472</f>
        <v>471.17439246010031</v>
      </c>
      <c r="G1472" s="11">
        <f>P1472</f>
        <v>471.17439246010031</v>
      </c>
      <c r="H1472" s="24">
        <f>H1471+IF(Limit=Oui,MAX(0,K1471),K1471)</f>
        <v>471.17439246010031</v>
      </c>
      <c r="I1472" s="12">
        <f>Cp*RhoP/(J1472*RhoA)*dP/1000*MassivSS</f>
        <v>0.4383025796790132</v>
      </c>
      <c r="J1472" s="24">
        <f>IF(H1472&lt;600,425+0.773*H1472-1.69/1000*H1472^2+2.22/1000^2*H1472^3,IF(H1472&lt;735,666+13002/(738-H1472),IF(H1472&lt;900,545+17820/(H1472-731),650)))</f>
        <v>646.2479745667199</v>
      </c>
      <c r="K1472" s="12">
        <f>LambdaP*MassivSS/(dP/1000)/(J1472*RhoA)/(1+I1472/3)*(D1472-H1472)*DeltaT-(EXP(I1472/10)-1)*(D1472-D1471)</f>
        <v>0.25180556862230791</v>
      </c>
      <c r="L1472" s="24">
        <f>L1471+IF(Limit=Oui,MAX(0,O1471),O1471)</f>
        <v>471.17439246010031</v>
      </c>
      <c r="M1472" s="12">
        <f>Cp*RhoP/(N1472*RhoA)*dP/1000*MassivW</f>
        <v>0.4383025796790132</v>
      </c>
      <c r="N1472" s="24">
        <f>IF(L1472&lt;600,425+0.773*L1472-1.69/1000*L1472^2+2.22/1000^2*L1472^3,IF(L1472&lt;735,666+13002/(738-L1472),IF(L1472&lt;900,545+17820/(L1472-731),650)))</f>
        <v>646.2479745667199</v>
      </c>
      <c r="O1472" s="12">
        <f>LambdaP*MassivW/(dP/1000)/(N1472*RhoA)/(1+M1472/3)*(D1472-L1472)*DeltaT-(EXP(M1472/10)-1)*(D1472-D1471)</f>
        <v>0.25180556862230791</v>
      </c>
      <c r="P1472" s="24">
        <f>P1471+IF(Limit=Oui,MAX(0,S1471),S1471)</f>
        <v>471.17439246010031</v>
      </c>
      <c r="Q1472" s="12">
        <f>Cp*RhoP/(R1472*RhoA)*dP/1000*MassivSI</f>
        <v>0.4383025796790132</v>
      </c>
      <c r="R1472" s="24">
        <f>IF(P1472&lt;600,425+0.773*P1472-1.69/1000*P1472^2+2.22/1000^2*P1472^3,IF(P1472&lt;735,666+13002/(738-P1472),IF(P1472&lt;900,545+17820/(P1472-731),650)))</f>
        <v>646.2479745667199</v>
      </c>
      <c r="S1472" s="12">
        <f>LambdaP*MassivSI/(dP/1000)/(R1472*RhoA)/(1+Q1472/3)*(D1472-P1472)*DeltaT-(EXP(Q1472/10)-1)*(D1472-D1471)</f>
        <v>0.25180556862230791</v>
      </c>
    </row>
    <row r="1473" spans="2:19" x14ac:dyDescent="0.25">
      <c r="B1473" s="3">
        <f t="shared" si="88"/>
        <v>7275</v>
      </c>
      <c r="C1473" s="14">
        <f t="shared" si="89"/>
        <v>121.25</v>
      </c>
      <c r="D1473" s="11">
        <f t="shared" si="90"/>
        <v>1050.5906343182617</v>
      </c>
      <c r="E1473" s="11">
        <f t="shared" si="91"/>
        <v>471.42619802872264</v>
      </c>
      <c r="F1473" s="11">
        <f>L1473</f>
        <v>471.42619802872264</v>
      </c>
      <c r="G1473" s="11">
        <f>P1473</f>
        <v>471.42619802872264</v>
      </c>
      <c r="H1473" s="24">
        <f>H1472+IF(Limit=Oui,MAX(0,K1472),K1472)</f>
        <v>471.42619802872264</v>
      </c>
      <c r="I1473" s="12">
        <f>Cp*RhoP/(J1473*RhoA)*dP/1000*MassivSS</f>
        <v>0.43819000387675394</v>
      </c>
      <c r="J1473" s="24">
        <f>IF(H1473&lt;600,425+0.773*H1473-1.69/1000*H1473^2+2.22/1000^2*H1473^3,IF(H1473&lt;735,666+13002/(738-H1473),IF(H1473&lt;900,545+17820/(H1473-731),650)))</f>
        <v>646.41400273612521</v>
      </c>
      <c r="K1473" s="12">
        <f>LambdaP*MassivSS/(dP/1000)/(J1473*RhoA)/(1+I1473/3)*(D1473-H1473)*DeltaT-(EXP(I1473/10)-1)*(D1473-D1472)</f>
        <v>0.25168658956830087</v>
      </c>
      <c r="L1473" s="24">
        <f>L1472+IF(Limit=Oui,MAX(0,O1472),O1472)</f>
        <v>471.42619802872264</v>
      </c>
      <c r="M1473" s="12">
        <f>Cp*RhoP/(N1473*RhoA)*dP/1000*MassivW</f>
        <v>0.43819000387675394</v>
      </c>
      <c r="N1473" s="24">
        <f>IF(L1473&lt;600,425+0.773*L1473-1.69/1000*L1473^2+2.22/1000^2*L1473^3,IF(L1473&lt;735,666+13002/(738-L1473),IF(L1473&lt;900,545+17820/(L1473-731),650)))</f>
        <v>646.41400273612521</v>
      </c>
      <c r="O1473" s="12">
        <f>LambdaP*MassivW/(dP/1000)/(N1473*RhoA)/(1+M1473/3)*(D1473-L1473)*DeltaT-(EXP(M1473/10)-1)*(D1473-D1472)</f>
        <v>0.25168658956830087</v>
      </c>
      <c r="P1473" s="24">
        <f>P1472+IF(Limit=Oui,MAX(0,S1472),S1472)</f>
        <v>471.42619802872264</v>
      </c>
      <c r="Q1473" s="12">
        <f>Cp*RhoP/(R1473*RhoA)*dP/1000*MassivSI</f>
        <v>0.43819000387675394</v>
      </c>
      <c r="R1473" s="24">
        <f>IF(P1473&lt;600,425+0.773*P1473-1.69/1000*P1473^2+2.22/1000^2*P1473^3,IF(P1473&lt;735,666+13002/(738-P1473),IF(P1473&lt;900,545+17820/(P1473-731),650)))</f>
        <v>646.41400273612521</v>
      </c>
      <c r="S1473" s="12">
        <f>LambdaP*MassivSI/(dP/1000)/(R1473*RhoA)/(1+Q1473/3)*(D1473-P1473)*DeltaT-(EXP(Q1473/10)-1)*(D1473-D1472)</f>
        <v>0.25168658956830087</v>
      </c>
    </row>
    <row r="1474" spans="2:19" x14ac:dyDescent="0.25">
      <c r="B1474" s="3">
        <f t="shared" si="88"/>
        <v>7280</v>
      </c>
      <c r="C1474" s="14">
        <f t="shared" si="89"/>
        <v>121.33333333333333</v>
      </c>
      <c r="D1474" s="11">
        <f t="shared" si="90"/>
        <v>1050.6934700095028</v>
      </c>
      <c r="E1474" s="11">
        <f t="shared" si="91"/>
        <v>471.67788461829093</v>
      </c>
      <c r="F1474" s="11">
        <f>L1474</f>
        <v>471.67788461829093</v>
      </c>
      <c r="G1474" s="11">
        <f>P1474</f>
        <v>471.67788461829093</v>
      </c>
      <c r="H1474" s="24">
        <f>H1473+IF(Limit=Oui,MAX(0,K1473),K1473)</f>
        <v>471.67788461829093</v>
      </c>
      <c r="I1474" s="12">
        <f>Cp*RhoP/(J1474*RhoA)*dP/1000*MassivSS</f>
        <v>0.43807741457183846</v>
      </c>
      <c r="J1474" s="24">
        <f>IF(H1474&lt;600,425+0.773*H1474-1.69/1000*H1474^2+2.22/1000^2*H1474^3,IF(H1474&lt;735,666+13002/(738-H1474),IF(H1474&lt;900,545+17820/(H1474-731),650)))</f>
        <v>646.58013616559401</v>
      </c>
      <c r="K1474" s="12">
        <f>LambdaP*MassivSS/(dP/1000)/(J1474*RhoA)/(1+I1474/3)*(D1474-H1474)*DeltaT-(EXP(I1474/10)-1)*(D1474-D1473)</f>
        <v>0.25156764491549505</v>
      </c>
      <c r="L1474" s="24">
        <f>L1473+IF(Limit=Oui,MAX(0,O1473),O1473)</f>
        <v>471.67788461829093</v>
      </c>
      <c r="M1474" s="12">
        <f>Cp*RhoP/(N1474*RhoA)*dP/1000*MassivW</f>
        <v>0.43807741457183846</v>
      </c>
      <c r="N1474" s="24">
        <f>IF(L1474&lt;600,425+0.773*L1474-1.69/1000*L1474^2+2.22/1000^2*L1474^3,IF(L1474&lt;735,666+13002/(738-L1474),IF(L1474&lt;900,545+17820/(L1474-731),650)))</f>
        <v>646.58013616559401</v>
      </c>
      <c r="O1474" s="12">
        <f>LambdaP*MassivW/(dP/1000)/(N1474*RhoA)/(1+M1474/3)*(D1474-L1474)*DeltaT-(EXP(M1474/10)-1)*(D1474-D1473)</f>
        <v>0.25156764491549505</v>
      </c>
      <c r="P1474" s="24">
        <f>P1473+IF(Limit=Oui,MAX(0,S1473),S1473)</f>
        <v>471.67788461829093</v>
      </c>
      <c r="Q1474" s="12">
        <f>Cp*RhoP/(R1474*RhoA)*dP/1000*MassivSI</f>
        <v>0.43807741457183846</v>
      </c>
      <c r="R1474" s="24">
        <f>IF(P1474&lt;600,425+0.773*P1474-1.69/1000*P1474^2+2.22/1000^2*P1474^3,IF(P1474&lt;735,666+13002/(738-P1474),IF(P1474&lt;900,545+17820/(P1474-731),650)))</f>
        <v>646.58013616559401</v>
      </c>
      <c r="S1474" s="12">
        <f>LambdaP*MassivSI/(dP/1000)/(R1474*RhoA)/(1+Q1474/3)*(D1474-P1474)*DeltaT-(EXP(Q1474/10)-1)*(D1474-D1473)</f>
        <v>0.25156764491549505</v>
      </c>
    </row>
    <row r="1475" spans="2:19" x14ac:dyDescent="0.25">
      <c r="B1475" s="3">
        <f t="shared" si="88"/>
        <v>7285</v>
      </c>
      <c r="C1475" s="14">
        <f t="shared" si="89"/>
        <v>121.41666666666667</v>
      </c>
      <c r="D1475" s="11">
        <f t="shared" si="90"/>
        <v>1050.7962351687142</v>
      </c>
      <c r="E1475" s="11">
        <f t="shared" si="91"/>
        <v>471.92945226320643</v>
      </c>
      <c r="F1475" s="11">
        <f>L1475</f>
        <v>471.92945226320643</v>
      </c>
      <c r="G1475" s="11">
        <f>P1475</f>
        <v>471.92945226320643</v>
      </c>
      <c r="H1475" s="24">
        <f>H1474+IF(Limit=Oui,MAX(0,K1474),K1474)</f>
        <v>471.92945226320643</v>
      </c>
      <c r="I1475" s="12">
        <f>Cp*RhoP/(J1475*RhoA)*dP/1000*MassivSS</f>
        <v>0.43796481184692049</v>
      </c>
      <c r="J1475" s="24">
        <f>IF(H1475&lt;600,425+0.773*H1475-1.69/1000*H1475^2+2.22/1000^2*H1475^3,IF(H1475&lt;735,666+13002/(738-H1475),IF(H1475&lt;900,545+17820/(H1475-731),650)))</f>
        <v>646.74637482961589</v>
      </c>
      <c r="K1475" s="12">
        <f>LambdaP*MassivSS/(dP/1000)/(J1475*RhoA)/(1+I1475/3)*(D1475-H1475)*DeltaT-(EXP(I1475/10)-1)*(D1475-D1474)</f>
        <v>0.25144873473698581</v>
      </c>
      <c r="L1475" s="24">
        <f>L1474+IF(Limit=Oui,MAX(0,O1474),O1474)</f>
        <v>471.92945226320643</v>
      </c>
      <c r="M1475" s="12">
        <f>Cp*RhoP/(N1475*RhoA)*dP/1000*MassivW</f>
        <v>0.43796481184692049</v>
      </c>
      <c r="N1475" s="24">
        <f>IF(L1475&lt;600,425+0.773*L1475-1.69/1000*L1475^2+2.22/1000^2*L1475^3,IF(L1475&lt;735,666+13002/(738-L1475),IF(L1475&lt;900,545+17820/(L1475-731),650)))</f>
        <v>646.74637482961589</v>
      </c>
      <c r="O1475" s="12">
        <f>LambdaP*MassivW/(dP/1000)/(N1475*RhoA)/(1+M1475/3)*(D1475-L1475)*DeltaT-(EXP(M1475/10)-1)*(D1475-D1474)</f>
        <v>0.25144873473698581</v>
      </c>
      <c r="P1475" s="24">
        <f>P1474+IF(Limit=Oui,MAX(0,S1474),S1474)</f>
        <v>471.92945226320643</v>
      </c>
      <c r="Q1475" s="12">
        <f>Cp*RhoP/(R1475*RhoA)*dP/1000*MassivSI</f>
        <v>0.43796481184692049</v>
      </c>
      <c r="R1475" s="24">
        <f>IF(P1475&lt;600,425+0.773*P1475-1.69/1000*P1475^2+2.22/1000^2*P1475^3,IF(P1475&lt;735,666+13002/(738-P1475),IF(P1475&lt;900,545+17820/(P1475-731),650)))</f>
        <v>646.74637482961589</v>
      </c>
      <c r="S1475" s="12">
        <f>LambdaP*MassivSI/(dP/1000)/(R1475*RhoA)/(1+Q1475/3)*(D1475-P1475)*DeltaT-(EXP(Q1475/10)-1)*(D1475-D1474)</f>
        <v>0.25144873473698581</v>
      </c>
    </row>
    <row r="1476" spans="2:19" x14ac:dyDescent="0.25">
      <c r="B1476" s="3">
        <f t="shared" si="88"/>
        <v>7290</v>
      </c>
      <c r="C1476" s="14">
        <f t="shared" si="89"/>
        <v>121.5</v>
      </c>
      <c r="D1476" s="11">
        <f t="shared" si="90"/>
        <v>1050.8989298925812</v>
      </c>
      <c r="E1476" s="11">
        <f t="shared" si="91"/>
        <v>472.18090099794341</v>
      </c>
      <c r="F1476" s="11">
        <f>L1476</f>
        <v>472.18090099794341</v>
      </c>
      <c r="G1476" s="11">
        <f>P1476</f>
        <v>472.18090099794341</v>
      </c>
      <c r="H1476" s="24">
        <f>H1475+IF(Limit=Oui,MAX(0,K1475),K1475)</f>
        <v>472.18090099794341</v>
      </c>
      <c r="I1476" s="12">
        <f>Cp*RhoP/(J1476*RhoA)*dP/1000*MassivSS</f>
        <v>0.43785219578478751</v>
      </c>
      <c r="J1476" s="24">
        <f>IF(H1476&lt;600,425+0.773*H1476-1.69/1000*H1476^2+2.22/1000^2*H1476^3,IF(H1476&lt;735,666+13002/(738-H1476),IF(H1476&lt;900,545+17820/(H1476-731),650)))</f>
        <v>646.91271870235039</v>
      </c>
      <c r="K1476" s="12">
        <f>LambdaP*MassivSS/(dP/1000)/(J1476*RhoA)/(1+I1476/3)*(D1476-H1476)*DeltaT-(EXP(I1476/10)-1)*(D1476-D1475)</f>
        <v>0.25132985910575772</v>
      </c>
      <c r="L1476" s="24">
        <f>L1475+IF(Limit=Oui,MAX(0,O1475),O1475)</f>
        <v>472.18090099794341</v>
      </c>
      <c r="M1476" s="12">
        <f>Cp*RhoP/(N1476*RhoA)*dP/1000*MassivW</f>
        <v>0.43785219578478751</v>
      </c>
      <c r="N1476" s="24">
        <f>IF(L1476&lt;600,425+0.773*L1476-1.69/1000*L1476^2+2.22/1000^2*L1476^3,IF(L1476&lt;735,666+13002/(738-L1476),IF(L1476&lt;900,545+17820/(L1476-731),650)))</f>
        <v>646.91271870235039</v>
      </c>
      <c r="O1476" s="12">
        <f>LambdaP*MassivW/(dP/1000)/(N1476*RhoA)/(1+M1476/3)*(D1476-L1476)*DeltaT-(EXP(M1476/10)-1)*(D1476-D1475)</f>
        <v>0.25132985910575772</v>
      </c>
      <c r="P1476" s="24">
        <f>P1475+IF(Limit=Oui,MAX(0,S1475),S1475)</f>
        <v>472.18090099794341</v>
      </c>
      <c r="Q1476" s="12">
        <f>Cp*RhoP/(R1476*RhoA)*dP/1000*MassivSI</f>
        <v>0.43785219578478751</v>
      </c>
      <c r="R1476" s="24">
        <f>IF(P1476&lt;600,425+0.773*P1476-1.69/1000*P1476^2+2.22/1000^2*P1476^3,IF(P1476&lt;735,666+13002/(738-P1476),IF(P1476&lt;900,545+17820/(P1476-731),650)))</f>
        <v>646.91271870235039</v>
      </c>
      <c r="S1476" s="12">
        <f>LambdaP*MassivSI/(dP/1000)/(R1476*RhoA)/(1+Q1476/3)*(D1476-P1476)*DeltaT-(EXP(Q1476/10)-1)*(D1476-D1475)</f>
        <v>0.25132985910575772</v>
      </c>
    </row>
    <row r="1477" spans="2:19" x14ac:dyDescent="0.25">
      <c r="B1477" s="3">
        <f t="shared" si="88"/>
        <v>7295</v>
      </c>
      <c r="C1477" s="14">
        <f t="shared" si="89"/>
        <v>121.58333333333333</v>
      </c>
      <c r="D1477" s="11">
        <f t="shared" si="90"/>
        <v>1051.0015542775909</v>
      </c>
      <c r="E1477" s="11">
        <f t="shared" si="91"/>
        <v>472.43223085704915</v>
      </c>
      <c r="F1477" s="11">
        <f>L1477</f>
        <v>472.43223085704915</v>
      </c>
      <c r="G1477" s="11">
        <f>P1477</f>
        <v>472.43223085704915</v>
      </c>
      <c r="H1477" s="24">
        <f>H1476+IF(Limit=Oui,MAX(0,K1476),K1476)</f>
        <v>472.43223085704915</v>
      </c>
      <c r="I1477" s="12">
        <f>Cp*RhoP/(J1477*RhoA)*dP/1000*MassivSS</f>
        <v>0.43773956646835877</v>
      </c>
      <c r="J1477" s="24">
        <f>IF(H1477&lt;600,425+0.773*H1477-1.69/1000*H1477^2+2.22/1000^2*H1477^3,IF(H1477&lt;735,666+13002/(738-H1477),IF(H1477&lt;900,545+17820/(H1477-731),650)))</f>
        <v>647.07916775762851</v>
      </c>
      <c r="K1477" s="12">
        <f>LambdaP*MassivSS/(dP/1000)/(J1477*RhoA)/(1+I1477/3)*(D1477-H1477)*DeltaT-(EXP(I1477/10)-1)*(D1477-D1476)</f>
        <v>0.25121101809460294</v>
      </c>
      <c r="L1477" s="24">
        <f>L1476+IF(Limit=Oui,MAX(0,O1476),O1476)</f>
        <v>472.43223085704915</v>
      </c>
      <c r="M1477" s="12">
        <f>Cp*RhoP/(N1477*RhoA)*dP/1000*MassivW</f>
        <v>0.43773956646835877</v>
      </c>
      <c r="N1477" s="24">
        <f>IF(L1477&lt;600,425+0.773*L1477-1.69/1000*L1477^2+2.22/1000^2*L1477^3,IF(L1477&lt;735,666+13002/(738-L1477),IF(L1477&lt;900,545+17820/(L1477-731),650)))</f>
        <v>647.07916775762851</v>
      </c>
      <c r="O1477" s="12">
        <f>LambdaP*MassivW/(dP/1000)/(N1477*RhoA)/(1+M1477/3)*(D1477-L1477)*DeltaT-(EXP(M1477/10)-1)*(D1477-D1476)</f>
        <v>0.25121101809460294</v>
      </c>
      <c r="P1477" s="24">
        <f>P1476+IF(Limit=Oui,MAX(0,S1476),S1476)</f>
        <v>472.43223085704915</v>
      </c>
      <c r="Q1477" s="12">
        <f>Cp*RhoP/(R1477*RhoA)*dP/1000*MassivSI</f>
        <v>0.43773956646835877</v>
      </c>
      <c r="R1477" s="24">
        <f>IF(P1477&lt;600,425+0.773*P1477-1.69/1000*P1477^2+2.22/1000^2*P1477^3,IF(P1477&lt;735,666+13002/(738-P1477),IF(P1477&lt;900,545+17820/(P1477-731),650)))</f>
        <v>647.07916775762851</v>
      </c>
      <c r="S1477" s="12">
        <f>LambdaP*MassivSI/(dP/1000)/(R1477*RhoA)/(1+Q1477/3)*(D1477-P1477)*DeltaT-(EXP(Q1477/10)-1)*(D1477-D1476)</f>
        <v>0.25121101809460294</v>
      </c>
    </row>
    <row r="1478" spans="2:19" x14ac:dyDescent="0.25">
      <c r="B1478" s="3">
        <f t="shared" si="88"/>
        <v>7300</v>
      </c>
      <c r="C1478" s="14">
        <f t="shared" si="89"/>
        <v>121.66666666666667</v>
      </c>
      <c r="D1478" s="11">
        <f t="shared" si="90"/>
        <v>1051.1041084200319</v>
      </c>
      <c r="E1478" s="11">
        <f t="shared" si="91"/>
        <v>472.68344187514373</v>
      </c>
      <c r="F1478" s="11">
        <f>L1478</f>
        <v>472.68344187514373</v>
      </c>
      <c r="G1478" s="11">
        <f>P1478</f>
        <v>472.68344187514373</v>
      </c>
      <c r="H1478" s="24">
        <f>H1477+IF(Limit=Oui,MAX(0,K1477),K1477)</f>
        <v>472.68344187514373</v>
      </c>
      <c r="I1478" s="12">
        <f>Cp*RhoP/(J1478*RhoA)*dP/1000*MassivSS</f>
        <v>0.43762692398068515</v>
      </c>
      <c r="J1478" s="24">
        <f>IF(H1478&lt;600,425+0.773*H1478-1.69/1000*H1478^2+2.22/1000^2*H1478^3,IF(H1478&lt;735,666+13002/(738-H1478),IF(H1478&lt;900,545+17820/(H1478-731),650)))</f>
        <v>647.24572196895315</v>
      </c>
      <c r="K1478" s="12">
        <f>LambdaP*MassivSS/(dP/1000)/(J1478*RhoA)/(1+I1478/3)*(D1478-H1478)*DeltaT-(EXP(I1478/10)-1)*(D1478-D1477)</f>
        <v>0.2510922117762126</v>
      </c>
      <c r="L1478" s="24">
        <f>L1477+IF(Limit=Oui,MAX(0,O1477),O1477)</f>
        <v>472.68344187514373</v>
      </c>
      <c r="M1478" s="12">
        <f>Cp*RhoP/(N1478*RhoA)*dP/1000*MassivW</f>
        <v>0.43762692398068515</v>
      </c>
      <c r="N1478" s="24">
        <f>IF(L1478&lt;600,425+0.773*L1478-1.69/1000*L1478^2+2.22/1000^2*L1478^3,IF(L1478&lt;735,666+13002/(738-L1478),IF(L1478&lt;900,545+17820/(L1478-731),650)))</f>
        <v>647.24572196895315</v>
      </c>
      <c r="O1478" s="12">
        <f>LambdaP*MassivW/(dP/1000)/(N1478*RhoA)/(1+M1478/3)*(D1478-L1478)*DeltaT-(EXP(M1478/10)-1)*(D1478-D1477)</f>
        <v>0.2510922117762126</v>
      </c>
      <c r="P1478" s="24">
        <f>P1477+IF(Limit=Oui,MAX(0,S1477),S1477)</f>
        <v>472.68344187514373</v>
      </c>
      <c r="Q1478" s="12">
        <f>Cp*RhoP/(R1478*RhoA)*dP/1000*MassivSI</f>
        <v>0.43762692398068515</v>
      </c>
      <c r="R1478" s="24">
        <f>IF(P1478&lt;600,425+0.773*P1478-1.69/1000*P1478^2+2.22/1000^2*P1478^3,IF(P1478&lt;735,666+13002/(738-P1478),IF(P1478&lt;900,545+17820/(P1478-731),650)))</f>
        <v>647.24572196895315</v>
      </c>
      <c r="S1478" s="12">
        <f>LambdaP*MassivSI/(dP/1000)/(R1478*RhoA)/(1+Q1478/3)*(D1478-P1478)*DeltaT-(EXP(Q1478/10)-1)*(D1478-D1477)</f>
        <v>0.2510922117762126</v>
      </c>
    </row>
    <row r="1479" spans="2:19" x14ac:dyDescent="0.25">
      <c r="B1479" s="3">
        <f t="shared" si="88"/>
        <v>7305</v>
      </c>
      <c r="C1479" s="14">
        <f t="shared" si="89"/>
        <v>121.75</v>
      </c>
      <c r="D1479" s="11">
        <f t="shared" si="90"/>
        <v>1051.2065924159951</v>
      </c>
      <c r="E1479" s="11">
        <f t="shared" si="91"/>
        <v>472.93453408691994</v>
      </c>
      <c r="F1479" s="11">
        <f>L1479</f>
        <v>472.93453408691994</v>
      </c>
      <c r="G1479" s="11">
        <f>P1479</f>
        <v>472.93453408691994</v>
      </c>
      <c r="H1479" s="24">
        <f>H1478+IF(Limit=Oui,MAX(0,K1478),K1478)</f>
        <v>472.93453408691994</v>
      </c>
      <c r="I1479" s="12">
        <f>Cp*RhoP/(J1479*RhoA)*dP/1000*MassivSS</f>
        <v>0.43751426840494656</v>
      </c>
      <c r="J1479" s="24">
        <f>IF(H1479&lt;600,425+0.773*H1479-1.69/1000*H1479^2+2.22/1000^2*H1479^3,IF(H1479&lt;735,666+13002/(738-H1479),IF(H1479&lt;900,545+17820/(H1479-731),650)))</f>
        <v>647.41238130950114</v>
      </c>
      <c r="K1479" s="12">
        <f>LambdaP*MassivSS/(dP/1000)/(J1479*RhoA)/(1+I1479/3)*(D1479-H1479)*DeltaT-(EXP(I1479/10)-1)*(D1479-D1478)</f>
        <v>0.2509734402231249</v>
      </c>
      <c r="L1479" s="24">
        <f>L1478+IF(Limit=Oui,MAX(0,O1478),O1478)</f>
        <v>472.93453408691994</v>
      </c>
      <c r="M1479" s="12">
        <f>Cp*RhoP/(N1479*RhoA)*dP/1000*MassivW</f>
        <v>0.43751426840494656</v>
      </c>
      <c r="N1479" s="24">
        <f>IF(L1479&lt;600,425+0.773*L1479-1.69/1000*L1479^2+2.22/1000^2*L1479^3,IF(L1479&lt;735,666+13002/(738-L1479),IF(L1479&lt;900,545+17820/(L1479-731),650)))</f>
        <v>647.41238130950114</v>
      </c>
      <c r="O1479" s="12">
        <f>LambdaP*MassivW/(dP/1000)/(N1479*RhoA)/(1+M1479/3)*(D1479-L1479)*DeltaT-(EXP(M1479/10)-1)*(D1479-D1478)</f>
        <v>0.2509734402231249</v>
      </c>
      <c r="P1479" s="24">
        <f>P1478+IF(Limit=Oui,MAX(0,S1478),S1478)</f>
        <v>472.93453408691994</v>
      </c>
      <c r="Q1479" s="12">
        <f>Cp*RhoP/(R1479*RhoA)*dP/1000*MassivSI</f>
        <v>0.43751426840494656</v>
      </c>
      <c r="R1479" s="24">
        <f>IF(P1479&lt;600,425+0.773*P1479-1.69/1000*P1479^2+2.22/1000^2*P1479^3,IF(P1479&lt;735,666+13002/(738-P1479),IF(P1479&lt;900,545+17820/(P1479-731),650)))</f>
        <v>647.41238130950114</v>
      </c>
      <c r="S1479" s="12">
        <f>LambdaP*MassivSI/(dP/1000)/(R1479*RhoA)/(1+Q1479/3)*(D1479-P1479)*DeltaT-(EXP(Q1479/10)-1)*(D1479-D1478)</f>
        <v>0.2509734402231249</v>
      </c>
    </row>
    <row r="1480" spans="2:19" x14ac:dyDescent="0.25">
      <c r="B1480" s="3">
        <f t="shared" si="88"/>
        <v>7310</v>
      </c>
      <c r="C1480" s="14">
        <f t="shared" si="89"/>
        <v>121.83333333333333</v>
      </c>
      <c r="D1480" s="11">
        <f t="shared" si="90"/>
        <v>1051.3090063613747</v>
      </c>
      <c r="E1480" s="11">
        <f t="shared" si="91"/>
        <v>473.18550752714305</v>
      </c>
      <c r="F1480" s="11">
        <f>L1480</f>
        <v>473.18550752714305</v>
      </c>
      <c r="G1480" s="11">
        <f>P1480</f>
        <v>473.18550752714305</v>
      </c>
      <c r="H1480" s="24">
        <f>H1479+IF(Limit=Oui,MAX(0,K1479),K1479)</f>
        <v>473.18550752714305</v>
      </c>
      <c r="I1480" s="12">
        <f>Cp*RhoP/(J1480*RhoA)*dP/1000*MassivSS</f>
        <v>0.43740159982445181</v>
      </c>
      <c r="J1480" s="24">
        <f>IF(H1480&lt;600,425+0.773*H1480-1.69/1000*H1480^2+2.22/1000^2*H1480^3,IF(H1480&lt;735,666+13002/(738-H1480),IF(H1480&lt;900,545+17820/(H1480-731),650)))</f>
        <v>647.5791457521234</v>
      </c>
      <c r="K1480" s="12">
        <f>LambdaP*MassivSS/(dP/1000)/(J1480*RhoA)/(1+I1480/3)*(D1480-H1480)*DeltaT-(EXP(I1480/10)-1)*(D1480-D1479)</f>
        <v>0.250854703507706</v>
      </c>
      <c r="L1480" s="24">
        <f>L1479+IF(Limit=Oui,MAX(0,O1479),O1479)</f>
        <v>473.18550752714305</v>
      </c>
      <c r="M1480" s="12">
        <f>Cp*RhoP/(N1480*RhoA)*dP/1000*MassivW</f>
        <v>0.43740159982445181</v>
      </c>
      <c r="N1480" s="24">
        <f>IF(L1480&lt;600,425+0.773*L1480-1.69/1000*L1480^2+2.22/1000^2*L1480^3,IF(L1480&lt;735,666+13002/(738-L1480),IF(L1480&lt;900,545+17820/(L1480-731),650)))</f>
        <v>647.5791457521234</v>
      </c>
      <c r="O1480" s="12">
        <f>LambdaP*MassivW/(dP/1000)/(N1480*RhoA)/(1+M1480/3)*(D1480-L1480)*DeltaT-(EXP(M1480/10)-1)*(D1480-D1479)</f>
        <v>0.250854703507706</v>
      </c>
      <c r="P1480" s="24">
        <f>P1479+IF(Limit=Oui,MAX(0,S1479),S1479)</f>
        <v>473.18550752714305</v>
      </c>
      <c r="Q1480" s="12">
        <f>Cp*RhoP/(R1480*RhoA)*dP/1000*MassivSI</f>
        <v>0.43740159982445181</v>
      </c>
      <c r="R1480" s="24">
        <f>IF(P1480&lt;600,425+0.773*P1480-1.69/1000*P1480^2+2.22/1000^2*P1480^3,IF(P1480&lt;735,666+13002/(738-P1480),IF(P1480&lt;900,545+17820/(P1480-731),650)))</f>
        <v>647.5791457521234</v>
      </c>
      <c r="S1480" s="12">
        <f>LambdaP*MassivSI/(dP/1000)/(R1480*RhoA)/(1+Q1480/3)*(D1480-P1480)*DeltaT-(EXP(Q1480/10)-1)*(D1480-D1479)</f>
        <v>0.250854703507706</v>
      </c>
    </row>
    <row r="1481" spans="2:19" x14ac:dyDescent="0.25">
      <c r="B1481" s="3">
        <f t="shared" si="88"/>
        <v>7315</v>
      </c>
      <c r="C1481" s="14">
        <f t="shared" si="89"/>
        <v>121.91666666666667</v>
      </c>
      <c r="D1481" s="11">
        <f t="shared" si="90"/>
        <v>1051.4113503518679</v>
      </c>
      <c r="E1481" s="11">
        <f t="shared" si="91"/>
        <v>473.43636223065073</v>
      </c>
      <c r="F1481" s="11">
        <f>L1481</f>
        <v>473.43636223065073</v>
      </c>
      <c r="G1481" s="11">
        <f>P1481</f>
        <v>473.43636223065073</v>
      </c>
      <c r="H1481" s="24">
        <f>H1480+IF(Limit=Oui,MAX(0,K1480),K1480)</f>
        <v>473.43636223065073</v>
      </c>
      <c r="I1481" s="12">
        <f>Cp*RhoP/(J1481*RhoA)*dP/1000*MassivSS</f>
        <v>0.43728891832263678</v>
      </c>
      <c r="J1481" s="24">
        <f>IF(H1481&lt;600,425+0.773*H1481-1.69/1000*H1481^2+2.22/1000^2*H1481^3,IF(H1481&lt;735,666+13002/(738-H1481),IF(H1481&lt;900,545+17820/(H1481-731),650)))</f>
        <v>647.74601526934646</v>
      </c>
      <c r="K1481" s="12">
        <f>LambdaP*MassivSS/(dP/1000)/(J1481*RhoA)/(1+I1481/3)*(D1481-H1481)*DeltaT-(EXP(I1481/10)-1)*(D1481-D1480)</f>
        <v>0.25073600170220944</v>
      </c>
      <c r="L1481" s="24">
        <f>L1480+IF(Limit=Oui,MAX(0,O1480),O1480)</f>
        <v>473.43636223065073</v>
      </c>
      <c r="M1481" s="12">
        <f>Cp*RhoP/(N1481*RhoA)*dP/1000*MassivW</f>
        <v>0.43728891832263678</v>
      </c>
      <c r="N1481" s="24">
        <f>IF(L1481&lt;600,425+0.773*L1481-1.69/1000*L1481^2+2.22/1000^2*L1481^3,IF(L1481&lt;735,666+13002/(738-L1481),IF(L1481&lt;900,545+17820/(L1481-731),650)))</f>
        <v>647.74601526934646</v>
      </c>
      <c r="O1481" s="12">
        <f>LambdaP*MassivW/(dP/1000)/(N1481*RhoA)/(1+M1481/3)*(D1481-L1481)*DeltaT-(EXP(M1481/10)-1)*(D1481-D1480)</f>
        <v>0.25073600170220944</v>
      </c>
      <c r="P1481" s="24">
        <f>P1480+IF(Limit=Oui,MAX(0,S1480),S1480)</f>
        <v>473.43636223065073</v>
      </c>
      <c r="Q1481" s="12">
        <f>Cp*RhoP/(R1481*RhoA)*dP/1000*MassivSI</f>
        <v>0.43728891832263678</v>
      </c>
      <c r="R1481" s="24">
        <f>IF(P1481&lt;600,425+0.773*P1481-1.69/1000*P1481^2+2.22/1000^2*P1481^3,IF(P1481&lt;735,666+13002/(738-P1481),IF(P1481&lt;900,545+17820/(P1481-731),650)))</f>
        <v>647.74601526934646</v>
      </c>
      <c r="S1481" s="12">
        <f>LambdaP*MassivSI/(dP/1000)/(R1481*RhoA)/(1+Q1481/3)*(D1481-P1481)*DeltaT-(EXP(Q1481/10)-1)*(D1481-D1480)</f>
        <v>0.25073600170220944</v>
      </c>
    </row>
    <row r="1482" spans="2:19" x14ac:dyDescent="0.25">
      <c r="B1482" s="3">
        <f t="shared" si="88"/>
        <v>7320</v>
      </c>
      <c r="C1482" s="14">
        <f t="shared" si="89"/>
        <v>122</v>
      </c>
      <c r="D1482" s="11">
        <f t="shared" si="90"/>
        <v>1051.5136244829766</v>
      </c>
      <c r="E1482" s="11">
        <f t="shared" si="91"/>
        <v>473.68709823235292</v>
      </c>
      <c r="F1482" s="11">
        <f>L1482</f>
        <v>473.68709823235292</v>
      </c>
      <c r="G1482" s="11">
        <f>P1482</f>
        <v>473.68709823235292</v>
      </c>
      <c r="H1482" s="24">
        <f>H1481+IF(Limit=Oui,MAX(0,K1481),K1481)</f>
        <v>473.68709823235292</v>
      </c>
      <c r="I1482" s="12">
        <f>Cp*RhoP/(J1482*RhoA)*dP/1000*MassivSS</f>
        <v>0.43717622398306294</v>
      </c>
      <c r="J1482" s="24">
        <f>IF(H1482&lt;600,425+0.773*H1482-1.69/1000*H1482^2+2.22/1000^2*H1482^3,IF(H1482&lt;735,666+13002/(738-H1482),IF(H1482&lt;900,545+17820/(H1482-731),650)))</f>
        <v>647.9129898333731</v>
      </c>
      <c r="K1482" s="12">
        <f>LambdaP*MassivSS/(dP/1000)/(J1482*RhoA)/(1+I1482/3)*(D1482-H1482)*DeltaT-(EXP(I1482/10)-1)*(D1482-D1481)</f>
        <v>0.25061733487869536</v>
      </c>
      <c r="L1482" s="24">
        <f>L1481+IF(Limit=Oui,MAX(0,O1481),O1481)</f>
        <v>473.68709823235292</v>
      </c>
      <c r="M1482" s="12">
        <f>Cp*RhoP/(N1482*RhoA)*dP/1000*MassivW</f>
        <v>0.43717622398306294</v>
      </c>
      <c r="N1482" s="24">
        <f>IF(L1482&lt;600,425+0.773*L1482-1.69/1000*L1482^2+2.22/1000^2*L1482^3,IF(L1482&lt;735,666+13002/(738-L1482),IF(L1482&lt;900,545+17820/(L1482-731),650)))</f>
        <v>647.9129898333731</v>
      </c>
      <c r="O1482" s="12">
        <f>LambdaP*MassivW/(dP/1000)/(N1482*RhoA)/(1+M1482/3)*(D1482-L1482)*DeltaT-(EXP(M1482/10)-1)*(D1482-D1481)</f>
        <v>0.25061733487869536</v>
      </c>
      <c r="P1482" s="24">
        <f>P1481+IF(Limit=Oui,MAX(0,S1481),S1481)</f>
        <v>473.68709823235292</v>
      </c>
      <c r="Q1482" s="12">
        <f>Cp*RhoP/(R1482*RhoA)*dP/1000*MassivSI</f>
        <v>0.43717622398306294</v>
      </c>
      <c r="R1482" s="24">
        <f>IF(P1482&lt;600,425+0.773*P1482-1.69/1000*P1482^2+2.22/1000^2*P1482^3,IF(P1482&lt;735,666+13002/(738-P1482),IF(P1482&lt;900,545+17820/(P1482-731),650)))</f>
        <v>647.9129898333731</v>
      </c>
      <c r="S1482" s="12">
        <f>LambdaP*MassivSI/(dP/1000)/(R1482*RhoA)/(1+Q1482/3)*(D1482-P1482)*DeltaT-(EXP(Q1482/10)-1)*(D1482-D1481)</f>
        <v>0.25061733487869536</v>
      </c>
    </row>
    <row r="1483" spans="2:19" x14ac:dyDescent="0.25">
      <c r="B1483" s="3">
        <f t="shared" si="88"/>
        <v>7325</v>
      </c>
      <c r="C1483" s="14">
        <f t="shared" si="89"/>
        <v>122.08333333333333</v>
      </c>
      <c r="D1483" s="11">
        <f t="shared" si="90"/>
        <v>1051.6158288500067</v>
      </c>
      <c r="E1483" s="11">
        <f t="shared" si="91"/>
        <v>473.93771556723163</v>
      </c>
      <c r="F1483" s="11">
        <f>L1483</f>
        <v>473.93771556723163</v>
      </c>
      <c r="G1483" s="11">
        <f>P1483</f>
        <v>473.93771556723163</v>
      </c>
      <c r="H1483" s="24">
        <f>H1482+IF(Limit=Oui,MAX(0,K1482),K1482)</f>
        <v>473.93771556723163</v>
      </c>
      <c r="I1483" s="12">
        <f>Cp*RhoP/(J1483*RhoA)*dP/1000*MassivSS</f>
        <v>0.43706351688941614</v>
      </c>
      <c r="J1483" s="24">
        <f>IF(H1483&lt;600,425+0.773*H1483-1.69/1000*H1483^2+2.22/1000^2*H1483^3,IF(H1483&lt;735,666+13002/(738-H1483),IF(H1483&lt;900,545+17820/(H1483-731),650)))</f>
        <v>648.08006941608414</v>
      </c>
      <c r="K1483" s="12">
        <f>LambdaP*MassivSS/(dP/1000)/(J1483*RhoA)/(1+I1483/3)*(D1483-H1483)*DeltaT-(EXP(I1483/10)-1)*(D1483-D1482)</f>
        <v>0.25049870310914196</v>
      </c>
      <c r="L1483" s="24">
        <f>L1482+IF(Limit=Oui,MAX(0,O1482),O1482)</f>
        <v>473.93771556723163</v>
      </c>
      <c r="M1483" s="12">
        <f>Cp*RhoP/(N1483*RhoA)*dP/1000*MassivW</f>
        <v>0.43706351688941614</v>
      </c>
      <c r="N1483" s="24">
        <f>IF(L1483&lt;600,425+0.773*L1483-1.69/1000*L1483^2+2.22/1000^2*L1483^3,IF(L1483&lt;735,666+13002/(738-L1483),IF(L1483&lt;900,545+17820/(L1483-731),650)))</f>
        <v>648.08006941608414</v>
      </c>
      <c r="O1483" s="12">
        <f>LambdaP*MassivW/(dP/1000)/(N1483*RhoA)/(1+M1483/3)*(D1483-L1483)*DeltaT-(EXP(M1483/10)-1)*(D1483-D1482)</f>
        <v>0.25049870310914196</v>
      </c>
      <c r="P1483" s="24">
        <f>P1482+IF(Limit=Oui,MAX(0,S1482),S1482)</f>
        <v>473.93771556723163</v>
      </c>
      <c r="Q1483" s="12">
        <f>Cp*RhoP/(R1483*RhoA)*dP/1000*MassivSI</f>
        <v>0.43706351688941614</v>
      </c>
      <c r="R1483" s="24">
        <f>IF(P1483&lt;600,425+0.773*P1483-1.69/1000*P1483^2+2.22/1000^2*P1483^3,IF(P1483&lt;735,666+13002/(738-P1483),IF(P1483&lt;900,545+17820/(P1483-731),650)))</f>
        <v>648.08006941608414</v>
      </c>
      <c r="S1483" s="12">
        <f>LambdaP*MassivSI/(dP/1000)/(R1483*RhoA)/(1+Q1483/3)*(D1483-P1483)*DeltaT-(EXP(Q1483/10)-1)*(D1483-D1482)</f>
        <v>0.25049870310914196</v>
      </c>
    </row>
    <row r="1484" spans="2:19" x14ac:dyDescent="0.25">
      <c r="B1484" s="3">
        <f t="shared" si="88"/>
        <v>7330</v>
      </c>
      <c r="C1484" s="14">
        <f t="shared" si="89"/>
        <v>122.16666666666667</v>
      </c>
      <c r="D1484" s="11">
        <f t="shared" si="90"/>
        <v>1051.7179635480697</v>
      </c>
      <c r="E1484" s="11">
        <f t="shared" si="91"/>
        <v>474.18821427034078</v>
      </c>
      <c r="F1484" s="11">
        <f>L1484</f>
        <v>474.18821427034078</v>
      </c>
      <c r="G1484" s="11">
        <f>P1484</f>
        <v>474.18821427034078</v>
      </c>
      <c r="H1484" s="24">
        <f>H1483+IF(Limit=Oui,MAX(0,K1483),K1483)</f>
        <v>474.18821427034078</v>
      </c>
      <c r="I1484" s="12">
        <f>Cp*RhoP/(J1484*RhoA)*dP/1000*MassivSS</f>
        <v>0.43695079712550589</v>
      </c>
      <c r="J1484" s="24">
        <f>IF(H1484&lt;600,425+0.773*H1484-1.69/1000*H1484^2+2.22/1000^2*H1484^3,IF(H1484&lt;735,666+13002/(738-H1484),IF(H1484&lt;900,545+17820/(H1484-731),650)))</f>
        <v>648.24725398903854</v>
      </c>
      <c r="K1484" s="12">
        <f>LambdaP*MassivSS/(dP/1000)/(J1484*RhoA)/(1+I1484/3)*(D1484-H1484)*DeltaT-(EXP(I1484/10)-1)*(D1484-D1483)</f>
        <v>0.25038010646530279</v>
      </c>
      <c r="L1484" s="24">
        <f>L1483+IF(Limit=Oui,MAX(0,O1483),O1483)</f>
        <v>474.18821427034078</v>
      </c>
      <c r="M1484" s="12">
        <f>Cp*RhoP/(N1484*RhoA)*dP/1000*MassivW</f>
        <v>0.43695079712550589</v>
      </c>
      <c r="N1484" s="24">
        <f>IF(L1484&lt;600,425+0.773*L1484-1.69/1000*L1484^2+2.22/1000^2*L1484^3,IF(L1484&lt;735,666+13002/(738-L1484),IF(L1484&lt;900,545+17820/(L1484-731),650)))</f>
        <v>648.24725398903854</v>
      </c>
      <c r="O1484" s="12">
        <f>LambdaP*MassivW/(dP/1000)/(N1484*RhoA)/(1+M1484/3)*(D1484-L1484)*DeltaT-(EXP(M1484/10)-1)*(D1484-D1483)</f>
        <v>0.25038010646530279</v>
      </c>
      <c r="P1484" s="24">
        <f>P1483+IF(Limit=Oui,MAX(0,S1483),S1483)</f>
        <v>474.18821427034078</v>
      </c>
      <c r="Q1484" s="12">
        <f>Cp*RhoP/(R1484*RhoA)*dP/1000*MassivSI</f>
        <v>0.43695079712550589</v>
      </c>
      <c r="R1484" s="24">
        <f>IF(P1484&lt;600,425+0.773*P1484-1.69/1000*P1484^2+2.22/1000^2*P1484^3,IF(P1484&lt;735,666+13002/(738-P1484),IF(P1484&lt;900,545+17820/(P1484-731),650)))</f>
        <v>648.24725398903854</v>
      </c>
      <c r="S1484" s="12">
        <f>LambdaP*MassivSI/(dP/1000)/(R1484*RhoA)/(1+Q1484/3)*(D1484-P1484)*DeltaT-(EXP(Q1484/10)-1)*(D1484-D1483)</f>
        <v>0.25038010646530279</v>
      </c>
    </row>
    <row r="1485" spans="2:19" x14ac:dyDescent="0.25">
      <c r="B1485" s="3">
        <f t="shared" si="88"/>
        <v>7335</v>
      </c>
      <c r="C1485" s="14">
        <f t="shared" si="89"/>
        <v>122.25</v>
      </c>
      <c r="D1485" s="11">
        <f t="shared" si="90"/>
        <v>1051.8200286720826</v>
      </c>
      <c r="E1485" s="11">
        <f t="shared" si="91"/>
        <v>474.43859437680607</v>
      </c>
      <c r="F1485" s="11">
        <f>L1485</f>
        <v>474.43859437680607</v>
      </c>
      <c r="G1485" s="11">
        <f>P1485</f>
        <v>474.43859437680607</v>
      </c>
      <c r="H1485" s="24">
        <f>H1484+IF(Limit=Oui,MAX(0,K1484),K1484)</f>
        <v>474.43859437680607</v>
      </c>
      <c r="I1485" s="12">
        <f>Cp*RhoP/(J1485*RhoA)*dP/1000*MassivSS</f>
        <v>0.43683806477526349</v>
      </c>
      <c r="J1485" s="24">
        <f>IF(H1485&lt;600,425+0.773*H1485-1.69/1000*H1485^2+2.22/1000^2*H1485^3,IF(H1485&lt;735,666+13002/(738-H1485),IF(H1485&lt;900,545+17820/(H1485-731),650)))</f>
        <v>648.414543523475</v>
      </c>
      <c r="K1485" s="12">
        <f>LambdaP*MassivSS/(dP/1000)/(J1485*RhoA)/(1+I1485/3)*(D1485-H1485)*DeltaT-(EXP(I1485/10)-1)*(D1485-D1484)</f>
        <v>0.25026154501885917</v>
      </c>
      <c r="L1485" s="24">
        <f>L1484+IF(Limit=Oui,MAX(0,O1484),O1484)</f>
        <v>474.43859437680607</v>
      </c>
      <c r="M1485" s="12">
        <f>Cp*RhoP/(N1485*RhoA)*dP/1000*MassivW</f>
        <v>0.43683806477526349</v>
      </c>
      <c r="N1485" s="24">
        <f>IF(L1485&lt;600,425+0.773*L1485-1.69/1000*L1485^2+2.22/1000^2*L1485^3,IF(L1485&lt;735,666+13002/(738-L1485),IF(L1485&lt;900,545+17820/(L1485-731),650)))</f>
        <v>648.414543523475</v>
      </c>
      <c r="O1485" s="12">
        <f>LambdaP*MassivW/(dP/1000)/(N1485*RhoA)/(1+M1485/3)*(D1485-L1485)*DeltaT-(EXP(M1485/10)-1)*(D1485-D1484)</f>
        <v>0.25026154501885917</v>
      </c>
      <c r="P1485" s="24">
        <f>P1484+IF(Limit=Oui,MAX(0,S1484),S1484)</f>
        <v>474.43859437680607</v>
      </c>
      <c r="Q1485" s="12">
        <f>Cp*RhoP/(R1485*RhoA)*dP/1000*MassivSI</f>
        <v>0.43683806477526349</v>
      </c>
      <c r="R1485" s="24">
        <f>IF(P1485&lt;600,425+0.773*P1485-1.69/1000*P1485^2+2.22/1000^2*P1485^3,IF(P1485&lt;735,666+13002/(738-P1485),IF(P1485&lt;900,545+17820/(P1485-731),650)))</f>
        <v>648.414543523475</v>
      </c>
      <c r="S1485" s="12">
        <f>LambdaP*MassivSI/(dP/1000)/(R1485*RhoA)/(1+Q1485/3)*(D1485-P1485)*DeltaT-(EXP(Q1485/10)-1)*(D1485-D1484)</f>
        <v>0.25026154501885917</v>
      </c>
    </row>
    <row r="1486" spans="2:19" x14ac:dyDescent="0.25">
      <c r="B1486" s="3">
        <f t="shared" si="88"/>
        <v>7340</v>
      </c>
      <c r="C1486" s="14">
        <f t="shared" si="89"/>
        <v>122.33333333333333</v>
      </c>
      <c r="D1486" s="11">
        <f t="shared" si="90"/>
        <v>1051.9220243167676</v>
      </c>
      <c r="E1486" s="11">
        <f t="shared" si="91"/>
        <v>474.68885592182494</v>
      </c>
      <c r="F1486" s="11">
        <f>L1486</f>
        <v>474.68885592182494</v>
      </c>
      <c r="G1486" s="11">
        <f>P1486</f>
        <v>474.68885592182494</v>
      </c>
      <c r="H1486" s="24">
        <f>H1485+IF(Limit=Oui,MAX(0,K1485),K1485)</f>
        <v>474.68885592182494</v>
      </c>
      <c r="I1486" s="12">
        <f>Cp*RhoP/(J1486*RhoA)*dP/1000*MassivSS</f>
        <v>0.43672531992274061</v>
      </c>
      <c r="J1486" s="24">
        <f>IF(H1486&lt;600,425+0.773*H1486-1.69/1000*H1486^2+2.22/1000^2*H1486^3,IF(H1486&lt;735,666+13002/(738-H1486),IF(H1486&lt;900,545+17820/(H1486-731),650)))</f>
        <v>648.58193799031324</v>
      </c>
      <c r="K1486" s="12">
        <f>LambdaP*MassivSS/(dP/1000)/(J1486*RhoA)/(1+I1486/3)*(D1486-H1486)*DeltaT-(EXP(I1486/10)-1)*(D1486-D1485)</f>
        <v>0.25014301884132784</v>
      </c>
      <c r="L1486" s="24">
        <f>L1485+IF(Limit=Oui,MAX(0,O1485),O1485)</f>
        <v>474.68885592182494</v>
      </c>
      <c r="M1486" s="12">
        <f>Cp*RhoP/(N1486*RhoA)*dP/1000*MassivW</f>
        <v>0.43672531992274061</v>
      </c>
      <c r="N1486" s="24">
        <f>IF(L1486&lt;600,425+0.773*L1486-1.69/1000*L1486^2+2.22/1000^2*L1486^3,IF(L1486&lt;735,666+13002/(738-L1486),IF(L1486&lt;900,545+17820/(L1486-731),650)))</f>
        <v>648.58193799031324</v>
      </c>
      <c r="O1486" s="12">
        <f>LambdaP*MassivW/(dP/1000)/(N1486*RhoA)/(1+M1486/3)*(D1486-L1486)*DeltaT-(EXP(M1486/10)-1)*(D1486-D1485)</f>
        <v>0.25014301884132784</v>
      </c>
      <c r="P1486" s="24">
        <f>P1485+IF(Limit=Oui,MAX(0,S1485),S1485)</f>
        <v>474.68885592182494</v>
      </c>
      <c r="Q1486" s="12">
        <f>Cp*RhoP/(R1486*RhoA)*dP/1000*MassivSI</f>
        <v>0.43672531992274061</v>
      </c>
      <c r="R1486" s="24">
        <f>IF(P1486&lt;600,425+0.773*P1486-1.69/1000*P1486^2+2.22/1000^2*P1486^3,IF(P1486&lt;735,666+13002/(738-P1486),IF(P1486&lt;900,545+17820/(P1486-731),650)))</f>
        <v>648.58193799031324</v>
      </c>
      <c r="S1486" s="12">
        <f>LambdaP*MassivSI/(dP/1000)/(R1486*RhoA)/(1+Q1486/3)*(D1486-P1486)*DeltaT-(EXP(Q1486/10)-1)*(D1486-D1485)</f>
        <v>0.25014301884132784</v>
      </c>
    </row>
    <row r="1487" spans="2:19" x14ac:dyDescent="0.25">
      <c r="B1487" s="3">
        <f t="shared" si="88"/>
        <v>7345</v>
      </c>
      <c r="C1487" s="14">
        <f t="shared" si="89"/>
        <v>122.41666666666667</v>
      </c>
      <c r="D1487" s="11">
        <f t="shared" si="90"/>
        <v>1052.0239505766554</v>
      </c>
      <c r="E1487" s="11">
        <f t="shared" si="91"/>
        <v>474.93899894066624</v>
      </c>
      <c r="F1487" s="11">
        <f>L1487</f>
        <v>474.93899894066624</v>
      </c>
      <c r="G1487" s="11">
        <f>P1487</f>
        <v>474.93899894066624</v>
      </c>
      <c r="H1487" s="24">
        <f>H1486+IF(Limit=Oui,MAX(0,K1486),K1486)</f>
        <v>474.93899894066624</v>
      </c>
      <c r="I1487" s="12">
        <f>Cp*RhoP/(J1487*RhoA)*dP/1000*MassivSS</f>
        <v>0.43661256265210863</v>
      </c>
      <c r="J1487" s="24">
        <f>IF(H1487&lt;600,425+0.773*H1487-1.69/1000*H1487^2+2.22/1000^2*H1487^3,IF(H1487&lt;735,666+13002/(738-H1487),IF(H1487&lt;900,545+17820/(H1487-731),650)))</f>
        <v>648.74943736015439</v>
      </c>
      <c r="K1487" s="12">
        <f>LambdaP*MassivSS/(dP/1000)/(J1487*RhoA)/(1+I1487/3)*(D1487-H1487)*DeltaT-(EXP(I1487/10)-1)*(D1487-D1486)</f>
        <v>0.25002452800401148</v>
      </c>
      <c r="L1487" s="24">
        <f>L1486+IF(Limit=Oui,MAX(0,O1486),O1486)</f>
        <v>474.93899894066624</v>
      </c>
      <c r="M1487" s="12">
        <f>Cp*RhoP/(N1487*RhoA)*dP/1000*MassivW</f>
        <v>0.43661256265210863</v>
      </c>
      <c r="N1487" s="24">
        <f>IF(L1487&lt;600,425+0.773*L1487-1.69/1000*L1487^2+2.22/1000^2*L1487^3,IF(L1487&lt;735,666+13002/(738-L1487),IF(L1487&lt;900,545+17820/(L1487-731),650)))</f>
        <v>648.74943736015439</v>
      </c>
      <c r="O1487" s="12">
        <f>LambdaP*MassivW/(dP/1000)/(N1487*RhoA)/(1+M1487/3)*(D1487-L1487)*DeltaT-(EXP(M1487/10)-1)*(D1487-D1486)</f>
        <v>0.25002452800401148</v>
      </c>
      <c r="P1487" s="24">
        <f>P1486+IF(Limit=Oui,MAX(0,S1486),S1486)</f>
        <v>474.93899894066624</v>
      </c>
      <c r="Q1487" s="12">
        <f>Cp*RhoP/(R1487*RhoA)*dP/1000*MassivSI</f>
        <v>0.43661256265210863</v>
      </c>
      <c r="R1487" s="24">
        <f>IF(P1487&lt;600,425+0.773*P1487-1.69/1000*P1487^2+2.22/1000^2*P1487^3,IF(P1487&lt;735,666+13002/(738-P1487),IF(P1487&lt;900,545+17820/(P1487-731),650)))</f>
        <v>648.74943736015439</v>
      </c>
      <c r="S1487" s="12">
        <f>LambdaP*MassivSI/(dP/1000)/(R1487*RhoA)/(1+Q1487/3)*(D1487-P1487)*DeltaT-(EXP(Q1487/10)-1)*(D1487-D1486)</f>
        <v>0.25002452800401148</v>
      </c>
    </row>
    <row r="1488" spans="2:19" x14ac:dyDescent="0.25">
      <c r="B1488" s="3">
        <f t="shared" si="88"/>
        <v>7350</v>
      </c>
      <c r="C1488" s="14">
        <f t="shared" si="89"/>
        <v>122.5</v>
      </c>
      <c r="D1488" s="11">
        <f t="shared" si="90"/>
        <v>1052.1258075460823</v>
      </c>
      <c r="E1488" s="11">
        <f t="shared" si="91"/>
        <v>475.18902346867026</v>
      </c>
      <c r="F1488" s="11">
        <f>L1488</f>
        <v>475.18902346867026</v>
      </c>
      <c r="G1488" s="11">
        <f>P1488</f>
        <v>475.18902346867026</v>
      </c>
      <c r="H1488" s="24">
        <f>H1487+IF(Limit=Oui,MAX(0,K1487),K1487)</f>
        <v>475.18902346867026</v>
      </c>
      <c r="I1488" s="12">
        <f>Cp*RhoP/(J1488*RhoA)*dP/1000*MassivSS</f>
        <v>0.43649979304765724</v>
      </c>
      <c r="J1488" s="24">
        <f>IF(H1488&lt;600,425+0.773*H1488-1.69/1000*H1488^2+2.22/1000^2*H1488^3,IF(H1488&lt;735,666+13002/(738-H1488),IF(H1488&lt;900,545+17820/(H1488-731),650)))</f>
        <v>648.9170416032822</v>
      </c>
      <c r="K1488" s="12">
        <f>LambdaP*MassivSS/(dP/1000)/(J1488*RhoA)/(1+I1488/3)*(D1488-H1488)*DeltaT-(EXP(I1488/10)-1)*(D1488-D1487)</f>
        <v>0.24990607257815914</v>
      </c>
      <c r="L1488" s="24">
        <f>L1487+IF(Limit=Oui,MAX(0,O1487),O1487)</f>
        <v>475.18902346867026</v>
      </c>
      <c r="M1488" s="12">
        <f>Cp*RhoP/(N1488*RhoA)*dP/1000*MassivW</f>
        <v>0.43649979304765724</v>
      </c>
      <c r="N1488" s="24">
        <f>IF(L1488&lt;600,425+0.773*L1488-1.69/1000*L1488^2+2.22/1000^2*L1488^3,IF(L1488&lt;735,666+13002/(738-L1488),IF(L1488&lt;900,545+17820/(L1488-731),650)))</f>
        <v>648.9170416032822</v>
      </c>
      <c r="O1488" s="12">
        <f>LambdaP*MassivW/(dP/1000)/(N1488*RhoA)/(1+M1488/3)*(D1488-L1488)*DeltaT-(EXP(M1488/10)-1)*(D1488-D1487)</f>
        <v>0.24990607257815914</v>
      </c>
      <c r="P1488" s="24">
        <f>P1487+IF(Limit=Oui,MAX(0,S1487),S1487)</f>
        <v>475.18902346867026</v>
      </c>
      <c r="Q1488" s="12">
        <f>Cp*RhoP/(R1488*RhoA)*dP/1000*MassivSI</f>
        <v>0.43649979304765724</v>
      </c>
      <c r="R1488" s="24">
        <f>IF(P1488&lt;600,425+0.773*P1488-1.69/1000*P1488^2+2.22/1000^2*P1488^3,IF(P1488&lt;735,666+13002/(738-P1488),IF(P1488&lt;900,545+17820/(P1488-731),650)))</f>
        <v>648.9170416032822</v>
      </c>
      <c r="S1488" s="12">
        <f>LambdaP*MassivSI/(dP/1000)/(R1488*RhoA)/(1+Q1488/3)*(D1488-P1488)*DeltaT-(EXP(Q1488/10)-1)*(D1488-D1487)</f>
        <v>0.24990607257815914</v>
      </c>
    </row>
    <row r="1489" spans="2:19" x14ac:dyDescent="0.25">
      <c r="B1489" s="3">
        <f t="shared" si="88"/>
        <v>7355</v>
      </c>
      <c r="C1489" s="14">
        <f t="shared" si="89"/>
        <v>122.58333333333333</v>
      </c>
      <c r="D1489" s="11">
        <f t="shared" si="90"/>
        <v>1052.2275953191929</v>
      </c>
      <c r="E1489" s="11">
        <f t="shared" si="91"/>
        <v>475.4389295412484</v>
      </c>
      <c r="F1489" s="11">
        <f>L1489</f>
        <v>475.4389295412484</v>
      </c>
      <c r="G1489" s="11">
        <f>P1489</f>
        <v>475.4389295412484</v>
      </c>
      <c r="H1489" s="24">
        <f>H1488+IF(Limit=Oui,MAX(0,K1488),K1488)</f>
        <v>475.4389295412484</v>
      </c>
      <c r="I1489" s="12">
        <f>Cp*RhoP/(J1489*RhoA)*dP/1000*MassivSS</f>
        <v>0.43638701119379247</v>
      </c>
      <c r="J1489" s="24">
        <f>IF(H1489&lt;600,425+0.773*H1489-1.69/1000*H1489^2+2.22/1000^2*H1489^3,IF(H1489&lt;735,666+13002/(738-H1489),IF(H1489&lt;900,545+17820/(H1489-731),650)))</f>
        <v>649.08475068966459</v>
      </c>
      <c r="K1489" s="12">
        <f>LambdaP*MassivSS/(dP/1000)/(J1489*RhoA)/(1+I1489/3)*(D1489-H1489)*DeltaT-(EXP(I1489/10)-1)*(D1489-D1488)</f>
        <v>0.24978765263483518</v>
      </c>
      <c r="L1489" s="24">
        <f>L1488+IF(Limit=Oui,MAX(0,O1488),O1488)</f>
        <v>475.4389295412484</v>
      </c>
      <c r="M1489" s="12">
        <f>Cp*RhoP/(N1489*RhoA)*dP/1000*MassivW</f>
        <v>0.43638701119379247</v>
      </c>
      <c r="N1489" s="24">
        <f>IF(L1489&lt;600,425+0.773*L1489-1.69/1000*L1489^2+2.22/1000^2*L1489^3,IF(L1489&lt;735,666+13002/(738-L1489),IF(L1489&lt;900,545+17820/(L1489-731),650)))</f>
        <v>649.08475068966459</v>
      </c>
      <c r="O1489" s="12">
        <f>LambdaP*MassivW/(dP/1000)/(N1489*RhoA)/(1+M1489/3)*(D1489-L1489)*DeltaT-(EXP(M1489/10)-1)*(D1489-D1488)</f>
        <v>0.24978765263483518</v>
      </c>
      <c r="P1489" s="24">
        <f>P1488+IF(Limit=Oui,MAX(0,S1488),S1488)</f>
        <v>475.4389295412484</v>
      </c>
      <c r="Q1489" s="12">
        <f>Cp*RhoP/(R1489*RhoA)*dP/1000*MassivSI</f>
        <v>0.43638701119379247</v>
      </c>
      <c r="R1489" s="24">
        <f>IF(P1489&lt;600,425+0.773*P1489-1.69/1000*P1489^2+2.22/1000^2*P1489^3,IF(P1489&lt;735,666+13002/(738-P1489),IF(P1489&lt;900,545+17820/(P1489-731),650)))</f>
        <v>649.08475068966459</v>
      </c>
      <c r="S1489" s="12">
        <f>LambdaP*MassivSI/(dP/1000)/(R1489*RhoA)/(1+Q1489/3)*(D1489-P1489)*DeltaT-(EXP(Q1489/10)-1)*(D1489-D1488)</f>
        <v>0.24978765263483518</v>
      </c>
    </row>
    <row r="1490" spans="2:19" x14ac:dyDescent="0.25">
      <c r="B1490" s="3">
        <f t="shared" si="88"/>
        <v>7360</v>
      </c>
      <c r="C1490" s="14">
        <f t="shared" si="89"/>
        <v>122.66666666666667</v>
      </c>
      <c r="D1490" s="11">
        <f t="shared" si="90"/>
        <v>1052.3293139899406</v>
      </c>
      <c r="E1490" s="11">
        <f t="shared" si="91"/>
        <v>475.68871719388324</v>
      </c>
      <c r="F1490" s="11">
        <f>L1490</f>
        <v>475.68871719388324</v>
      </c>
      <c r="G1490" s="11">
        <f>P1490</f>
        <v>475.68871719388324</v>
      </c>
      <c r="H1490" s="24">
        <f>H1489+IF(Limit=Oui,MAX(0,K1489),K1489)</f>
        <v>475.68871719388324</v>
      </c>
      <c r="I1490" s="12">
        <f>Cp*RhoP/(J1490*RhoA)*dP/1000*MassivSS</f>
        <v>0.43627421717503628</v>
      </c>
      <c r="J1490" s="24">
        <f>IF(H1490&lt;600,425+0.773*H1490-1.69/1000*H1490^2+2.22/1000^2*H1490^3,IF(H1490&lt;735,666+13002/(738-H1490),IF(H1490&lt;900,545+17820/(H1490-731),650)))</f>
        <v>649.25256458895421</v>
      </c>
      <c r="K1490" s="12">
        <f>LambdaP*MassivSS/(dP/1000)/(J1490*RhoA)/(1+I1490/3)*(D1490-H1490)*DeltaT-(EXP(I1490/10)-1)*(D1490-D1489)</f>
        <v>0.24966926824490898</v>
      </c>
      <c r="L1490" s="24">
        <f>L1489+IF(Limit=Oui,MAX(0,O1489),O1489)</f>
        <v>475.68871719388324</v>
      </c>
      <c r="M1490" s="12">
        <f>Cp*RhoP/(N1490*RhoA)*dP/1000*MassivW</f>
        <v>0.43627421717503628</v>
      </c>
      <c r="N1490" s="24">
        <f>IF(L1490&lt;600,425+0.773*L1490-1.69/1000*L1490^2+2.22/1000^2*L1490^3,IF(L1490&lt;735,666+13002/(738-L1490),IF(L1490&lt;900,545+17820/(L1490-731),650)))</f>
        <v>649.25256458895421</v>
      </c>
      <c r="O1490" s="12">
        <f>LambdaP*MassivW/(dP/1000)/(N1490*RhoA)/(1+M1490/3)*(D1490-L1490)*DeltaT-(EXP(M1490/10)-1)*(D1490-D1489)</f>
        <v>0.24966926824490898</v>
      </c>
      <c r="P1490" s="24">
        <f>P1489+IF(Limit=Oui,MAX(0,S1489),S1489)</f>
        <v>475.68871719388324</v>
      </c>
      <c r="Q1490" s="12">
        <f>Cp*RhoP/(R1490*RhoA)*dP/1000*MassivSI</f>
        <v>0.43627421717503628</v>
      </c>
      <c r="R1490" s="24">
        <f>IF(P1490&lt;600,425+0.773*P1490-1.69/1000*P1490^2+2.22/1000^2*P1490^3,IF(P1490&lt;735,666+13002/(738-P1490),IF(P1490&lt;900,545+17820/(P1490-731),650)))</f>
        <v>649.25256458895421</v>
      </c>
      <c r="S1490" s="12">
        <f>LambdaP*MassivSI/(dP/1000)/(R1490*RhoA)/(1+Q1490/3)*(D1490-P1490)*DeltaT-(EXP(Q1490/10)-1)*(D1490-D1489)</f>
        <v>0.24966926824490898</v>
      </c>
    </row>
    <row r="1491" spans="2:19" x14ac:dyDescent="0.25">
      <c r="B1491" s="3">
        <f t="shared" ref="B1491:B1554" si="92">B1490+DeltaT</f>
        <v>7365</v>
      </c>
      <c r="C1491" s="14">
        <f t="shared" ref="C1491:C1554" si="93">B1491/60</f>
        <v>122.75</v>
      </c>
      <c r="D1491" s="11">
        <f t="shared" ref="D1491:D1554" si="94">20+345*LOG(8*C1491+1,10)</f>
        <v>1052.4309636520868</v>
      </c>
      <c r="E1491" s="11">
        <f t="shared" ref="E1491:E1554" si="95">H1491</f>
        <v>475.93838646212816</v>
      </c>
      <c r="F1491" s="11">
        <f>L1491</f>
        <v>475.93838646212816</v>
      </c>
      <c r="G1491" s="11">
        <f>P1491</f>
        <v>475.93838646212816</v>
      </c>
      <c r="H1491" s="24">
        <f>H1490+IF(Limit=Oui,MAX(0,K1490),K1490)</f>
        <v>475.93838646212816</v>
      </c>
      <c r="I1491" s="12">
        <f>Cp*RhoP/(J1491*RhoA)*dP/1000*MassivSS</f>
        <v>0.4361614110760248</v>
      </c>
      <c r="J1491" s="24">
        <f>IF(H1491&lt;600,425+0.773*H1491-1.69/1000*H1491^2+2.22/1000^2*H1491^3,IF(H1491&lt;735,666+13002/(738-H1491),IF(H1491&lt;900,545+17820/(H1491-731),650)))</f>
        <v>649.42048327048951</v>
      </c>
      <c r="K1491" s="12">
        <f>LambdaP*MassivSS/(dP/1000)/(J1491*RhoA)/(1+I1491/3)*(D1491-H1491)*DeltaT-(EXP(I1491/10)-1)*(D1491-D1490)</f>
        <v>0.24955091947918584</v>
      </c>
      <c r="L1491" s="24">
        <f>L1490+IF(Limit=Oui,MAX(0,O1490),O1490)</f>
        <v>475.93838646212816</v>
      </c>
      <c r="M1491" s="12">
        <f>Cp*RhoP/(N1491*RhoA)*dP/1000*MassivW</f>
        <v>0.4361614110760248</v>
      </c>
      <c r="N1491" s="24">
        <f>IF(L1491&lt;600,425+0.773*L1491-1.69/1000*L1491^2+2.22/1000^2*L1491^3,IF(L1491&lt;735,666+13002/(738-L1491),IF(L1491&lt;900,545+17820/(L1491-731),650)))</f>
        <v>649.42048327048951</v>
      </c>
      <c r="O1491" s="12">
        <f>LambdaP*MassivW/(dP/1000)/(N1491*RhoA)/(1+M1491/3)*(D1491-L1491)*DeltaT-(EXP(M1491/10)-1)*(D1491-D1490)</f>
        <v>0.24955091947918584</v>
      </c>
      <c r="P1491" s="24">
        <f>P1490+IF(Limit=Oui,MAX(0,S1490),S1490)</f>
        <v>475.93838646212816</v>
      </c>
      <c r="Q1491" s="12">
        <f>Cp*RhoP/(R1491*RhoA)*dP/1000*MassivSI</f>
        <v>0.4361614110760248</v>
      </c>
      <c r="R1491" s="24">
        <f>IF(P1491&lt;600,425+0.773*P1491-1.69/1000*P1491^2+2.22/1000^2*P1491^3,IF(P1491&lt;735,666+13002/(738-P1491),IF(P1491&lt;900,545+17820/(P1491-731),650)))</f>
        <v>649.42048327048951</v>
      </c>
      <c r="S1491" s="12">
        <f>LambdaP*MassivSI/(dP/1000)/(R1491*RhoA)/(1+Q1491/3)*(D1491-P1491)*DeltaT-(EXP(Q1491/10)-1)*(D1491-D1490)</f>
        <v>0.24955091947918584</v>
      </c>
    </row>
    <row r="1492" spans="2:19" x14ac:dyDescent="0.25">
      <c r="B1492" s="3">
        <f t="shared" si="92"/>
        <v>7370</v>
      </c>
      <c r="C1492" s="14">
        <f t="shared" si="93"/>
        <v>122.83333333333333</v>
      </c>
      <c r="D1492" s="11">
        <f t="shared" si="94"/>
        <v>1052.5325443992024</v>
      </c>
      <c r="E1492" s="11">
        <f t="shared" si="95"/>
        <v>476.18793738160736</v>
      </c>
      <c r="F1492" s="11">
        <f>L1492</f>
        <v>476.18793738160736</v>
      </c>
      <c r="G1492" s="11">
        <f>P1492</f>
        <v>476.18793738160736</v>
      </c>
      <c r="H1492" s="24">
        <f>H1491+IF(Limit=Oui,MAX(0,K1491),K1491)</f>
        <v>476.18793738160736</v>
      </c>
      <c r="I1492" s="12">
        <f>Cp*RhoP/(J1492*RhoA)*dP/1000*MassivSS</f>
        <v>0.43604859298150755</v>
      </c>
      <c r="J1492" s="24">
        <f>IF(H1492&lt;600,425+0.773*H1492-1.69/1000*H1492^2+2.22/1000^2*H1492^3,IF(H1492&lt;735,666+13002/(738-H1492),IF(H1492&lt;900,545+17820/(H1492-731),650)))</f>
        <v>649.58850670329571</v>
      </c>
      <c r="K1492" s="12">
        <f>LambdaP*MassivSS/(dP/1000)/(J1492*RhoA)/(1+I1492/3)*(D1492-H1492)*DeltaT-(EXP(I1492/10)-1)*(D1492-D1491)</f>
        <v>0.24943260640827555</v>
      </c>
      <c r="L1492" s="24">
        <f>L1491+IF(Limit=Oui,MAX(0,O1491),O1491)</f>
        <v>476.18793738160736</v>
      </c>
      <c r="M1492" s="12">
        <f>Cp*RhoP/(N1492*RhoA)*dP/1000*MassivW</f>
        <v>0.43604859298150755</v>
      </c>
      <c r="N1492" s="24">
        <f>IF(L1492&lt;600,425+0.773*L1492-1.69/1000*L1492^2+2.22/1000^2*L1492^3,IF(L1492&lt;735,666+13002/(738-L1492),IF(L1492&lt;900,545+17820/(L1492-731),650)))</f>
        <v>649.58850670329571</v>
      </c>
      <c r="O1492" s="12">
        <f>LambdaP*MassivW/(dP/1000)/(N1492*RhoA)/(1+M1492/3)*(D1492-L1492)*DeltaT-(EXP(M1492/10)-1)*(D1492-D1491)</f>
        <v>0.24943260640827555</v>
      </c>
      <c r="P1492" s="24">
        <f>P1491+IF(Limit=Oui,MAX(0,S1491),S1491)</f>
        <v>476.18793738160736</v>
      </c>
      <c r="Q1492" s="12">
        <f>Cp*RhoP/(R1492*RhoA)*dP/1000*MassivSI</f>
        <v>0.43604859298150755</v>
      </c>
      <c r="R1492" s="24">
        <f>IF(P1492&lt;600,425+0.773*P1492-1.69/1000*P1492^2+2.22/1000^2*P1492^3,IF(P1492&lt;735,666+13002/(738-P1492),IF(P1492&lt;900,545+17820/(P1492-731),650)))</f>
        <v>649.58850670329571</v>
      </c>
      <c r="S1492" s="12">
        <f>LambdaP*MassivSI/(dP/1000)/(R1492*RhoA)/(1+Q1492/3)*(D1492-P1492)*DeltaT-(EXP(Q1492/10)-1)*(D1492-D1491)</f>
        <v>0.24943260640827555</v>
      </c>
    </row>
    <row r="1493" spans="2:19" x14ac:dyDescent="0.25">
      <c r="B1493" s="3">
        <f t="shared" si="92"/>
        <v>7375</v>
      </c>
      <c r="C1493" s="14">
        <f t="shared" si="93"/>
        <v>122.91666666666667</v>
      </c>
      <c r="D1493" s="11">
        <f t="shared" si="94"/>
        <v>1052.6340563246683</v>
      </c>
      <c r="E1493" s="11">
        <f t="shared" si="95"/>
        <v>476.43736998801563</v>
      </c>
      <c r="F1493" s="11">
        <f>L1493</f>
        <v>476.43736998801563</v>
      </c>
      <c r="G1493" s="11">
        <f>P1493</f>
        <v>476.43736998801563</v>
      </c>
      <c r="H1493" s="24">
        <f>H1492+IF(Limit=Oui,MAX(0,K1492),K1492)</f>
        <v>476.43736998801563</v>
      </c>
      <c r="I1493" s="12">
        <f>Cp*RhoP/(J1493*RhoA)*dP/1000*MassivSS</f>
        <v>0.43593576297634545</v>
      </c>
      <c r="J1493" s="24">
        <f>IF(H1493&lt;600,425+0.773*H1493-1.69/1000*H1493^2+2.22/1000^2*H1493^3,IF(H1493&lt;735,666+13002/(738-H1493),IF(H1493&lt;900,545+17820/(H1493-731),650)))</f>
        <v>649.75663485608629</v>
      </c>
      <c r="K1493" s="12">
        <f>LambdaP*MassivSS/(dP/1000)/(J1493*RhoA)/(1+I1493/3)*(D1493-H1493)*DeltaT-(EXP(I1493/10)-1)*(D1493-D1492)</f>
        <v>0.24931432910263229</v>
      </c>
      <c r="L1493" s="24">
        <f>L1492+IF(Limit=Oui,MAX(0,O1492),O1492)</f>
        <v>476.43736998801563</v>
      </c>
      <c r="M1493" s="12">
        <f>Cp*RhoP/(N1493*RhoA)*dP/1000*MassivW</f>
        <v>0.43593576297634545</v>
      </c>
      <c r="N1493" s="24">
        <f>IF(L1493&lt;600,425+0.773*L1493-1.69/1000*L1493^2+2.22/1000^2*L1493^3,IF(L1493&lt;735,666+13002/(738-L1493),IF(L1493&lt;900,545+17820/(L1493-731),650)))</f>
        <v>649.75663485608629</v>
      </c>
      <c r="O1493" s="12">
        <f>LambdaP*MassivW/(dP/1000)/(N1493*RhoA)/(1+M1493/3)*(D1493-L1493)*DeltaT-(EXP(M1493/10)-1)*(D1493-D1492)</f>
        <v>0.24931432910263229</v>
      </c>
      <c r="P1493" s="24">
        <f>P1492+IF(Limit=Oui,MAX(0,S1492),S1492)</f>
        <v>476.43736998801563</v>
      </c>
      <c r="Q1493" s="12">
        <f>Cp*RhoP/(R1493*RhoA)*dP/1000*MassivSI</f>
        <v>0.43593576297634545</v>
      </c>
      <c r="R1493" s="24">
        <f>IF(P1493&lt;600,425+0.773*P1493-1.69/1000*P1493^2+2.22/1000^2*P1493^3,IF(P1493&lt;735,666+13002/(738-P1493),IF(P1493&lt;900,545+17820/(P1493-731),650)))</f>
        <v>649.75663485608629</v>
      </c>
      <c r="S1493" s="12">
        <f>LambdaP*MassivSI/(dP/1000)/(R1493*RhoA)/(1+Q1493/3)*(D1493-P1493)*DeltaT-(EXP(Q1493/10)-1)*(D1493-D1492)</f>
        <v>0.24931432910263229</v>
      </c>
    </row>
    <row r="1494" spans="2:19" x14ac:dyDescent="0.25">
      <c r="B1494" s="3">
        <f t="shared" si="92"/>
        <v>7380</v>
      </c>
      <c r="C1494" s="14">
        <f t="shared" si="93"/>
        <v>123</v>
      </c>
      <c r="D1494" s="11">
        <f t="shared" si="94"/>
        <v>1052.735499521676</v>
      </c>
      <c r="E1494" s="11">
        <f t="shared" si="95"/>
        <v>476.68668431711825</v>
      </c>
      <c r="F1494" s="11">
        <f>L1494</f>
        <v>476.68668431711825</v>
      </c>
      <c r="G1494" s="11">
        <f>P1494</f>
        <v>476.68668431711825</v>
      </c>
      <c r="H1494" s="24">
        <f>H1493+IF(Limit=Oui,MAX(0,K1493),K1493)</f>
        <v>476.68668431711825</v>
      </c>
      <c r="I1494" s="12">
        <f>Cp*RhoP/(J1494*RhoA)*dP/1000*MassivSS</f>
        <v>0.4358229211455103</v>
      </c>
      <c r="J1494" s="24">
        <f>IF(H1494&lt;600,425+0.773*H1494-1.69/1000*H1494^2+2.22/1000^2*H1494^3,IF(H1494&lt;735,666+13002/(738-H1494),IF(H1494&lt;900,545+17820/(H1494-731),650)))</f>
        <v>649.92486769726361</v>
      </c>
      <c r="K1494" s="12">
        <f>LambdaP*MassivSS/(dP/1000)/(J1494*RhoA)/(1+I1494/3)*(D1494-H1494)*DeltaT-(EXP(I1494/10)-1)*(D1494-D1493)</f>
        <v>0.24919608763257531</v>
      </c>
      <c r="L1494" s="24">
        <f>L1493+IF(Limit=Oui,MAX(0,O1493),O1493)</f>
        <v>476.68668431711825</v>
      </c>
      <c r="M1494" s="12">
        <f>Cp*RhoP/(N1494*RhoA)*dP/1000*MassivW</f>
        <v>0.4358229211455103</v>
      </c>
      <c r="N1494" s="24">
        <f>IF(L1494&lt;600,425+0.773*L1494-1.69/1000*L1494^2+2.22/1000^2*L1494^3,IF(L1494&lt;735,666+13002/(738-L1494),IF(L1494&lt;900,545+17820/(L1494-731),650)))</f>
        <v>649.92486769726361</v>
      </c>
      <c r="O1494" s="12">
        <f>LambdaP*MassivW/(dP/1000)/(N1494*RhoA)/(1+M1494/3)*(D1494-L1494)*DeltaT-(EXP(M1494/10)-1)*(D1494-D1493)</f>
        <v>0.24919608763257531</v>
      </c>
      <c r="P1494" s="24">
        <f>P1493+IF(Limit=Oui,MAX(0,S1493),S1493)</f>
        <v>476.68668431711825</v>
      </c>
      <c r="Q1494" s="12">
        <f>Cp*RhoP/(R1494*RhoA)*dP/1000*MassivSI</f>
        <v>0.4358229211455103</v>
      </c>
      <c r="R1494" s="24">
        <f>IF(P1494&lt;600,425+0.773*P1494-1.69/1000*P1494^2+2.22/1000^2*P1494^3,IF(P1494&lt;735,666+13002/(738-P1494),IF(P1494&lt;900,545+17820/(P1494-731),650)))</f>
        <v>649.92486769726361</v>
      </c>
      <c r="S1494" s="12">
        <f>LambdaP*MassivSI/(dP/1000)/(R1494*RhoA)/(1+Q1494/3)*(D1494-P1494)*DeltaT-(EXP(Q1494/10)-1)*(D1494-D1493)</f>
        <v>0.24919608763257531</v>
      </c>
    </row>
    <row r="1495" spans="2:19" x14ac:dyDescent="0.25">
      <c r="B1495" s="3">
        <f t="shared" si="92"/>
        <v>7385</v>
      </c>
      <c r="C1495" s="14">
        <f t="shared" si="93"/>
        <v>123.08333333333333</v>
      </c>
      <c r="D1495" s="11">
        <f t="shared" si="94"/>
        <v>1052.836874083227</v>
      </c>
      <c r="E1495" s="11">
        <f t="shared" si="95"/>
        <v>476.93588040475083</v>
      </c>
      <c r="F1495" s="11">
        <f>L1495</f>
        <v>476.93588040475083</v>
      </c>
      <c r="G1495" s="11">
        <f>P1495</f>
        <v>476.93588040475083</v>
      </c>
      <c r="H1495" s="24">
        <f>H1494+IF(Limit=Oui,MAX(0,K1494),K1494)</f>
        <v>476.93588040475083</v>
      </c>
      <c r="I1495" s="12">
        <f>Cp*RhoP/(J1495*RhoA)*dP/1000*MassivSS</f>
        <v>0.43571006757408293</v>
      </c>
      <c r="J1495" s="24">
        <f>IF(H1495&lt;600,425+0.773*H1495-1.69/1000*H1495^2+2.22/1000^2*H1495^3,IF(H1495&lt;735,666+13002/(738-H1495),IF(H1495&lt;900,545+17820/(H1495-731),650)))</f>
        <v>650.09320519491985</v>
      </c>
      <c r="K1495" s="12">
        <f>LambdaP*MassivSS/(dP/1000)/(J1495*RhoA)/(1+I1495/3)*(D1495-H1495)*DeltaT-(EXP(I1495/10)-1)*(D1495-D1494)</f>
        <v>0.24907788206830811</v>
      </c>
      <c r="L1495" s="24">
        <f>L1494+IF(Limit=Oui,MAX(0,O1494),O1494)</f>
        <v>476.93588040475083</v>
      </c>
      <c r="M1495" s="12">
        <f>Cp*RhoP/(N1495*RhoA)*dP/1000*MassivW</f>
        <v>0.43571006757408293</v>
      </c>
      <c r="N1495" s="24">
        <f>IF(L1495&lt;600,425+0.773*L1495-1.69/1000*L1495^2+2.22/1000^2*L1495^3,IF(L1495&lt;735,666+13002/(738-L1495),IF(L1495&lt;900,545+17820/(L1495-731),650)))</f>
        <v>650.09320519491985</v>
      </c>
      <c r="O1495" s="12">
        <f>LambdaP*MassivW/(dP/1000)/(N1495*RhoA)/(1+M1495/3)*(D1495-L1495)*DeltaT-(EXP(M1495/10)-1)*(D1495-D1494)</f>
        <v>0.24907788206830811</v>
      </c>
      <c r="P1495" s="24">
        <f>P1494+IF(Limit=Oui,MAX(0,S1494),S1494)</f>
        <v>476.93588040475083</v>
      </c>
      <c r="Q1495" s="12">
        <f>Cp*RhoP/(R1495*RhoA)*dP/1000*MassivSI</f>
        <v>0.43571006757408293</v>
      </c>
      <c r="R1495" s="24">
        <f>IF(P1495&lt;600,425+0.773*P1495-1.69/1000*P1495^2+2.22/1000^2*P1495^3,IF(P1495&lt;735,666+13002/(738-P1495),IF(P1495&lt;900,545+17820/(P1495-731),650)))</f>
        <v>650.09320519491985</v>
      </c>
      <c r="S1495" s="12">
        <f>LambdaP*MassivSI/(dP/1000)/(R1495*RhoA)/(1+Q1495/3)*(D1495-P1495)*DeltaT-(EXP(Q1495/10)-1)*(D1495-D1494)</f>
        <v>0.24907788206830811</v>
      </c>
    </row>
    <row r="1496" spans="2:19" x14ac:dyDescent="0.25">
      <c r="B1496" s="3">
        <f t="shared" si="92"/>
        <v>7390</v>
      </c>
      <c r="C1496" s="14">
        <f t="shared" si="93"/>
        <v>123.16666666666667</v>
      </c>
      <c r="D1496" s="11">
        <f t="shared" si="94"/>
        <v>1052.9381801021348</v>
      </c>
      <c r="E1496" s="11">
        <f t="shared" si="95"/>
        <v>477.18495828681915</v>
      </c>
      <c r="F1496" s="11">
        <f>L1496</f>
        <v>477.18495828681915</v>
      </c>
      <c r="G1496" s="11">
        <f>P1496</f>
        <v>477.18495828681915</v>
      </c>
      <c r="H1496" s="24">
        <f>H1495+IF(Limit=Oui,MAX(0,K1495),K1495)</f>
        <v>477.18495828681915</v>
      </c>
      <c r="I1496" s="12">
        <f>Cp*RhoP/(J1496*RhoA)*dP/1000*MassivSS</f>
        <v>0.43559720234725263</v>
      </c>
      <c r="J1496" s="24">
        <f>IF(H1496&lt;600,425+0.773*H1496-1.69/1000*H1496^2+2.22/1000^2*H1496^3,IF(H1496&lt;735,666+13002/(738-H1496),IF(H1496&lt;900,545+17820/(H1496-731),650)))</f>
        <v>650.26164731683821</v>
      </c>
      <c r="K1496" s="12">
        <f>LambdaP*MassivSS/(dP/1000)/(J1496*RhoA)/(1+I1496/3)*(D1496-H1496)*DeltaT-(EXP(I1496/10)-1)*(D1496-D1495)</f>
        <v>0.24895971247982784</v>
      </c>
      <c r="L1496" s="24">
        <f>L1495+IF(Limit=Oui,MAX(0,O1495),O1495)</f>
        <v>477.18495828681915</v>
      </c>
      <c r="M1496" s="12">
        <f>Cp*RhoP/(N1496*RhoA)*dP/1000*MassivW</f>
        <v>0.43559720234725263</v>
      </c>
      <c r="N1496" s="24">
        <f>IF(L1496&lt;600,425+0.773*L1496-1.69/1000*L1496^2+2.22/1000^2*L1496^3,IF(L1496&lt;735,666+13002/(738-L1496),IF(L1496&lt;900,545+17820/(L1496-731),650)))</f>
        <v>650.26164731683821</v>
      </c>
      <c r="O1496" s="12">
        <f>LambdaP*MassivW/(dP/1000)/(N1496*RhoA)/(1+M1496/3)*(D1496-L1496)*DeltaT-(EXP(M1496/10)-1)*(D1496-D1495)</f>
        <v>0.24895971247982784</v>
      </c>
      <c r="P1496" s="24">
        <f>P1495+IF(Limit=Oui,MAX(0,S1495),S1495)</f>
        <v>477.18495828681915</v>
      </c>
      <c r="Q1496" s="12">
        <f>Cp*RhoP/(R1496*RhoA)*dP/1000*MassivSI</f>
        <v>0.43559720234725263</v>
      </c>
      <c r="R1496" s="24">
        <f>IF(P1496&lt;600,425+0.773*P1496-1.69/1000*P1496^2+2.22/1000^2*P1496^3,IF(P1496&lt;735,666+13002/(738-P1496),IF(P1496&lt;900,545+17820/(P1496-731),650)))</f>
        <v>650.26164731683821</v>
      </c>
      <c r="S1496" s="12">
        <f>LambdaP*MassivSI/(dP/1000)/(R1496*RhoA)/(1+Q1496/3)*(D1496-P1496)*DeltaT-(EXP(Q1496/10)-1)*(D1496-D1495)</f>
        <v>0.24895971247982784</v>
      </c>
    </row>
    <row r="1497" spans="2:19" x14ac:dyDescent="0.25">
      <c r="B1497" s="3">
        <f t="shared" si="92"/>
        <v>7395</v>
      </c>
      <c r="C1497" s="14">
        <f t="shared" si="93"/>
        <v>123.25</v>
      </c>
      <c r="D1497" s="11">
        <f t="shared" si="94"/>
        <v>1053.0394176710247</v>
      </c>
      <c r="E1497" s="11">
        <f t="shared" si="95"/>
        <v>477.43391799929896</v>
      </c>
      <c r="F1497" s="11">
        <f>L1497</f>
        <v>477.43391799929896</v>
      </c>
      <c r="G1497" s="11">
        <f>P1497</f>
        <v>477.43391799929896</v>
      </c>
      <c r="H1497" s="24">
        <f>H1496+IF(Limit=Oui,MAX(0,K1496),K1496)</f>
        <v>477.43391799929896</v>
      </c>
      <c r="I1497" s="12">
        <f>Cp*RhoP/(J1497*RhoA)*dP/1000*MassivSS</f>
        <v>0.43548432555031552</v>
      </c>
      <c r="J1497" s="24">
        <f>IF(H1497&lt;600,425+0.773*H1497-1.69/1000*H1497^2+2.22/1000^2*H1497^3,IF(H1497&lt;735,666+13002/(738-H1497),IF(H1497&lt;900,545+17820/(H1497-731),650)))</f>
        <v>650.43019403049425</v>
      </c>
      <c r="K1497" s="12">
        <f>LambdaP*MassivSS/(dP/1000)/(J1497*RhoA)/(1+I1497/3)*(D1497-H1497)*DeltaT-(EXP(I1497/10)-1)*(D1497-D1496)</f>
        <v>0.24884157893700604</v>
      </c>
      <c r="L1497" s="24">
        <f>L1496+IF(Limit=Oui,MAX(0,O1496),O1496)</f>
        <v>477.43391799929896</v>
      </c>
      <c r="M1497" s="12">
        <f>Cp*RhoP/(N1497*RhoA)*dP/1000*MassivW</f>
        <v>0.43548432555031552</v>
      </c>
      <c r="N1497" s="24">
        <f>IF(L1497&lt;600,425+0.773*L1497-1.69/1000*L1497^2+2.22/1000^2*L1497^3,IF(L1497&lt;735,666+13002/(738-L1497),IF(L1497&lt;900,545+17820/(L1497-731),650)))</f>
        <v>650.43019403049425</v>
      </c>
      <c r="O1497" s="12">
        <f>LambdaP*MassivW/(dP/1000)/(N1497*RhoA)/(1+M1497/3)*(D1497-L1497)*DeltaT-(EXP(M1497/10)-1)*(D1497-D1496)</f>
        <v>0.24884157893700604</v>
      </c>
      <c r="P1497" s="24">
        <f>P1496+IF(Limit=Oui,MAX(0,S1496),S1496)</f>
        <v>477.43391799929896</v>
      </c>
      <c r="Q1497" s="12">
        <f>Cp*RhoP/(R1497*RhoA)*dP/1000*MassivSI</f>
        <v>0.43548432555031552</v>
      </c>
      <c r="R1497" s="24">
        <f>IF(P1497&lt;600,425+0.773*P1497-1.69/1000*P1497^2+2.22/1000^2*P1497^3,IF(P1497&lt;735,666+13002/(738-P1497),IF(P1497&lt;900,545+17820/(P1497-731),650)))</f>
        <v>650.43019403049425</v>
      </c>
      <c r="S1497" s="12">
        <f>LambdaP*MassivSI/(dP/1000)/(R1497*RhoA)/(1+Q1497/3)*(D1497-P1497)*DeltaT-(EXP(Q1497/10)-1)*(D1497-D1496)</f>
        <v>0.24884157893700604</v>
      </c>
    </row>
    <row r="1498" spans="2:19" x14ac:dyDescent="0.25">
      <c r="B1498" s="3">
        <f t="shared" si="92"/>
        <v>7400</v>
      </c>
      <c r="C1498" s="14">
        <f t="shared" si="93"/>
        <v>123.33333333333333</v>
      </c>
      <c r="D1498" s="11">
        <f t="shared" si="94"/>
        <v>1053.140586882334</v>
      </c>
      <c r="E1498" s="11">
        <f t="shared" si="95"/>
        <v>477.68275957823596</v>
      </c>
      <c r="F1498" s="11">
        <f>L1498</f>
        <v>477.68275957823596</v>
      </c>
      <c r="G1498" s="11">
        <f>P1498</f>
        <v>477.68275957823596</v>
      </c>
      <c r="H1498" s="24">
        <f>H1497+IF(Limit=Oui,MAX(0,K1497),K1497)</f>
        <v>477.68275957823596</v>
      </c>
      <c r="I1498" s="12">
        <f>Cp*RhoP/(J1498*RhoA)*dP/1000*MassivSS</f>
        <v>0.43537143726867322</v>
      </c>
      <c r="J1498" s="24">
        <f>IF(H1498&lt;600,425+0.773*H1498-1.69/1000*H1498^2+2.22/1000^2*H1498^3,IF(H1498&lt;735,666+13002/(738-H1498),IF(H1498&lt;900,545+17820/(H1498-731),650)))</f>
        <v>650.59884530305601</v>
      </c>
      <c r="K1498" s="12">
        <f>LambdaP*MassivSS/(dP/1000)/(J1498*RhoA)/(1+I1498/3)*(D1498-H1498)*DeltaT-(EXP(I1498/10)-1)*(D1498-D1497)</f>
        <v>0.24872348150959783</v>
      </c>
      <c r="L1498" s="24">
        <f>L1497+IF(Limit=Oui,MAX(0,O1497),O1497)</f>
        <v>477.68275957823596</v>
      </c>
      <c r="M1498" s="12">
        <f>Cp*RhoP/(N1498*RhoA)*dP/1000*MassivW</f>
        <v>0.43537143726867322</v>
      </c>
      <c r="N1498" s="24">
        <f>IF(L1498&lt;600,425+0.773*L1498-1.69/1000*L1498^2+2.22/1000^2*L1498^3,IF(L1498&lt;735,666+13002/(738-L1498),IF(L1498&lt;900,545+17820/(L1498-731),650)))</f>
        <v>650.59884530305601</v>
      </c>
      <c r="O1498" s="12">
        <f>LambdaP*MassivW/(dP/1000)/(N1498*RhoA)/(1+M1498/3)*(D1498-L1498)*DeltaT-(EXP(M1498/10)-1)*(D1498-D1497)</f>
        <v>0.24872348150959783</v>
      </c>
      <c r="P1498" s="24">
        <f>P1497+IF(Limit=Oui,MAX(0,S1497),S1497)</f>
        <v>477.68275957823596</v>
      </c>
      <c r="Q1498" s="12">
        <f>Cp*RhoP/(R1498*RhoA)*dP/1000*MassivSI</f>
        <v>0.43537143726867322</v>
      </c>
      <c r="R1498" s="24">
        <f>IF(P1498&lt;600,425+0.773*P1498-1.69/1000*P1498^2+2.22/1000^2*P1498^3,IF(P1498&lt;735,666+13002/(738-P1498),IF(P1498&lt;900,545+17820/(P1498-731),650)))</f>
        <v>650.59884530305601</v>
      </c>
      <c r="S1498" s="12">
        <f>LambdaP*MassivSI/(dP/1000)/(R1498*RhoA)/(1+Q1498/3)*(D1498-P1498)*DeltaT-(EXP(Q1498/10)-1)*(D1498-D1497)</f>
        <v>0.24872348150959783</v>
      </c>
    </row>
    <row r="1499" spans="2:19" x14ac:dyDescent="0.25">
      <c r="B1499" s="3">
        <f t="shared" si="92"/>
        <v>7405</v>
      </c>
      <c r="C1499" s="14">
        <f t="shared" si="93"/>
        <v>123.41666666666667</v>
      </c>
      <c r="D1499" s="11">
        <f t="shared" si="94"/>
        <v>1053.2416878283134</v>
      </c>
      <c r="E1499" s="11">
        <f t="shared" si="95"/>
        <v>477.93148305974557</v>
      </c>
      <c r="F1499" s="11">
        <f>L1499</f>
        <v>477.93148305974557</v>
      </c>
      <c r="G1499" s="11">
        <f>P1499</f>
        <v>477.93148305974557</v>
      </c>
      <c r="H1499" s="24">
        <f>H1498+IF(Limit=Oui,MAX(0,K1498),K1498)</f>
        <v>477.93148305974557</v>
      </c>
      <c r="I1499" s="12">
        <f>Cp*RhoP/(J1499*RhoA)*dP/1000*MassivSS</f>
        <v>0.43525853758783134</v>
      </c>
      <c r="J1499" s="24">
        <f>IF(H1499&lt;600,425+0.773*H1499-1.69/1000*H1499^2+2.22/1000^2*H1499^3,IF(H1499&lt;735,666+13002/(738-H1499),IF(H1499&lt;900,545+17820/(H1499-731),650)))</f>
        <v>650.76760110138662</v>
      </c>
      <c r="K1499" s="12">
        <f>LambdaP*MassivSS/(dP/1000)/(J1499*RhoA)/(1+I1499/3)*(D1499-H1499)*DeltaT-(EXP(I1499/10)-1)*(D1499-D1498)</f>
        <v>0.24860542026715121</v>
      </c>
      <c r="L1499" s="24">
        <f>L1498+IF(Limit=Oui,MAX(0,O1498),O1498)</f>
        <v>477.93148305974557</v>
      </c>
      <c r="M1499" s="12">
        <f>Cp*RhoP/(N1499*RhoA)*dP/1000*MassivW</f>
        <v>0.43525853758783134</v>
      </c>
      <c r="N1499" s="24">
        <f>IF(L1499&lt;600,425+0.773*L1499-1.69/1000*L1499^2+2.22/1000^2*L1499^3,IF(L1499&lt;735,666+13002/(738-L1499),IF(L1499&lt;900,545+17820/(L1499-731),650)))</f>
        <v>650.76760110138662</v>
      </c>
      <c r="O1499" s="12">
        <f>LambdaP*MassivW/(dP/1000)/(N1499*RhoA)/(1+M1499/3)*(D1499-L1499)*DeltaT-(EXP(M1499/10)-1)*(D1499-D1498)</f>
        <v>0.24860542026715121</v>
      </c>
      <c r="P1499" s="24">
        <f>P1498+IF(Limit=Oui,MAX(0,S1498),S1498)</f>
        <v>477.93148305974557</v>
      </c>
      <c r="Q1499" s="12">
        <f>Cp*RhoP/(R1499*RhoA)*dP/1000*MassivSI</f>
        <v>0.43525853758783134</v>
      </c>
      <c r="R1499" s="24">
        <f>IF(P1499&lt;600,425+0.773*P1499-1.69/1000*P1499^2+2.22/1000^2*P1499^3,IF(P1499&lt;735,666+13002/(738-P1499),IF(P1499&lt;900,545+17820/(P1499-731),650)))</f>
        <v>650.76760110138662</v>
      </c>
      <c r="S1499" s="12">
        <f>LambdaP*MassivSI/(dP/1000)/(R1499*RhoA)/(1+Q1499/3)*(D1499-P1499)*DeltaT-(EXP(Q1499/10)-1)*(D1499-D1498)</f>
        <v>0.24860542026715121</v>
      </c>
    </row>
    <row r="1500" spans="2:19" x14ac:dyDescent="0.25">
      <c r="B1500" s="3">
        <f t="shared" si="92"/>
        <v>7410</v>
      </c>
      <c r="C1500" s="14">
        <f t="shared" si="93"/>
        <v>123.5</v>
      </c>
      <c r="D1500" s="11">
        <f t="shared" si="94"/>
        <v>1053.3427206010269</v>
      </c>
      <c r="E1500" s="11">
        <f t="shared" si="95"/>
        <v>478.18008848001273</v>
      </c>
      <c r="F1500" s="11">
        <f>L1500</f>
        <v>478.18008848001273</v>
      </c>
      <c r="G1500" s="11">
        <f>P1500</f>
        <v>478.18008848001273</v>
      </c>
      <c r="H1500" s="24">
        <f>H1499+IF(Limit=Oui,MAX(0,K1499),K1499)</f>
        <v>478.18008848001273</v>
      </c>
      <c r="I1500" s="12">
        <f>Cp*RhoP/(J1500*RhoA)*dP/1000*MassivSS</f>
        <v>0.43514562659339917</v>
      </c>
      <c r="J1500" s="24">
        <f>IF(H1500&lt;600,425+0.773*H1500-1.69/1000*H1500^2+2.22/1000^2*H1500^3,IF(H1500&lt;735,666+13002/(738-H1500),IF(H1500&lt;900,545+17820/(H1500-731),650)))</f>
        <v>650.93646139204327</v>
      </c>
      <c r="K1500" s="12">
        <f>LambdaP*MassivSS/(dP/1000)/(J1500*RhoA)/(1+I1500/3)*(D1500-H1500)*DeltaT-(EXP(I1500/10)-1)*(D1500-D1499)</f>
        <v>0.24848739527909844</v>
      </c>
      <c r="L1500" s="24">
        <f>L1499+IF(Limit=Oui,MAX(0,O1499),O1499)</f>
        <v>478.18008848001273</v>
      </c>
      <c r="M1500" s="12">
        <f>Cp*RhoP/(N1500*RhoA)*dP/1000*MassivW</f>
        <v>0.43514562659339917</v>
      </c>
      <c r="N1500" s="24">
        <f>IF(L1500&lt;600,425+0.773*L1500-1.69/1000*L1500^2+2.22/1000^2*L1500^3,IF(L1500&lt;735,666+13002/(738-L1500),IF(L1500&lt;900,545+17820/(L1500-731),650)))</f>
        <v>650.93646139204327</v>
      </c>
      <c r="O1500" s="12">
        <f>LambdaP*MassivW/(dP/1000)/(N1500*RhoA)/(1+M1500/3)*(D1500-L1500)*DeltaT-(EXP(M1500/10)-1)*(D1500-D1499)</f>
        <v>0.24848739527909844</v>
      </c>
      <c r="P1500" s="24">
        <f>P1499+IF(Limit=Oui,MAX(0,S1499),S1499)</f>
        <v>478.18008848001273</v>
      </c>
      <c r="Q1500" s="12">
        <f>Cp*RhoP/(R1500*RhoA)*dP/1000*MassivSI</f>
        <v>0.43514562659339917</v>
      </c>
      <c r="R1500" s="24">
        <f>IF(P1500&lt;600,425+0.773*P1500-1.69/1000*P1500^2+2.22/1000^2*P1500^3,IF(P1500&lt;735,666+13002/(738-P1500),IF(P1500&lt;900,545+17820/(P1500-731),650)))</f>
        <v>650.93646139204327</v>
      </c>
      <c r="S1500" s="12">
        <f>LambdaP*MassivSI/(dP/1000)/(R1500*RhoA)/(1+Q1500/3)*(D1500-P1500)*DeltaT-(EXP(Q1500/10)-1)*(D1500-D1499)</f>
        <v>0.24848739527909844</v>
      </c>
    </row>
    <row r="1501" spans="2:19" x14ac:dyDescent="0.25">
      <c r="B1501" s="3">
        <f t="shared" si="92"/>
        <v>7415</v>
      </c>
      <c r="C1501" s="14">
        <f t="shared" si="93"/>
        <v>123.58333333333333</v>
      </c>
      <c r="D1501" s="11">
        <f t="shared" si="94"/>
        <v>1053.4436852923518</v>
      </c>
      <c r="E1501" s="11">
        <f t="shared" si="95"/>
        <v>478.42857587529181</v>
      </c>
      <c r="F1501" s="11">
        <f>L1501</f>
        <v>478.42857587529181</v>
      </c>
      <c r="G1501" s="11">
        <f>P1501</f>
        <v>478.42857587529181</v>
      </c>
      <c r="H1501" s="24">
        <f>H1500+IF(Limit=Oui,MAX(0,K1500),K1500)</f>
        <v>478.42857587529181</v>
      </c>
      <c r="I1501" s="12">
        <f>Cp*RhoP/(J1501*RhoA)*dP/1000*MassivSS</f>
        <v>0.43503270437108799</v>
      </c>
      <c r="J1501" s="24">
        <f>IF(H1501&lt;600,425+0.773*H1501-1.69/1000*H1501^2+2.22/1000^2*H1501^3,IF(H1501&lt;735,666+13002/(738-H1501),IF(H1501&lt;900,545+17820/(H1501-731),650)))</f>
        <v>651.10542614127985</v>
      </c>
      <c r="K1501" s="12">
        <f>LambdaP*MassivSS/(dP/1000)/(J1501*RhoA)/(1+I1501/3)*(D1501-H1501)*DeltaT-(EXP(I1501/10)-1)*(D1501-D1500)</f>
        <v>0.24836940661475415</v>
      </c>
      <c r="L1501" s="24">
        <f>L1500+IF(Limit=Oui,MAX(0,O1500),O1500)</f>
        <v>478.42857587529181</v>
      </c>
      <c r="M1501" s="12">
        <f>Cp*RhoP/(N1501*RhoA)*dP/1000*MassivW</f>
        <v>0.43503270437108799</v>
      </c>
      <c r="N1501" s="24">
        <f>IF(L1501&lt;600,425+0.773*L1501-1.69/1000*L1501^2+2.22/1000^2*L1501^3,IF(L1501&lt;735,666+13002/(738-L1501),IF(L1501&lt;900,545+17820/(L1501-731),650)))</f>
        <v>651.10542614127985</v>
      </c>
      <c r="O1501" s="12">
        <f>LambdaP*MassivW/(dP/1000)/(N1501*RhoA)/(1+M1501/3)*(D1501-L1501)*DeltaT-(EXP(M1501/10)-1)*(D1501-D1500)</f>
        <v>0.24836940661475415</v>
      </c>
      <c r="P1501" s="24">
        <f>P1500+IF(Limit=Oui,MAX(0,S1500),S1500)</f>
        <v>478.42857587529181</v>
      </c>
      <c r="Q1501" s="12">
        <f>Cp*RhoP/(R1501*RhoA)*dP/1000*MassivSI</f>
        <v>0.43503270437108799</v>
      </c>
      <c r="R1501" s="24">
        <f>IF(P1501&lt;600,425+0.773*P1501-1.69/1000*P1501^2+2.22/1000^2*P1501^3,IF(P1501&lt;735,666+13002/(738-P1501),IF(P1501&lt;900,545+17820/(P1501-731),650)))</f>
        <v>651.10542614127985</v>
      </c>
      <c r="S1501" s="12">
        <f>LambdaP*MassivSI/(dP/1000)/(R1501*RhoA)/(1+Q1501/3)*(D1501-P1501)*DeltaT-(EXP(Q1501/10)-1)*(D1501-D1500)</f>
        <v>0.24836940661475415</v>
      </c>
    </row>
    <row r="1502" spans="2:19" x14ac:dyDescent="0.25">
      <c r="B1502" s="3">
        <f t="shared" si="92"/>
        <v>7420</v>
      </c>
      <c r="C1502" s="14">
        <f t="shared" si="93"/>
        <v>123.66666666666667</v>
      </c>
      <c r="D1502" s="11">
        <f t="shared" si="94"/>
        <v>1053.5445819939805</v>
      </c>
      <c r="E1502" s="11">
        <f t="shared" si="95"/>
        <v>478.67694528190657</v>
      </c>
      <c r="F1502" s="11">
        <f>L1502</f>
        <v>478.67694528190657</v>
      </c>
      <c r="G1502" s="11">
        <f>P1502</f>
        <v>478.67694528190657</v>
      </c>
      <c r="H1502" s="24">
        <f>H1501+IF(Limit=Oui,MAX(0,K1501),K1501)</f>
        <v>478.67694528190657</v>
      </c>
      <c r="I1502" s="12">
        <f>Cp*RhoP/(J1502*RhoA)*dP/1000*MassivSS</f>
        <v>0.43491977100670948</v>
      </c>
      <c r="J1502" s="24">
        <f>IF(H1502&lt;600,425+0.773*H1502-1.69/1000*H1502^2+2.22/1000^2*H1502^3,IF(H1502&lt;735,666+13002/(738-H1502),IF(H1502&lt;900,545+17820/(H1502-731),650)))</f>
        <v>651.27449531504726</v>
      </c>
      <c r="K1502" s="12">
        <f>LambdaP*MassivSS/(dP/1000)/(J1502*RhoA)/(1+I1502/3)*(D1502-H1502)*DeltaT-(EXP(I1502/10)-1)*(D1502-D1501)</f>
        <v>0.248251454343206</v>
      </c>
      <c r="L1502" s="24">
        <f>L1501+IF(Limit=Oui,MAX(0,O1501),O1501)</f>
        <v>478.67694528190657</v>
      </c>
      <c r="M1502" s="12">
        <f>Cp*RhoP/(N1502*RhoA)*dP/1000*MassivW</f>
        <v>0.43491977100670948</v>
      </c>
      <c r="N1502" s="24">
        <f>IF(L1502&lt;600,425+0.773*L1502-1.69/1000*L1502^2+2.22/1000^2*L1502^3,IF(L1502&lt;735,666+13002/(738-L1502),IF(L1502&lt;900,545+17820/(L1502-731),650)))</f>
        <v>651.27449531504726</v>
      </c>
      <c r="O1502" s="12">
        <f>LambdaP*MassivW/(dP/1000)/(N1502*RhoA)/(1+M1502/3)*(D1502-L1502)*DeltaT-(EXP(M1502/10)-1)*(D1502-D1501)</f>
        <v>0.248251454343206</v>
      </c>
      <c r="P1502" s="24">
        <f>P1501+IF(Limit=Oui,MAX(0,S1501),S1501)</f>
        <v>478.67694528190657</v>
      </c>
      <c r="Q1502" s="12">
        <f>Cp*RhoP/(R1502*RhoA)*dP/1000*MassivSI</f>
        <v>0.43491977100670948</v>
      </c>
      <c r="R1502" s="24">
        <f>IF(P1502&lt;600,425+0.773*P1502-1.69/1000*P1502^2+2.22/1000^2*P1502^3,IF(P1502&lt;735,666+13002/(738-P1502),IF(P1502&lt;900,545+17820/(P1502-731),650)))</f>
        <v>651.27449531504726</v>
      </c>
      <c r="S1502" s="12">
        <f>LambdaP*MassivSI/(dP/1000)/(R1502*RhoA)/(1+Q1502/3)*(D1502-P1502)*DeltaT-(EXP(Q1502/10)-1)*(D1502-D1501)</f>
        <v>0.248251454343206</v>
      </c>
    </row>
    <row r="1503" spans="2:19" x14ac:dyDescent="0.25">
      <c r="B1503" s="3">
        <f t="shared" si="92"/>
        <v>7425</v>
      </c>
      <c r="C1503" s="14">
        <f t="shared" si="93"/>
        <v>123.75</v>
      </c>
      <c r="D1503" s="11">
        <f t="shared" si="94"/>
        <v>1053.64541079742</v>
      </c>
      <c r="E1503" s="11">
        <f t="shared" si="95"/>
        <v>478.9251967362498</v>
      </c>
      <c r="F1503" s="11">
        <f>L1503</f>
        <v>478.9251967362498</v>
      </c>
      <c r="G1503" s="11">
        <f>P1503</f>
        <v>478.9251967362498</v>
      </c>
      <c r="H1503" s="24">
        <f>H1502+IF(Limit=Oui,MAX(0,K1502),K1502)</f>
        <v>478.9251967362498</v>
      </c>
      <c r="I1503" s="12">
        <f>Cp*RhoP/(J1503*RhoA)*dP/1000*MassivSS</f>
        <v>0.43480682658617503</v>
      </c>
      <c r="J1503" s="24">
        <f>IF(H1503&lt;600,425+0.773*H1503-1.69/1000*H1503^2+2.22/1000^2*H1503^3,IF(H1503&lt;735,666+13002/(738-H1503),IF(H1503&lt;900,545+17820/(H1503-731),650)))</f>
        <v>651.44366887899469</v>
      </c>
      <c r="K1503" s="12">
        <f>LambdaP*MassivSS/(dP/1000)/(J1503*RhoA)/(1+I1503/3)*(D1503-H1503)*DeltaT-(EXP(I1503/10)-1)*(D1503-D1502)</f>
        <v>0.24813353853345449</v>
      </c>
      <c r="L1503" s="24">
        <f>L1502+IF(Limit=Oui,MAX(0,O1502),O1502)</f>
        <v>478.9251967362498</v>
      </c>
      <c r="M1503" s="12">
        <f>Cp*RhoP/(N1503*RhoA)*dP/1000*MassivW</f>
        <v>0.43480682658617503</v>
      </c>
      <c r="N1503" s="24">
        <f>IF(L1503&lt;600,425+0.773*L1503-1.69/1000*L1503^2+2.22/1000^2*L1503^3,IF(L1503&lt;735,666+13002/(738-L1503),IF(L1503&lt;900,545+17820/(L1503-731),650)))</f>
        <v>651.44366887899469</v>
      </c>
      <c r="O1503" s="12">
        <f>LambdaP*MassivW/(dP/1000)/(N1503*RhoA)/(1+M1503/3)*(D1503-L1503)*DeltaT-(EXP(M1503/10)-1)*(D1503-D1502)</f>
        <v>0.24813353853345449</v>
      </c>
      <c r="P1503" s="24">
        <f>P1502+IF(Limit=Oui,MAX(0,S1502),S1502)</f>
        <v>478.9251967362498</v>
      </c>
      <c r="Q1503" s="12">
        <f>Cp*RhoP/(R1503*RhoA)*dP/1000*MassivSI</f>
        <v>0.43480682658617503</v>
      </c>
      <c r="R1503" s="24">
        <f>IF(P1503&lt;600,425+0.773*P1503-1.69/1000*P1503^2+2.22/1000^2*P1503^3,IF(P1503&lt;735,666+13002/(738-P1503),IF(P1503&lt;900,545+17820/(P1503-731),650)))</f>
        <v>651.44366887899469</v>
      </c>
      <c r="S1503" s="12">
        <f>LambdaP*MassivSI/(dP/1000)/(R1503*RhoA)/(1+Q1503/3)*(D1503-P1503)*DeltaT-(EXP(Q1503/10)-1)*(D1503-D1502)</f>
        <v>0.24813353853345449</v>
      </c>
    </row>
    <row r="1504" spans="2:19" x14ac:dyDescent="0.25">
      <c r="B1504" s="3">
        <f t="shared" si="92"/>
        <v>7430</v>
      </c>
      <c r="C1504" s="14">
        <f t="shared" si="93"/>
        <v>123.83333333333333</v>
      </c>
      <c r="D1504" s="11">
        <f t="shared" si="94"/>
        <v>1053.7461717939925</v>
      </c>
      <c r="E1504" s="11">
        <f t="shared" si="95"/>
        <v>479.17333027478327</v>
      </c>
      <c r="F1504" s="11">
        <f>L1504</f>
        <v>479.17333027478327</v>
      </c>
      <c r="G1504" s="11">
        <f>P1504</f>
        <v>479.17333027478327</v>
      </c>
      <c r="H1504" s="24">
        <f>H1503+IF(Limit=Oui,MAX(0,K1503),K1503)</f>
        <v>479.17333027478327</v>
      </c>
      <c r="I1504" s="12">
        <f>Cp*RhoP/(J1504*RhoA)*dP/1000*MassivSS</f>
        <v>0.43469387119549396</v>
      </c>
      <c r="J1504" s="24">
        <f>IF(H1504&lt;600,425+0.773*H1504-1.69/1000*H1504^2+2.22/1000^2*H1504^3,IF(H1504&lt;735,666+13002/(738-H1504),IF(H1504&lt;900,545+17820/(H1504-731),650)))</f>
        <v>651.6129467984706</v>
      </c>
      <c r="K1504" s="12">
        <f>LambdaP*MassivSS/(dP/1000)/(J1504*RhoA)/(1+I1504/3)*(D1504-H1504)*DeltaT-(EXP(I1504/10)-1)*(D1504-D1503)</f>
        <v>0.24801565925434244</v>
      </c>
      <c r="L1504" s="24">
        <f>L1503+IF(Limit=Oui,MAX(0,O1503),O1503)</f>
        <v>479.17333027478327</v>
      </c>
      <c r="M1504" s="12">
        <f>Cp*RhoP/(N1504*RhoA)*dP/1000*MassivW</f>
        <v>0.43469387119549396</v>
      </c>
      <c r="N1504" s="24">
        <f>IF(L1504&lt;600,425+0.773*L1504-1.69/1000*L1504^2+2.22/1000^2*L1504^3,IF(L1504&lt;735,666+13002/(738-L1504),IF(L1504&lt;900,545+17820/(L1504-731),650)))</f>
        <v>651.6129467984706</v>
      </c>
      <c r="O1504" s="12">
        <f>LambdaP*MassivW/(dP/1000)/(N1504*RhoA)/(1+M1504/3)*(D1504-L1504)*DeltaT-(EXP(M1504/10)-1)*(D1504-D1503)</f>
        <v>0.24801565925434244</v>
      </c>
      <c r="P1504" s="24">
        <f>P1503+IF(Limit=Oui,MAX(0,S1503),S1503)</f>
        <v>479.17333027478327</v>
      </c>
      <c r="Q1504" s="12">
        <f>Cp*RhoP/(R1504*RhoA)*dP/1000*MassivSI</f>
        <v>0.43469387119549396</v>
      </c>
      <c r="R1504" s="24">
        <f>IF(P1504&lt;600,425+0.773*P1504-1.69/1000*P1504^2+2.22/1000^2*P1504^3,IF(P1504&lt;735,666+13002/(738-P1504),IF(P1504&lt;900,545+17820/(P1504-731),650)))</f>
        <v>651.6129467984706</v>
      </c>
      <c r="S1504" s="12">
        <f>LambdaP*MassivSI/(dP/1000)/(R1504*RhoA)/(1+Q1504/3)*(D1504-P1504)*DeltaT-(EXP(Q1504/10)-1)*(D1504-D1503)</f>
        <v>0.24801565925434244</v>
      </c>
    </row>
    <row r="1505" spans="2:19" x14ac:dyDescent="0.25">
      <c r="B1505" s="3">
        <f t="shared" si="92"/>
        <v>7435</v>
      </c>
      <c r="C1505" s="14">
        <f t="shared" si="93"/>
        <v>123.91666666666667</v>
      </c>
      <c r="D1505" s="11">
        <f t="shared" si="94"/>
        <v>1053.8468650748364</v>
      </c>
      <c r="E1505" s="11">
        <f t="shared" si="95"/>
        <v>479.42134593403762</v>
      </c>
      <c r="F1505" s="11">
        <f>L1505</f>
        <v>479.42134593403762</v>
      </c>
      <c r="G1505" s="11">
        <f>P1505</f>
        <v>479.42134593403762</v>
      </c>
      <c r="H1505" s="24">
        <f>H1504+IF(Limit=Oui,MAX(0,K1504),K1504)</f>
        <v>479.42134593403762</v>
      </c>
      <c r="I1505" s="12">
        <f>Cp*RhoP/(J1505*RhoA)*dP/1000*MassivSS</f>
        <v>0.43458090492077345</v>
      </c>
      <c r="J1505" s="24">
        <f>IF(H1505&lt;600,425+0.773*H1505-1.69/1000*H1505^2+2.22/1000^2*H1505^3,IF(H1505&lt;735,666+13002/(738-H1505),IF(H1505&lt;900,545+17820/(H1505-731),650)))</f>
        <v>651.78232903852313</v>
      </c>
      <c r="K1505" s="12">
        <f>LambdaP*MassivSS/(dP/1000)/(J1505*RhoA)/(1+I1505/3)*(D1505-H1505)*DeltaT-(EXP(I1505/10)-1)*(D1505-D1504)</f>
        <v>0.24789781657453497</v>
      </c>
      <c r="L1505" s="24">
        <f>L1504+IF(Limit=Oui,MAX(0,O1504),O1504)</f>
        <v>479.42134593403762</v>
      </c>
      <c r="M1505" s="12">
        <f>Cp*RhoP/(N1505*RhoA)*dP/1000*MassivW</f>
        <v>0.43458090492077345</v>
      </c>
      <c r="N1505" s="24">
        <f>IF(L1505&lt;600,425+0.773*L1505-1.69/1000*L1505^2+2.22/1000^2*L1505^3,IF(L1505&lt;735,666+13002/(738-L1505),IF(L1505&lt;900,545+17820/(L1505-731),650)))</f>
        <v>651.78232903852313</v>
      </c>
      <c r="O1505" s="12">
        <f>LambdaP*MassivW/(dP/1000)/(N1505*RhoA)/(1+M1505/3)*(D1505-L1505)*DeltaT-(EXP(M1505/10)-1)*(D1505-D1504)</f>
        <v>0.24789781657453497</v>
      </c>
      <c r="P1505" s="24">
        <f>P1504+IF(Limit=Oui,MAX(0,S1504),S1504)</f>
        <v>479.42134593403762</v>
      </c>
      <c r="Q1505" s="12">
        <f>Cp*RhoP/(R1505*RhoA)*dP/1000*MassivSI</f>
        <v>0.43458090492077345</v>
      </c>
      <c r="R1505" s="24">
        <f>IF(P1505&lt;600,425+0.773*P1505-1.69/1000*P1505^2+2.22/1000^2*P1505^3,IF(P1505&lt;735,666+13002/(738-P1505),IF(P1505&lt;900,545+17820/(P1505-731),650)))</f>
        <v>651.78232903852313</v>
      </c>
      <c r="S1505" s="12">
        <f>LambdaP*MassivSI/(dP/1000)/(R1505*RhoA)/(1+Q1505/3)*(D1505-P1505)*DeltaT-(EXP(Q1505/10)-1)*(D1505-D1504)</f>
        <v>0.24789781657453497</v>
      </c>
    </row>
    <row r="1506" spans="2:19" x14ac:dyDescent="0.25">
      <c r="B1506" s="3">
        <f t="shared" si="92"/>
        <v>7440</v>
      </c>
      <c r="C1506" s="14">
        <f t="shared" si="93"/>
        <v>124</v>
      </c>
      <c r="D1506" s="11">
        <f t="shared" si="94"/>
        <v>1053.9474907309066</v>
      </c>
      <c r="E1506" s="11">
        <f t="shared" si="95"/>
        <v>479.66924375061217</v>
      </c>
      <c r="F1506" s="11">
        <f>L1506</f>
        <v>479.66924375061217</v>
      </c>
      <c r="G1506" s="11">
        <f>P1506</f>
        <v>479.66924375061217</v>
      </c>
      <c r="H1506" s="24">
        <f>H1505+IF(Limit=Oui,MAX(0,K1505),K1505)</f>
        <v>479.66924375061217</v>
      </c>
      <c r="I1506" s="12">
        <f>Cp*RhoP/(J1506*RhoA)*dP/1000*MassivSS</f>
        <v>0.43446792784821553</v>
      </c>
      <c r="J1506" s="24">
        <f>IF(H1506&lt;600,425+0.773*H1506-1.69/1000*H1506^2+2.22/1000^2*H1506^3,IF(H1506&lt;735,666+13002/(738-H1506),IF(H1506&lt;900,545+17820/(H1506-731),650)))</f>
        <v>651.9518155639023</v>
      </c>
      <c r="K1506" s="12">
        <f>LambdaP*MassivSS/(dP/1000)/(J1506*RhoA)/(1+I1506/3)*(D1506-H1506)*DeltaT-(EXP(I1506/10)-1)*(D1506-D1505)</f>
        <v>0.2477800105625593</v>
      </c>
      <c r="L1506" s="24">
        <f>L1505+IF(Limit=Oui,MAX(0,O1505),O1505)</f>
        <v>479.66924375061217</v>
      </c>
      <c r="M1506" s="12">
        <f>Cp*RhoP/(N1506*RhoA)*dP/1000*MassivW</f>
        <v>0.43446792784821553</v>
      </c>
      <c r="N1506" s="24">
        <f>IF(L1506&lt;600,425+0.773*L1506-1.69/1000*L1506^2+2.22/1000^2*L1506^3,IF(L1506&lt;735,666+13002/(738-L1506),IF(L1506&lt;900,545+17820/(L1506-731),650)))</f>
        <v>651.9518155639023</v>
      </c>
      <c r="O1506" s="12">
        <f>LambdaP*MassivW/(dP/1000)/(N1506*RhoA)/(1+M1506/3)*(D1506-L1506)*DeltaT-(EXP(M1506/10)-1)*(D1506-D1505)</f>
        <v>0.2477800105625593</v>
      </c>
      <c r="P1506" s="24">
        <f>P1505+IF(Limit=Oui,MAX(0,S1505),S1505)</f>
        <v>479.66924375061217</v>
      </c>
      <c r="Q1506" s="12">
        <f>Cp*RhoP/(R1506*RhoA)*dP/1000*MassivSI</f>
        <v>0.43446792784821553</v>
      </c>
      <c r="R1506" s="24">
        <f>IF(P1506&lt;600,425+0.773*P1506-1.69/1000*P1506^2+2.22/1000^2*P1506^3,IF(P1506&lt;735,666+13002/(738-P1506),IF(P1506&lt;900,545+17820/(P1506-731),650)))</f>
        <v>651.9518155639023</v>
      </c>
      <c r="S1506" s="12">
        <f>LambdaP*MassivSI/(dP/1000)/(R1506*RhoA)/(1+Q1506/3)*(D1506-P1506)*DeltaT-(EXP(Q1506/10)-1)*(D1506-D1505)</f>
        <v>0.2477800105625593</v>
      </c>
    </row>
    <row r="1507" spans="2:19" x14ac:dyDescent="0.25">
      <c r="B1507" s="3">
        <f t="shared" si="92"/>
        <v>7445</v>
      </c>
      <c r="C1507" s="14">
        <f t="shared" si="93"/>
        <v>124.08333333333333</v>
      </c>
      <c r="D1507" s="11">
        <f t="shared" si="94"/>
        <v>1054.048048852974</v>
      </c>
      <c r="E1507" s="11">
        <f t="shared" si="95"/>
        <v>479.91702376117473</v>
      </c>
      <c r="F1507" s="11">
        <f>L1507</f>
        <v>479.91702376117473</v>
      </c>
      <c r="G1507" s="11">
        <f>P1507</f>
        <v>479.91702376117473</v>
      </c>
      <c r="H1507" s="24">
        <f>H1506+IF(Limit=Oui,MAX(0,K1506),K1506)</f>
        <v>479.91702376117473</v>
      </c>
      <c r="I1507" s="12">
        <f>Cp*RhoP/(J1507*RhoA)*dP/1000*MassivSS</f>
        <v>0.43435494006411807</v>
      </c>
      <c r="J1507" s="24">
        <f>IF(H1507&lt;600,425+0.773*H1507-1.69/1000*H1507^2+2.22/1000^2*H1507^3,IF(H1507&lt;735,666+13002/(738-H1507),IF(H1507&lt;900,545+17820/(H1507-731),650)))</f>
        <v>652.12140633905983</v>
      </c>
      <c r="K1507" s="12">
        <f>LambdaP*MassivSS/(dP/1000)/(J1507*RhoA)/(1+I1507/3)*(D1507-H1507)*DeltaT-(EXP(I1507/10)-1)*(D1507-D1506)</f>
        <v>0.24766224128683476</v>
      </c>
      <c r="L1507" s="24">
        <f>L1506+IF(Limit=Oui,MAX(0,O1506),O1506)</f>
        <v>479.91702376117473</v>
      </c>
      <c r="M1507" s="12">
        <f>Cp*RhoP/(N1507*RhoA)*dP/1000*MassivW</f>
        <v>0.43435494006411807</v>
      </c>
      <c r="N1507" s="24">
        <f>IF(L1507&lt;600,425+0.773*L1507-1.69/1000*L1507^2+2.22/1000^2*L1507^3,IF(L1507&lt;735,666+13002/(738-L1507),IF(L1507&lt;900,545+17820/(L1507-731),650)))</f>
        <v>652.12140633905983</v>
      </c>
      <c r="O1507" s="12">
        <f>LambdaP*MassivW/(dP/1000)/(N1507*RhoA)/(1+M1507/3)*(D1507-L1507)*DeltaT-(EXP(M1507/10)-1)*(D1507-D1506)</f>
        <v>0.24766224128683476</v>
      </c>
      <c r="P1507" s="24">
        <f>P1506+IF(Limit=Oui,MAX(0,S1506),S1506)</f>
        <v>479.91702376117473</v>
      </c>
      <c r="Q1507" s="12">
        <f>Cp*RhoP/(R1507*RhoA)*dP/1000*MassivSI</f>
        <v>0.43435494006411807</v>
      </c>
      <c r="R1507" s="24">
        <f>IF(P1507&lt;600,425+0.773*P1507-1.69/1000*P1507^2+2.22/1000^2*P1507^3,IF(P1507&lt;735,666+13002/(738-P1507),IF(P1507&lt;900,545+17820/(P1507-731),650)))</f>
        <v>652.12140633905983</v>
      </c>
      <c r="S1507" s="12">
        <f>LambdaP*MassivSI/(dP/1000)/(R1507*RhoA)/(1+Q1507/3)*(D1507-P1507)*DeltaT-(EXP(Q1507/10)-1)*(D1507-D1506)</f>
        <v>0.24766224128683476</v>
      </c>
    </row>
    <row r="1508" spans="2:19" x14ac:dyDescent="0.25">
      <c r="B1508" s="3">
        <f t="shared" si="92"/>
        <v>7450</v>
      </c>
      <c r="C1508" s="14">
        <f t="shared" si="93"/>
        <v>124.16666666666667</v>
      </c>
      <c r="D1508" s="11">
        <f t="shared" si="94"/>
        <v>1054.1485395316279</v>
      </c>
      <c r="E1508" s="11">
        <f t="shared" si="95"/>
        <v>480.16468600246156</v>
      </c>
      <c r="F1508" s="11">
        <f>L1508</f>
        <v>480.16468600246156</v>
      </c>
      <c r="G1508" s="11">
        <f>P1508</f>
        <v>480.16468600246156</v>
      </c>
      <c r="H1508" s="24">
        <f>H1507+IF(Limit=Oui,MAX(0,K1507),K1507)</f>
        <v>480.16468600246156</v>
      </c>
      <c r="I1508" s="12">
        <f>Cp*RhoP/(J1508*RhoA)*dP/1000*MassivSS</f>
        <v>0.43424194165487123</v>
      </c>
      <c r="J1508" s="24">
        <f>IF(H1508&lt;600,425+0.773*H1508-1.69/1000*H1508^2+2.22/1000^2*H1508^3,IF(H1508&lt;735,666+13002/(738-H1508),IF(H1508&lt;900,545+17820/(H1508-731),650)))</f>
        <v>652.29110132815117</v>
      </c>
      <c r="K1508" s="12">
        <f>LambdaP*MassivSS/(dP/1000)/(J1508*RhoA)/(1+I1508/3)*(D1508-H1508)*DeltaT-(EXP(I1508/10)-1)*(D1508-D1507)</f>
        <v>0.24754450881556192</v>
      </c>
      <c r="L1508" s="24">
        <f>L1507+IF(Limit=Oui,MAX(0,O1507),O1507)</f>
        <v>480.16468600246156</v>
      </c>
      <c r="M1508" s="12">
        <f>Cp*RhoP/(N1508*RhoA)*dP/1000*MassivW</f>
        <v>0.43424194165487123</v>
      </c>
      <c r="N1508" s="24">
        <f>IF(L1508&lt;600,425+0.773*L1508-1.69/1000*L1508^2+2.22/1000^2*L1508^3,IF(L1508&lt;735,666+13002/(738-L1508),IF(L1508&lt;900,545+17820/(L1508-731),650)))</f>
        <v>652.29110132815117</v>
      </c>
      <c r="O1508" s="12">
        <f>LambdaP*MassivW/(dP/1000)/(N1508*RhoA)/(1+M1508/3)*(D1508-L1508)*DeltaT-(EXP(M1508/10)-1)*(D1508-D1507)</f>
        <v>0.24754450881556192</v>
      </c>
      <c r="P1508" s="24">
        <f>P1507+IF(Limit=Oui,MAX(0,S1507),S1507)</f>
        <v>480.16468600246156</v>
      </c>
      <c r="Q1508" s="12">
        <f>Cp*RhoP/(R1508*RhoA)*dP/1000*MassivSI</f>
        <v>0.43424194165487123</v>
      </c>
      <c r="R1508" s="24">
        <f>IF(P1508&lt;600,425+0.773*P1508-1.69/1000*P1508^2+2.22/1000^2*P1508^3,IF(P1508&lt;735,666+13002/(738-P1508),IF(P1508&lt;900,545+17820/(P1508-731),650)))</f>
        <v>652.29110132815117</v>
      </c>
      <c r="S1508" s="12">
        <f>LambdaP*MassivSI/(dP/1000)/(R1508*RhoA)/(1+Q1508/3)*(D1508-P1508)*DeltaT-(EXP(Q1508/10)-1)*(D1508-D1507)</f>
        <v>0.24754450881556192</v>
      </c>
    </row>
    <row r="1509" spans="2:19" x14ac:dyDescent="0.25">
      <c r="B1509" s="3">
        <f t="shared" si="92"/>
        <v>7455</v>
      </c>
      <c r="C1509" s="14">
        <f t="shared" si="93"/>
        <v>124.25</v>
      </c>
      <c r="D1509" s="11">
        <f t="shared" si="94"/>
        <v>1054.2489628572753</v>
      </c>
      <c r="E1509" s="11">
        <f t="shared" si="95"/>
        <v>480.41223051127713</v>
      </c>
      <c r="F1509" s="11">
        <f>L1509</f>
        <v>480.41223051127713</v>
      </c>
      <c r="G1509" s="11">
        <f>P1509</f>
        <v>480.41223051127713</v>
      </c>
      <c r="H1509" s="24">
        <f>H1508+IF(Limit=Oui,MAX(0,K1508),K1508)</f>
        <v>480.41223051127713</v>
      </c>
      <c r="I1509" s="12">
        <f>Cp*RhoP/(J1509*RhoA)*dP/1000*MassivSS</f>
        <v>0.43412893270695802</v>
      </c>
      <c r="J1509" s="24">
        <f>IF(H1509&lt;600,425+0.773*H1509-1.69/1000*H1509^2+2.22/1000^2*H1509^3,IF(H1509&lt;735,666+13002/(738-H1509),IF(H1509&lt;900,545+17820/(H1509-731),650)))</f>
        <v>652.46090049503584</v>
      </c>
      <c r="K1509" s="12">
        <f>LambdaP*MassivSS/(dP/1000)/(J1509*RhoA)/(1+I1509/3)*(D1509-H1509)*DeltaT-(EXP(I1509/10)-1)*(D1509-D1508)</f>
        <v>0.2474268132168132</v>
      </c>
      <c r="L1509" s="24">
        <f>L1508+IF(Limit=Oui,MAX(0,O1508),O1508)</f>
        <v>480.41223051127713</v>
      </c>
      <c r="M1509" s="12">
        <f>Cp*RhoP/(N1509*RhoA)*dP/1000*MassivW</f>
        <v>0.43412893270695802</v>
      </c>
      <c r="N1509" s="24">
        <f>IF(L1509&lt;600,425+0.773*L1509-1.69/1000*L1509^2+2.22/1000^2*L1509^3,IF(L1509&lt;735,666+13002/(738-L1509),IF(L1509&lt;900,545+17820/(L1509-731),650)))</f>
        <v>652.46090049503584</v>
      </c>
      <c r="O1509" s="12">
        <f>LambdaP*MassivW/(dP/1000)/(N1509*RhoA)/(1+M1509/3)*(D1509-L1509)*DeltaT-(EXP(M1509/10)-1)*(D1509-D1508)</f>
        <v>0.2474268132168132</v>
      </c>
      <c r="P1509" s="24">
        <f>P1508+IF(Limit=Oui,MAX(0,S1508),S1508)</f>
        <v>480.41223051127713</v>
      </c>
      <c r="Q1509" s="12">
        <f>Cp*RhoP/(R1509*RhoA)*dP/1000*MassivSI</f>
        <v>0.43412893270695802</v>
      </c>
      <c r="R1509" s="24">
        <f>IF(P1509&lt;600,425+0.773*P1509-1.69/1000*P1509^2+2.22/1000^2*P1509^3,IF(P1509&lt;735,666+13002/(738-P1509),IF(P1509&lt;900,545+17820/(P1509-731),650)))</f>
        <v>652.46090049503584</v>
      </c>
      <c r="S1509" s="12">
        <f>LambdaP*MassivSI/(dP/1000)/(R1509*RhoA)/(1+Q1509/3)*(D1509-P1509)*DeltaT-(EXP(Q1509/10)-1)*(D1509-D1508)</f>
        <v>0.2474268132168132</v>
      </c>
    </row>
    <row r="1510" spans="2:19" x14ac:dyDescent="0.25">
      <c r="B1510" s="3">
        <f t="shared" si="92"/>
        <v>7460</v>
      </c>
      <c r="C1510" s="14">
        <f t="shared" si="93"/>
        <v>124.33333333333333</v>
      </c>
      <c r="D1510" s="11">
        <f t="shared" si="94"/>
        <v>1054.3493189201408</v>
      </c>
      <c r="E1510" s="11">
        <f t="shared" si="95"/>
        <v>480.65965732449393</v>
      </c>
      <c r="F1510" s="11">
        <f>L1510</f>
        <v>480.65965732449393</v>
      </c>
      <c r="G1510" s="11">
        <f>P1510</f>
        <v>480.65965732449393</v>
      </c>
      <c r="H1510" s="24">
        <f>H1509+IF(Limit=Oui,MAX(0,K1509),K1509)</f>
        <v>480.65965732449393</v>
      </c>
      <c r="I1510" s="12">
        <f>Cp*RhoP/(J1510*RhoA)*dP/1000*MassivSS</f>
        <v>0.43401591330695299</v>
      </c>
      <c r="J1510" s="24">
        <f>IF(H1510&lt;600,425+0.773*H1510-1.69/1000*H1510^2+2.22/1000^2*H1510^3,IF(H1510&lt;735,666+13002/(738-H1510),IF(H1510&lt;900,545+17820/(H1510-731),650)))</f>
        <v>652.63080380327824</v>
      </c>
      <c r="K1510" s="12">
        <f>LambdaP*MassivSS/(dP/1000)/(J1510*RhoA)/(1+I1510/3)*(D1510-H1510)*DeltaT-(EXP(I1510/10)-1)*(D1510-D1509)</f>
        <v>0.24730915455856256</v>
      </c>
      <c r="L1510" s="24">
        <f>L1509+IF(Limit=Oui,MAX(0,O1509),O1509)</f>
        <v>480.65965732449393</v>
      </c>
      <c r="M1510" s="12">
        <f>Cp*RhoP/(N1510*RhoA)*dP/1000*MassivW</f>
        <v>0.43401591330695299</v>
      </c>
      <c r="N1510" s="24">
        <f>IF(L1510&lt;600,425+0.773*L1510-1.69/1000*L1510^2+2.22/1000^2*L1510^3,IF(L1510&lt;735,666+13002/(738-L1510),IF(L1510&lt;900,545+17820/(L1510-731),650)))</f>
        <v>652.63080380327824</v>
      </c>
      <c r="O1510" s="12">
        <f>LambdaP*MassivW/(dP/1000)/(N1510*RhoA)/(1+M1510/3)*(D1510-L1510)*DeltaT-(EXP(M1510/10)-1)*(D1510-D1509)</f>
        <v>0.24730915455856256</v>
      </c>
      <c r="P1510" s="24">
        <f>P1509+IF(Limit=Oui,MAX(0,S1509),S1509)</f>
        <v>480.65965732449393</v>
      </c>
      <c r="Q1510" s="12">
        <f>Cp*RhoP/(R1510*RhoA)*dP/1000*MassivSI</f>
        <v>0.43401591330695299</v>
      </c>
      <c r="R1510" s="24">
        <f>IF(P1510&lt;600,425+0.773*P1510-1.69/1000*P1510^2+2.22/1000^2*P1510^3,IF(P1510&lt;735,666+13002/(738-P1510),IF(P1510&lt;900,545+17820/(P1510-731),650)))</f>
        <v>652.63080380327824</v>
      </c>
      <c r="S1510" s="12">
        <f>LambdaP*MassivSI/(dP/1000)/(R1510*RhoA)/(1+Q1510/3)*(D1510-P1510)*DeltaT-(EXP(Q1510/10)-1)*(D1510-D1509)</f>
        <v>0.24730915455856256</v>
      </c>
    </row>
    <row r="1511" spans="2:19" x14ac:dyDescent="0.25">
      <c r="B1511" s="3">
        <f t="shared" si="92"/>
        <v>7465</v>
      </c>
      <c r="C1511" s="14">
        <f t="shared" si="93"/>
        <v>124.41666666666667</v>
      </c>
      <c r="D1511" s="11">
        <f t="shared" si="94"/>
        <v>1054.4496078102682</v>
      </c>
      <c r="E1511" s="11">
        <f t="shared" si="95"/>
        <v>480.90696647905247</v>
      </c>
      <c r="F1511" s="11">
        <f>L1511</f>
        <v>480.90696647905247</v>
      </c>
      <c r="G1511" s="11">
        <f>P1511</f>
        <v>480.90696647905247</v>
      </c>
      <c r="H1511" s="24">
        <f>H1510+IF(Limit=Oui,MAX(0,K1510),K1510)</f>
        <v>480.90696647905247</v>
      </c>
      <c r="I1511" s="12">
        <f>Cp*RhoP/(J1511*RhoA)*dP/1000*MassivSS</f>
        <v>0.4339028835415199</v>
      </c>
      <c r="J1511" s="24">
        <f>IF(H1511&lt;600,425+0.773*H1511-1.69/1000*H1511^2+2.22/1000^2*H1511^3,IF(H1511&lt;735,666+13002/(738-H1511),IF(H1511&lt;900,545+17820/(H1511-731),650)))</f>
        <v>652.80081121614955</v>
      </c>
      <c r="K1511" s="12">
        <f>LambdaP*MassivSS/(dP/1000)/(J1511*RhoA)/(1+I1511/3)*(D1511-H1511)*DeltaT-(EXP(I1511/10)-1)*(D1511-D1510)</f>
        <v>0.24719153290858456</v>
      </c>
      <c r="L1511" s="24">
        <f>L1510+IF(Limit=Oui,MAX(0,O1510),O1510)</f>
        <v>480.90696647905247</v>
      </c>
      <c r="M1511" s="12">
        <f>Cp*RhoP/(N1511*RhoA)*dP/1000*MassivW</f>
        <v>0.4339028835415199</v>
      </c>
      <c r="N1511" s="24">
        <f>IF(L1511&lt;600,425+0.773*L1511-1.69/1000*L1511^2+2.22/1000^2*L1511^3,IF(L1511&lt;735,666+13002/(738-L1511),IF(L1511&lt;900,545+17820/(L1511-731),650)))</f>
        <v>652.80081121614955</v>
      </c>
      <c r="O1511" s="12">
        <f>LambdaP*MassivW/(dP/1000)/(N1511*RhoA)/(1+M1511/3)*(D1511-L1511)*DeltaT-(EXP(M1511/10)-1)*(D1511-D1510)</f>
        <v>0.24719153290858456</v>
      </c>
      <c r="P1511" s="24">
        <f>P1510+IF(Limit=Oui,MAX(0,S1510),S1510)</f>
        <v>480.90696647905247</v>
      </c>
      <c r="Q1511" s="12">
        <f>Cp*RhoP/(R1511*RhoA)*dP/1000*MassivSI</f>
        <v>0.4339028835415199</v>
      </c>
      <c r="R1511" s="24">
        <f>IF(P1511&lt;600,425+0.773*P1511-1.69/1000*P1511^2+2.22/1000^2*P1511^3,IF(P1511&lt;735,666+13002/(738-P1511),IF(P1511&lt;900,545+17820/(P1511-731),650)))</f>
        <v>652.80081121614955</v>
      </c>
      <c r="S1511" s="12">
        <f>LambdaP*MassivSI/(dP/1000)/(R1511*RhoA)/(1+Q1511/3)*(D1511-P1511)*DeltaT-(EXP(Q1511/10)-1)*(D1511-D1510)</f>
        <v>0.24719153290858456</v>
      </c>
    </row>
    <row r="1512" spans="2:19" x14ac:dyDescent="0.25">
      <c r="B1512" s="3">
        <f t="shared" si="92"/>
        <v>7470</v>
      </c>
      <c r="C1512" s="14">
        <f t="shared" si="93"/>
        <v>124.5</v>
      </c>
      <c r="D1512" s="11">
        <f t="shared" si="94"/>
        <v>1054.549829617521</v>
      </c>
      <c r="E1512" s="11">
        <f t="shared" si="95"/>
        <v>481.15415801196104</v>
      </c>
      <c r="F1512" s="11">
        <f>L1512</f>
        <v>481.15415801196104</v>
      </c>
      <c r="G1512" s="11">
        <f>P1512</f>
        <v>481.15415801196104</v>
      </c>
      <c r="H1512" s="24">
        <f>H1511+IF(Limit=Oui,MAX(0,K1511),K1511)</f>
        <v>481.15415801196104</v>
      </c>
      <c r="I1512" s="12">
        <f>Cp*RhoP/(J1512*RhoA)*dP/1000*MassivSS</f>
        <v>0.43378984349741151</v>
      </c>
      <c r="J1512" s="24">
        <f>IF(H1512&lt;600,425+0.773*H1512-1.69/1000*H1512^2+2.22/1000^2*H1512^3,IF(H1512&lt;735,666+13002/(738-H1512),IF(H1512&lt;900,545+17820/(H1512-731),650)))</f>
        <v>652.97092269662812</v>
      </c>
      <c r="K1512" s="12">
        <f>LambdaP*MassivSS/(dP/1000)/(J1512*RhoA)/(1+I1512/3)*(D1512-H1512)*DeltaT-(EXP(I1512/10)-1)*(D1512-D1511)</f>
        <v>0.24707394833447482</v>
      </c>
      <c r="L1512" s="24">
        <f>L1511+IF(Limit=Oui,MAX(0,O1511),O1511)</f>
        <v>481.15415801196104</v>
      </c>
      <c r="M1512" s="12">
        <f>Cp*RhoP/(N1512*RhoA)*dP/1000*MassivW</f>
        <v>0.43378984349741151</v>
      </c>
      <c r="N1512" s="24">
        <f>IF(L1512&lt;600,425+0.773*L1512-1.69/1000*L1512^2+2.22/1000^2*L1512^3,IF(L1512&lt;735,666+13002/(738-L1512),IF(L1512&lt;900,545+17820/(L1512-731),650)))</f>
        <v>652.97092269662812</v>
      </c>
      <c r="O1512" s="12">
        <f>LambdaP*MassivW/(dP/1000)/(N1512*RhoA)/(1+M1512/3)*(D1512-L1512)*DeltaT-(EXP(M1512/10)-1)*(D1512-D1511)</f>
        <v>0.24707394833447482</v>
      </c>
      <c r="P1512" s="24">
        <f>P1511+IF(Limit=Oui,MAX(0,S1511),S1511)</f>
        <v>481.15415801196104</v>
      </c>
      <c r="Q1512" s="12">
        <f>Cp*RhoP/(R1512*RhoA)*dP/1000*MassivSI</f>
        <v>0.43378984349741151</v>
      </c>
      <c r="R1512" s="24">
        <f>IF(P1512&lt;600,425+0.773*P1512-1.69/1000*P1512^2+2.22/1000^2*P1512^3,IF(P1512&lt;735,666+13002/(738-P1512),IF(P1512&lt;900,545+17820/(P1512-731),650)))</f>
        <v>652.97092269662812</v>
      </c>
      <c r="S1512" s="12">
        <f>LambdaP*MassivSI/(dP/1000)/(R1512*RhoA)/(1+Q1512/3)*(D1512-P1512)*DeltaT-(EXP(Q1512/10)-1)*(D1512-D1511)</f>
        <v>0.24707394833447482</v>
      </c>
    </row>
    <row r="1513" spans="2:19" x14ac:dyDescent="0.25">
      <c r="B1513" s="3">
        <f t="shared" si="92"/>
        <v>7475</v>
      </c>
      <c r="C1513" s="14">
        <f t="shared" si="93"/>
        <v>124.58333333333333</v>
      </c>
      <c r="D1513" s="11">
        <f t="shared" si="94"/>
        <v>1054.6499844315824</v>
      </c>
      <c r="E1513" s="11">
        <f t="shared" si="95"/>
        <v>481.40123196029555</v>
      </c>
      <c r="F1513" s="11">
        <f>L1513</f>
        <v>481.40123196029555</v>
      </c>
      <c r="G1513" s="11">
        <f>P1513</f>
        <v>481.40123196029555</v>
      </c>
      <c r="H1513" s="24">
        <f>H1512+IF(Limit=Oui,MAX(0,K1512),K1512)</f>
        <v>481.40123196029555</v>
      </c>
      <c r="I1513" s="12">
        <f>Cp*RhoP/(J1513*RhoA)*dP/1000*MassivSS</f>
        <v>0.43367679326146819</v>
      </c>
      <c r="J1513" s="24">
        <f>IF(H1513&lt;600,425+0.773*H1513-1.69/1000*H1513^2+2.22/1000^2*H1513^3,IF(H1513&lt;735,666+13002/(738-H1513),IF(H1513&lt;900,545+17820/(H1513-731),650)))</f>
        <v>653.14113820740022</v>
      </c>
      <c r="K1513" s="12">
        <f>LambdaP*MassivSS/(dP/1000)/(J1513*RhoA)/(1+I1513/3)*(D1513-H1513)*DeltaT-(EXP(I1513/10)-1)*(D1513-D1512)</f>
        <v>0.2469564009037403</v>
      </c>
      <c r="L1513" s="24">
        <f>L1512+IF(Limit=Oui,MAX(0,O1512),O1512)</f>
        <v>481.40123196029555</v>
      </c>
      <c r="M1513" s="12">
        <f>Cp*RhoP/(N1513*RhoA)*dP/1000*MassivW</f>
        <v>0.43367679326146819</v>
      </c>
      <c r="N1513" s="24">
        <f>IF(L1513&lt;600,425+0.773*L1513-1.69/1000*L1513^2+2.22/1000^2*L1513^3,IF(L1513&lt;735,666+13002/(738-L1513),IF(L1513&lt;900,545+17820/(L1513-731),650)))</f>
        <v>653.14113820740022</v>
      </c>
      <c r="O1513" s="12">
        <f>LambdaP*MassivW/(dP/1000)/(N1513*RhoA)/(1+M1513/3)*(D1513-L1513)*DeltaT-(EXP(M1513/10)-1)*(D1513-D1512)</f>
        <v>0.2469564009037403</v>
      </c>
      <c r="P1513" s="24">
        <f>P1512+IF(Limit=Oui,MAX(0,S1512),S1512)</f>
        <v>481.40123196029555</v>
      </c>
      <c r="Q1513" s="12">
        <f>Cp*RhoP/(R1513*RhoA)*dP/1000*MassivSI</f>
        <v>0.43367679326146819</v>
      </c>
      <c r="R1513" s="24">
        <f>IF(P1513&lt;600,425+0.773*P1513-1.69/1000*P1513^2+2.22/1000^2*P1513^3,IF(P1513&lt;735,666+13002/(738-P1513),IF(P1513&lt;900,545+17820/(P1513-731),650)))</f>
        <v>653.14113820740022</v>
      </c>
      <c r="S1513" s="12">
        <f>LambdaP*MassivSI/(dP/1000)/(R1513*RhoA)/(1+Q1513/3)*(D1513-P1513)*DeltaT-(EXP(Q1513/10)-1)*(D1513-D1512)</f>
        <v>0.2469564009037403</v>
      </c>
    </row>
    <row r="1514" spans="2:19" x14ac:dyDescent="0.25">
      <c r="B1514" s="3">
        <f t="shared" si="92"/>
        <v>7480</v>
      </c>
      <c r="C1514" s="14">
        <f t="shared" si="93"/>
        <v>124.66666666666667</v>
      </c>
      <c r="D1514" s="11">
        <f t="shared" si="94"/>
        <v>1054.7500723419553</v>
      </c>
      <c r="E1514" s="11">
        <f t="shared" si="95"/>
        <v>481.64818836119929</v>
      </c>
      <c r="F1514" s="11">
        <f>L1514</f>
        <v>481.64818836119929</v>
      </c>
      <c r="G1514" s="11">
        <f>P1514</f>
        <v>481.64818836119929</v>
      </c>
      <c r="H1514" s="24">
        <f>H1513+IF(Limit=Oui,MAX(0,K1513),K1513)</f>
        <v>481.64818836119929</v>
      </c>
      <c r="I1514" s="12">
        <f>Cp*RhoP/(J1514*RhoA)*dP/1000*MassivSS</f>
        <v>0.43356373292061623</v>
      </c>
      <c r="J1514" s="24">
        <f>IF(H1514&lt;600,425+0.773*H1514-1.69/1000*H1514^2+2.22/1000^2*H1514^3,IF(H1514&lt;735,666+13002/(738-H1514),IF(H1514&lt;900,545+17820/(H1514-731),650)))</f>
        <v>653.3114577108621</v>
      </c>
      <c r="K1514" s="12">
        <f>LambdaP*MassivSS/(dP/1000)/(J1514*RhoA)/(1+I1514/3)*(D1514-H1514)*DeltaT-(EXP(I1514/10)-1)*(D1514-D1513)</f>
        <v>0.24683889068372789</v>
      </c>
      <c r="L1514" s="24">
        <f>L1513+IF(Limit=Oui,MAX(0,O1513),O1513)</f>
        <v>481.64818836119929</v>
      </c>
      <c r="M1514" s="12">
        <f>Cp*RhoP/(N1514*RhoA)*dP/1000*MassivW</f>
        <v>0.43356373292061623</v>
      </c>
      <c r="N1514" s="24">
        <f>IF(L1514&lt;600,425+0.773*L1514-1.69/1000*L1514^2+2.22/1000^2*L1514^3,IF(L1514&lt;735,666+13002/(738-L1514),IF(L1514&lt;900,545+17820/(L1514-731),650)))</f>
        <v>653.3114577108621</v>
      </c>
      <c r="O1514" s="12">
        <f>LambdaP*MassivW/(dP/1000)/(N1514*RhoA)/(1+M1514/3)*(D1514-L1514)*DeltaT-(EXP(M1514/10)-1)*(D1514-D1513)</f>
        <v>0.24683889068372789</v>
      </c>
      <c r="P1514" s="24">
        <f>P1513+IF(Limit=Oui,MAX(0,S1513),S1513)</f>
        <v>481.64818836119929</v>
      </c>
      <c r="Q1514" s="12">
        <f>Cp*RhoP/(R1514*RhoA)*dP/1000*MassivSI</f>
        <v>0.43356373292061623</v>
      </c>
      <c r="R1514" s="24">
        <f>IF(P1514&lt;600,425+0.773*P1514-1.69/1000*P1514^2+2.22/1000^2*P1514^3,IF(P1514&lt;735,666+13002/(738-P1514),IF(P1514&lt;900,545+17820/(P1514-731),650)))</f>
        <v>653.3114577108621</v>
      </c>
      <c r="S1514" s="12">
        <f>LambdaP*MassivSI/(dP/1000)/(R1514*RhoA)/(1+Q1514/3)*(D1514-P1514)*DeltaT-(EXP(Q1514/10)-1)*(D1514-D1513)</f>
        <v>0.24683889068372789</v>
      </c>
    </row>
    <row r="1515" spans="2:19" x14ac:dyDescent="0.25">
      <c r="B1515" s="3">
        <f t="shared" si="92"/>
        <v>7485</v>
      </c>
      <c r="C1515" s="14">
        <f t="shared" si="93"/>
        <v>124.75</v>
      </c>
      <c r="D1515" s="11">
        <f t="shared" si="94"/>
        <v>1054.850093437964</v>
      </c>
      <c r="E1515" s="11">
        <f t="shared" si="95"/>
        <v>481.89502725188299</v>
      </c>
      <c r="F1515" s="11">
        <f>L1515</f>
        <v>481.89502725188299</v>
      </c>
      <c r="G1515" s="11">
        <f>P1515</f>
        <v>481.89502725188299</v>
      </c>
      <c r="H1515" s="24">
        <f>H1514+IF(Limit=Oui,MAX(0,K1514),K1514)</f>
        <v>481.89502725188299</v>
      </c>
      <c r="I1515" s="12">
        <f>Cp*RhoP/(J1515*RhoA)*dP/1000*MassivSS</f>
        <v>0.43345066256186809</v>
      </c>
      <c r="J1515" s="24">
        <f>IF(H1515&lt;600,425+0.773*H1515-1.69/1000*H1515^2+2.22/1000^2*H1515^3,IF(H1515&lt;735,666+13002/(738-H1515),IF(H1515&lt;900,545+17820/(H1515-731),650)))</f>
        <v>653.48188116911933</v>
      </c>
      <c r="K1515" s="12">
        <f>LambdaP*MassivSS/(dP/1000)/(J1515*RhoA)/(1+I1515/3)*(D1515-H1515)*DeltaT-(EXP(I1515/10)-1)*(D1515-D1514)</f>
        <v>0.2467214177415854</v>
      </c>
      <c r="L1515" s="24">
        <f>L1514+IF(Limit=Oui,MAX(0,O1514),O1514)</f>
        <v>481.89502725188299</v>
      </c>
      <c r="M1515" s="12">
        <f>Cp*RhoP/(N1515*RhoA)*dP/1000*MassivW</f>
        <v>0.43345066256186809</v>
      </c>
      <c r="N1515" s="24">
        <f>IF(L1515&lt;600,425+0.773*L1515-1.69/1000*L1515^2+2.22/1000^2*L1515^3,IF(L1515&lt;735,666+13002/(738-L1515),IF(L1515&lt;900,545+17820/(L1515-731),650)))</f>
        <v>653.48188116911933</v>
      </c>
      <c r="O1515" s="12">
        <f>LambdaP*MassivW/(dP/1000)/(N1515*RhoA)/(1+M1515/3)*(D1515-L1515)*DeltaT-(EXP(M1515/10)-1)*(D1515-D1514)</f>
        <v>0.2467214177415854</v>
      </c>
      <c r="P1515" s="24">
        <f>P1514+IF(Limit=Oui,MAX(0,S1514),S1514)</f>
        <v>481.89502725188299</v>
      </c>
      <c r="Q1515" s="12">
        <f>Cp*RhoP/(R1515*RhoA)*dP/1000*MassivSI</f>
        <v>0.43345066256186809</v>
      </c>
      <c r="R1515" s="24">
        <f>IF(P1515&lt;600,425+0.773*P1515-1.69/1000*P1515^2+2.22/1000^2*P1515^3,IF(P1515&lt;735,666+13002/(738-P1515),IF(P1515&lt;900,545+17820/(P1515-731),650)))</f>
        <v>653.48188116911933</v>
      </c>
      <c r="S1515" s="12">
        <f>LambdaP*MassivSI/(dP/1000)/(R1515*RhoA)/(1+Q1515/3)*(D1515-P1515)*DeltaT-(EXP(Q1515/10)-1)*(D1515-D1514)</f>
        <v>0.2467214177415854</v>
      </c>
    </row>
    <row r="1516" spans="2:19" x14ac:dyDescent="0.25">
      <c r="B1516" s="3">
        <f t="shared" si="92"/>
        <v>7490</v>
      </c>
      <c r="C1516" s="14">
        <f t="shared" si="93"/>
        <v>124.83333333333333</v>
      </c>
      <c r="D1516" s="11">
        <f t="shared" si="94"/>
        <v>1054.9500478087532</v>
      </c>
      <c r="E1516" s="11">
        <f t="shared" si="95"/>
        <v>482.14174866962458</v>
      </c>
      <c r="F1516" s="11">
        <f>L1516</f>
        <v>482.14174866962458</v>
      </c>
      <c r="G1516" s="11">
        <f>P1516</f>
        <v>482.14174866962458</v>
      </c>
      <c r="H1516" s="24">
        <f>H1515+IF(Limit=Oui,MAX(0,K1515),K1515)</f>
        <v>482.14174866962458</v>
      </c>
      <c r="I1516" s="12">
        <f>Cp*RhoP/(J1516*RhoA)*dP/1000*MassivSS</f>
        <v>0.43333758227231922</v>
      </c>
      <c r="J1516" s="24">
        <f>IF(H1516&lt;600,425+0.773*H1516-1.69/1000*H1516^2+2.22/1000^2*H1516^3,IF(H1516&lt;735,666+13002/(738-H1516),IF(H1516&lt;900,545+17820/(H1516-731),650)))</f>
        <v>653.65240854398951</v>
      </c>
      <c r="K1516" s="12">
        <f>LambdaP*MassivSS/(dP/1000)/(J1516*RhoA)/(1+I1516/3)*(D1516-H1516)*DeltaT-(EXP(I1516/10)-1)*(D1516-D1515)</f>
        <v>0.24660398214439055</v>
      </c>
      <c r="L1516" s="24">
        <f>L1515+IF(Limit=Oui,MAX(0,O1515),O1515)</f>
        <v>482.14174866962458</v>
      </c>
      <c r="M1516" s="12">
        <f>Cp*RhoP/(N1516*RhoA)*dP/1000*MassivW</f>
        <v>0.43333758227231922</v>
      </c>
      <c r="N1516" s="24">
        <f>IF(L1516&lt;600,425+0.773*L1516-1.69/1000*L1516^2+2.22/1000^2*L1516^3,IF(L1516&lt;735,666+13002/(738-L1516),IF(L1516&lt;900,545+17820/(L1516-731),650)))</f>
        <v>653.65240854398951</v>
      </c>
      <c r="O1516" s="12">
        <f>LambdaP*MassivW/(dP/1000)/(N1516*RhoA)/(1+M1516/3)*(D1516-L1516)*DeltaT-(EXP(M1516/10)-1)*(D1516-D1515)</f>
        <v>0.24660398214439055</v>
      </c>
      <c r="P1516" s="24">
        <f>P1515+IF(Limit=Oui,MAX(0,S1515),S1515)</f>
        <v>482.14174866962458</v>
      </c>
      <c r="Q1516" s="12">
        <f>Cp*RhoP/(R1516*RhoA)*dP/1000*MassivSI</f>
        <v>0.43333758227231922</v>
      </c>
      <c r="R1516" s="24">
        <f>IF(P1516&lt;600,425+0.773*P1516-1.69/1000*P1516^2+2.22/1000^2*P1516^3,IF(P1516&lt;735,666+13002/(738-P1516),IF(P1516&lt;900,545+17820/(P1516-731),650)))</f>
        <v>653.65240854398951</v>
      </c>
      <c r="S1516" s="12">
        <f>LambdaP*MassivSI/(dP/1000)/(R1516*RhoA)/(1+Q1516/3)*(D1516-P1516)*DeltaT-(EXP(Q1516/10)-1)*(D1516-D1515)</f>
        <v>0.24660398214439055</v>
      </c>
    </row>
    <row r="1517" spans="2:19" x14ac:dyDescent="0.25">
      <c r="B1517" s="3">
        <f t="shared" si="92"/>
        <v>7495</v>
      </c>
      <c r="C1517" s="14">
        <f t="shared" si="93"/>
        <v>124.91666666666667</v>
      </c>
      <c r="D1517" s="11">
        <f t="shared" si="94"/>
        <v>1055.0499355432905</v>
      </c>
      <c r="E1517" s="11">
        <f t="shared" si="95"/>
        <v>482.38835265176897</v>
      </c>
      <c r="F1517" s="11">
        <f>L1517</f>
        <v>482.38835265176897</v>
      </c>
      <c r="G1517" s="11">
        <f>P1517</f>
        <v>482.38835265176897</v>
      </c>
      <c r="H1517" s="24">
        <f>H1516+IF(Limit=Oui,MAX(0,K1516),K1516)</f>
        <v>482.38835265176897</v>
      </c>
      <c r="I1517" s="12">
        <f>Cp*RhoP/(J1517*RhoA)*dP/1000*MassivSS</f>
        <v>0.43322449213914854</v>
      </c>
      <c r="J1517" s="24">
        <f>IF(H1517&lt;600,425+0.773*H1517-1.69/1000*H1517^2+2.22/1000^2*H1517^3,IF(H1517&lt;735,666+13002/(738-H1517),IF(H1517&lt;900,545+17820/(H1517-731),650)))</f>
        <v>653.82303979700237</v>
      </c>
      <c r="K1517" s="12">
        <f>LambdaP*MassivSS/(dP/1000)/(J1517*RhoA)/(1+I1517/3)*(D1517-H1517)*DeltaT-(EXP(I1517/10)-1)*(D1517-D1516)</f>
        <v>0.24648658395896089</v>
      </c>
      <c r="L1517" s="24">
        <f>L1516+IF(Limit=Oui,MAX(0,O1516),O1516)</f>
        <v>482.38835265176897</v>
      </c>
      <c r="M1517" s="12">
        <f>Cp*RhoP/(N1517*RhoA)*dP/1000*MassivW</f>
        <v>0.43322449213914854</v>
      </c>
      <c r="N1517" s="24">
        <f>IF(L1517&lt;600,425+0.773*L1517-1.69/1000*L1517^2+2.22/1000^2*L1517^3,IF(L1517&lt;735,666+13002/(738-L1517),IF(L1517&lt;900,545+17820/(L1517-731),650)))</f>
        <v>653.82303979700237</v>
      </c>
      <c r="O1517" s="12">
        <f>LambdaP*MassivW/(dP/1000)/(N1517*RhoA)/(1+M1517/3)*(D1517-L1517)*DeltaT-(EXP(M1517/10)-1)*(D1517-D1516)</f>
        <v>0.24648658395896089</v>
      </c>
      <c r="P1517" s="24">
        <f>P1516+IF(Limit=Oui,MAX(0,S1516),S1516)</f>
        <v>482.38835265176897</v>
      </c>
      <c r="Q1517" s="12">
        <f>Cp*RhoP/(R1517*RhoA)*dP/1000*MassivSI</f>
        <v>0.43322449213914854</v>
      </c>
      <c r="R1517" s="24">
        <f>IF(P1517&lt;600,425+0.773*P1517-1.69/1000*P1517^2+2.22/1000^2*P1517^3,IF(P1517&lt;735,666+13002/(738-P1517),IF(P1517&lt;900,545+17820/(P1517-731),650)))</f>
        <v>653.82303979700237</v>
      </c>
      <c r="S1517" s="12">
        <f>LambdaP*MassivSI/(dP/1000)/(R1517*RhoA)/(1+Q1517/3)*(D1517-P1517)*DeltaT-(EXP(Q1517/10)-1)*(D1517-D1516)</f>
        <v>0.24648658395896089</v>
      </c>
    </row>
    <row r="1518" spans="2:19" x14ac:dyDescent="0.25">
      <c r="B1518" s="3">
        <f t="shared" si="92"/>
        <v>7500</v>
      </c>
      <c r="C1518" s="14">
        <f t="shared" si="93"/>
        <v>125</v>
      </c>
      <c r="D1518" s="11">
        <f t="shared" si="94"/>
        <v>1055.1497567303647</v>
      </c>
      <c r="E1518" s="11">
        <f t="shared" si="95"/>
        <v>482.63483923572795</v>
      </c>
      <c r="F1518" s="11">
        <f>L1518</f>
        <v>482.63483923572795</v>
      </c>
      <c r="G1518" s="11">
        <f>P1518</f>
        <v>482.63483923572795</v>
      </c>
      <c r="H1518" s="24">
        <f>H1517+IF(Limit=Oui,MAX(0,K1517),K1517)</f>
        <v>482.63483923572795</v>
      </c>
      <c r="I1518" s="12">
        <f>Cp*RhoP/(J1518*RhoA)*dP/1000*MassivSS</f>
        <v>0.4331113922496167</v>
      </c>
      <c r="J1518" s="24">
        <f>IF(H1518&lt;600,425+0.773*H1518-1.69/1000*H1518^2+2.22/1000^2*H1518^3,IF(H1518&lt;735,666+13002/(738-H1518),IF(H1518&lt;900,545+17820/(H1518-731),650)))</f>
        <v>653.9937748894007</v>
      </c>
      <c r="K1518" s="12">
        <f>LambdaP*MassivSS/(dP/1000)/(J1518*RhoA)/(1+I1518/3)*(D1518-H1518)*DeltaT-(EXP(I1518/10)-1)*(D1518-D1517)</f>
        <v>0.24636922325207461</v>
      </c>
      <c r="L1518" s="24">
        <f>L1517+IF(Limit=Oui,MAX(0,O1517),O1517)</f>
        <v>482.63483923572795</v>
      </c>
      <c r="M1518" s="12">
        <f>Cp*RhoP/(N1518*RhoA)*dP/1000*MassivW</f>
        <v>0.4331113922496167</v>
      </c>
      <c r="N1518" s="24">
        <f>IF(L1518&lt;600,425+0.773*L1518-1.69/1000*L1518^2+2.22/1000^2*L1518^3,IF(L1518&lt;735,666+13002/(738-L1518),IF(L1518&lt;900,545+17820/(L1518-731),650)))</f>
        <v>653.9937748894007</v>
      </c>
      <c r="O1518" s="12">
        <f>LambdaP*MassivW/(dP/1000)/(N1518*RhoA)/(1+M1518/3)*(D1518-L1518)*DeltaT-(EXP(M1518/10)-1)*(D1518-D1517)</f>
        <v>0.24636922325207461</v>
      </c>
      <c r="P1518" s="24">
        <f>P1517+IF(Limit=Oui,MAX(0,S1517),S1517)</f>
        <v>482.63483923572795</v>
      </c>
      <c r="Q1518" s="12">
        <f>Cp*RhoP/(R1518*RhoA)*dP/1000*MassivSI</f>
        <v>0.4331113922496167</v>
      </c>
      <c r="R1518" s="24">
        <f>IF(P1518&lt;600,425+0.773*P1518-1.69/1000*P1518^2+2.22/1000^2*P1518^3,IF(P1518&lt;735,666+13002/(738-P1518),IF(P1518&lt;900,545+17820/(P1518-731),650)))</f>
        <v>653.9937748894007</v>
      </c>
      <c r="S1518" s="12">
        <f>LambdaP*MassivSI/(dP/1000)/(R1518*RhoA)/(1+Q1518/3)*(D1518-P1518)*DeltaT-(EXP(Q1518/10)-1)*(D1518-D1517)</f>
        <v>0.24636922325207461</v>
      </c>
    </row>
    <row r="1519" spans="2:19" x14ac:dyDescent="0.25">
      <c r="B1519" s="3">
        <f t="shared" si="92"/>
        <v>7505</v>
      </c>
      <c r="C1519" s="14">
        <f t="shared" si="93"/>
        <v>125.08333333333333</v>
      </c>
      <c r="D1519" s="11">
        <f t="shared" si="94"/>
        <v>1055.2495114585879</v>
      </c>
      <c r="E1519" s="11">
        <f t="shared" si="95"/>
        <v>482.88120845898004</v>
      </c>
      <c r="F1519" s="11">
        <f>L1519</f>
        <v>482.88120845898004</v>
      </c>
      <c r="G1519" s="11">
        <f>P1519</f>
        <v>482.88120845898004</v>
      </c>
      <c r="H1519" s="24">
        <f>H1518+IF(Limit=Oui,MAX(0,K1518),K1518)</f>
        <v>482.88120845898004</v>
      </c>
      <c r="I1519" s="12">
        <f>Cp*RhoP/(J1519*RhoA)*dP/1000*MassivSS</f>
        <v>0.43299828269106433</v>
      </c>
      <c r="J1519" s="24">
        <f>IF(H1519&lt;600,425+0.773*H1519-1.69/1000*H1519^2+2.22/1000^2*H1519^3,IF(H1519&lt;735,666+13002/(738-H1519),IF(H1519&lt;900,545+17820/(H1519-731),650)))</f>
        <v>654.16461378214171</v>
      </c>
      <c r="K1519" s="12">
        <f>LambdaP*MassivSS/(dP/1000)/(J1519*RhoA)/(1+I1519/3)*(D1519-H1519)*DeltaT-(EXP(I1519/10)-1)*(D1519-D1518)</f>
        <v>0.24625190009027886</v>
      </c>
      <c r="L1519" s="24">
        <f>L1518+IF(Limit=Oui,MAX(0,O1518),O1518)</f>
        <v>482.88120845898004</v>
      </c>
      <c r="M1519" s="12">
        <f>Cp*RhoP/(N1519*RhoA)*dP/1000*MassivW</f>
        <v>0.43299828269106433</v>
      </c>
      <c r="N1519" s="24">
        <f>IF(L1519&lt;600,425+0.773*L1519-1.69/1000*L1519^2+2.22/1000^2*L1519^3,IF(L1519&lt;735,666+13002/(738-L1519),IF(L1519&lt;900,545+17820/(L1519-731),650)))</f>
        <v>654.16461378214171</v>
      </c>
      <c r="O1519" s="12">
        <f>LambdaP*MassivW/(dP/1000)/(N1519*RhoA)/(1+M1519/3)*(D1519-L1519)*DeltaT-(EXP(M1519/10)-1)*(D1519-D1518)</f>
        <v>0.24625190009027886</v>
      </c>
      <c r="P1519" s="24">
        <f>P1518+IF(Limit=Oui,MAX(0,S1518),S1518)</f>
        <v>482.88120845898004</v>
      </c>
      <c r="Q1519" s="12">
        <f>Cp*RhoP/(R1519*RhoA)*dP/1000*MassivSI</f>
        <v>0.43299828269106433</v>
      </c>
      <c r="R1519" s="24">
        <f>IF(P1519&lt;600,425+0.773*P1519-1.69/1000*P1519^2+2.22/1000^2*P1519^3,IF(P1519&lt;735,666+13002/(738-P1519),IF(P1519&lt;900,545+17820/(P1519-731),650)))</f>
        <v>654.16461378214171</v>
      </c>
      <c r="S1519" s="12">
        <f>LambdaP*MassivSI/(dP/1000)/(R1519*RhoA)/(1+Q1519/3)*(D1519-P1519)*DeltaT-(EXP(Q1519/10)-1)*(D1519-D1518)</f>
        <v>0.24625190009027886</v>
      </c>
    </row>
    <row r="1520" spans="2:19" x14ac:dyDescent="0.25">
      <c r="B1520" s="3">
        <f t="shared" si="92"/>
        <v>7510</v>
      </c>
      <c r="C1520" s="14">
        <f t="shared" si="93"/>
        <v>125.16666666666667</v>
      </c>
      <c r="D1520" s="11">
        <f t="shared" si="94"/>
        <v>1055.349199816395</v>
      </c>
      <c r="E1520" s="11">
        <f t="shared" si="95"/>
        <v>483.12746035907031</v>
      </c>
      <c r="F1520" s="11">
        <f>L1520</f>
        <v>483.12746035907031</v>
      </c>
      <c r="G1520" s="11">
        <f>P1520</f>
        <v>483.12746035907031</v>
      </c>
      <c r="H1520" s="24">
        <f>H1519+IF(Limit=Oui,MAX(0,K1519),K1519)</f>
        <v>483.12746035907031</v>
      </c>
      <c r="I1520" s="12">
        <f>Cp*RhoP/(J1520*RhoA)*dP/1000*MassivSS</f>
        <v>0.43288516355091206</v>
      </c>
      <c r="J1520" s="24">
        <f>IF(H1520&lt;600,425+0.773*H1520-1.69/1000*H1520^2+2.22/1000^2*H1520^3,IF(H1520&lt;735,666+13002/(738-H1520),IF(H1520&lt;900,545+17820/(H1520-731),650)))</f>
        <v>654.33555643589784</v>
      </c>
      <c r="K1520" s="12">
        <f>LambdaP*MassivSS/(dP/1000)/(J1520*RhoA)/(1+I1520/3)*(D1520-H1520)*DeltaT-(EXP(I1520/10)-1)*(D1520-D1519)</f>
        <v>0.24613461454001082</v>
      </c>
      <c r="L1520" s="24">
        <f>L1519+IF(Limit=Oui,MAX(0,O1519),O1519)</f>
        <v>483.12746035907031</v>
      </c>
      <c r="M1520" s="12">
        <f>Cp*RhoP/(N1520*RhoA)*dP/1000*MassivW</f>
        <v>0.43288516355091206</v>
      </c>
      <c r="N1520" s="24">
        <f>IF(L1520&lt;600,425+0.773*L1520-1.69/1000*L1520^2+2.22/1000^2*L1520^3,IF(L1520&lt;735,666+13002/(738-L1520),IF(L1520&lt;900,545+17820/(L1520-731),650)))</f>
        <v>654.33555643589784</v>
      </c>
      <c r="O1520" s="12">
        <f>LambdaP*MassivW/(dP/1000)/(N1520*RhoA)/(1+M1520/3)*(D1520-L1520)*DeltaT-(EXP(M1520/10)-1)*(D1520-D1519)</f>
        <v>0.24613461454001082</v>
      </c>
      <c r="P1520" s="24">
        <f>P1519+IF(Limit=Oui,MAX(0,S1519),S1519)</f>
        <v>483.12746035907031</v>
      </c>
      <c r="Q1520" s="12">
        <f>Cp*RhoP/(R1520*RhoA)*dP/1000*MassivSI</f>
        <v>0.43288516355091206</v>
      </c>
      <c r="R1520" s="24">
        <f>IF(P1520&lt;600,425+0.773*P1520-1.69/1000*P1520^2+2.22/1000^2*P1520^3,IF(P1520&lt;735,666+13002/(738-P1520),IF(P1520&lt;900,545+17820/(P1520-731),650)))</f>
        <v>654.33555643589784</v>
      </c>
      <c r="S1520" s="12">
        <f>LambdaP*MassivSI/(dP/1000)/(R1520*RhoA)/(1+Q1520/3)*(D1520-P1520)*DeltaT-(EXP(Q1520/10)-1)*(D1520-D1519)</f>
        <v>0.24613461454001082</v>
      </c>
    </row>
    <row r="1521" spans="2:19" x14ac:dyDescent="0.25">
      <c r="B1521" s="3">
        <f t="shared" si="92"/>
        <v>7515</v>
      </c>
      <c r="C1521" s="14">
        <f t="shared" si="93"/>
        <v>125.25</v>
      </c>
      <c r="D1521" s="11">
        <f t="shared" si="94"/>
        <v>1055.4488218920442</v>
      </c>
      <c r="E1521" s="11">
        <f t="shared" si="95"/>
        <v>483.3735949736103</v>
      </c>
      <c r="F1521" s="11">
        <f>L1521</f>
        <v>483.3735949736103</v>
      </c>
      <c r="G1521" s="11">
        <f>P1521</f>
        <v>483.3735949736103</v>
      </c>
      <c r="H1521" s="24">
        <f>H1520+IF(Limit=Oui,MAX(0,K1520),K1520)</f>
        <v>483.3735949736103</v>
      </c>
      <c r="I1521" s="12">
        <f>Cp*RhoP/(J1521*RhoA)*dP/1000*MassivSS</f>
        <v>0.43277203491665844</v>
      </c>
      <c r="J1521" s="24">
        <f>IF(H1521&lt;600,425+0.773*H1521-1.69/1000*H1521^2+2.22/1000^2*H1521^3,IF(H1521&lt;735,666+13002/(738-H1521),IF(H1521&lt;900,545+17820/(H1521-731),650)))</f>
        <v>654.50660281105786</v>
      </c>
      <c r="K1521" s="12">
        <f>LambdaP*MassivSS/(dP/1000)/(J1521*RhoA)/(1+I1521/3)*(D1521-H1521)*DeltaT-(EXP(I1521/10)-1)*(D1521-D1520)</f>
        <v>0.24601736666755672</v>
      </c>
      <c r="L1521" s="24">
        <f>L1520+IF(Limit=Oui,MAX(0,O1520),O1520)</f>
        <v>483.3735949736103</v>
      </c>
      <c r="M1521" s="12">
        <f>Cp*RhoP/(N1521*RhoA)*dP/1000*MassivW</f>
        <v>0.43277203491665844</v>
      </c>
      <c r="N1521" s="24">
        <f>IF(L1521&lt;600,425+0.773*L1521-1.69/1000*L1521^2+2.22/1000^2*L1521^3,IF(L1521&lt;735,666+13002/(738-L1521),IF(L1521&lt;900,545+17820/(L1521-731),650)))</f>
        <v>654.50660281105786</v>
      </c>
      <c r="O1521" s="12">
        <f>LambdaP*MassivW/(dP/1000)/(N1521*RhoA)/(1+M1521/3)*(D1521-L1521)*DeltaT-(EXP(M1521/10)-1)*(D1521-D1520)</f>
        <v>0.24601736666755672</v>
      </c>
      <c r="P1521" s="24">
        <f>P1520+IF(Limit=Oui,MAX(0,S1520),S1520)</f>
        <v>483.3735949736103</v>
      </c>
      <c r="Q1521" s="12">
        <f>Cp*RhoP/(R1521*RhoA)*dP/1000*MassivSI</f>
        <v>0.43277203491665844</v>
      </c>
      <c r="R1521" s="24">
        <f>IF(P1521&lt;600,425+0.773*P1521-1.69/1000*P1521^2+2.22/1000^2*P1521^3,IF(P1521&lt;735,666+13002/(738-P1521),IF(P1521&lt;900,545+17820/(P1521-731),650)))</f>
        <v>654.50660281105786</v>
      </c>
      <c r="S1521" s="12">
        <f>LambdaP*MassivSI/(dP/1000)/(R1521*RhoA)/(1+Q1521/3)*(D1521-P1521)*DeltaT-(EXP(Q1521/10)-1)*(D1521-D1520)</f>
        <v>0.24601736666755672</v>
      </c>
    </row>
    <row r="1522" spans="2:19" x14ac:dyDescent="0.25">
      <c r="B1522" s="3">
        <f t="shared" si="92"/>
        <v>7520</v>
      </c>
      <c r="C1522" s="14">
        <f t="shared" si="93"/>
        <v>125.33333333333333</v>
      </c>
      <c r="D1522" s="11">
        <f t="shared" si="94"/>
        <v>1055.5483777736183</v>
      </c>
      <c r="E1522" s="11">
        <f t="shared" si="95"/>
        <v>483.61961234027785</v>
      </c>
      <c r="F1522" s="11">
        <f>L1522</f>
        <v>483.61961234027785</v>
      </c>
      <c r="G1522" s="11">
        <f>P1522</f>
        <v>483.61961234027785</v>
      </c>
      <c r="H1522" s="24">
        <f>H1521+IF(Limit=Oui,MAX(0,K1521),K1521)</f>
        <v>483.61961234027785</v>
      </c>
      <c r="I1522" s="12">
        <f>Cp*RhoP/(J1522*RhoA)*dP/1000*MassivSS</f>
        <v>0.43265889687587961</v>
      </c>
      <c r="J1522" s="24">
        <f>IF(H1522&lt;600,425+0.773*H1522-1.69/1000*H1522^2+2.22/1000^2*H1522^3,IF(H1522&lt;735,666+13002/(738-H1522),IF(H1522&lt;900,545+17820/(H1522-731),650)))</f>
        <v>654.67775286772746</v>
      </c>
      <c r="K1522" s="12">
        <f>LambdaP*MassivSS/(dP/1000)/(J1522*RhoA)/(1+I1522/3)*(D1522-H1522)*DeltaT-(EXP(I1522/10)-1)*(D1522-D1521)</f>
        <v>0.24590015653902222</v>
      </c>
      <c r="L1522" s="24">
        <f>L1521+IF(Limit=Oui,MAX(0,O1521),O1521)</f>
        <v>483.61961234027785</v>
      </c>
      <c r="M1522" s="12">
        <f>Cp*RhoP/(N1522*RhoA)*dP/1000*MassivW</f>
        <v>0.43265889687587961</v>
      </c>
      <c r="N1522" s="24">
        <f>IF(L1522&lt;600,425+0.773*L1522-1.69/1000*L1522^2+2.22/1000^2*L1522^3,IF(L1522&lt;735,666+13002/(738-L1522),IF(L1522&lt;900,545+17820/(L1522-731),650)))</f>
        <v>654.67775286772746</v>
      </c>
      <c r="O1522" s="12">
        <f>LambdaP*MassivW/(dP/1000)/(N1522*RhoA)/(1+M1522/3)*(D1522-L1522)*DeltaT-(EXP(M1522/10)-1)*(D1522-D1521)</f>
        <v>0.24590015653902222</v>
      </c>
      <c r="P1522" s="24">
        <f>P1521+IF(Limit=Oui,MAX(0,S1521),S1521)</f>
        <v>483.61961234027785</v>
      </c>
      <c r="Q1522" s="12">
        <f>Cp*RhoP/(R1522*RhoA)*dP/1000*MassivSI</f>
        <v>0.43265889687587961</v>
      </c>
      <c r="R1522" s="24">
        <f>IF(P1522&lt;600,425+0.773*P1522-1.69/1000*P1522^2+2.22/1000^2*P1522^3,IF(P1522&lt;735,666+13002/(738-P1522),IF(P1522&lt;900,545+17820/(P1522-731),650)))</f>
        <v>654.67775286772746</v>
      </c>
      <c r="S1522" s="12">
        <f>LambdaP*MassivSI/(dP/1000)/(R1522*RhoA)/(1+Q1522/3)*(D1522-P1522)*DeltaT-(EXP(Q1522/10)-1)*(D1522-D1521)</f>
        <v>0.24590015653902222</v>
      </c>
    </row>
    <row r="1523" spans="2:19" x14ac:dyDescent="0.25">
      <c r="B1523" s="3">
        <f t="shared" si="92"/>
        <v>7525</v>
      </c>
      <c r="C1523" s="14">
        <f t="shared" si="93"/>
        <v>125.41666666666667</v>
      </c>
      <c r="D1523" s="11">
        <f t="shared" si="94"/>
        <v>1055.6478675490246</v>
      </c>
      <c r="E1523" s="11">
        <f t="shared" si="95"/>
        <v>483.86551249681685</v>
      </c>
      <c r="F1523" s="11">
        <f>L1523</f>
        <v>483.86551249681685</v>
      </c>
      <c r="G1523" s="11">
        <f>P1523</f>
        <v>483.86551249681685</v>
      </c>
      <c r="H1523" s="24">
        <f>H1522+IF(Limit=Oui,MAX(0,K1522),K1522)</f>
        <v>483.86551249681685</v>
      </c>
      <c r="I1523" s="12">
        <f>Cp*RhoP/(J1523*RhoA)*dP/1000*MassivSS</f>
        <v>0.43254574951622693</v>
      </c>
      <c r="J1523" s="24">
        <f>IF(H1523&lt;600,425+0.773*H1523-1.69/1000*H1523^2+2.22/1000^2*H1523^3,IF(H1523&lt;735,666+13002/(738-H1523),IF(H1523&lt;900,545+17820/(H1523-731),650)))</f>
        <v>654.84900656573097</v>
      </c>
      <c r="K1523" s="12">
        <f>LambdaP*MassivSS/(dP/1000)/(J1523*RhoA)/(1+I1523/3)*(D1523-H1523)*DeltaT-(EXP(I1523/10)-1)*(D1523-D1522)</f>
        <v>0.24578298422038175</v>
      </c>
      <c r="L1523" s="24">
        <f>L1522+IF(Limit=Oui,MAX(0,O1522),O1522)</f>
        <v>483.86551249681685</v>
      </c>
      <c r="M1523" s="12">
        <f>Cp*RhoP/(N1523*RhoA)*dP/1000*MassivW</f>
        <v>0.43254574951622693</v>
      </c>
      <c r="N1523" s="24">
        <f>IF(L1523&lt;600,425+0.773*L1523-1.69/1000*L1523^2+2.22/1000^2*L1523^3,IF(L1523&lt;735,666+13002/(738-L1523),IF(L1523&lt;900,545+17820/(L1523-731),650)))</f>
        <v>654.84900656573097</v>
      </c>
      <c r="O1523" s="12">
        <f>LambdaP*MassivW/(dP/1000)/(N1523*RhoA)/(1+M1523/3)*(D1523-L1523)*DeltaT-(EXP(M1523/10)-1)*(D1523-D1522)</f>
        <v>0.24578298422038175</v>
      </c>
      <c r="P1523" s="24">
        <f>P1522+IF(Limit=Oui,MAX(0,S1522),S1522)</f>
        <v>483.86551249681685</v>
      </c>
      <c r="Q1523" s="12">
        <f>Cp*RhoP/(R1523*RhoA)*dP/1000*MassivSI</f>
        <v>0.43254574951622693</v>
      </c>
      <c r="R1523" s="24">
        <f>IF(P1523&lt;600,425+0.773*P1523-1.69/1000*P1523^2+2.22/1000^2*P1523^3,IF(P1523&lt;735,666+13002/(738-P1523),IF(P1523&lt;900,545+17820/(P1523-731),650)))</f>
        <v>654.84900656573097</v>
      </c>
      <c r="S1523" s="12">
        <f>LambdaP*MassivSI/(dP/1000)/(R1523*RhoA)/(1+Q1523/3)*(D1523-P1523)*DeltaT-(EXP(Q1523/10)-1)*(D1523-D1522)</f>
        <v>0.24578298422038175</v>
      </c>
    </row>
    <row r="1524" spans="2:19" x14ac:dyDescent="0.25">
      <c r="B1524" s="3">
        <f t="shared" si="92"/>
        <v>7530</v>
      </c>
      <c r="C1524" s="14">
        <f t="shared" si="93"/>
        <v>125.5</v>
      </c>
      <c r="D1524" s="11">
        <f t="shared" si="94"/>
        <v>1055.7472913059951</v>
      </c>
      <c r="E1524" s="11">
        <f t="shared" si="95"/>
        <v>484.11129548103725</v>
      </c>
      <c r="F1524" s="11">
        <f>L1524</f>
        <v>484.11129548103725</v>
      </c>
      <c r="G1524" s="11">
        <f>P1524</f>
        <v>484.11129548103725</v>
      </c>
      <c r="H1524" s="24">
        <f>H1523+IF(Limit=Oui,MAX(0,K1523),K1523)</f>
        <v>484.11129548103725</v>
      </c>
      <c r="I1524" s="12">
        <f>Cp*RhoP/(J1524*RhoA)*dP/1000*MassivSS</f>
        <v>0.43243259292542691</v>
      </c>
      <c r="J1524" s="24">
        <f>IF(H1524&lt;600,425+0.773*H1524-1.69/1000*H1524^2+2.22/1000^2*H1524^3,IF(H1524&lt;735,666+13002/(738-H1524),IF(H1524&lt;900,545+17820/(H1524-731),650)))</f>
        <v>655.0203638646118</v>
      </c>
      <c r="K1524" s="12">
        <f>LambdaP*MassivSS/(dP/1000)/(J1524*RhoA)/(1+I1524/3)*(D1524-H1524)*DeltaT-(EXP(I1524/10)-1)*(D1524-D1523)</f>
        <v>0.24566584977745864</v>
      </c>
      <c r="L1524" s="24">
        <f>L1523+IF(Limit=Oui,MAX(0,O1523),O1523)</f>
        <v>484.11129548103725</v>
      </c>
      <c r="M1524" s="12">
        <f>Cp*RhoP/(N1524*RhoA)*dP/1000*MassivW</f>
        <v>0.43243259292542691</v>
      </c>
      <c r="N1524" s="24">
        <f>IF(L1524&lt;600,425+0.773*L1524-1.69/1000*L1524^2+2.22/1000^2*L1524^3,IF(L1524&lt;735,666+13002/(738-L1524),IF(L1524&lt;900,545+17820/(L1524-731),650)))</f>
        <v>655.0203638646118</v>
      </c>
      <c r="O1524" s="12">
        <f>LambdaP*MassivW/(dP/1000)/(N1524*RhoA)/(1+M1524/3)*(D1524-L1524)*DeltaT-(EXP(M1524/10)-1)*(D1524-D1523)</f>
        <v>0.24566584977745864</v>
      </c>
      <c r="P1524" s="24">
        <f>P1523+IF(Limit=Oui,MAX(0,S1523),S1523)</f>
        <v>484.11129548103725</v>
      </c>
      <c r="Q1524" s="12">
        <f>Cp*RhoP/(R1524*RhoA)*dP/1000*MassivSI</f>
        <v>0.43243259292542691</v>
      </c>
      <c r="R1524" s="24">
        <f>IF(P1524&lt;600,425+0.773*P1524-1.69/1000*P1524^2+2.22/1000^2*P1524^3,IF(P1524&lt;735,666+13002/(738-P1524),IF(P1524&lt;900,545+17820/(P1524-731),650)))</f>
        <v>655.0203638646118</v>
      </c>
      <c r="S1524" s="12">
        <f>LambdaP*MassivSI/(dP/1000)/(R1524*RhoA)/(1+Q1524/3)*(D1524-P1524)*DeltaT-(EXP(Q1524/10)-1)*(D1524-D1523)</f>
        <v>0.24566584977745864</v>
      </c>
    </row>
    <row r="1525" spans="2:19" x14ac:dyDescent="0.25">
      <c r="B1525" s="3">
        <f t="shared" si="92"/>
        <v>7535</v>
      </c>
      <c r="C1525" s="14">
        <f t="shared" si="93"/>
        <v>125.58333333333333</v>
      </c>
      <c r="D1525" s="11">
        <f t="shared" si="94"/>
        <v>1055.8466491320874</v>
      </c>
      <c r="E1525" s="11">
        <f t="shared" si="95"/>
        <v>484.35696133081473</v>
      </c>
      <c r="F1525" s="11">
        <f>L1525</f>
        <v>484.35696133081473</v>
      </c>
      <c r="G1525" s="11">
        <f>P1525</f>
        <v>484.35696133081473</v>
      </c>
      <c r="H1525" s="24">
        <f>H1524+IF(Limit=Oui,MAX(0,K1524),K1524)</f>
        <v>484.35696133081473</v>
      </c>
      <c r="I1525" s="12">
        <f>Cp*RhoP/(J1525*RhoA)*dP/1000*MassivSS</f>
        <v>0.4323194271912798</v>
      </c>
      <c r="J1525" s="24">
        <f>IF(H1525&lt;600,425+0.773*H1525-1.69/1000*H1525^2+2.22/1000^2*H1525^3,IF(H1525&lt;735,666+13002/(738-H1525),IF(H1525&lt;900,545+17820/(H1525-731),650)))</f>
        <v>655.19182472363343</v>
      </c>
      <c r="K1525" s="12">
        <f>LambdaP*MassivSS/(dP/1000)/(J1525*RhoA)/(1+I1525/3)*(D1525-H1525)*DeltaT-(EXP(I1525/10)-1)*(D1525-D1524)</f>
        <v>0.24554875327592518</v>
      </c>
      <c r="L1525" s="24">
        <f>L1524+IF(Limit=Oui,MAX(0,O1524),O1524)</f>
        <v>484.35696133081473</v>
      </c>
      <c r="M1525" s="12">
        <f>Cp*RhoP/(N1525*RhoA)*dP/1000*MassivW</f>
        <v>0.4323194271912798</v>
      </c>
      <c r="N1525" s="24">
        <f>IF(L1525&lt;600,425+0.773*L1525-1.69/1000*L1525^2+2.22/1000^2*L1525^3,IF(L1525&lt;735,666+13002/(738-L1525),IF(L1525&lt;900,545+17820/(L1525-731),650)))</f>
        <v>655.19182472363343</v>
      </c>
      <c r="O1525" s="12">
        <f>LambdaP*MassivW/(dP/1000)/(N1525*RhoA)/(1+M1525/3)*(D1525-L1525)*DeltaT-(EXP(M1525/10)-1)*(D1525-D1524)</f>
        <v>0.24554875327592518</v>
      </c>
      <c r="P1525" s="24">
        <f>P1524+IF(Limit=Oui,MAX(0,S1524),S1524)</f>
        <v>484.35696133081473</v>
      </c>
      <c r="Q1525" s="12">
        <f>Cp*RhoP/(R1525*RhoA)*dP/1000*MassivSI</f>
        <v>0.4323194271912798</v>
      </c>
      <c r="R1525" s="24">
        <f>IF(P1525&lt;600,425+0.773*P1525-1.69/1000*P1525^2+2.22/1000^2*P1525^3,IF(P1525&lt;735,666+13002/(738-P1525),IF(P1525&lt;900,545+17820/(P1525-731),650)))</f>
        <v>655.19182472363343</v>
      </c>
      <c r="S1525" s="12">
        <f>LambdaP*MassivSI/(dP/1000)/(R1525*RhoA)/(1+Q1525/3)*(D1525-P1525)*DeltaT-(EXP(Q1525/10)-1)*(D1525-D1524)</f>
        <v>0.24554875327592518</v>
      </c>
    </row>
    <row r="1526" spans="2:19" x14ac:dyDescent="0.25">
      <c r="B1526" s="3">
        <f t="shared" si="92"/>
        <v>7540</v>
      </c>
      <c r="C1526" s="14">
        <f t="shared" si="93"/>
        <v>125.66666666666667</v>
      </c>
      <c r="D1526" s="11">
        <f t="shared" si="94"/>
        <v>1055.945941114685</v>
      </c>
      <c r="E1526" s="11">
        <f t="shared" si="95"/>
        <v>484.60251008409062</v>
      </c>
      <c r="F1526" s="11">
        <f>L1526</f>
        <v>484.60251008409062</v>
      </c>
      <c r="G1526" s="11">
        <f>P1526</f>
        <v>484.60251008409062</v>
      </c>
      <c r="H1526" s="24">
        <f>H1525+IF(Limit=Oui,MAX(0,K1525),K1525)</f>
        <v>484.60251008409062</v>
      </c>
      <c r="I1526" s="12">
        <f>Cp*RhoP/(J1526*RhoA)*dP/1000*MassivSS</f>
        <v>0.43220625240165889</v>
      </c>
      <c r="J1526" s="24">
        <f>IF(H1526&lt;600,425+0.773*H1526-1.69/1000*H1526^2+2.22/1000^2*H1526^3,IF(H1526&lt;735,666+13002/(738-H1526),IF(H1526&lt;900,545+17820/(H1526-731),650)))</f>
        <v>655.36338910178051</v>
      </c>
      <c r="K1526" s="12">
        <f>LambdaP*MassivSS/(dP/1000)/(J1526*RhoA)/(1+I1526/3)*(D1526-H1526)*DeltaT-(EXP(I1526/10)-1)*(D1526-D1525)</f>
        <v>0.24543169478129198</v>
      </c>
      <c r="L1526" s="24">
        <f>L1525+IF(Limit=Oui,MAX(0,O1525),O1525)</f>
        <v>484.60251008409062</v>
      </c>
      <c r="M1526" s="12">
        <f>Cp*RhoP/(N1526*RhoA)*dP/1000*MassivW</f>
        <v>0.43220625240165889</v>
      </c>
      <c r="N1526" s="24">
        <f>IF(L1526&lt;600,425+0.773*L1526-1.69/1000*L1526^2+2.22/1000^2*L1526^3,IF(L1526&lt;735,666+13002/(738-L1526),IF(L1526&lt;900,545+17820/(L1526-731),650)))</f>
        <v>655.36338910178051</v>
      </c>
      <c r="O1526" s="12">
        <f>LambdaP*MassivW/(dP/1000)/(N1526*RhoA)/(1+M1526/3)*(D1526-L1526)*DeltaT-(EXP(M1526/10)-1)*(D1526-D1525)</f>
        <v>0.24543169478129198</v>
      </c>
      <c r="P1526" s="24">
        <f>P1525+IF(Limit=Oui,MAX(0,S1525),S1525)</f>
        <v>484.60251008409062</v>
      </c>
      <c r="Q1526" s="12">
        <f>Cp*RhoP/(R1526*RhoA)*dP/1000*MassivSI</f>
        <v>0.43220625240165889</v>
      </c>
      <c r="R1526" s="24">
        <f>IF(P1526&lt;600,425+0.773*P1526-1.69/1000*P1526^2+2.22/1000^2*P1526^3,IF(P1526&lt;735,666+13002/(738-P1526),IF(P1526&lt;900,545+17820/(P1526-731),650)))</f>
        <v>655.36338910178051</v>
      </c>
      <c r="S1526" s="12">
        <f>LambdaP*MassivSI/(dP/1000)/(R1526*RhoA)/(1+Q1526/3)*(D1526-P1526)*DeltaT-(EXP(Q1526/10)-1)*(D1526-D1525)</f>
        <v>0.24543169478129198</v>
      </c>
    </row>
    <row r="1527" spans="2:19" x14ac:dyDescent="0.25">
      <c r="B1527" s="3">
        <f t="shared" si="92"/>
        <v>7545</v>
      </c>
      <c r="C1527" s="14">
        <f t="shared" si="93"/>
        <v>125.75</v>
      </c>
      <c r="D1527" s="11">
        <f t="shared" si="94"/>
        <v>1056.0451673409982</v>
      </c>
      <c r="E1527" s="11">
        <f t="shared" si="95"/>
        <v>484.84794177887193</v>
      </c>
      <c r="F1527" s="11">
        <f>L1527</f>
        <v>484.84794177887193</v>
      </c>
      <c r="G1527" s="11">
        <f>P1527</f>
        <v>484.84794177887193</v>
      </c>
      <c r="H1527" s="24">
        <f>H1526+IF(Limit=Oui,MAX(0,K1526),K1526)</f>
        <v>484.84794177887193</v>
      </c>
      <c r="I1527" s="12">
        <f>Cp*RhoP/(J1527*RhoA)*dP/1000*MassivSS</f>
        <v>0.43209306864450742</v>
      </c>
      <c r="J1527" s="24">
        <f>IF(H1527&lt;600,425+0.773*H1527-1.69/1000*H1527^2+2.22/1000^2*H1527^3,IF(H1527&lt;735,666+13002/(738-H1527),IF(H1527&lt;900,545+17820/(H1527-731),650)))</f>
        <v>655.53505695776039</v>
      </c>
      <c r="K1527" s="12">
        <f>LambdaP*MassivSS/(dP/1000)/(J1527*RhoA)/(1+I1527/3)*(D1527-H1527)*DeltaT-(EXP(I1527/10)-1)*(D1527-D1526)</f>
        <v>0.24531467435890808</v>
      </c>
      <c r="L1527" s="24">
        <f>L1526+IF(Limit=Oui,MAX(0,O1526),O1526)</f>
        <v>484.84794177887193</v>
      </c>
      <c r="M1527" s="12">
        <f>Cp*RhoP/(N1527*RhoA)*dP/1000*MassivW</f>
        <v>0.43209306864450742</v>
      </c>
      <c r="N1527" s="24">
        <f>IF(L1527&lt;600,425+0.773*L1527-1.69/1000*L1527^2+2.22/1000^2*L1527^3,IF(L1527&lt;735,666+13002/(738-L1527),IF(L1527&lt;900,545+17820/(L1527-731),650)))</f>
        <v>655.53505695776039</v>
      </c>
      <c r="O1527" s="12">
        <f>LambdaP*MassivW/(dP/1000)/(N1527*RhoA)/(1+M1527/3)*(D1527-L1527)*DeltaT-(EXP(M1527/10)-1)*(D1527-D1526)</f>
        <v>0.24531467435890808</v>
      </c>
      <c r="P1527" s="24">
        <f>P1526+IF(Limit=Oui,MAX(0,S1526),S1526)</f>
        <v>484.84794177887193</v>
      </c>
      <c r="Q1527" s="12">
        <f>Cp*RhoP/(R1527*RhoA)*dP/1000*MassivSI</f>
        <v>0.43209306864450742</v>
      </c>
      <c r="R1527" s="24">
        <f>IF(P1527&lt;600,425+0.773*P1527-1.69/1000*P1527^2+2.22/1000^2*P1527^3,IF(P1527&lt;735,666+13002/(738-P1527),IF(P1527&lt;900,545+17820/(P1527-731),650)))</f>
        <v>655.53505695776039</v>
      </c>
      <c r="S1527" s="12">
        <f>LambdaP*MassivSI/(dP/1000)/(R1527*RhoA)/(1+Q1527/3)*(D1527-P1527)*DeltaT-(EXP(Q1527/10)-1)*(D1527-D1526)</f>
        <v>0.24531467435890808</v>
      </c>
    </row>
    <row r="1528" spans="2:19" x14ac:dyDescent="0.25">
      <c r="B1528" s="3">
        <f t="shared" si="92"/>
        <v>7550</v>
      </c>
      <c r="C1528" s="14">
        <f t="shared" si="93"/>
        <v>125.83333333333333</v>
      </c>
      <c r="D1528" s="11">
        <f t="shared" si="94"/>
        <v>1056.1443278980632</v>
      </c>
      <c r="E1528" s="11">
        <f t="shared" si="95"/>
        <v>485.09325645323082</v>
      </c>
      <c r="F1528" s="11">
        <f>L1528</f>
        <v>485.09325645323082</v>
      </c>
      <c r="G1528" s="11">
        <f>P1528</f>
        <v>485.09325645323082</v>
      </c>
      <c r="H1528" s="24">
        <f>H1527+IF(Limit=Oui,MAX(0,K1527),K1527)</f>
        <v>485.09325645323082</v>
      </c>
      <c r="I1528" s="12">
        <f>Cp*RhoP/(J1528*RhoA)*dP/1000*MassivSS</f>
        <v>0.43197987600784055</v>
      </c>
      <c r="J1528" s="24">
        <f>IF(H1528&lt;600,425+0.773*H1528-1.69/1000*H1528^2+2.22/1000^2*H1528^3,IF(H1528&lt;735,666+13002/(738-H1528),IF(H1528&lt;900,545+17820/(H1528-731),650)))</f>
        <v>655.70682825000279</v>
      </c>
      <c r="K1528" s="12">
        <f>LambdaP*MassivSS/(dP/1000)/(J1528*RhoA)/(1+I1528/3)*(D1528-H1528)*DeltaT-(EXP(I1528/10)-1)*(D1528-D1527)</f>
        <v>0.24519769207403058</v>
      </c>
      <c r="L1528" s="24">
        <f>L1527+IF(Limit=Oui,MAX(0,O1527),O1527)</f>
        <v>485.09325645323082</v>
      </c>
      <c r="M1528" s="12">
        <f>Cp*RhoP/(N1528*RhoA)*dP/1000*MassivW</f>
        <v>0.43197987600784055</v>
      </c>
      <c r="N1528" s="24">
        <f>IF(L1528&lt;600,425+0.773*L1528-1.69/1000*L1528^2+2.22/1000^2*L1528^3,IF(L1528&lt;735,666+13002/(738-L1528),IF(L1528&lt;900,545+17820/(L1528-731),650)))</f>
        <v>655.70682825000279</v>
      </c>
      <c r="O1528" s="12">
        <f>LambdaP*MassivW/(dP/1000)/(N1528*RhoA)/(1+M1528/3)*(D1528-L1528)*DeltaT-(EXP(M1528/10)-1)*(D1528-D1527)</f>
        <v>0.24519769207403058</v>
      </c>
      <c r="P1528" s="24">
        <f>P1527+IF(Limit=Oui,MAX(0,S1527),S1527)</f>
        <v>485.09325645323082</v>
      </c>
      <c r="Q1528" s="12">
        <f>Cp*RhoP/(R1528*RhoA)*dP/1000*MassivSI</f>
        <v>0.43197987600784055</v>
      </c>
      <c r="R1528" s="24">
        <f>IF(P1528&lt;600,425+0.773*P1528-1.69/1000*P1528^2+2.22/1000^2*P1528^3,IF(P1528&lt;735,666+13002/(738-P1528),IF(P1528&lt;900,545+17820/(P1528-731),650)))</f>
        <v>655.70682825000279</v>
      </c>
      <c r="S1528" s="12">
        <f>LambdaP*MassivSI/(dP/1000)/(R1528*RhoA)/(1+Q1528/3)*(D1528-P1528)*DeltaT-(EXP(Q1528/10)-1)*(D1528-D1527)</f>
        <v>0.24519769207403058</v>
      </c>
    </row>
    <row r="1529" spans="2:19" x14ac:dyDescent="0.25">
      <c r="B1529" s="3">
        <f t="shared" si="92"/>
        <v>7555</v>
      </c>
      <c r="C1529" s="14">
        <f t="shared" si="93"/>
        <v>125.91666666666667</v>
      </c>
      <c r="D1529" s="11">
        <f t="shared" si="94"/>
        <v>1056.2434228727448</v>
      </c>
      <c r="E1529" s="11">
        <f t="shared" si="95"/>
        <v>485.33845414530487</v>
      </c>
      <c r="F1529" s="11">
        <f>L1529</f>
        <v>485.33845414530487</v>
      </c>
      <c r="G1529" s="11">
        <f>P1529</f>
        <v>485.33845414530487</v>
      </c>
      <c r="H1529" s="24">
        <f>H1528+IF(Limit=Oui,MAX(0,K1528),K1528)</f>
        <v>485.33845414530487</v>
      </c>
      <c r="I1529" s="12">
        <f>Cp*RhoP/(J1529*RhoA)*dP/1000*MassivSS</f>
        <v>0.43186667457974187</v>
      </c>
      <c r="J1529" s="24">
        <f>IF(H1529&lt;600,425+0.773*H1529-1.69/1000*H1529^2+2.22/1000^2*H1529^3,IF(H1529&lt;735,666+13002/(738-H1529),IF(H1529&lt;900,545+17820/(H1529-731),650)))</f>
        <v>655.87870293666208</v>
      </c>
      <c r="K1529" s="12">
        <f>LambdaP*MassivSS/(dP/1000)/(J1529*RhoA)/(1+I1529/3)*(D1529-H1529)*DeltaT-(EXP(I1529/10)-1)*(D1529-D1528)</f>
        <v>0.24508074799166468</v>
      </c>
      <c r="L1529" s="24">
        <f>L1528+IF(Limit=Oui,MAX(0,O1528),O1528)</f>
        <v>485.33845414530487</v>
      </c>
      <c r="M1529" s="12">
        <f>Cp*RhoP/(N1529*RhoA)*dP/1000*MassivW</f>
        <v>0.43186667457974187</v>
      </c>
      <c r="N1529" s="24">
        <f>IF(L1529&lt;600,425+0.773*L1529-1.69/1000*L1529^2+2.22/1000^2*L1529^3,IF(L1529&lt;735,666+13002/(738-L1529),IF(L1529&lt;900,545+17820/(L1529-731),650)))</f>
        <v>655.87870293666208</v>
      </c>
      <c r="O1529" s="12">
        <f>LambdaP*MassivW/(dP/1000)/(N1529*RhoA)/(1+M1529/3)*(D1529-L1529)*DeltaT-(EXP(M1529/10)-1)*(D1529-D1528)</f>
        <v>0.24508074799166468</v>
      </c>
      <c r="P1529" s="24">
        <f>P1528+IF(Limit=Oui,MAX(0,S1528),S1528)</f>
        <v>485.33845414530487</v>
      </c>
      <c r="Q1529" s="12">
        <f>Cp*RhoP/(R1529*RhoA)*dP/1000*MassivSI</f>
        <v>0.43186667457974187</v>
      </c>
      <c r="R1529" s="24">
        <f>IF(P1529&lt;600,425+0.773*P1529-1.69/1000*P1529^2+2.22/1000^2*P1529^3,IF(P1529&lt;735,666+13002/(738-P1529),IF(P1529&lt;900,545+17820/(P1529-731),650)))</f>
        <v>655.87870293666208</v>
      </c>
      <c r="S1529" s="12">
        <f>LambdaP*MassivSI/(dP/1000)/(R1529*RhoA)/(1+Q1529/3)*(D1529-P1529)*DeltaT-(EXP(Q1529/10)-1)*(D1529-D1528)</f>
        <v>0.24508074799166468</v>
      </c>
    </row>
    <row r="1530" spans="2:19" x14ac:dyDescent="0.25">
      <c r="B1530" s="3">
        <f t="shared" si="92"/>
        <v>7560</v>
      </c>
      <c r="C1530" s="14">
        <f t="shared" si="93"/>
        <v>126</v>
      </c>
      <c r="D1530" s="11">
        <f t="shared" si="94"/>
        <v>1056.342452351734</v>
      </c>
      <c r="E1530" s="11">
        <f t="shared" si="95"/>
        <v>485.58353489329653</v>
      </c>
      <c r="F1530" s="11">
        <f>L1530</f>
        <v>485.58353489329653</v>
      </c>
      <c r="G1530" s="11">
        <f>P1530</f>
        <v>485.58353489329653</v>
      </c>
      <c r="H1530" s="24">
        <f>H1529+IF(Limit=Oui,MAX(0,K1529),K1529)</f>
        <v>485.58353489329653</v>
      </c>
      <c r="I1530" s="12">
        <f>Cp*RhoP/(J1530*RhoA)*dP/1000*MassivSS</f>
        <v>0.43175346444836299</v>
      </c>
      <c r="J1530" s="24">
        <f>IF(H1530&lt;600,425+0.773*H1530-1.69/1000*H1530^2+2.22/1000^2*H1530^3,IF(H1530&lt;735,666+13002/(738-H1530),IF(H1530&lt;900,545+17820/(H1530-731),650)))</f>
        <v>656.05068097561764</v>
      </c>
      <c r="K1530" s="12">
        <f>LambdaP*MassivSS/(dP/1000)/(J1530*RhoA)/(1+I1530/3)*(D1530-H1530)*DeltaT-(EXP(I1530/10)-1)*(D1530-D1529)</f>
        <v>0.24496384217677364</v>
      </c>
      <c r="L1530" s="24">
        <f>L1529+IF(Limit=Oui,MAX(0,O1529),O1529)</f>
        <v>485.58353489329653</v>
      </c>
      <c r="M1530" s="12">
        <f>Cp*RhoP/(N1530*RhoA)*dP/1000*MassivW</f>
        <v>0.43175346444836299</v>
      </c>
      <c r="N1530" s="24">
        <f>IF(L1530&lt;600,425+0.773*L1530-1.69/1000*L1530^2+2.22/1000^2*L1530^3,IF(L1530&lt;735,666+13002/(738-L1530),IF(L1530&lt;900,545+17820/(L1530-731),650)))</f>
        <v>656.05068097561764</v>
      </c>
      <c r="O1530" s="12">
        <f>LambdaP*MassivW/(dP/1000)/(N1530*RhoA)/(1+M1530/3)*(D1530-L1530)*DeltaT-(EXP(M1530/10)-1)*(D1530-D1529)</f>
        <v>0.24496384217677364</v>
      </c>
      <c r="P1530" s="24">
        <f>P1529+IF(Limit=Oui,MAX(0,S1529),S1529)</f>
        <v>485.58353489329653</v>
      </c>
      <c r="Q1530" s="12">
        <f>Cp*RhoP/(R1530*RhoA)*dP/1000*MassivSI</f>
        <v>0.43175346444836299</v>
      </c>
      <c r="R1530" s="24">
        <f>IF(P1530&lt;600,425+0.773*P1530-1.69/1000*P1530^2+2.22/1000^2*P1530^3,IF(P1530&lt;735,666+13002/(738-P1530),IF(P1530&lt;900,545+17820/(P1530-731),650)))</f>
        <v>656.05068097561764</v>
      </c>
      <c r="S1530" s="12">
        <f>LambdaP*MassivSI/(dP/1000)/(R1530*RhoA)/(1+Q1530/3)*(D1530-P1530)*DeltaT-(EXP(Q1530/10)-1)*(D1530-D1529)</f>
        <v>0.24496384217677364</v>
      </c>
    </row>
    <row r="1531" spans="2:19" x14ac:dyDescent="0.25">
      <c r="B1531" s="3">
        <f t="shared" si="92"/>
        <v>7565</v>
      </c>
      <c r="C1531" s="14">
        <f t="shared" si="93"/>
        <v>126.08333333333333</v>
      </c>
      <c r="D1531" s="11">
        <f t="shared" si="94"/>
        <v>1056.4414164215516</v>
      </c>
      <c r="E1531" s="11">
        <f t="shared" si="95"/>
        <v>485.82849873547332</v>
      </c>
      <c r="F1531" s="11">
        <f>L1531</f>
        <v>485.82849873547332</v>
      </c>
      <c r="G1531" s="11">
        <f>P1531</f>
        <v>485.82849873547332</v>
      </c>
      <c r="H1531" s="24">
        <f>H1530+IF(Limit=Oui,MAX(0,K1530),K1530)</f>
        <v>485.82849873547332</v>
      </c>
      <c r="I1531" s="12">
        <f>Cp*RhoP/(J1531*RhoA)*dP/1000*MassivSS</f>
        <v>0.43164024570192255</v>
      </c>
      <c r="J1531" s="24">
        <f>IF(H1531&lt;600,425+0.773*H1531-1.69/1000*H1531^2+2.22/1000^2*H1531^3,IF(H1531&lt;735,666+13002/(738-H1531),IF(H1531&lt;900,545+17820/(H1531-731),650)))</f>
        <v>656.22276232447484</v>
      </c>
      <c r="K1531" s="12">
        <f>LambdaP*MassivSS/(dP/1000)/(J1531*RhoA)/(1+I1531/3)*(D1531-H1531)*DeltaT-(EXP(I1531/10)-1)*(D1531-D1530)</f>
        <v>0.24484697469405814</v>
      </c>
      <c r="L1531" s="24">
        <f>L1530+IF(Limit=Oui,MAX(0,O1530),O1530)</f>
        <v>485.82849873547332</v>
      </c>
      <c r="M1531" s="12">
        <f>Cp*RhoP/(N1531*RhoA)*dP/1000*MassivW</f>
        <v>0.43164024570192255</v>
      </c>
      <c r="N1531" s="24">
        <f>IF(L1531&lt;600,425+0.773*L1531-1.69/1000*L1531^2+2.22/1000^2*L1531^3,IF(L1531&lt;735,666+13002/(738-L1531),IF(L1531&lt;900,545+17820/(L1531-731),650)))</f>
        <v>656.22276232447484</v>
      </c>
      <c r="O1531" s="12">
        <f>LambdaP*MassivW/(dP/1000)/(N1531*RhoA)/(1+M1531/3)*(D1531-L1531)*DeltaT-(EXP(M1531/10)-1)*(D1531-D1530)</f>
        <v>0.24484697469405814</v>
      </c>
      <c r="P1531" s="24">
        <f>P1530+IF(Limit=Oui,MAX(0,S1530),S1530)</f>
        <v>485.82849873547332</v>
      </c>
      <c r="Q1531" s="12">
        <f>Cp*RhoP/(R1531*RhoA)*dP/1000*MassivSI</f>
        <v>0.43164024570192255</v>
      </c>
      <c r="R1531" s="24">
        <f>IF(P1531&lt;600,425+0.773*P1531-1.69/1000*P1531^2+2.22/1000^2*P1531^3,IF(P1531&lt;735,666+13002/(738-P1531),IF(P1531&lt;900,545+17820/(P1531-731),650)))</f>
        <v>656.22276232447484</v>
      </c>
      <c r="S1531" s="12">
        <f>LambdaP*MassivSI/(dP/1000)/(R1531*RhoA)/(1+Q1531/3)*(D1531-P1531)*DeltaT-(EXP(Q1531/10)-1)*(D1531-D1530)</f>
        <v>0.24484697469405814</v>
      </c>
    </row>
    <row r="1532" spans="2:19" x14ac:dyDescent="0.25">
      <c r="B1532" s="3">
        <f t="shared" si="92"/>
        <v>7570</v>
      </c>
      <c r="C1532" s="14">
        <f t="shared" si="93"/>
        <v>126.16666666666667</v>
      </c>
      <c r="D1532" s="11">
        <f t="shared" si="94"/>
        <v>1056.5403151685459</v>
      </c>
      <c r="E1532" s="11">
        <f t="shared" si="95"/>
        <v>486.07334571016736</v>
      </c>
      <c r="F1532" s="11">
        <f>L1532</f>
        <v>486.07334571016736</v>
      </c>
      <c r="G1532" s="11">
        <f>P1532</f>
        <v>486.07334571016736</v>
      </c>
      <c r="H1532" s="24">
        <f>H1531+IF(Limit=Oui,MAX(0,K1531),K1531)</f>
        <v>486.07334571016736</v>
      </c>
      <c r="I1532" s="12">
        <f>Cp*RhoP/(J1532*RhoA)*dP/1000*MassivSS</f>
        <v>0.43152701842870528</v>
      </c>
      <c r="J1532" s="24">
        <f>IF(H1532&lt;600,425+0.773*H1532-1.69/1000*H1532^2+2.22/1000^2*H1532^3,IF(H1532&lt;735,666+13002/(738-H1532),IF(H1532&lt;900,545+17820/(H1532-731),650)))</f>
        <v>656.39494694056611</v>
      </c>
      <c r="K1532" s="12">
        <f>LambdaP*MassivSS/(dP/1000)/(J1532*RhoA)/(1+I1532/3)*(D1532-H1532)*DeltaT-(EXP(I1532/10)-1)*(D1532-D1531)</f>
        <v>0.24473014560816686</v>
      </c>
      <c r="L1532" s="24">
        <f>L1531+IF(Limit=Oui,MAX(0,O1531),O1531)</f>
        <v>486.07334571016736</v>
      </c>
      <c r="M1532" s="12">
        <f>Cp*RhoP/(N1532*RhoA)*dP/1000*MassivW</f>
        <v>0.43152701842870528</v>
      </c>
      <c r="N1532" s="24">
        <f>IF(L1532&lt;600,425+0.773*L1532-1.69/1000*L1532^2+2.22/1000^2*L1532^3,IF(L1532&lt;735,666+13002/(738-L1532),IF(L1532&lt;900,545+17820/(L1532-731),650)))</f>
        <v>656.39494694056611</v>
      </c>
      <c r="O1532" s="12">
        <f>LambdaP*MassivW/(dP/1000)/(N1532*RhoA)/(1+M1532/3)*(D1532-L1532)*DeltaT-(EXP(M1532/10)-1)*(D1532-D1531)</f>
        <v>0.24473014560816686</v>
      </c>
      <c r="P1532" s="24">
        <f>P1531+IF(Limit=Oui,MAX(0,S1531),S1531)</f>
        <v>486.07334571016736</v>
      </c>
      <c r="Q1532" s="12">
        <f>Cp*RhoP/(R1532*RhoA)*dP/1000*MassivSI</f>
        <v>0.43152701842870528</v>
      </c>
      <c r="R1532" s="24">
        <f>IF(P1532&lt;600,425+0.773*P1532-1.69/1000*P1532^2+2.22/1000^2*P1532^3,IF(P1532&lt;735,666+13002/(738-P1532),IF(P1532&lt;900,545+17820/(P1532-731),650)))</f>
        <v>656.39494694056611</v>
      </c>
      <c r="S1532" s="12">
        <f>LambdaP*MassivSI/(dP/1000)/(R1532*RhoA)/(1+Q1532/3)*(D1532-P1532)*DeltaT-(EXP(Q1532/10)-1)*(D1532-D1531)</f>
        <v>0.24473014560816686</v>
      </c>
    </row>
    <row r="1533" spans="2:19" x14ac:dyDescent="0.25">
      <c r="B1533" s="3">
        <f t="shared" si="92"/>
        <v>7575</v>
      </c>
      <c r="C1533" s="14">
        <f t="shared" si="93"/>
        <v>126.25</v>
      </c>
      <c r="D1533" s="11">
        <f t="shared" si="94"/>
        <v>1056.6391486788953</v>
      </c>
      <c r="E1533" s="11">
        <f t="shared" si="95"/>
        <v>486.31807585577553</v>
      </c>
      <c r="F1533" s="11">
        <f>L1533</f>
        <v>486.31807585577553</v>
      </c>
      <c r="G1533" s="11">
        <f>P1533</f>
        <v>486.31807585577553</v>
      </c>
      <c r="H1533" s="24">
        <f>H1532+IF(Limit=Oui,MAX(0,K1532),K1532)</f>
        <v>486.31807585577553</v>
      </c>
      <c r="I1533" s="12">
        <f>Cp*RhoP/(J1533*RhoA)*dP/1000*MassivSS</f>
        <v>0.4314137827170601</v>
      </c>
      <c r="J1533" s="24">
        <f>IF(H1533&lt;600,425+0.773*H1533-1.69/1000*H1533^2+2.22/1000^2*H1533^3,IF(H1533&lt;735,666+13002/(738-H1533),IF(H1533&lt;900,545+17820/(H1533-731),650)))</f>
        <v>656.56723478095205</v>
      </c>
      <c r="K1533" s="12">
        <f>LambdaP*MassivSS/(dP/1000)/(J1533*RhoA)/(1+I1533/3)*(D1533-H1533)*DeltaT-(EXP(I1533/10)-1)*(D1533-D1532)</f>
        <v>0.2446133549835155</v>
      </c>
      <c r="L1533" s="24">
        <f>L1532+IF(Limit=Oui,MAX(0,O1532),O1532)</f>
        <v>486.31807585577553</v>
      </c>
      <c r="M1533" s="12">
        <f>Cp*RhoP/(N1533*RhoA)*dP/1000*MassivW</f>
        <v>0.4314137827170601</v>
      </c>
      <c r="N1533" s="24">
        <f>IF(L1533&lt;600,425+0.773*L1533-1.69/1000*L1533^2+2.22/1000^2*L1533^3,IF(L1533&lt;735,666+13002/(738-L1533),IF(L1533&lt;900,545+17820/(L1533-731),650)))</f>
        <v>656.56723478095205</v>
      </c>
      <c r="O1533" s="12">
        <f>LambdaP*MassivW/(dP/1000)/(N1533*RhoA)/(1+M1533/3)*(D1533-L1533)*DeltaT-(EXP(M1533/10)-1)*(D1533-D1532)</f>
        <v>0.2446133549835155</v>
      </c>
      <c r="P1533" s="24">
        <f>P1532+IF(Limit=Oui,MAX(0,S1532),S1532)</f>
        <v>486.31807585577553</v>
      </c>
      <c r="Q1533" s="12">
        <f>Cp*RhoP/(R1533*RhoA)*dP/1000*MassivSI</f>
        <v>0.4314137827170601</v>
      </c>
      <c r="R1533" s="24">
        <f>IF(P1533&lt;600,425+0.773*P1533-1.69/1000*P1533^2+2.22/1000^2*P1533^3,IF(P1533&lt;735,666+13002/(738-P1533),IF(P1533&lt;900,545+17820/(P1533-731),650)))</f>
        <v>656.56723478095205</v>
      </c>
      <c r="S1533" s="12">
        <f>LambdaP*MassivSI/(dP/1000)/(R1533*RhoA)/(1+Q1533/3)*(D1533-P1533)*DeltaT-(EXP(Q1533/10)-1)*(D1533-D1532)</f>
        <v>0.2446133549835155</v>
      </c>
    </row>
    <row r="1534" spans="2:19" x14ac:dyDescent="0.25">
      <c r="B1534" s="3">
        <f t="shared" si="92"/>
        <v>7580</v>
      </c>
      <c r="C1534" s="14">
        <f t="shared" si="93"/>
        <v>126.33333333333333</v>
      </c>
      <c r="D1534" s="11">
        <f t="shared" si="94"/>
        <v>1056.7379170386066</v>
      </c>
      <c r="E1534" s="11">
        <f t="shared" si="95"/>
        <v>486.56268921075906</v>
      </c>
      <c r="F1534" s="11">
        <f>L1534</f>
        <v>486.56268921075906</v>
      </c>
      <c r="G1534" s="11">
        <f>P1534</f>
        <v>486.56268921075906</v>
      </c>
      <c r="H1534" s="24">
        <f>H1533+IF(Limit=Oui,MAX(0,K1533),K1533)</f>
        <v>486.56268921075906</v>
      </c>
      <c r="I1534" s="12">
        <f>Cp*RhoP/(J1534*RhoA)*dP/1000*MassivSS</f>
        <v>0.43130053865540008</v>
      </c>
      <c r="J1534" s="24">
        <f>IF(H1534&lt;600,425+0.773*H1534-1.69/1000*H1534^2+2.22/1000^2*H1534^3,IF(H1534&lt;735,666+13002/(738-H1534),IF(H1534&lt;900,545+17820/(H1534-731),650)))</f>
        <v>656.73962580242232</v>
      </c>
      <c r="K1534" s="12">
        <f>LambdaP*MassivSS/(dP/1000)/(J1534*RhoA)/(1+I1534/3)*(D1534-H1534)*DeltaT-(EXP(I1534/10)-1)*(D1534-D1533)</f>
        <v>0.24449660288443714</v>
      </c>
      <c r="L1534" s="24">
        <f>L1533+IF(Limit=Oui,MAX(0,O1533),O1533)</f>
        <v>486.56268921075906</v>
      </c>
      <c r="M1534" s="12">
        <f>Cp*RhoP/(N1534*RhoA)*dP/1000*MassivW</f>
        <v>0.43130053865540008</v>
      </c>
      <c r="N1534" s="24">
        <f>IF(L1534&lt;600,425+0.773*L1534-1.69/1000*L1534^2+2.22/1000^2*L1534^3,IF(L1534&lt;735,666+13002/(738-L1534),IF(L1534&lt;900,545+17820/(L1534-731),650)))</f>
        <v>656.73962580242232</v>
      </c>
      <c r="O1534" s="12">
        <f>LambdaP*MassivW/(dP/1000)/(N1534*RhoA)/(1+M1534/3)*(D1534-L1534)*DeltaT-(EXP(M1534/10)-1)*(D1534-D1533)</f>
        <v>0.24449660288443714</v>
      </c>
      <c r="P1534" s="24">
        <f>P1533+IF(Limit=Oui,MAX(0,S1533),S1533)</f>
        <v>486.56268921075906</v>
      </c>
      <c r="Q1534" s="12">
        <f>Cp*RhoP/(R1534*RhoA)*dP/1000*MassivSI</f>
        <v>0.43130053865540008</v>
      </c>
      <c r="R1534" s="24">
        <f>IF(P1534&lt;600,425+0.773*P1534-1.69/1000*P1534^2+2.22/1000^2*P1534^3,IF(P1534&lt;735,666+13002/(738-P1534),IF(P1534&lt;900,545+17820/(P1534-731),650)))</f>
        <v>656.73962580242232</v>
      </c>
      <c r="S1534" s="12">
        <f>LambdaP*MassivSI/(dP/1000)/(R1534*RhoA)/(1+Q1534/3)*(D1534-P1534)*DeltaT-(EXP(Q1534/10)-1)*(D1534-D1533)</f>
        <v>0.24449660288443714</v>
      </c>
    </row>
    <row r="1535" spans="2:19" x14ac:dyDescent="0.25">
      <c r="B1535" s="3">
        <f t="shared" si="92"/>
        <v>7585</v>
      </c>
      <c r="C1535" s="14">
        <f t="shared" si="93"/>
        <v>126.41666666666667</v>
      </c>
      <c r="D1535" s="11">
        <f t="shared" si="94"/>
        <v>1056.8366203335177</v>
      </c>
      <c r="E1535" s="11">
        <f t="shared" si="95"/>
        <v>486.80718581364351</v>
      </c>
      <c r="F1535" s="11">
        <f>L1535</f>
        <v>486.80718581364351</v>
      </c>
      <c r="G1535" s="11">
        <f>P1535</f>
        <v>486.80718581364351</v>
      </c>
      <c r="H1535" s="24">
        <f>H1534+IF(Limit=Oui,MAX(0,K1534),K1534)</f>
        <v>486.80718581364351</v>
      </c>
      <c r="I1535" s="12">
        <f>Cp*RhoP/(J1535*RhoA)*dP/1000*MassivSS</f>
        <v>0.43118728633220066</v>
      </c>
      <c r="J1535" s="24">
        <f>IF(H1535&lt;600,425+0.773*H1535-1.69/1000*H1535^2+2.22/1000^2*H1535^3,IF(H1535&lt;735,666+13002/(738-H1535),IF(H1535&lt;900,545+17820/(H1535-731),650)))</f>
        <v>656.91211996149639</v>
      </c>
      <c r="K1535" s="12">
        <f>LambdaP*MassivSS/(dP/1000)/(J1535*RhoA)/(1+I1535/3)*(D1535-H1535)*DeltaT-(EXP(I1535/10)-1)*(D1535-D1534)</f>
        <v>0.24437988937505215</v>
      </c>
      <c r="L1535" s="24">
        <f>L1534+IF(Limit=Oui,MAX(0,O1534),O1534)</f>
        <v>486.80718581364351</v>
      </c>
      <c r="M1535" s="12">
        <f>Cp*RhoP/(N1535*RhoA)*dP/1000*MassivW</f>
        <v>0.43118728633220066</v>
      </c>
      <c r="N1535" s="24">
        <f>IF(L1535&lt;600,425+0.773*L1535-1.69/1000*L1535^2+2.22/1000^2*L1535^3,IF(L1535&lt;735,666+13002/(738-L1535),IF(L1535&lt;900,545+17820/(L1535-731),650)))</f>
        <v>656.91211996149639</v>
      </c>
      <c r="O1535" s="12">
        <f>LambdaP*MassivW/(dP/1000)/(N1535*RhoA)/(1+M1535/3)*(D1535-L1535)*DeltaT-(EXP(M1535/10)-1)*(D1535-D1534)</f>
        <v>0.24437988937505215</v>
      </c>
      <c r="P1535" s="24">
        <f>P1534+IF(Limit=Oui,MAX(0,S1534),S1534)</f>
        <v>486.80718581364351</v>
      </c>
      <c r="Q1535" s="12">
        <f>Cp*RhoP/(R1535*RhoA)*dP/1000*MassivSI</f>
        <v>0.43118728633220066</v>
      </c>
      <c r="R1535" s="24">
        <f>IF(P1535&lt;600,425+0.773*P1535-1.69/1000*P1535^2+2.22/1000^2*P1535^3,IF(P1535&lt;735,666+13002/(738-P1535),IF(P1535&lt;900,545+17820/(P1535-731),650)))</f>
        <v>656.91211996149639</v>
      </c>
      <c r="S1535" s="12">
        <f>LambdaP*MassivSI/(dP/1000)/(R1535*RhoA)/(1+Q1535/3)*(D1535-P1535)*DeltaT-(EXP(Q1535/10)-1)*(D1535-D1534)</f>
        <v>0.24437988937505215</v>
      </c>
    </row>
    <row r="1536" spans="2:19" x14ac:dyDescent="0.25">
      <c r="B1536" s="3">
        <f t="shared" si="92"/>
        <v>7590</v>
      </c>
      <c r="C1536" s="14">
        <f t="shared" si="93"/>
        <v>126.5</v>
      </c>
      <c r="D1536" s="11">
        <f t="shared" si="94"/>
        <v>1056.9352586492967</v>
      </c>
      <c r="E1536" s="11">
        <f t="shared" si="95"/>
        <v>487.05156570301858</v>
      </c>
      <c r="F1536" s="11">
        <f>L1536</f>
        <v>487.05156570301858</v>
      </c>
      <c r="G1536" s="11">
        <f>P1536</f>
        <v>487.05156570301858</v>
      </c>
      <c r="H1536" s="24">
        <f>H1535+IF(Limit=Oui,MAX(0,K1535),K1535)</f>
        <v>487.05156570301858</v>
      </c>
      <c r="I1536" s="12">
        <f>Cp*RhoP/(J1536*RhoA)*dP/1000*MassivSS</f>
        <v>0.43107402583599858</v>
      </c>
      <c r="J1536" s="24">
        <f>IF(H1536&lt;600,425+0.773*H1536-1.69/1000*H1536^2+2.22/1000^2*H1536^3,IF(H1536&lt;735,666+13002/(738-H1536),IF(H1536&lt;900,545+17820/(H1536-731),650)))</f>
        <v>657.08471721442459</v>
      </c>
      <c r="K1536" s="12">
        <f>LambdaP*MassivSS/(dP/1000)/(J1536*RhoA)/(1+I1536/3)*(D1536-H1536)*DeltaT-(EXP(I1536/10)-1)*(D1536-D1535)</f>
        <v>0.24426321451934774</v>
      </c>
      <c r="L1536" s="24">
        <f>L1535+IF(Limit=Oui,MAX(0,O1535),O1535)</f>
        <v>487.05156570301858</v>
      </c>
      <c r="M1536" s="12">
        <f>Cp*RhoP/(N1536*RhoA)*dP/1000*MassivW</f>
        <v>0.43107402583599858</v>
      </c>
      <c r="N1536" s="24">
        <f>IF(L1536&lt;600,425+0.773*L1536-1.69/1000*L1536^2+2.22/1000^2*L1536^3,IF(L1536&lt;735,666+13002/(738-L1536),IF(L1536&lt;900,545+17820/(L1536-731),650)))</f>
        <v>657.08471721442459</v>
      </c>
      <c r="O1536" s="12">
        <f>LambdaP*MassivW/(dP/1000)/(N1536*RhoA)/(1+M1536/3)*(D1536-L1536)*DeltaT-(EXP(M1536/10)-1)*(D1536-D1535)</f>
        <v>0.24426321451934774</v>
      </c>
      <c r="P1536" s="24">
        <f>P1535+IF(Limit=Oui,MAX(0,S1535),S1535)</f>
        <v>487.05156570301858</v>
      </c>
      <c r="Q1536" s="12">
        <f>Cp*RhoP/(R1536*RhoA)*dP/1000*MassivSI</f>
        <v>0.43107402583599858</v>
      </c>
      <c r="R1536" s="24">
        <f>IF(P1536&lt;600,425+0.773*P1536-1.69/1000*P1536^2+2.22/1000^2*P1536^3,IF(P1536&lt;735,666+13002/(738-P1536),IF(P1536&lt;900,545+17820/(P1536-731),650)))</f>
        <v>657.08471721442459</v>
      </c>
      <c r="S1536" s="12">
        <f>LambdaP*MassivSI/(dP/1000)/(R1536*RhoA)/(1+Q1536/3)*(D1536-P1536)*DeltaT-(EXP(Q1536/10)-1)*(D1536-D1535)</f>
        <v>0.24426321451934774</v>
      </c>
    </row>
    <row r="1537" spans="2:19" x14ac:dyDescent="0.25">
      <c r="B1537" s="3">
        <f t="shared" si="92"/>
        <v>7595</v>
      </c>
      <c r="C1537" s="14">
        <f t="shared" si="93"/>
        <v>126.58333333333333</v>
      </c>
      <c r="D1537" s="11">
        <f t="shared" si="94"/>
        <v>1057.033832071442</v>
      </c>
      <c r="E1537" s="11">
        <f t="shared" si="95"/>
        <v>487.2958289175379</v>
      </c>
      <c r="F1537" s="11">
        <f>L1537</f>
        <v>487.2958289175379</v>
      </c>
      <c r="G1537" s="11">
        <f>P1537</f>
        <v>487.2958289175379</v>
      </c>
      <c r="H1537" s="24">
        <f>H1536+IF(Limit=Oui,MAX(0,K1536),K1536)</f>
        <v>487.2958289175379</v>
      </c>
      <c r="I1537" s="12">
        <f>Cp*RhoP/(J1537*RhoA)*dP/1000*MassivSS</f>
        <v>0.43096075725539107</v>
      </c>
      <c r="J1537" s="24">
        <f>IF(H1537&lt;600,425+0.773*H1537-1.69/1000*H1537^2+2.22/1000^2*H1537^3,IF(H1537&lt;735,666+13002/(738-H1537),IF(H1537&lt;900,545+17820/(H1537-731),650)))</f>
        <v>657.25741751718942</v>
      </c>
      <c r="K1537" s="12">
        <f>LambdaP*MassivSS/(dP/1000)/(J1537*RhoA)/(1+I1537/3)*(D1537-H1537)*DeltaT-(EXP(I1537/10)-1)*(D1537-D1536)</f>
        <v>0.24414657838119791</v>
      </c>
      <c r="L1537" s="24">
        <f>L1536+IF(Limit=Oui,MAX(0,O1536),O1536)</f>
        <v>487.2958289175379</v>
      </c>
      <c r="M1537" s="12">
        <f>Cp*RhoP/(N1537*RhoA)*dP/1000*MassivW</f>
        <v>0.43096075725539107</v>
      </c>
      <c r="N1537" s="24">
        <f>IF(L1537&lt;600,425+0.773*L1537-1.69/1000*L1537^2+2.22/1000^2*L1537^3,IF(L1537&lt;735,666+13002/(738-L1537),IF(L1537&lt;900,545+17820/(L1537-731),650)))</f>
        <v>657.25741751718942</v>
      </c>
      <c r="O1537" s="12">
        <f>LambdaP*MassivW/(dP/1000)/(N1537*RhoA)/(1+M1537/3)*(D1537-L1537)*DeltaT-(EXP(M1537/10)-1)*(D1537-D1536)</f>
        <v>0.24414657838119791</v>
      </c>
      <c r="P1537" s="24">
        <f>P1536+IF(Limit=Oui,MAX(0,S1536),S1536)</f>
        <v>487.2958289175379</v>
      </c>
      <c r="Q1537" s="12">
        <f>Cp*RhoP/(R1537*RhoA)*dP/1000*MassivSI</f>
        <v>0.43096075725539107</v>
      </c>
      <c r="R1537" s="24">
        <f>IF(P1537&lt;600,425+0.773*P1537-1.69/1000*P1537^2+2.22/1000^2*P1537^3,IF(P1537&lt;735,666+13002/(738-P1537),IF(P1537&lt;900,545+17820/(P1537-731),650)))</f>
        <v>657.25741751718942</v>
      </c>
      <c r="S1537" s="12">
        <f>LambdaP*MassivSI/(dP/1000)/(R1537*RhoA)/(1+Q1537/3)*(D1537-P1537)*DeltaT-(EXP(Q1537/10)-1)*(D1537-D1536)</f>
        <v>0.24414657838119791</v>
      </c>
    </row>
    <row r="1538" spans="2:19" x14ac:dyDescent="0.25">
      <c r="B1538" s="3">
        <f t="shared" si="92"/>
        <v>7600</v>
      </c>
      <c r="C1538" s="14">
        <f t="shared" si="93"/>
        <v>126.66666666666667</v>
      </c>
      <c r="D1538" s="11">
        <f t="shared" si="94"/>
        <v>1057.1323406852839</v>
      </c>
      <c r="E1538" s="11">
        <f t="shared" si="95"/>
        <v>487.53997549591912</v>
      </c>
      <c r="F1538" s="11">
        <f>L1538</f>
        <v>487.53997549591912</v>
      </c>
      <c r="G1538" s="11">
        <f>P1538</f>
        <v>487.53997549591912</v>
      </c>
      <c r="H1538" s="24">
        <f>H1537+IF(Limit=Oui,MAX(0,K1537),K1537)</f>
        <v>487.53997549591912</v>
      </c>
      <c r="I1538" s="12">
        <f>Cp*RhoP/(J1538*RhoA)*dP/1000*MassivSS</f>
        <v>0.43084748067903439</v>
      </c>
      <c r="J1538" s="24">
        <f>IF(H1538&lt;600,425+0.773*H1538-1.69/1000*H1538^2+2.22/1000^2*H1538^3,IF(H1538&lt;735,666+13002/(738-H1538),IF(H1538&lt;900,545+17820/(H1538-731),650)))</f>
        <v>657.43022082550647</v>
      </c>
      <c r="K1538" s="12">
        <f>LambdaP*MassivSS/(dP/1000)/(J1538*RhoA)/(1+I1538/3)*(D1538-H1538)*DeltaT-(EXP(I1538/10)-1)*(D1538-D1537)</f>
        <v>0.24402998102427312</v>
      </c>
      <c r="L1538" s="24">
        <f>L1537+IF(Limit=Oui,MAX(0,O1537),O1537)</f>
        <v>487.53997549591912</v>
      </c>
      <c r="M1538" s="12">
        <f>Cp*RhoP/(N1538*RhoA)*dP/1000*MassivW</f>
        <v>0.43084748067903439</v>
      </c>
      <c r="N1538" s="24">
        <f>IF(L1538&lt;600,425+0.773*L1538-1.69/1000*L1538^2+2.22/1000^2*L1538^3,IF(L1538&lt;735,666+13002/(738-L1538),IF(L1538&lt;900,545+17820/(L1538-731),650)))</f>
        <v>657.43022082550647</v>
      </c>
      <c r="O1538" s="12">
        <f>LambdaP*MassivW/(dP/1000)/(N1538*RhoA)/(1+M1538/3)*(D1538-L1538)*DeltaT-(EXP(M1538/10)-1)*(D1538-D1537)</f>
        <v>0.24402998102427312</v>
      </c>
      <c r="P1538" s="24">
        <f>P1537+IF(Limit=Oui,MAX(0,S1537),S1537)</f>
        <v>487.53997549591912</v>
      </c>
      <c r="Q1538" s="12">
        <f>Cp*RhoP/(R1538*RhoA)*dP/1000*MassivSI</f>
        <v>0.43084748067903439</v>
      </c>
      <c r="R1538" s="24">
        <f>IF(P1538&lt;600,425+0.773*P1538-1.69/1000*P1538^2+2.22/1000^2*P1538^3,IF(P1538&lt;735,666+13002/(738-P1538),IF(P1538&lt;900,545+17820/(P1538-731),650)))</f>
        <v>657.43022082550647</v>
      </c>
      <c r="S1538" s="12">
        <f>LambdaP*MassivSI/(dP/1000)/(R1538*RhoA)/(1+Q1538/3)*(D1538-P1538)*DeltaT-(EXP(Q1538/10)-1)*(D1538-D1537)</f>
        <v>0.24402998102427312</v>
      </c>
    </row>
    <row r="1539" spans="2:19" x14ac:dyDescent="0.25">
      <c r="B1539" s="3">
        <f t="shared" si="92"/>
        <v>7605</v>
      </c>
      <c r="C1539" s="14">
        <f t="shared" si="93"/>
        <v>126.75</v>
      </c>
      <c r="D1539" s="11">
        <f t="shared" si="94"/>
        <v>1057.2307845759849</v>
      </c>
      <c r="E1539" s="11">
        <f t="shared" si="95"/>
        <v>487.78400547694338</v>
      </c>
      <c r="F1539" s="11">
        <f>L1539</f>
        <v>487.78400547694338</v>
      </c>
      <c r="G1539" s="11">
        <f>P1539</f>
        <v>487.78400547694338</v>
      </c>
      <c r="H1539" s="24">
        <f>H1538+IF(Limit=Oui,MAX(0,K1538),K1538)</f>
        <v>487.78400547694338</v>
      </c>
      <c r="I1539" s="12">
        <f>Cp*RhoP/(J1539*RhoA)*dP/1000*MassivSS</f>
        <v>0.43073419619564324</v>
      </c>
      <c r="J1539" s="24">
        <f>IF(H1539&lt;600,425+0.773*H1539-1.69/1000*H1539^2+2.22/1000^2*H1539^3,IF(H1539&lt;735,666+13002/(738-H1539),IF(H1539&lt;900,545+17820/(H1539-731),650)))</f>
        <v>657.60312709482446</v>
      </c>
      <c r="K1539" s="12">
        <f>LambdaP*MassivSS/(dP/1000)/(J1539*RhoA)/(1+I1539/3)*(D1539-H1539)*DeltaT-(EXP(I1539/10)-1)*(D1539-D1538)</f>
        <v>0.24391342251208098</v>
      </c>
      <c r="L1539" s="24">
        <f>L1538+IF(Limit=Oui,MAX(0,O1538),O1538)</f>
        <v>487.78400547694338</v>
      </c>
      <c r="M1539" s="12">
        <f>Cp*RhoP/(N1539*RhoA)*dP/1000*MassivW</f>
        <v>0.43073419619564324</v>
      </c>
      <c r="N1539" s="24">
        <f>IF(L1539&lt;600,425+0.773*L1539-1.69/1000*L1539^2+2.22/1000^2*L1539^3,IF(L1539&lt;735,666+13002/(738-L1539),IF(L1539&lt;900,545+17820/(L1539-731),650)))</f>
        <v>657.60312709482446</v>
      </c>
      <c r="O1539" s="12">
        <f>LambdaP*MassivW/(dP/1000)/(N1539*RhoA)/(1+M1539/3)*(D1539-L1539)*DeltaT-(EXP(M1539/10)-1)*(D1539-D1538)</f>
        <v>0.24391342251208098</v>
      </c>
      <c r="P1539" s="24">
        <f>P1538+IF(Limit=Oui,MAX(0,S1538),S1538)</f>
        <v>487.78400547694338</v>
      </c>
      <c r="Q1539" s="12">
        <f>Cp*RhoP/(R1539*RhoA)*dP/1000*MassivSI</f>
        <v>0.43073419619564324</v>
      </c>
      <c r="R1539" s="24">
        <f>IF(P1539&lt;600,425+0.773*P1539-1.69/1000*P1539^2+2.22/1000^2*P1539^3,IF(P1539&lt;735,666+13002/(738-P1539),IF(P1539&lt;900,545+17820/(P1539-731),650)))</f>
        <v>657.60312709482446</v>
      </c>
      <c r="S1539" s="12">
        <f>LambdaP*MassivSI/(dP/1000)/(R1539*RhoA)/(1+Q1539/3)*(D1539-P1539)*DeltaT-(EXP(Q1539/10)-1)*(D1539-D1538)</f>
        <v>0.24391342251208098</v>
      </c>
    </row>
    <row r="1540" spans="2:19" x14ac:dyDescent="0.25">
      <c r="B1540" s="3">
        <f t="shared" si="92"/>
        <v>7610</v>
      </c>
      <c r="C1540" s="14">
        <f t="shared" si="93"/>
        <v>126.83333333333333</v>
      </c>
      <c r="D1540" s="11">
        <f t="shared" si="94"/>
        <v>1057.3291638285389</v>
      </c>
      <c r="E1540" s="11">
        <f t="shared" si="95"/>
        <v>488.02791889945547</v>
      </c>
      <c r="F1540" s="11">
        <f>L1540</f>
        <v>488.02791889945547</v>
      </c>
      <c r="G1540" s="11">
        <f>P1540</f>
        <v>488.02791889945547</v>
      </c>
      <c r="H1540" s="24">
        <f>H1539+IF(Limit=Oui,MAX(0,K1539),K1539)</f>
        <v>488.02791889945547</v>
      </c>
      <c r="I1540" s="12">
        <f>Cp*RhoP/(J1540*RhoA)*dP/1000*MassivSS</f>
        <v>0.43062090389398955</v>
      </c>
      <c r="J1540" s="24">
        <f>IF(H1540&lt;600,425+0.773*H1540-1.69/1000*H1540^2+2.22/1000^2*H1540^3,IF(H1540&lt;735,666+13002/(738-H1540),IF(H1540&lt;900,545+17820/(H1540-731),650)))</f>
        <v>657.77613628032748</v>
      </c>
      <c r="K1540" s="12">
        <f>LambdaP*MassivSS/(dP/1000)/(J1540*RhoA)/(1+I1540/3)*(D1540-H1540)*DeltaT-(EXP(I1540/10)-1)*(D1540-D1539)</f>
        <v>0.24379690290804484</v>
      </c>
      <c r="L1540" s="24">
        <f>L1539+IF(Limit=Oui,MAX(0,O1539),O1539)</f>
        <v>488.02791889945547</v>
      </c>
      <c r="M1540" s="12">
        <f>Cp*RhoP/(N1540*RhoA)*dP/1000*MassivW</f>
        <v>0.43062090389398955</v>
      </c>
      <c r="N1540" s="24">
        <f>IF(L1540&lt;600,425+0.773*L1540-1.69/1000*L1540^2+2.22/1000^2*L1540^3,IF(L1540&lt;735,666+13002/(738-L1540),IF(L1540&lt;900,545+17820/(L1540-731),650)))</f>
        <v>657.77613628032748</v>
      </c>
      <c r="O1540" s="12">
        <f>LambdaP*MassivW/(dP/1000)/(N1540*RhoA)/(1+M1540/3)*(D1540-L1540)*DeltaT-(EXP(M1540/10)-1)*(D1540-D1539)</f>
        <v>0.24379690290804484</v>
      </c>
      <c r="P1540" s="24">
        <f>P1539+IF(Limit=Oui,MAX(0,S1539),S1539)</f>
        <v>488.02791889945547</v>
      </c>
      <c r="Q1540" s="12">
        <f>Cp*RhoP/(R1540*RhoA)*dP/1000*MassivSI</f>
        <v>0.43062090389398955</v>
      </c>
      <c r="R1540" s="24">
        <f>IF(P1540&lt;600,425+0.773*P1540-1.69/1000*P1540^2+2.22/1000^2*P1540^3,IF(P1540&lt;735,666+13002/(738-P1540),IF(P1540&lt;900,545+17820/(P1540-731),650)))</f>
        <v>657.77613628032748</v>
      </c>
      <c r="S1540" s="12">
        <f>LambdaP*MassivSI/(dP/1000)/(R1540*RhoA)/(1+Q1540/3)*(D1540-P1540)*DeltaT-(EXP(Q1540/10)-1)*(D1540-D1539)</f>
        <v>0.24379690290804484</v>
      </c>
    </row>
    <row r="1541" spans="2:19" x14ac:dyDescent="0.25">
      <c r="B1541" s="3">
        <f t="shared" si="92"/>
        <v>7615</v>
      </c>
      <c r="C1541" s="14">
        <f t="shared" si="93"/>
        <v>126.91666666666667</v>
      </c>
      <c r="D1541" s="11">
        <f t="shared" si="94"/>
        <v>1057.4274785277728</v>
      </c>
      <c r="E1541" s="11">
        <f t="shared" si="95"/>
        <v>488.27171580236353</v>
      </c>
      <c r="F1541" s="11">
        <f>L1541</f>
        <v>488.27171580236353</v>
      </c>
      <c r="G1541" s="11">
        <f>P1541</f>
        <v>488.27171580236353</v>
      </c>
      <c r="H1541" s="24">
        <f>H1540+IF(Limit=Oui,MAX(0,K1540),K1540)</f>
        <v>488.27171580236353</v>
      </c>
      <c r="I1541" s="12">
        <f>Cp*RhoP/(J1541*RhoA)*dP/1000*MassivSS</f>
        <v>0.4305076038629006</v>
      </c>
      <c r="J1541" s="24">
        <f>IF(H1541&lt;600,425+0.773*H1541-1.69/1000*H1541^2+2.22/1000^2*H1541^3,IF(H1541&lt;735,666+13002/(738-H1541),IF(H1541&lt;900,545+17820/(H1541-731),650)))</f>
        <v>657.94924833693563</v>
      </c>
      <c r="K1541" s="12">
        <f>LambdaP*MassivSS/(dP/1000)/(J1541*RhoA)/(1+I1541/3)*(D1541-H1541)*DeltaT-(EXP(I1541/10)-1)*(D1541-D1540)</f>
        <v>0.24368042227537462</v>
      </c>
      <c r="L1541" s="24">
        <f>L1540+IF(Limit=Oui,MAX(0,O1540),O1540)</f>
        <v>488.27171580236353</v>
      </c>
      <c r="M1541" s="12">
        <f>Cp*RhoP/(N1541*RhoA)*dP/1000*MassivW</f>
        <v>0.4305076038629006</v>
      </c>
      <c r="N1541" s="24">
        <f>IF(L1541&lt;600,425+0.773*L1541-1.69/1000*L1541^2+2.22/1000^2*L1541^3,IF(L1541&lt;735,666+13002/(738-L1541),IF(L1541&lt;900,545+17820/(L1541-731),650)))</f>
        <v>657.94924833693563</v>
      </c>
      <c r="O1541" s="12">
        <f>LambdaP*MassivW/(dP/1000)/(N1541*RhoA)/(1+M1541/3)*(D1541-L1541)*DeltaT-(EXP(M1541/10)-1)*(D1541-D1540)</f>
        <v>0.24368042227537462</v>
      </c>
      <c r="P1541" s="24">
        <f>P1540+IF(Limit=Oui,MAX(0,S1540),S1540)</f>
        <v>488.27171580236353</v>
      </c>
      <c r="Q1541" s="12">
        <f>Cp*RhoP/(R1541*RhoA)*dP/1000*MassivSI</f>
        <v>0.4305076038629006</v>
      </c>
      <c r="R1541" s="24">
        <f>IF(P1541&lt;600,425+0.773*P1541-1.69/1000*P1541^2+2.22/1000^2*P1541^3,IF(P1541&lt;735,666+13002/(738-P1541),IF(P1541&lt;900,545+17820/(P1541-731),650)))</f>
        <v>657.94924833693563</v>
      </c>
      <c r="S1541" s="12">
        <f>LambdaP*MassivSI/(dP/1000)/(R1541*RhoA)/(1+Q1541/3)*(D1541-P1541)*DeltaT-(EXP(Q1541/10)-1)*(D1541-D1540)</f>
        <v>0.24368042227537462</v>
      </c>
    </row>
    <row r="1542" spans="2:19" x14ac:dyDescent="0.25">
      <c r="B1542" s="3">
        <f t="shared" si="92"/>
        <v>7620</v>
      </c>
      <c r="C1542" s="14">
        <f t="shared" si="93"/>
        <v>127</v>
      </c>
      <c r="D1542" s="11">
        <f t="shared" si="94"/>
        <v>1057.5257287583468</v>
      </c>
      <c r="E1542" s="11">
        <f t="shared" si="95"/>
        <v>488.51539622463889</v>
      </c>
      <c r="F1542" s="11">
        <f>L1542</f>
        <v>488.51539622463889</v>
      </c>
      <c r="G1542" s="11">
        <f>P1542</f>
        <v>488.51539622463889</v>
      </c>
      <c r="H1542" s="24">
        <f>H1541+IF(Limit=Oui,MAX(0,K1541),K1541)</f>
        <v>488.51539622463889</v>
      </c>
      <c r="I1542" s="12">
        <f>Cp*RhoP/(J1542*RhoA)*dP/1000*MassivSS</f>
        <v>0.43039429619125941</v>
      </c>
      <c r="J1542" s="24">
        <f>IF(H1542&lt;600,425+0.773*H1542-1.69/1000*H1542^2+2.22/1000^2*H1542^3,IF(H1542&lt;735,666+13002/(738-H1542),IF(H1542&lt;900,545+17820/(H1542-731),650)))</f>
        <v>658.12246321930479</v>
      </c>
      <c r="K1542" s="12">
        <f>LambdaP*MassivSS/(dP/1000)/(J1542*RhoA)/(1+I1542/3)*(D1542-H1542)*DeltaT-(EXP(I1542/10)-1)*(D1542-D1541)</f>
        <v>0.24356398067714635</v>
      </c>
      <c r="L1542" s="24">
        <f>L1541+IF(Limit=Oui,MAX(0,O1541),O1541)</f>
        <v>488.51539622463889</v>
      </c>
      <c r="M1542" s="12">
        <f>Cp*RhoP/(N1542*RhoA)*dP/1000*MassivW</f>
        <v>0.43039429619125941</v>
      </c>
      <c r="N1542" s="24">
        <f>IF(L1542&lt;600,425+0.773*L1542-1.69/1000*L1542^2+2.22/1000^2*L1542^3,IF(L1542&lt;735,666+13002/(738-L1542),IF(L1542&lt;900,545+17820/(L1542-731),650)))</f>
        <v>658.12246321930479</v>
      </c>
      <c r="O1542" s="12">
        <f>LambdaP*MassivW/(dP/1000)/(N1542*RhoA)/(1+M1542/3)*(D1542-L1542)*DeltaT-(EXP(M1542/10)-1)*(D1542-D1541)</f>
        <v>0.24356398067714635</v>
      </c>
      <c r="P1542" s="24">
        <f>P1541+IF(Limit=Oui,MAX(0,S1541),S1541)</f>
        <v>488.51539622463889</v>
      </c>
      <c r="Q1542" s="12">
        <f>Cp*RhoP/(R1542*RhoA)*dP/1000*MassivSI</f>
        <v>0.43039429619125941</v>
      </c>
      <c r="R1542" s="24">
        <f>IF(P1542&lt;600,425+0.773*P1542-1.69/1000*P1542^2+2.22/1000^2*P1542^3,IF(P1542&lt;735,666+13002/(738-P1542),IF(P1542&lt;900,545+17820/(P1542-731),650)))</f>
        <v>658.12246321930479</v>
      </c>
      <c r="S1542" s="12">
        <f>LambdaP*MassivSI/(dP/1000)/(R1542*RhoA)/(1+Q1542/3)*(D1542-P1542)*DeltaT-(EXP(Q1542/10)-1)*(D1542-D1541)</f>
        <v>0.24356398067714635</v>
      </c>
    </row>
    <row r="1543" spans="2:19" x14ac:dyDescent="0.25">
      <c r="B1543" s="3">
        <f t="shared" si="92"/>
        <v>7625</v>
      </c>
      <c r="C1543" s="14">
        <f t="shared" si="93"/>
        <v>127.08333333333333</v>
      </c>
      <c r="D1543" s="11">
        <f t="shared" si="94"/>
        <v>1057.6239146047546</v>
      </c>
      <c r="E1543" s="11">
        <f t="shared" si="95"/>
        <v>488.75896020531604</v>
      </c>
      <c r="F1543" s="11">
        <f>L1543</f>
        <v>488.75896020531604</v>
      </c>
      <c r="G1543" s="11">
        <f>P1543</f>
        <v>488.75896020531604</v>
      </c>
      <c r="H1543" s="24">
        <f>H1542+IF(Limit=Oui,MAX(0,K1542),K1542)</f>
        <v>488.75896020531604</v>
      </c>
      <c r="I1543" s="12">
        <f>Cp*RhoP/(J1543*RhoA)*dP/1000*MassivSS</f>
        <v>0.43028098096800194</v>
      </c>
      <c r="J1543" s="24">
        <f>IF(H1543&lt;600,425+0.773*H1543-1.69/1000*H1543^2+2.22/1000^2*H1543^3,IF(H1543&lt;735,666+13002/(738-H1543),IF(H1543&lt;900,545+17820/(H1543-731),650)))</f>
        <v>658.29578088182996</v>
      </c>
      <c r="K1543" s="12">
        <f>LambdaP*MassivSS/(dP/1000)/(J1543*RhoA)/(1+I1543/3)*(D1543-H1543)*DeltaT-(EXP(I1543/10)-1)*(D1543-D1542)</f>
        <v>0.24344757817627175</v>
      </c>
      <c r="L1543" s="24">
        <f>L1542+IF(Limit=Oui,MAX(0,O1542),O1542)</f>
        <v>488.75896020531604</v>
      </c>
      <c r="M1543" s="12">
        <f>Cp*RhoP/(N1543*RhoA)*dP/1000*MassivW</f>
        <v>0.43028098096800194</v>
      </c>
      <c r="N1543" s="24">
        <f>IF(L1543&lt;600,425+0.773*L1543-1.69/1000*L1543^2+2.22/1000^2*L1543^3,IF(L1543&lt;735,666+13002/(738-L1543),IF(L1543&lt;900,545+17820/(L1543-731),650)))</f>
        <v>658.29578088182996</v>
      </c>
      <c r="O1543" s="12">
        <f>LambdaP*MassivW/(dP/1000)/(N1543*RhoA)/(1+M1543/3)*(D1543-L1543)*DeltaT-(EXP(M1543/10)-1)*(D1543-D1542)</f>
        <v>0.24344757817627175</v>
      </c>
      <c r="P1543" s="24">
        <f>P1542+IF(Limit=Oui,MAX(0,S1542),S1542)</f>
        <v>488.75896020531604</v>
      </c>
      <c r="Q1543" s="12">
        <f>Cp*RhoP/(R1543*RhoA)*dP/1000*MassivSI</f>
        <v>0.43028098096800194</v>
      </c>
      <c r="R1543" s="24">
        <f>IF(P1543&lt;600,425+0.773*P1543-1.69/1000*P1543^2+2.22/1000^2*P1543^3,IF(P1543&lt;735,666+13002/(738-P1543),IF(P1543&lt;900,545+17820/(P1543-731),650)))</f>
        <v>658.29578088182996</v>
      </c>
      <c r="S1543" s="12">
        <f>LambdaP*MassivSI/(dP/1000)/(R1543*RhoA)/(1+Q1543/3)*(D1543-P1543)*DeltaT-(EXP(Q1543/10)-1)*(D1543-D1542)</f>
        <v>0.24344757817627175</v>
      </c>
    </row>
    <row r="1544" spans="2:19" x14ac:dyDescent="0.25">
      <c r="B1544" s="3">
        <f t="shared" si="92"/>
        <v>7630</v>
      </c>
      <c r="C1544" s="14">
        <f t="shared" si="93"/>
        <v>127.16666666666667</v>
      </c>
      <c r="D1544" s="11">
        <f t="shared" si="94"/>
        <v>1057.7220361513241</v>
      </c>
      <c r="E1544" s="11">
        <f t="shared" si="95"/>
        <v>489.00240778349229</v>
      </c>
      <c r="F1544" s="11">
        <f>L1544</f>
        <v>489.00240778349229</v>
      </c>
      <c r="G1544" s="11">
        <f>P1544</f>
        <v>489.00240778349229</v>
      </c>
      <c r="H1544" s="24">
        <f>H1543+IF(Limit=Oui,MAX(0,K1543),K1543)</f>
        <v>489.00240778349229</v>
      </c>
      <c r="I1544" s="12">
        <f>Cp*RhoP/(J1544*RhoA)*dP/1000*MassivSS</f>
        <v>0.43016765828211806</v>
      </c>
      <c r="J1544" s="24">
        <f>IF(H1544&lt;600,425+0.773*H1544-1.69/1000*H1544^2+2.22/1000^2*H1544^3,IF(H1544&lt;735,666+13002/(738-H1544),IF(H1544&lt;900,545+17820/(H1544-731),650)))</f>
        <v>658.46920127864337</v>
      </c>
      <c r="K1544" s="12">
        <f>LambdaP*MassivSS/(dP/1000)/(J1544*RhoA)/(1+I1544/3)*(D1544-H1544)*DeltaT-(EXP(I1544/10)-1)*(D1544-D1543)</f>
        <v>0.2433312148355288</v>
      </c>
      <c r="L1544" s="24">
        <f>L1543+IF(Limit=Oui,MAX(0,O1543),O1543)</f>
        <v>489.00240778349229</v>
      </c>
      <c r="M1544" s="12">
        <f>Cp*RhoP/(N1544*RhoA)*dP/1000*MassivW</f>
        <v>0.43016765828211806</v>
      </c>
      <c r="N1544" s="24">
        <f>IF(L1544&lt;600,425+0.773*L1544-1.69/1000*L1544^2+2.22/1000^2*L1544^3,IF(L1544&lt;735,666+13002/(738-L1544),IF(L1544&lt;900,545+17820/(L1544-731),650)))</f>
        <v>658.46920127864337</v>
      </c>
      <c r="O1544" s="12">
        <f>LambdaP*MassivW/(dP/1000)/(N1544*RhoA)/(1+M1544/3)*(D1544-L1544)*DeltaT-(EXP(M1544/10)-1)*(D1544-D1543)</f>
        <v>0.2433312148355288</v>
      </c>
      <c r="P1544" s="24">
        <f>P1543+IF(Limit=Oui,MAX(0,S1543),S1543)</f>
        <v>489.00240778349229</v>
      </c>
      <c r="Q1544" s="12">
        <f>Cp*RhoP/(R1544*RhoA)*dP/1000*MassivSI</f>
        <v>0.43016765828211806</v>
      </c>
      <c r="R1544" s="24">
        <f>IF(P1544&lt;600,425+0.773*P1544-1.69/1000*P1544^2+2.22/1000^2*P1544^3,IF(P1544&lt;735,666+13002/(738-P1544),IF(P1544&lt;900,545+17820/(P1544-731),650)))</f>
        <v>658.46920127864337</v>
      </c>
      <c r="S1544" s="12">
        <f>LambdaP*MassivSI/(dP/1000)/(R1544*RhoA)/(1+Q1544/3)*(D1544-P1544)*DeltaT-(EXP(Q1544/10)-1)*(D1544-D1543)</f>
        <v>0.2433312148355288</v>
      </c>
    </row>
    <row r="1545" spans="2:19" x14ac:dyDescent="0.25">
      <c r="B1545" s="3">
        <f t="shared" si="92"/>
        <v>7635</v>
      </c>
      <c r="C1545" s="14">
        <f t="shared" si="93"/>
        <v>127.25</v>
      </c>
      <c r="D1545" s="11">
        <f t="shared" si="94"/>
        <v>1057.8200934822169</v>
      </c>
      <c r="E1545" s="11">
        <f t="shared" si="95"/>
        <v>489.24573899832779</v>
      </c>
      <c r="F1545" s="11">
        <f>L1545</f>
        <v>489.24573899832779</v>
      </c>
      <c r="G1545" s="11">
        <f>P1545</f>
        <v>489.24573899832779</v>
      </c>
      <c r="H1545" s="24">
        <f>H1544+IF(Limit=Oui,MAX(0,K1544),K1544)</f>
        <v>489.24573899832779</v>
      </c>
      <c r="I1545" s="12">
        <f>Cp*RhoP/(J1545*RhoA)*dP/1000*MassivSS</f>
        <v>0.43005432822264844</v>
      </c>
      <c r="J1545" s="24">
        <f>IF(H1545&lt;600,425+0.773*H1545-1.69/1000*H1545^2+2.22/1000^2*H1545^3,IF(H1545&lt;735,666+13002/(738-H1545),IF(H1545&lt;900,545+17820/(H1545-731),650)))</f>
        <v>658.64272436361784</v>
      </c>
      <c r="K1545" s="12">
        <f>LambdaP*MassivSS/(dP/1000)/(J1545*RhoA)/(1+I1545/3)*(D1545-H1545)*DeltaT-(EXP(I1545/10)-1)*(D1545-D1544)</f>
        <v>0.24321489071755067</v>
      </c>
      <c r="L1545" s="24">
        <f>L1544+IF(Limit=Oui,MAX(0,O1544),O1544)</f>
        <v>489.24573899832779</v>
      </c>
      <c r="M1545" s="12">
        <f>Cp*RhoP/(N1545*RhoA)*dP/1000*MassivW</f>
        <v>0.43005432822264844</v>
      </c>
      <c r="N1545" s="24">
        <f>IF(L1545&lt;600,425+0.773*L1545-1.69/1000*L1545^2+2.22/1000^2*L1545^3,IF(L1545&lt;735,666+13002/(738-L1545),IF(L1545&lt;900,545+17820/(L1545-731),650)))</f>
        <v>658.64272436361784</v>
      </c>
      <c r="O1545" s="12">
        <f>LambdaP*MassivW/(dP/1000)/(N1545*RhoA)/(1+M1545/3)*(D1545-L1545)*DeltaT-(EXP(M1545/10)-1)*(D1545-D1544)</f>
        <v>0.24321489071755067</v>
      </c>
      <c r="P1545" s="24">
        <f>P1544+IF(Limit=Oui,MAX(0,S1544),S1544)</f>
        <v>489.24573899832779</v>
      </c>
      <c r="Q1545" s="12">
        <f>Cp*RhoP/(R1545*RhoA)*dP/1000*MassivSI</f>
        <v>0.43005432822264844</v>
      </c>
      <c r="R1545" s="24">
        <f>IF(P1545&lt;600,425+0.773*P1545-1.69/1000*P1545^2+2.22/1000^2*P1545^3,IF(P1545&lt;735,666+13002/(738-P1545),IF(P1545&lt;900,545+17820/(P1545-731),650)))</f>
        <v>658.64272436361784</v>
      </c>
      <c r="S1545" s="12">
        <f>LambdaP*MassivSI/(dP/1000)/(R1545*RhoA)/(1+Q1545/3)*(D1545-P1545)*DeltaT-(EXP(Q1545/10)-1)*(D1545-D1544)</f>
        <v>0.24321489071755067</v>
      </c>
    </row>
    <row r="1546" spans="2:19" x14ac:dyDescent="0.25">
      <c r="B1546" s="3">
        <f t="shared" si="92"/>
        <v>7640</v>
      </c>
      <c r="C1546" s="14">
        <f t="shared" si="93"/>
        <v>127.33333333333333</v>
      </c>
      <c r="D1546" s="11">
        <f t="shared" si="94"/>
        <v>1057.9180866814304</v>
      </c>
      <c r="E1546" s="11">
        <f t="shared" si="95"/>
        <v>489.48895388904532</v>
      </c>
      <c r="F1546" s="11">
        <f>L1546</f>
        <v>489.48895388904532</v>
      </c>
      <c r="G1546" s="11">
        <f>P1546</f>
        <v>489.48895388904532</v>
      </c>
      <c r="H1546" s="24">
        <f>H1545+IF(Limit=Oui,MAX(0,K1545),K1545)</f>
        <v>489.48895388904532</v>
      </c>
      <c r="I1546" s="12">
        <f>Cp*RhoP/(J1546*RhoA)*dP/1000*MassivSS</f>
        <v>0.42994099087868509</v>
      </c>
      <c r="J1546" s="24">
        <f>IF(H1546&lt;600,425+0.773*H1546-1.69/1000*H1546^2+2.22/1000^2*H1546^3,IF(H1546&lt;735,666+13002/(738-H1546),IF(H1546&lt;900,545+17820/(H1546-731),650)))</f>
        <v>658.81635009036609</v>
      </c>
      <c r="K1546" s="12">
        <f>LambdaP*MassivSS/(dP/1000)/(J1546*RhoA)/(1+I1546/3)*(D1546-H1546)*DeltaT-(EXP(I1546/10)-1)*(D1546-D1545)</f>
        <v>0.24309860588475679</v>
      </c>
      <c r="L1546" s="24">
        <f>L1545+IF(Limit=Oui,MAX(0,O1545),O1545)</f>
        <v>489.48895388904532</v>
      </c>
      <c r="M1546" s="12">
        <f>Cp*RhoP/(N1546*RhoA)*dP/1000*MassivW</f>
        <v>0.42994099087868509</v>
      </c>
      <c r="N1546" s="24">
        <f>IF(L1546&lt;600,425+0.773*L1546-1.69/1000*L1546^2+2.22/1000^2*L1546^3,IF(L1546&lt;735,666+13002/(738-L1546),IF(L1546&lt;900,545+17820/(L1546-731),650)))</f>
        <v>658.81635009036609</v>
      </c>
      <c r="O1546" s="12">
        <f>LambdaP*MassivW/(dP/1000)/(N1546*RhoA)/(1+M1546/3)*(D1546-L1546)*DeltaT-(EXP(M1546/10)-1)*(D1546-D1545)</f>
        <v>0.24309860588475679</v>
      </c>
      <c r="P1546" s="24">
        <f>P1545+IF(Limit=Oui,MAX(0,S1545),S1545)</f>
        <v>489.48895388904532</v>
      </c>
      <c r="Q1546" s="12">
        <f>Cp*RhoP/(R1546*RhoA)*dP/1000*MassivSI</f>
        <v>0.42994099087868509</v>
      </c>
      <c r="R1546" s="24">
        <f>IF(P1546&lt;600,425+0.773*P1546-1.69/1000*P1546^2+2.22/1000^2*P1546^3,IF(P1546&lt;735,666+13002/(738-P1546),IF(P1546&lt;900,545+17820/(P1546-731),650)))</f>
        <v>658.81635009036609</v>
      </c>
      <c r="S1546" s="12">
        <f>LambdaP*MassivSI/(dP/1000)/(R1546*RhoA)/(1+Q1546/3)*(D1546-P1546)*DeltaT-(EXP(Q1546/10)-1)*(D1546-D1545)</f>
        <v>0.24309860588475679</v>
      </c>
    </row>
    <row r="1547" spans="2:19" x14ac:dyDescent="0.25">
      <c r="B1547" s="3">
        <f t="shared" si="92"/>
        <v>7645</v>
      </c>
      <c r="C1547" s="14">
        <f t="shared" si="93"/>
        <v>127.41666666666667</v>
      </c>
      <c r="D1547" s="11">
        <f t="shared" si="94"/>
        <v>1058.0160158327967</v>
      </c>
      <c r="E1547" s="11">
        <f t="shared" si="95"/>
        <v>489.73205249493009</v>
      </c>
      <c r="F1547" s="11">
        <f>L1547</f>
        <v>489.73205249493009</v>
      </c>
      <c r="G1547" s="11">
        <f>P1547</f>
        <v>489.73205249493009</v>
      </c>
      <c r="H1547" s="24">
        <f>H1546+IF(Limit=Oui,MAX(0,K1546),K1546)</f>
        <v>489.73205249493009</v>
      </c>
      <c r="I1547" s="12">
        <f>Cp*RhoP/(J1547*RhoA)*dP/1000*MassivSS</f>
        <v>0.42982764633936904</v>
      </c>
      <c r="J1547" s="24">
        <f>IF(H1547&lt;600,425+0.773*H1547-1.69/1000*H1547^2+2.22/1000^2*H1547^3,IF(H1547&lt;735,666+13002/(738-H1547),IF(H1547&lt;900,545+17820/(H1547-731),650)))</f>
        <v>658.99007841224307</v>
      </c>
      <c r="K1547" s="12">
        <f>LambdaP*MassivSS/(dP/1000)/(J1547*RhoA)/(1+I1547/3)*(D1547-H1547)*DeltaT-(EXP(I1547/10)-1)*(D1547-D1546)</f>
        <v>0.24298236039949117</v>
      </c>
      <c r="L1547" s="24">
        <f>L1546+IF(Limit=Oui,MAX(0,O1546),O1546)</f>
        <v>489.73205249493009</v>
      </c>
      <c r="M1547" s="12">
        <f>Cp*RhoP/(N1547*RhoA)*dP/1000*MassivW</f>
        <v>0.42982764633936904</v>
      </c>
      <c r="N1547" s="24">
        <f>IF(L1547&lt;600,425+0.773*L1547-1.69/1000*L1547^2+2.22/1000^2*L1547^3,IF(L1547&lt;735,666+13002/(738-L1547),IF(L1547&lt;900,545+17820/(L1547-731),650)))</f>
        <v>658.99007841224307</v>
      </c>
      <c r="O1547" s="12">
        <f>LambdaP*MassivW/(dP/1000)/(N1547*RhoA)/(1+M1547/3)*(D1547-L1547)*DeltaT-(EXP(M1547/10)-1)*(D1547-D1546)</f>
        <v>0.24298236039949117</v>
      </c>
      <c r="P1547" s="24">
        <f>P1546+IF(Limit=Oui,MAX(0,S1546),S1546)</f>
        <v>489.73205249493009</v>
      </c>
      <c r="Q1547" s="12">
        <f>Cp*RhoP/(R1547*RhoA)*dP/1000*MassivSI</f>
        <v>0.42982764633936904</v>
      </c>
      <c r="R1547" s="24">
        <f>IF(P1547&lt;600,425+0.773*P1547-1.69/1000*P1547^2+2.22/1000^2*P1547^3,IF(P1547&lt;735,666+13002/(738-P1547),IF(P1547&lt;900,545+17820/(P1547-731),650)))</f>
        <v>658.99007841224307</v>
      </c>
      <c r="S1547" s="12">
        <f>LambdaP*MassivSI/(dP/1000)/(R1547*RhoA)/(1+Q1547/3)*(D1547-P1547)*DeltaT-(EXP(Q1547/10)-1)*(D1547-D1546)</f>
        <v>0.24298236039949117</v>
      </c>
    </row>
    <row r="1548" spans="2:19" x14ac:dyDescent="0.25">
      <c r="B1548" s="3">
        <f t="shared" si="92"/>
        <v>7650</v>
      </c>
      <c r="C1548" s="14">
        <f t="shared" si="93"/>
        <v>127.5</v>
      </c>
      <c r="D1548" s="11">
        <f t="shared" si="94"/>
        <v>1058.1138810199839</v>
      </c>
      <c r="E1548" s="11">
        <f t="shared" si="95"/>
        <v>489.97503485532957</v>
      </c>
      <c r="F1548" s="11">
        <f>L1548</f>
        <v>489.97503485532957</v>
      </c>
      <c r="G1548" s="11">
        <f>P1548</f>
        <v>489.97503485532957</v>
      </c>
      <c r="H1548" s="24">
        <f>H1547+IF(Limit=Oui,MAX(0,K1547),K1547)</f>
        <v>489.97503485532957</v>
      </c>
      <c r="I1548" s="12">
        <f>Cp*RhoP/(J1548*RhoA)*dP/1000*MassivSS</f>
        <v>0.42971429469389022</v>
      </c>
      <c r="J1548" s="24">
        <f>IF(H1548&lt;600,425+0.773*H1548-1.69/1000*H1548^2+2.22/1000^2*H1548^3,IF(H1548&lt;735,666+13002/(738-H1548),IF(H1548&lt;900,545+17820/(H1548-731),650)))</f>
        <v>659.1639092823458</v>
      </c>
      <c r="K1548" s="12">
        <f>LambdaP*MassivSS/(dP/1000)/(J1548*RhoA)/(1+I1548/3)*(D1548-H1548)*DeltaT-(EXP(I1548/10)-1)*(D1548-D1547)</f>
        <v>0.24286615432389355</v>
      </c>
      <c r="L1548" s="24">
        <f>L1547+IF(Limit=Oui,MAX(0,O1547),O1547)</f>
        <v>489.97503485532957</v>
      </c>
      <c r="M1548" s="12">
        <f>Cp*RhoP/(N1548*RhoA)*dP/1000*MassivW</f>
        <v>0.42971429469389022</v>
      </c>
      <c r="N1548" s="24">
        <f>IF(L1548&lt;600,425+0.773*L1548-1.69/1000*L1548^2+2.22/1000^2*L1548^3,IF(L1548&lt;735,666+13002/(738-L1548),IF(L1548&lt;900,545+17820/(L1548-731),650)))</f>
        <v>659.1639092823458</v>
      </c>
      <c r="O1548" s="12">
        <f>LambdaP*MassivW/(dP/1000)/(N1548*RhoA)/(1+M1548/3)*(D1548-L1548)*DeltaT-(EXP(M1548/10)-1)*(D1548-D1547)</f>
        <v>0.24286615432389355</v>
      </c>
      <c r="P1548" s="24">
        <f>P1547+IF(Limit=Oui,MAX(0,S1547),S1547)</f>
        <v>489.97503485532957</v>
      </c>
      <c r="Q1548" s="12">
        <f>Cp*RhoP/(R1548*RhoA)*dP/1000*MassivSI</f>
        <v>0.42971429469389022</v>
      </c>
      <c r="R1548" s="24">
        <f>IF(P1548&lt;600,425+0.773*P1548-1.69/1000*P1548^2+2.22/1000^2*P1548^3,IF(P1548&lt;735,666+13002/(738-P1548),IF(P1548&lt;900,545+17820/(P1548-731),650)))</f>
        <v>659.1639092823458</v>
      </c>
      <c r="S1548" s="12">
        <f>LambdaP*MassivSI/(dP/1000)/(R1548*RhoA)/(1+Q1548/3)*(D1548-P1548)*DeltaT-(EXP(Q1548/10)-1)*(D1548-D1547)</f>
        <v>0.24286615432389355</v>
      </c>
    </row>
    <row r="1549" spans="2:19" x14ac:dyDescent="0.25">
      <c r="B1549" s="3">
        <f t="shared" si="92"/>
        <v>7655</v>
      </c>
      <c r="C1549" s="14">
        <f t="shared" si="93"/>
        <v>127.58333333333333</v>
      </c>
      <c r="D1549" s="11">
        <f t="shared" si="94"/>
        <v>1058.211682326496</v>
      </c>
      <c r="E1549" s="11">
        <f t="shared" si="95"/>
        <v>490.21790100965347</v>
      </c>
      <c r="F1549" s="11">
        <f>L1549</f>
        <v>490.21790100965347</v>
      </c>
      <c r="G1549" s="11">
        <f>P1549</f>
        <v>490.21790100965347</v>
      </c>
      <c r="H1549" s="24">
        <f>H1548+IF(Limit=Oui,MAX(0,K1548),K1548)</f>
        <v>490.21790100965347</v>
      </c>
      <c r="I1549" s="12">
        <f>Cp*RhoP/(J1549*RhoA)*dP/1000*MassivSS</f>
        <v>0.42960093603148625</v>
      </c>
      <c r="J1549" s="24">
        <f>IF(H1549&lt;600,425+0.773*H1549-1.69/1000*H1549^2+2.22/1000^2*H1549^3,IF(H1549&lt;735,666+13002/(738-H1549),IF(H1549&lt;900,545+17820/(H1549-731),650)))</f>
        <v>659.33784265351449</v>
      </c>
      <c r="K1549" s="12">
        <f>LambdaP*MassivSS/(dP/1000)/(J1549*RhoA)/(1+I1549/3)*(D1549-H1549)*DeltaT-(EXP(I1549/10)-1)*(D1549-D1548)</f>
        <v>0.24274998771996897</v>
      </c>
      <c r="L1549" s="24">
        <f>L1548+IF(Limit=Oui,MAX(0,O1548),O1548)</f>
        <v>490.21790100965347</v>
      </c>
      <c r="M1549" s="12">
        <f>Cp*RhoP/(N1549*RhoA)*dP/1000*MassivW</f>
        <v>0.42960093603148625</v>
      </c>
      <c r="N1549" s="24">
        <f>IF(L1549&lt;600,425+0.773*L1549-1.69/1000*L1549^2+2.22/1000^2*L1549^3,IF(L1549&lt;735,666+13002/(738-L1549),IF(L1549&lt;900,545+17820/(L1549-731),650)))</f>
        <v>659.33784265351449</v>
      </c>
      <c r="O1549" s="12">
        <f>LambdaP*MassivW/(dP/1000)/(N1549*RhoA)/(1+M1549/3)*(D1549-L1549)*DeltaT-(EXP(M1549/10)-1)*(D1549-D1548)</f>
        <v>0.24274998771996897</v>
      </c>
      <c r="P1549" s="24">
        <f>P1548+IF(Limit=Oui,MAX(0,S1548),S1548)</f>
        <v>490.21790100965347</v>
      </c>
      <c r="Q1549" s="12">
        <f>Cp*RhoP/(R1549*RhoA)*dP/1000*MassivSI</f>
        <v>0.42960093603148625</v>
      </c>
      <c r="R1549" s="24">
        <f>IF(P1549&lt;600,425+0.773*P1549-1.69/1000*P1549^2+2.22/1000^2*P1549^3,IF(P1549&lt;735,666+13002/(738-P1549),IF(P1549&lt;900,545+17820/(P1549-731),650)))</f>
        <v>659.33784265351449</v>
      </c>
      <c r="S1549" s="12">
        <f>LambdaP*MassivSI/(dP/1000)/(R1549*RhoA)/(1+Q1549/3)*(D1549-P1549)*DeltaT-(EXP(Q1549/10)-1)*(D1549-D1548)</f>
        <v>0.24274998771996897</v>
      </c>
    </row>
    <row r="1550" spans="2:19" x14ac:dyDescent="0.25">
      <c r="B1550" s="3">
        <f t="shared" si="92"/>
        <v>7660</v>
      </c>
      <c r="C1550" s="14">
        <f t="shared" si="93"/>
        <v>127.66666666666667</v>
      </c>
      <c r="D1550" s="11">
        <f t="shared" si="94"/>
        <v>1058.3094198356739</v>
      </c>
      <c r="E1550" s="11">
        <f t="shared" si="95"/>
        <v>490.46065099737342</v>
      </c>
      <c r="F1550" s="11">
        <f>L1550</f>
        <v>490.46065099737342</v>
      </c>
      <c r="G1550" s="11">
        <f>P1550</f>
        <v>490.46065099737342</v>
      </c>
      <c r="H1550" s="24">
        <f>H1549+IF(Limit=Oui,MAX(0,K1549),K1549)</f>
        <v>490.46065099737342</v>
      </c>
      <c r="I1550" s="12">
        <f>Cp*RhoP/(J1550*RhoA)*dP/1000*MassivSS</f>
        <v>0.42948757044144104</v>
      </c>
      <c r="J1550" s="24">
        <f>IF(H1550&lt;600,425+0.773*H1550-1.69/1000*H1550^2+2.22/1000^2*H1550^3,IF(H1550&lt;735,666+13002/(738-H1550),IF(H1550&lt;900,545+17820/(H1550-731),650)))</f>
        <v>659.51187847833421</v>
      </c>
      <c r="K1550" s="12">
        <f>LambdaP*MassivSS/(dP/1000)/(J1550*RhoA)/(1+I1550/3)*(D1550-H1550)*DeltaT-(EXP(I1550/10)-1)*(D1550-D1549)</f>
        <v>0.24263386064955725</v>
      </c>
      <c r="L1550" s="24">
        <f>L1549+IF(Limit=Oui,MAX(0,O1549),O1549)</f>
        <v>490.46065099737342</v>
      </c>
      <c r="M1550" s="12">
        <f>Cp*RhoP/(N1550*RhoA)*dP/1000*MassivW</f>
        <v>0.42948757044144104</v>
      </c>
      <c r="N1550" s="24">
        <f>IF(L1550&lt;600,425+0.773*L1550-1.69/1000*L1550^2+2.22/1000^2*L1550^3,IF(L1550&lt;735,666+13002/(738-L1550),IF(L1550&lt;900,545+17820/(L1550-731),650)))</f>
        <v>659.51187847833421</v>
      </c>
      <c r="O1550" s="12">
        <f>LambdaP*MassivW/(dP/1000)/(N1550*RhoA)/(1+M1550/3)*(D1550-L1550)*DeltaT-(EXP(M1550/10)-1)*(D1550-D1549)</f>
        <v>0.24263386064955725</v>
      </c>
      <c r="P1550" s="24">
        <f>P1549+IF(Limit=Oui,MAX(0,S1549),S1549)</f>
        <v>490.46065099737342</v>
      </c>
      <c r="Q1550" s="12">
        <f>Cp*RhoP/(R1550*RhoA)*dP/1000*MassivSI</f>
        <v>0.42948757044144104</v>
      </c>
      <c r="R1550" s="24">
        <f>IF(P1550&lt;600,425+0.773*P1550-1.69/1000*P1550^2+2.22/1000^2*P1550^3,IF(P1550&lt;735,666+13002/(738-P1550),IF(P1550&lt;900,545+17820/(P1550-731),650)))</f>
        <v>659.51187847833421</v>
      </c>
      <c r="S1550" s="12">
        <f>LambdaP*MassivSI/(dP/1000)/(R1550*RhoA)/(1+Q1550/3)*(D1550-P1550)*DeltaT-(EXP(Q1550/10)-1)*(D1550-D1549)</f>
        <v>0.24263386064955725</v>
      </c>
    </row>
    <row r="1551" spans="2:19" x14ac:dyDescent="0.25">
      <c r="B1551" s="3">
        <f t="shared" si="92"/>
        <v>7665</v>
      </c>
      <c r="C1551" s="14">
        <f t="shared" si="93"/>
        <v>127.75</v>
      </c>
      <c r="D1551" s="11">
        <f t="shared" si="94"/>
        <v>1058.407093630695</v>
      </c>
      <c r="E1551" s="11">
        <f t="shared" si="95"/>
        <v>490.70328485802298</v>
      </c>
      <c r="F1551" s="11">
        <f>L1551</f>
        <v>490.70328485802298</v>
      </c>
      <c r="G1551" s="11">
        <f>P1551</f>
        <v>490.70328485802298</v>
      </c>
      <c r="H1551" s="24">
        <f>H1550+IF(Limit=Oui,MAX(0,K1550),K1550)</f>
        <v>490.70328485802298</v>
      </c>
      <c r="I1551" s="12">
        <f>Cp*RhoP/(J1551*RhoA)*dP/1000*MassivSS</f>
        <v>0.42937419801308391</v>
      </c>
      <c r="J1551" s="24">
        <f>IF(H1551&lt;600,425+0.773*H1551-1.69/1000*H1551^2+2.22/1000^2*H1551^3,IF(H1551&lt;735,666+13002/(738-H1551),IF(H1551&lt;900,545+17820/(H1551-731),650)))</f>
        <v>659.68601670913506</v>
      </c>
      <c r="K1551" s="12">
        <f>LambdaP*MassivSS/(dP/1000)/(J1551*RhoA)/(1+I1551/3)*(D1551-H1551)*DeltaT-(EXP(I1551/10)-1)*(D1551-D1550)</f>
        <v>0.24251777317437309</v>
      </c>
      <c r="L1551" s="24">
        <f>L1550+IF(Limit=Oui,MAX(0,O1550),O1550)</f>
        <v>490.70328485802298</v>
      </c>
      <c r="M1551" s="12">
        <f>Cp*RhoP/(N1551*RhoA)*dP/1000*MassivW</f>
        <v>0.42937419801308391</v>
      </c>
      <c r="N1551" s="24">
        <f>IF(L1551&lt;600,425+0.773*L1551-1.69/1000*L1551^2+2.22/1000^2*L1551^3,IF(L1551&lt;735,666+13002/(738-L1551),IF(L1551&lt;900,545+17820/(L1551-731),650)))</f>
        <v>659.68601670913506</v>
      </c>
      <c r="O1551" s="12">
        <f>LambdaP*MassivW/(dP/1000)/(N1551*RhoA)/(1+M1551/3)*(D1551-L1551)*DeltaT-(EXP(M1551/10)-1)*(D1551-D1550)</f>
        <v>0.24251777317437309</v>
      </c>
      <c r="P1551" s="24">
        <f>P1550+IF(Limit=Oui,MAX(0,S1550),S1550)</f>
        <v>490.70328485802298</v>
      </c>
      <c r="Q1551" s="12">
        <f>Cp*RhoP/(R1551*RhoA)*dP/1000*MassivSI</f>
        <v>0.42937419801308391</v>
      </c>
      <c r="R1551" s="24">
        <f>IF(P1551&lt;600,425+0.773*P1551-1.69/1000*P1551^2+2.22/1000^2*P1551^3,IF(P1551&lt;735,666+13002/(738-P1551),IF(P1551&lt;900,545+17820/(P1551-731),650)))</f>
        <v>659.68601670913506</v>
      </c>
      <c r="S1551" s="12">
        <f>LambdaP*MassivSI/(dP/1000)/(R1551*RhoA)/(1+Q1551/3)*(D1551-P1551)*DeltaT-(EXP(Q1551/10)-1)*(D1551-D1550)</f>
        <v>0.24251777317437309</v>
      </c>
    </row>
    <row r="1552" spans="2:19" x14ac:dyDescent="0.25">
      <c r="B1552" s="3">
        <f t="shared" si="92"/>
        <v>7670</v>
      </c>
      <c r="C1552" s="14">
        <f t="shared" si="93"/>
        <v>127.83333333333333</v>
      </c>
      <c r="D1552" s="11">
        <f t="shared" si="94"/>
        <v>1058.5047037945751</v>
      </c>
      <c r="E1552" s="11">
        <f t="shared" si="95"/>
        <v>490.94580263119735</v>
      </c>
      <c r="F1552" s="11">
        <f>L1552</f>
        <v>490.94580263119735</v>
      </c>
      <c r="G1552" s="11">
        <f>P1552</f>
        <v>490.94580263119735</v>
      </c>
      <c r="H1552" s="24">
        <f>H1551+IF(Limit=Oui,MAX(0,K1551),K1551)</f>
        <v>490.94580263119735</v>
      </c>
      <c r="I1552" s="12">
        <f>Cp*RhoP/(J1552*RhoA)*dP/1000*MassivSS</f>
        <v>0.42926081883578837</v>
      </c>
      <c r="J1552" s="24">
        <f>IF(H1552&lt;600,425+0.773*H1552-1.69/1000*H1552^2+2.22/1000^2*H1552^3,IF(H1552&lt;735,666+13002/(738-H1552),IF(H1552&lt;900,545+17820/(H1552-731),650)))</f>
        <v>659.86025729799348</v>
      </c>
      <c r="K1552" s="12">
        <f>LambdaP*MassivSS/(dP/1000)/(J1552*RhoA)/(1+I1552/3)*(D1552-H1552)*DeltaT-(EXP(I1552/10)-1)*(D1552-D1551)</f>
        <v>0.24240172535591623</v>
      </c>
      <c r="L1552" s="24">
        <f>L1551+IF(Limit=Oui,MAX(0,O1551),O1551)</f>
        <v>490.94580263119735</v>
      </c>
      <c r="M1552" s="12">
        <f>Cp*RhoP/(N1552*RhoA)*dP/1000*MassivW</f>
        <v>0.42926081883578837</v>
      </c>
      <c r="N1552" s="24">
        <f>IF(L1552&lt;600,425+0.773*L1552-1.69/1000*L1552^2+2.22/1000^2*L1552^3,IF(L1552&lt;735,666+13002/(738-L1552),IF(L1552&lt;900,545+17820/(L1552-731),650)))</f>
        <v>659.86025729799348</v>
      </c>
      <c r="O1552" s="12">
        <f>LambdaP*MassivW/(dP/1000)/(N1552*RhoA)/(1+M1552/3)*(D1552-L1552)*DeltaT-(EXP(M1552/10)-1)*(D1552-D1551)</f>
        <v>0.24240172535591623</v>
      </c>
      <c r="P1552" s="24">
        <f>P1551+IF(Limit=Oui,MAX(0,S1551),S1551)</f>
        <v>490.94580263119735</v>
      </c>
      <c r="Q1552" s="12">
        <f>Cp*RhoP/(R1552*RhoA)*dP/1000*MassivSI</f>
        <v>0.42926081883578837</v>
      </c>
      <c r="R1552" s="24">
        <f>IF(P1552&lt;600,425+0.773*P1552-1.69/1000*P1552^2+2.22/1000^2*P1552^3,IF(P1552&lt;735,666+13002/(738-P1552),IF(P1552&lt;900,545+17820/(P1552-731),650)))</f>
        <v>659.86025729799348</v>
      </c>
      <c r="S1552" s="12">
        <f>LambdaP*MassivSI/(dP/1000)/(R1552*RhoA)/(1+Q1552/3)*(D1552-P1552)*DeltaT-(EXP(Q1552/10)-1)*(D1552-D1551)</f>
        <v>0.24240172535591623</v>
      </c>
    </row>
    <row r="1553" spans="2:19" x14ac:dyDescent="0.25">
      <c r="B1553" s="3">
        <f t="shared" si="92"/>
        <v>7675</v>
      </c>
      <c r="C1553" s="14">
        <f t="shared" si="93"/>
        <v>127.91666666666667</v>
      </c>
      <c r="D1553" s="11">
        <f t="shared" si="94"/>
        <v>1058.6022504101668</v>
      </c>
      <c r="E1553" s="11">
        <f t="shared" si="95"/>
        <v>491.18820435655329</v>
      </c>
      <c r="F1553" s="11">
        <f>L1553</f>
        <v>491.18820435655329</v>
      </c>
      <c r="G1553" s="11">
        <f>P1553</f>
        <v>491.18820435655329</v>
      </c>
      <c r="H1553" s="24">
        <f>H1552+IF(Limit=Oui,MAX(0,K1552),K1552)</f>
        <v>491.18820435655329</v>
      </c>
      <c r="I1553" s="12">
        <f>Cp*RhoP/(J1553*RhoA)*dP/1000*MassivSS</f>
        <v>0.42914743299897162</v>
      </c>
      <c r="J1553" s="24">
        <f>IF(H1553&lt;600,425+0.773*H1553-1.69/1000*H1553^2+2.22/1000^2*H1553^3,IF(H1553&lt;735,666+13002/(738-H1553),IF(H1553&lt;900,545+17820/(H1553-731),650)))</f>
        <v>660.03460019673344</v>
      </c>
      <c r="K1553" s="12">
        <f>LambdaP*MassivSS/(dP/1000)/(J1553*RhoA)/(1+I1553/3)*(D1553-H1553)*DeltaT-(EXP(I1553/10)-1)*(D1553-D1552)</f>
        <v>0.24228571725561063</v>
      </c>
      <c r="L1553" s="24">
        <f>L1552+IF(Limit=Oui,MAX(0,O1552),O1552)</f>
        <v>491.18820435655329</v>
      </c>
      <c r="M1553" s="12">
        <f>Cp*RhoP/(N1553*RhoA)*dP/1000*MassivW</f>
        <v>0.42914743299897162</v>
      </c>
      <c r="N1553" s="24">
        <f>IF(L1553&lt;600,425+0.773*L1553-1.69/1000*L1553^2+2.22/1000^2*L1553^3,IF(L1553&lt;735,666+13002/(738-L1553),IF(L1553&lt;900,545+17820/(L1553-731),650)))</f>
        <v>660.03460019673344</v>
      </c>
      <c r="O1553" s="12">
        <f>LambdaP*MassivW/(dP/1000)/(N1553*RhoA)/(1+M1553/3)*(D1553-L1553)*DeltaT-(EXP(M1553/10)-1)*(D1553-D1552)</f>
        <v>0.24228571725561063</v>
      </c>
      <c r="P1553" s="24">
        <f>P1552+IF(Limit=Oui,MAX(0,S1552),S1552)</f>
        <v>491.18820435655329</v>
      </c>
      <c r="Q1553" s="12">
        <f>Cp*RhoP/(R1553*RhoA)*dP/1000*MassivSI</f>
        <v>0.42914743299897162</v>
      </c>
      <c r="R1553" s="24">
        <f>IF(P1553&lt;600,425+0.773*P1553-1.69/1000*P1553^2+2.22/1000^2*P1553^3,IF(P1553&lt;735,666+13002/(738-P1553),IF(P1553&lt;900,545+17820/(P1553-731),650)))</f>
        <v>660.03460019673344</v>
      </c>
      <c r="S1553" s="12">
        <f>LambdaP*MassivSI/(dP/1000)/(R1553*RhoA)/(1+Q1553/3)*(D1553-P1553)*DeltaT-(EXP(Q1553/10)-1)*(D1553-D1552)</f>
        <v>0.24228571725561063</v>
      </c>
    </row>
    <row r="1554" spans="2:19" x14ac:dyDescent="0.25">
      <c r="B1554" s="3">
        <f t="shared" si="92"/>
        <v>7680</v>
      </c>
      <c r="C1554" s="14">
        <f t="shared" si="93"/>
        <v>128</v>
      </c>
      <c r="D1554" s="11">
        <f t="shared" si="94"/>
        <v>1058.6997335601616</v>
      </c>
      <c r="E1554" s="11">
        <f t="shared" si="95"/>
        <v>491.43049007380887</v>
      </c>
      <c r="F1554" s="11">
        <f>L1554</f>
        <v>491.43049007380887</v>
      </c>
      <c r="G1554" s="11">
        <f>P1554</f>
        <v>491.43049007380887</v>
      </c>
      <c r="H1554" s="24">
        <f>H1553+IF(Limit=Oui,MAX(0,K1553),K1553)</f>
        <v>491.43049007380887</v>
      </c>
      <c r="I1554" s="12">
        <f>Cp*RhoP/(J1554*RhoA)*dP/1000*MassivSS</f>
        <v>0.42903404059209332</v>
      </c>
      <c r="J1554" s="24">
        <f>IF(H1554&lt;600,425+0.773*H1554-1.69/1000*H1554^2+2.22/1000^2*H1554^3,IF(H1554&lt;735,666+13002/(738-H1554),IF(H1554&lt;900,545+17820/(H1554-731),650)))</f>
        <v>660.20904535692637</v>
      </c>
      <c r="K1554" s="12">
        <f>LambdaP*MassivSS/(dP/1000)/(J1554*RhoA)/(1+I1554/3)*(D1554-H1554)*DeltaT-(EXP(I1554/10)-1)*(D1554-D1553)</f>
        <v>0.24216974893466539</v>
      </c>
      <c r="L1554" s="24">
        <f>L1553+IF(Limit=Oui,MAX(0,O1553),O1553)</f>
        <v>491.43049007380887</v>
      </c>
      <c r="M1554" s="12">
        <f>Cp*RhoP/(N1554*RhoA)*dP/1000*MassivW</f>
        <v>0.42903404059209332</v>
      </c>
      <c r="N1554" s="24">
        <f>IF(L1554&lt;600,425+0.773*L1554-1.69/1000*L1554^2+2.22/1000^2*L1554^3,IF(L1554&lt;735,666+13002/(738-L1554),IF(L1554&lt;900,545+17820/(L1554-731),650)))</f>
        <v>660.20904535692637</v>
      </c>
      <c r="O1554" s="12">
        <f>LambdaP*MassivW/(dP/1000)/(N1554*RhoA)/(1+M1554/3)*(D1554-L1554)*DeltaT-(EXP(M1554/10)-1)*(D1554-D1553)</f>
        <v>0.24216974893466539</v>
      </c>
      <c r="P1554" s="24">
        <f>P1553+IF(Limit=Oui,MAX(0,S1553),S1553)</f>
        <v>491.43049007380887</v>
      </c>
      <c r="Q1554" s="12">
        <f>Cp*RhoP/(R1554*RhoA)*dP/1000*MassivSI</f>
        <v>0.42903404059209332</v>
      </c>
      <c r="R1554" s="24">
        <f>IF(P1554&lt;600,425+0.773*P1554-1.69/1000*P1554^2+2.22/1000^2*P1554^3,IF(P1554&lt;735,666+13002/(738-P1554),IF(P1554&lt;900,545+17820/(P1554-731),650)))</f>
        <v>660.20904535692637</v>
      </c>
      <c r="S1554" s="12">
        <f>LambdaP*MassivSI/(dP/1000)/(R1554*RhoA)/(1+Q1554/3)*(D1554-P1554)*DeltaT-(EXP(Q1554/10)-1)*(D1554-D1553)</f>
        <v>0.24216974893466539</v>
      </c>
    </row>
    <row r="1555" spans="2:19" x14ac:dyDescent="0.25">
      <c r="B1555" s="3">
        <f t="shared" ref="B1555:B1618" si="96">B1554+DeltaT</f>
        <v>7685</v>
      </c>
      <c r="C1555" s="14">
        <f t="shared" ref="C1555:C1618" si="97">B1555/60</f>
        <v>128.08333333333334</v>
      </c>
      <c r="D1555" s="11">
        <f t="shared" ref="D1555:D1618" si="98">20+345*LOG(8*C1555+1,10)</f>
        <v>1058.7971533270895</v>
      </c>
      <c r="E1555" s="11">
        <f t="shared" ref="E1555:E1618" si="99">H1555</f>
        <v>491.67265982274353</v>
      </c>
      <c r="F1555" s="11">
        <f>L1555</f>
        <v>491.67265982274353</v>
      </c>
      <c r="G1555" s="11">
        <f>P1555</f>
        <v>491.67265982274353</v>
      </c>
      <c r="H1555" s="24">
        <f>H1554+IF(Limit=Oui,MAX(0,K1554),K1554)</f>
        <v>491.67265982274353</v>
      </c>
      <c r="I1555" s="12">
        <f>Cp*RhoP/(J1555*RhoA)*dP/1000*MassivSS</f>
        <v>0.42892064170465399</v>
      </c>
      <c r="J1555" s="24">
        <f>IF(H1555&lt;600,425+0.773*H1555-1.69/1000*H1555^2+2.22/1000^2*H1555^3,IF(H1555&lt;735,666+13002/(738-H1555),IF(H1555&lt;900,545+17820/(H1555-731),650)))</f>
        <v>660.38359272989328</v>
      </c>
      <c r="K1555" s="12">
        <f>LambdaP*MassivSS/(dP/1000)/(J1555*RhoA)/(1+I1555/3)*(D1555-H1555)*DeltaT-(EXP(I1555/10)-1)*(D1555-D1554)</f>
        <v>0.24205382045416349</v>
      </c>
      <c r="L1555" s="24">
        <f>L1554+IF(Limit=Oui,MAX(0,O1554),O1554)</f>
        <v>491.67265982274353</v>
      </c>
      <c r="M1555" s="12">
        <f>Cp*RhoP/(N1555*RhoA)*dP/1000*MassivW</f>
        <v>0.42892064170465399</v>
      </c>
      <c r="N1555" s="24">
        <f>IF(L1555&lt;600,425+0.773*L1555-1.69/1000*L1555^2+2.22/1000^2*L1555^3,IF(L1555&lt;735,666+13002/(738-L1555),IF(L1555&lt;900,545+17820/(L1555-731),650)))</f>
        <v>660.38359272989328</v>
      </c>
      <c r="O1555" s="12">
        <f>LambdaP*MassivW/(dP/1000)/(N1555*RhoA)/(1+M1555/3)*(D1555-L1555)*DeltaT-(EXP(M1555/10)-1)*(D1555-D1554)</f>
        <v>0.24205382045416349</v>
      </c>
      <c r="P1555" s="24">
        <f>P1554+IF(Limit=Oui,MAX(0,S1554),S1554)</f>
        <v>491.67265982274353</v>
      </c>
      <c r="Q1555" s="12">
        <f>Cp*RhoP/(R1555*RhoA)*dP/1000*MassivSI</f>
        <v>0.42892064170465399</v>
      </c>
      <c r="R1555" s="24">
        <f>IF(P1555&lt;600,425+0.773*P1555-1.69/1000*P1555^2+2.22/1000^2*P1555^3,IF(P1555&lt;735,666+13002/(738-P1555),IF(P1555&lt;900,545+17820/(P1555-731),650)))</f>
        <v>660.38359272989328</v>
      </c>
      <c r="S1555" s="12">
        <f>LambdaP*MassivSI/(dP/1000)/(R1555*RhoA)/(1+Q1555/3)*(D1555-P1555)*DeltaT-(EXP(Q1555/10)-1)*(D1555-D1554)</f>
        <v>0.24205382045416349</v>
      </c>
    </row>
    <row r="1556" spans="2:19" x14ac:dyDescent="0.25">
      <c r="B1556" s="3">
        <f t="shared" si="96"/>
        <v>7690</v>
      </c>
      <c r="C1556" s="14">
        <f t="shared" si="97"/>
        <v>128.16666666666666</v>
      </c>
      <c r="D1556" s="11">
        <f t="shared" si="98"/>
        <v>1058.8945097933197</v>
      </c>
      <c r="E1556" s="11">
        <f t="shared" si="99"/>
        <v>491.91471364319767</v>
      </c>
      <c r="F1556" s="11">
        <f>L1556</f>
        <v>491.91471364319767</v>
      </c>
      <c r="G1556" s="11">
        <f>P1556</f>
        <v>491.91471364319767</v>
      </c>
      <c r="H1556" s="24">
        <f>H1555+IF(Limit=Oui,MAX(0,K1555),K1555)</f>
        <v>491.91471364319767</v>
      </c>
      <c r="I1556" s="12">
        <f>Cp*RhoP/(J1556*RhoA)*dP/1000*MassivSS</f>
        <v>0.42880723642619473</v>
      </c>
      <c r="J1556" s="24">
        <f>IF(H1556&lt;600,425+0.773*H1556-1.69/1000*H1556^2+2.22/1000^2*H1556^3,IF(H1556&lt;735,666+13002/(738-H1556),IF(H1556&lt;900,545+17820/(H1556-731),650)))</f>
        <v>660.55824226670529</v>
      </c>
      <c r="K1556" s="12">
        <f>LambdaP*MassivSS/(dP/1000)/(J1556*RhoA)/(1+I1556/3)*(D1556-H1556)*DeltaT-(EXP(I1556/10)-1)*(D1556-D1555)</f>
        <v>0.24193793187503229</v>
      </c>
      <c r="L1556" s="24">
        <f>L1555+IF(Limit=Oui,MAX(0,O1555),O1555)</f>
        <v>491.91471364319767</v>
      </c>
      <c r="M1556" s="12">
        <f>Cp*RhoP/(N1556*RhoA)*dP/1000*MassivW</f>
        <v>0.42880723642619473</v>
      </c>
      <c r="N1556" s="24">
        <f>IF(L1556&lt;600,425+0.773*L1556-1.69/1000*L1556^2+2.22/1000^2*L1556^3,IF(L1556&lt;735,666+13002/(738-L1556),IF(L1556&lt;900,545+17820/(L1556-731),650)))</f>
        <v>660.55824226670529</v>
      </c>
      <c r="O1556" s="12">
        <f>LambdaP*MassivW/(dP/1000)/(N1556*RhoA)/(1+M1556/3)*(D1556-L1556)*DeltaT-(EXP(M1556/10)-1)*(D1556-D1555)</f>
        <v>0.24193793187503229</v>
      </c>
      <c r="P1556" s="24">
        <f>P1555+IF(Limit=Oui,MAX(0,S1555),S1555)</f>
        <v>491.91471364319767</v>
      </c>
      <c r="Q1556" s="12">
        <f>Cp*RhoP/(R1556*RhoA)*dP/1000*MassivSI</f>
        <v>0.42880723642619473</v>
      </c>
      <c r="R1556" s="24">
        <f>IF(P1556&lt;600,425+0.773*P1556-1.69/1000*P1556^2+2.22/1000^2*P1556^3,IF(P1556&lt;735,666+13002/(738-P1556),IF(P1556&lt;900,545+17820/(P1556-731),650)))</f>
        <v>660.55824226670529</v>
      </c>
      <c r="S1556" s="12">
        <f>LambdaP*MassivSI/(dP/1000)/(R1556*RhoA)/(1+Q1556/3)*(D1556-P1556)*DeltaT-(EXP(Q1556/10)-1)*(D1556-D1555)</f>
        <v>0.24193793187503229</v>
      </c>
    </row>
    <row r="1557" spans="2:19" x14ac:dyDescent="0.25">
      <c r="B1557" s="3">
        <f t="shared" si="96"/>
        <v>7695</v>
      </c>
      <c r="C1557" s="14">
        <f t="shared" si="97"/>
        <v>128.25</v>
      </c>
      <c r="D1557" s="11">
        <f t="shared" si="98"/>
        <v>1058.9918030410608</v>
      </c>
      <c r="E1557" s="11">
        <f t="shared" si="99"/>
        <v>492.15665157507271</v>
      </c>
      <c r="F1557" s="11">
        <f>L1557</f>
        <v>492.15665157507271</v>
      </c>
      <c r="G1557" s="11">
        <f>P1557</f>
        <v>492.15665157507271</v>
      </c>
      <c r="H1557" s="24">
        <f>H1556+IF(Limit=Oui,MAX(0,K1556),K1556)</f>
        <v>492.15665157507271</v>
      </c>
      <c r="I1557" s="12">
        <f>Cp*RhoP/(J1557*RhoA)*dP/1000*MassivSS</f>
        <v>0.42869382484629587</v>
      </c>
      <c r="J1557" s="24">
        <f>IF(H1557&lt;600,425+0.773*H1557-1.69/1000*H1557^2+2.22/1000^2*H1557^3,IF(H1557&lt;735,666+13002/(738-H1557),IF(H1557&lt;900,545+17820/(H1557-731),650)))</f>
        <v>660.73299391818409</v>
      </c>
      <c r="K1557" s="12">
        <f>LambdaP*MassivSS/(dP/1000)/(J1557*RhoA)/(1+I1557/3)*(D1557-H1557)*DeltaT-(EXP(I1557/10)-1)*(D1557-D1556)</f>
        <v>0.24182208325803373</v>
      </c>
      <c r="L1557" s="24">
        <f>L1556+IF(Limit=Oui,MAX(0,O1556),O1556)</f>
        <v>492.15665157507271</v>
      </c>
      <c r="M1557" s="12">
        <f>Cp*RhoP/(N1557*RhoA)*dP/1000*MassivW</f>
        <v>0.42869382484629587</v>
      </c>
      <c r="N1557" s="24">
        <f>IF(L1557&lt;600,425+0.773*L1557-1.69/1000*L1557^2+2.22/1000^2*L1557^3,IF(L1557&lt;735,666+13002/(738-L1557),IF(L1557&lt;900,545+17820/(L1557-731),650)))</f>
        <v>660.73299391818409</v>
      </c>
      <c r="O1557" s="12">
        <f>LambdaP*MassivW/(dP/1000)/(N1557*RhoA)/(1+M1557/3)*(D1557-L1557)*DeltaT-(EXP(M1557/10)-1)*(D1557-D1556)</f>
        <v>0.24182208325803373</v>
      </c>
      <c r="P1557" s="24">
        <f>P1556+IF(Limit=Oui,MAX(0,S1556),S1556)</f>
        <v>492.15665157507271</v>
      </c>
      <c r="Q1557" s="12">
        <f>Cp*RhoP/(R1557*RhoA)*dP/1000*MassivSI</f>
        <v>0.42869382484629587</v>
      </c>
      <c r="R1557" s="24">
        <f>IF(P1557&lt;600,425+0.773*P1557-1.69/1000*P1557^2+2.22/1000^2*P1557^3,IF(P1557&lt;735,666+13002/(738-P1557),IF(P1557&lt;900,545+17820/(P1557-731),650)))</f>
        <v>660.73299391818409</v>
      </c>
      <c r="S1557" s="12">
        <f>LambdaP*MassivSI/(dP/1000)/(R1557*RhoA)/(1+Q1557/3)*(D1557-P1557)*DeltaT-(EXP(Q1557/10)-1)*(D1557-D1556)</f>
        <v>0.24182208325803373</v>
      </c>
    </row>
    <row r="1558" spans="2:19" x14ac:dyDescent="0.25">
      <c r="B1558" s="3">
        <f t="shared" si="96"/>
        <v>7700</v>
      </c>
      <c r="C1558" s="14">
        <f t="shared" si="97"/>
        <v>128.33333333333334</v>
      </c>
      <c r="D1558" s="11">
        <f t="shared" si="98"/>
        <v>1059.0890331523617</v>
      </c>
      <c r="E1558" s="11">
        <f t="shared" si="99"/>
        <v>492.39847365833077</v>
      </c>
      <c r="F1558" s="11">
        <f>L1558</f>
        <v>492.39847365833077</v>
      </c>
      <c r="G1558" s="11">
        <f>P1558</f>
        <v>492.39847365833077</v>
      </c>
      <c r="H1558" s="24">
        <f>H1557+IF(Limit=Oui,MAX(0,K1557),K1557)</f>
        <v>492.39847365833077</v>
      </c>
      <c r="I1558" s="12">
        <f>Cp*RhoP/(J1558*RhoA)*dP/1000*MassivSS</f>
        <v>0.42858040705457578</v>
      </c>
      <c r="J1558" s="24">
        <f>IF(H1558&lt;600,425+0.773*H1558-1.69/1000*H1558^2+2.22/1000^2*H1558^3,IF(H1558&lt;735,666+13002/(738-H1558),IF(H1558&lt;900,545+17820/(H1558-731),650)))</f>
        <v>660.90784763490387</v>
      </c>
      <c r="K1558" s="12">
        <f>LambdaP*MassivSS/(dP/1000)/(J1558*RhoA)/(1+I1558/3)*(D1558-H1558)*DeltaT-(EXP(I1558/10)-1)*(D1558-D1557)</f>
        <v>0.24170627466378314</v>
      </c>
      <c r="L1558" s="24">
        <f>L1557+IF(Limit=Oui,MAX(0,O1557),O1557)</f>
        <v>492.39847365833077</v>
      </c>
      <c r="M1558" s="12">
        <f>Cp*RhoP/(N1558*RhoA)*dP/1000*MassivW</f>
        <v>0.42858040705457578</v>
      </c>
      <c r="N1558" s="24">
        <f>IF(L1558&lt;600,425+0.773*L1558-1.69/1000*L1558^2+2.22/1000^2*L1558^3,IF(L1558&lt;735,666+13002/(738-L1558),IF(L1558&lt;900,545+17820/(L1558-731),650)))</f>
        <v>660.90784763490387</v>
      </c>
      <c r="O1558" s="12">
        <f>LambdaP*MassivW/(dP/1000)/(N1558*RhoA)/(1+M1558/3)*(D1558-L1558)*DeltaT-(EXP(M1558/10)-1)*(D1558-D1557)</f>
        <v>0.24170627466378314</v>
      </c>
      <c r="P1558" s="24">
        <f>P1557+IF(Limit=Oui,MAX(0,S1557),S1557)</f>
        <v>492.39847365833077</v>
      </c>
      <c r="Q1558" s="12">
        <f>Cp*RhoP/(R1558*RhoA)*dP/1000*MassivSI</f>
        <v>0.42858040705457578</v>
      </c>
      <c r="R1558" s="24">
        <f>IF(P1558&lt;600,425+0.773*P1558-1.69/1000*P1558^2+2.22/1000^2*P1558^3,IF(P1558&lt;735,666+13002/(738-P1558),IF(P1558&lt;900,545+17820/(P1558-731),650)))</f>
        <v>660.90784763490387</v>
      </c>
      <c r="S1558" s="12">
        <f>LambdaP*MassivSI/(dP/1000)/(R1558*RhoA)/(1+Q1558/3)*(D1558-P1558)*DeltaT-(EXP(Q1558/10)-1)*(D1558-D1557)</f>
        <v>0.24170627466378314</v>
      </c>
    </row>
    <row r="1559" spans="2:19" x14ac:dyDescent="0.25">
      <c r="B1559" s="3">
        <f t="shared" si="96"/>
        <v>7705</v>
      </c>
      <c r="C1559" s="14">
        <f t="shared" si="97"/>
        <v>128.41666666666666</v>
      </c>
      <c r="D1559" s="11">
        <f t="shared" si="98"/>
        <v>1059.1862002091111</v>
      </c>
      <c r="E1559" s="11">
        <f t="shared" si="99"/>
        <v>492.64017993299456</v>
      </c>
      <c r="F1559" s="11">
        <f>L1559</f>
        <v>492.64017993299456</v>
      </c>
      <c r="G1559" s="11">
        <f>P1559</f>
        <v>492.64017993299456</v>
      </c>
      <c r="H1559" s="24">
        <f>H1558+IF(Limit=Oui,MAX(0,K1558),K1558)</f>
        <v>492.64017993299456</v>
      </c>
      <c r="I1559" s="12">
        <f>Cp*RhoP/(J1559*RhoA)*dP/1000*MassivSS</f>
        <v>0.42846698314069043</v>
      </c>
      <c r="J1559" s="24">
        <f>IF(H1559&lt;600,425+0.773*H1559-1.69/1000*H1559^2+2.22/1000^2*H1559^3,IF(H1559&lt;735,666+13002/(738-H1559),IF(H1559&lt;900,545+17820/(H1559-731),650)))</f>
        <v>661.0828033671911</v>
      </c>
      <c r="K1559" s="12">
        <f>LambdaP*MassivSS/(dP/1000)/(J1559*RhoA)/(1+I1559/3)*(D1559-H1559)*DeltaT-(EXP(I1559/10)-1)*(D1559-D1558)</f>
        <v>0.24159050615275021</v>
      </c>
      <c r="L1559" s="24">
        <f>L1558+IF(Limit=Oui,MAX(0,O1558),O1558)</f>
        <v>492.64017993299456</v>
      </c>
      <c r="M1559" s="12">
        <f>Cp*RhoP/(N1559*RhoA)*dP/1000*MassivW</f>
        <v>0.42846698314069043</v>
      </c>
      <c r="N1559" s="24">
        <f>IF(L1559&lt;600,425+0.773*L1559-1.69/1000*L1559^2+2.22/1000^2*L1559^3,IF(L1559&lt;735,666+13002/(738-L1559),IF(L1559&lt;900,545+17820/(L1559-731),650)))</f>
        <v>661.0828033671911</v>
      </c>
      <c r="O1559" s="12">
        <f>LambdaP*MassivW/(dP/1000)/(N1559*RhoA)/(1+M1559/3)*(D1559-L1559)*DeltaT-(EXP(M1559/10)-1)*(D1559-D1558)</f>
        <v>0.24159050615275021</v>
      </c>
      <c r="P1559" s="24">
        <f>P1558+IF(Limit=Oui,MAX(0,S1558),S1558)</f>
        <v>492.64017993299456</v>
      </c>
      <c r="Q1559" s="12">
        <f>Cp*RhoP/(R1559*RhoA)*dP/1000*MassivSI</f>
        <v>0.42846698314069043</v>
      </c>
      <c r="R1559" s="24">
        <f>IF(P1559&lt;600,425+0.773*P1559-1.69/1000*P1559^2+2.22/1000^2*P1559^3,IF(P1559&lt;735,666+13002/(738-P1559),IF(P1559&lt;900,545+17820/(P1559-731),650)))</f>
        <v>661.0828033671911</v>
      </c>
      <c r="S1559" s="12">
        <f>LambdaP*MassivSI/(dP/1000)/(R1559*RhoA)/(1+Q1559/3)*(D1559-P1559)*DeltaT-(EXP(Q1559/10)-1)*(D1559-D1558)</f>
        <v>0.24159050615275021</v>
      </c>
    </row>
    <row r="1560" spans="2:19" x14ac:dyDescent="0.25">
      <c r="B1560" s="3">
        <f t="shared" si="96"/>
        <v>7710</v>
      </c>
      <c r="C1560" s="14">
        <f t="shared" si="97"/>
        <v>128.5</v>
      </c>
      <c r="D1560" s="11">
        <f t="shared" si="98"/>
        <v>1059.2833042930392</v>
      </c>
      <c r="E1560" s="11">
        <f t="shared" si="99"/>
        <v>492.88177043914732</v>
      </c>
      <c r="F1560" s="11">
        <f>L1560</f>
        <v>492.88177043914732</v>
      </c>
      <c r="G1560" s="11">
        <f>P1560</f>
        <v>492.88177043914732</v>
      </c>
      <c r="H1560" s="24">
        <f>H1559+IF(Limit=Oui,MAX(0,K1559),K1559)</f>
        <v>492.88177043914732</v>
      </c>
      <c r="I1560" s="12">
        <f>Cp*RhoP/(J1560*RhoA)*dP/1000*MassivSS</f>
        <v>0.42835355319433177</v>
      </c>
      <c r="J1560" s="24">
        <f>IF(H1560&lt;600,425+0.773*H1560-1.69/1000*H1560^2+2.22/1000^2*H1560^3,IF(H1560&lt;735,666+13002/(738-H1560),IF(H1560&lt;900,545+17820/(H1560-731),650)))</f>
        <v>661.25786106512635</v>
      </c>
      <c r="K1560" s="12">
        <f>LambdaP*MassivSS/(dP/1000)/(J1560*RhoA)/(1+I1560/3)*(D1560-H1560)*DeltaT-(EXP(I1560/10)-1)*(D1560-D1559)</f>
        <v>0.24147477778521859</v>
      </c>
      <c r="L1560" s="24">
        <f>L1559+IF(Limit=Oui,MAX(0,O1559),O1559)</f>
        <v>492.88177043914732</v>
      </c>
      <c r="M1560" s="12">
        <f>Cp*RhoP/(N1560*RhoA)*dP/1000*MassivW</f>
        <v>0.42835355319433177</v>
      </c>
      <c r="N1560" s="24">
        <f>IF(L1560&lt;600,425+0.773*L1560-1.69/1000*L1560^2+2.22/1000^2*L1560^3,IF(L1560&lt;735,666+13002/(738-L1560),IF(L1560&lt;900,545+17820/(L1560-731),650)))</f>
        <v>661.25786106512635</v>
      </c>
      <c r="O1560" s="12">
        <f>LambdaP*MassivW/(dP/1000)/(N1560*RhoA)/(1+M1560/3)*(D1560-L1560)*DeltaT-(EXP(M1560/10)-1)*(D1560-D1559)</f>
        <v>0.24147477778521859</v>
      </c>
      <c r="P1560" s="24">
        <f>P1559+IF(Limit=Oui,MAX(0,S1559),S1559)</f>
        <v>492.88177043914732</v>
      </c>
      <c r="Q1560" s="12">
        <f>Cp*RhoP/(R1560*RhoA)*dP/1000*MassivSI</f>
        <v>0.42835355319433177</v>
      </c>
      <c r="R1560" s="24">
        <f>IF(P1560&lt;600,425+0.773*P1560-1.69/1000*P1560^2+2.22/1000^2*P1560^3,IF(P1560&lt;735,666+13002/(738-P1560),IF(P1560&lt;900,545+17820/(P1560-731),650)))</f>
        <v>661.25786106512635</v>
      </c>
      <c r="S1560" s="12">
        <f>LambdaP*MassivSI/(dP/1000)/(R1560*RhoA)/(1+Q1560/3)*(D1560-P1560)*DeltaT-(EXP(Q1560/10)-1)*(D1560-D1559)</f>
        <v>0.24147477778521859</v>
      </c>
    </row>
    <row r="1561" spans="2:19" x14ac:dyDescent="0.25">
      <c r="B1561" s="3">
        <f t="shared" si="96"/>
        <v>7715</v>
      </c>
      <c r="C1561" s="14">
        <f t="shared" si="97"/>
        <v>128.58333333333334</v>
      </c>
      <c r="D1561" s="11">
        <f t="shared" si="98"/>
        <v>1059.3803454857168</v>
      </c>
      <c r="E1561" s="11">
        <f t="shared" si="99"/>
        <v>493.12324521693256</v>
      </c>
      <c r="F1561" s="11">
        <f>L1561</f>
        <v>493.12324521693256</v>
      </c>
      <c r="G1561" s="11">
        <f>P1561</f>
        <v>493.12324521693256</v>
      </c>
      <c r="H1561" s="24">
        <f>H1560+IF(Limit=Oui,MAX(0,K1560),K1560)</f>
        <v>493.12324521693256</v>
      </c>
      <c r="I1561" s="12">
        <f>Cp*RhoP/(J1561*RhoA)*dP/1000*MassivSS</f>
        <v>0.4282401173052271</v>
      </c>
      <c r="J1561" s="24">
        <f>IF(H1561&lt;600,425+0.773*H1561-1.69/1000*H1561^2+2.22/1000^2*H1561^3,IF(H1561&lt;735,666+13002/(738-H1561),IF(H1561&lt;900,545+17820/(H1561-731),650)))</f>
        <v>661.43302067854472</v>
      </c>
      <c r="K1561" s="12">
        <f>LambdaP*MassivSS/(dP/1000)/(J1561*RhoA)/(1+I1561/3)*(D1561-H1561)*DeltaT-(EXP(I1561/10)-1)*(D1561-D1560)</f>
        <v>0.24135908962136515</v>
      </c>
      <c r="L1561" s="24">
        <f>L1560+IF(Limit=Oui,MAX(0,O1560),O1560)</f>
        <v>493.12324521693256</v>
      </c>
      <c r="M1561" s="12">
        <f>Cp*RhoP/(N1561*RhoA)*dP/1000*MassivW</f>
        <v>0.4282401173052271</v>
      </c>
      <c r="N1561" s="24">
        <f>IF(L1561&lt;600,425+0.773*L1561-1.69/1000*L1561^2+2.22/1000^2*L1561^3,IF(L1561&lt;735,666+13002/(738-L1561),IF(L1561&lt;900,545+17820/(L1561-731),650)))</f>
        <v>661.43302067854472</v>
      </c>
      <c r="O1561" s="12">
        <f>LambdaP*MassivW/(dP/1000)/(N1561*RhoA)/(1+M1561/3)*(D1561-L1561)*DeltaT-(EXP(M1561/10)-1)*(D1561-D1560)</f>
        <v>0.24135908962136515</v>
      </c>
      <c r="P1561" s="24">
        <f>P1560+IF(Limit=Oui,MAX(0,S1560),S1560)</f>
        <v>493.12324521693256</v>
      </c>
      <c r="Q1561" s="12">
        <f>Cp*RhoP/(R1561*RhoA)*dP/1000*MassivSI</f>
        <v>0.4282401173052271</v>
      </c>
      <c r="R1561" s="24">
        <f>IF(P1561&lt;600,425+0.773*P1561-1.69/1000*P1561^2+2.22/1000^2*P1561^3,IF(P1561&lt;735,666+13002/(738-P1561),IF(P1561&lt;900,545+17820/(P1561-731),650)))</f>
        <v>661.43302067854472</v>
      </c>
      <c r="S1561" s="12">
        <f>LambdaP*MassivSI/(dP/1000)/(R1561*RhoA)/(1+Q1561/3)*(D1561-P1561)*DeltaT-(EXP(Q1561/10)-1)*(D1561-D1560)</f>
        <v>0.24135908962136515</v>
      </c>
    </row>
    <row r="1562" spans="2:19" x14ac:dyDescent="0.25">
      <c r="B1562" s="3">
        <f t="shared" si="96"/>
        <v>7720</v>
      </c>
      <c r="C1562" s="14">
        <f t="shared" si="97"/>
        <v>128.66666666666666</v>
      </c>
      <c r="D1562" s="11">
        <f t="shared" si="98"/>
        <v>1059.4773238685566</v>
      </c>
      <c r="E1562" s="11">
        <f t="shared" si="99"/>
        <v>493.36460430655393</v>
      </c>
      <c r="F1562" s="11">
        <f>L1562</f>
        <v>493.36460430655393</v>
      </c>
      <c r="G1562" s="11">
        <f>P1562</f>
        <v>493.36460430655393</v>
      </c>
      <c r="H1562" s="24">
        <f>H1561+IF(Limit=Oui,MAX(0,K1561),K1561)</f>
        <v>493.36460430655393</v>
      </c>
      <c r="I1562" s="12">
        <f>Cp*RhoP/(J1562*RhoA)*dP/1000*MassivSS</f>
        <v>0.42812667556313766</v>
      </c>
      <c r="J1562" s="24">
        <f>IF(H1562&lt;600,425+0.773*H1562-1.69/1000*H1562^2+2.22/1000^2*H1562^3,IF(H1562&lt;735,666+13002/(738-H1562),IF(H1562&lt;900,545+17820/(H1562-731),650)))</f>
        <v>661.60828215703714</v>
      </c>
      <c r="K1562" s="12">
        <f>LambdaP*MassivSS/(dP/1000)/(J1562*RhoA)/(1+I1562/3)*(D1562-H1562)*DeltaT-(EXP(I1562/10)-1)*(D1562-D1561)</f>
        <v>0.24124344172117085</v>
      </c>
      <c r="L1562" s="24">
        <f>L1561+IF(Limit=Oui,MAX(0,O1561),O1561)</f>
        <v>493.36460430655393</v>
      </c>
      <c r="M1562" s="12">
        <f>Cp*RhoP/(N1562*RhoA)*dP/1000*MassivW</f>
        <v>0.42812667556313766</v>
      </c>
      <c r="N1562" s="24">
        <f>IF(L1562&lt;600,425+0.773*L1562-1.69/1000*L1562^2+2.22/1000^2*L1562^3,IF(L1562&lt;735,666+13002/(738-L1562),IF(L1562&lt;900,545+17820/(L1562-731),650)))</f>
        <v>661.60828215703714</v>
      </c>
      <c r="O1562" s="12">
        <f>LambdaP*MassivW/(dP/1000)/(N1562*RhoA)/(1+M1562/3)*(D1562-L1562)*DeltaT-(EXP(M1562/10)-1)*(D1562-D1561)</f>
        <v>0.24124344172117085</v>
      </c>
      <c r="P1562" s="24">
        <f>P1561+IF(Limit=Oui,MAX(0,S1561),S1561)</f>
        <v>493.36460430655393</v>
      </c>
      <c r="Q1562" s="12">
        <f>Cp*RhoP/(R1562*RhoA)*dP/1000*MassivSI</f>
        <v>0.42812667556313766</v>
      </c>
      <c r="R1562" s="24">
        <f>IF(P1562&lt;600,425+0.773*P1562-1.69/1000*P1562^2+2.22/1000^2*P1562^3,IF(P1562&lt;735,666+13002/(738-P1562),IF(P1562&lt;900,545+17820/(P1562-731),650)))</f>
        <v>661.60828215703714</v>
      </c>
      <c r="S1562" s="12">
        <f>LambdaP*MassivSI/(dP/1000)/(R1562*RhoA)/(1+Q1562/3)*(D1562-P1562)*DeltaT-(EXP(Q1562/10)-1)*(D1562-D1561)</f>
        <v>0.24124344172117085</v>
      </c>
    </row>
    <row r="1563" spans="2:19" x14ac:dyDescent="0.25">
      <c r="B1563" s="3">
        <f t="shared" si="96"/>
        <v>7725</v>
      </c>
      <c r="C1563" s="14">
        <f t="shared" si="97"/>
        <v>128.75</v>
      </c>
      <c r="D1563" s="11">
        <f t="shared" si="98"/>
        <v>1059.5742395228131</v>
      </c>
      <c r="E1563" s="11">
        <f t="shared" si="99"/>
        <v>493.6058477482751</v>
      </c>
      <c r="F1563" s="11">
        <f>L1563</f>
        <v>493.6058477482751</v>
      </c>
      <c r="G1563" s="11">
        <f>P1563</f>
        <v>493.6058477482751</v>
      </c>
      <c r="H1563" s="24">
        <f>H1562+IF(Limit=Oui,MAX(0,K1562),K1562)</f>
        <v>493.6058477482751</v>
      </c>
      <c r="I1563" s="12">
        <f>Cp*RhoP/(J1563*RhoA)*dP/1000*MassivSS</f>
        <v>0.42801322805785824</v>
      </c>
      <c r="J1563" s="24">
        <f>IF(H1563&lt;600,425+0.773*H1563-1.69/1000*H1563^2+2.22/1000^2*H1563^3,IF(H1563&lt;735,666+13002/(738-H1563),IF(H1563&lt;900,545+17820/(H1563-731),650)))</f>
        <v>661.78364544995088</v>
      </c>
      <c r="K1563" s="12">
        <f>LambdaP*MassivSS/(dP/1000)/(J1563*RhoA)/(1+I1563/3)*(D1563-H1563)*DeltaT-(EXP(I1563/10)-1)*(D1563-D1562)</f>
        <v>0.24112783414448977</v>
      </c>
      <c r="L1563" s="24">
        <f>L1562+IF(Limit=Oui,MAX(0,O1562),O1562)</f>
        <v>493.6058477482751</v>
      </c>
      <c r="M1563" s="12">
        <f>Cp*RhoP/(N1563*RhoA)*dP/1000*MassivW</f>
        <v>0.42801322805785824</v>
      </c>
      <c r="N1563" s="24">
        <f>IF(L1563&lt;600,425+0.773*L1563-1.69/1000*L1563^2+2.22/1000^2*L1563^3,IF(L1563&lt;735,666+13002/(738-L1563),IF(L1563&lt;900,545+17820/(L1563-731),650)))</f>
        <v>661.78364544995088</v>
      </c>
      <c r="O1563" s="12">
        <f>LambdaP*MassivW/(dP/1000)/(N1563*RhoA)/(1+M1563/3)*(D1563-L1563)*DeltaT-(EXP(M1563/10)-1)*(D1563-D1562)</f>
        <v>0.24112783414448977</v>
      </c>
      <c r="P1563" s="24">
        <f>P1562+IF(Limit=Oui,MAX(0,S1562),S1562)</f>
        <v>493.6058477482751</v>
      </c>
      <c r="Q1563" s="12">
        <f>Cp*RhoP/(R1563*RhoA)*dP/1000*MassivSI</f>
        <v>0.42801322805785824</v>
      </c>
      <c r="R1563" s="24">
        <f>IF(P1563&lt;600,425+0.773*P1563-1.69/1000*P1563^2+2.22/1000^2*P1563^3,IF(P1563&lt;735,666+13002/(738-P1563),IF(P1563&lt;900,545+17820/(P1563-731),650)))</f>
        <v>661.78364544995088</v>
      </c>
      <c r="S1563" s="12">
        <f>LambdaP*MassivSI/(dP/1000)/(R1563*RhoA)/(1+Q1563/3)*(D1563-P1563)*DeltaT-(EXP(Q1563/10)-1)*(D1563-D1562)</f>
        <v>0.24112783414448977</v>
      </c>
    </row>
    <row r="1564" spans="2:19" x14ac:dyDescent="0.25">
      <c r="B1564" s="3">
        <f t="shared" si="96"/>
        <v>7730</v>
      </c>
      <c r="C1564" s="14">
        <f t="shared" si="97"/>
        <v>128.83333333333334</v>
      </c>
      <c r="D1564" s="11">
        <f t="shared" si="98"/>
        <v>1059.6710925295833</v>
      </c>
      <c r="E1564" s="11">
        <f t="shared" si="99"/>
        <v>493.84697558241959</v>
      </c>
      <c r="F1564" s="11">
        <f>L1564</f>
        <v>493.84697558241959</v>
      </c>
      <c r="G1564" s="11">
        <f>P1564</f>
        <v>493.84697558241959</v>
      </c>
      <c r="H1564" s="24">
        <f>H1563+IF(Limit=Oui,MAX(0,K1563),K1563)</f>
        <v>493.84697558241959</v>
      </c>
      <c r="I1564" s="12">
        <f>Cp*RhoP/(J1564*RhoA)*dP/1000*MassivSS</f>
        <v>0.42789977487921577</v>
      </c>
      <c r="J1564" s="24">
        <f>IF(H1564&lt;600,425+0.773*H1564-1.69/1000*H1564^2+2.22/1000^2*H1564^3,IF(H1564&lt;735,666+13002/(738-H1564),IF(H1564&lt;900,545+17820/(H1564-731),650)))</f>
        <v>661.95911050639108</v>
      </c>
      <c r="K1564" s="12">
        <f>LambdaP*MassivSS/(dP/1000)/(J1564*RhoA)/(1+I1564/3)*(D1564-H1564)*DeltaT-(EXP(I1564/10)-1)*(D1564-D1563)</f>
        <v>0.2410122669509995</v>
      </c>
      <c r="L1564" s="24">
        <f>L1563+IF(Limit=Oui,MAX(0,O1563),O1563)</f>
        <v>493.84697558241959</v>
      </c>
      <c r="M1564" s="12">
        <f>Cp*RhoP/(N1564*RhoA)*dP/1000*MassivW</f>
        <v>0.42789977487921577</v>
      </c>
      <c r="N1564" s="24">
        <f>IF(L1564&lt;600,425+0.773*L1564-1.69/1000*L1564^2+2.22/1000^2*L1564^3,IF(L1564&lt;735,666+13002/(738-L1564),IF(L1564&lt;900,545+17820/(L1564-731),650)))</f>
        <v>661.95911050639108</v>
      </c>
      <c r="O1564" s="12">
        <f>LambdaP*MassivW/(dP/1000)/(N1564*RhoA)/(1+M1564/3)*(D1564-L1564)*DeltaT-(EXP(M1564/10)-1)*(D1564-D1563)</f>
        <v>0.2410122669509995</v>
      </c>
      <c r="P1564" s="24">
        <f>P1563+IF(Limit=Oui,MAX(0,S1563),S1563)</f>
        <v>493.84697558241959</v>
      </c>
      <c r="Q1564" s="12">
        <f>Cp*RhoP/(R1564*RhoA)*dP/1000*MassivSI</f>
        <v>0.42789977487921577</v>
      </c>
      <c r="R1564" s="24">
        <f>IF(P1564&lt;600,425+0.773*P1564-1.69/1000*P1564^2+2.22/1000^2*P1564^3,IF(P1564&lt;735,666+13002/(738-P1564),IF(P1564&lt;900,545+17820/(P1564-731),650)))</f>
        <v>661.95911050639108</v>
      </c>
      <c r="S1564" s="12">
        <f>LambdaP*MassivSI/(dP/1000)/(R1564*RhoA)/(1+Q1564/3)*(D1564-P1564)*DeltaT-(EXP(Q1564/10)-1)*(D1564-D1563)</f>
        <v>0.2410122669509995</v>
      </c>
    </row>
    <row r="1565" spans="2:19" x14ac:dyDescent="0.25">
      <c r="B1565" s="3">
        <f t="shared" si="96"/>
        <v>7735</v>
      </c>
      <c r="C1565" s="14">
        <f t="shared" si="97"/>
        <v>128.91666666666666</v>
      </c>
      <c r="D1565" s="11">
        <f t="shared" si="98"/>
        <v>1059.7678829698077</v>
      </c>
      <c r="E1565" s="11">
        <f t="shared" si="99"/>
        <v>494.08798784937056</v>
      </c>
      <c r="F1565" s="11">
        <f>L1565</f>
        <v>494.08798784937056</v>
      </c>
      <c r="G1565" s="11">
        <f>P1565</f>
        <v>494.08798784937056</v>
      </c>
      <c r="H1565" s="24">
        <f>H1564+IF(Limit=Oui,MAX(0,K1564),K1564)</f>
        <v>494.08798784937056</v>
      </c>
      <c r="I1565" s="12">
        <f>Cp*RhoP/(J1565*RhoA)*dP/1000*MassivSS</f>
        <v>0.42778631611706835</v>
      </c>
      <c r="J1565" s="24">
        <f>IF(H1565&lt;600,425+0.773*H1565-1.69/1000*H1565^2+2.22/1000^2*H1565^3,IF(H1565&lt;735,666+13002/(738-H1565),IF(H1565&lt;900,545+17820/(H1565-731),650)))</f>
        <v>662.13467727522084</v>
      </c>
      <c r="K1565" s="12">
        <f>LambdaP*MassivSS/(dP/1000)/(J1565*RhoA)/(1+I1565/3)*(D1565-H1565)*DeltaT-(EXP(I1565/10)-1)*(D1565-D1564)</f>
        <v>0.2408967402002212</v>
      </c>
      <c r="L1565" s="24">
        <f>L1564+IF(Limit=Oui,MAX(0,O1564),O1564)</f>
        <v>494.08798784937056</v>
      </c>
      <c r="M1565" s="12">
        <f>Cp*RhoP/(N1565*RhoA)*dP/1000*MassivW</f>
        <v>0.42778631611706835</v>
      </c>
      <c r="N1565" s="24">
        <f>IF(L1565&lt;600,425+0.773*L1565-1.69/1000*L1565^2+2.22/1000^2*L1565^3,IF(L1565&lt;735,666+13002/(738-L1565),IF(L1565&lt;900,545+17820/(L1565-731),650)))</f>
        <v>662.13467727522084</v>
      </c>
      <c r="O1565" s="12">
        <f>LambdaP*MassivW/(dP/1000)/(N1565*RhoA)/(1+M1565/3)*(D1565-L1565)*DeltaT-(EXP(M1565/10)-1)*(D1565-D1564)</f>
        <v>0.2408967402002212</v>
      </c>
      <c r="P1565" s="24">
        <f>P1564+IF(Limit=Oui,MAX(0,S1564),S1564)</f>
        <v>494.08798784937056</v>
      </c>
      <c r="Q1565" s="12">
        <f>Cp*RhoP/(R1565*RhoA)*dP/1000*MassivSI</f>
        <v>0.42778631611706835</v>
      </c>
      <c r="R1565" s="24">
        <f>IF(P1565&lt;600,425+0.773*P1565-1.69/1000*P1565^2+2.22/1000^2*P1565^3,IF(P1565&lt;735,666+13002/(738-P1565),IF(P1565&lt;900,545+17820/(P1565-731),650)))</f>
        <v>662.13467727522084</v>
      </c>
      <c r="S1565" s="12">
        <f>LambdaP*MassivSI/(dP/1000)/(R1565*RhoA)/(1+Q1565/3)*(D1565-P1565)*DeltaT-(EXP(Q1565/10)-1)*(D1565-D1564)</f>
        <v>0.2408967402002212</v>
      </c>
    </row>
    <row r="1566" spans="2:19" x14ac:dyDescent="0.25">
      <c r="B1566" s="3">
        <f t="shared" si="96"/>
        <v>7740</v>
      </c>
      <c r="C1566" s="14">
        <f t="shared" si="97"/>
        <v>129</v>
      </c>
      <c r="D1566" s="11">
        <f t="shared" si="98"/>
        <v>1059.8646109242691</v>
      </c>
      <c r="E1566" s="11">
        <f t="shared" si="99"/>
        <v>494.32888458957081</v>
      </c>
      <c r="F1566" s="11">
        <f>L1566</f>
        <v>494.32888458957081</v>
      </c>
      <c r="G1566" s="11">
        <f>P1566</f>
        <v>494.32888458957081</v>
      </c>
      <c r="H1566" s="24">
        <f>H1565+IF(Limit=Oui,MAX(0,K1565),K1565)</f>
        <v>494.32888458957081</v>
      </c>
      <c r="I1566" s="12">
        <f>Cp*RhoP/(J1566*RhoA)*dP/1000*MassivSS</f>
        <v>0.42767285186130422</v>
      </c>
      <c r="J1566" s="24">
        <f>IF(H1566&lt;600,425+0.773*H1566-1.69/1000*H1566^2+2.22/1000^2*H1566^3,IF(H1566&lt;735,666+13002/(738-H1566),IF(H1566&lt;900,545+17820/(H1566-731),650)))</f>
        <v>662.31034570506313</v>
      </c>
      <c r="K1566" s="12">
        <f>LambdaP*MassivSS/(dP/1000)/(J1566*RhoA)/(1+I1566/3)*(D1566-H1566)*DeltaT-(EXP(I1566/10)-1)*(D1566-D1565)</f>
        <v>0.24078125395155867</v>
      </c>
      <c r="L1566" s="24">
        <f>L1565+IF(Limit=Oui,MAX(0,O1565),O1565)</f>
        <v>494.32888458957081</v>
      </c>
      <c r="M1566" s="12">
        <f>Cp*RhoP/(N1566*RhoA)*dP/1000*MassivW</f>
        <v>0.42767285186130422</v>
      </c>
      <c r="N1566" s="24">
        <f>IF(L1566&lt;600,425+0.773*L1566-1.69/1000*L1566^2+2.22/1000^2*L1566^3,IF(L1566&lt;735,666+13002/(738-L1566),IF(L1566&lt;900,545+17820/(L1566-731),650)))</f>
        <v>662.31034570506313</v>
      </c>
      <c r="O1566" s="12">
        <f>LambdaP*MassivW/(dP/1000)/(N1566*RhoA)/(1+M1566/3)*(D1566-L1566)*DeltaT-(EXP(M1566/10)-1)*(D1566-D1565)</f>
        <v>0.24078125395155867</v>
      </c>
      <c r="P1566" s="24">
        <f>P1565+IF(Limit=Oui,MAX(0,S1565),S1565)</f>
        <v>494.32888458957081</v>
      </c>
      <c r="Q1566" s="12">
        <f>Cp*RhoP/(R1566*RhoA)*dP/1000*MassivSI</f>
        <v>0.42767285186130422</v>
      </c>
      <c r="R1566" s="24">
        <f>IF(P1566&lt;600,425+0.773*P1566-1.69/1000*P1566^2+2.22/1000^2*P1566^3,IF(P1566&lt;735,666+13002/(738-P1566),IF(P1566&lt;900,545+17820/(P1566-731),650)))</f>
        <v>662.31034570506313</v>
      </c>
      <c r="S1566" s="12">
        <f>LambdaP*MassivSI/(dP/1000)/(R1566*RhoA)/(1+Q1566/3)*(D1566-P1566)*DeltaT-(EXP(Q1566/10)-1)*(D1566-D1565)</f>
        <v>0.24078125395155867</v>
      </c>
    </row>
    <row r="1567" spans="2:19" x14ac:dyDescent="0.25">
      <c r="B1567" s="3">
        <f t="shared" si="96"/>
        <v>7745</v>
      </c>
      <c r="C1567" s="14">
        <f t="shared" si="97"/>
        <v>129.08333333333334</v>
      </c>
      <c r="D1567" s="11">
        <f t="shared" si="98"/>
        <v>1059.9612764735939</v>
      </c>
      <c r="E1567" s="11">
        <f t="shared" si="99"/>
        <v>494.56966584352239</v>
      </c>
      <c r="F1567" s="11">
        <f>L1567</f>
        <v>494.56966584352239</v>
      </c>
      <c r="G1567" s="11">
        <f>P1567</f>
        <v>494.56966584352239</v>
      </c>
      <c r="H1567" s="24">
        <f>H1566+IF(Limit=Oui,MAX(0,K1566),K1566)</f>
        <v>494.56966584352239</v>
      </c>
      <c r="I1567" s="12">
        <f>Cp*RhoP/(J1567*RhoA)*dP/1000*MassivSS</f>
        <v>0.4275593822018412</v>
      </c>
      <c r="J1567" s="24">
        <f>IF(H1567&lt;600,425+0.773*H1567-1.69/1000*H1567^2+2.22/1000^2*H1567^3,IF(H1567&lt;735,666+13002/(738-H1567),IF(H1567&lt;900,545+17820/(H1567-731),650)))</f>
        <v>662.48611574430083</v>
      </c>
      <c r="K1567" s="12">
        <f>LambdaP*MassivSS/(dP/1000)/(J1567*RhoA)/(1+I1567/3)*(D1567-H1567)*DeltaT-(EXP(I1567/10)-1)*(D1567-D1566)</f>
        <v>0.24066580826423875</v>
      </c>
      <c r="L1567" s="24">
        <f>L1566+IF(Limit=Oui,MAX(0,O1566),O1566)</f>
        <v>494.56966584352239</v>
      </c>
      <c r="M1567" s="12">
        <f>Cp*RhoP/(N1567*RhoA)*dP/1000*MassivW</f>
        <v>0.4275593822018412</v>
      </c>
      <c r="N1567" s="24">
        <f>IF(L1567&lt;600,425+0.773*L1567-1.69/1000*L1567^2+2.22/1000^2*L1567^3,IF(L1567&lt;735,666+13002/(738-L1567),IF(L1567&lt;900,545+17820/(L1567-731),650)))</f>
        <v>662.48611574430083</v>
      </c>
      <c r="O1567" s="12">
        <f>LambdaP*MassivW/(dP/1000)/(N1567*RhoA)/(1+M1567/3)*(D1567-L1567)*DeltaT-(EXP(M1567/10)-1)*(D1567-D1566)</f>
        <v>0.24066580826423875</v>
      </c>
      <c r="P1567" s="24">
        <f>P1566+IF(Limit=Oui,MAX(0,S1566),S1566)</f>
        <v>494.56966584352239</v>
      </c>
      <c r="Q1567" s="12">
        <f>Cp*RhoP/(R1567*RhoA)*dP/1000*MassivSI</f>
        <v>0.4275593822018412</v>
      </c>
      <c r="R1567" s="24">
        <f>IF(P1567&lt;600,425+0.773*P1567-1.69/1000*P1567^2+2.22/1000^2*P1567^3,IF(P1567&lt;735,666+13002/(738-P1567),IF(P1567&lt;900,545+17820/(P1567-731),650)))</f>
        <v>662.48611574430083</v>
      </c>
      <c r="S1567" s="12">
        <f>LambdaP*MassivSI/(dP/1000)/(R1567*RhoA)/(1+Q1567/3)*(D1567-P1567)*DeltaT-(EXP(Q1567/10)-1)*(D1567-D1566)</f>
        <v>0.24066580826423875</v>
      </c>
    </row>
    <row r="1568" spans="2:19" x14ac:dyDescent="0.25">
      <c r="B1568" s="3">
        <f t="shared" si="96"/>
        <v>7750</v>
      </c>
      <c r="C1568" s="14">
        <f t="shared" si="97"/>
        <v>129.16666666666666</v>
      </c>
      <c r="D1568" s="11">
        <f t="shared" si="98"/>
        <v>1060.0578796982534</v>
      </c>
      <c r="E1568" s="11">
        <f t="shared" si="99"/>
        <v>494.81033165178661</v>
      </c>
      <c r="F1568" s="11">
        <f>L1568</f>
        <v>494.81033165178661</v>
      </c>
      <c r="G1568" s="11">
        <f>P1568</f>
        <v>494.81033165178661</v>
      </c>
      <c r="H1568" s="24">
        <f>H1567+IF(Limit=Oui,MAX(0,K1567),K1567)</f>
        <v>494.81033165178661</v>
      </c>
      <c r="I1568" s="12">
        <f>Cp*RhoP/(J1568*RhoA)*dP/1000*MassivSS</f>
        <v>0.42744590722862508</v>
      </c>
      <c r="J1568" s="24">
        <f>IF(H1568&lt;600,425+0.773*H1568-1.69/1000*H1568^2+2.22/1000^2*H1568^3,IF(H1568&lt;735,666+13002/(738-H1568),IF(H1568&lt;900,545+17820/(H1568-731),650)))</f>
        <v>662.66198734107775</v>
      </c>
      <c r="K1568" s="12">
        <f>LambdaP*MassivSS/(dP/1000)/(J1568*RhoA)/(1+I1568/3)*(D1568-H1568)*DeltaT-(EXP(I1568/10)-1)*(D1568-D1567)</f>
        <v>0.2405504031973022</v>
      </c>
      <c r="L1568" s="24">
        <f>L1567+IF(Limit=Oui,MAX(0,O1567),O1567)</f>
        <v>494.81033165178661</v>
      </c>
      <c r="M1568" s="12">
        <f>Cp*RhoP/(N1568*RhoA)*dP/1000*MassivW</f>
        <v>0.42744590722862508</v>
      </c>
      <c r="N1568" s="24">
        <f>IF(L1568&lt;600,425+0.773*L1568-1.69/1000*L1568^2+2.22/1000^2*L1568^3,IF(L1568&lt;735,666+13002/(738-L1568),IF(L1568&lt;900,545+17820/(L1568-731),650)))</f>
        <v>662.66198734107775</v>
      </c>
      <c r="O1568" s="12">
        <f>LambdaP*MassivW/(dP/1000)/(N1568*RhoA)/(1+M1568/3)*(D1568-L1568)*DeltaT-(EXP(M1568/10)-1)*(D1568-D1567)</f>
        <v>0.2405504031973022</v>
      </c>
      <c r="P1568" s="24">
        <f>P1567+IF(Limit=Oui,MAX(0,S1567),S1567)</f>
        <v>494.81033165178661</v>
      </c>
      <c r="Q1568" s="12">
        <f>Cp*RhoP/(R1568*RhoA)*dP/1000*MassivSI</f>
        <v>0.42744590722862508</v>
      </c>
      <c r="R1568" s="24">
        <f>IF(P1568&lt;600,425+0.773*P1568-1.69/1000*P1568^2+2.22/1000^2*P1568^3,IF(P1568&lt;735,666+13002/(738-P1568),IF(P1568&lt;900,545+17820/(P1568-731),650)))</f>
        <v>662.66198734107775</v>
      </c>
      <c r="S1568" s="12">
        <f>LambdaP*MassivSI/(dP/1000)/(R1568*RhoA)/(1+Q1568/3)*(D1568-P1568)*DeltaT-(EXP(Q1568/10)-1)*(D1568-D1567)</f>
        <v>0.2405504031973022</v>
      </c>
    </row>
    <row r="1569" spans="2:19" x14ac:dyDescent="0.25">
      <c r="B1569" s="3">
        <f t="shared" si="96"/>
        <v>7755</v>
      </c>
      <c r="C1569" s="14">
        <f t="shared" si="97"/>
        <v>129.25</v>
      </c>
      <c r="D1569" s="11">
        <f t="shared" si="98"/>
        <v>1060.1544206785629</v>
      </c>
      <c r="E1569" s="11">
        <f t="shared" si="99"/>
        <v>495.0508820549839</v>
      </c>
      <c r="F1569" s="11">
        <f>L1569</f>
        <v>495.0508820549839</v>
      </c>
      <c r="G1569" s="11">
        <f>P1569</f>
        <v>495.0508820549839</v>
      </c>
      <c r="H1569" s="24">
        <f>H1568+IF(Limit=Oui,MAX(0,K1568),K1568)</f>
        <v>495.0508820549839</v>
      </c>
      <c r="I1569" s="12">
        <f>Cp*RhoP/(J1569*RhoA)*dP/1000*MassivSS</f>
        <v>0.42733242703162921</v>
      </c>
      <c r="J1569" s="24">
        <f>IF(H1569&lt;600,425+0.773*H1569-1.69/1000*H1569^2+2.22/1000^2*H1569^3,IF(H1569&lt;735,666+13002/(738-H1569),IF(H1569&lt;900,545+17820/(H1569-731),650)))</f>
        <v>662.83796044330074</v>
      </c>
      <c r="K1569" s="12">
        <f>LambdaP*MassivSS/(dP/1000)/(J1569*RhoA)/(1+I1569/3)*(D1569-H1569)*DeltaT-(EXP(I1569/10)-1)*(D1569-D1568)</f>
        <v>0.24043503880967135</v>
      </c>
      <c r="L1569" s="24">
        <f>L1568+IF(Limit=Oui,MAX(0,O1568),O1568)</f>
        <v>495.0508820549839</v>
      </c>
      <c r="M1569" s="12">
        <f>Cp*RhoP/(N1569*RhoA)*dP/1000*MassivW</f>
        <v>0.42733242703162921</v>
      </c>
      <c r="N1569" s="24">
        <f>IF(L1569&lt;600,425+0.773*L1569-1.69/1000*L1569^2+2.22/1000^2*L1569^3,IF(L1569&lt;735,666+13002/(738-L1569),IF(L1569&lt;900,545+17820/(L1569-731),650)))</f>
        <v>662.83796044330074</v>
      </c>
      <c r="O1569" s="12">
        <f>LambdaP*MassivW/(dP/1000)/(N1569*RhoA)/(1+M1569/3)*(D1569-L1569)*DeltaT-(EXP(M1569/10)-1)*(D1569-D1568)</f>
        <v>0.24043503880967135</v>
      </c>
      <c r="P1569" s="24">
        <f>P1568+IF(Limit=Oui,MAX(0,S1568),S1568)</f>
        <v>495.0508820549839</v>
      </c>
      <c r="Q1569" s="12">
        <f>Cp*RhoP/(R1569*RhoA)*dP/1000*MassivSI</f>
        <v>0.42733242703162921</v>
      </c>
      <c r="R1569" s="24">
        <f>IF(P1569&lt;600,425+0.773*P1569-1.69/1000*P1569^2+2.22/1000^2*P1569^3,IF(P1569&lt;735,666+13002/(738-P1569),IF(P1569&lt;900,545+17820/(P1569-731),650)))</f>
        <v>662.83796044330074</v>
      </c>
      <c r="S1569" s="12">
        <f>LambdaP*MassivSI/(dP/1000)/(R1569*RhoA)/(1+Q1569/3)*(D1569-P1569)*DeltaT-(EXP(Q1569/10)-1)*(D1569-D1568)</f>
        <v>0.24043503880967135</v>
      </c>
    </row>
    <row r="1570" spans="2:19" x14ac:dyDescent="0.25">
      <c r="B1570" s="3">
        <f t="shared" si="96"/>
        <v>7760</v>
      </c>
      <c r="C1570" s="14">
        <f t="shared" si="97"/>
        <v>129.33333333333334</v>
      </c>
      <c r="D1570" s="11">
        <f t="shared" si="98"/>
        <v>1060.2508994946827</v>
      </c>
      <c r="E1570" s="11">
        <f t="shared" si="99"/>
        <v>495.29131709379357</v>
      </c>
      <c r="F1570" s="11">
        <f>L1570</f>
        <v>495.29131709379357</v>
      </c>
      <c r="G1570" s="11">
        <f>P1570</f>
        <v>495.29131709379357</v>
      </c>
      <c r="H1570" s="24">
        <f>H1569+IF(Limit=Oui,MAX(0,K1569),K1569)</f>
        <v>495.29131709379357</v>
      </c>
      <c r="I1570" s="12">
        <f>Cp*RhoP/(J1570*RhoA)*dP/1000*MassivSS</f>
        <v>0.42721894170085289</v>
      </c>
      <c r="J1570" s="24">
        <f>IF(H1570&lt;600,425+0.773*H1570-1.69/1000*H1570^2+2.22/1000^2*H1570^3,IF(H1570&lt;735,666+13002/(738-H1570),IF(H1570&lt;900,545+17820/(H1570-731),650)))</f>
        <v>663.01403499863864</v>
      </c>
      <c r="K1570" s="12">
        <f>LambdaP*MassivSS/(dP/1000)/(J1570*RhoA)/(1+I1570/3)*(D1570-H1570)*DeltaT-(EXP(I1570/10)-1)*(D1570-D1569)</f>
        <v>0.24031971516011238</v>
      </c>
      <c r="L1570" s="24">
        <f>L1569+IF(Limit=Oui,MAX(0,O1569),O1569)</f>
        <v>495.29131709379357</v>
      </c>
      <c r="M1570" s="12">
        <f>Cp*RhoP/(N1570*RhoA)*dP/1000*MassivW</f>
        <v>0.42721894170085289</v>
      </c>
      <c r="N1570" s="24">
        <f>IF(L1570&lt;600,425+0.773*L1570-1.69/1000*L1570^2+2.22/1000^2*L1570^3,IF(L1570&lt;735,666+13002/(738-L1570),IF(L1570&lt;900,545+17820/(L1570-731),650)))</f>
        <v>663.01403499863864</v>
      </c>
      <c r="O1570" s="12">
        <f>LambdaP*MassivW/(dP/1000)/(N1570*RhoA)/(1+M1570/3)*(D1570-L1570)*DeltaT-(EXP(M1570/10)-1)*(D1570-D1569)</f>
        <v>0.24031971516011238</v>
      </c>
      <c r="P1570" s="24">
        <f>P1569+IF(Limit=Oui,MAX(0,S1569),S1569)</f>
        <v>495.29131709379357</v>
      </c>
      <c r="Q1570" s="12">
        <f>Cp*RhoP/(R1570*RhoA)*dP/1000*MassivSI</f>
        <v>0.42721894170085289</v>
      </c>
      <c r="R1570" s="24">
        <f>IF(P1570&lt;600,425+0.773*P1570-1.69/1000*P1570^2+2.22/1000^2*P1570^3,IF(P1570&lt;735,666+13002/(738-P1570),IF(P1570&lt;900,545+17820/(P1570-731),650)))</f>
        <v>663.01403499863864</v>
      </c>
      <c r="S1570" s="12">
        <f>LambdaP*MassivSI/(dP/1000)/(R1570*RhoA)/(1+Q1570/3)*(D1570-P1570)*DeltaT-(EXP(Q1570/10)-1)*(D1570-D1569)</f>
        <v>0.24031971516011238</v>
      </c>
    </row>
    <row r="1571" spans="2:19" x14ac:dyDescent="0.25">
      <c r="B1571" s="3">
        <f t="shared" si="96"/>
        <v>7765</v>
      </c>
      <c r="C1571" s="14">
        <f t="shared" si="97"/>
        <v>129.41666666666666</v>
      </c>
      <c r="D1571" s="11">
        <f t="shared" si="98"/>
        <v>1060.3473162266175</v>
      </c>
      <c r="E1571" s="11">
        <f t="shared" si="99"/>
        <v>495.53163680895369</v>
      </c>
      <c r="F1571" s="11">
        <f>L1571</f>
        <v>495.53163680895369</v>
      </c>
      <c r="G1571" s="11">
        <f>P1571</f>
        <v>495.53163680895369</v>
      </c>
      <c r="H1571" s="24">
        <f>H1570+IF(Limit=Oui,MAX(0,K1570),K1570)</f>
        <v>495.53163680895369</v>
      </c>
      <c r="I1571" s="12">
        <f>Cp*RhoP/(J1571*RhoA)*dP/1000*MassivSS</f>
        <v>0.42710545132632144</v>
      </c>
      <c r="J1571" s="24">
        <f>IF(H1571&lt;600,425+0.773*H1571-1.69/1000*H1571^2+2.22/1000^2*H1571^3,IF(H1571&lt;735,666+13002/(738-H1571),IF(H1571&lt;900,545+17820/(H1571-731),650)))</f>
        <v>663.1902109545249</v>
      </c>
      <c r="K1571" s="12">
        <f>LambdaP*MassivSS/(dP/1000)/(J1571*RhoA)/(1+I1571/3)*(D1571-H1571)*DeltaT-(EXP(I1571/10)-1)*(D1571-D1570)</f>
        <v>0.24020443230725297</v>
      </c>
      <c r="L1571" s="24">
        <f>L1570+IF(Limit=Oui,MAX(0,O1570),O1570)</f>
        <v>495.53163680895369</v>
      </c>
      <c r="M1571" s="12">
        <f>Cp*RhoP/(N1571*RhoA)*dP/1000*MassivW</f>
        <v>0.42710545132632144</v>
      </c>
      <c r="N1571" s="24">
        <f>IF(L1571&lt;600,425+0.773*L1571-1.69/1000*L1571^2+2.22/1000^2*L1571^3,IF(L1571&lt;735,666+13002/(738-L1571),IF(L1571&lt;900,545+17820/(L1571-731),650)))</f>
        <v>663.1902109545249</v>
      </c>
      <c r="O1571" s="12">
        <f>LambdaP*MassivW/(dP/1000)/(N1571*RhoA)/(1+M1571/3)*(D1571-L1571)*DeltaT-(EXP(M1571/10)-1)*(D1571-D1570)</f>
        <v>0.24020443230725297</v>
      </c>
      <c r="P1571" s="24">
        <f>P1570+IF(Limit=Oui,MAX(0,S1570),S1570)</f>
        <v>495.53163680895369</v>
      </c>
      <c r="Q1571" s="12">
        <f>Cp*RhoP/(R1571*RhoA)*dP/1000*MassivSI</f>
        <v>0.42710545132632144</v>
      </c>
      <c r="R1571" s="24">
        <f>IF(P1571&lt;600,425+0.773*P1571-1.69/1000*P1571^2+2.22/1000^2*P1571^3,IF(P1571&lt;735,666+13002/(738-P1571),IF(P1571&lt;900,545+17820/(P1571-731),650)))</f>
        <v>663.1902109545249</v>
      </c>
      <c r="S1571" s="12">
        <f>LambdaP*MassivSI/(dP/1000)/(R1571*RhoA)/(1+Q1571/3)*(D1571-P1571)*DeltaT-(EXP(Q1571/10)-1)*(D1571-D1570)</f>
        <v>0.24020443230725297</v>
      </c>
    </row>
    <row r="1572" spans="2:19" x14ac:dyDescent="0.25">
      <c r="B1572" s="3">
        <f t="shared" si="96"/>
        <v>7770</v>
      </c>
      <c r="C1572" s="14">
        <f t="shared" si="97"/>
        <v>129.5</v>
      </c>
      <c r="D1572" s="11">
        <f t="shared" si="98"/>
        <v>1060.443670954219</v>
      </c>
      <c r="E1572" s="11">
        <f t="shared" si="99"/>
        <v>495.77184124126097</v>
      </c>
      <c r="F1572" s="11">
        <f>L1572</f>
        <v>495.77184124126097</v>
      </c>
      <c r="G1572" s="11">
        <f>P1572</f>
        <v>495.77184124126097</v>
      </c>
      <c r="H1572" s="24">
        <f>H1571+IF(Limit=Oui,MAX(0,K1571),K1571)</f>
        <v>495.77184124126097</v>
      </c>
      <c r="I1572" s="12">
        <f>Cp*RhoP/(J1572*RhoA)*dP/1000*MassivSS</f>
        <v>0.42699195599808376</v>
      </c>
      <c r="J1572" s="24">
        <f>IF(H1572&lt;600,425+0.773*H1572-1.69/1000*H1572^2+2.22/1000^2*H1572^3,IF(H1572&lt;735,666+13002/(738-H1572),IF(H1572&lt;900,545+17820/(H1572-731),650)))</f>
        <v>663.36648825815791</v>
      </c>
      <c r="K1572" s="12">
        <f>LambdaP*MassivSS/(dP/1000)/(J1572*RhoA)/(1+I1572/3)*(D1572-H1572)*DeltaT-(EXP(I1572/10)-1)*(D1572-D1571)</f>
        <v>0.24008919030949444</v>
      </c>
      <c r="L1572" s="24">
        <f>L1571+IF(Limit=Oui,MAX(0,O1571),O1571)</f>
        <v>495.77184124126097</v>
      </c>
      <c r="M1572" s="12">
        <f>Cp*RhoP/(N1572*RhoA)*dP/1000*MassivW</f>
        <v>0.42699195599808376</v>
      </c>
      <c r="N1572" s="24">
        <f>IF(L1572&lt;600,425+0.773*L1572-1.69/1000*L1572^2+2.22/1000^2*L1572^3,IF(L1572&lt;735,666+13002/(738-L1572),IF(L1572&lt;900,545+17820/(L1572-731),650)))</f>
        <v>663.36648825815791</v>
      </c>
      <c r="O1572" s="12">
        <f>LambdaP*MassivW/(dP/1000)/(N1572*RhoA)/(1+M1572/3)*(D1572-L1572)*DeltaT-(EXP(M1572/10)-1)*(D1572-D1571)</f>
        <v>0.24008919030949444</v>
      </c>
      <c r="P1572" s="24">
        <f>P1571+IF(Limit=Oui,MAX(0,S1571),S1571)</f>
        <v>495.77184124126097</v>
      </c>
      <c r="Q1572" s="12">
        <f>Cp*RhoP/(R1572*RhoA)*dP/1000*MassivSI</f>
        <v>0.42699195599808376</v>
      </c>
      <c r="R1572" s="24">
        <f>IF(P1572&lt;600,425+0.773*P1572-1.69/1000*P1572^2+2.22/1000^2*P1572^3,IF(P1572&lt;735,666+13002/(738-P1572),IF(P1572&lt;900,545+17820/(P1572-731),650)))</f>
        <v>663.36648825815791</v>
      </c>
      <c r="S1572" s="12">
        <f>LambdaP*MassivSI/(dP/1000)/(R1572*RhoA)/(1+Q1572/3)*(D1572-P1572)*DeltaT-(EXP(Q1572/10)-1)*(D1572-D1571)</f>
        <v>0.24008919030949444</v>
      </c>
    </row>
    <row r="1573" spans="2:19" x14ac:dyDescent="0.25">
      <c r="B1573" s="3">
        <f t="shared" si="96"/>
        <v>7775</v>
      </c>
      <c r="C1573" s="14">
        <f t="shared" si="97"/>
        <v>129.58333333333334</v>
      </c>
      <c r="D1573" s="11">
        <f t="shared" si="98"/>
        <v>1060.5399637571841</v>
      </c>
      <c r="E1573" s="11">
        <f t="shared" si="99"/>
        <v>496.01193043157048</v>
      </c>
      <c r="F1573" s="11">
        <f>L1573</f>
        <v>496.01193043157048</v>
      </c>
      <c r="G1573" s="11">
        <f>P1573</f>
        <v>496.01193043157048</v>
      </c>
      <c r="H1573" s="24">
        <f>H1572+IF(Limit=Oui,MAX(0,K1572),K1572)</f>
        <v>496.01193043157048</v>
      </c>
      <c r="I1573" s="12">
        <f>Cp*RhoP/(J1573*RhoA)*dP/1000*MassivSS</f>
        <v>0.42687845580621281</v>
      </c>
      <c r="J1573" s="24">
        <f>IF(H1573&lt;600,425+0.773*H1573-1.69/1000*H1573^2+2.22/1000^2*H1573^3,IF(H1573&lt;735,666+13002/(738-H1573),IF(H1573&lt;900,545+17820/(H1573-731),650)))</f>
        <v>663.54286685650106</v>
      </c>
      <c r="K1573" s="12">
        <f>LambdaP*MassivSS/(dP/1000)/(J1573*RhoA)/(1+I1573/3)*(D1573-H1573)*DeltaT-(EXP(I1573/10)-1)*(D1573-D1572)</f>
        <v>0.23997398922516019</v>
      </c>
      <c r="L1573" s="24">
        <f>L1572+IF(Limit=Oui,MAX(0,O1572),O1572)</f>
        <v>496.01193043157048</v>
      </c>
      <c r="M1573" s="12">
        <f>Cp*RhoP/(N1573*RhoA)*dP/1000*MassivW</f>
        <v>0.42687845580621281</v>
      </c>
      <c r="N1573" s="24">
        <f>IF(L1573&lt;600,425+0.773*L1573-1.69/1000*L1573^2+2.22/1000^2*L1573^3,IF(L1573&lt;735,666+13002/(738-L1573),IF(L1573&lt;900,545+17820/(L1573-731),650)))</f>
        <v>663.54286685650106</v>
      </c>
      <c r="O1573" s="12">
        <f>LambdaP*MassivW/(dP/1000)/(N1573*RhoA)/(1+M1573/3)*(D1573-L1573)*DeltaT-(EXP(M1573/10)-1)*(D1573-D1572)</f>
        <v>0.23997398922516019</v>
      </c>
      <c r="P1573" s="24">
        <f>P1572+IF(Limit=Oui,MAX(0,S1572),S1572)</f>
        <v>496.01193043157048</v>
      </c>
      <c r="Q1573" s="12">
        <f>Cp*RhoP/(R1573*RhoA)*dP/1000*MassivSI</f>
        <v>0.42687845580621281</v>
      </c>
      <c r="R1573" s="24">
        <f>IF(P1573&lt;600,425+0.773*P1573-1.69/1000*P1573^2+2.22/1000^2*P1573^3,IF(P1573&lt;735,666+13002/(738-P1573),IF(P1573&lt;900,545+17820/(P1573-731),650)))</f>
        <v>663.54286685650106</v>
      </c>
      <c r="S1573" s="12">
        <f>LambdaP*MassivSI/(dP/1000)/(R1573*RhoA)/(1+Q1573/3)*(D1573-P1573)*DeltaT-(EXP(Q1573/10)-1)*(D1573-D1572)</f>
        <v>0.23997398922516019</v>
      </c>
    </row>
    <row r="1574" spans="2:19" x14ac:dyDescent="0.25">
      <c r="B1574" s="3">
        <f t="shared" si="96"/>
        <v>7780</v>
      </c>
      <c r="C1574" s="14">
        <f t="shared" si="97"/>
        <v>129.66666666666666</v>
      </c>
      <c r="D1574" s="11">
        <f t="shared" si="98"/>
        <v>1060.6361947150563</v>
      </c>
      <c r="E1574" s="11">
        <f t="shared" si="99"/>
        <v>496.25190442079565</v>
      </c>
      <c r="F1574" s="11">
        <f>L1574</f>
        <v>496.25190442079565</v>
      </c>
      <c r="G1574" s="11">
        <f>P1574</f>
        <v>496.25190442079565</v>
      </c>
      <c r="H1574" s="24">
        <f>H1573+IF(Limit=Oui,MAX(0,K1573),K1573)</f>
        <v>496.25190442079565</v>
      </c>
      <c r="I1574" s="12">
        <f>Cp*RhoP/(J1574*RhoA)*dP/1000*MassivSS</f>
        <v>0.42676495084080379</v>
      </c>
      <c r="J1574" s="24">
        <f>IF(H1574&lt;600,425+0.773*H1574-1.69/1000*H1574^2+2.22/1000^2*H1574^3,IF(H1574&lt;735,666+13002/(738-H1574),IF(H1574&lt;900,545+17820/(H1574-731),650)))</f>
        <v>663.71934669628536</v>
      </c>
      <c r="K1574" s="12">
        <f>LambdaP*MassivSS/(dP/1000)/(J1574*RhoA)/(1+I1574/3)*(D1574-H1574)*DeltaT-(EXP(I1574/10)-1)*(D1574-D1573)</f>
        <v>0.23985882911238579</v>
      </c>
      <c r="L1574" s="24">
        <f>L1573+IF(Limit=Oui,MAX(0,O1573),O1573)</f>
        <v>496.25190442079565</v>
      </c>
      <c r="M1574" s="12">
        <f>Cp*RhoP/(N1574*RhoA)*dP/1000*MassivW</f>
        <v>0.42676495084080379</v>
      </c>
      <c r="N1574" s="24">
        <f>IF(L1574&lt;600,425+0.773*L1574-1.69/1000*L1574^2+2.22/1000^2*L1574^3,IF(L1574&lt;735,666+13002/(738-L1574),IF(L1574&lt;900,545+17820/(L1574-731),650)))</f>
        <v>663.71934669628536</v>
      </c>
      <c r="O1574" s="12">
        <f>LambdaP*MassivW/(dP/1000)/(N1574*RhoA)/(1+M1574/3)*(D1574-L1574)*DeltaT-(EXP(M1574/10)-1)*(D1574-D1573)</f>
        <v>0.23985882911238579</v>
      </c>
      <c r="P1574" s="24">
        <f>P1573+IF(Limit=Oui,MAX(0,S1573),S1573)</f>
        <v>496.25190442079565</v>
      </c>
      <c r="Q1574" s="12">
        <f>Cp*RhoP/(R1574*RhoA)*dP/1000*MassivSI</f>
        <v>0.42676495084080379</v>
      </c>
      <c r="R1574" s="24">
        <f>IF(P1574&lt;600,425+0.773*P1574-1.69/1000*P1574^2+2.22/1000^2*P1574^3,IF(P1574&lt;735,666+13002/(738-P1574),IF(P1574&lt;900,545+17820/(P1574-731),650)))</f>
        <v>663.71934669628536</v>
      </c>
      <c r="S1574" s="12">
        <f>LambdaP*MassivSI/(dP/1000)/(R1574*RhoA)/(1+Q1574/3)*(D1574-P1574)*DeltaT-(EXP(Q1574/10)-1)*(D1574-D1573)</f>
        <v>0.23985882911238579</v>
      </c>
    </row>
    <row r="1575" spans="2:19" x14ac:dyDescent="0.25">
      <c r="B1575" s="3">
        <f t="shared" si="96"/>
        <v>7785</v>
      </c>
      <c r="C1575" s="14">
        <f t="shared" si="97"/>
        <v>129.75</v>
      </c>
      <c r="D1575" s="11">
        <f t="shared" si="98"/>
        <v>1060.732363907226</v>
      </c>
      <c r="E1575" s="11">
        <f t="shared" si="99"/>
        <v>496.49176324990805</v>
      </c>
      <c r="F1575" s="11">
        <f>L1575</f>
        <v>496.49176324990805</v>
      </c>
      <c r="G1575" s="11">
        <f>P1575</f>
        <v>496.49176324990805</v>
      </c>
      <c r="H1575" s="24">
        <f>H1574+IF(Limit=Oui,MAX(0,K1574),K1574)</f>
        <v>496.49176324990805</v>
      </c>
      <c r="I1575" s="12">
        <f>Cp*RhoP/(J1575*RhoA)*dP/1000*MassivSS</f>
        <v>0.42665144119197368</v>
      </c>
      <c r="J1575" s="24">
        <f>IF(H1575&lt;600,425+0.773*H1575-1.69/1000*H1575^2+2.22/1000^2*H1575^3,IF(H1575&lt;735,666+13002/(738-H1575),IF(H1575&lt;900,545+17820/(H1575-731),650)))</f>
        <v>663.89592772400874</v>
      </c>
      <c r="K1575" s="12">
        <f>LambdaP*MassivSS/(dP/1000)/(J1575*RhoA)/(1+I1575/3)*(D1575-H1575)*DeltaT-(EXP(I1575/10)-1)*(D1575-D1574)</f>
        <v>0.23974371002914951</v>
      </c>
      <c r="L1575" s="24">
        <f>L1574+IF(Limit=Oui,MAX(0,O1574),O1574)</f>
        <v>496.49176324990805</v>
      </c>
      <c r="M1575" s="12">
        <f>Cp*RhoP/(N1575*RhoA)*dP/1000*MassivW</f>
        <v>0.42665144119197368</v>
      </c>
      <c r="N1575" s="24">
        <f>IF(L1575&lt;600,425+0.773*L1575-1.69/1000*L1575^2+2.22/1000^2*L1575^3,IF(L1575&lt;735,666+13002/(738-L1575),IF(L1575&lt;900,545+17820/(L1575-731),650)))</f>
        <v>663.89592772400874</v>
      </c>
      <c r="O1575" s="12">
        <f>LambdaP*MassivW/(dP/1000)/(N1575*RhoA)/(1+M1575/3)*(D1575-L1575)*DeltaT-(EXP(M1575/10)-1)*(D1575-D1574)</f>
        <v>0.23974371002914951</v>
      </c>
      <c r="P1575" s="24">
        <f>P1574+IF(Limit=Oui,MAX(0,S1574),S1574)</f>
        <v>496.49176324990805</v>
      </c>
      <c r="Q1575" s="12">
        <f>Cp*RhoP/(R1575*RhoA)*dP/1000*MassivSI</f>
        <v>0.42665144119197368</v>
      </c>
      <c r="R1575" s="24">
        <f>IF(P1575&lt;600,425+0.773*P1575-1.69/1000*P1575^2+2.22/1000^2*P1575^3,IF(P1575&lt;735,666+13002/(738-P1575),IF(P1575&lt;900,545+17820/(P1575-731),650)))</f>
        <v>663.89592772400874</v>
      </c>
      <c r="S1575" s="12">
        <f>LambdaP*MassivSI/(dP/1000)/(R1575*RhoA)/(1+Q1575/3)*(D1575-P1575)*DeltaT-(EXP(Q1575/10)-1)*(D1575-D1574)</f>
        <v>0.23974371002914951</v>
      </c>
    </row>
    <row r="1576" spans="2:19" x14ac:dyDescent="0.25">
      <c r="B1576" s="3">
        <f t="shared" si="96"/>
        <v>7790</v>
      </c>
      <c r="C1576" s="14">
        <f t="shared" si="97"/>
        <v>129.83333333333334</v>
      </c>
      <c r="D1576" s="11">
        <f t="shared" si="98"/>
        <v>1060.8284714129309</v>
      </c>
      <c r="E1576" s="11">
        <f t="shared" si="99"/>
        <v>496.73150695993718</v>
      </c>
      <c r="F1576" s="11">
        <f>L1576</f>
        <v>496.73150695993718</v>
      </c>
      <c r="G1576" s="11">
        <f>P1576</f>
        <v>496.73150695993718</v>
      </c>
      <c r="H1576" s="24">
        <f>H1575+IF(Limit=Oui,MAX(0,K1575),K1575)</f>
        <v>496.73150695993718</v>
      </c>
      <c r="I1576" s="12">
        <f>Cp*RhoP/(J1576*RhoA)*dP/1000*MassivSS</f>
        <v>0.42653792694985943</v>
      </c>
      <c r="J1576" s="24">
        <f>IF(H1576&lt;600,425+0.773*H1576-1.69/1000*H1576^2+2.22/1000^2*H1576^3,IF(H1576&lt;735,666+13002/(738-H1576),IF(H1576&lt;900,545+17820/(H1576-731),650)))</f>
        <v>664.07260988593794</v>
      </c>
      <c r="K1576" s="12">
        <f>LambdaP*MassivSS/(dP/1000)/(J1576*RhoA)/(1+I1576/3)*(D1576-H1576)*DeltaT-(EXP(I1576/10)-1)*(D1576-D1575)</f>
        <v>0.23962863203329121</v>
      </c>
      <c r="L1576" s="24">
        <f>L1575+IF(Limit=Oui,MAX(0,O1575),O1575)</f>
        <v>496.73150695993718</v>
      </c>
      <c r="M1576" s="12">
        <f>Cp*RhoP/(N1576*RhoA)*dP/1000*MassivW</f>
        <v>0.42653792694985943</v>
      </c>
      <c r="N1576" s="24">
        <f>IF(L1576&lt;600,425+0.773*L1576-1.69/1000*L1576^2+2.22/1000^2*L1576^3,IF(L1576&lt;735,666+13002/(738-L1576),IF(L1576&lt;900,545+17820/(L1576-731),650)))</f>
        <v>664.07260988593794</v>
      </c>
      <c r="O1576" s="12">
        <f>LambdaP*MassivW/(dP/1000)/(N1576*RhoA)/(1+M1576/3)*(D1576-L1576)*DeltaT-(EXP(M1576/10)-1)*(D1576-D1575)</f>
        <v>0.23962863203329121</v>
      </c>
      <c r="P1576" s="24">
        <f>P1575+IF(Limit=Oui,MAX(0,S1575),S1575)</f>
        <v>496.73150695993718</v>
      </c>
      <c r="Q1576" s="12">
        <f>Cp*RhoP/(R1576*RhoA)*dP/1000*MassivSI</f>
        <v>0.42653792694985943</v>
      </c>
      <c r="R1576" s="24">
        <f>IF(P1576&lt;600,425+0.773*P1576-1.69/1000*P1576^2+2.22/1000^2*P1576^3,IF(P1576&lt;735,666+13002/(738-P1576),IF(P1576&lt;900,545+17820/(P1576-731),650)))</f>
        <v>664.07260988593794</v>
      </c>
      <c r="S1576" s="12">
        <f>LambdaP*MassivSI/(dP/1000)/(R1576*RhoA)/(1+Q1576/3)*(D1576-P1576)*DeltaT-(EXP(Q1576/10)-1)*(D1576-D1575)</f>
        <v>0.23962863203329121</v>
      </c>
    </row>
    <row r="1577" spans="2:19" x14ac:dyDescent="0.25">
      <c r="B1577" s="3">
        <f t="shared" si="96"/>
        <v>7795</v>
      </c>
      <c r="C1577" s="14">
        <f t="shared" si="97"/>
        <v>129.91666666666666</v>
      </c>
      <c r="D1577" s="11">
        <f t="shared" si="98"/>
        <v>1060.9245173112561</v>
      </c>
      <c r="E1577" s="11">
        <f t="shared" si="99"/>
        <v>496.97113559197049</v>
      </c>
      <c r="F1577" s="11">
        <f>L1577</f>
        <v>496.97113559197049</v>
      </c>
      <c r="G1577" s="11">
        <f>P1577</f>
        <v>496.97113559197049</v>
      </c>
      <c r="H1577" s="24">
        <f>H1576+IF(Limit=Oui,MAX(0,K1576),K1576)</f>
        <v>496.97113559197049</v>
      </c>
      <c r="I1577" s="12">
        <f>Cp*RhoP/(J1577*RhoA)*dP/1000*MassivSS</f>
        <v>0.42642440820461808</v>
      </c>
      <c r="J1577" s="24">
        <f>IF(H1577&lt;600,425+0.773*H1577-1.69/1000*H1577^2+2.22/1000^2*H1577^3,IF(H1577&lt;735,666+13002/(738-H1577),IF(H1577&lt;900,545+17820/(H1577-731),650)))</f>
        <v>664.2493931281092</v>
      </c>
      <c r="K1577" s="12">
        <f>LambdaP*MassivSS/(dP/1000)/(J1577*RhoA)/(1+I1577/3)*(D1577-H1577)*DeltaT-(EXP(I1577/10)-1)*(D1577-D1576)</f>
        <v>0.23951359518247348</v>
      </c>
      <c r="L1577" s="24">
        <f>L1576+IF(Limit=Oui,MAX(0,O1576),O1576)</f>
        <v>496.97113559197049</v>
      </c>
      <c r="M1577" s="12">
        <f>Cp*RhoP/(N1577*RhoA)*dP/1000*MassivW</f>
        <v>0.42642440820461808</v>
      </c>
      <c r="N1577" s="24">
        <f>IF(L1577&lt;600,425+0.773*L1577-1.69/1000*L1577^2+2.22/1000^2*L1577^3,IF(L1577&lt;735,666+13002/(738-L1577),IF(L1577&lt;900,545+17820/(L1577-731),650)))</f>
        <v>664.2493931281092</v>
      </c>
      <c r="O1577" s="12">
        <f>LambdaP*MassivW/(dP/1000)/(N1577*RhoA)/(1+M1577/3)*(D1577-L1577)*DeltaT-(EXP(M1577/10)-1)*(D1577-D1576)</f>
        <v>0.23951359518247348</v>
      </c>
      <c r="P1577" s="24">
        <f>P1576+IF(Limit=Oui,MAX(0,S1576),S1576)</f>
        <v>496.97113559197049</v>
      </c>
      <c r="Q1577" s="12">
        <f>Cp*RhoP/(R1577*RhoA)*dP/1000*MassivSI</f>
        <v>0.42642440820461808</v>
      </c>
      <c r="R1577" s="24">
        <f>IF(P1577&lt;600,425+0.773*P1577-1.69/1000*P1577^2+2.22/1000^2*P1577^3,IF(P1577&lt;735,666+13002/(738-P1577),IF(P1577&lt;900,545+17820/(P1577-731),650)))</f>
        <v>664.2493931281092</v>
      </c>
      <c r="S1577" s="12">
        <f>LambdaP*MassivSI/(dP/1000)/(R1577*RhoA)/(1+Q1577/3)*(D1577-P1577)*DeltaT-(EXP(Q1577/10)-1)*(D1577-D1576)</f>
        <v>0.23951359518247348</v>
      </c>
    </row>
    <row r="1578" spans="2:19" x14ac:dyDescent="0.25">
      <c r="B1578" s="3">
        <f t="shared" si="96"/>
        <v>7800</v>
      </c>
      <c r="C1578" s="14">
        <f t="shared" si="97"/>
        <v>130</v>
      </c>
      <c r="D1578" s="11">
        <f t="shared" si="98"/>
        <v>1061.0205016811349</v>
      </c>
      <c r="E1578" s="11">
        <f t="shared" si="99"/>
        <v>497.21064918715297</v>
      </c>
      <c r="F1578" s="11">
        <f>L1578</f>
        <v>497.21064918715297</v>
      </c>
      <c r="G1578" s="11">
        <f>P1578</f>
        <v>497.21064918715297</v>
      </c>
      <c r="H1578" s="24">
        <f>H1577+IF(Limit=Oui,MAX(0,K1577),K1577)</f>
        <v>497.21064918715297</v>
      </c>
      <c r="I1578" s="12">
        <f>Cp*RhoP/(J1578*RhoA)*dP/1000*MassivSS</f>
        <v>0.42631088504642528</v>
      </c>
      <c r="J1578" s="24">
        <f>IF(H1578&lt;600,425+0.773*H1578-1.69/1000*H1578^2+2.22/1000^2*H1578^3,IF(H1578&lt;735,666+13002/(738-H1578),IF(H1578&lt;900,545+17820/(H1578-731),650)))</f>
        <v>664.42627739632894</v>
      </c>
      <c r="K1578" s="12">
        <f>LambdaP*MassivSS/(dP/1000)/(J1578*RhoA)/(1+I1578/3)*(D1578-H1578)*DeltaT-(EXP(I1578/10)-1)*(D1578-D1577)</f>
        <v>0.23939859953422052</v>
      </c>
      <c r="L1578" s="24">
        <f>L1577+IF(Limit=Oui,MAX(0,O1577),O1577)</f>
        <v>497.21064918715297</v>
      </c>
      <c r="M1578" s="12">
        <f>Cp*RhoP/(N1578*RhoA)*dP/1000*MassivW</f>
        <v>0.42631088504642528</v>
      </c>
      <c r="N1578" s="24">
        <f>IF(L1578&lt;600,425+0.773*L1578-1.69/1000*L1578^2+2.22/1000^2*L1578^3,IF(L1578&lt;735,666+13002/(738-L1578),IF(L1578&lt;900,545+17820/(L1578-731),650)))</f>
        <v>664.42627739632894</v>
      </c>
      <c r="O1578" s="12">
        <f>LambdaP*MassivW/(dP/1000)/(N1578*RhoA)/(1+M1578/3)*(D1578-L1578)*DeltaT-(EXP(M1578/10)-1)*(D1578-D1577)</f>
        <v>0.23939859953422052</v>
      </c>
      <c r="P1578" s="24">
        <f>P1577+IF(Limit=Oui,MAX(0,S1577),S1577)</f>
        <v>497.21064918715297</v>
      </c>
      <c r="Q1578" s="12">
        <f>Cp*RhoP/(R1578*RhoA)*dP/1000*MassivSI</f>
        <v>0.42631088504642528</v>
      </c>
      <c r="R1578" s="24">
        <f>IF(P1578&lt;600,425+0.773*P1578-1.69/1000*P1578^2+2.22/1000^2*P1578^3,IF(P1578&lt;735,666+13002/(738-P1578),IF(P1578&lt;900,545+17820/(P1578-731),650)))</f>
        <v>664.42627739632894</v>
      </c>
      <c r="S1578" s="12">
        <f>LambdaP*MassivSI/(dP/1000)/(R1578*RhoA)/(1+Q1578/3)*(D1578-P1578)*DeltaT-(EXP(Q1578/10)-1)*(D1578-D1577)</f>
        <v>0.23939859953422052</v>
      </c>
    </row>
    <row r="1579" spans="2:19" x14ac:dyDescent="0.25">
      <c r="B1579" s="3">
        <f t="shared" si="96"/>
        <v>7805</v>
      </c>
      <c r="C1579" s="14">
        <f t="shared" si="97"/>
        <v>130.08333333333334</v>
      </c>
      <c r="D1579" s="11">
        <f t="shared" si="98"/>
        <v>1061.1164246013489</v>
      </c>
      <c r="E1579" s="11">
        <f t="shared" si="99"/>
        <v>497.45004778668721</v>
      </c>
      <c r="F1579" s="11">
        <f>L1579</f>
        <v>497.45004778668721</v>
      </c>
      <c r="G1579" s="11">
        <f>P1579</f>
        <v>497.45004778668721</v>
      </c>
      <c r="H1579" s="24">
        <f>H1578+IF(Limit=Oui,MAX(0,K1578),K1578)</f>
        <v>497.45004778668721</v>
      </c>
      <c r="I1579" s="12">
        <f>Cp*RhoP/(J1579*RhoA)*dP/1000*MassivSS</f>
        <v>0.42619735756547417</v>
      </c>
      <c r="J1579" s="24">
        <f>IF(H1579&lt;600,425+0.773*H1579-1.69/1000*H1579^2+2.22/1000^2*H1579^3,IF(H1579&lt;735,666+13002/(738-H1579),IF(H1579&lt;900,545+17820/(H1579-731),650)))</f>
        <v>664.60326263617503</v>
      </c>
      <c r="K1579" s="12">
        <f>LambdaP*MassivSS/(dP/1000)/(J1579*RhoA)/(1+I1579/3)*(D1579-H1579)*DeltaT-(EXP(I1579/10)-1)*(D1579-D1578)</f>
        <v>0.23928364514589842</v>
      </c>
      <c r="L1579" s="24">
        <f>L1578+IF(Limit=Oui,MAX(0,O1578),O1578)</f>
        <v>497.45004778668721</v>
      </c>
      <c r="M1579" s="12">
        <f>Cp*RhoP/(N1579*RhoA)*dP/1000*MassivW</f>
        <v>0.42619735756547417</v>
      </c>
      <c r="N1579" s="24">
        <f>IF(L1579&lt;600,425+0.773*L1579-1.69/1000*L1579^2+2.22/1000^2*L1579^3,IF(L1579&lt;735,666+13002/(738-L1579),IF(L1579&lt;900,545+17820/(L1579-731),650)))</f>
        <v>664.60326263617503</v>
      </c>
      <c r="O1579" s="12">
        <f>LambdaP*MassivW/(dP/1000)/(N1579*RhoA)/(1+M1579/3)*(D1579-L1579)*DeltaT-(EXP(M1579/10)-1)*(D1579-D1578)</f>
        <v>0.23928364514589842</v>
      </c>
      <c r="P1579" s="24">
        <f>P1578+IF(Limit=Oui,MAX(0,S1578),S1578)</f>
        <v>497.45004778668721</v>
      </c>
      <c r="Q1579" s="12">
        <f>Cp*RhoP/(R1579*RhoA)*dP/1000*MassivSI</f>
        <v>0.42619735756547417</v>
      </c>
      <c r="R1579" s="24">
        <f>IF(P1579&lt;600,425+0.773*P1579-1.69/1000*P1579^2+2.22/1000^2*P1579^3,IF(P1579&lt;735,666+13002/(738-P1579),IF(P1579&lt;900,545+17820/(P1579-731),650)))</f>
        <v>664.60326263617503</v>
      </c>
      <c r="S1579" s="12">
        <f>LambdaP*MassivSI/(dP/1000)/(R1579*RhoA)/(1+Q1579/3)*(D1579-P1579)*DeltaT-(EXP(Q1579/10)-1)*(D1579-D1578)</f>
        <v>0.23928364514589842</v>
      </c>
    </row>
    <row r="1580" spans="2:19" x14ac:dyDescent="0.25">
      <c r="B1580" s="3">
        <f t="shared" si="96"/>
        <v>7810</v>
      </c>
      <c r="C1580" s="14">
        <f t="shared" si="97"/>
        <v>130.16666666666666</v>
      </c>
      <c r="D1580" s="11">
        <f t="shared" si="98"/>
        <v>1061.2122861505284</v>
      </c>
      <c r="E1580" s="11">
        <f t="shared" si="99"/>
        <v>497.68933143183312</v>
      </c>
      <c r="F1580" s="11">
        <f>L1580</f>
        <v>497.68933143183312</v>
      </c>
      <c r="G1580" s="11">
        <f>P1580</f>
        <v>497.68933143183312</v>
      </c>
      <c r="H1580" s="24">
        <f>H1579+IF(Limit=Oui,MAX(0,K1579),K1579)</f>
        <v>497.68933143183312</v>
      </c>
      <c r="I1580" s="12">
        <f>Cp*RhoP/(J1580*RhoA)*dP/1000*MassivSS</f>
        <v>0.4260838258519753</v>
      </c>
      <c r="J1580" s="24">
        <f>IF(H1580&lt;600,425+0.773*H1580-1.69/1000*H1580^2+2.22/1000^2*H1580^3,IF(H1580&lt;735,666+13002/(738-H1580),IF(H1580&lt;900,545+17820/(H1580-731),650)))</f>
        <v>664.78034879299685</v>
      </c>
      <c r="K1580" s="12">
        <f>LambdaP*MassivSS/(dP/1000)/(J1580*RhoA)/(1+I1580/3)*(D1580-H1580)*DeltaT-(EXP(I1580/10)-1)*(D1580-D1579)</f>
        <v>0.23916873207471534</v>
      </c>
      <c r="L1580" s="24">
        <f>L1579+IF(Limit=Oui,MAX(0,O1579),O1579)</f>
        <v>497.68933143183312</v>
      </c>
      <c r="M1580" s="12">
        <f>Cp*RhoP/(N1580*RhoA)*dP/1000*MassivW</f>
        <v>0.4260838258519753</v>
      </c>
      <c r="N1580" s="24">
        <f>IF(L1580&lt;600,425+0.773*L1580-1.69/1000*L1580^2+2.22/1000^2*L1580^3,IF(L1580&lt;735,666+13002/(738-L1580),IF(L1580&lt;900,545+17820/(L1580-731),650)))</f>
        <v>664.78034879299685</v>
      </c>
      <c r="O1580" s="12">
        <f>LambdaP*MassivW/(dP/1000)/(N1580*RhoA)/(1+M1580/3)*(D1580-L1580)*DeltaT-(EXP(M1580/10)-1)*(D1580-D1579)</f>
        <v>0.23916873207471534</v>
      </c>
      <c r="P1580" s="24">
        <f>P1579+IF(Limit=Oui,MAX(0,S1579),S1579)</f>
        <v>497.68933143183312</v>
      </c>
      <c r="Q1580" s="12">
        <f>Cp*RhoP/(R1580*RhoA)*dP/1000*MassivSI</f>
        <v>0.4260838258519753</v>
      </c>
      <c r="R1580" s="24">
        <f>IF(P1580&lt;600,425+0.773*P1580-1.69/1000*P1580^2+2.22/1000^2*P1580^3,IF(P1580&lt;735,666+13002/(738-P1580),IF(P1580&lt;900,545+17820/(P1580-731),650)))</f>
        <v>664.78034879299685</v>
      </c>
      <c r="S1580" s="12">
        <f>LambdaP*MassivSI/(dP/1000)/(R1580*RhoA)/(1+Q1580/3)*(D1580-P1580)*DeltaT-(EXP(Q1580/10)-1)*(D1580-D1579)</f>
        <v>0.23916873207471534</v>
      </c>
    </row>
    <row r="1581" spans="2:19" x14ac:dyDescent="0.25">
      <c r="B1581" s="3">
        <f t="shared" si="96"/>
        <v>7815</v>
      </c>
      <c r="C1581" s="14">
        <f t="shared" si="97"/>
        <v>130.25</v>
      </c>
      <c r="D1581" s="11">
        <f t="shared" si="98"/>
        <v>1061.308086407153</v>
      </c>
      <c r="E1581" s="11">
        <f t="shared" si="99"/>
        <v>497.92850016390781</v>
      </c>
      <c r="F1581" s="11">
        <f>L1581</f>
        <v>497.92850016390781</v>
      </c>
      <c r="G1581" s="11">
        <f>P1581</f>
        <v>497.92850016390781</v>
      </c>
      <c r="H1581" s="24">
        <f>H1580+IF(Limit=Oui,MAX(0,K1580),K1580)</f>
        <v>497.92850016390781</v>
      </c>
      <c r="I1581" s="12">
        <f>Cp*RhoP/(J1581*RhoA)*dP/1000*MassivSS</f>
        <v>0.42597028999615433</v>
      </c>
      <c r="J1581" s="24">
        <f>IF(H1581&lt;600,425+0.773*H1581-1.69/1000*H1581^2+2.22/1000^2*H1581^3,IF(H1581&lt;735,666+13002/(738-H1581),IF(H1581&lt;900,545+17820/(H1581-731),650)))</f>
        <v>664.95753581191752</v>
      </c>
      <c r="K1581" s="12">
        <f>LambdaP*MassivSS/(dP/1000)/(J1581*RhoA)/(1+I1581/3)*(D1581-H1581)*DeltaT-(EXP(I1581/10)-1)*(D1581-D1580)</f>
        <v>0.23905386037772111</v>
      </c>
      <c r="L1581" s="24">
        <f>L1580+IF(Limit=Oui,MAX(0,O1580),O1580)</f>
        <v>497.92850016390781</v>
      </c>
      <c r="M1581" s="12">
        <f>Cp*RhoP/(N1581*RhoA)*dP/1000*MassivW</f>
        <v>0.42597028999615433</v>
      </c>
      <c r="N1581" s="24">
        <f>IF(L1581&lt;600,425+0.773*L1581-1.69/1000*L1581^2+2.22/1000^2*L1581^3,IF(L1581&lt;735,666+13002/(738-L1581),IF(L1581&lt;900,545+17820/(L1581-731),650)))</f>
        <v>664.95753581191752</v>
      </c>
      <c r="O1581" s="12">
        <f>LambdaP*MassivW/(dP/1000)/(N1581*RhoA)/(1+M1581/3)*(D1581-L1581)*DeltaT-(EXP(M1581/10)-1)*(D1581-D1580)</f>
        <v>0.23905386037772111</v>
      </c>
      <c r="P1581" s="24">
        <f>P1580+IF(Limit=Oui,MAX(0,S1580),S1580)</f>
        <v>497.92850016390781</v>
      </c>
      <c r="Q1581" s="12">
        <f>Cp*RhoP/(R1581*RhoA)*dP/1000*MassivSI</f>
        <v>0.42597028999615433</v>
      </c>
      <c r="R1581" s="24">
        <f>IF(P1581&lt;600,425+0.773*P1581-1.69/1000*P1581^2+2.22/1000^2*P1581^3,IF(P1581&lt;735,666+13002/(738-P1581),IF(P1581&lt;900,545+17820/(P1581-731),650)))</f>
        <v>664.95753581191752</v>
      </c>
      <c r="S1581" s="12">
        <f>LambdaP*MassivSI/(dP/1000)/(R1581*RhoA)/(1+Q1581/3)*(D1581-P1581)*DeltaT-(EXP(Q1581/10)-1)*(D1581-D1580)</f>
        <v>0.23905386037772111</v>
      </c>
    </row>
    <row r="1582" spans="2:19" x14ac:dyDescent="0.25">
      <c r="B1582" s="3">
        <f t="shared" si="96"/>
        <v>7820</v>
      </c>
      <c r="C1582" s="14">
        <f t="shared" si="97"/>
        <v>130.33333333333334</v>
      </c>
      <c r="D1582" s="11">
        <f t="shared" si="98"/>
        <v>1061.4038254495522</v>
      </c>
      <c r="E1582" s="11">
        <f t="shared" si="99"/>
        <v>498.16755402428555</v>
      </c>
      <c r="F1582" s="11">
        <f>L1582</f>
        <v>498.16755402428555</v>
      </c>
      <c r="G1582" s="11">
        <f>P1582</f>
        <v>498.16755402428555</v>
      </c>
      <c r="H1582" s="24">
        <f>H1581+IF(Limit=Oui,MAX(0,K1581),K1581)</f>
        <v>498.16755402428555</v>
      </c>
      <c r="I1582" s="12">
        <f>Cp*RhoP/(J1582*RhoA)*dP/1000*MassivSS</f>
        <v>0.42585675008825224</v>
      </c>
      <c r="J1582" s="24">
        <f>IF(H1582&lt;600,425+0.773*H1582-1.69/1000*H1582^2+2.22/1000^2*H1582^3,IF(H1582&lt;735,666+13002/(738-H1582),IF(H1582&lt;900,545+17820/(H1582-731),650)))</f>
        <v>665.13482363783373</v>
      </c>
      <c r="K1582" s="12">
        <f>LambdaP*MassivSS/(dP/1000)/(J1582*RhoA)/(1+I1582/3)*(D1582-H1582)*DeltaT-(EXP(I1582/10)-1)*(D1582-D1581)</f>
        <v>0.23893903011180728</v>
      </c>
      <c r="L1582" s="24">
        <f>L1581+IF(Limit=Oui,MAX(0,O1581),O1581)</f>
        <v>498.16755402428555</v>
      </c>
      <c r="M1582" s="12">
        <f>Cp*RhoP/(N1582*RhoA)*dP/1000*MassivW</f>
        <v>0.42585675008825224</v>
      </c>
      <c r="N1582" s="24">
        <f>IF(L1582&lt;600,425+0.773*L1582-1.69/1000*L1582^2+2.22/1000^2*L1582^3,IF(L1582&lt;735,666+13002/(738-L1582),IF(L1582&lt;900,545+17820/(L1582-731),650)))</f>
        <v>665.13482363783373</v>
      </c>
      <c r="O1582" s="12">
        <f>LambdaP*MassivW/(dP/1000)/(N1582*RhoA)/(1+M1582/3)*(D1582-L1582)*DeltaT-(EXP(M1582/10)-1)*(D1582-D1581)</f>
        <v>0.23893903011180728</v>
      </c>
      <c r="P1582" s="24">
        <f>P1581+IF(Limit=Oui,MAX(0,S1581),S1581)</f>
        <v>498.16755402428555</v>
      </c>
      <c r="Q1582" s="12">
        <f>Cp*RhoP/(R1582*RhoA)*dP/1000*MassivSI</f>
        <v>0.42585675008825224</v>
      </c>
      <c r="R1582" s="24">
        <f>IF(P1582&lt;600,425+0.773*P1582-1.69/1000*P1582^2+2.22/1000^2*P1582^3,IF(P1582&lt;735,666+13002/(738-P1582),IF(P1582&lt;900,545+17820/(P1582-731),650)))</f>
        <v>665.13482363783373</v>
      </c>
      <c r="S1582" s="12">
        <f>LambdaP*MassivSI/(dP/1000)/(R1582*RhoA)/(1+Q1582/3)*(D1582-P1582)*DeltaT-(EXP(Q1582/10)-1)*(D1582-D1581)</f>
        <v>0.23893903011180728</v>
      </c>
    </row>
    <row r="1583" spans="2:19" x14ac:dyDescent="0.25">
      <c r="B1583" s="3">
        <f t="shared" si="96"/>
        <v>7825</v>
      </c>
      <c r="C1583" s="14">
        <f t="shared" si="97"/>
        <v>130.41666666666666</v>
      </c>
      <c r="D1583" s="11">
        <f t="shared" si="98"/>
        <v>1061.4995033559046</v>
      </c>
      <c r="E1583" s="11">
        <f t="shared" si="99"/>
        <v>498.40649305439734</v>
      </c>
      <c r="F1583" s="11">
        <f>L1583</f>
        <v>498.40649305439734</v>
      </c>
      <c r="G1583" s="11">
        <f>P1583</f>
        <v>498.40649305439734</v>
      </c>
      <c r="H1583" s="24">
        <f>H1582+IF(Limit=Oui,MAX(0,K1582),K1582)</f>
        <v>498.40649305439734</v>
      </c>
      <c r="I1583" s="12">
        <f>Cp*RhoP/(J1583*RhoA)*dP/1000*MassivSS</f>
        <v>0.42574320621852391</v>
      </c>
      <c r="J1583" s="24">
        <f>IF(H1583&lt;600,425+0.773*H1583-1.69/1000*H1583^2+2.22/1000^2*H1583^3,IF(H1583&lt;735,666+13002/(738-H1583),IF(H1583&lt;900,545+17820/(H1583-731),650)))</f>
        <v>665.31221221541716</v>
      </c>
      <c r="K1583" s="12">
        <f>LambdaP*MassivSS/(dP/1000)/(J1583*RhoA)/(1+I1583/3)*(D1583-H1583)*DeltaT-(EXP(I1583/10)-1)*(D1583-D1582)</f>
        <v>0.23882424133373667</v>
      </c>
      <c r="L1583" s="24">
        <f>L1582+IF(Limit=Oui,MAX(0,O1582),O1582)</f>
        <v>498.40649305439734</v>
      </c>
      <c r="M1583" s="12">
        <f>Cp*RhoP/(N1583*RhoA)*dP/1000*MassivW</f>
        <v>0.42574320621852391</v>
      </c>
      <c r="N1583" s="24">
        <f>IF(L1583&lt;600,425+0.773*L1583-1.69/1000*L1583^2+2.22/1000^2*L1583^3,IF(L1583&lt;735,666+13002/(738-L1583),IF(L1583&lt;900,545+17820/(L1583-731),650)))</f>
        <v>665.31221221541716</v>
      </c>
      <c r="O1583" s="12">
        <f>LambdaP*MassivW/(dP/1000)/(N1583*RhoA)/(1+M1583/3)*(D1583-L1583)*DeltaT-(EXP(M1583/10)-1)*(D1583-D1582)</f>
        <v>0.23882424133373667</v>
      </c>
      <c r="P1583" s="24">
        <f>P1582+IF(Limit=Oui,MAX(0,S1582),S1582)</f>
        <v>498.40649305439734</v>
      </c>
      <c r="Q1583" s="12">
        <f>Cp*RhoP/(R1583*RhoA)*dP/1000*MassivSI</f>
        <v>0.42574320621852391</v>
      </c>
      <c r="R1583" s="24">
        <f>IF(P1583&lt;600,425+0.773*P1583-1.69/1000*P1583^2+2.22/1000^2*P1583^3,IF(P1583&lt;735,666+13002/(738-P1583),IF(P1583&lt;900,545+17820/(P1583-731),650)))</f>
        <v>665.31221221541716</v>
      </c>
      <c r="S1583" s="12">
        <f>LambdaP*MassivSI/(dP/1000)/(R1583*RhoA)/(1+Q1583/3)*(D1583-P1583)*DeltaT-(EXP(Q1583/10)-1)*(D1583-D1582)</f>
        <v>0.23882424133373667</v>
      </c>
    </row>
    <row r="1584" spans="2:19" x14ac:dyDescent="0.25">
      <c r="B1584" s="3">
        <f t="shared" si="96"/>
        <v>7830</v>
      </c>
      <c r="C1584" s="14">
        <f t="shared" si="97"/>
        <v>130.5</v>
      </c>
      <c r="D1584" s="11">
        <f t="shared" si="98"/>
        <v>1061.5951202042399</v>
      </c>
      <c r="E1584" s="11">
        <f t="shared" si="99"/>
        <v>498.6453172957311</v>
      </c>
      <c r="F1584" s="11">
        <f>L1584</f>
        <v>498.6453172957311</v>
      </c>
      <c r="G1584" s="11">
        <f>P1584</f>
        <v>498.6453172957311</v>
      </c>
      <c r="H1584" s="24">
        <f>H1583+IF(Limit=Oui,MAX(0,K1583),K1583)</f>
        <v>498.6453172957311</v>
      </c>
      <c r="I1584" s="12">
        <f>Cp*RhoP/(J1584*RhoA)*dP/1000*MassivSS</f>
        <v>0.42562965847723738</v>
      </c>
      <c r="J1584" s="24">
        <f>IF(H1584&lt;600,425+0.773*H1584-1.69/1000*H1584^2+2.22/1000^2*H1584^3,IF(H1584&lt;735,666+13002/(738-H1584),IF(H1584&lt;900,545+17820/(H1584-731),650)))</f>
        <v>665.48970148911496</v>
      </c>
      <c r="K1584" s="12">
        <f>LambdaP*MassivSS/(dP/1000)/(J1584*RhoA)/(1+I1584/3)*(D1584-H1584)*DeltaT-(EXP(I1584/10)-1)*(D1584-D1583)</f>
        <v>0.23870949410007408</v>
      </c>
      <c r="L1584" s="24">
        <f>L1583+IF(Limit=Oui,MAX(0,O1583),O1583)</f>
        <v>498.6453172957311</v>
      </c>
      <c r="M1584" s="12">
        <f>Cp*RhoP/(N1584*RhoA)*dP/1000*MassivW</f>
        <v>0.42562965847723738</v>
      </c>
      <c r="N1584" s="24">
        <f>IF(L1584&lt;600,425+0.773*L1584-1.69/1000*L1584^2+2.22/1000^2*L1584^3,IF(L1584&lt;735,666+13002/(738-L1584),IF(L1584&lt;900,545+17820/(L1584-731),650)))</f>
        <v>665.48970148911496</v>
      </c>
      <c r="O1584" s="12">
        <f>LambdaP*MassivW/(dP/1000)/(N1584*RhoA)/(1+M1584/3)*(D1584-L1584)*DeltaT-(EXP(M1584/10)-1)*(D1584-D1583)</f>
        <v>0.23870949410007408</v>
      </c>
      <c r="P1584" s="24">
        <f>P1583+IF(Limit=Oui,MAX(0,S1583),S1583)</f>
        <v>498.6453172957311</v>
      </c>
      <c r="Q1584" s="12">
        <f>Cp*RhoP/(R1584*RhoA)*dP/1000*MassivSI</f>
        <v>0.42562965847723738</v>
      </c>
      <c r="R1584" s="24">
        <f>IF(P1584&lt;600,425+0.773*P1584-1.69/1000*P1584^2+2.22/1000^2*P1584^3,IF(P1584&lt;735,666+13002/(738-P1584),IF(P1584&lt;900,545+17820/(P1584-731),650)))</f>
        <v>665.48970148911496</v>
      </c>
      <c r="S1584" s="12">
        <f>LambdaP*MassivSI/(dP/1000)/(R1584*RhoA)/(1+Q1584/3)*(D1584-P1584)*DeltaT-(EXP(Q1584/10)-1)*(D1584-D1583)</f>
        <v>0.23870949410007408</v>
      </c>
    </row>
    <row r="1585" spans="2:19" x14ac:dyDescent="0.25">
      <c r="B1585" s="3">
        <f t="shared" si="96"/>
        <v>7835</v>
      </c>
      <c r="C1585" s="14">
        <f t="shared" si="97"/>
        <v>130.58333333333334</v>
      </c>
      <c r="D1585" s="11">
        <f t="shared" si="98"/>
        <v>1061.6906760724385</v>
      </c>
      <c r="E1585" s="11">
        <f t="shared" si="99"/>
        <v>498.88402678983118</v>
      </c>
      <c r="F1585" s="11">
        <f>L1585</f>
        <v>498.88402678983118</v>
      </c>
      <c r="G1585" s="11">
        <f>P1585</f>
        <v>498.88402678983118</v>
      </c>
      <c r="H1585" s="24">
        <f>H1584+IF(Limit=Oui,MAX(0,K1584),K1584)</f>
        <v>498.88402678983118</v>
      </c>
      <c r="I1585" s="12">
        <f>Cp*RhoP/(J1585*RhoA)*dP/1000*MassivSS</f>
        <v>0.42551610695467268</v>
      </c>
      <c r="J1585" s="24">
        <f>IF(H1585&lt;600,425+0.773*H1585-1.69/1000*H1585^2+2.22/1000^2*H1585^3,IF(H1585&lt;735,666+13002/(738-H1585),IF(H1585&lt;900,545+17820/(H1585-731),650)))</f>
        <v>665.66729140315147</v>
      </c>
      <c r="K1585" s="12">
        <f>LambdaP*MassivSS/(dP/1000)/(J1585*RhoA)/(1+I1585/3)*(D1585-H1585)*DeltaT-(EXP(I1585/10)-1)*(D1585-D1584)</f>
        <v>0.23859478846725549</v>
      </c>
      <c r="L1585" s="24">
        <f>L1584+IF(Limit=Oui,MAX(0,O1584),O1584)</f>
        <v>498.88402678983118</v>
      </c>
      <c r="M1585" s="12">
        <f>Cp*RhoP/(N1585*RhoA)*dP/1000*MassivW</f>
        <v>0.42551610695467268</v>
      </c>
      <c r="N1585" s="24">
        <f>IF(L1585&lt;600,425+0.773*L1585-1.69/1000*L1585^2+2.22/1000^2*L1585^3,IF(L1585&lt;735,666+13002/(738-L1585),IF(L1585&lt;900,545+17820/(L1585-731),650)))</f>
        <v>665.66729140315147</v>
      </c>
      <c r="O1585" s="12">
        <f>LambdaP*MassivW/(dP/1000)/(N1585*RhoA)/(1+M1585/3)*(D1585-L1585)*DeltaT-(EXP(M1585/10)-1)*(D1585-D1584)</f>
        <v>0.23859478846725549</v>
      </c>
      <c r="P1585" s="24">
        <f>P1584+IF(Limit=Oui,MAX(0,S1584),S1584)</f>
        <v>498.88402678983118</v>
      </c>
      <c r="Q1585" s="12">
        <f>Cp*RhoP/(R1585*RhoA)*dP/1000*MassivSI</f>
        <v>0.42551610695467268</v>
      </c>
      <c r="R1585" s="24">
        <f>IF(P1585&lt;600,425+0.773*P1585-1.69/1000*P1585^2+2.22/1000^2*P1585^3,IF(P1585&lt;735,666+13002/(738-P1585),IF(P1585&lt;900,545+17820/(P1585-731),650)))</f>
        <v>665.66729140315147</v>
      </c>
      <c r="S1585" s="12">
        <f>LambdaP*MassivSI/(dP/1000)/(R1585*RhoA)/(1+Q1585/3)*(D1585-P1585)*DeltaT-(EXP(Q1585/10)-1)*(D1585-D1584)</f>
        <v>0.23859478846725549</v>
      </c>
    </row>
    <row r="1586" spans="2:19" x14ac:dyDescent="0.25">
      <c r="B1586" s="3">
        <f t="shared" si="96"/>
        <v>7840</v>
      </c>
      <c r="C1586" s="14">
        <f t="shared" si="97"/>
        <v>130.66666666666666</v>
      </c>
      <c r="D1586" s="11">
        <f t="shared" si="98"/>
        <v>1061.786171038231</v>
      </c>
      <c r="E1586" s="11">
        <f t="shared" si="99"/>
        <v>499.12262157829844</v>
      </c>
      <c r="F1586" s="11">
        <f>L1586</f>
        <v>499.12262157829844</v>
      </c>
      <c r="G1586" s="11">
        <f>P1586</f>
        <v>499.12262157829844</v>
      </c>
      <c r="H1586" s="24">
        <f>H1585+IF(Limit=Oui,MAX(0,K1585),K1585)</f>
        <v>499.12262157829844</v>
      </c>
      <c r="I1586" s="12">
        <f>Cp*RhoP/(J1586*RhoA)*dP/1000*MassivSS</f>
        <v>0.42540255174112146</v>
      </c>
      <c r="J1586" s="24">
        <f>IF(H1586&lt;600,425+0.773*H1586-1.69/1000*H1586^2+2.22/1000^2*H1586^3,IF(H1586&lt;735,666+13002/(738-H1586),IF(H1586&lt;900,545+17820/(H1586-731),650)))</f>
        <v>665.84498190152749</v>
      </c>
      <c r="K1586" s="12">
        <f>LambdaP*MassivSS/(dP/1000)/(J1586*RhoA)/(1+I1586/3)*(D1586-H1586)*DeltaT-(EXP(I1586/10)-1)*(D1586-D1585)</f>
        <v>0.23848012449157788</v>
      </c>
      <c r="L1586" s="24">
        <f>L1585+IF(Limit=Oui,MAX(0,O1585),O1585)</f>
        <v>499.12262157829844</v>
      </c>
      <c r="M1586" s="12">
        <f>Cp*RhoP/(N1586*RhoA)*dP/1000*MassivW</f>
        <v>0.42540255174112146</v>
      </c>
      <c r="N1586" s="24">
        <f>IF(L1586&lt;600,425+0.773*L1586-1.69/1000*L1586^2+2.22/1000^2*L1586^3,IF(L1586&lt;735,666+13002/(738-L1586),IF(L1586&lt;900,545+17820/(L1586-731),650)))</f>
        <v>665.84498190152749</v>
      </c>
      <c r="O1586" s="12">
        <f>LambdaP*MassivW/(dP/1000)/(N1586*RhoA)/(1+M1586/3)*(D1586-L1586)*DeltaT-(EXP(M1586/10)-1)*(D1586-D1585)</f>
        <v>0.23848012449157788</v>
      </c>
      <c r="P1586" s="24">
        <f>P1585+IF(Limit=Oui,MAX(0,S1585),S1585)</f>
        <v>499.12262157829844</v>
      </c>
      <c r="Q1586" s="12">
        <f>Cp*RhoP/(R1586*RhoA)*dP/1000*MassivSI</f>
        <v>0.42540255174112146</v>
      </c>
      <c r="R1586" s="24">
        <f>IF(P1586&lt;600,425+0.773*P1586-1.69/1000*P1586^2+2.22/1000^2*P1586^3,IF(P1586&lt;735,666+13002/(738-P1586),IF(P1586&lt;900,545+17820/(P1586-731),650)))</f>
        <v>665.84498190152749</v>
      </c>
      <c r="S1586" s="12">
        <f>LambdaP*MassivSI/(dP/1000)/(R1586*RhoA)/(1+Q1586/3)*(D1586-P1586)*DeltaT-(EXP(Q1586/10)-1)*(D1586-D1585)</f>
        <v>0.23848012449157788</v>
      </c>
    </row>
    <row r="1587" spans="2:19" x14ac:dyDescent="0.25">
      <c r="B1587" s="3">
        <f t="shared" si="96"/>
        <v>7845</v>
      </c>
      <c r="C1587" s="14">
        <f t="shared" si="97"/>
        <v>130.75</v>
      </c>
      <c r="D1587" s="11">
        <f t="shared" si="98"/>
        <v>1061.8816051792005</v>
      </c>
      <c r="E1587" s="11">
        <f t="shared" si="99"/>
        <v>499.36110170278999</v>
      </c>
      <c r="F1587" s="11">
        <f>L1587</f>
        <v>499.36110170278999</v>
      </c>
      <c r="G1587" s="11">
        <f>P1587</f>
        <v>499.36110170278999</v>
      </c>
      <c r="H1587" s="24">
        <f>H1586+IF(Limit=Oui,MAX(0,K1586),K1586)</f>
        <v>499.36110170278999</v>
      </c>
      <c r="I1587" s="12">
        <f>Cp*RhoP/(J1587*RhoA)*dP/1000*MassivSS</f>
        <v>0.42528899292688532</v>
      </c>
      <c r="J1587" s="24">
        <f>IF(H1587&lt;600,425+0.773*H1587-1.69/1000*H1587^2+2.22/1000^2*H1587^3,IF(H1587&lt;735,666+13002/(738-H1587),IF(H1587&lt;900,545+17820/(H1587-731),650)))</f>
        <v>666.02277292802353</v>
      </c>
      <c r="K1587" s="12">
        <f>LambdaP*MassivSS/(dP/1000)/(J1587*RhoA)/(1+I1587/3)*(D1587-H1587)*DeltaT-(EXP(I1587/10)-1)*(D1587-D1586)</f>
        <v>0.23836550222914027</v>
      </c>
      <c r="L1587" s="24">
        <f>L1586+IF(Limit=Oui,MAX(0,O1586),O1586)</f>
        <v>499.36110170278999</v>
      </c>
      <c r="M1587" s="12">
        <f>Cp*RhoP/(N1587*RhoA)*dP/1000*MassivW</f>
        <v>0.42528899292688532</v>
      </c>
      <c r="N1587" s="24">
        <f>IF(L1587&lt;600,425+0.773*L1587-1.69/1000*L1587^2+2.22/1000^2*L1587^3,IF(L1587&lt;735,666+13002/(738-L1587),IF(L1587&lt;900,545+17820/(L1587-731),650)))</f>
        <v>666.02277292802353</v>
      </c>
      <c r="O1587" s="12">
        <f>LambdaP*MassivW/(dP/1000)/(N1587*RhoA)/(1+M1587/3)*(D1587-L1587)*DeltaT-(EXP(M1587/10)-1)*(D1587-D1586)</f>
        <v>0.23836550222914027</v>
      </c>
      <c r="P1587" s="24">
        <f>P1586+IF(Limit=Oui,MAX(0,S1586),S1586)</f>
        <v>499.36110170278999</v>
      </c>
      <c r="Q1587" s="12">
        <f>Cp*RhoP/(R1587*RhoA)*dP/1000*MassivSI</f>
        <v>0.42528899292688532</v>
      </c>
      <c r="R1587" s="24">
        <f>IF(P1587&lt;600,425+0.773*P1587-1.69/1000*P1587^2+2.22/1000^2*P1587^3,IF(P1587&lt;735,666+13002/(738-P1587),IF(P1587&lt;900,545+17820/(P1587-731),650)))</f>
        <v>666.02277292802353</v>
      </c>
      <c r="S1587" s="12">
        <f>LambdaP*MassivSI/(dP/1000)/(R1587*RhoA)/(1+Q1587/3)*(D1587-P1587)*DeltaT-(EXP(Q1587/10)-1)*(D1587-D1586)</f>
        <v>0.23836550222914027</v>
      </c>
    </row>
    <row r="1588" spans="2:19" x14ac:dyDescent="0.25">
      <c r="B1588" s="3">
        <f t="shared" si="96"/>
        <v>7850</v>
      </c>
      <c r="C1588" s="14">
        <f t="shared" si="97"/>
        <v>130.83333333333334</v>
      </c>
      <c r="D1588" s="11">
        <f t="shared" si="98"/>
        <v>1061.9769785727815</v>
      </c>
      <c r="E1588" s="11">
        <f t="shared" si="99"/>
        <v>499.59946720501915</v>
      </c>
      <c r="F1588" s="11">
        <f>L1588</f>
        <v>499.59946720501915</v>
      </c>
      <c r="G1588" s="11">
        <f>P1588</f>
        <v>499.59946720501915</v>
      </c>
      <c r="H1588" s="24">
        <f>H1587+IF(Limit=Oui,MAX(0,K1587),K1587)</f>
        <v>499.59946720501915</v>
      </c>
      <c r="I1588" s="12">
        <f>Cp*RhoP/(J1588*RhoA)*dP/1000*MassivSS</f>
        <v>0.42517543060227497</v>
      </c>
      <c r="J1588" s="24">
        <f>IF(H1588&lt;600,425+0.773*H1588-1.69/1000*H1588^2+2.22/1000^2*H1588^3,IF(H1588&lt;735,666+13002/(738-H1588),IF(H1588&lt;900,545+17820/(H1588-731),650)))</f>
        <v>666.2006644261985</v>
      </c>
      <c r="K1588" s="12">
        <f>LambdaP*MassivSS/(dP/1000)/(J1588*RhoA)/(1+I1588/3)*(D1588-H1588)*DeltaT-(EXP(I1588/10)-1)*(D1588-D1587)</f>
        <v>0.23825092173591225</v>
      </c>
      <c r="L1588" s="24">
        <f>L1587+IF(Limit=Oui,MAX(0,O1587),O1587)</f>
        <v>499.59946720501915</v>
      </c>
      <c r="M1588" s="12">
        <f>Cp*RhoP/(N1588*RhoA)*dP/1000*MassivW</f>
        <v>0.42517543060227497</v>
      </c>
      <c r="N1588" s="24">
        <f>IF(L1588&lt;600,425+0.773*L1588-1.69/1000*L1588^2+2.22/1000^2*L1588^3,IF(L1588&lt;735,666+13002/(738-L1588),IF(L1588&lt;900,545+17820/(L1588-731),650)))</f>
        <v>666.2006644261985</v>
      </c>
      <c r="O1588" s="12">
        <f>LambdaP*MassivW/(dP/1000)/(N1588*RhoA)/(1+M1588/3)*(D1588-L1588)*DeltaT-(EXP(M1588/10)-1)*(D1588-D1587)</f>
        <v>0.23825092173591225</v>
      </c>
      <c r="P1588" s="24">
        <f>P1587+IF(Limit=Oui,MAX(0,S1587),S1587)</f>
        <v>499.59946720501915</v>
      </c>
      <c r="Q1588" s="12">
        <f>Cp*RhoP/(R1588*RhoA)*dP/1000*MassivSI</f>
        <v>0.42517543060227497</v>
      </c>
      <c r="R1588" s="24">
        <f>IF(P1588&lt;600,425+0.773*P1588-1.69/1000*P1588^2+2.22/1000^2*P1588^3,IF(P1588&lt;735,666+13002/(738-P1588),IF(P1588&lt;900,545+17820/(P1588-731),650)))</f>
        <v>666.2006644261985</v>
      </c>
      <c r="S1588" s="12">
        <f>LambdaP*MassivSI/(dP/1000)/(R1588*RhoA)/(1+Q1588/3)*(D1588-P1588)*DeltaT-(EXP(Q1588/10)-1)*(D1588-D1587)</f>
        <v>0.23825092173591225</v>
      </c>
    </row>
    <row r="1589" spans="2:19" x14ac:dyDescent="0.25">
      <c r="B1589" s="3">
        <f t="shared" si="96"/>
        <v>7855</v>
      </c>
      <c r="C1589" s="14">
        <f t="shared" si="97"/>
        <v>130.91666666666666</v>
      </c>
      <c r="D1589" s="11">
        <f t="shared" si="98"/>
        <v>1062.0722912962608</v>
      </c>
      <c r="E1589" s="11">
        <f t="shared" si="99"/>
        <v>499.83771812675508</v>
      </c>
      <c r="F1589" s="11">
        <f>L1589</f>
        <v>499.83771812675508</v>
      </c>
      <c r="G1589" s="11">
        <f>P1589</f>
        <v>499.83771812675508</v>
      </c>
      <c r="H1589" s="24">
        <f>H1588+IF(Limit=Oui,MAX(0,K1588),K1588)</f>
        <v>499.83771812675508</v>
      </c>
      <c r="I1589" s="12">
        <f>Cp*RhoP/(J1589*RhoA)*dP/1000*MassivSS</f>
        <v>0.42506186485761061</v>
      </c>
      <c r="J1589" s="24">
        <f>IF(H1589&lt;600,425+0.773*H1589-1.69/1000*H1589^2+2.22/1000^2*H1589^3,IF(H1589&lt;735,666+13002/(738-H1589),IF(H1589&lt;900,545+17820/(H1589-731),650)))</f>
        <v>666.37865633939168</v>
      </c>
      <c r="K1589" s="12">
        <f>LambdaP*MassivSS/(dP/1000)/(J1589*RhoA)/(1+I1589/3)*(D1589-H1589)*DeltaT-(EXP(I1589/10)-1)*(D1589-D1588)</f>
        <v>0.23813638306770488</v>
      </c>
      <c r="L1589" s="24">
        <f>L1588+IF(Limit=Oui,MAX(0,O1588),O1588)</f>
        <v>499.83771812675508</v>
      </c>
      <c r="M1589" s="12">
        <f>Cp*RhoP/(N1589*RhoA)*dP/1000*MassivW</f>
        <v>0.42506186485761061</v>
      </c>
      <c r="N1589" s="24">
        <f>IF(L1589&lt;600,425+0.773*L1589-1.69/1000*L1589^2+2.22/1000^2*L1589^3,IF(L1589&lt;735,666+13002/(738-L1589),IF(L1589&lt;900,545+17820/(L1589-731),650)))</f>
        <v>666.37865633939168</v>
      </c>
      <c r="O1589" s="12">
        <f>LambdaP*MassivW/(dP/1000)/(N1589*RhoA)/(1+M1589/3)*(D1589-L1589)*DeltaT-(EXP(M1589/10)-1)*(D1589-D1588)</f>
        <v>0.23813638306770488</v>
      </c>
      <c r="P1589" s="24">
        <f>P1588+IF(Limit=Oui,MAX(0,S1588),S1588)</f>
        <v>499.83771812675508</v>
      </c>
      <c r="Q1589" s="12">
        <f>Cp*RhoP/(R1589*RhoA)*dP/1000*MassivSI</f>
        <v>0.42506186485761061</v>
      </c>
      <c r="R1589" s="24">
        <f>IF(P1589&lt;600,425+0.773*P1589-1.69/1000*P1589^2+2.22/1000^2*P1589^3,IF(P1589&lt;735,666+13002/(738-P1589),IF(P1589&lt;900,545+17820/(P1589-731),650)))</f>
        <v>666.37865633939168</v>
      </c>
      <c r="S1589" s="12">
        <f>LambdaP*MassivSI/(dP/1000)/(R1589*RhoA)/(1+Q1589/3)*(D1589-P1589)*DeltaT-(EXP(Q1589/10)-1)*(D1589-D1588)</f>
        <v>0.23813638306770488</v>
      </c>
    </row>
    <row r="1590" spans="2:19" x14ac:dyDescent="0.25">
      <c r="B1590" s="3">
        <f t="shared" si="96"/>
        <v>7860</v>
      </c>
      <c r="C1590" s="14">
        <f t="shared" si="97"/>
        <v>131</v>
      </c>
      <c r="D1590" s="11">
        <f t="shared" si="98"/>
        <v>1062.1675434267775</v>
      </c>
      <c r="E1590" s="11">
        <f t="shared" si="99"/>
        <v>500.07585450982276</v>
      </c>
      <c r="F1590" s="11">
        <f>L1590</f>
        <v>500.07585450982276</v>
      </c>
      <c r="G1590" s="11">
        <f>P1590</f>
        <v>500.07585450982276</v>
      </c>
      <c r="H1590" s="24">
        <f>H1589+IF(Limit=Oui,MAX(0,K1589),K1589)</f>
        <v>500.07585450982276</v>
      </c>
      <c r="I1590" s="12">
        <f>Cp*RhoP/(J1590*RhoA)*dP/1000*MassivSS</f>
        <v>0.42494829578321935</v>
      </c>
      <c r="J1590" s="24">
        <f>IF(H1590&lt;600,425+0.773*H1590-1.69/1000*H1590^2+2.22/1000^2*H1590^3,IF(H1590&lt;735,666+13002/(738-H1590),IF(H1590&lt;900,545+17820/(H1590-731),650)))</f>
        <v>666.55674861072339</v>
      </c>
      <c r="K1590" s="12">
        <f>LambdaP*MassivSS/(dP/1000)/(J1590*RhoA)/(1+I1590/3)*(D1590-H1590)*DeltaT-(EXP(I1590/10)-1)*(D1590-D1589)</f>
        <v>0.23802188628018989</v>
      </c>
      <c r="L1590" s="24">
        <f>L1589+IF(Limit=Oui,MAX(0,O1589),O1589)</f>
        <v>500.07585450982276</v>
      </c>
      <c r="M1590" s="12">
        <f>Cp*RhoP/(N1590*RhoA)*dP/1000*MassivW</f>
        <v>0.42494829578321935</v>
      </c>
      <c r="N1590" s="24">
        <f>IF(L1590&lt;600,425+0.773*L1590-1.69/1000*L1590^2+2.22/1000^2*L1590^3,IF(L1590&lt;735,666+13002/(738-L1590),IF(L1590&lt;900,545+17820/(L1590-731),650)))</f>
        <v>666.55674861072339</v>
      </c>
      <c r="O1590" s="12">
        <f>LambdaP*MassivW/(dP/1000)/(N1590*RhoA)/(1+M1590/3)*(D1590-L1590)*DeltaT-(EXP(M1590/10)-1)*(D1590-D1589)</f>
        <v>0.23802188628018989</v>
      </c>
      <c r="P1590" s="24">
        <f>P1589+IF(Limit=Oui,MAX(0,S1589),S1589)</f>
        <v>500.07585450982276</v>
      </c>
      <c r="Q1590" s="12">
        <f>Cp*RhoP/(R1590*RhoA)*dP/1000*MassivSI</f>
        <v>0.42494829578321935</v>
      </c>
      <c r="R1590" s="24">
        <f>IF(P1590&lt;600,425+0.773*P1590-1.69/1000*P1590^2+2.22/1000^2*P1590^3,IF(P1590&lt;735,666+13002/(738-P1590),IF(P1590&lt;900,545+17820/(P1590-731),650)))</f>
        <v>666.55674861072339</v>
      </c>
      <c r="S1590" s="12">
        <f>LambdaP*MassivSI/(dP/1000)/(R1590*RhoA)/(1+Q1590/3)*(D1590-P1590)*DeltaT-(EXP(Q1590/10)-1)*(D1590-D1589)</f>
        <v>0.23802188628018989</v>
      </c>
    </row>
    <row r="1591" spans="2:19" x14ac:dyDescent="0.25">
      <c r="B1591" s="3">
        <f t="shared" si="96"/>
        <v>7865</v>
      </c>
      <c r="C1591" s="14">
        <f t="shared" si="97"/>
        <v>131.08333333333334</v>
      </c>
      <c r="D1591" s="11">
        <f t="shared" si="98"/>
        <v>1062.262735041324</v>
      </c>
      <c r="E1591" s="11">
        <f t="shared" si="99"/>
        <v>500.31387639610296</v>
      </c>
      <c r="F1591" s="11">
        <f>L1591</f>
        <v>500.31387639610296</v>
      </c>
      <c r="G1591" s="11">
        <f>P1591</f>
        <v>500.31387639610296</v>
      </c>
      <c r="H1591" s="24">
        <f>H1590+IF(Limit=Oui,MAX(0,K1590),K1590)</f>
        <v>500.31387639610296</v>
      </c>
      <c r="I1591" s="12">
        <f>Cp*RhoP/(J1591*RhoA)*dP/1000*MassivSS</f>
        <v>0.42483472346943507</v>
      </c>
      <c r="J1591" s="24">
        <f>IF(H1591&lt;600,425+0.773*H1591-1.69/1000*H1591^2+2.22/1000^2*H1591^3,IF(H1591&lt;735,666+13002/(738-H1591),IF(H1591&lt;900,545+17820/(H1591-731),650)))</f>
        <v>666.73494118309611</v>
      </c>
      <c r="K1591" s="12">
        <f>LambdaP*MassivSS/(dP/1000)/(J1591*RhoA)/(1+I1591/3)*(D1591-H1591)*DeltaT-(EXP(I1591/10)-1)*(D1591-D1590)</f>
        <v>0.23790743142884041</v>
      </c>
      <c r="L1591" s="24">
        <f>L1590+IF(Limit=Oui,MAX(0,O1590),O1590)</f>
        <v>500.31387639610296</v>
      </c>
      <c r="M1591" s="12">
        <f>Cp*RhoP/(N1591*RhoA)*dP/1000*MassivW</f>
        <v>0.42483472346943507</v>
      </c>
      <c r="N1591" s="24">
        <f>IF(L1591&lt;600,425+0.773*L1591-1.69/1000*L1591^2+2.22/1000^2*L1591^3,IF(L1591&lt;735,666+13002/(738-L1591),IF(L1591&lt;900,545+17820/(L1591-731),650)))</f>
        <v>666.73494118309611</v>
      </c>
      <c r="O1591" s="12">
        <f>LambdaP*MassivW/(dP/1000)/(N1591*RhoA)/(1+M1591/3)*(D1591-L1591)*DeltaT-(EXP(M1591/10)-1)*(D1591-D1590)</f>
        <v>0.23790743142884041</v>
      </c>
      <c r="P1591" s="24">
        <f>P1590+IF(Limit=Oui,MAX(0,S1590),S1590)</f>
        <v>500.31387639610296</v>
      </c>
      <c r="Q1591" s="12">
        <f>Cp*RhoP/(R1591*RhoA)*dP/1000*MassivSI</f>
        <v>0.42483472346943507</v>
      </c>
      <c r="R1591" s="24">
        <f>IF(P1591&lt;600,425+0.773*P1591-1.69/1000*P1591^2+2.22/1000^2*P1591^3,IF(P1591&lt;735,666+13002/(738-P1591),IF(P1591&lt;900,545+17820/(P1591-731),650)))</f>
        <v>666.73494118309611</v>
      </c>
      <c r="S1591" s="12">
        <f>LambdaP*MassivSI/(dP/1000)/(R1591*RhoA)/(1+Q1591/3)*(D1591-P1591)*DeltaT-(EXP(Q1591/10)-1)*(D1591-D1590)</f>
        <v>0.23790743142884041</v>
      </c>
    </row>
    <row r="1592" spans="2:19" x14ac:dyDescent="0.25">
      <c r="B1592" s="3">
        <f t="shared" si="96"/>
        <v>7870</v>
      </c>
      <c r="C1592" s="14">
        <f t="shared" si="97"/>
        <v>131.16666666666666</v>
      </c>
      <c r="D1592" s="11">
        <f t="shared" si="98"/>
        <v>1062.3578662167461</v>
      </c>
      <c r="E1592" s="11">
        <f t="shared" si="99"/>
        <v>500.55178382753178</v>
      </c>
      <c r="F1592" s="11">
        <f>L1592</f>
        <v>500.55178382753178</v>
      </c>
      <c r="G1592" s="11">
        <f>P1592</f>
        <v>500.55178382753178</v>
      </c>
      <c r="H1592" s="24">
        <f>H1591+IF(Limit=Oui,MAX(0,K1591),K1591)</f>
        <v>500.55178382753178</v>
      </c>
      <c r="I1592" s="12">
        <f>Cp*RhoP/(J1592*RhoA)*dP/1000*MassivSS</f>
        <v>0.42472114800659733</v>
      </c>
      <c r="J1592" s="24">
        <f>IF(H1592&lt;600,425+0.773*H1592-1.69/1000*H1592^2+2.22/1000^2*H1592^3,IF(H1592&lt;735,666+13002/(738-H1592),IF(H1592&lt;900,545+17820/(H1592-731),650)))</f>
        <v>666.91323399919531</v>
      </c>
      <c r="K1592" s="12">
        <f>LambdaP*MassivSS/(dP/1000)/(J1592*RhoA)/(1+I1592/3)*(D1592-H1592)*DeltaT-(EXP(I1592/10)-1)*(D1592-D1591)</f>
        <v>0.23779301856902002</v>
      </c>
      <c r="L1592" s="24">
        <f>L1591+IF(Limit=Oui,MAX(0,O1591),O1591)</f>
        <v>500.55178382753178</v>
      </c>
      <c r="M1592" s="12">
        <f>Cp*RhoP/(N1592*RhoA)*dP/1000*MassivW</f>
        <v>0.42472114800659733</v>
      </c>
      <c r="N1592" s="24">
        <f>IF(L1592&lt;600,425+0.773*L1592-1.69/1000*L1592^2+2.22/1000^2*L1592^3,IF(L1592&lt;735,666+13002/(738-L1592),IF(L1592&lt;900,545+17820/(L1592-731),650)))</f>
        <v>666.91323399919531</v>
      </c>
      <c r="O1592" s="12">
        <f>LambdaP*MassivW/(dP/1000)/(N1592*RhoA)/(1+M1592/3)*(D1592-L1592)*DeltaT-(EXP(M1592/10)-1)*(D1592-D1591)</f>
        <v>0.23779301856902002</v>
      </c>
      <c r="P1592" s="24">
        <f>P1591+IF(Limit=Oui,MAX(0,S1591),S1591)</f>
        <v>500.55178382753178</v>
      </c>
      <c r="Q1592" s="12">
        <f>Cp*RhoP/(R1592*RhoA)*dP/1000*MassivSI</f>
        <v>0.42472114800659733</v>
      </c>
      <c r="R1592" s="24">
        <f>IF(P1592&lt;600,425+0.773*P1592-1.69/1000*P1592^2+2.22/1000^2*P1592^3,IF(P1592&lt;735,666+13002/(738-P1592),IF(P1592&lt;900,545+17820/(P1592-731),650)))</f>
        <v>666.91323399919531</v>
      </c>
      <c r="S1592" s="12">
        <f>LambdaP*MassivSI/(dP/1000)/(R1592*RhoA)/(1+Q1592/3)*(D1592-P1592)*DeltaT-(EXP(Q1592/10)-1)*(D1592-D1591)</f>
        <v>0.23779301856902002</v>
      </c>
    </row>
    <row r="1593" spans="2:19" x14ac:dyDescent="0.25">
      <c r="B1593" s="3">
        <f t="shared" si="96"/>
        <v>7875</v>
      </c>
      <c r="C1593" s="14">
        <f t="shared" si="97"/>
        <v>131.25</v>
      </c>
      <c r="D1593" s="11">
        <f t="shared" si="98"/>
        <v>1062.4529370297435</v>
      </c>
      <c r="E1593" s="11">
        <f t="shared" si="99"/>
        <v>500.78957684610077</v>
      </c>
      <c r="F1593" s="11">
        <f>L1593</f>
        <v>500.78957684610077</v>
      </c>
      <c r="G1593" s="11">
        <f>P1593</f>
        <v>500.78957684610077</v>
      </c>
      <c r="H1593" s="24">
        <f>H1592+IF(Limit=Oui,MAX(0,K1592),K1592)</f>
        <v>500.78957684610077</v>
      </c>
      <c r="I1593" s="12">
        <f>Cp*RhoP/(J1593*RhoA)*dP/1000*MassivSS</f>
        <v>0.42460756948505107</v>
      </c>
      <c r="J1593" s="24">
        <f>IF(H1593&lt;600,425+0.773*H1593-1.69/1000*H1593^2+2.22/1000^2*H1593^3,IF(H1593&lt;735,666+13002/(738-H1593),IF(H1593&lt;900,545+17820/(H1593-731),650)))</f>
        <v>667.09162700148943</v>
      </c>
      <c r="K1593" s="12">
        <f>LambdaP*MassivSS/(dP/1000)/(J1593*RhoA)/(1+I1593/3)*(D1593-H1593)*DeltaT-(EXP(I1593/10)-1)*(D1593-D1592)</f>
        <v>0.23767864775588429</v>
      </c>
      <c r="L1593" s="24">
        <f>L1592+IF(Limit=Oui,MAX(0,O1592),O1592)</f>
        <v>500.78957684610077</v>
      </c>
      <c r="M1593" s="12">
        <f>Cp*RhoP/(N1593*RhoA)*dP/1000*MassivW</f>
        <v>0.42460756948505107</v>
      </c>
      <c r="N1593" s="24">
        <f>IF(L1593&lt;600,425+0.773*L1593-1.69/1000*L1593^2+2.22/1000^2*L1593^3,IF(L1593&lt;735,666+13002/(738-L1593),IF(L1593&lt;900,545+17820/(L1593-731),650)))</f>
        <v>667.09162700148943</v>
      </c>
      <c r="O1593" s="12">
        <f>LambdaP*MassivW/(dP/1000)/(N1593*RhoA)/(1+M1593/3)*(D1593-L1593)*DeltaT-(EXP(M1593/10)-1)*(D1593-D1592)</f>
        <v>0.23767864775588429</v>
      </c>
      <c r="P1593" s="24">
        <f>P1592+IF(Limit=Oui,MAX(0,S1592),S1592)</f>
        <v>500.78957684610077</v>
      </c>
      <c r="Q1593" s="12">
        <f>Cp*RhoP/(R1593*RhoA)*dP/1000*MassivSI</f>
        <v>0.42460756948505107</v>
      </c>
      <c r="R1593" s="24">
        <f>IF(P1593&lt;600,425+0.773*P1593-1.69/1000*P1593^2+2.22/1000^2*P1593^3,IF(P1593&lt;735,666+13002/(738-P1593),IF(P1593&lt;900,545+17820/(P1593-731),650)))</f>
        <v>667.09162700148943</v>
      </c>
      <c r="S1593" s="12">
        <f>LambdaP*MassivSI/(dP/1000)/(R1593*RhoA)/(1+Q1593/3)*(D1593-P1593)*DeltaT-(EXP(Q1593/10)-1)*(D1593-D1592)</f>
        <v>0.23767864775588429</v>
      </c>
    </row>
    <row r="1594" spans="2:19" x14ac:dyDescent="0.25">
      <c r="B1594" s="3">
        <f t="shared" si="96"/>
        <v>7880</v>
      </c>
      <c r="C1594" s="14">
        <f t="shared" si="97"/>
        <v>131.33333333333334</v>
      </c>
      <c r="D1594" s="11">
        <f t="shared" si="98"/>
        <v>1062.5479475568693</v>
      </c>
      <c r="E1594" s="11">
        <f t="shared" si="99"/>
        <v>501.02725549385667</v>
      </c>
      <c r="F1594" s="11">
        <f>L1594</f>
        <v>501.02725549385667</v>
      </c>
      <c r="G1594" s="11">
        <f>P1594</f>
        <v>501.02725549385667</v>
      </c>
      <c r="H1594" s="24">
        <f>H1593+IF(Limit=Oui,MAX(0,K1593),K1593)</f>
        <v>501.02725549385667</v>
      </c>
      <c r="I1594" s="12">
        <f>Cp*RhoP/(J1594*RhoA)*dP/1000*MassivSS</f>
        <v>0.42449398799514487</v>
      </c>
      <c r="J1594" s="24">
        <f>IF(H1594&lt;600,425+0.773*H1594-1.69/1000*H1594^2+2.22/1000^2*H1594^3,IF(H1594&lt;735,666+13002/(738-H1594),IF(H1594&lt;900,545+17820/(H1594-731),650)))</f>
        <v>667.27012013223225</v>
      </c>
      <c r="K1594" s="12">
        <f>LambdaP*MassivSS/(dP/1000)/(J1594*RhoA)/(1+I1594/3)*(D1594-H1594)*DeltaT-(EXP(I1594/10)-1)*(D1594-D1593)</f>
        <v>0.2375643190445077</v>
      </c>
      <c r="L1594" s="24">
        <f>L1593+IF(Limit=Oui,MAX(0,O1593),O1593)</f>
        <v>501.02725549385667</v>
      </c>
      <c r="M1594" s="12">
        <f>Cp*RhoP/(N1594*RhoA)*dP/1000*MassivW</f>
        <v>0.42449398799514487</v>
      </c>
      <c r="N1594" s="24">
        <f>IF(L1594&lt;600,425+0.773*L1594-1.69/1000*L1594^2+2.22/1000^2*L1594^3,IF(L1594&lt;735,666+13002/(738-L1594),IF(L1594&lt;900,545+17820/(L1594-731),650)))</f>
        <v>667.27012013223225</v>
      </c>
      <c r="O1594" s="12">
        <f>LambdaP*MassivW/(dP/1000)/(N1594*RhoA)/(1+M1594/3)*(D1594-L1594)*DeltaT-(EXP(M1594/10)-1)*(D1594-D1593)</f>
        <v>0.2375643190445077</v>
      </c>
      <c r="P1594" s="24">
        <f>P1593+IF(Limit=Oui,MAX(0,S1593),S1593)</f>
        <v>501.02725549385667</v>
      </c>
      <c r="Q1594" s="12">
        <f>Cp*RhoP/(R1594*RhoA)*dP/1000*MassivSI</f>
        <v>0.42449398799514487</v>
      </c>
      <c r="R1594" s="24">
        <f>IF(P1594&lt;600,425+0.773*P1594-1.69/1000*P1594^2+2.22/1000^2*P1594^3,IF(P1594&lt;735,666+13002/(738-P1594),IF(P1594&lt;900,545+17820/(P1594-731),650)))</f>
        <v>667.27012013223225</v>
      </c>
      <c r="S1594" s="12">
        <f>LambdaP*MassivSI/(dP/1000)/(R1594*RhoA)/(1+Q1594/3)*(D1594-P1594)*DeltaT-(EXP(Q1594/10)-1)*(D1594-D1593)</f>
        <v>0.2375643190445077</v>
      </c>
    </row>
    <row r="1595" spans="2:19" x14ac:dyDescent="0.25">
      <c r="B1595" s="3">
        <f t="shared" si="96"/>
        <v>7885</v>
      </c>
      <c r="C1595" s="14">
        <f t="shared" si="97"/>
        <v>131.41666666666666</v>
      </c>
      <c r="D1595" s="11">
        <f t="shared" si="98"/>
        <v>1062.6428978745314</v>
      </c>
      <c r="E1595" s="11">
        <f t="shared" si="99"/>
        <v>501.26481981290118</v>
      </c>
      <c r="F1595" s="11">
        <f>L1595</f>
        <v>501.26481981290118</v>
      </c>
      <c r="G1595" s="11">
        <f>P1595</f>
        <v>501.26481981290118</v>
      </c>
      <c r="H1595" s="24">
        <f>H1594+IF(Limit=Oui,MAX(0,K1594),K1594)</f>
        <v>501.26481981290118</v>
      </c>
      <c r="I1595" s="12">
        <f>Cp*RhoP/(J1595*RhoA)*dP/1000*MassivSS</f>
        <v>0.42438040362723062</v>
      </c>
      <c r="J1595" s="24">
        <f>IF(H1595&lt;600,425+0.773*H1595-1.69/1000*H1595^2+2.22/1000^2*H1595^3,IF(H1595&lt;735,666+13002/(738-H1595),IF(H1595&lt;900,545+17820/(H1595-731),650)))</f>
        <v>667.44871333346282</v>
      </c>
      <c r="K1595" s="12">
        <f>LambdaP*MassivSS/(dP/1000)/(J1595*RhoA)/(1+I1595/3)*(D1595-H1595)*DeltaT-(EXP(I1595/10)-1)*(D1595-D1594)</f>
        <v>0.23745003248975668</v>
      </c>
      <c r="L1595" s="24">
        <f>L1594+IF(Limit=Oui,MAX(0,O1594),O1594)</f>
        <v>501.26481981290118</v>
      </c>
      <c r="M1595" s="12">
        <f>Cp*RhoP/(N1595*RhoA)*dP/1000*MassivW</f>
        <v>0.42438040362723062</v>
      </c>
      <c r="N1595" s="24">
        <f>IF(L1595&lt;600,425+0.773*L1595-1.69/1000*L1595^2+2.22/1000^2*L1595^3,IF(L1595&lt;735,666+13002/(738-L1595),IF(L1595&lt;900,545+17820/(L1595-731),650)))</f>
        <v>667.44871333346282</v>
      </c>
      <c r="O1595" s="12">
        <f>LambdaP*MassivW/(dP/1000)/(N1595*RhoA)/(1+M1595/3)*(D1595-L1595)*DeltaT-(EXP(M1595/10)-1)*(D1595-D1594)</f>
        <v>0.23745003248975668</v>
      </c>
      <c r="P1595" s="24">
        <f>P1594+IF(Limit=Oui,MAX(0,S1594),S1594)</f>
        <v>501.26481981290118</v>
      </c>
      <c r="Q1595" s="12">
        <f>Cp*RhoP/(R1595*RhoA)*dP/1000*MassivSI</f>
        <v>0.42438040362723062</v>
      </c>
      <c r="R1595" s="24">
        <f>IF(P1595&lt;600,425+0.773*P1595-1.69/1000*P1595^2+2.22/1000^2*P1595^3,IF(P1595&lt;735,666+13002/(738-P1595),IF(P1595&lt;900,545+17820/(P1595-731),650)))</f>
        <v>667.44871333346282</v>
      </c>
      <c r="S1595" s="12">
        <f>LambdaP*MassivSI/(dP/1000)/(R1595*RhoA)/(1+Q1595/3)*(D1595-P1595)*DeltaT-(EXP(Q1595/10)-1)*(D1595-D1594)</f>
        <v>0.23745003248975668</v>
      </c>
    </row>
    <row r="1596" spans="2:19" x14ac:dyDescent="0.25">
      <c r="B1596" s="3">
        <f t="shared" si="96"/>
        <v>7890</v>
      </c>
      <c r="C1596" s="14">
        <f t="shared" si="97"/>
        <v>131.5</v>
      </c>
      <c r="D1596" s="11">
        <f t="shared" si="98"/>
        <v>1062.7377880589927</v>
      </c>
      <c r="E1596" s="11">
        <f t="shared" si="99"/>
        <v>501.50226984539091</v>
      </c>
      <c r="F1596" s="11">
        <f>L1596</f>
        <v>501.50226984539091</v>
      </c>
      <c r="G1596" s="11">
        <f>P1596</f>
        <v>501.50226984539091</v>
      </c>
      <c r="H1596" s="24">
        <f>H1595+IF(Limit=Oui,MAX(0,K1595),K1595)</f>
        <v>501.50226984539091</v>
      </c>
      <c r="I1596" s="12">
        <f>Cp*RhoP/(J1596*RhoA)*dP/1000*MassivSS</f>
        <v>0.42426681647166231</v>
      </c>
      <c r="J1596" s="24">
        <f>IF(H1596&lt;600,425+0.773*H1596-1.69/1000*H1596^2+2.22/1000^2*H1596^3,IF(H1596&lt;735,666+13002/(738-H1596),IF(H1596&lt;900,545+17820/(H1596-731),650)))</f>
        <v>667.62740654700656</v>
      </c>
      <c r="K1596" s="12">
        <f>LambdaP*MassivSS/(dP/1000)/(J1596*RhoA)/(1+I1596/3)*(D1596-H1596)*DeltaT-(EXP(I1596/10)-1)*(D1596-D1595)</f>
        <v>0.23733578814633816</v>
      </c>
      <c r="L1596" s="24">
        <f>L1595+IF(Limit=Oui,MAX(0,O1595),O1595)</f>
        <v>501.50226984539091</v>
      </c>
      <c r="M1596" s="12">
        <f>Cp*RhoP/(N1596*RhoA)*dP/1000*MassivW</f>
        <v>0.42426681647166231</v>
      </c>
      <c r="N1596" s="24">
        <f>IF(L1596&lt;600,425+0.773*L1596-1.69/1000*L1596^2+2.22/1000^2*L1596^3,IF(L1596&lt;735,666+13002/(738-L1596),IF(L1596&lt;900,545+17820/(L1596-731),650)))</f>
        <v>667.62740654700656</v>
      </c>
      <c r="O1596" s="12">
        <f>LambdaP*MassivW/(dP/1000)/(N1596*RhoA)/(1+M1596/3)*(D1596-L1596)*DeltaT-(EXP(M1596/10)-1)*(D1596-D1595)</f>
        <v>0.23733578814633816</v>
      </c>
      <c r="P1596" s="24">
        <f>P1595+IF(Limit=Oui,MAX(0,S1595),S1595)</f>
        <v>501.50226984539091</v>
      </c>
      <c r="Q1596" s="12">
        <f>Cp*RhoP/(R1596*RhoA)*dP/1000*MassivSI</f>
        <v>0.42426681647166231</v>
      </c>
      <c r="R1596" s="24">
        <f>IF(P1596&lt;600,425+0.773*P1596-1.69/1000*P1596^2+2.22/1000^2*P1596^3,IF(P1596&lt;735,666+13002/(738-P1596),IF(P1596&lt;900,545+17820/(P1596-731),650)))</f>
        <v>667.62740654700656</v>
      </c>
      <c r="S1596" s="12">
        <f>LambdaP*MassivSI/(dP/1000)/(R1596*RhoA)/(1+Q1596/3)*(D1596-P1596)*DeltaT-(EXP(Q1596/10)-1)*(D1596-D1595)</f>
        <v>0.23733578814633816</v>
      </c>
    </row>
    <row r="1597" spans="2:19" x14ac:dyDescent="0.25">
      <c r="B1597" s="3">
        <f t="shared" si="96"/>
        <v>7895</v>
      </c>
      <c r="C1597" s="14">
        <f t="shared" si="97"/>
        <v>131.58333333333334</v>
      </c>
      <c r="D1597" s="11">
        <f t="shared" si="98"/>
        <v>1062.8326181863713</v>
      </c>
      <c r="E1597" s="11">
        <f t="shared" si="99"/>
        <v>501.73960563353722</v>
      </c>
      <c r="F1597" s="11">
        <f>L1597</f>
        <v>501.73960563353722</v>
      </c>
      <c r="G1597" s="11">
        <f>P1597</f>
        <v>501.73960563353722</v>
      </c>
      <c r="H1597" s="24">
        <f>H1596+IF(Limit=Oui,MAX(0,K1596),K1596)</f>
        <v>501.73960563353722</v>
      </c>
      <c r="I1597" s="12">
        <f>Cp*RhoP/(J1597*RhoA)*dP/1000*MassivSS</f>
        <v>0.4241532266187954</v>
      </c>
      <c r="J1597" s="24">
        <f>IF(H1597&lt;600,425+0.773*H1597-1.69/1000*H1597^2+2.22/1000^2*H1597^3,IF(H1597&lt;735,666+13002/(738-H1597),IF(H1597&lt;900,545+17820/(H1597-731),650)))</f>
        <v>667.80619971447595</v>
      </c>
      <c r="K1597" s="12">
        <f>LambdaP*MassivSS/(dP/1000)/(J1597*RhoA)/(1+I1597/3)*(D1597-H1597)*DeltaT-(EXP(I1597/10)-1)*(D1597-D1596)</f>
        <v>0.23722158606881966</v>
      </c>
      <c r="L1597" s="24">
        <f>L1596+IF(Limit=Oui,MAX(0,O1596),O1596)</f>
        <v>501.73960563353722</v>
      </c>
      <c r="M1597" s="12">
        <f>Cp*RhoP/(N1597*RhoA)*dP/1000*MassivW</f>
        <v>0.4241532266187954</v>
      </c>
      <c r="N1597" s="24">
        <f>IF(L1597&lt;600,425+0.773*L1597-1.69/1000*L1597^2+2.22/1000^2*L1597^3,IF(L1597&lt;735,666+13002/(738-L1597),IF(L1597&lt;900,545+17820/(L1597-731),650)))</f>
        <v>667.80619971447595</v>
      </c>
      <c r="O1597" s="12">
        <f>LambdaP*MassivW/(dP/1000)/(N1597*RhoA)/(1+M1597/3)*(D1597-L1597)*DeltaT-(EXP(M1597/10)-1)*(D1597-D1596)</f>
        <v>0.23722158606881966</v>
      </c>
      <c r="P1597" s="24">
        <f>P1596+IF(Limit=Oui,MAX(0,S1596),S1596)</f>
        <v>501.73960563353722</v>
      </c>
      <c r="Q1597" s="12">
        <f>Cp*RhoP/(R1597*RhoA)*dP/1000*MassivSI</f>
        <v>0.4241532266187954</v>
      </c>
      <c r="R1597" s="24">
        <f>IF(P1597&lt;600,425+0.773*P1597-1.69/1000*P1597^2+2.22/1000^2*P1597^3,IF(P1597&lt;735,666+13002/(738-P1597),IF(P1597&lt;900,545+17820/(P1597-731),650)))</f>
        <v>667.80619971447595</v>
      </c>
      <c r="S1597" s="12">
        <f>LambdaP*MassivSI/(dP/1000)/(R1597*RhoA)/(1+Q1597/3)*(D1597-P1597)*DeltaT-(EXP(Q1597/10)-1)*(D1597-D1596)</f>
        <v>0.23722158606881966</v>
      </c>
    </row>
    <row r="1598" spans="2:19" x14ac:dyDescent="0.25">
      <c r="B1598" s="3">
        <f t="shared" si="96"/>
        <v>7900</v>
      </c>
      <c r="C1598" s="14">
        <f t="shared" si="97"/>
        <v>131.66666666666666</v>
      </c>
      <c r="D1598" s="11">
        <f t="shared" si="98"/>
        <v>1062.9273883326409</v>
      </c>
      <c r="E1598" s="11">
        <f t="shared" si="99"/>
        <v>501.97682721960604</v>
      </c>
      <c r="F1598" s="11">
        <f>L1598</f>
        <v>501.97682721960604</v>
      </c>
      <c r="G1598" s="11">
        <f>P1598</f>
        <v>501.97682721960604</v>
      </c>
      <c r="H1598" s="24">
        <f>H1597+IF(Limit=Oui,MAX(0,K1597),K1597)</f>
        <v>501.97682721960604</v>
      </c>
      <c r="I1598" s="12">
        <f>Cp*RhoP/(J1598*RhoA)*dP/1000*MassivSS</f>
        <v>0.4240396341589861</v>
      </c>
      <c r="J1598" s="24">
        <f>IF(H1598&lt;600,425+0.773*H1598-1.69/1000*H1598^2+2.22/1000^2*H1598^3,IF(H1598&lt;735,666+13002/(738-H1598),IF(H1598&lt;900,545+17820/(H1598-731),650)))</f>
        <v>667.98509277727157</v>
      </c>
      <c r="K1598" s="12">
        <f>LambdaP*MassivSS/(dP/1000)/(J1598*RhoA)/(1+I1598/3)*(D1598-H1598)*DeltaT-(EXP(I1598/10)-1)*(D1598-D1597)</f>
        <v>0.23710742631160936</v>
      </c>
      <c r="L1598" s="24">
        <f>L1597+IF(Limit=Oui,MAX(0,O1597),O1597)</f>
        <v>501.97682721960604</v>
      </c>
      <c r="M1598" s="12">
        <f>Cp*RhoP/(N1598*RhoA)*dP/1000*MassivW</f>
        <v>0.4240396341589861</v>
      </c>
      <c r="N1598" s="24">
        <f>IF(L1598&lt;600,425+0.773*L1598-1.69/1000*L1598^2+2.22/1000^2*L1598^3,IF(L1598&lt;735,666+13002/(738-L1598),IF(L1598&lt;900,545+17820/(L1598-731),650)))</f>
        <v>667.98509277727157</v>
      </c>
      <c r="O1598" s="12">
        <f>LambdaP*MassivW/(dP/1000)/(N1598*RhoA)/(1+M1598/3)*(D1598-L1598)*DeltaT-(EXP(M1598/10)-1)*(D1598-D1597)</f>
        <v>0.23710742631160936</v>
      </c>
      <c r="P1598" s="24">
        <f>P1597+IF(Limit=Oui,MAX(0,S1597),S1597)</f>
        <v>501.97682721960604</v>
      </c>
      <c r="Q1598" s="12">
        <f>Cp*RhoP/(R1598*RhoA)*dP/1000*MassivSI</f>
        <v>0.4240396341589861</v>
      </c>
      <c r="R1598" s="24">
        <f>IF(P1598&lt;600,425+0.773*P1598-1.69/1000*P1598^2+2.22/1000^2*P1598^3,IF(P1598&lt;735,666+13002/(738-P1598),IF(P1598&lt;900,545+17820/(P1598-731),650)))</f>
        <v>667.98509277727157</v>
      </c>
      <c r="S1598" s="12">
        <f>LambdaP*MassivSI/(dP/1000)/(R1598*RhoA)/(1+Q1598/3)*(D1598-P1598)*DeltaT-(EXP(Q1598/10)-1)*(D1598-D1597)</f>
        <v>0.23710742631160936</v>
      </c>
    </row>
    <row r="1599" spans="2:19" x14ac:dyDescent="0.25">
      <c r="B1599" s="3">
        <f t="shared" si="96"/>
        <v>7905</v>
      </c>
      <c r="C1599" s="14">
        <f t="shared" si="97"/>
        <v>131.75</v>
      </c>
      <c r="D1599" s="11">
        <f t="shared" si="98"/>
        <v>1063.0220985736305</v>
      </c>
      <c r="E1599" s="11">
        <f t="shared" si="99"/>
        <v>502.21393464591762</v>
      </c>
      <c r="F1599" s="11">
        <f>L1599</f>
        <v>502.21393464591762</v>
      </c>
      <c r="G1599" s="11">
        <f>P1599</f>
        <v>502.21393464591762</v>
      </c>
      <c r="H1599" s="24">
        <f>H1598+IF(Limit=Oui,MAX(0,K1598),K1598)</f>
        <v>502.21393464591762</v>
      </c>
      <c r="I1599" s="12">
        <f>Cp*RhoP/(J1599*RhoA)*dP/1000*MassivSS</f>
        <v>0.42392603918258992</v>
      </c>
      <c r="J1599" s="24">
        <f>IF(H1599&lt;600,425+0.773*H1599-1.69/1000*H1599^2+2.22/1000^2*H1599^3,IF(H1599&lt;735,666+13002/(738-H1599),IF(H1599&lt;900,545+17820/(H1599-731),650)))</f>
        <v>668.16408567658345</v>
      </c>
      <c r="K1599" s="12">
        <f>LambdaP*MassivSS/(dP/1000)/(J1599*RhoA)/(1+I1599/3)*(D1599-H1599)*DeltaT-(EXP(I1599/10)-1)*(D1599-D1598)</f>
        <v>0.23699330892899476</v>
      </c>
      <c r="L1599" s="24">
        <f>L1598+IF(Limit=Oui,MAX(0,O1598),O1598)</f>
        <v>502.21393464591762</v>
      </c>
      <c r="M1599" s="12">
        <f>Cp*RhoP/(N1599*RhoA)*dP/1000*MassivW</f>
        <v>0.42392603918258992</v>
      </c>
      <c r="N1599" s="24">
        <f>IF(L1599&lt;600,425+0.773*L1599-1.69/1000*L1599^2+2.22/1000^2*L1599^3,IF(L1599&lt;735,666+13002/(738-L1599),IF(L1599&lt;900,545+17820/(L1599-731),650)))</f>
        <v>668.16408567658345</v>
      </c>
      <c r="O1599" s="12">
        <f>LambdaP*MassivW/(dP/1000)/(N1599*RhoA)/(1+M1599/3)*(D1599-L1599)*DeltaT-(EXP(M1599/10)-1)*(D1599-D1598)</f>
        <v>0.23699330892899476</v>
      </c>
      <c r="P1599" s="24">
        <f>P1598+IF(Limit=Oui,MAX(0,S1598),S1598)</f>
        <v>502.21393464591762</v>
      </c>
      <c r="Q1599" s="12">
        <f>Cp*RhoP/(R1599*RhoA)*dP/1000*MassivSI</f>
        <v>0.42392603918258992</v>
      </c>
      <c r="R1599" s="24">
        <f>IF(P1599&lt;600,425+0.773*P1599-1.69/1000*P1599^2+2.22/1000^2*P1599^3,IF(P1599&lt;735,666+13002/(738-P1599),IF(P1599&lt;900,545+17820/(P1599-731),650)))</f>
        <v>668.16408567658345</v>
      </c>
      <c r="S1599" s="12">
        <f>LambdaP*MassivSI/(dP/1000)/(R1599*RhoA)/(1+Q1599/3)*(D1599-P1599)*DeltaT-(EXP(Q1599/10)-1)*(D1599-D1598)</f>
        <v>0.23699330892899476</v>
      </c>
    </row>
    <row r="1600" spans="2:19" x14ac:dyDescent="0.25">
      <c r="B1600" s="3">
        <f t="shared" si="96"/>
        <v>7910</v>
      </c>
      <c r="C1600" s="14">
        <f t="shared" si="97"/>
        <v>131.83333333333334</v>
      </c>
      <c r="D1600" s="11">
        <f t="shared" si="98"/>
        <v>1063.1167489850259</v>
      </c>
      <c r="E1600" s="11">
        <f t="shared" si="99"/>
        <v>502.45092795484663</v>
      </c>
      <c r="F1600" s="11">
        <f>L1600</f>
        <v>502.45092795484663</v>
      </c>
      <c r="G1600" s="11">
        <f>P1600</f>
        <v>502.45092795484663</v>
      </c>
      <c r="H1600" s="24">
        <f>H1599+IF(Limit=Oui,MAX(0,K1599),K1599)</f>
        <v>502.45092795484663</v>
      </c>
      <c r="I1600" s="12">
        <f>Cp*RhoP/(J1600*RhoA)*dP/1000*MassivSS</f>
        <v>0.42381244177996136</v>
      </c>
      <c r="J1600" s="24">
        <f>IF(H1600&lt;600,425+0.773*H1600-1.69/1000*H1600^2+2.22/1000^2*H1600^3,IF(H1600&lt;735,666+13002/(738-H1600),IF(H1600&lt;900,545+17820/(H1600-731),650)))</f>
        <v>668.34317835339061</v>
      </c>
      <c r="K1600" s="12">
        <f>LambdaP*MassivSS/(dP/1000)/(J1600*RhoA)/(1+I1600/3)*(D1600-H1600)*DeltaT-(EXP(I1600/10)-1)*(D1600-D1599)</f>
        <v>0.23687923397504518</v>
      </c>
      <c r="L1600" s="24">
        <f>L1599+IF(Limit=Oui,MAX(0,O1599),O1599)</f>
        <v>502.45092795484663</v>
      </c>
      <c r="M1600" s="12">
        <f>Cp*RhoP/(N1600*RhoA)*dP/1000*MassivW</f>
        <v>0.42381244177996136</v>
      </c>
      <c r="N1600" s="24">
        <f>IF(L1600&lt;600,425+0.773*L1600-1.69/1000*L1600^2+2.22/1000^2*L1600^3,IF(L1600&lt;735,666+13002/(738-L1600),IF(L1600&lt;900,545+17820/(L1600-731),650)))</f>
        <v>668.34317835339061</v>
      </c>
      <c r="O1600" s="12">
        <f>LambdaP*MassivW/(dP/1000)/(N1600*RhoA)/(1+M1600/3)*(D1600-L1600)*DeltaT-(EXP(M1600/10)-1)*(D1600-D1599)</f>
        <v>0.23687923397504518</v>
      </c>
      <c r="P1600" s="24">
        <f>P1599+IF(Limit=Oui,MAX(0,S1599),S1599)</f>
        <v>502.45092795484663</v>
      </c>
      <c r="Q1600" s="12">
        <f>Cp*RhoP/(R1600*RhoA)*dP/1000*MassivSI</f>
        <v>0.42381244177996136</v>
      </c>
      <c r="R1600" s="24">
        <f>IF(P1600&lt;600,425+0.773*P1600-1.69/1000*P1600^2+2.22/1000^2*P1600^3,IF(P1600&lt;735,666+13002/(738-P1600),IF(P1600&lt;900,545+17820/(P1600-731),650)))</f>
        <v>668.34317835339061</v>
      </c>
      <c r="S1600" s="12">
        <f>LambdaP*MassivSI/(dP/1000)/(R1600*RhoA)/(1+Q1600/3)*(D1600-P1600)*DeltaT-(EXP(Q1600/10)-1)*(D1600-D1599)</f>
        <v>0.23687923397504518</v>
      </c>
    </row>
    <row r="1601" spans="2:19" x14ac:dyDescent="0.25">
      <c r="B1601" s="3">
        <f t="shared" si="96"/>
        <v>7915</v>
      </c>
      <c r="C1601" s="14">
        <f t="shared" si="97"/>
        <v>131.91666666666666</v>
      </c>
      <c r="D1601" s="11">
        <f t="shared" si="98"/>
        <v>1063.2113396423701</v>
      </c>
      <c r="E1601" s="11">
        <f t="shared" si="99"/>
        <v>502.68780718882169</v>
      </c>
      <c r="F1601" s="11">
        <f>L1601</f>
        <v>502.68780718882169</v>
      </c>
      <c r="G1601" s="11">
        <f>P1601</f>
        <v>502.68780718882169</v>
      </c>
      <c r="H1601" s="24">
        <f>H1600+IF(Limit=Oui,MAX(0,K1600),K1600)</f>
        <v>502.68780718882169</v>
      </c>
      <c r="I1601" s="12">
        <f>Cp*RhoP/(J1601*RhoA)*dP/1000*MassivSS</f>
        <v>0.42369884204145214</v>
      </c>
      <c r="J1601" s="24">
        <f>IF(H1601&lt;600,425+0.773*H1601-1.69/1000*H1601^2+2.22/1000^2*H1601^3,IF(H1601&lt;735,666+13002/(738-H1601),IF(H1601&lt;900,545+17820/(H1601-731),650)))</f>
        <v>668.52237074846425</v>
      </c>
      <c r="K1601" s="12">
        <f>LambdaP*MassivSS/(dP/1000)/(J1601*RhoA)/(1+I1601/3)*(D1601-H1601)*DeltaT-(EXP(I1601/10)-1)*(D1601-D1600)</f>
        <v>0.23676520150368038</v>
      </c>
      <c r="L1601" s="24">
        <f>L1600+IF(Limit=Oui,MAX(0,O1600),O1600)</f>
        <v>502.68780718882169</v>
      </c>
      <c r="M1601" s="12">
        <f>Cp*RhoP/(N1601*RhoA)*dP/1000*MassivW</f>
        <v>0.42369884204145214</v>
      </c>
      <c r="N1601" s="24">
        <f>IF(L1601&lt;600,425+0.773*L1601-1.69/1000*L1601^2+2.22/1000^2*L1601^3,IF(L1601&lt;735,666+13002/(738-L1601),IF(L1601&lt;900,545+17820/(L1601-731),650)))</f>
        <v>668.52237074846425</v>
      </c>
      <c r="O1601" s="12">
        <f>LambdaP*MassivW/(dP/1000)/(N1601*RhoA)/(1+M1601/3)*(D1601-L1601)*DeltaT-(EXP(M1601/10)-1)*(D1601-D1600)</f>
        <v>0.23676520150368038</v>
      </c>
      <c r="P1601" s="24">
        <f>P1600+IF(Limit=Oui,MAX(0,S1600),S1600)</f>
        <v>502.68780718882169</v>
      </c>
      <c r="Q1601" s="12">
        <f>Cp*RhoP/(R1601*RhoA)*dP/1000*MassivSI</f>
        <v>0.42369884204145214</v>
      </c>
      <c r="R1601" s="24">
        <f>IF(P1601&lt;600,425+0.773*P1601-1.69/1000*P1601^2+2.22/1000^2*P1601^3,IF(P1601&lt;735,666+13002/(738-P1601),IF(P1601&lt;900,545+17820/(P1601-731),650)))</f>
        <v>668.52237074846425</v>
      </c>
      <c r="S1601" s="12">
        <f>LambdaP*MassivSI/(dP/1000)/(R1601*RhoA)/(1+Q1601/3)*(D1601-P1601)*DeltaT-(EXP(Q1601/10)-1)*(D1601-D1600)</f>
        <v>0.23676520150368038</v>
      </c>
    </row>
    <row r="1602" spans="2:19" x14ac:dyDescent="0.25">
      <c r="B1602" s="3">
        <f t="shared" si="96"/>
        <v>7920</v>
      </c>
      <c r="C1602" s="14">
        <f t="shared" si="97"/>
        <v>132</v>
      </c>
      <c r="D1602" s="11">
        <f t="shared" si="98"/>
        <v>1063.305870621062</v>
      </c>
      <c r="E1602" s="11">
        <f t="shared" si="99"/>
        <v>502.92457239032535</v>
      </c>
      <c r="F1602" s="11">
        <f>L1602</f>
        <v>502.92457239032535</v>
      </c>
      <c r="G1602" s="11">
        <f>P1602</f>
        <v>502.92457239032535</v>
      </c>
      <c r="H1602" s="24">
        <f>H1601+IF(Limit=Oui,MAX(0,K1601),K1601)</f>
        <v>502.92457239032535</v>
      </c>
      <c r="I1602" s="12">
        <f>Cp*RhoP/(J1602*RhoA)*dP/1000*MassivSS</f>
        <v>0.42358524005741249</v>
      </c>
      <c r="J1602" s="24">
        <f>IF(H1602&lt;600,425+0.773*H1602-1.69/1000*H1602^2+2.22/1000^2*H1602^3,IF(H1602&lt;735,666+13002/(738-H1602),IF(H1602&lt;900,545+17820/(H1602-731),650)))</f>
        <v>668.70166280236515</v>
      </c>
      <c r="K1602" s="12">
        <f>LambdaP*MassivSS/(dP/1000)/(J1602*RhoA)/(1+I1602/3)*(D1602-H1602)*DeltaT-(EXP(I1602/10)-1)*(D1602-D1601)</f>
        <v>0.23665121156874871</v>
      </c>
      <c r="L1602" s="24">
        <f>L1601+IF(Limit=Oui,MAX(0,O1601),O1601)</f>
        <v>502.92457239032535</v>
      </c>
      <c r="M1602" s="12">
        <f>Cp*RhoP/(N1602*RhoA)*dP/1000*MassivW</f>
        <v>0.42358524005741249</v>
      </c>
      <c r="N1602" s="24">
        <f>IF(L1602&lt;600,425+0.773*L1602-1.69/1000*L1602^2+2.22/1000^2*L1602^3,IF(L1602&lt;735,666+13002/(738-L1602),IF(L1602&lt;900,545+17820/(L1602-731),650)))</f>
        <v>668.70166280236515</v>
      </c>
      <c r="O1602" s="12">
        <f>LambdaP*MassivW/(dP/1000)/(N1602*RhoA)/(1+M1602/3)*(D1602-L1602)*DeltaT-(EXP(M1602/10)-1)*(D1602-D1601)</f>
        <v>0.23665121156874871</v>
      </c>
      <c r="P1602" s="24">
        <f>P1601+IF(Limit=Oui,MAX(0,S1601),S1601)</f>
        <v>502.92457239032535</v>
      </c>
      <c r="Q1602" s="12">
        <f>Cp*RhoP/(R1602*RhoA)*dP/1000*MassivSI</f>
        <v>0.42358524005741249</v>
      </c>
      <c r="R1602" s="24">
        <f>IF(P1602&lt;600,425+0.773*P1602-1.69/1000*P1602^2+2.22/1000^2*P1602^3,IF(P1602&lt;735,666+13002/(738-P1602),IF(P1602&lt;900,545+17820/(P1602-731),650)))</f>
        <v>668.70166280236515</v>
      </c>
      <c r="S1602" s="12">
        <f>LambdaP*MassivSI/(dP/1000)/(R1602*RhoA)/(1+Q1602/3)*(D1602-P1602)*DeltaT-(EXP(Q1602/10)-1)*(D1602-D1601)</f>
        <v>0.23665121156874871</v>
      </c>
    </row>
    <row r="1603" spans="2:19" x14ac:dyDescent="0.25">
      <c r="B1603" s="3">
        <f t="shared" si="96"/>
        <v>7925</v>
      </c>
      <c r="C1603" s="14">
        <f t="shared" si="97"/>
        <v>132.08333333333334</v>
      </c>
      <c r="D1603" s="11">
        <f t="shared" si="98"/>
        <v>1063.4003419963585</v>
      </c>
      <c r="E1603" s="11">
        <f t="shared" si="99"/>
        <v>503.16122360189411</v>
      </c>
      <c r="F1603" s="11">
        <f>L1603</f>
        <v>503.16122360189411</v>
      </c>
      <c r="G1603" s="11">
        <f>P1603</f>
        <v>503.16122360189411</v>
      </c>
      <c r="H1603" s="24">
        <f>H1602+IF(Limit=Oui,MAX(0,K1602),K1602)</f>
        <v>503.16122360189411</v>
      </c>
      <c r="I1603" s="12">
        <f>Cp*RhoP/(J1603*RhoA)*dP/1000*MassivSS</f>
        <v>0.42347163591818704</v>
      </c>
      <c r="J1603" s="24">
        <f>IF(H1603&lt;600,425+0.773*H1603-1.69/1000*H1603^2+2.22/1000^2*H1603^3,IF(H1603&lt;735,666+13002/(738-H1603),IF(H1603&lt;900,545+17820/(H1603-731),650)))</f>
        <v>668.88105445544829</v>
      </c>
      <c r="K1603" s="12">
        <f>LambdaP*MassivSS/(dP/1000)/(J1603*RhoA)/(1+I1603/3)*(D1603-H1603)*DeltaT-(EXP(I1603/10)-1)*(D1603-D1602)</f>
        <v>0.23653726422384036</v>
      </c>
      <c r="L1603" s="24">
        <f>L1602+IF(Limit=Oui,MAX(0,O1602),O1602)</f>
        <v>503.16122360189411</v>
      </c>
      <c r="M1603" s="12">
        <f>Cp*RhoP/(N1603*RhoA)*dP/1000*MassivW</f>
        <v>0.42347163591818704</v>
      </c>
      <c r="N1603" s="24">
        <f>IF(L1603&lt;600,425+0.773*L1603-1.69/1000*L1603^2+2.22/1000^2*L1603^3,IF(L1603&lt;735,666+13002/(738-L1603),IF(L1603&lt;900,545+17820/(L1603-731),650)))</f>
        <v>668.88105445544829</v>
      </c>
      <c r="O1603" s="12">
        <f>LambdaP*MassivW/(dP/1000)/(N1603*RhoA)/(1+M1603/3)*(D1603-L1603)*DeltaT-(EXP(M1603/10)-1)*(D1603-D1602)</f>
        <v>0.23653726422384036</v>
      </c>
      <c r="P1603" s="24">
        <f>P1602+IF(Limit=Oui,MAX(0,S1602),S1602)</f>
        <v>503.16122360189411</v>
      </c>
      <c r="Q1603" s="12">
        <f>Cp*RhoP/(R1603*RhoA)*dP/1000*MassivSI</f>
        <v>0.42347163591818704</v>
      </c>
      <c r="R1603" s="24">
        <f>IF(P1603&lt;600,425+0.773*P1603-1.69/1000*P1603^2+2.22/1000^2*P1603^3,IF(P1603&lt;735,666+13002/(738-P1603),IF(P1603&lt;900,545+17820/(P1603-731),650)))</f>
        <v>668.88105445544829</v>
      </c>
      <c r="S1603" s="12">
        <f>LambdaP*MassivSI/(dP/1000)/(R1603*RhoA)/(1+Q1603/3)*(D1603-P1603)*DeltaT-(EXP(Q1603/10)-1)*(D1603-D1602)</f>
        <v>0.23653726422384036</v>
      </c>
    </row>
    <row r="1604" spans="2:19" x14ac:dyDescent="0.25">
      <c r="B1604" s="3">
        <f t="shared" si="96"/>
        <v>7930</v>
      </c>
      <c r="C1604" s="14">
        <f t="shared" si="97"/>
        <v>132.16666666666666</v>
      </c>
      <c r="D1604" s="11">
        <f t="shared" si="98"/>
        <v>1063.4947538433744</v>
      </c>
      <c r="E1604" s="11">
        <f t="shared" si="99"/>
        <v>503.39776086611795</v>
      </c>
      <c r="F1604" s="11">
        <f>L1604</f>
        <v>503.39776086611795</v>
      </c>
      <c r="G1604" s="11">
        <f>P1604</f>
        <v>503.39776086611795</v>
      </c>
      <c r="H1604" s="24">
        <f>H1603+IF(Limit=Oui,MAX(0,K1603),K1603)</f>
        <v>503.39776086611795</v>
      </c>
      <c r="I1604" s="12">
        <f>Cp*RhoP/(J1604*RhoA)*dP/1000*MassivSS</f>
        <v>0.42335802971411701</v>
      </c>
      <c r="J1604" s="24">
        <f>IF(H1604&lt;600,425+0.773*H1604-1.69/1000*H1604^2+2.22/1000^2*H1604^3,IF(H1604&lt;735,666+13002/(738-H1604),IF(H1604&lt;900,545+17820/(H1604-731),650)))</f>
        <v>669.0605456478612</v>
      </c>
      <c r="K1604" s="12">
        <f>LambdaP*MassivSS/(dP/1000)/(J1604*RhoA)/(1+I1604/3)*(D1604-H1604)*DeltaT-(EXP(I1604/10)-1)*(D1604-D1603)</f>
        <v>0.23642335952243526</v>
      </c>
      <c r="L1604" s="24">
        <f>L1603+IF(Limit=Oui,MAX(0,O1603),O1603)</f>
        <v>503.39776086611795</v>
      </c>
      <c r="M1604" s="12">
        <f>Cp*RhoP/(N1604*RhoA)*dP/1000*MassivW</f>
        <v>0.42335802971411701</v>
      </c>
      <c r="N1604" s="24">
        <f>IF(L1604&lt;600,425+0.773*L1604-1.69/1000*L1604^2+2.22/1000^2*L1604^3,IF(L1604&lt;735,666+13002/(738-L1604),IF(L1604&lt;900,545+17820/(L1604-731),650)))</f>
        <v>669.0605456478612</v>
      </c>
      <c r="O1604" s="12">
        <f>LambdaP*MassivW/(dP/1000)/(N1604*RhoA)/(1+M1604/3)*(D1604-L1604)*DeltaT-(EXP(M1604/10)-1)*(D1604-D1603)</f>
        <v>0.23642335952243526</v>
      </c>
      <c r="P1604" s="24">
        <f>P1603+IF(Limit=Oui,MAX(0,S1603),S1603)</f>
        <v>503.39776086611795</v>
      </c>
      <c r="Q1604" s="12">
        <f>Cp*RhoP/(R1604*RhoA)*dP/1000*MassivSI</f>
        <v>0.42335802971411701</v>
      </c>
      <c r="R1604" s="24">
        <f>IF(P1604&lt;600,425+0.773*P1604-1.69/1000*P1604^2+2.22/1000^2*P1604^3,IF(P1604&lt;735,666+13002/(738-P1604),IF(P1604&lt;900,545+17820/(P1604-731),650)))</f>
        <v>669.0605456478612</v>
      </c>
      <c r="S1604" s="12">
        <f>LambdaP*MassivSI/(dP/1000)/(R1604*RhoA)/(1+Q1604/3)*(D1604-P1604)*DeltaT-(EXP(Q1604/10)-1)*(D1604-D1603)</f>
        <v>0.23642335952243526</v>
      </c>
    </row>
    <row r="1605" spans="2:19" x14ac:dyDescent="0.25">
      <c r="B1605" s="3">
        <f t="shared" si="96"/>
        <v>7935</v>
      </c>
      <c r="C1605" s="14">
        <f t="shared" si="97"/>
        <v>132.25</v>
      </c>
      <c r="D1605" s="11">
        <f t="shared" si="98"/>
        <v>1063.5891062370822</v>
      </c>
      <c r="E1605" s="11">
        <f t="shared" si="99"/>
        <v>503.63418422564041</v>
      </c>
      <c r="F1605" s="11">
        <f>L1605</f>
        <v>503.63418422564041</v>
      </c>
      <c r="G1605" s="11">
        <f>P1605</f>
        <v>503.63418422564041</v>
      </c>
      <c r="H1605" s="24">
        <f>H1604+IF(Limit=Oui,MAX(0,K1604),K1604)</f>
        <v>503.63418422564041</v>
      </c>
      <c r="I1605" s="12">
        <f>Cp*RhoP/(J1605*RhoA)*dP/1000*MassivSS</f>
        <v>0.42324442153553804</v>
      </c>
      <c r="J1605" s="24">
        <f>IF(H1605&lt;600,425+0.773*H1605-1.69/1000*H1605^2+2.22/1000^2*H1605^3,IF(H1605&lt;735,666+13002/(738-H1605),IF(H1605&lt;900,545+17820/(H1605-731),650)))</f>
        <v>669.24013631954563</v>
      </c>
      <c r="K1605" s="12">
        <f>LambdaP*MassivSS/(dP/1000)/(J1605*RhoA)/(1+I1605/3)*(D1605-H1605)*DeltaT-(EXP(I1605/10)-1)*(D1605-D1604)</f>
        <v>0.2363094975178634</v>
      </c>
      <c r="L1605" s="24">
        <f>L1604+IF(Limit=Oui,MAX(0,O1604),O1604)</f>
        <v>503.63418422564041</v>
      </c>
      <c r="M1605" s="12">
        <f>Cp*RhoP/(N1605*RhoA)*dP/1000*MassivW</f>
        <v>0.42324442153553804</v>
      </c>
      <c r="N1605" s="24">
        <f>IF(L1605&lt;600,425+0.773*L1605-1.69/1000*L1605^2+2.22/1000^2*L1605^3,IF(L1605&lt;735,666+13002/(738-L1605),IF(L1605&lt;900,545+17820/(L1605-731),650)))</f>
        <v>669.24013631954563</v>
      </c>
      <c r="O1605" s="12">
        <f>LambdaP*MassivW/(dP/1000)/(N1605*RhoA)/(1+M1605/3)*(D1605-L1605)*DeltaT-(EXP(M1605/10)-1)*(D1605-D1604)</f>
        <v>0.2363094975178634</v>
      </c>
      <c r="P1605" s="24">
        <f>P1604+IF(Limit=Oui,MAX(0,S1604),S1604)</f>
        <v>503.63418422564041</v>
      </c>
      <c r="Q1605" s="12">
        <f>Cp*RhoP/(R1605*RhoA)*dP/1000*MassivSI</f>
        <v>0.42324442153553804</v>
      </c>
      <c r="R1605" s="24">
        <f>IF(P1605&lt;600,425+0.773*P1605-1.69/1000*P1605^2+2.22/1000^2*P1605^3,IF(P1605&lt;735,666+13002/(738-P1605),IF(P1605&lt;900,545+17820/(P1605-731),650)))</f>
        <v>669.24013631954563</v>
      </c>
      <c r="S1605" s="12">
        <f>LambdaP*MassivSI/(dP/1000)/(R1605*RhoA)/(1+Q1605/3)*(D1605-P1605)*DeltaT-(EXP(Q1605/10)-1)*(D1605-D1604)</f>
        <v>0.2363094975178634</v>
      </c>
    </row>
    <row r="1606" spans="2:19" x14ac:dyDescent="0.25">
      <c r="B1606" s="3">
        <f t="shared" si="96"/>
        <v>7940</v>
      </c>
      <c r="C1606" s="14">
        <f t="shared" si="97"/>
        <v>132.33333333333334</v>
      </c>
      <c r="D1606" s="11">
        <f t="shared" si="98"/>
        <v>1063.6833992523129</v>
      </c>
      <c r="E1606" s="11">
        <f t="shared" si="99"/>
        <v>503.87049372315829</v>
      </c>
      <c r="F1606" s="11">
        <f>L1606</f>
        <v>503.87049372315829</v>
      </c>
      <c r="G1606" s="11">
        <f>P1606</f>
        <v>503.87049372315829</v>
      </c>
      <c r="H1606" s="24">
        <f>H1605+IF(Limit=Oui,MAX(0,K1605),K1605)</f>
        <v>503.87049372315829</v>
      </c>
      <c r="I1606" s="12">
        <f>Cp*RhoP/(J1606*RhoA)*dP/1000*MassivSS</f>
        <v>0.42313081147277853</v>
      </c>
      <c r="J1606" s="24">
        <f>IF(H1606&lt;600,425+0.773*H1606-1.69/1000*H1606^2+2.22/1000^2*H1606^3,IF(H1606&lt;735,666+13002/(738-H1606),IF(H1606&lt;900,545+17820/(H1606-731),650)))</f>
        <v>669.41982641023844</v>
      </c>
      <c r="K1606" s="12">
        <f>LambdaP*MassivSS/(dP/1000)/(J1606*RhoA)/(1+I1606/3)*(D1606-H1606)*DeltaT-(EXP(I1606/10)-1)*(D1606-D1605)</f>
        <v>0.23619567826329455</v>
      </c>
      <c r="L1606" s="24">
        <f>L1605+IF(Limit=Oui,MAX(0,O1605),O1605)</f>
        <v>503.87049372315829</v>
      </c>
      <c r="M1606" s="12">
        <f>Cp*RhoP/(N1606*RhoA)*dP/1000*MassivW</f>
        <v>0.42313081147277853</v>
      </c>
      <c r="N1606" s="24">
        <f>IF(L1606&lt;600,425+0.773*L1606-1.69/1000*L1606^2+2.22/1000^2*L1606^3,IF(L1606&lt;735,666+13002/(738-L1606),IF(L1606&lt;900,545+17820/(L1606-731),650)))</f>
        <v>669.41982641023844</v>
      </c>
      <c r="O1606" s="12">
        <f>LambdaP*MassivW/(dP/1000)/(N1606*RhoA)/(1+M1606/3)*(D1606-L1606)*DeltaT-(EXP(M1606/10)-1)*(D1606-D1605)</f>
        <v>0.23619567826329455</v>
      </c>
      <c r="P1606" s="24">
        <f>P1605+IF(Limit=Oui,MAX(0,S1605),S1605)</f>
        <v>503.87049372315829</v>
      </c>
      <c r="Q1606" s="12">
        <f>Cp*RhoP/(R1606*RhoA)*dP/1000*MassivSI</f>
        <v>0.42313081147277853</v>
      </c>
      <c r="R1606" s="24">
        <f>IF(P1606&lt;600,425+0.773*P1606-1.69/1000*P1606^2+2.22/1000^2*P1606^3,IF(P1606&lt;735,666+13002/(738-P1606),IF(P1606&lt;900,545+17820/(P1606-731),650)))</f>
        <v>669.41982641023844</v>
      </c>
      <c r="S1606" s="12">
        <f>LambdaP*MassivSI/(dP/1000)/(R1606*RhoA)/(1+Q1606/3)*(D1606-P1606)*DeltaT-(EXP(Q1606/10)-1)*(D1606-D1605)</f>
        <v>0.23619567826329455</v>
      </c>
    </row>
    <row r="1607" spans="2:19" x14ac:dyDescent="0.25">
      <c r="B1607" s="3">
        <f t="shared" si="96"/>
        <v>7945</v>
      </c>
      <c r="C1607" s="14">
        <f t="shared" si="97"/>
        <v>132.41666666666666</v>
      </c>
      <c r="D1607" s="11">
        <f t="shared" si="98"/>
        <v>1063.7776329637568</v>
      </c>
      <c r="E1607" s="11">
        <f t="shared" si="99"/>
        <v>504.10668940142159</v>
      </c>
      <c r="F1607" s="11">
        <f>L1607</f>
        <v>504.10668940142159</v>
      </c>
      <c r="G1607" s="11">
        <f>P1607</f>
        <v>504.10668940142159</v>
      </c>
      <c r="H1607" s="24">
        <f>H1606+IF(Limit=Oui,MAX(0,K1606),K1606)</f>
        <v>504.10668940142159</v>
      </c>
      <c r="I1607" s="12">
        <f>Cp*RhoP/(J1607*RhoA)*dP/1000*MassivSS</f>
        <v>0.42301719961616036</v>
      </c>
      <c r="J1607" s="24">
        <f>IF(H1607&lt;600,425+0.773*H1607-1.69/1000*H1607^2+2.22/1000^2*H1607^3,IF(H1607&lt;735,666+13002/(738-H1607),IF(H1607&lt;900,545+17820/(H1607-731),650)))</f>
        <v>669.59961585947235</v>
      </c>
      <c r="K1607" s="12">
        <f>LambdaP*MassivSS/(dP/1000)/(J1607*RhoA)/(1+I1607/3)*(D1607-H1607)*DeltaT-(EXP(I1607/10)-1)*(D1607-D1606)</f>
        <v>0.2360819018117192</v>
      </c>
      <c r="L1607" s="24">
        <f>L1606+IF(Limit=Oui,MAX(0,O1606),O1606)</f>
        <v>504.10668940142159</v>
      </c>
      <c r="M1607" s="12">
        <f>Cp*RhoP/(N1607*RhoA)*dP/1000*MassivW</f>
        <v>0.42301719961616036</v>
      </c>
      <c r="N1607" s="24">
        <f>IF(L1607&lt;600,425+0.773*L1607-1.69/1000*L1607^2+2.22/1000^2*L1607^3,IF(L1607&lt;735,666+13002/(738-L1607),IF(L1607&lt;900,545+17820/(L1607-731),650)))</f>
        <v>669.59961585947235</v>
      </c>
      <c r="O1607" s="12">
        <f>LambdaP*MassivW/(dP/1000)/(N1607*RhoA)/(1+M1607/3)*(D1607-L1607)*DeltaT-(EXP(M1607/10)-1)*(D1607-D1606)</f>
        <v>0.2360819018117192</v>
      </c>
      <c r="P1607" s="24">
        <f>P1606+IF(Limit=Oui,MAX(0,S1606),S1606)</f>
        <v>504.10668940142159</v>
      </c>
      <c r="Q1607" s="12">
        <f>Cp*RhoP/(R1607*RhoA)*dP/1000*MassivSI</f>
        <v>0.42301719961616036</v>
      </c>
      <c r="R1607" s="24">
        <f>IF(P1607&lt;600,425+0.773*P1607-1.69/1000*P1607^2+2.22/1000^2*P1607^3,IF(P1607&lt;735,666+13002/(738-P1607),IF(P1607&lt;900,545+17820/(P1607-731),650)))</f>
        <v>669.59961585947235</v>
      </c>
      <c r="S1607" s="12">
        <f>LambdaP*MassivSI/(dP/1000)/(R1607*RhoA)/(1+Q1607/3)*(D1607-P1607)*DeltaT-(EXP(Q1607/10)-1)*(D1607-D1606)</f>
        <v>0.2360819018117192</v>
      </c>
    </row>
    <row r="1608" spans="2:19" x14ac:dyDescent="0.25">
      <c r="B1608" s="3">
        <f t="shared" si="96"/>
        <v>7950</v>
      </c>
      <c r="C1608" s="14">
        <f t="shared" si="97"/>
        <v>132.5</v>
      </c>
      <c r="D1608" s="11">
        <f t="shared" si="98"/>
        <v>1063.8718074459625</v>
      </c>
      <c r="E1608" s="11">
        <f t="shared" si="99"/>
        <v>504.34277130323329</v>
      </c>
      <c r="F1608" s="11">
        <f>L1608</f>
        <v>504.34277130323329</v>
      </c>
      <c r="G1608" s="11">
        <f>P1608</f>
        <v>504.34277130323329</v>
      </c>
      <c r="H1608" s="24">
        <f>H1607+IF(Limit=Oui,MAX(0,K1607),K1607)</f>
        <v>504.34277130323329</v>
      </c>
      <c r="I1608" s="12">
        <f>Cp*RhoP/(J1608*RhoA)*dP/1000*MassivSS</f>
        <v>0.42290358605599704</v>
      </c>
      <c r="J1608" s="24">
        <f>IF(H1608&lt;600,425+0.773*H1608-1.69/1000*H1608^2+2.22/1000^2*H1608^3,IF(H1608&lt;735,666+13002/(738-H1608),IF(H1608&lt;900,545+17820/(H1608-731),650)))</f>
        <v>669.77950460657712</v>
      </c>
      <c r="K1608" s="12">
        <f>LambdaP*MassivSS/(dP/1000)/(J1608*RhoA)/(1+I1608/3)*(D1608-H1608)*DeltaT-(EXP(I1608/10)-1)*(D1608-D1607)</f>
        <v>0.23596816821601699</v>
      </c>
      <c r="L1608" s="24">
        <f>L1607+IF(Limit=Oui,MAX(0,O1607),O1607)</f>
        <v>504.34277130323329</v>
      </c>
      <c r="M1608" s="12">
        <f>Cp*RhoP/(N1608*RhoA)*dP/1000*MassivW</f>
        <v>0.42290358605599704</v>
      </c>
      <c r="N1608" s="24">
        <f>IF(L1608&lt;600,425+0.773*L1608-1.69/1000*L1608^2+2.22/1000^2*L1608^3,IF(L1608&lt;735,666+13002/(738-L1608),IF(L1608&lt;900,545+17820/(L1608-731),650)))</f>
        <v>669.77950460657712</v>
      </c>
      <c r="O1608" s="12">
        <f>LambdaP*MassivW/(dP/1000)/(N1608*RhoA)/(1+M1608/3)*(D1608-L1608)*DeltaT-(EXP(M1608/10)-1)*(D1608-D1607)</f>
        <v>0.23596816821601699</v>
      </c>
      <c r="P1608" s="24">
        <f>P1607+IF(Limit=Oui,MAX(0,S1607),S1607)</f>
        <v>504.34277130323329</v>
      </c>
      <c r="Q1608" s="12">
        <f>Cp*RhoP/(R1608*RhoA)*dP/1000*MassivSI</f>
        <v>0.42290358605599704</v>
      </c>
      <c r="R1608" s="24">
        <f>IF(P1608&lt;600,425+0.773*P1608-1.69/1000*P1608^2+2.22/1000^2*P1608^3,IF(P1608&lt;735,666+13002/(738-P1608),IF(P1608&lt;900,545+17820/(P1608-731),650)))</f>
        <v>669.77950460657712</v>
      </c>
      <c r="S1608" s="12">
        <f>LambdaP*MassivSI/(dP/1000)/(R1608*RhoA)/(1+Q1608/3)*(D1608-P1608)*DeltaT-(EXP(Q1608/10)-1)*(D1608-D1607)</f>
        <v>0.23596816821601699</v>
      </c>
    </row>
    <row r="1609" spans="2:19" x14ac:dyDescent="0.25">
      <c r="B1609" s="3">
        <f t="shared" si="96"/>
        <v>7955</v>
      </c>
      <c r="C1609" s="14">
        <f t="shared" si="97"/>
        <v>132.58333333333334</v>
      </c>
      <c r="D1609" s="11">
        <f t="shared" si="98"/>
        <v>1063.9659227733387</v>
      </c>
      <c r="E1609" s="11">
        <f t="shared" si="99"/>
        <v>504.5787394714493</v>
      </c>
      <c r="F1609" s="11">
        <f>L1609</f>
        <v>504.5787394714493</v>
      </c>
      <c r="G1609" s="11">
        <f>P1609</f>
        <v>504.5787394714493</v>
      </c>
      <c r="H1609" s="24">
        <f>H1608+IF(Limit=Oui,MAX(0,K1608),K1608)</f>
        <v>504.5787394714493</v>
      </c>
      <c r="I1609" s="12">
        <f>Cp*RhoP/(J1609*RhoA)*dP/1000*MassivSS</f>
        <v>0.42278997088259362</v>
      </c>
      <c r="J1609" s="24">
        <f>IF(H1609&lt;600,425+0.773*H1609-1.69/1000*H1609^2+2.22/1000^2*H1609^3,IF(H1609&lt;735,666+13002/(738-H1609),IF(H1609&lt;900,545+17820/(H1609-731),650)))</f>
        <v>669.95949259067959</v>
      </c>
      <c r="K1609" s="12">
        <f>LambdaP*MassivSS/(dP/1000)/(J1609*RhoA)/(1+I1609/3)*(D1609-H1609)*DeltaT-(EXP(I1609/10)-1)*(D1609-D1608)</f>
        <v>0.23585447752887795</v>
      </c>
      <c r="L1609" s="24">
        <f>L1608+IF(Limit=Oui,MAX(0,O1608),O1608)</f>
        <v>504.5787394714493</v>
      </c>
      <c r="M1609" s="12">
        <f>Cp*RhoP/(N1609*RhoA)*dP/1000*MassivW</f>
        <v>0.42278997088259362</v>
      </c>
      <c r="N1609" s="24">
        <f>IF(L1609&lt;600,425+0.773*L1609-1.69/1000*L1609^2+2.22/1000^2*L1609^3,IF(L1609&lt;735,666+13002/(738-L1609),IF(L1609&lt;900,545+17820/(L1609-731),650)))</f>
        <v>669.95949259067959</v>
      </c>
      <c r="O1609" s="12">
        <f>LambdaP*MassivW/(dP/1000)/(N1609*RhoA)/(1+M1609/3)*(D1609-L1609)*DeltaT-(EXP(M1609/10)-1)*(D1609-D1608)</f>
        <v>0.23585447752887795</v>
      </c>
      <c r="P1609" s="24">
        <f>P1608+IF(Limit=Oui,MAX(0,S1608),S1608)</f>
        <v>504.5787394714493</v>
      </c>
      <c r="Q1609" s="12">
        <f>Cp*RhoP/(R1609*RhoA)*dP/1000*MassivSI</f>
        <v>0.42278997088259362</v>
      </c>
      <c r="R1609" s="24">
        <f>IF(P1609&lt;600,425+0.773*P1609-1.69/1000*P1609^2+2.22/1000^2*P1609^3,IF(P1609&lt;735,666+13002/(738-P1609),IF(P1609&lt;900,545+17820/(P1609-731),650)))</f>
        <v>669.95949259067959</v>
      </c>
      <c r="S1609" s="12">
        <f>LambdaP*MassivSI/(dP/1000)/(R1609*RhoA)/(1+Q1609/3)*(D1609-P1609)*DeltaT-(EXP(Q1609/10)-1)*(D1609-D1608)</f>
        <v>0.23585447752887795</v>
      </c>
    </row>
    <row r="1610" spans="2:19" x14ac:dyDescent="0.25">
      <c r="B1610" s="3">
        <f t="shared" si="96"/>
        <v>7960</v>
      </c>
      <c r="C1610" s="14">
        <f t="shared" si="97"/>
        <v>132.66666666666666</v>
      </c>
      <c r="D1610" s="11">
        <f t="shared" si="98"/>
        <v>1064.0599790201543</v>
      </c>
      <c r="E1610" s="11">
        <f t="shared" si="99"/>
        <v>504.8145939489782</v>
      </c>
      <c r="F1610" s="11">
        <f>L1610</f>
        <v>504.8145939489782</v>
      </c>
      <c r="G1610" s="11">
        <f>P1610</f>
        <v>504.8145939489782</v>
      </c>
      <c r="H1610" s="24">
        <f>H1609+IF(Limit=Oui,MAX(0,K1609),K1609)</f>
        <v>504.8145939489782</v>
      </c>
      <c r="I1610" s="12">
        <f>Cp*RhoP/(J1610*RhoA)*dP/1000*MassivSS</f>
        <v>0.42267635418624511</v>
      </c>
      <c r="J1610" s="24">
        <f>IF(H1610&lt;600,425+0.773*H1610-1.69/1000*H1610^2+2.22/1000^2*H1610^3,IF(H1610&lt;735,666+13002/(738-H1610),IF(H1610&lt;900,545+17820/(H1610-731),650)))</f>
        <v>670.13957975070559</v>
      </c>
      <c r="K1610" s="12">
        <f>LambdaP*MassivSS/(dP/1000)/(J1610*RhoA)/(1+I1610/3)*(D1610-H1610)*DeltaT-(EXP(I1610/10)-1)*(D1610-D1609)</f>
        <v>0.23574082980281294</v>
      </c>
      <c r="L1610" s="24">
        <f>L1609+IF(Limit=Oui,MAX(0,O1609),O1609)</f>
        <v>504.8145939489782</v>
      </c>
      <c r="M1610" s="12">
        <f>Cp*RhoP/(N1610*RhoA)*dP/1000*MassivW</f>
        <v>0.42267635418624511</v>
      </c>
      <c r="N1610" s="24">
        <f>IF(L1610&lt;600,425+0.773*L1610-1.69/1000*L1610^2+2.22/1000^2*L1610^3,IF(L1610&lt;735,666+13002/(738-L1610),IF(L1610&lt;900,545+17820/(L1610-731),650)))</f>
        <v>670.13957975070559</v>
      </c>
      <c r="O1610" s="12">
        <f>LambdaP*MassivW/(dP/1000)/(N1610*RhoA)/(1+M1610/3)*(D1610-L1610)*DeltaT-(EXP(M1610/10)-1)*(D1610-D1609)</f>
        <v>0.23574082980281294</v>
      </c>
      <c r="P1610" s="24">
        <f>P1609+IF(Limit=Oui,MAX(0,S1609),S1609)</f>
        <v>504.8145939489782</v>
      </c>
      <c r="Q1610" s="12">
        <f>Cp*RhoP/(R1610*RhoA)*dP/1000*MassivSI</f>
        <v>0.42267635418624511</v>
      </c>
      <c r="R1610" s="24">
        <f>IF(P1610&lt;600,425+0.773*P1610-1.69/1000*P1610^2+2.22/1000^2*P1610^3,IF(P1610&lt;735,666+13002/(738-P1610),IF(P1610&lt;900,545+17820/(P1610-731),650)))</f>
        <v>670.13957975070559</v>
      </c>
      <c r="S1610" s="12">
        <f>LambdaP*MassivSI/(dP/1000)/(R1610*RhoA)/(1+Q1610/3)*(D1610-P1610)*DeltaT-(EXP(Q1610/10)-1)*(D1610-D1609)</f>
        <v>0.23574082980281294</v>
      </c>
    </row>
    <row r="1611" spans="2:19" x14ac:dyDescent="0.25">
      <c r="B1611" s="3">
        <f t="shared" si="96"/>
        <v>7965</v>
      </c>
      <c r="C1611" s="14">
        <f t="shared" si="97"/>
        <v>132.75</v>
      </c>
      <c r="D1611" s="11">
        <f t="shared" si="98"/>
        <v>1064.1539762605373</v>
      </c>
      <c r="E1611" s="11">
        <f t="shared" si="99"/>
        <v>505.05033477878101</v>
      </c>
      <c r="F1611" s="11">
        <f>L1611</f>
        <v>505.05033477878101</v>
      </c>
      <c r="G1611" s="11">
        <f>P1611</f>
        <v>505.05033477878101</v>
      </c>
      <c r="H1611" s="24">
        <f>H1610+IF(Limit=Oui,MAX(0,K1610),K1610)</f>
        <v>505.05033477878101</v>
      </c>
      <c r="I1611" s="12">
        <f>Cp*RhoP/(J1611*RhoA)*dP/1000*MassivSS</f>
        <v>0.42256273605723566</v>
      </c>
      <c r="J1611" s="24">
        <f>IF(H1611&lt;600,425+0.773*H1611-1.69/1000*H1611^2+2.22/1000^2*H1611^3,IF(H1611&lt;735,666+13002/(738-H1611),IF(H1611&lt;900,545+17820/(H1611-731),650)))</f>
        <v>670.3197660253802</v>
      </c>
      <c r="K1611" s="12">
        <f>LambdaP*MassivSS/(dP/1000)/(J1611*RhoA)/(1+I1611/3)*(D1611-H1611)*DeltaT-(EXP(I1611/10)-1)*(D1611-D1610)</f>
        <v>0.23562722509027006</v>
      </c>
      <c r="L1611" s="24">
        <f>L1610+IF(Limit=Oui,MAX(0,O1610),O1610)</f>
        <v>505.05033477878101</v>
      </c>
      <c r="M1611" s="12">
        <f>Cp*RhoP/(N1611*RhoA)*dP/1000*MassivW</f>
        <v>0.42256273605723566</v>
      </c>
      <c r="N1611" s="24">
        <f>IF(L1611&lt;600,425+0.773*L1611-1.69/1000*L1611^2+2.22/1000^2*L1611^3,IF(L1611&lt;735,666+13002/(738-L1611),IF(L1611&lt;900,545+17820/(L1611-731),650)))</f>
        <v>670.3197660253802</v>
      </c>
      <c r="O1611" s="12">
        <f>LambdaP*MassivW/(dP/1000)/(N1611*RhoA)/(1+M1611/3)*(D1611-L1611)*DeltaT-(EXP(M1611/10)-1)*(D1611-D1610)</f>
        <v>0.23562722509027006</v>
      </c>
      <c r="P1611" s="24">
        <f>P1610+IF(Limit=Oui,MAX(0,S1610),S1610)</f>
        <v>505.05033477878101</v>
      </c>
      <c r="Q1611" s="12">
        <f>Cp*RhoP/(R1611*RhoA)*dP/1000*MassivSI</f>
        <v>0.42256273605723566</v>
      </c>
      <c r="R1611" s="24">
        <f>IF(P1611&lt;600,425+0.773*P1611-1.69/1000*P1611^2+2.22/1000^2*P1611^3,IF(P1611&lt;735,666+13002/(738-P1611),IF(P1611&lt;900,545+17820/(P1611-731),650)))</f>
        <v>670.3197660253802</v>
      </c>
      <c r="S1611" s="12">
        <f>LambdaP*MassivSI/(dP/1000)/(R1611*RhoA)/(1+Q1611/3)*(D1611-P1611)*DeltaT-(EXP(Q1611/10)-1)*(D1611-D1610)</f>
        <v>0.23562722509027006</v>
      </c>
    </row>
    <row r="1612" spans="2:19" x14ac:dyDescent="0.25">
      <c r="B1612" s="3">
        <f t="shared" si="96"/>
        <v>7970</v>
      </c>
      <c r="C1612" s="14">
        <f t="shared" si="97"/>
        <v>132.83333333333334</v>
      </c>
      <c r="D1612" s="11">
        <f t="shared" si="98"/>
        <v>1064.2479145684774</v>
      </c>
      <c r="E1612" s="11">
        <f t="shared" si="99"/>
        <v>505.2859620038713</v>
      </c>
      <c r="F1612" s="11">
        <f>L1612</f>
        <v>505.2859620038713</v>
      </c>
      <c r="G1612" s="11">
        <f>P1612</f>
        <v>505.2859620038713</v>
      </c>
      <c r="H1612" s="24">
        <f>H1611+IF(Limit=Oui,MAX(0,K1611),K1611)</f>
        <v>505.2859620038713</v>
      </c>
      <c r="I1612" s="12">
        <f>Cp*RhoP/(J1612*RhoA)*dP/1000*MassivSS</f>
        <v>0.42244911658583861</v>
      </c>
      <c r="J1612" s="24">
        <f>IF(H1612&lt;600,425+0.773*H1612-1.69/1000*H1612^2+2.22/1000^2*H1612^3,IF(H1612&lt;735,666+13002/(738-H1612),IF(H1612&lt;900,545+17820/(H1612-731),650)))</f>
        <v>670.50005135322817</v>
      </c>
      <c r="K1612" s="12">
        <f>LambdaP*MassivSS/(dP/1000)/(J1612*RhoA)/(1+I1612/3)*(D1612-H1612)*DeltaT-(EXP(I1612/10)-1)*(D1612-D1611)</f>
        <v>0.23551366344343019</v>
      </c>
      <c r="L1612" s="24">
        <f>L1611+IF(Limit=Oui,MAX(0,O1611),O1611)</f>
        <v>505.2859620038713</v>
      </c>
      <c r="M1612" s="12">
        <f>Cp*RhoP/(N1612*RhoA)*dP/1000*MassivW</f>
        <v>0.42244911658583861</v>
      </c>
      <c r="N1612" s="24">
        <f>IF(L1612&lt;600,425+0.773*L1612-1.69/1000*L1612^2+2.22/1000^2*L1612^3,IF(L1612&lt;735,666+13002/(738-L1612),IF(L1612&lt;900,545+17820/(L1612-731),650)))</f>
        <v>670.50005135322817</v>
      </c>
      <c r="O1612" s="12">
        <f>LambdaP*MassivW/(dP/1000)/(N1612*RhoA)/(1+M1612/3)*(D1612-L1612)*DeltaT-(EXP(M1612/10)-1)*(D1612-D1611)</f>
        <v>0.23551366344343019</v>
      </c>
      <c r="P1612" s="24">
        <f>P1611+IF(Limit=Oui,MAX(0,S1611),S1611)</f>
        <v>505.2859620038713</v>
      </c>
      <c r="Q1612" s="12">
        <f>Cp*RhoP/(R1612*RhoA)*dP/1000*MassivSI</f>
        <v>0.42244911658583861</v>
      </c>
      <c r="R1612" s="24">
        <f>IF(P1612&lt;600,425+0.773*P1612-1.69/1000*P1612^2+2.22/1000^2*P1612^3,IF(P1612&lt;735,666+13002/(738-P1612),IF(P1612&lt;900,545+17820/(P1612-731),650)))</f>
        <v>670.50005135322817</v>
      </c>
      <c r="S1612" s="12">
        <f>LambdaP*MassivSI/(dP/1000)/(R1612*RhoA)/(1+Q1612/3)*(D1612-P1612)*DeltaT-(EXP(Q1612/10)-1)*(D1612-D1611)</f>
        <v>0.23551366344343019</v>
      </c>
    </row>
    <row r="1613" spans="2:19" x14ac:dyDescent="0.25">
      <c r="B1613" s="3">
        <f t="shared" si="96"/>
        <v>7975</v>
      </c>
      <c r="C1613" s="14">
        <f t="shared" si="97"/>
        <v>132.91666666666666</v>
      </c>
      <c r="D1613" s="11">
        <f t="shared" si="98"/>
        <v>1064.3417940178249</v>
      </c>
      <c r="E1613" s="11">
        <f t="shared" si="99"/>
        <v>505.52147566731475</v>
      </c>
      <c r="F1613" s="11">
        <f>L1613</f>
        <v>505.52147566731475</v>
      </c>
      <c r="G1613" s="11">
        <f>P1613</f>
        <v>505.52147566731475</v>
      </c>
      <c r="H1613" s="24">
        <f>H1612+IF(Limit=Oui,MAX(0,K1612),K1612)</f>
        <v>505.52147566731475</v>
      </c>
      <c r="I1613" s="12">
        <f>Cp*RhoP/(J1613*RhoA)*dP/1000*MassivSS</f>
        <v>0.42233549586231467</v>
      </c>
      <c r="J1613" s="24">
        <f>IF(H1613&lt;600,425+0.773*H1613-1.69/1000*H1613^2+2.22/1000^2*H1613^3,IF(H1613&lt;735,666+13002/(738-H1613),IF(H1613&lt;900,545+17820/(H1613-731),650)))</f>
        <v>670.6804356725761</v>
      </c>
      <c r="K1613" s="12">
        <f>LambdaP*MassivSS/(dP/1000)/(J1613*RhoA)/(1+I1613/3)*(D1613-H1613)*DeltaT-(EXP(I1613/10)-1)*(D1613-D1612)</f>
        <v>0.23540014491438241</v>
      </c>
      <c r="L1613" s="24">
        <f>L1612+IF(Limit=Oui,MAX(0,O1612),O1612)</f>
        <v>505.52147566731475</v>
      </c>
      <c r="M1613" s="12">
        <f>Cp*RhoP/(N1613*RhoA)*dP/1000*MassivW</f>
        <v>0.42233549586231467</v>
      </c>
      <c r="N1613" s="24">
        <f>IF(L1613&lt;600,425+0.773*L1613-1.69/1000*L1613^2+2.22/1000^2*L1613^3,IF(L1613&lt;735,666+13002/(738-L1613),IF(L1613&lt;900,545+17820/(L1613-731),650)))</f>
        <v>670.6804356725761</v>
      </c>
      <c r="O1613" s="12">
        <f>LambdaP*MassivW/(dP/1000)/(N1613*RhoA)/(1+M1613/3)*(D1613-L1613)*DeltaT-(EXP(M1613/10)-1)*(D1613-D1612)</f>
        <v>0.23540014491438241</v>
      </c>
      <c r="P1613" s="24">
        <f>P1612+IF(Limit=Oui,MAX(0,S1612),S1612)</f>
        <v>505.52147566731475</v>
      </c>
      <c r="Q1613" s="12">
        <f>Cp*RhoP/(R1613*RhoA)*dP/1000*MassivSI</f>
        <v>0.42233549586231467</v>
      </c>
      <c r="R1613" s="24">
        <f>IF(P1613&lt;600,425+0.773*P1613-1.69/1000*P1613^2+2.22/1000^2*P1613^3,IF(P1613&lt;735,666+13002/(738-P1613),IF(P1613&lt;900,545+17820/(P1613-731),650)))</f>
        <v>670.6804356725761</v>
      </c>
      <c r="S1613" s="12">
        <f>LambdaP*MassivSI/(dP/1000)/(R1613*RhoA)/(1+Q1613/3)*(D1613-P1613)*DeltaT-(EXP(Q1613/10)-1)*(D1613-D1612)</f>
        <v>0.23540014491438241</v>
      </c>
    </row>
    <row r="1614" spans="2:19" x14ac:dyDescent="0.25">
      <c r="B1614" s="3">
        <f t="shared" si="96"/>
        <v>7980</v>
      </c>
      <c r="C1614" s="14">
        <f t="shared" si="97"/>
        <v>133</v>
      </c>
      <c r="D1614" s="11">
        <f t="shared" si="98"/>
        <v>1064.4356146822909</v>
      </c>
      <c r="E1614" s="11">
        <f t="shared" si="99"/>
        <v>505.75687581222911</v>
      </c>
      <c r="F1614" s="11">
        <f>L1614</f>
        <v>505.75687581222911</v>
      </c>
      <c r="G1614" s="11">
        <f>P1614</f>
        <v>505.75687581222911</v>
      </c>
      <c r="H1614" s="24">
        <f>H1613+IF(Limit=Oui,MAX(0,K1613),K1613)</f>
        <v>505.75687581222911</v>
      </c>
      <c r="I1614" s="12">
        <f>Cp*RhoP/(J1614*RhoA)*dP/1000*MassivSS</f>
        <v>0.42222187397691191</v>
      </c>
      <c r="J1614" s="24">
        <f>IF(H1614&lt;600,425+0.773*H1614-1.69/1000*H1614^2+2.22/1000^2*H1614^3,IF(H1614&lt;735,666+13002/(738-H1614),IF(H1614&lt;900,545+17820/(H1614-731),650)))</f>
        <v>670.86091892155173</v>
      </c>
      <c r="K1614" s="12">
        <f>LambdaP*MassivSS/(dP/1000)/(J1614*RhoA)/(1+I1614/3)*(D1614-H1614)*DeltaT-(EXP(I1614/10)-1)*(D1614-D1613)</f>
        <v>0.23528666955506516</v>
      </c>
      <c r="L1614" s="24">
        <f>L1613+IF(Limit=Oui,MAX(0,O1613),O1613)</f>
        <v>505.75687581222911</v>
      </c>
      <c r="M1614" s="12">
        <f>Cp*RhoP/(N1614*RhoA)*dP/1000*MassivW</f>
        <v>0.42222187397691191</v>
      </c>
      <c r="N1614" s="24">
        <f>IF(L1614&lt;600,425+0.773*L1614-1.69/1000*L1614^2+2.22/1000^2*L1614^3,IF(L1614&lt;735,666+13002/(738-L1614),IF(L1614&lt;900,545+17820/(L1614-731),650)))</f>
        <v>670.86091892155173</v>
      </c>
      <c r="O1614" s="12">
        <f>LambdaP*MassivW/(dP/1000)/(N1614*RhoA)/(1+M1614/3)*(D1614-L1614)*DeltaT-(EXP(M1614/10)-1)*(D1614-D1613)</f>
        <v>0.23528666955506516</v>
      </c>
      <c r="P1614" s="24">
        <f>P1613+IF(Limit=Oui,MAX(0,S1613),S1613)</f>
        <v>505.75687581222911</v>
      </c>
      <c r="Q1614" s="12">
        <f>Cp*RhoP/(R1614*RhoA)*dP/1000*MassivSI</f>
        <v>0.42222187397691191</v>
      </c>
      <c r="R1614" s="24">
        <f>IF(P1614&lt;600,425+0.773*P1614-1.69/1000*P1614^2+2.22/1000^2*P1614^3,IF(P1614&lt;735,666+13002/(738-P1614),IF(P1614&lt;900,545+17820/(P1614-731),650)))</f>
        <v>670.86091892155173</v>
      </c>
      <c r="S1614" s="12">
        <f>LambdaP*MassivSI/(dP/1000)/(R1614*RhoA)/(1+Q1614/3)*(D1614-P1614)*DeltaT-(EXP(Q1614/10)-1)*(D1614-D1613)</f>
        <v>0.23528666955506516</v>
      </c>
    </row>
    <row r="1615" spans="2:19" x14ac:dyDescent="0.25">
      <c r="B1615" s="3">
        <f t="shared" si="96"/>
        <v>7985</v>
      </c>
      <c r="C1615" s="14">
        <f t="shared" si="97"/>
        <v>133.08333333333334</v>
      </c>
      <c r="D1615" s="11">
        <f t="shared" si="98"/>
        <v>1064.5293766354487</v>
      </c>
      <c r="E1615" s="11">
        <f t="shared" si="99"/>
        <v>505.99216248178419</v>
      </c>
      <c r="F1615" s="11">
        <f>L1615</f>
        <v>505.99216248178419</v>
      </c>
      <c r="G1615" s="11">
        <f>P1615</f>
        <v>505.99216248178419</v>
      </c>
      <c r="H1615" s="24">
        <f>H1614+IF(Limit=Oui,MAX(0,K1614),K1614)</f>
        <v>505.99216248178419</v>
      </c>
      <c r="I1615" s="12">
        <f>Cp*RhoP/(J1615*RhoA)*dP/1000*MassivSS</f>
        <v>0.42210825101986382</v>
      </c>
      <c r="J1615" s="24">
        <f>IF(H1615&lt;600,425+0.773*H1615-1.69/1000*H1615^2+2.22/1000^2*H1615^3,IF(H1615&lt;735,666+13002/(738-H1615),IF(H1615&lt;900,545+17820/(H1615-731),650)))</f>
        <v>671.04150103808615</v>
      </c>
      <c r="K1615" s="12">
        <f>LambdaP*MassivSS/(dP/1000)/(J1615*RhoA)/(1+I1615/3)*(D1615-H1615)*DeltaT-(EXP(I1615/10)-1)*(D1615-D1614)</f>
        <v>0.23517323741721777</v>
      </c>
      <c r="L1615" s="24">
        <f>L1614+IF(Limit=Oui,MAX(0,O1614),O1614)</f>
        <v>505.99216248178419</v>
      </c>
      <c r="M1615" s="12">
        <f>Cp*RhoP/(N1615*RhoA)*dP/1000*MassivW</f>
        <v>0.42210825101986382</v>
      </c>
      <c r="N1615" s="24">
        <f>IF(L1615&lt;600,425+0.773*L1615-1.69/1000*L1615^2+2.22/1000^2*L1615^3,IF(L1615&lt;735,666+13002/(738-L1615),IF(L1615&lt;900,545+17820/(L1615-731),650)))</f>
        <v>671.04150103808615</v>
      </c>
      <c r="O1615" s="12">
        <f>LambdaP*MassivW/(dP/1000)/(N1615*RhoA)/(1+M1615/3)*(D1615-L1615)*DeltaT-(EXP(M1615/10)-1)*(D1615-D1614)</f>
        <v>0.23517323741721777</v>
      </c>
      <c r="P1615" s="24">
        <f>P1614+IF(Limit=Oui,MAX(0,S1614),S1614)</f>
        <v>505.99216248178419</v>
      </c>
      <c r="Q1615" s="12">
        <f>Cp*RhoP/(R1615*RhoA)*dP/1000*MassivSI</f>
        <v>0.42210825101986382</v>
      </c>
      <c r="R1615" s="24">
        <f>IF(P1615&lt;600,425+0.773*P1615-1.69/1000*P1615^2+2.22/1000^2*P1615^3,IF(P1615&lt;735,666+13002/(738-P1615),IF(P1615&lt;900,545+17820/(P1615-731),650)))</f>
        <v>671.04150103808615</v>
      </c>
      <c r="S1615" s="12">
        <f>LambdaP*MassivSI/(dP/1000)/(R1615*RhoA)/(1+Q1615/3)*(D1615-P1615)*DeltaT-(EXP(Q1615/10)-1)*(D1615-D1614)</f>
        <v>0.23517323741721777</v>
      </c>
    </row>
    <row r="1616" spans="2:19" x14ac:dyDescent="0.25">
      <c r="B1616" s="3">
        <f t="shared" si="96"/>
        <v>7990</v>
      </c>
      <c r="C1616" s="14">
        <f t="shared" si="97"/>
        <v>133.16666666666666</v>
      </c>
      <c r="D1616" s="11">
        <f t="shared" si="98"/>
        <v>1064.6230799507332</v>
      </c>
      <c r="E1616" s="11">
        <f t="shared" si="99"/>
        <v>506.22733571920139</v>
      </c>
      <c r="F1616" s="11">
        <f>L1616</f>
        <v>506.22733571920139</v>
      </c>
      <c r="G1616" s="11">
        <f>P1616</f>
        <v>506.22733571920139</v>
      </c>
      <c r="H1616" s="24">
        <f>H1615+IF(Limit=Oui,MAX(0,K1615),K1615)</f>
        <v>506.22733571920139</v>
      </c>
      <c r="I1616" s="12">
        <f>Cp*RhoP/(J1616*RhoA)*dP/1000*MassivSS</f>
        <v>0.42199462708139029</v>
      </c>
      <c r="J1616" s="24">
        <f>IF(H1616&lt;600,425+0.773*H1616-1.69/1000*H1616^2+2.22/1000^2*H1616^3,IF(H1616&lt;735,666+13002/(738-H1616),IF(H1616&lt;900,545+17820/(H1616-731),650)))</f>
        <v>671.22218195991331</v>
      </c>
      <c r="K1616" s="12">
        <f>LambdaP*MassivSS/(dP/1000)/(J1616*RhoA)/(1+I1616/3)*(D1616-H1616)*DeltaT-(EXP(I1616/10)-1)*(D1616-D1615)</f>
        <v>0.23505984855246839</v>
      </c>
      <c r="L1616" s="24">
        <f>L1615+IF(Limit=Oui,MAX(0,O1615),O1615)</f>
        <v>506.22733571920139</v>
      </c>
      <c r="M1616" s="12">
        <f>Cp*RhoP/(N1616*RhoA)*dP/1000*MassivW</f>
        <v>0.42199462708139029</v>
      </c>
      <c r="N1616" s="24">
        <f>IF(L1616&lt;600,425+0.773*L1616-1.69/1000*L1616^2+2.22/1000^2*L1616^3,IF(L1616&lt;735,666+13002/(738-L1616),IF(L1616&lt;900,545+17820/(L1616-731),650)))</f>
        <v>671.22218195991331</v>
      </c>
      <c r="O1616" s="12">
        <f>LambdaP*MassivW/(dP/1000)/(N1616*RhoA)/(1+M1616/3)*(D1616-L1616)*DeltaT-(EXP(M1616/10)-1)*(D1616-D1615)</f>
        <v>0.23505984855246839</v>
      </c>
      <c r="P1616" s="24">
        <f>P1615+IF(Limit=Oui,MAX(0,S1615),S1615)</f>
        <v>506.22733571920139</v>
      </c>
      <c r="Q1616" s="12">
        <f>Cp*RhoP/(R1616*RhoA)*dP/1000*MassivSI</f>
        <v>0.42199462708139029</v>
      </c>
      <c r="R1616" s="24">
        <f>IF(P1616&lt;600,425+0.773*P1616-1.69/1000*P1616^2+2.22/1000^2*P1616^3,IF(P1616&lt;735,666+13002/(738-P1616),IF(P1616&lt;900,545+17820/(P1616-731),650)))</f>
        <v>671.22218195991331</v>
      </c>
      <c r="S1616" s="12">
        <f>LambdaP*MassivSI/(dP/1000)/(R1616*RhoA)/(1+Q1616/3)*(D1616-P1616)*DeltaT-(EXP(Q1616/10)-1)*(D1616-D1615)</f>
        <v>0.23505984855246839</v>
      </c>
    </row>
    <row r="1617" spans="2:19" x14ac:dyDescent="0.25">
      <c r="B1617" s="3">
        <f t="shared" si="96"/>
        <v>7995</v>
      </c>
      <c r="C1617" s="14">
        <f t="shared" si="97"/>
        <v>133.25</v>
      </c>
      <c r="D1617" s="11">
        <f t="shared" si="98"/>
        <v>1064.716724701442</v>
      </c>
      <c r="E1617" s="11">
        <f t="shared" si="99"/>
        <v>506.46239556775384</v>
      </c>
      <c r="F1617" s="11">
        <f>L1617</f>
        <v>506.46239556775384</v>
      </c>
      <c r="G1617" s="11">
        <f>P1617</f>
        <v>506.46239556775384</v>
      </c>
      <c r="H1617" s="24">
        <f>H1616+IF(Limit=Oui,MAX(0,K1616),K1616)</f>
        <v>506.46239556775384</v>
      </c>
      <c r="I1617" s="12">
        <f>Cp*RhoP/(J1617*RhoA)*dP/1000*MassivSS</f>
        <v>0.42188100225169461</v>
      </c>
      <c r="J1617" s="24">
        <f>IF(H1617&lt;600,425+0.773*H1617-1.69/1000*H1617^2+2.22/1000^2*H1617^3,IF(H1617&lt;735,666+13002/(738-H1617),IF(H1617&lt;900,545+17820/(H1617-731),650)))</f>
        <v>671.40296162457241</v>
      </c>
      <c r="K1617" s="12">
        <f>LambdaP*MassivSS/(dP/1000)/(J1617*RhoA)/(1+I1617/3)*(D1617-H1617)*DeltaT-(EXP(I1617/10)-1)*(D1617-D1616)</f>
        <v>0.23494650301225514</v>
      </c>
      <c r="L1617" s="24">
        <f>L1616+IF(Limit=Oui,MAX(0,O1616),O1616)</f>
        <v>506.46239556775384</v>
      </c>
      <c r="M1617" s="12">
        <f>Cp*RhoP/(N1617*RhoA)*dP/1000*MassivW</f>
        <v>0.42188100225169461</v>
      </c>
      <c r="N1617" s="24">
        <f>IF(L1617&lt;600,425+0.773*L1617-1.69/1000*L1617^2+2.22/1000^2*L1617^3,IF(L1617&lt;735,666+13002/(738-L1617),IF(L1617&lt;900,545+17820/(L1617-731),650)))</f>
        <v>671.40296162457241</v>
      </c>
      <c r="O1617" s="12">
        <f>LambdaP*MassivW/(dP/1000)/(N1617*RhoA)/(1+M1617/3)*(D1617-L1617)*DeltaT-(EXP(M1617/10)-1)*(D1617-D1616)</f>
        <v>0.23494650301225514</v>
      </c>
      <c r="P1617" s="24">
        <f>P1616+IF(Limit=Oui,MAX(0,S1616),S1616)</f>
        <v>506.46239556775384</v>
      </c>
      <c r="Q1617" s="12">
        <f>Cp*RhoP/(R1617*RhoA)*dP/1000*MassivSI</f>
        <v>0.42188100225169461</v>
      </c>
      <c r="R1617" s="24">
        <f>IF(P1617&lt;600,425+0.773*P1617-1.69/1000*P1617^2+2.22/1000^2*P1617^3,IF(P1617&lt;735,666+13002/(738-P1617),IF(P1617&lt;900,545+17820/(P1617-731),650)))</f>
        <v>671.40296162457241</v>
      </c>
      <c r="S1617" s="12">
        <f>LambdaP*MassivSI/(dP/1000)/(R1617*RhoA)/(1+Q1617/3)*(D1617-P1617)*DeltaT-(EXP(Q1617/10)-1)*(D1617-D1616)</f>
        <v>0.23494650301225514</v>
      </c>
    </row>
    <row r="1618" spans="2:19" x14ac:dyDescent="0.25">
      <c r="B1618" s="3">
        <f t="shared" si="96"/>
        <v>8000</v>
      </c>
      <c r="C1618" s="14">
        <f t="shared" si="97"/>
        <v>133.33333333333334</v>
      </c>
      <c r="D1618" s="11">
        <f t="shared" si="98"/>
        <v>1064.8103109607348</v>
      </c>
      <c r="E1618" s="11">
        <f t="shared" si="99"/>
        <v>506.69734207076613</v>
      </c>
      <c r="F1618" s="11">
        <f>L1618</f>
        <v>506.69734207076613</v>
      </c>
      <c r="G1618" s="11">
        <f>P1618</f>
        <v>506.69734207076613</v>
      </c>
      <c r="H1618" s="24">
        <f>H1617+IF(Limit=Oui,MAX(0,K1617),K1617)</f>
        <v>506.69734207076613</v>
      </c>
      <c r="I1618" s="12">
        <f>Cp*RhoP/(J1618*RhoA)*dP/1000*MassivSS</f>
        <v>0.42176737662096475</v>
      </c>
      <c r="J1618" s="24">
        <f>IF(H1618&lt;600,425+0.773*H1618-1.69/1000*H1618^2+2.22/1000^2*H1618^3,IF(H1618&lt;735,666+13002/(738-H1618),IF(H1618&lt;900,545+17820/(H1618-731),650)))</f>
        <v>671.58383996940711</v>
      </c>
      <c r="K1618" s="12">
        <f>LambdaP*MassivSS/(dP/1000)/(J1618*RhoA)/(1+I1618/3)*(D1618-H1618)*DeltaT-(EXP(I1618/10)-1)*(D1618-D1617)</f>
        <v>0.23483320084789533</v>
      </c>
      <c r="L1618" s="24">
        <f>L1617+IF(Limit=Oui,MAX(0,O1617),O1617)</f>
        <v>506.69734207076613</v>
      </c>
      <c r="M1618" s="12">
        <f>Cp*RhoP/(N1618*RhoA)*dP/1000*MassivW</f>
        <v>0.42176737662096475</v>
      </c>
      <c r="N1618" s="24">
        <f>IF(L1618&lt;600,425+0.773*L1618-1.69/1000*L1618^2+2.22/1000^2*L1618^3,IF(L1618&lt;735,666+13002/(738-L1618),IF(L1618&lt;900,545+17820/(L1618-731),650)))</f>
        <v>671.58383996940711</v>
      </c>
      <c r="O1618" s="12">
        <f>LambdaP*MassivW/(dP/1000)/(N1618*RhoA)/(1+M1618/3)*(D1618-L1618)*DeltaT-(EXP(M1618/10)-1)*(D1618-D1617)</f>
        <v>0.23483320084789533</v>
      </c>
      <c r="P1618" s="24">
        <f>P1617+IF(Limit=Oui,MAX(0,S1617),S1617)</f>
        <v>506.69734207076613</v>
      </c>
      <c r="Q1618" s="12">
        <f>Cp*RhoP/(R1618*RhoA)*dP/1000*MassivSI</f>
        <v>0.42176737662096475</v>
      </c>
      <c r="R1618" s="24">
        <f>IF(P1618&lt;600,425+0.773*P1618-1.69/1000*P1618^2+2.22/1000^2*P1618^3,IF(P1618&lt;735,666+13002/(738-P1618),IF(P1618&lt;900,545+17820/(P1618-731),650)))</f>
        <v>671.58383996940711</v>
      </c>
      <c r="S1618" s="12">
        <f>LambdaP*MassivSI/(dP/1000)/(R1618*RhoA)/(1+Q1618/3)*(D1618-P1618)*DeltaT-(EXP(Q1618/10)-1)*(D1618-D1617)</f>
        <v>0.23483320084789533</v>
      </c>
    </row>
    <row r="1619" spans="2:19" x14ac:dyDescent="0.25">
      <c r="B1619" s="3">
        <f t="shared" ref="B1619:B1682" si="100">B1618+DeltaT</f>
        <v>8005</v>
      </c>
      <c r="C1619" s="14">
        <f t="shared" ref="C1619:C1682" si="101">B1619/60</f>
        <v>133.41666666666666</v>
      </c>
      <c r="D1619" s="11">
        <f t="shared" ref="D1619:D1682" si="102">20+345*LOG(8*C1619+1,10)</f>
        <v>1064.9038388016347</v>
      </c>
      <c r="E1619" s="11">
        <f t="shared" ref="E1619:E1682" si="103">H1619</f>
        <v>506.93217527161403</v>
      </c>
      <c r="F1619" s="11">
        <f>L1619</f>
        <v>506.93217527161403</v>
      </c>
      <c r="G1619" s="11">
        <f>P1619</f>
        <v>506.93217527161403</v>
      </c>
      <c r="H1619" s="24">
        <f>H1618+IF(Limit=Oui,MAX(0,K1618),K1618)</f>
        <v>506.93217527161403</v>
      </c>
      <c r="I1619" s="12">
        <f>Cp*RhoP/(J1619*RhoA)*dP/1000*MassivSS</f>
        <v>0.42165375027937096</v>
      </c>
      <c r="J1619" s="24">
        <f>IF(H1619&lt;600,425+0.773*H1619-1.69/1000*H1619^2+2.22/1000^2*H1619^3,IF(H1619&lt;735,666+13002/(738-H1619),IF(H1619&lt;900,545+17820/(H1619-731),650)))</f>
        <v>671.76481693156802</v>
      </c>
      <c r="K1619" s="12">
        <f>LambdaP*MassivSS/(dP/1000)/(J1619*RhoA)/(1+I1619/3)*(D1619-H1619)*DeltaT-(EXP(I1619/10)-1)*(D1619-D1618)</f>
        <v>0.23471994211051611</v>
      </c>
      <c r="L1619" s="24">
        <f>L1618+IF(Limit=Oui,MAX(0,O1618),O1618)</f>
        <v>506.93217527161403</v>
      </c>
      <c r="M1619" s="12">
        <f>Cp*RhoP/(N1619*RhoA)*dP/1000*MassivW</f>
        <v>0.42165375027937096</v>
      </c>
      <c r="N1619" s="24">
        <f>IF(L1619&lt;600,425+0.773*L1619-1.69/1000*L1619^2+2.22/1000^2*L1619^3,IF(L1619&lt;735,666+13002/(738-L1619),IF(L1619&lt;900,545+17820/(L1619-731),650)))</f>
        <v>671.76481693156802</v>
      </c>
      <c r="O1619" s="12">
        <f>LambdaP*MassivW/(dP/1000)/(N1619*RhoA)/(1+M1619/3)*(D1619-L1619)*DeltaT-(EXP(M1619/10)-1)*(D1619-D1618)</f>
        <v>0.23471994211051611</v>
      </c>
      <c r="P1619" s="24">
        <f>P1618+IF(Limit=Oui,MAX(0,S1618),S1618)</f>
        <v>506.93217527161403</v>
      </c>
      <c r="Q1619" s="12">
        <f>Cp*RhoP/(R1619*RhoA)*dP/1000*MassivSI</f>
        <v>0.42165375027937096</v>
      </c>
      <c r="R1619" s="24">
        <f>IF(P1619&lt;600,425+0.773*P1619-1.69/1000*P1619^2+2.22/1000^2*P1619^3,IF(P1619&lt;735,666+13002/(738-P1619),IF(P1619&lt;900,545+17820/(P1619-731),650)))</f>
        <v>671.76481693156802</v>
      </c>
      <c r="S1619" s="12">
        <f>LambdaP*MassivSI/(dP/1000)/(R1619*RhoA)/(1+Q1619/3)*(D1619-P1619)*DeltaT-(EXP(Q1619/10)-1)*(D1619-D1618)</f>
        <v>0.23471994211051611</v>
      </c>
    </row>
    <row r="1620" spans="2:19" x14ac:dyDescent="0.25">
      <c r="B1620" s="3">
        <f t="shared" si="100"/>
        <v>8010</v>
      </c>
      <c r="C1620" s="14">
        <f t="shared" si="101"/>
        <v>133.5</v>
      </c>
      <c r="D1620" s="11">
        <f t="shared" si="102"/>
        <v>1064.9973082970284</v>
      </c>
      <c r="E1620" s="11">
        <f t="shared" si="103"/>
        <v>507.16689521372456</v>
      </c>
      <c r="F1620" s="11">
        <f>L1620</f>
        <v>507.16689521372456</v>
      </c>
      <c r="G1620" s="11">
        <f>P1620</f>
        <v>507.16689521372456</v>
      </c>
      <c r="H1620" s="24">
        <f>H1619+IF(Limit=Oui,MAX(0,K1619),K1619)</f>
        <v>507.16689521372456</v>
      </c>
      <c r="I1620" s="12">
        <f>Cp*RhoP/(J1620*RhoA)*dP/1000*MassivSS</f>
        <v>0.42154012331706586</v>
      </c>
      <c r="J1620" s="24">
        <f>IF(H1620&lt;600,425+0.773*H1620-1.69/1000*H1620^2+2.22/1000^2*H1620^3,IF(H1620&lt;735,666+13002/(738-H1620),IF(H1620&lt;900,545+17820/(H1620-731),650)))</f>
        <v>671.9458924480117</v>
      </c>
      <c r="K1620" s="12">
        <f>LambdaP*MassivSS/(dP/1000)/(J1620*RhoA)/(1+I1620/3)*(D1620-H1620)*DeltaT-(EXP(I1620/10)-1)*(D1620-D1619)</f>
        <v>0.23460672685109477</v>
      </c>
      <c r="L1620" s="24">
        <f>L1619+IF(Limit=Oui,MAX(0,O1619),O1619)</f>
        <v>507.16689521372456</v>
      </c>
      <c r="M1620" s="12">
        <f>Cp*RhoP/(N1620*RhoA)*dP/1000*MassivW</f>
        <v>0.42154012331706586</v>
      </c>
      <c r="N1620" s="24">
        <f>IF(L1620&lt;600,425+0.773*L1620-1.69/1000*L1620^2+2.22/1000^2*L1620^3,IF(L1620&lt;735,666+13002/(738-L1620),IF(L1620&lt;900,545+17820/(L1620-731),650)))</f>
        <v>671.9458924480117</v>
      </c>
      <c r="O1620" s="12">
        <f>LambdaP*MassivW/(dP/1000)/(N1620*RhoA)/(1+M1620/3)*(D1620-L1620)*DeltaT-(EXP(M1620/10)-1)*(D1620-D1619)</f>
        <v>0.23460672685109477</v>
      </c>
      <c r="P1620" s="24">
        <f>P1619+IF(Limit=Oui,MAX(0,S1619),S1619)</f>
        <v>507.16689521372456</v>
      </c>
      <c r="Q1620" s="12">
        <f>Cp*RhoP/(R1620*RhoA)*dP/1000*MassivSI</f>
        <v>0.42154012331706586</v>
      </c>
      <c r="R1620" s="24">
        <f>IF(P1620&lt;600,425+0.773*P1620-1.69/1000*P1620^2+2.22/1000^2*P1620^3,IF(P1620&lt;735,666+13002/(738-P1620),IF(P1620&lt;900,545+17820/(P1620-731),650)))</f>
        <v>671.9458924480117</v>
      </c>
      <c r="S1620" s="12">
        <f>LambdaP*MassivSI/(dP/1000)/(R1620*RhoA)/(1+Q1620/3)*(D1620-P1620)*DeltaT-(EXP(Q1620/10)-1)*(D1620-D1619)</f>
        <v>0.23460672685109477</v>
      </c>
    </row>
    <row r="1621" spans="2:19" x14ac:dyDescent="0.25">
      <c r="B1621" s="3">
        <f t="shared" si="100"/>
        <v>8015</v>
      </c>
      <c r="C1621" s="14">
        <f t="shared" si="101"/>
        <v>133.58333333333334</v>
      </c>
      <c r="D1621" s="11">
        <f t="shared" si="102"/>
        <v>1065.0907195196653</v>
      </c>
      <c r="E1621" s="11">
        <f t="shared" si="103"/>
        <v>507.40150194057566</v>
      </c>
      <c r="F1621" s="11">
        <f>L1621</f>
        <v>507.40150194057566</v>
      </c>
      <c r="G1621" s="11">
        <f>P1621</f>
        <v>507.40150194057566</v>
      </c>
      <c r="H1621" s="24">
        <f>H1620+IF(Limit=Oui,MAX(0,K1620),K1620)</f>
        <v>507.40150194057566</v>
      </c>
      <c r="I1621" s="12">
        <f>Cp*RhoP/(J1621*RhoA)*dP/1000*MassivSS</f>
        <v>0.4214264958241834</v>
      </c>
      <c r="J1621" s="24">
        <f>IF(H1621&lt;600,425+0.773*H1621-1.69/1000*H1621^2+2.22/1000^2*H1621^3,IF(H1621&lt;735,666+13002/(738-H1621),IF(H1621&lt;900,545+17820/(H1621-731),650)))</f>
        <v>672.12706645550315</v>
      </c>
      <c r="K1621" s="12">
        <f>LambdaP*MassivSS/(dP/1000)/(J1621*RhoA)/(1+I1621/3)*(D1621-H1621)*DeltaT-(EXP(I1621/10)-1)*(D1621-D1620)</f>
        <v>0.23449355512050601</v>
      </c>
      <c r="L1621" s="24">
        <f>L1620+IF(Limit=Oui,MAX(0,O1620),O1620)</f>
        <v>507.40150194057566</v>
      </c>
      <c r="M1621" s="12">
        <f>Cp*RhoP/(N1621*RhoA)*dP/1000*MassivW</f>
        <v>0.4214264958241834</v>
      </c>
      <c r="N1621" s="24">
        <f>IF(L1621&lt;600,425+0.773*L1621-1.69/1000*L1621^2+2.22/1000^2*L1621^3,IF(L1621&lt;735,666+13002/(738-L1621),IF(L1621&lt;900,545+17820/(L1621-731),650)))</f>
        <v>672.12706645550315</v>
      </c>
      <c r="O1621" s="12">
        <f>LambdaP*MassivW/(dP/1000)/(N1621*RhoA)/(1+M1621/3)*(D1621-L1621)*DeltaT-(EXP(M1621/10)-1)*(D1621-D1620)</f>
        <v>0.23449355512050601</v>
      </c>
      <c r="P1621" s="24">
        <f>P1620+IF(Limit=Oui,MAX(0,S1620),S1620)</f>
        <v>507.40150194057566</v>
      </c>
      <c r="Q1621" s="12">
        <f>Cp*RhoP/(R1621*RhoA)*dP/1000*MassivSI</f>
        <v>0.4214264958241834</v>
      </c>
      <c r="R1621" s="24">
        <f>IF(P1621&lt;600,425+0.773*P1621-1.69/1000*P1621^2+2.22/1000^2*P1621^3,IF(P1621&lt;735,666+13002/(738-P1621),IF(P1621&lt;900,545+17820/(P1621-731),650)))</f>
        <v>672.12706645550315</v>
      </c>
      <c r="S1621" s="12">
        <f>LambdaP*MassivSI/(dP/1000)/(R1621*RhoA)/(1+Q1621/3)*(D1621-P1621)*DeltaT-(EXP(Q1621/10)-1)*(D1621-D1620)</f>
        <v>0.23449355512050601</v>
      </c>
    </row>
    <row r="1622" spans="2:19" x14ac:dyDescent="0.25">
      <c r="B1622" s="3">
        <f t="shared" si="100"/>
        <v>8020</v>
      </c>
      <c r="C1622" s="14">
        <f t="shared" si="101"/>
        <v>133.66666666666666</v>
      </c>
      <c r="D1622" s="11">
        <f t="shared" si="102"/>
        <v>1065.1840725421596</v>
      </c>
      <c r="E1622" s="11">
        <f t="shared" si="103"/>
        <v>507.63599549569614</v>
      </c>
      <c r="F1622" s="11">
        <f>L1622</f>
        <v>507.63599549569614</v>
      </c>
      <c r="G1622" s="11">
        <f>P1622</f>
        <v>507.63599549569614</v>
      </c>
      <c r="H1622" s="24">
        <f>H1621+IF(Limit=Oui,MAX(0,K1621),K1621)</f>
        <v>507.63599549569614</v>
      </c>
      <c r="I1622" s="12">
        <f>Cp*RhoP/(J1622*RhoA)*dP/1000*MassivSS</f>
        <v>0.42131286789083777</v>
      </c>
      <c r="J1622" s="24">
        <f>IF(H1622&lt;600,425+0.773*H1622-1.69/1000*H1622^2+2.22/1000^2*H1622^3,IF(H1622&lt;735,666+13002/(738-H1622),IF(H1622&lt;900,545+17820/(H1622-731),650)))</f>
        <v>672.30833889061591</v>
      </c>
      <c r="K1622" s="12">
        <f>LambdaP*MassivSS/(dP/1000)/(J1622*RhoA)/(1+I1622/3)*(D1622-H1622)*DeltaT-(EXP(I1622/10)-1)*(D1622-D1621)</f>
        <v>0.23438042696938641</v>
      </c>
      <c r="L1622" s="24">
        <f>L1621+IF(Limit=Oui,MAX(0,O1621),O1621)</f>
        <v>507.63599549569614</v>
      </c>
      <c r="M1622" s="12">
        <f>Cp*RhoP/(N1622*RhoA)*dP/1000*MassivW</f>
        <v>0.42131286789083777</v>
      </c>
      <c r="N1622" s="24">
        <f>IF(L1622&lt;600,425+0.773*L1622-1.69/1000*L1622^2+2.22/1000^2*L1622^3,IF(L1622&lt;735,666+13002/(738-L1622),IF(L1622&lt;900,545+17820/(L1622-731),650)))</f>
        <v>672.30833889061591</v>
      </c>
      <c r="O1622" s="12">
        <f>LambdaP*MassivW/(dP/1000)/(N1622*RhoA)/(1+M1622/3)*(D1622-L1622)*DeltaT-(EXP(M1622/10)-1)*(D1622-D1621)</f>
        <v>0.23438042696938641</v>
      </c>
      <c r="P1622" s="24">
        <f>P1621+IF(Limit=Oui,MAX(0,S1621),S1621)</f>
        <v>507.63599549569614</v>
      </c>
      <c r="Q1622" s="12">
        <f>Cp*RhoP/(R1622*RhoA)*dP/1000*MassivSI</f>
        <v>0.42131286789083777</v>
      </c>
      <c r="R1622" s="24">
        <f>IF(P1622&lt;600,425+0.773*P1622-1.69/1000*P1622^2+2.22/1000^2*P1622^3,IF(P1622&lt;735,666+13002/(738-P1622),IF(P1622&lt;900,545+17820/(P1622-731),650)))</f>
        <v>672.30833889061591</v>
      </c>
      <c r="S1622" s="12">
        <f>LambdaP*MassivSI/(dP/1000)/(R1622*RhoA)/(1+Q1622/3)*(D1622-P1622)*DeltaT-(EXP(Q1622/10)-1)*(D1622-D1621)</f>
        <v>0.23438042696938641</v>
      </c>
    </row>
    <row r="1623" spans="2:19" x14ac:dyDescent="0.25">
      <c r="B1623" s="3">
        <f t="shared" si="100"/>
        <v>8025</v>
      </c>
      <c r="C1623" s="14">
        <f t="shared" si="101"/>
        <v>133.75</v>
      </c>
      <c r="D1623" s="11">
        <f t="shared" si="102"/>
        <v>1065.2773674369901</v>
      </c>
      <c r="E1623" s="11">
        <f t="shared" si="103"/>
        <v>507.87037592266552</v>
      </c>
      <c r="F1623" s="11">
        <f>L1623</f>
        <v>507.87037592266552</v>
      </c>
      <c r="G1623" s="11">
        <f>P1623</f>
        <v>507.87037592266552</v>
      </c>
      <c r="H1623" s="24">
        <f>H1622+IF(Limit=Oui,MAX(0,K1622),K1622)</f>
        <v>507.87037592266552</v>
      </c>
      <c r="I1623" s="12">
        <f>Cp*RhoP/(J1623*RhoA)*dP/1000*MassivSS</f>
        <v>0.42119923960712341</v>
      </c>
      <c r="J1623" s="24">
        <f>IF(H1623&lt;600,425+0.773*H1623-1.69/1000*H1623^2+2.22/1000^2*H1623^3,IF(H1623&lt;735,666+13002/(738-H1623),IF(H1623&lt;900,545+17820/(H1623-731),650)))</f>
        <v>672.48970968973299</v>
      </c>
      <c r="K1623" s="12">
        <f>LambdaP*MassivSS/(dP/1000)/(J1623*RhoA)/(1+I1623/3)*(D1623-H1623)*DeltaT-(EXP(I1623/10)-1)*(D1623-D1622)</f>
        <v>0.23426734244825118</v>
      </c>
      <c r="L1623" s="24">
        <f>L1622+IF(Limit=Oui,MAX(0,O1622),O1622)</f>
        <v>507.87037592266552</v>
      </c>
      <c r="M1623" s="12">
        <f>Cp*RhoP/(N1623*RhoA)*dP/1000*MassivW</f>
        <v>0.42119923960712341</v>
      </c>
      <c r="N1623" s="24">
        <f>IF(L1623&lt;600,425+0.773*L1623-1.69/1000*L1623^2+2.22/1000^2*L1623^3,IF(L1623&lt;735,666+13002/(738-L1623),IF(L1623&lt;900,545+17820/(L1623-731),650)))</f>
        <v>672.48970968973299</v>
      </c>
      <c r="O1623" s="12">
        <f>LambdaP*MassivW/(dP/1000)/(N1623*RhoA)/(1+M1623/3)*(D1623-L1623)*DeltaT-(EXP(M1623/10)-1)*(D1623-D1622)</f>
        <v>0.23426734244825118</v>
      </c>
      <c r="P1623" s="24">
        <f>P1622+IF(Limit=Oui,MAX(0,S1622),S1622)</f>
        <v>507.87037592266552</v>
      </c>
      <c r="Q1623" s="12">
        <f>Cp*RhoP/(R1623*RhoA)*dP/1000*MassivSI</f>
        <v>0.42119923960712341</v>
      </c>
      <c r="R1623" s="24">
        <f>IF(P1623&lt;600,425+0.773*P1623-1.69/1000*P1623^2+2.22/1000^2*P1623^3,IF(P1623&lt;735,666+13002/(738-P1623),IF(P1623&lt;900,545+17820/(P1623-731),650)))</f>
        <v>672.48970968973299</v>
      </c>
      <c r="S1623" s="12">
        <f>LambdaP*MassivSI/(dP/1000)/(R1623*RhoA)/(1+Q1623/3)*(D1623-P1623)*DeltaT-(EXP(Q1623/10)-1)*(D1623-D1622)</f>
        <v>0.23426734244825118</v>
      </c>
    </row>
    <row r="1624" spans="2:19" x14ac:dyDescent="0.25">
      <c r="B1624" s="3">
        <f t="shared" si="100"/>
        <v>8030</v>
      </c>
      <c r="C1624" s="14">
        <f t="shared" si="101"/>
        <v>133.83333333333334</v>
      </c>
      <c r="D1624" s="11">
        <f t="shared" si="102"/>
        <v>1065.3706042764995</v>
      </c>
      <c r="E1624" s="11">
        <f t="shared" si="103"/>
        <v>508.10464326511379</v>
      </c>
      <c r="F1624" s="11">
        <f>L1624</f>
        <v>508.10464326511379</v>
      </c>
      <c r="G1624" s="11">
        <f>P1624</f>
        <v>508.10464326511379</v>
      </c>
      <c r="H1624" s="24">
        <f>H1623+IF(Limit=Oui,MAX(0,K1623),K1623)</f>
        <v>508.10464326511379</v>
      </c>
      <c r="I1624" s="12">
        <f>Cp*RhoP/(J1624*RhoA)*dP/1000*MassivSS</f>
        <v>0.42108561106311315</v>
      </c>
      <c r="J1624" s="24">
        <f>IF(H1624&lt;600,425+0.773*H1624-1.69/1000*H1624^2+2.22/1000^2*H1624^3,IF(H1624&lt;735,666+13002/(738-H1624),IF(H1624&lt;900,545+17820/(H1624-731),650)))</f>
        <v>672.67117878904742</v>
      </c>
      <c r="K1624" s="12">
        <f>LambdaP*MassivSS/(dP/1000)/(J1624*RhoA)/(1+I1624/3)*(D1624-H1624)*DeltaT-(EXP(I1624/10)-1)*(D1624-D1623)</f>
        <v>0.2341543016074939</v>
      </c>
      <c r="L1624" s="24">
        <f>L1623+IF(Limit=Oui,MAX(0,O1623),O1623)</f>
        <v>508.10464326511379</v>
      </c>
      <c r="M1624" s="12">
        <f>Cp*RhoP/(N1624*RhoA)*dP/1000*MassivW</f>
        <v>0.42108561106311315</v>
      </c>
      <c r="N1624" s="24">
        <f>IF(L1624&lt;600,425+0.773*L1624-1.69/1000*L1624^2+2.22/1000^2*L1624^3,IF(L1624&lt;735,666+13002/(738-L1624),IF(L1624&lt;900,545+17820/(L1624-731),650)))</f>
        <v>672.67117878904742</v>
      </c>
      <c r="O1624" s="12">
        <f>LambdaP*MassivW/(dP/1000)/(N1624*RhoA)/(1+M1624/3)*(D1624-L1624)*DeltaT-(EXP(M1624/10)-1)*(D1624-D1623)</f>
        <v>0.2341543016074939</v>
      </c>
      <c r="P1624" s="24">
        <f>P1623+IF(Limit=Oui,MAX(0,S1623),S1623)</f>
        <v>508.10464326511379</v>
      </c>
      <c r="Q1624" s="12">
        <f>Cp*RhoP/(R1624*RhoA)*dP/1000*MassivSI</f>
        <v>0.42108561106311315</v>
      </c>
      <c r="R1624" s="24">
        <f>IF(P1624&lt;600,425+0.773*P1624-1.69/1000*P1624^2+2.22/1000^2*P1624^3,IF(P1624&lt;735,666+13002/(738-P1624),IF(P1624&lt;900,545+17820/(P1624-731),650)))</f>
        <v>672.67117878904742</v>
      </c>
      <c r="S1624" s="12">
        <f>LambdaP*MassivSI/(dP/1000)/(R1624*RhoA)/(1+Q1624/3)*(D1624-P1624)*DeltaT-(EXP(Q1624/10)-1)*(D1624-D1623)</f>
        <v>0.2341543016074939</v>
      </c>
    </row>
    <row r="1625" spans="2:19" x14ac:dyDescent="0.25">
      <c r="B1625" s="3">
        <f t="shared" si="100"/>
        <v>8035</v>
      </c>
      <c r="C1625" s="14">
        <f t="shared" si="101"/>
        <v>133.91666666666666</v>
      </c>
      <c r="D1625" s="11">
        <f t="shared" si="102"/>
        <v>1065.463783132896</v>
      </c>
      <c r="E1625" s="11">
        <f t="shared" si="103"/>
        <v>508.33879756672127</v>
      </c>
      <c r="F1625" s="11">
        <f>L1625</f>
        <v>508.33879756672127</v>
      </c>
      <c r="G1625" s="11">
        <f>P1625</f>
        <v>508.33879756672127</v>
      </c>
      <c r="H1625" s="24">
        <f>H1624+IF(Limit=Oui,MAX(0,K1624),K1624)</f>
        <v>508.33879756672127</v>
      </c>
      <c r="I1625" s="12">
        <f>Cp*RhoP/(J1625*RhoA)*dP/1000*MassivSS</f>
        <v>0.42097198234885841</v>
      </c>
      <c r="J1625" s="24">
        <f>IF(H1625&lt;600,425+0.773*H1625-1.69/1000*H1625^2+2.22/1000^2*H1625^3,IF(H1625&lt;735,666+13002/(738-H1625),IF(H1625&lt;900,545+17820/(H1625-731),650)))</f>
        <v>672.85274612456362</v>
      </c>
      <c r="K1625" s="12">
        <f>LambdaP*MassivSS/(dP/1000)/(J1625*RhoA)/(1+I1625/3)*(D1625-H1625)*DeltaT-(EXP(I1625/10)-1)*(D1625-D1624)</f>
        <v>0.23404130449731839</v>
      </c>
      <c r="L1625" s="24">
        <f>L1624+IF(Limit=Oui,MAX(0,O1624),O1624)</f>
        <v>508.33879756672127</v>
      </c>
      <c r="M1625" s="12">
        <f>Cp*RhoP/(N1625*RhoA)*dP/1000*MassivW</f>
        <v>0.42097198234885841</v>
      </c>
      <c r="N1625" s="24">
        <f>IF(L1625&lt;600,425+0.773*L1625-1.69/1000*L1625^2+2.22/1000^2*L1625^3,IF(L1625&lt;735,666+13002/(738-L1625),IF(L1625&lt;900,545+17820/(L1625-731),650)))</f>
        <v>672.85274612456362</v>
      </c>
      <c r="O1625" s="12">
        <f>LambdaP*MassivW/(dP/1000)/(N1625*RhoA)/(1+M1625/3)*(D1625-L1625)*DeltaT-(EXP(M1625/10)-1)*(D1625-D1624)</f>
        <v>0.23404130449731839</v>
      </c>
      <c r="P1625" s="24">
        <f>P1624+IF(Limit=Oui,MAX(0,S1624),S1624)</f>
        <v>508.33879756672127</v>
      </c>
      <c r="Q1625" s="12">
        <f>Cp*RhoP/(R1625*RhoA)*dP/1000*MassivSI</f>
        <v>0.42097198234885841</v>
      </c>
      <c r="R1625" s="24">
        <f>IF(P1625&lt;600,425+0.773*P1625-1.69/1000*P1625^2+2.22/1000^2*P1625^3,IF(P1625&lt;735,666+13002/(738-P1625),IF(P1625&lt;900,545+17820/(P1625-731),650)))</f>
        <v>672.85274612456362</v>
      </c>
      <c r="S1625" s="12">
        <f>LambdaP*MassivSI/(dP/1000)/(R1625*RhoA)/(1+Q1625/3)*(D1625-P1625)*DeltaT-(EXP(Q1625/10)-1)*(D1625-D1624)</f>
        <v>0.23404130449731839</v>
      </c>
    </row>
    <row r="1626" spans="2:19" x14ac:dyDescent="0.25">
      <c r="B1626" s="3">
        <f t="shared" si="100"/>
        <v>8040</v>
      </c>
      <c r="C1626" s="14">
        <f t="shared" si="101"/>
        <v>134</v>
      </c>
      <c r="D1626" s="11">
        <f t="shared" si="102"/>
        <v>1065.556904078253</v>
      </c>
      <c r="E1626" s="11">
        <f t="shared" si="103"/>
        <v>508.57283887121861</v>
      </c>
      <c r="F1626" s="11">
        <f>L1626</f>
        <v>508.57283887121861</v>
      </c>
      <c r="G1626" s="11">
        <f>P1626</f>
        <v>508.57283887121861</v>
      </c>
      <c r="H1626" s="24">
        <f>H1625+IF(Limit=Oui,MAX(0,K1625),K1625)</f>
        <v>508.57283887121861</v>
      </c>
      <c r="I1626" s="12">
        <f>Cp*RhoP/(J1626*RhoA)*dP/1000*MassivSS</f>
        <v>0.42085835355438767</v>
      </c>
      <c r="J1626" s="24">
        <f>IF(H1626&lt;600,425+0.773*H1626-1.69/1000*H1626^2+2.22/1000^2*H1626^3,IF(H1626&lt;735,666+13002/(738-H1626),IF(H1626&lt;900,545+17820/(H1626-731),650)))</f>
        <v>673.03441163209777</v>
      </c>
      <c r="K1626" s="12">
        <f>LambdaP*MassivSS/(dP/1000)/(J1626*RhoA)/(1+I1626/3)*(D1626-H1626)*DeltaT-(EXP(I1626/10)-1)*(D1626-D1625)</f>
        <v>0.23392835116776797</v>
      </c>
      <c r="L1626" s="24">
        <f>L1625+IF(Limit=Oui,MAX(0,O1625),O1625)</f>
        <v>508.57283887121861</v>
      </c>
      <c r="M1626" s="12">
        <f>Cp*RhoP/(N1626*RhoA)*dP/1000*MassivW</f>
        <v>0.42085835355438767</v>
      </c>
      <c r="N1626" s="24">
        <f>IF(L1626&lt;600,425+0.773*L1626-1.69/1000*L1626^2+2.22/1000^2*L1626^3,IF(L1626&lt;735,666+13002/(738-L1626),IF(L1626&lt;900,545+17820/(L1626-731),650)))</f>
        <v>673.03441163209777</v>
      </c>
      <c r="O1626" s="12">
        <f>LambdaP*MassivW/(dP/1000)/(N1626*RhoA)/(1+M1626/3)*(D1626-L1626)*DeltaT-(EXP(M1626/10)-1)*(D1626-D1625)</f>
        <v>0.23392835116776797</v>
      </c>
      <c r="P1626" s="24">
        <f>P1625+IF(Limit=Oui,MAX(0,S1625),S1625)</f>
        <v>508.57283887121861</v>
      </c>
      <c r="Q1626" s="12">
        <f>Cp*RhoP/(R1626*RhoA)*dP/1000*MassivSI</f>
        <v>0.42085835355438767</v>
      </c>
      <c r="R1626" s="24">
        <f>IF(P1626&lt;600,425+0.773*P1626-1.69/1000*P1626^2+2.22/1000^2*P1626^3,IF(P1626&lt;735,666+13002/(738-P1626),IF(P1626&lt;900,545+17820/(P1626-731),650)))</f>
        <v>673.03441163209777</v>
      </c>
      <c r="S1626" s="12">
        <f>LambdaP*MassivSI/(dP/1000)/(R1626*RhoA)/(1+Q1626/3)*(D1626-P1626)*DeltaT-(EXP(Q1626/10)-1)*(D1626-D1625)</f>
        <v>0.23392835116776797</v>
      </c>
    </row>
    <row r="1627" spans="2:19" x14ac:dyDescent="0.25">
      <c r="B1627" s="3">
        <f t="shared" si="100"/>
        <v>8045</v>
      </c>
      <c r="C1627" s="14">
        <f t="shared" si="101"/>
        <v>134.08333333333334</v>
      </c>
      <c r="D1627" s="11">
        <f t="shared" si="102"/>
        <v>1065.6499671845099</v>
      </c>
      <c r="E1627" s="11">
        <f t="shared" si="103"/>
        <v>508.80676722238638</v>
      </c>
      <c r="F1627" s="11">
        <f>L1627</f>
        <v>508.80676722238638</v>
      </c>
      <c r="G1627" s="11">
        <f>P1627</f>
        <v>508.80676722238638</v>
      </c>
      <c r="H1627" s="24">
        <f>H1626+IF(Limit=Oui,MAX(0,K1626),K1626)</f>
        <v>508.80676722238638</v>
      </c>
      <c r="I1627" s="12">
        <f>Cp*RhoP/(J1627*RhoA)*dP/1000*MassivSS</f>
        <v>0.42074472476970637</v>
      </c>
      <c r="J1627" s="24">
        <f>IF(H1627&lt;600,425+0.773*H1627-1.69/1000*H1627^2+2.22/1000^2*H1627^3,IF(H1627&lt;735,666+13002/(738-H1627),IF(H1627&lt;900,545+17820/(H1627-731),650)))</f>
        <v>673.21617524727867</v>
      </c>
      <c r="K1627" s="12">
        <f>LambdaP*MassivSS/(dP/1000)/(J1627*RhoA)/(1+I1627/3)*(D1627-H1627)*DeltaT-(EXP(I1627/10)-1)*(D1627-D1626)</f>
        <v>0.23381544166873555</v>
      </c>
      <c r="L1627" s="24">
        <f>L1626+IF(Limit=Oui,MAX(0,O1626),O1626)</f>
        <v>508.80676722238638</v>
      </c>
      <c r="M1627" s="12">
        <f>Cp*RhoP/(N1627*RhoA)*dP/1000*MassivW</f>
        <v>0.42074472476970637</v>
      </c>
      <c r="N1627" s="24">
        <f>IF(L1627&lt;600,425+0.773*L1627-1.69/1000*L1627^2+2.22/1000^2*L1627^3,IF(L1627&lt;735,666+13002/(738-L1627),IF(L1627&lt;900,545+17820/(L1627-731),650)))</f>
        <v>673.21617524727867</v>
      </c>
      <c r="O1627" s="12">
        <f>LambdaP*MassivW/(dP/1000)/(N1627*RhoA)/(1+M1627/3)*(D1627-L1627)*DeltaT-(EXP(M1627/10)-1)*(D1627-D1626)</f>
        <v>0.23381544166873555</v>
      </c>
      <c r="P1627" s="24">
        <f>P1626+IF(Limit=Oui,MAX(0,S1626),S1626)</f>
        <v>508.80676722238638</v>
      </c>
      <c r="Q1627" s="12">
        <f>Cp*RhoP/(R1627*RhoA)*dP/1000*MassivSI</f>
        <v>0.42074472476970637</v>
      </c>
      <c r="R1627" s="24">
        <f>IF(P1627&lt;600,425+0.773*P1627-1.69/1000*P1627^2+2.22/1000^2*P1627^3,IF(P1627&lt;735,666+13002/(738-P1627),IF(P1627&lt;900,545+17820/(P1627-731),650)))</f>
        <v>673.21617524727867</v>
      </c>
      <c r="S1627" s="12">
        <f>LambdaP*MassivSI/(dP/1000)/(R1627*RhoA)/(1+Q1627/3)*(D1627-P1627)*DeltaT-(EXP(Q1627/10)-1)*(D1627-D1626)</f>
        <v>0.23381544166873555</v>
      </c>
    </row>
    <row r="1628" spans="2:19" x14ac:dyDescent="0.25">
      <c r="B1628" s="3">
        <f t="shared" si="100"/>
        <v>8050</v>
      </c>
      <c r="C1628" s="14">
        <f t="shared" si="101"/>
        <v>134.16666666666666</v>
      </c>
      <c r="D1628" s="11">
        <f t="shared" si="102"/>
        <v>1065.7429725234717</v>
      </c>
      <c r="E1628" s="11">
        <f t="shared" si="103"/>
        <v>509.04058266405514</v>
      </c>
      <c r="F1628" s="11">
        <f>L1628</f>
        <v>509.04058266405514</v>
      </c>
      <c r="G1628" s="11">
        <f>P1628</f>
        <v>509.04058266405514</v>
      </c>
      <c r="H1628" s="24">
        <f>H1627+IF(Limit=Oui,MAX(0,K1627),K1627)</f>
        <v>509.04058266405514</v>
      </c>
      <c r="I1628" s="12">
        <f>Cp*RhoP/(J1628*RhoA)*dP/1000*MassivSS</f>
        <v>0.42063109608479538</v>
      </c>
      <c r="J1628" s="24">
        <f>IF(H1628&lt;600,425+0.773*H1628-1.69/1000*H1628^2+2.22/1000^2*H1628^3,IF(H1628&lt;735,666+13002/(738-H1628),IF(H1628&lt;900,545+17820/(H1628-731),650)))</f>
        <v>673.39803690554913</v>
      </c>
      <c r="K1628" s="12">
        <f>LambdaP*MassivSS/(dP/1000)/(J1628*RhoA)/(1+I1628/3)*(D1628-H1628)*DeltaT-(EXP(I1628/10)-1)*(D1628-D1627)</f>
        <v>0.23370257604999173</v>
      </c>
      <c r="L1628" s="24">
        <f>L1627+IF(Limit=Oui,MAX(0,O1627),O1627)</f>
        <v>509.04058266405514</v>
      </c>
      <c r="M1628" s="12">
        <f>Cp*RhoP/(N1628*RhoA)*dP/1000*MassivW</f>
        <v>0.42063109608479538</v>
      </c>
      <c r="N1628" s="24">
        <f>IF(L1628&lt;600,425+0.773*L1628-1.69/1000*L1628^2+2.22/1000^2*L1628^3,IF(L1628&lt;735,666+13002/(738-L1628),IF(L1628&lt;900,545+17820/(L1628-731),650)))</f>
        <v>673.39803690554913</v>
      </c>
      <c r="O1628" s="12">
        <f>LambdaP*MassivW/(dP/1000)/(N1628*RhoA)/(1+M1628/3)*(D1628-L1628)*DeltaT-(EXP(M1628/10)-1)*(D1628-D1627)</f>
        <v>0.23370257604999173</v>
      </c>
      <c r="P1628" s="24">
        <f>P1627+IF(Limit=Oui,MAX(0,S1627),S1627)</f>
        <v>509.04058266405514</v>
      </c>
      <c r="Q1628" s="12">
        <f>Cp*RhoP/(R1628*RhoA)*dP/1000*MassivSI</f>
        <v>0.42063109608479538</v>
      </c>
      <c r="R1628" s="24">
        <f>IF(P1628&lt;600,425+0.773*P1628-1.69/1000*P1628^2+2.22/1000^2*P1628^3,IF(P1628&lt;735,666+13002/(738-P1628),IF(P1628&lt;900,545+17820/(P1628-731),650)))</f>
        <v>673.39803690554913</v>
      </c>
      <c r="S1628" s="12">
        <f>LambdaP*MassivSI/(dP/1000)/(R1628*RhoA)/(1+Q1628/3)*(D1628-P1628)*DeltaT-(EXP(Q1628/10)-1)*(D1628-D1627)</f>
        <v>0.23370257604999173</v>
      </c>
    </row>
    <row r="1629" spans="2:19" x14ac:dyDescent="0.25">
      <c r="B1629" s="3">
        <f t="shared" si="100"/>
        <v>8055</v>
      </c>
      <c r="C1629" s="14">
        <f t="shared" si="101"/>
        <v>134.25</v>
      </c>
      <c r="D1629" s="11">
        <f t="shared" si="102"/>
        <v>1065.8359201668102</v>
      </c>
      <c r="E1629" s="11">
        <f t="shared" si="103"/>
        <v>509.27428524010514</v>
      </c>
      <c r="F1629" s="11">
        <f>L1629</f>
        <v>509.27428524010514</v>
      </c>
      <c r="G1629" s="11">
        <f>P1629</f>
        <v>509.27428524010514</v>
      </c>
      <c r="H1629" s="24">
        <f>H1628+IF(Limit=Oui,MAX(0,K1628),K1628)</f>
        <v>509.27428524010514</v>
      </c>
      <c r="I1629" s="12">
        <f>Cp*RhoP/(J1629*RhoA)*dP/1000*MassivSS</f>
        <v>0.42051746758961095</v>
      </c>
      <c r="J1629" s="24">
        <f>IF(H1629&lt;600,425+0.773*H1629-1.69/1000*H1629^2+2.22/1000^2*H1629^3,IF(H1629&lt;735,666+13002/(738-H1629),IF(H1629&lt;900,545+17820/(H1629-731),650)))</f>
        <v>673.57999654216633</v>
      </c>
      <c r="K1629" s="12">
        <f>LambdaP*MassivSS/(dP/1000)/(J1629*RhoA)/(1+I1629/3)*(D1629-H1629)*DeltaT-(EXP(I1629/10)-1)*(D1629-D1628)</f>
        <v>0.23358975436109819</v>
      </c>
      <c r="L1629" s="24">
        <f>L1628+IF(Limit=Oui,MAX(0,O1628),O1628)</f>
        <v>509.27428524010514</v>
      </c>
      <c r="M1629" s="12">
        <f>Cp*RhoP/(N1629*RhoA)*dP/1000*MassivW</f>
        <v>0.42051746758961095</v>
      </c>
      <c r="N1629" s="24">
        <f>IF(L1629&lt;600,425+0.773*L1629-1.69/1000*L1629^2+2.22/1000^2*L1629^3,IF(L1629&lt;735,666+13002/(738-L1629),IF(L1629&lt;900,545+17820/(L1629-731),650)))</f>
        <v>673.57999654216633</v>
      </c>
      <c r="O1629" s="12">
        <f>LambdaP*MassivW/(dP/1000)/(N1629*RhoA)/(1+M1629/3)*(D1629-L1629)*DeltaT-(EXP(M1629/10)-1)*(D1629-D1628)</f>
        <v>0.23358975436109819</v>
      </c>
      <c r="P1629" s="24">
        <f>P1628+IF(Limit=Oui,MAX(0,S1628),S1628)</f>
        <v>509.27428524010514</v>
      </c>
      <c r="Q1629" s="12">
        <f>Cp*RhoP/(R1629*RhoA)*dP/1000*MassivSI</f>
        <v>0.42051746758961095</v>
      </c>
      <c r="R1629" s="24">
        <f>IF(P1629&lt;600,425+0.773*P1629-1.69/1000*P1629^2+2.22/1000^2*P1629^3,IF(P1629&lt;735,666+13002/(738-P1629),IF(P1629&lt;900,545+17820/(P1629-731),650)))</f>
        <v>673.57999654216633</v>
      </c>
      <c r="S1629" s="12">
        <f>LambdaP*MassivSI/(dP/1000)/(R1629*RhoA)/(1+Q1629/3)*(D1629-P1629)*DeltaT-(EXP(Q1629/10)-1)*(D1629-D1628)</f>
        <v>0.23358975436109819</v>
      </c>
    </row>
    <row r="1630" spans="2:19" x14ac:dyDescent="0.25">
      <c r="B1630" s="3">
        <f t="shared" si="100"/>
        <v>8060</v>
      </c>
      <c r="C1630" s="14">
        <f t="shared" si="101"/>
        <v>134.33333333333334</v>
      </c>
      <c r="D1630" s="11">
        <f t="shared" si="102"/>
        <v>1065.9288101860636</v>
      </c>
      <c r="E1630" s="11">
        <f t="shared" si="103"/>
        <v>509.50787499446625</v>
      </c>
      <c r="F1630" s="11">
        <f>L1630</f>
        <v>509.50787499446625</v>
      </c>
      <c r="G1630" s="11">
        <f>P1630</f>
        <v>509.50787499446625</v>
      </c>
      <c r="H1630" s="24">
        <f>H1629+IF(Limit=Oui,MAX(0,K1629),K1629)</f>
        <v>509.50787499446625</v>
      </c>
      <c r="I1630" s="12">
        <f>Cp*RhoP/(J1630*RhoA)*dP/1000*MassivSS</f>
        <v>0.42040383937408332</v>
      </c>
      <c r="J1630" s="24">
        <f>IF(H1630&lt;600,425+0.773*H1630-1.69/1000*H1630^2+2.22/1000^2*H1630^3,IF(H1630&lt;735,666+13002/(738-H1630),IF(H1630&lt;900,545+17820/(H1630-731),650)))</f>
        <v>673.76205409220233</v>
      </c>
      <c r="K1630" s="12">
        <f>LambdaP*MassivSS/(dP/1000)/(J1630*RhoA)/(1+I1630/3)*(D1630-H1630)*DeltaT-(EXP(I1630/10)-1)*(D1630-D1629)</f>
        <v>0.23347697665149525</v>
      </c>
      <c r="L1630" s="24">
        <f>L1629+IF(Limit=Oui,MAX(0,O1629),O1629)</f>
        <v>509.50787499446625</v>
      </c>
      <c r="M1630" s="12">
        <f>Cp*RhoP/(N1630*RhoA)*dP/1000*MassivW</f>
        <v>0.42040383937408332</v>
      </c>
      <c r="N1630" s="24">
        <f>IF(L1630&lt;600,425+0.773*L1630-1.69/1000*L1630^2+2.22/1000^2*L1630^3,IF(L1630&lt;735,666+13002/(738-L1630),IF(L1630&lt;900,545+17820/(L1630-731),650)))</f>
        <v>673.76205409220233</v>
      </c>
      <c r="O1630" s="12">
        <f>LambdaP*MassivW/(dP/1000)/(N1630*RhoA)/(1+M1630/3)*(D1630-L1630)*DeltaT-(EXP(M1630/10)-1)*(D1630-D1629)</f>
        <v>0.23347697665149525</v>
      </c>
      <c r="P1630" s="24">
        <f>P1629+IF(Limit=Oui,MAX(0,S1629),S1629)</f>
        <v>509.50787499446625</v>
      </c>
      <c r="Q1630" s="12">
        <f>Cp*RhoP/(R1630*RhoA)*dP/1000*MassivSI</f>
        <v>0.42040383937408332</v>
      </c>
      <c r="R1630" s="24">
        <f>IF(P1630&lt;600,425+0.773*P1630-1.69/1000*P1630^2+2.22/1000^2*P1630^3,IF(P1630&lt;735,666+13002/(738-P1630),IF(P1630&lt;900,545+17820/(P1630-731),650)))</f>
        <v>673.76205409220233</v>
      </c>
      <c r="S1630" s="12">
        <f>LambdaP*MassivSI/(dP/1000)/(R1630*RhoA)/(1+Q1630/3)*(D1630-P1630)*DeltaT-(EXP(Q1630/10)-1)*(D1630-D1629)</f>
        <v>0.23347697665149525</v>
      </c>
    </row>
    <row r="1631" spans="2:19" x14ac:dyDescent="0.25">
      <c r="B1631" s="3">
        <f t="shared" si="100"/>
        <v>8065</v>
      </c>
      <c r="C1631" s="14">
        <f t="shared" si="101"/>
        <v>134.41666666666666</v>
      </c>
      <c r="D1631" s="11">
        <f t="shared" si="102"/>
        <v>1066.0216426526372</v>
      </c>
      <c r="E1631" s="11">
        <f t="shared" si="103"/>
        <v>509.74135197111775</v>
      </c>
      <c r="F1631" s="11">
        <f>L1631</f>
        <v>509.74135197111775</v>
      </c>
      <c r="G1631" s="11">
        <f>P1631</f>
        <v>509.74135197111775</v>
      </c>
      <c r="H1631" s="24">
        <f>H1630+IF(Limit=Oui,MAX(0,K1630),K1630)</f>
        <v>509.74135197111775</v>
      </c>
      <c r="I1631" s="12">
        <f>Cp*RhoP/(J1631*RhoA)*dP/1000*MassivSS</f>
        <v>0.42029021152811674</v>
      </c>
      <c r="J1631" s="24">
        <f>IF(H1631&lt;600,425+0.773*H1631-1.69/1000*H1631^2+2.22/1000^2*H1631^3,IF(H1631&lt;735,666+13002/(738-H1631),IF(H1631&lt;900,545+17820/(H1631-731),650)))</f>
        <v>673.94420949054529</v>
      </c>
      <c r="K1631" s="12">
        <f>LambdaP*MassivSS/(dP/1000)/(J1631*RhoA)/(1+I1631/3)*(D1631-H1631)*DeltaT-(EXP(I1631/10)-1)*(D1631-D1630)</f>
        <v>0.23336424297047187</v>
      </c>
      <c r="L1631" s="24">
        <f>L1630+IF(Limit=Oui,MAX(0,O1630),O1630)</f>
        <v>509.74135197111775</v>
      </c>
      <c r="M1631" s="12">
        <f>Cp*RhoP/(N1631*RhoA)*dP/1000*MassivW</f>
        <v>0.42029021152811674</v>
      </c>
      <c r="N1631" s="24">
        <f>IF(L1631&lt;600,425+0.773*L1631-1.69/1000*L1631^2+2.22/1000^2*L1631^3,IF(L1631&lt;735,666+13002/(738-L1631),IF(L1631&lt;900,545+17820/(L1631-731),650)))</f>
        <v>673.94420949054529</v>
      </c>
      <c r="O1631" s="12">
        <f>LambdaP*MassivW/(dP/1000)/(N1631*RhoA)/(1+M1631/3)*(D1631-L1631)*DeltaT-(EXP(M1631/10)-1)*(D1631-D1630)</f>
        <v>0.23336424297047187</v>
      </c>
      <c r="P1631" s="24">
        <f>P1630+IF(Limit=Oui,MAX(0,S1630),S1630)</f>
        <v>509.74135197111775</v>
      </c>
      <c r="Q1631" s="12">
        <f>Cp*RhoP/(R1631*RhoA)*dP/1000*MassivSI</f>
        <v>0.42029021152811674</v>
      </c>
      <c r="R1631" s="24">
        <f>IF(P1631&lt;600,425+0.773*P1631-1.69/1000*P1631^2+2.22/1000^2*P1631^3,IF(P1631&lt;735,666+13002/(738-P1631),IF(P1631&lt;900,545+17820/(P1631-731),650)))</f>
        <v>673.94420949054529</v>
      </c>
      <c r="S1631" s="12">
        <f>LambdaP*MassivSI/(dP/1000)/(R1631*RhoA)/(1+Q1631/3)*(D1631-P1631)*DeltaT-(EXP(Q1631/10)-1)*(D1631-D1630)</f>
        <v>0.23336424297047187</v>
      </c>
    </row>
    <row r="1632" spans="2:19" x14ac:dyDescent="0.25">
      <c r="B1632" s="3">
        <f t="shared" si="100"/>
        <v>8070</v>
      </c>
      <c r="C1632" s="14">
        <f t="shared" si="101"/>
        <v>134.5</v>
      </c>
      <c r="D1632" s="11">
        <f t="shared" si="102"/>
        <v>1066.1144176378036</v>
      </c>
      <c r="E1632" s="11">
        <f t="shared" si="103"/>
        <v>509.97471621408823</v>
      </c>
      <c r="F1632" s="11">
        <f>L1632</f>
        <v>509.97471621408823</v>
      </c>
      <c r="G1632" s="11">
        <f>P1632</f>
        <v>509.97471621408823</v>
      </c>
      <c r="H1632" s="24">
        <f>H1631+IF(Limit=Oui,MAX(0,K1631),K1631)</f>
        <v>509.97471621408823</v>
      </c>
      <c r="I1632" s="12">
        <f>Cp*RhoP/(J1632*RhoA)*dP/1000*MassivSS</f>
        <v>0.42017658414158759</v>
      </c>
      <c r="J1632" s="24">
        <f>IF(H1632&lt;600,425+0.773*H1632-1.69/1000*H1632^2+2.22/1000^2*H1632^3,IF(H1632&lt;735,666+13002/(738-H1632),IF(H1632&lt;900,545+17820/(H1632-731),650)))</f>
        <v>674.12646267190075</v>
      </c>
      <c r="K1632" s="12">
        <f>LambdaP*MassivSS/(dP/1000)/(J1632*RhoA)/(1+I1632/3)*(D1632-H1632)*DeltaT-(EXP(I1632/10)-1)*(D1632-D1631)</f>
        <v>0.23325155336713715</v>
      </c>
      <c r="L1632" s="24">
        <f>L1631+IF(Limit=Oui,MAX(0,O1631),O1631)</f>
        <v>509.97471621408823</v>
      </c>
      <c r="M1632" s="12">
        <f>Cp*RhoP/(N1632*RhoA)*dP/1000*MassivW</f>
        <v>0.42017658414158759</v>
      </c>
      <c r="N1632" s="24">
        <f>IF(L1632&lt;600,425+0.773*L1632-1.69/1000*L1632^2+2.22/1000^2*L1632^3,IF(L1632&lt;735,666+13002/(738-L1632),IF(L1632&lt;900,545+17820/(L1632-731),650)))</f>
        <v>674.12646267190075</v>
      </c>
      <c r="O1632" s="12">
        <f>LambdaP*MassivW/(dP/1000)/(N1632*RhoA)/(1+M1632/3)*(D1632-L1632)*DeltaT-(EXP(M1632/10)-1)*(D1632-D1631)</f>
        <v>0.23325155336713715</v>
      </c>
      <c r="P1632" s="24">
        <f>P1631+IF(Limit=Oui,MAX(0,S1631),S1631)</f>
        <v>509.97471621408823</v>
      </c>
      <c r="Q1632" s="12">
        <f>Cp*RhoP/(R1632*RhoA)*dP/1000*MassivSI</f>
        <v>0.42017658414158759</v>
      </c>
      <c r="R1632" s="24">
        <f>IF(P1632&lt;600,425+0.773*P1632-1.69/1000*P1632^2+2.22/1000^2*P1632^3,IF(P1632&lt;735,666+13002/(738-P1632),IF(P1632&lt;900,545+17820/(P1632-731),650)))</f>
        <v>674.12646267190075</v>
      </c>
      <c r="S1632" s="12">
        <f>LambdaP*MassivSI/(dP/1000)/(R1632*RhoA)/(1+Q1632/3)*(D1632-P1632)*DeltaT-(EXP(Q1632/10)-1)*(D1632-D1631)</f>
        <v>0.23325155336713715</v>
      </c>
    </row>
    <row r="1633" spans="2:19" x14ac:dyDescent="0.25">
      <c r="B1633" s="3">
        <f t="shared" si="100"/>
        <v>8075</v>
      </c>
      <c r="C1633" s="14">
        <f t="shared" si="101"/>
        <v>134.58333333333334</v>
      </c>
      <c r="D1633" s="11">
        <f t="shared" si="102"/>
        <v>1066.2071352127034</v>
      </c>
      <c r="E1633" s="11">
        <f t="shared" si="103"/>
        <v>510.20796776745539</v>
      </c>
      <c r="F1633" s="11">
        <f>L1633</f>
        <v>510.20796776745539</v>
      </c>
      <c r="G1633" s="11">
        <f>P1633</f>
        <v>510.20796776745539</v>
      </c>
      <c r="H1633" s="24">
        <f>H1632+IF(Limit=Oui,MAX(0,K1632),K1632)</f>
        <v>510.20796776745539</v>
      </c>
      <c r="I1633" s="12">
        <f>Cp*RhoP/(J1633*RhoA)*dP/1000*MassivSS</f>
        <v>0.42006295730434473</v>
      </c>
      <c r="J1633" s="24">
        <f>IF(H1633&lt;600,425+0.773*H1633-1.69/1000*H1633^2+2.22/1000^2*H1633^3,IF(H1633&lt;735,666+13002/(738-H1633),IF(H1633&lt;900,545+17820/(H1633-731),650)))</f>
        <v>674.30881357079147</v>
      </c>
      <c r="K1633" s="12">
        <f>LambdaP*MassivSS/(dP/1000)/(J1633*RhoA)/(1+I1633/3)*(D1633-H1633)*DeltaT-(EXP(I1633/10)-1)*(D1633-D1632)</f>
        <v>0.23313890789045896</v>
      </c>
      <c r="L1633" s="24">
        <f>L1632+IF(Limit=Oui,MAX(0,O1632),O1632)</f>
        <v>510.20796776745539</v>
      </c>
      <c r="M1633" s="12">
        <f>Cp*RhoP/(N1633*RhoA)*dP/1000*MassivW</f>
        <v>0.42006295730434473</v>
      </c>
      <c r="N1633" s="24">
        <f>IF(L1633&lt;600,425+0.773*L1633-1.69/1000*L1633^2+2.22/1000^2*L1633^3,IF(L1633&lt;735,666+13002/(738-L1633),IF(L1633&lt;900,545+17820/(L1633-731),650)))</f>
        <v>674.30881357079147</v>
      </c>
      <c r="O1633" s="12">
        <f>LambdaP*MassivW/(dP/1000)/(N1633*RhoA)/(1+M1633/3)*(D1633-L1633)*DeltaT-(EXP(M1633/10)-1)*(D1633-D1632)</f>
        <v>0.23313890789045896</v>
      </c>
      <c r="P1633" s="24">
        <f>P1632+IF(Limit=Oui,MAX(0,S1632),S1632)</f>
        <v>510.20796776745539</v>
      </c>
      <c r="Q1633" s="12">
        <f>Cp*RhoP/(R1633*RhoA)*dP/1000*MassivSI</f>
        <v>0.42006295730434473</v>
      </c>
      <c r="R1633" s="24">
        <f>IF(P1633&lt;600,425+0.773*P1633-1.69/1000*P1633^2+2.22/1000^2*P1633^3,IF(P1633&lt;735,666+13002/(738-P1633),IF(P1633&lt;900,545+17820/(P1633-731),650)))</f>
        <v>674.30881357079147</v>
      </c>
      <c r="S1633" s="12">
        <f>LambdaP*MassivSI/(dP/1000)/(R1633*RhoA)/(1+Q1633/3)*(D1633-P1633)*DeltaT-(EXP(Q1633/10)-1)*(D1633-D1632)</f>
        <v>0.23313890789045896</v>
      </c>
    </row>
    <row r="1634" spans="2:19" x14ac:dyDescent="0.25">
      <c r="B1634" s="3">
        <f t="shared" si="100"/>
        <v>8080</v>
      </c>
      <c r="C1634" s="14">
        <f t="shared" si="101"/>
        <v>134.66666666666666</v>
      </c>
      <c r="D1634" s="11">
        <f t="shared" si="102"/>
        <v>1066.2997954483446</v>
      </c>
      <c r="E1634" s="11">
        <f t="shared" si="103"/>
        <v>510.44110667534585</v>
      </c>
      <c r="F1634" s="11">
        <f>L1634</f>
        <v>510.44110667534585</v>
      </c>
      <c r="G1634" s="11">
        <f>P1634</f>
        <v>510.44110667534585</v>
      </c>
      <c r="H1634" s="24">
        <f>H1633+IF(Limit=Oui,MAX(0,K1633),K1633)</f>
        <v>510.44110667534585</v>
      </c>
      <c r="I1634" s="12">
        <f>Cp*RhoP/(J1634*RhoA)*dP/1000*MassivSS</f>
        <v>0.41994933110620802</v>
      </c>
      <c r="J1634" s="24">
        <f>IF(H1634&lt;600,425+0.773*H1634-1.69/1000*H1634^2+2.22/1000^2*H1634^3,IF(H1634&lt;735,666+13002/(738-H1634),IF(H1634&lt;900,545+17820/(H1634-731),650)))</f>
        <v>674.49126212155886</v>
      </c>
      <c r="K1634" s="12">
        <f>LambdaP*MassivSS/(dP/1000)/(J1634*RhoA)/(1+I1634/3)*(D1634-H1634)*DeltaT-(EXP(I1634/10)-1)*(D1634-D1633)</f>
        <v>0.23302630658926407</v>
      </c>
      <c r="L1634" s="24">
        <f>L1633+IF(Limit=Oui,MAX(0,O1633),O1633)</f>
        <v>510.44110667534585</v>
      </c>
      <c r="M1634" s="12">
        <f>Cp*RhoP/(N1634*RhoA)*dP/1000*MassivW</f>
        <v>0.41994933110620802</v>
      </c>
      <c r="N1634" s="24">
        <f>IF(L1634&lt;600,425+0.773*L1634-1.69/1000*L1634^2+2.22/1000^2*L1634^3,IF(L1634&lt;735,666+13002/(738-L1634),IF(L1634&lt;900,545+17820/(L1634-731),650)))</f>
        <v>674.49126212155886</v>
      </c>
      <c r="O1634" s="12">
        <f>LambdaP*MassivW/(dP/1000)/(N1634*RhoA)/(1+M1634/3)*(D1634-L1634)*DeltaT-(EXP(M1634/10)-1)*(D1634-D1633)</f>
        <v>0.23302630658926407</v>
      </c>
      <c r="P1634" s="24">
        <f>P1633+IF(Limit=Oui,MAX(0,S1633),S1633)</f>
        <v>510.44110667534585</v>
      </c>
      <c r="Q1634" s="12">
        <f>Cp*RhoP/(R1634*RhoA)*dP/1000*MassivSI</f>
        <v>0.41994933110620802</v>
      </c>
      <c r="R1634" s="24">
        <f>IF(P1634&lt;600,425+0.773*P1634-1.69/1000*P1634^2+2.22/1000^2*P1634^3,IF(P1634&lt;735,666+13002/(738-P1634),IF(P1634&lt;900,545+17820/(P1634-731),650)))</f>
        <v>674.49126212155886</v>
      </c>
      <c r="S1634" s="12">
        <f>LambdaP*MassivSI/(dP/1000)/(R1634*RhoA)/(1+Q1634/3)*(D1634-P1634)*DeltaT-(EXP(Q1634/10)-1)*(D1634-D1633)</f>
        <v>0.23302630658926407</v>
      </c>
    </row>
    <row r="1635" spans="2:19" x14ac:dyDescent="0.25">
      <c r="B1635" s="3">
        <f t="shared" si="100"/>
        <v>8085</v>
      </c>
      <c r="C1635" s="14">
        <f t="shared" si="101"/>
        <v>134.75</v>
      </c>
      <c r="D1635" s="11">
        <f t="shared" si="102"/>
        <v>1066.392398415604</v>
      </c>
      <c r="E1635" s="11">
        <f t="shared" si="103"/>
        <v>510.67413298193509</v>
      </c>
      <c r="F1635" s="11">
        <f>L1635</f>
        <v>510.67413298193509</v>
      </c>
      <c r="G1635" s="11">
        <f>P1635</f>
        <v>510.67413298193509</v>
      </c>
      <c r="H1635" s="24">
        <f>H1634+IF(Limit=Oui,MAX(0,K1634),K1634)</f>
        <v>510.67413298193509</v>
      </c>
      <c r="I1635" s="12">
        <f>Cp*RhoP/(J1635*RhoA)*dP/1000*MassivSS</f>
        <v>0.4198357056369682</v>
      </c>
      <c r="J1635" s="24">
        <f>IF(H1635&lt;600,425+0.773*H1635-1.69/1000*H1635^2+2.22/1000^2*H1635^3,IF(H1635&lt;735,666+13002/(738-H1635),IF(H1635&lt;900,545+17820/(H1635-731),650)))</f>
        <v>674.67380825836381</v>
      </c>
      <c r="K1635" s="12">
        <f>LambdaP*MassivSS/(dP/1000)/(J1635*RhoA)/(1+I1635/3)*(D1635-H1635)*DeltaT-(EXP(I1635/10)-1)*(D1635-D1634)</f>
        <v>0.23291374951219879</v>
      </c>
      <c r="L1635" s="24">
        <f>L1634+IF(Limit=Oui,MAX(0,O1634),O1634)</f>
        <v>510.67413298193509</v>
      </c>
      <c r="M1635" s="12">
        <f>Cp*RhoP/(N1635*RhoA)*dP/1000*MassivW</f>
        <v>0.4198357056369682</v>
      </c>
      <c r="N1635" s="24">
        <f>IF(L1635&lt;600,425+0.773*L1635-1.69/1000*L1635^2+2.22/1000^2*L1635^3,IF(L1635&lt;735,666+13002/(738-L1635),IF(L1635&lt;900,545+17820/(L1635-731),650)))</f>
        <v>674.67380825836381</v>
      </c>
      <c r="O1635" s="12">
        <f>LambdaP*MassivW/(dP/1000)/(N1635*RhoA)/(1+M1635/3)*(D1635-L1635)*DeltaT-(EXP(M1635/10)-1)*(D1635-D1634)</f>
        <v>0.23291374951219879</v>
      </c>
      <c r="P1635" s="24">
        <f>P1634+IF(Limit=Oui,MAX(0,S1634),S1634)</f>
        <v>510.67413298193509</v>
      </c>
      <c r="Q1635" s="12">
        <f>Cp*RhoP/(R1635*RhoA)*dP/1000*MassivSI</f>
        <v>0.4198357056369682</v>
      </c>
      <c r="R1635" s="24">
        <f>IF(P1635&lt;600,425+0.773*P1635-1.69/1000*P1635^2+2.22/1000^2*P1635^3,IF(P1635&lt;735,666+13002/(738-P1635),IF(P1635&lt;900,545+17820/(P1635-731),650)))</f>
        <v>674.67380825836381</v>
      </c>
      <c r="S1635" s="12">
        <f>LambdaP*MassivSI/(dP/1000)/(R1635*RhoA)/(1+Q1635/3)*(D1635-P1635)*DeltaT-(EXP(Q1635/10)-1)*(D1635-D1634)</f>
        <v>0.23291374951219879</v>
      </c>
    </row>
    <row r="1636" spans="2:19" x14ac:dyDescent="0.25">
      <c r="B1636" s="3">
        <f t="shared" si="100"/>
        <v>8090</v>
      </c>
      <c r="C1636" s="14">
        <f t="shared" si="101"/>
        <v>134.83333333333334</v>
      </c>
      <c r="D1636" s="11">
        <f t="shared" si="102"/>
        <v>1066.4849441852275</v>
      </c>
      <c r="E1636" s="11">
        <f t="shared" si="103"/>
        <v>510.90704673144728</v>
      </c>
      <c r="F1636" s="11">
        <f>L1636</f>
        <v>510.90704673144728</v>
      </c>
      <c r="G1636" s="11">
        <f>P1636</f>
        <v>510.90704673144728</v>
      </c>
      <c r="H1636" s="24">
        <f>H1635+IF(Limit=Oui,MAX(0,K1635),K1635)</f>
        <v>510.90704673144728</v>
      </c>
      <c r="I1636" s="12">
        <f>Cp*RhoP/(J1636*RhoA)*dP/1000*MassivSS</f>
        <v>0.41972208098638514</v>
      </c>
      <c r="J1636" s="24">
        <f>IF(H1636&lt;600,425+0.773*H1636-1.69/1000*H1636^2+2.22/1000^2*H1636^3,IF(H1636&lt;735,666+13002/(738-H1636),IF(H1636&lt;900,545+17820/(H1636-731),650)))</f>
        <v>674.85645191518711</v>
      </c>
      <c r="K1636" s="12">
        <f>LambdaP*MassivSS/(dP/1000)/(J1636*RhoA)/(1+I1636/3)*(D1636-H1636)*DeltaT-(EXP(I1636/10)-1)*(D1636-D1635)</f>
        <v>0.23280123670773964</v>
      </c>
      <c r="L1636" s="24">
        <f>L1635+IF(Limit=Oui,MAX(0,O1635),O1635)</f>
        <v>510.90704673144728</v>
      </c>
      <c r="M1636" s="12">
        <f>Cp*RhoP/(N1636*RhoA)*dP/1000*MassivW</f>
        <v>0.41972208098638514</v>
      </c>
      <c r="N1636" s="24">
        <f>IF(L1636&lt;600,425+0.773*L1636-1.69/1000*L1636^2+2.22/1000^2*L1636^3,IF(L1636&lt;735,666+13002/(738-L1636),IF(L1636&lt;900,545+17820/(L1636-731),650)))</f>
        <v>674.85645191518711</v>
      </c>
      <c r="O1636" s="12">
        <f>LambdaP*MassivW/(dP/1000)/(N1636*RhoA)/(1+M1636/3)*(D1636-L1636)*DeltaT-(EXP(M1636/10)-1)*(D1636-D1635)</f>
        <v>0.23280123670773964</v>
      </c>
      <c r="P1636" s="24">
        <f>P1635+IF(Limit=Oui,MAX(0,S1635),S1635)</f>
        <v>510.90704673144728</v>
      </c>
      <c r="Q1636" s="12">
        <f>Cp*RhoP/(R1636*RhoA)*dP/1000*MassivSI</f>
        <v>0.41972208098638514</v>
      </c>
      <c r="R1636" s="24">
        <f>IF(P1636&lt;600,425+0.773*P1636-1.69/1000*P1636^2+2.22/1000^2*P1636^3,IF(P1636&lt;735,666+13002/(738-P1636),IF(P1636&lt;900,545+17820/(P1636-731),650)))</f>
        <v>674.85645191518711</v>
      </c>
      <c r="S1636" s="12">
        <f>LambdaP*MassivSI/(dP/1000)/(R1636*RhoA)/(1+Q1636/3)*(D1636-P1636)*DeltaT-(EXP(Q1636/10)-1)*(D1636-D1635)</f>
        <v>0.23280123670773964</v>
      </c>
    </row>
    <row r="1637" spans="2:19" x14ac:dyDescent="0.25">
      <c r="B1637" s="3">
        <f t="shared" si="100"/>
        <v>8095</v>
      </c>
      <c r="C1637" s="14">
        <f t="shared" si="101"/>
        <v>134.91666666666666</v>
      </c>
      <c r="D1637" s="11">
        <f t="shared" si="102"/>
        <v>1066.5774328278287</v>
      </c>
      <c r="E1637" s="11">
        <f t="shared" si="103"/>
        <v>511.13984796815504</v>
      </c>
      <c r="F1637" s="11">
        <f>L1637</f>
        <v>511.13984796815504</v>
      </c>
      <c r="G1637" s="11">
        <f>P1637</f>
        <v>511.13984796815504</v>
      </c>
      <c r="H1637" s="24">
        <f>H1636+IF(Limit=Oui,MAX(0,K1636),K1636)</f>
        <v>511.13984796815504</v>
      </c>
      <c r="I1637" s="12">
        <f>Cp*RhoP/(J1637*RhoA)*dP/1000*MassivSS</f>
        <v>0.41960845724418844</v>
      </c>
      <c r="J1637" s="24">
        <f>IF(H1637&lt;600,425+0.773*H1637-1.69/1000*H1637^2+2.22/1000^2*H1637^3,IF(H1637&lt;735,666+13002/(738-H1637),IF(H1637&lt;900,545+17820/(H1637-731),650)))</f>
        <v>675.03919302583051</v>
      </c>
      <c r="K1637" s="12">
        <f>LambdaP*MassivSS/(dP/1000)/(J1637*RhoA)/(1+I1637/3)*(D1637-H1637)*DeltaT-(EXP(I1637/10)-1)*(D1637-D1636)</f>
        <v>0.23268876822428941</v>
      </c>
      <c r="L1637" s="24">
        <f>L1636+IF(Limit=Oui,MAX(0,O1636),O1636)</f>
        <v>511.13984796815504</v>
      </c>
      <c r="M1637" s="12">
        <f>Cp*RhoP/(N1637*RhoA)*dP/1000*MassivW</f>
        <v>0.41960845724418844</v>
      </c>
      <c r="N1637" s="24">
        <f>IF(L1637&lt;600,425+0.773*L1637-1.69/1000*L1637^2+2.22/1000^2*L1637^3,IF(L1637&lt;735,666+13002/(738-L1637),IF(L1637&lt;900,545+17820/(L1637-731),650)))</f>
        <v>675.03919302583051</v>
      </c>
      <c r="O1637" s="12">
        <f>LambdaP*MassivW/(dP/1000)/(N1637*RhoA)/(1+M1637/3)*(D1637-L1637)*DeltaT-(EXP(M1637/10)-1)*(D1637-D1636)</f>
        <v>0.23268876822428941</v>
      </c>
      <c r="P1637" s="24">
        <f>P1636+IF(Limit=Oui,MAX(0,S1636),S1636)</f>
        <v>511.13984796815504</v>
      </c>
      <c r="Q1637" s="12">
        <f>Cp*RhoP/(R1637*RhoA)*dP/1000*MassivSI</f>
        <v>0.41960845724418844</v>
      </c>
      <c r="R1637" s="24">
        <f>IF(P1637&lt;600,425+0.773*P1637-1.69/1000*P1637^2+2.22/1000^2*P1637^3,IF(P1637&lt;735,666+13002/(738-P1637),IF(P1637&lt;900,545+17820/(P1637-731),650)))</f>
        <v>675.03919302583051</v>
      </c>
      <c r="S1637" s="12">
        <f>LambdaP*MassivSI/(dP/1000)/(R1637*RhoA)/(1+Q1637/3)*(D1637-P1637)*DeltaT-(EXP(Q1637/10)-1)*(D1637-D1636)</f>
        <v>0.23268876822428941</v>
      </c>
    </row>
    <row r="1638" spans="2:19" x14ac:dyDescent="0.25">
      <c r="B1638" s="3">
        <f t="shared" si="100"/>
        <v>8100</v>
      </c>
      <c r="C1638" s="14">
        <f t="shared" si="101"/>
        <v>135</v>
      </c>
      <c r="D1638" s="11">
        <f t="shared" si="102"/>
        <v>1066.6698644138919</v>
      </c>
      <c r="E1638" s="11">
        <f t="shared" si="103"/>
        <v>511.37253673637935</v>
      </c>
      <c r="F1638" s="11">
        <f>L1638</f>
        <v>511.37253673637935</v>
      </c>
      <c r="G1638" s="11">
        <f>P1638</f>
        <v>511.37253673637935</v>
      </c>
      <c r="H1638" s="24">
        <f>H1637+IF(Limit=Oui,MAX(0,K1637),K1637)</f>
        <v>511.37253673637935</v>
      </c>
      <c r="I1638" s="12">
        <f>Cp*RhoP/(J1638*RhoA)*dP/1000*MassivSS</f>
        <v>0.41949483450007541</v>
      </c>
      <c r="J1638" s="24">
        <f>IF(H1638&lt;600,425+0.773*H1638-1.69/1000*H1638^2+2.22/1000^2*H1638^3,IF(H1638&lt;735,666+13002/(738-H1638),IF(H1638&lt;900,545+17820/(H1638-731),650)))</f>
        <v>675.22203152391796</v>
      </c>
      <c r="K1638" s="12">
        <f>LambdaP*MassivSS/(dP/1000)/(J1638*RhoA)/(1+I1638/3)*(D1638-H1638)*DeltaT-(EXP(I1638/10)-1)*(D1638-D1637)</f>
        <v>0.23257634410998354</v>
      </c>
      <c r="L1638" s="24">
        <f>L1637+IF(Limit=Oui,MAX(0,O1637),O1637)</f>
        <v>511.37253673637935</v>
      </c>
      <c r="M1638" s="12">
        <f>Cp*RhoP/(N1638*RhoA)*dP/1000*MassivW</f>
        <v>0.41949483450007541</v>
      </c>
      <c r="N1638" s="24">
        <f>IF(L1638&lt;600,425+0.773*L1638-1.69/1000*L1638^2+2.22/1000^2*L1638^3,IF(L1638&lt;735,666+13002/(738-L1638),IF(L1638&lt;900,545+17820/(L1638-731),650)))</f>
        <v>675.22203152391796</v>
      </c>
      <c r="O1638" s="12">
        <f>LambdaP*MassivW/(dP/1000)/(N1638*RhoA)/(1+M1638/3)*(D1638-L1638)*DeltaT-(EXP(M1638/10)-1)*(D1638-D1637)</f>
        <v>0.23257634410998354</v>
      </c>
      <c r="P1638" s="24">
        <f>P1637+IF(Limit=Oui,MAX(0,S1637),S1637)</f>
        <v>511.37253673637935</v>
      </c>
      <c r="Q1638" s="12">
        <f>Cp*RhoP/(R1638*RhoA)*dP/1000*MassivSI</f>
        <v>0.41949483450007541</v>
      </c>
      <c r="R1638" s="24">
        <f>IF(P1638&lt;600,425+0.773*P1638-1.69/1000*P1638^2+2.22/1000^2*P1638^3,IF(P1638&lt;735,666+13002/(738-P1638),IF(P1638&lt;900,545+17820/(P1638-731),650)))</f>
        <v>675.22203152391796</v>
      </c>
      <c r="S1638" s="12">
        <f>LambdaP*MassivSI/(dP/1000)/(R1638*RhoA)/(1+Q1638/3)*(D1638-P1638)*DeltaT-(EXP(Q1638/10)-1)*(D1638-D1637)</f>
        <v>0.23257634410998354</v>
      </c>
    </row>
    <row r="1639" spans="2:19" x14ac:dyDescent="0.25">
      <c r="B1639" s="3">
        <f t="shared" si="100"/>
        <v>8105</v>
      </c>
      <c r="C1639" s="14">
        <f t="shared" si="101"/>
        <v>135.08333333333334</v>
      </c>
      <c r="D1639" s="11">
        <f t="shared" si="102"/>
        <v>1066.7622390137701</v>
      </c>
      <c r="E1639" s="11">
        <f t="shared" si="103"/>
        <v>511.60511308048933</v>
      </c>
      <c r="F1639" s="11">
        <f>L1639</f>
        <v>511.60511308048933</v>
      </c>
      <c r="G1639" s="11">
        <f>P1639</f>
        <v>511.60511308048933</v>
      </c>
      <c r="H1639" s="24">
        <f>H1638+IF(Limit=Oui,MAX(0,K1638),K1638)</f>
        <v>511.60511308048933</v>
      </c>
      <c r="I1639" s="12">
        <f>Cp*RhoP/(J1639*RhoA)*dP/1000*MassivSS</f>
        <v>0.41938121284371127</v>
      </c>
      <c r="J1639" s="24">
        <f>IF(H1639&lt;600,425+0.773*H1639-1.69/1000*H1639^2+2.22/1000^2*H1639^3,IF(H1639&lt;735,666+13002/(738-H1639),IF(H1639&lt;900,545+17820/(H1639-731),650)))</f>
        <v>675.40496734289536</v>
      </c>
      <c r="K1639" s="12">
        <f>LambdaP*MassivSS/(dP/1000)/(J1639*RhoA)/(1+I1639/3)*(D1639-H1639)*DeltaT-(EXP(I1639/10)-1)*(D1639-D1638)</f>
        <v>0.23246396441289391</v>
      </c>
      <c r="L1639" s="24">
        <f>L1638+IF(Limit=Oui,MAX(0,O1638),O1638)</f>
        <v>511.60511308048933</v>
      </c>
      <c r="M1639" s="12">
        <f>Cp*RhoP/(N1639*RhoA)*dP/1000*MassivW</f>
        <v>0.41938121284371127</v>
      </c>
      <c r="N1639" s="24">
        <f>IF(L1639&lt;600,425+0.773*L1639-1.69/1000*L1639^2+2.22/1000^2*L1639^3,IF(L1639&lt;735,666+13002/(738-L1639),IF(L1639&lt;900,545+17820/(L1639-731),650)))</f>
        <v>675.40496734289536</v>
      </c>
      <c r="O1639" s="12">
        <f>LambdaP*MassivW/(dP/1000)/(N1639*RhoA)/(1+M1639/3)*(D1639-L1639)*DeltaT-(EXP(M1639/10)-1)*(D1639-D1638)</f>
        <v>0.23246396441289391</v>
      </c>
      <c r="P1639" s="24">
        <f>P1638+IF(Limit=Oui,MAX(0,S1638),S1638)</f>
        <v>511.60511308048933</v>
      </c>
      <c r="Q1639" s="12">
        <f>Cp*RhoP/(R1639*RhoA)*dP/1000*MassivSI</f>
        <v>0.41938121284371127</v>
      </c>
      <c r="R1639" s="24">
        <f>IF(P1639&lt;600,425+0.773*P1639-1.69/1000*P1639^2+2.22/1000^2*P1639^3,IF(P1639&lt;735,666+13002/(738-P1639),IF(P1639&lt;900,545+17820/(P1639-731),650)))</f>
        <v>675.40496734289536</v>
      </c>
      <c r="S1639" s="12">
        <f>LambdaP*MassivSI/(dP/1000)/(R1639*RhoA)/(1+Q1639/3)*(D1639-P1639)*DeltaT-(EXP(Q1639/10)-1)*(D1639-D1638)</f>
        <v>0.23246396441289391</v>
      </c>
    </row>
    <row r="1640" spans="2:19" x14ac:dyDescent="0.25">
      <c r="B1640" s="3">
        <f t="shared" si="100"/>
        <v>8110</v>
      </c>
      <c r="C1640" s="14">
        <f t="shared" si="101"/>
        <v>135.16666666666666</v>
      </c>
      <c r="D1640" s="11">
        <f t="shared" si="102"/>
        <v>1066.8545566976868</v>
      </c>
      <c r="E1640" s="11">
        <f t="shared" si="103"/>
        <v>511.83757704490222</v>
      </c>
      <c r="F1640" s="11">
        <f>L1640</f>
        <v>511.83757704490222</v>
      </c>
      <c r="G1640" s="11">
        <f>P1640</f>
        <v>511.83757704490222</v>
      </c>
      <c r="H1640" s="24">
        <f>H1639+IF(Limit=Oui,MAX(0,K1639),K1639)</f>
        <v>511.83757704490222</v>
      </c>
      <c r="I1640" s="12">
        <f>Cp*RhoP/(J1640*RhoA)*dP/1000*MassivSS</f>
        <v>0.4192675923647276</v>
      </c>
      <c r="J1640" s="24">
        <f>IF(H1640&lt;600,425+0.773*H1640-1.69/1000*H1640^2+2.22/1000^2*H1640^3,IF(H1640&lt;735,666+13002/(738-H1640),IF(H1640&lt;900,545+17820/(H1640-731),650)))</f>
        <v>675.58800041603263</v>
      </c>
      <c r="K1640" s="12">
        <f>LambdaP*MassivSS/(dP/1000)/(J1640*RhoA)/(1+I1640/3)*(D1640-H1640)*DeltaT-(EXP(I1640/10)-1)*(D1640-D1639)</f>
        <v>0.23235162918088292</v>
      </c>
      <c r="L1640" s="24">
        <f>L1639+IF(Limit=Oui,MAX(0,O1639),O1639)</f>
        <v>511.83757704490222</v>
      </c>
      <c r="M1640" s="12">
        <f>Cp*RhoP/(N1640*RhoA)*dP/1000*MassivW</f>
        <v>0.4192675923647276</v>
      </c>
      <c r="N1640" s="24">
        <f>IF(L1640&lt;600,425+0.773*L1640-1.69/1000*L1640^2+2.22/1000^2*L1640^3,IF(L1640&lt;735,666+13002/(738-L1640),IF(L1640&lt;900,545+17820/(L1640-731),650)))</f>
        <v>675.58800041603263</v>
      </c>
      <c r="O1640" s="12">
        <f>LambdaP*MassivW/(dP/1000)/(N1640*RhoA)/(1+M1640/3)*(D1640-L1640)*DeltaT-(EXP(M1640/10)-1)*(D1640-D1639)</f>
        <v>0.23235162918088292</v>
      </c>
      <c r="P1640" s="24">
        <f>P1639+IF(Limit=Oui,MAX(0,S1639),S1639)</f>
        <v>511.83757704490222</v>
      </c>
      <c r="Q1640" s="12">
        <f>Cp*RhoP/(R1640*RhoA)*dP/1000*MassivSI</f>
        <v>0.4192675923647276</v>
      </c>
      <c r="R1640" s="24">
        <f>IF(P1640&lt;600,425+0.773*P1640-1.69/1000*P1640^2+2.22/1000^2*P1640^3,IF(P1640&lt;735,666+13002/(738-P1640),IF(P1640&lt;900,545+17820/(P1640-731),650)))</f>
        <v>675.58800041603263</v>
      </c>
      <c r="S1640" s="12">
        <f>LambdaP*MassivSI/(dP/1000)/(R1640*RhoA)/(1+Q1640/3)*(D1640-P1640)*DeltaT-(EXP(Q1640/10)-1)*(D1640-D1639)</f>
        <v>0.23235162918088292</v>
      </c>
    </row>
    <row r="1641" spans="2:19" x14ac:dyDescent="0.25">
      <c r="B1641" s="3">
        <f t="shared" si="100"/>
        <v>8115</v>
      </c>
      <c r="C1641" s="14">
        <f t="shared" si="101"/>
        <v>135.25</v>
      </c>
      <c r="D1641" s="11">
        <f t="shared" si="102"/>
        <v>1066.9468175357354</v>
      </c>
      <c r="E1641" s="11">
        <f t="shared" si="103"/>
        <v>512.06992867408314</v>
      </c>
      <c r="F1641" s="11">
        <f>L1641</f>
        <v>512.06992867408314</v>
      </c>
      <c r="G1641" s="11">
        <f>P1641</f>
        <v>512.06992867408314</v>
      </c>
      <c r="H1641" s="24">
        <f>H1640+IF(Limit=Oui,MAX(0,K1640),K1640)</f>
        <v>512.06992867408314</v>
      </c>
      <c r="I1641" s="12">
        <f>Cp*RhoP/(J1641*RhoA)*dP/1000*MassivSS</f>
        <v>0.41915397315272285</v>
      </c>
      <c r="J1641" s="24">
        <f>IF(H1641&lt;600,425+0.773*H1641-1.69/1000*H1641^2+2.22/1000^2*H1641^3,IF(H1641&lt;735,666+13002/(738-H1641),IF(H1641&lt;900,545+17820/(H1641-731),650)))</f>
        <v>675.77113067642324</v>
      </c>
      <c r="K1641" s="12">
        <f>LambdaP*MassivSS/(dP/1000)/(J1641*RhoA)/(1+I1641/3)*(D1641-H1641)*DeltaT-(EXP(I1641/10)-1)*(D1641-D1640)</f>
        <v>0.23223933846169165</v>
      </c>
      <c r="L1641" s="24">
        <f>L1640+IF(Limit=Oui,MAX(0,O1640),O1640)</f>
        <v>512.06992867408314</v>
      </c>
      <c r="M1641" s="12">
        <f>Cp*RhoP/(N1641*RhoA)*dP/1000*MassivW</f>
        <v>0.41915397315272285</v>
      </c>
      <c r="N1641" s="24">
        <f>IF(L1641&lt;600,425+0.773*L1641-1.69/1000*L1641^2+2.22/1000^2*L1641^3,IF(L1641&lt;735,666+13002/(738-L1641),IF(L1641&lt;900,545+17820/(L1641-731),650)))</f>
        <v>675.77113067642324</v>
      </c>
      <c r="O1641" s="12">
        <f>LambdaP*MassivW/(dP/1000)/(N1641*RhoA)/(1+M1641/3)*(D1641-L1641)*DeltaT-(EXP(M1641/10)-1)*(D1641-D1640)</f>
        <v>0.23223933846169165</v>
      </c>
      <c r="P1641" s="24">
        <f>P1640+IF(Limit=Oui,MAX(0,S1640),S1640)</f>
        <v>512.06992867408314</v>
      </c>
      <c r="Q1641" s="12">
        <f>Cp*RhoP/(R1641*RhoA)*dP/1000*MassivSI</f>
        <v>0.41915397315272285</v>
      </c>
      <c r="R1641" s="24">
        <f>IF(P1641&lt;600,425+0.773*P1641-1.69/1000*P1641^2+2.22/1000^2*P1641^3,IF(P1641&lt;735,666+13002/(738-P1641),IF(P1641&lt;900,545+17820/(P1641-731),650)))</f>
        <v>675.77113067642324</v>
      </c>
      <c r="S1641" s="12">
        <f>LambdaP*MassivSI/(dP/1000)/(R1641*RhoA)/(1+Q1641/3)*(D1641-P1641)*DeltaT-(EXP(Q1641/10)-1)*(D1641-D1640)</f>
        <v>0.23223933846169165</v>
      </c>
    </row>
    <row r="1642" spans="2:19" x14ac:dyDescent="0.25">
      <c r="B1642" s="3">
        <f t="shared" si="100"/>
        <v>8120</v>
      </c>
      <c r="C1642" s="14">
        <f t="shared" si="101"/>
        <v>135.33333333333334</v>
      </c>
      <c r="D1642" s="11">
        <f t="shared" si="102"/>
        <v>1067.0390215978803</v>
      </c>
      <c r="E1642" s="11">
        <f t="shared" si="103"/>
        <v>512.30216801254483</v>
      </c>
      <c r="F1642" s="11">
        <f>L1642</f>
        <v>512.30216801254483</v>
      </c>
      <c r="G1642" s="11">
        <f>P1642</f>
        <v>512.30216801254483</v>
      </c>
      <c r="H1642" s="24">
        <f>H1641+IF(Limit=Oui,MAX(0,K1641),K1641)</f>
        <v>512.30216801254483</v>
      </c>
      <c r="I1642" s="12">
        <f>Cp*RhoP/(J1642*RhoA)*dP/1000*MassivSS</f>
        <v>0.41904035529726003</v>
      </c>
      <c r="J1642" s="24">
        <f>IF(H1642&lt;600,425+0.773*H1642-1.69/1000*H1642^2+2.22/1000^2*H1642^3,IF(H1642&lt;735,666+13002/(738-H1642),IF(H1642&lt;900,545+17820/(H1642-731),650)))</f>
        <v>675.95435805698594</v>
      </c>
      <c r="K1642" s="12">
        <f>LambdaP*MassivSS/(dP/1000)/(J1642*RhoA)/(1+I1642/3)*(D1642-H1642)*DeltaT-(EXP(I1642/10)-1)*(D1642-D1641)</f>
        <v>0.23212709230287082</v>
      </c>
      <c r="L1642" s="24">
        <f>L1641+IF(Limit=Oui,MAX(0,O1641),O1641)</f>
        <v>512.30216801254483</v>
      </c>
      <c r="M1642" s="12">
        <f>Cp*RhoP/(N1642*RhoA)*dP/1000*MassivW</f>
        <v>0.41904035529726003</v>
      </c>
      <c r="N1642" s="24">
        <f>IF(L1642&lt;600,425+0.773*L1642-1.69/1000*L1642^2+2.22/1000^2*L1642^3,IF(L1642&lt;735,666+13002/(738-L1642),IF(L1642&lt;900,545+17820/(L1642-731),650)))</f>
        <v>675.95435805698594</v>
      </c>
      <c r="O1642" s="12">
        <f>LambdaP*MassivW/(dP/1000)/(N1642*RhoA)/(1+M1642/3)*(D1642-L1642)*DeltaT-(EXP(M1642/10)-1)*(D1642-D1641)</f>
        <v>0.23212709230287082</v>
      </c>
      <c r="P1642" s="24">
        <f>P1641+IF(Limit=Oui,MAX(0,S1641),S1641)</f>
        <v>512.30216801254483</v>
      </c>
      <c r="Q1642" s="12">
        <f>Cp*RhoP/(R1642*RhoA)*dP/1000*MassivSI</f>
        <v>0.41904035529726003</v>
      </c>
      <c r="R1642" s="24">
        <f>IF(P1642&lt;600,425+0.773*P1642-1.69/1000*P1642^2+2.22/1000^2*P1642^3,IF(P1642&lt;735,666+13002/(738-P1642),IF(P1642&lt;900,545+17820/(P1642-731),650)))</f>
        <v>675.95435805698594</v>
      </c>
      <c r="S1642" s="12">
        <f>LambdaP*MassivSI/(dP/1000)/(R1642*RhoA)/(1+Q1642/3)*(D1642-P1642)*DeltaT-(EXP(Q1642/10)-1)*(D1642-D1641)</f>
        <v>0.23212709230287082</v>
      </c>
    </row>
    <row r="1643" spans="2:19" x14ac:dyDescent="0.25">
      <c r="B1643" s="3">
        <f t="shared" si="100"/>
        <v>8125</v>
      </c>
      <c r="C1643" s="14">
        <f t="shared" si="101"/>
        <v>135.41666666666666</v>
      </c>
      <c r="D1643" s="11">
        <f t="shared" si="102"/>
        <v>1067.1311689539557</v>
      </c>
      <c r="E1643" s="11">
        <f t="shared" si="103"/>
        <v>512.53429510484773</v>
      </c>
      <c r="F1643" s="11">
        <f>L1643</f>
        <v>512.53429510484773</v>
      </c>
      <c r="G1643" s="11">
        <f>P1643</f>
        <v>512.53429510484773</v>
      </c>
      <c r="H1643" s="24">
        <f>H1642+IF(Limit=Oui,MAX(0,K1642),K1642)</f>
        <v>512.53429510484773</v>
      </c>
      <c r="I1643" s="12">
        <f>Cp*RhoP/(J1643*RhoA)*dP/1000*MassivSS</f>
        <v>0.41892673888786675</v>
      </c>
      <c r="J1643" s="24">
        <f>IF(H1643&lt;600,425+0.773*H1643-1.69/1000*H1643^2+2.22/1000^2*H1643^3,IF(H1643&lt;735,666+13002/(738-H1643),IF(H1643&lt;900,545+17820/(H1643-731),650)))</f>
        <v>676.13768249046564</v>
      </c>
      <c r="K1643" s="12">
        <f>LambdaP*MassivSS/(dP/1000)/(J1643*RhoA)/(1+I1643/3)*(D1643-H1643)*DeltaT-(EXP(I1643/10)-1)*(D1643-D1642)</f>
        <v>0.23201489075188811</v>
      </c>
      <c r="L1643" s="24">
        <f>L1642+IF(Limit=Oui,MAX(0,O1642),O1642)</f>
        <v>512.53429510484773</v>
      </c>
      <c r="M1643" s="12">
        <f>Cp*RhoP/(N1643*RhoA)*dP/1000*MassivW</f>
        <v>0.41892673888786675</v>
      </c>
      <c r="N1643" s="24">
        <f>IF(L1643&lt;600,425+0.773*L1643-1.69/1000*L1643^2+2.22/1000^2*L1643^3,IF(L1643&lt;735,666+13002/(738-L1643),IF(L1643&lt;900,545+17820/(L1643-731),650)))</f>
        <v>676.13768249046564</v>
      </c>
      <c r="O1643" s="12">
        <f>LambdaP*MassivW/(dP/1000)/(N1643*RhoA)/(1+M1643/3)*(D1643-L1643)*DeltaT-(EXP(M1643/10)-1)*(D1643-D1642)</f>
        <v>0.23201489075188811</v>
      </c>
      <c r="P1643" s="24">
        <f>P1642+IF(Limit=Oui,MAX(0,S1642),S1642)</f>
        <v>512.53429510484773</v>
      </c>
      <c r="Q1643" s="12">
        <f>Cp*RhoP/(R1643*RhoA)*dP/1000*MassivSI</f>
        <v>0.41892673888786675</v>
      </c>
      <c r="R1643" s="24">
        <f>IF(P1643&lt;600,425+0.773*P1643-1.69/1000*P1643^2+2.22/1000^2*P1643^3,IF(P1643&lt;735,666+13002/(738-P1643),IF(P1643&lt;900,545+17820/(P1643-731),650)))</f>
        <v>676.13768249046564</v>
      </c>
      <c r="S1643" s="12">
        <f>LambdaP*MassivSI/(dP/1000)/(R1643*RhoA)/(1+Q1643/3)*(D1643-P1643)*DeltaT-(EXP(Q1643/10)-1)*(D1643-D1642)</f>
        <v>0.23201489075188811</v>
      </c>
    </row>
    <row r="1644" spans="2:19" x14ac:dyDescent="0.25">
      <c r="B1644" s="3">
        <f t="shared" si="100"/>
        <v>8130</v>
      </c>
      <c r="C1644" s="14">
        <f t="shared" si="101"/>
        <v>135.5</v>
      </c>
      <c r="D1644" s="11">
        <f t="shared" si="102"/>
        <v>1067.2232596736692</v>
      </c>
      <c r="E1644" s="11">
        <f t="shared" si="103"/>
        <v>512.76630999559961</v>
      </c>
      <c r="F1644" s="11">
        <f>L1644</f>
        <v>512.76630999559961</v>
      </c>
      <c r="G1644" s="11">
        <f>P1644</f>
        <v>512.76630999559961</v>
      </c>
      <c r="H1644" s="24">
        <f>H1643+IF(Limit=Oui,MAX(0,K1643),K1643)</f>
        <v>512.76630999559961</v>
      </c>
      <c r="I1644" s="12">
        <f>Cp*RhoP/(J1644*RhoA)*dP/1000*MassivSS</f>
        <v>0.4188131240140352</v>
      </c>
      <c r="J1644" s="24">
        <f>IF(H1644&lt;600,425+0.773*H1644-1.69/1000*H1644^2+2.22/1000^2*H1644^3,IF(H1644&lt;735,666+13002/(738-H1644),IF(H1644&lt;900,545+17820/(H1644-731),650)))</f>
        <v>676.3211039094333</v>
      </c>
      <c r="K1644" s="12">
        <f>LambdaP*MassivSS/(dP/1000)/(J1644*RhoA)/(1+I1644/3)*(D1644-H1644)*DeltaT-(EXP(I1644/10)-1)*(D1644-D1643)</f>
        <v>0.23190273385591509</v>
      </c>
      <c r="L1644" s="24">
        <f>L1643+IF(Limit=Oui,MAX(0,O1643),O1643)</f>
        <v>512.76630999559961</v>
      </c>
      <c r="M1644" s="12">
        <f>Cp*RhoP/(N1644*RhoA)*dP/1000*MassivW</f>
        <v>0.4188131240140352</v>
      </c>
      <c r="N1644" s="24">
        <f>IF(L1644&lt;600,425+0.773*L1644-1.69/1000*L1644^2+2.22/1000^2*L1644^3,IF(L1644&lt;735,666+13002/(738-L1644),IF(L1644&lt;900,545+17820/(L1644-731),650)))</f>
        <v>676.3211039094333</v>
      </c>
      <c r="O1644" s="12">
        <f>LambdaP*MassivW/(dP/1000)/(N1644*RhoA)/(1+M1644/3)*(D1644-L1644)*DeltaT-(EXP(M1644/10)-1)*(D1644-D1643)</f>
        <v>0.23190273385591509</v>
      </c>
      <c r="P1644" s="24">
        <f>P1643+IF(Limit=Oui,MAX(0,S1643),S1643)</f>
        <v>512.76630999559961</v>
      </c>
      <c r="Q1644" s="12">
        <f>Cp*RhoP/(R1644*RhoA)*dP/1000*MassivSI</f>
        <v>0.4188131240140352</v>
      </c>
      <c r="R1644" s="24">
        <f>IF(P1644&lt;600,425+0.773*P1644-1.69/1000*P1644^2+2.22/1000^2*P1644^3,IF(P1644&lt;735,666+13002/(738-P1644),IF(P1644&lt;900,545+17820/(P1644-731),650)))</f>
        <v>676.3211039094333</v>
      </c>
      <c r="S1644" s="12">
        <f>LambdaP*MassivSI/(dP/1000)/(R1644*RhoA)/(1+Q1644/3)*(D1644-P1644)*DeltaT-(EXP(Q1644/10)-1)*(D1644-D1643)</f>
        <v>0.23190273385591509</v>
      </c>
    </row>
    <row r="1645" spans="2:19" x14ac:dyDescent="0.25">
      <c r="B1645" s="3">
        <f t="shared" si="100"/>
        <v>8135</v>
      </c>
      <c r="C1645" s="14">
        <f t="shared" si="101"/>
        <v>135.58333333333334</v>
      </c>
      <c r="D1645" s="11">
        <f t="shared" si="102"/>
        <v>1067.3152938265976</v>
      </c>
      <c r="E1645" s="11">
        <f t="shared" si="103"/>
        <v>512.99821272945553</v>
      </c>
      <c r="F1645" s="11">
        <f>L1645</f>
        <v>512.99821272945553</v>
      </c>
      <c r="G1645" s="11">
        <f>P1645</f>
        <v>512.99821272945553</v>
      </c>
      <c r="H1645" s="24">
        <f>H1644+IF(Limit=Oui,MAX(0,K1644),K1644)</f>
        <v>512.99821272945553</v>
      </c>
      <c r="I1645" s="12">
        <f>Cp*RhoP/(J1645*RhoA)*dP/1000*MassivSS</f>
        <v>0.41869951076522011</v>
      </c>
      <c r="J1645" s="24">
        <f>IF(H1645&lt;600,425+0.773*H1645-1.69/1000*H1645^2+2.22/1000^2*H1645^3,IF(H1645&lt;735,666+13002/(738-H1645),IF(H1645&lt;900,545+17820/(H1645-731),650)))</f>
        <v>676.50462224628768</v>
      </c>
      <c r="K1645" s="12">
        <f>LambdaP*MassivSS/(dP/1000)/(J1645*RhoA)/(1+I1645/3)*(D1645-H1645)*DeltaT-(EXP(I1645/10)-1)*(D1645-D1644)</f>
        <v>0.23179062166215617</v>
      </c>
      <c r="L1645" s="24">
        <f>L1644+IF(Limit=Oui,MAX(0,O1644),O1644)</f>
        <v>512.99821272945553</v>
      </c>
      <c r="M1645" s="12">
        <f>Cp*RhoP/(N1645*RhoA)*dP/1000*MassivW</f>
        <v>0.41869951076522011</v>
      </c>
      <c r="N1645" s="24">
        <f>IF(L1645&lt;600,425+0.773*L1645-1.69/1000*L1645^2+2.22/1000^2*L1645^3,IF(L1645&lt;735,666+13002/(738-L1645),IF(L1645&lt;900,545+17820/(L1645-731),650)))</f>
        <v>676.50462224628768</v>
      </c>
      <c r="O1645" s="12">
        <f>LambdaP*MassivW/(dP/1000)/(N1645*RhoA)/(1+M1645/3)*(D1645-L1645)*DeltaT-(EXP(M1645/10)-1)*(D1645-D1644)</f>
        <v>0.23179062166215617</v>
      </c>
      <c r="P1645" s="24">
        <f>P1644+IF(Limit=Oui,MAX(0,S1644),S1644)</f>
        <v>512.99821272945553</v>
      </c>
      <c r="Q1645" s="12">
        <f>Cp*RhoP/(R1645*RhoA)*dP/1000*MassivSI</f>
        <v>0.41869951076522011</v>
      </c>
      <c r="R1645" s="24">
        <f>IF(P1645&lt;600,425+0.773*P1645-1.69/1000*P1645^2+2.22/1000^2*P1645^3,IF(P1645&lt;735,666+13002/(738-P1645),IF(P1645&lt;900,545+17820/(P1645-731),650)))</f>
        <v>676.50462224628768</v>
      </c>
      <c r="S1645" s="12">
        <f>LambdaP*MassivSI/(dP/1000)/(R1645*RhoA)/(1+Q1645/3)*(D1645-P1645)*DeltaT-(EXP(Q1645/10)-1)*(D1645-D1644)</f>
        <v>0.23179062166215617</v>
      </c>
    </row>
    <row r="1646" spans="2:19" x14ac:dyDescent="0.25">
      <c r="B1646" s="3">
        <f t="shared" si="100"/>
        <v>8140</v>
      </c>
      <c r="C1646" s="14">
        <f t="shared" si="101"/>
        <v>135.66666666666666</v>
      </c>
      <c r="D1646" s="11">
        <f t="shared" si="102"/>
        <v>1067.4072714821912</v>
      </c>
      <c r="E1646" s="11">
        <f t="shared" si="103"/>
        <v>513.23000335111772</v>
      </c>
      <c r="F1646" s="11">
        <f>L1646</f>
        <v>513.23000335111772</v>
      </c>
      <c r="G1646" s="11">
        <f>P1646</f>
        <v>513.23000335111772</v>
      </c>
      <c r="H1646" s="24">
        <f>H1645+IF(Limit=Oui,MAX(0,K1645),K1645)</f>
        <v>513.23000335111772</v>
      </c>
      <c r="I1646" s="12">
        <f>Cp*RhoP/(J1646*RhoA)*dP/1000*MassivSS</f>
        <v>0.41858589923083911</v>
      </c>
      <c r="J1646" s="24">
        <f>IF(H1646&lt;600,425+0.773*H1646-1.69/1000*H1646^2+2.22/1000^2*H1646^3,IF(H1646&lt;735,666+13002/(738-H1646),IF(H1646&lt;900,545+17820/(H1646-731),650)))</f>
        <v>676.68823743325515</v>
      </c>
      <c r="K1646" s="12">
        <f>LambdaP*MassivSS/(dP/1000)/(J1646*RhoA)/(1+I1646/3)*(D1646-H1646)*DeltaT-(EXP(I1646/10)-1)*(D1646-D1645)</f>
        <v>0.23167855421749051</v>
      </c>
      <c r="L1646" s="24">
        <f>L1645+IF(Limit=Oui,MAX(0,O1645),O1645)</f>
        <v>513.23000335111772</v>
      </c>
      <c r="M1646" s="12">
        <f>Cp*RhoP/(N1646*RhoA)*dP/1000*MassivW</f>
        <v>0.41858589923083911</v>
      </c>
      <c r="N1646" s="24">
        <f>IF(L1646&lt;600,425+0.773*L1646-1.69/1000*L1646^2+2.22/1000^2*L1646^3,IF(L1646&lt;735,666+13002/(738-L1646),IF(L1646&lt;900,545+17820/(L1646-731),650)))</f>
        <v>676.68823743325515</v>
      </c>
      <c r="O1646" s="12">
        <f>LambdaP*MassivW/(dP/1000)/(N1646*RhoA)/(1+M1646/3)*(D1646-L1646)*DeltaT-(EXP(M1646/10)-1)*(D1646-D1645)</f>
        <v>0.23167855421749051</v>
      </c>
      <c r="P1646" s="24">
        <f>P1645+IF(Limit=Oui,MAX(0,S1645),S1645)</f>
        <v>513.23000335111772</v>
      </c>
      <c r="Q1646" s="12">
        <f>Cp*RhoP/(R1646*RhoA)*dP/1000*MassivSI</f>
        <v>0.41858589923083911</v>
      </c>
      <c r="R1646" s="24">
        <f>IF(P1646&lt;600,425+0.773*P1646-1.69/1000*P1646^2+2.22/1000^2*P1646^3,IF(P1646&lt;735,666+13002/(738-P1646),IF(P1646&lt;900,545+17820/(P1646-731),650)))</f>
        <v>676.68823743325515</v>
      </c>
      <c r="S1646" s="12">
        <f>LambdaP*MassivSI/(dP/1000)/(R1646*RhoA)/(1+Q1646/3)*(D1646-P1646)*DeltaT-(EXP(Q1646/10)-1)*(D1646-D1645)</f>
        <v>0.23167855421749051</v>
      </c>
    </row>
    <row r="1647" spans="2:19" x14ac:dyDescent="0.25">
      <c r="B1647" s="3">
        <f t="shared" si="100"/>
        <v>8145</v>
      </c>
      <c r="C1647" s="14">
        <f t="shared" si="101"/>
        <v>135.75</v>
      </c>
      <c r="D1647" s="11">
        <f t="shared" si="102"/>
        <v>1067.4991927097715</v>
      </c>
      <c r="E1647" s="11">
        <f t="shared" si="103"/>
        <v>513.46168190533524</v>
      </c>
      <c r="F1647" s="11">
        <f>L1647</f>
        <v>513.46168190533524</v>
      </c>
      <c r="G1647" s="11">
        <f>P1647</f>
        <v>513.46168190533524</v>
      </c>
      <c r="H1647" s="24">
        <f>H1646+IF(Limit=Oui,MAX(0,K1646),K1646)</f>
        <v>513.46168190533524</v>
      </c>
      <c r="I1647" s="12">
        <f>Cp*RhoP/(J1647*RhoA)*dP/1000*MassivSS</f>
        <v>0.41847228950027143</v>
      </c>
      <c r="J1647" s="24">
        <f>IF(H1647&lt;600,425+0.773*H1647-1.69/1000*H1647^2+2.22/1000^2*H1647^3,IF(H1647&lt;735,666+13002/(738-H1647),IF(H1647&lt;900,545+17820/(H1647-731),650)))</f>
        <v>676.87194940239169</v>
      </c>
      <c r="K1647" s="12">
        <f>LambdaP*MassivSS/(dP/1000)/(J1647*RhoA)/(1+I1647/3)*(D1647-H1647)*DeltaT-(EXP(I1647/10)-1)*(D1647-D1646)</f>
        <v>0.23156653156876239</v>
      </c>
      <c r="L1647" s="24">
        <f>L1646+IF(Limit=Oui,MAX(0,O1646),O1646)</f>
        <v>513.46168190533524</v>
      </c>
      <c r="M1647" s="12">
        <f>Cp*RhoP/(N1647*RhoA)*dP/1000*MassivW</f>
        <v>0.41847228950027143</v>
      </c>
      <c r="N1647" s="24">
        <f>IF(L1647&lt;600,425+0.773*L1647-1.69/1000*L1647^2+2.22/1000^2*L1647^3,IF(L1647&lt;735,666+13002/(738-L1647),IF(L1647&lt;900,545+17820/(L1647-731),650)))</f>
        <v>676.87194940239169</v>
      </c>
      <c r="O1647" s="12">
        <f>LambdaP*MassivW/(dP/1000)/(N1647*RhoA)/(1+M1647/3)*(D1647-L1647)*DeltaT-(EXP(M1647/10)-1)*(D1647-D1646)</f>
        <v>0.23156653156876239</v>
      </c>
      <c r="P1647" s="24">
        <f>P1646+IF(Limit=Oui,MAX(0,S1646),S1646)</f>
        <v>513.46168190533524</v>
      </c>
      <c r="Q1647" s="12">
        <f>Cp*RhoP/(R1647*RhoA)*dP/1000*MassivSI</f>
        <v>0.41847228950027143</v>
      </c>
      <c r="R1647" s="24">
        <f>IF(P1647&lt;600,425+0.773*P1647-1.69/1000*P1647^2+2.22/1000^2*P1647^3,IF(P1647&lt;735,666+13002/(738-P1647),IF(P1647&lt;900,545+17820/(P1647-731),650)))</f>
        <v>676.87194940239169</v>
      </c>
      <c r="S1647" s="12">
        <f>LambdaP*MassivSI/(dP/1000)/(R1647*RhoA)/(1+Q1647/3)*(D1647-P1647)*DeltaT-(EXP(Q1647/10)-1)*(D1647-D1646)</f>
        <v>0.23156653156876239</v>
      </c>
    </row>
    <row r="1648" spans="2:19" x14ac:dyDescent="0.25">
      <c r="B1648" s="3">
        <f t="shared" si="100"/>
        <v>8150</v>
      </c>
      <c r="C1648" s="14">
        <f t="shared" si="101"/>
        <v>135.83333333333334</v>
      </c>
      <c r="D1648" s="11">
        <f t="shared" si="102"/>
        <v>1067.5910575785331</v>
      </c>
      <c r="E1648" s="11">
        <f t="shared" si="103"/>
        <v>513.69324843690401</v>
      </c>
      <c r="F1648" s="11">
        <f>L1648</f>
        <v>513.69324843690401</v>
      </c>
      <c r="G1648" s="11">
        <f>P1648</f>
        <v>513.69324843690401</v>
      </c>
      <c r="H1648" s="24">
        <f>H1647+IF(Limit=Oui,MAX(0,K1647),K1647)</f>
        <v>513.69324843690401</v>
      </c>
      <c r="I1648" s="12">
        <f>Cp*RhoP/(J1648*RhoA)*dP/1000*MassivSS</f>
        <v>0.41835868166285711</v>
      </c>
      <c r="J1648" s="24">
        <f>IF(H1648&lt;600,425+0.773*H1648-1.69/1000*H1648^2+2.22/1000^2*H1648^3,IF(H1648&lt;735,666+13002/(738-H1648),IF(H1648&lt;900,545+17820/(H1648-731),650)))</f>
        <v>677.05575808558274</v>
      </c>
      <c r="K1648" s="12">
        <f>LambdaP*MassivSS/(dP/1000)/(J1648*RhoA)/(1+I1648/3)*(D1648-H1648)*DeltaT-(EXP(I1648/10)-1)*(D1648-D1647)</f>
        <v>0.23145455376258781</v>
      </c>
      <c r="L1648" s="24">
        <f>L1647+IF(Limit=Oui,MAX(0,O1647),O1647)</f>
        <v>513.69324843690401</v>
      </c>
      <c r="M1648" s="12">
        <f>Cp*RhoP/(N1648*RhoA)*dP/1000*MassivW</f>
        <v>0.41835868166285711</v>
      </c>
      <c r="N1648" s="24">
        <f>IF(L1648&lt;600,425+0.773*L1648-1.69/1000*L1648^2+2.22/1000^2*L1648^3,IF(L1648&lt;735,666+13002/(738-L1648),IF(L1648&lt;900,545+17820/(L1648-731),650)))</f>
        <v>677.05575808558274</v>
      </c>
      <c r="O1648" s="12">
        <f>LambdaP*MassivW/(dP/1000)/(N1648*RhoA)/(1+M1648/3)*(D1648-L1648)*DeltaT-(EXP(M1648/10)-1)*(D1648-D1647)</f>
        <v>0.23145455376258781</v>
      </c>
      <c r="P1648" s="24">
        <f>P1647+IF(Limit=Oui,MAX(0,S1647),S1647)</f>
        <v>513.69324843690401</v>
      </c>
      <c r="Q1648" s="12">
        <f>Cp*RhoP/(R1648*RhoA)*dP/1000*MassivSI</f>
        <v>0.41835868166285711</v>
      </c>
      <c r="R1648" s="24">
        <f>IF(P1648&lt;600,425+0.773*P1648-1.69/1000*P1648^2+2.22/1000^2*P1648^3,IF(P1648&lt;735,666+13002/(738-P1648),IF(P1648&lt;900,545+17820/(P1648-731),650)))</f>
        <v>677.05575808558274</v>
      </c>
      <c r="S1648" s="12">
        <f>LambdaP*MassivSI/(dP/1000)/(R1648*RhoA)/(1+Q1648/3)*(D1648-P1648)*DeltaT-(EXP(Q1648/10)-1)*(D1648-D1647)</f>
        <v>0.23145455376258781</v>
      </c>
    </row>
    <row r="1649" spans="2:19" x14ac:dyDescent="0.25">
      <c r="B1649" s="3">
        <f t="shared" si="100"/>
        <v>8155</v>
      </c>
      <c r="C1649" s="14">
        <f t="shared" si="101"/>
        <v>135.91666666666666</v>
      </c>
      <c r="D1649" s="11">
        <f t="shared" si="102"/>
        <v>1067.6828661575432</v>
      </c>
      <c r="E1649" s="11">
        <f t="shared" si="103"/>
        <v>513.92470299066656</v>
      </c>
      <c r="F1649" s="11">
        <f>L1649</f>
        <v>513.92470299066656</v>
      </c>
      <c r="G1649" s="11">
        <f>P1649</f>
        <v>513.92470299066656</v>
      </c>
      <c r="H1649" s="24">
        <f>H1648+IF(Limit=Oui,MAX(0,K1648),K1648)</f>
        <v>513.92470299066656</v>
      </c>
      <c r="I1649" s="12">
        <f>Cp*RhoP/(J1649*RhoA)*dP/1000*MassivSS</f>
        <v>0.41824507580789694</v>
      </c>
      <c r="J1649" s="24">
        <f>IF(H1649&lt;600,425+0.773*H1649-1.69/1000*H1649^2+2.22/1000^2*H1649^3,IF(H1649&lt;735,666+13002/(738-H1649),IF(H1649&lt;900,545+17820/(H1649-731),650)))</f>
        <v>677.23966341454434</v>
      </c>
      <c r="K1649" s="12">
        <f>LambdaP*MassivSS/(dP/1000)/(J1649*RhoA)/(1+I1649/3)*(D1649-H1649)*DeltaT-(EXP(I1649/10)-1)*(D1649-D1648)</f>
        <v>0.23134262084546073</v>
      </c>
      <c r="L1649" s="24">
        <f>L1648+IF(Limit=Oui,MAX(0,O1648),O1648)</f>
        <v>513.92470299066656</v>
      </c>
      <c r="M1649" s="12">
        <f>Cp*RhoP/(N1649*RhoA)*dP/1000*MassivW</f>
        <v>0.41824507580789694</v>
      </c>
      <c r="N1649" s="24">
        <f>IF(L1649&lt;600,425+0.773*L1649-1.69/1000*L1649^2+2.22/1000^2*L1649^3,IF(L1649&lt;735,666+13002/(738-L1649),IF(L1649&lt;900,545+17820/(L1649-731),650)))</f>
        <v>677.23966341454434</v>
      </c>
      <c r="O1649" s="12">
        <f>LambdaP*MassivW/(dP/1000)/(N1649*RhoA)/(1+M1649/3)*(D1649-L1649)*DeltaT-(EXP(M1649/10)-1)*(D1649-D1648)</f>
        <v>0.23134262084546073</v>
      </c>
      <c r="P1649" s="24">
        <f>P1648+IF(Limit=Oui,MAX(0,S1648),S1648)</f>
        <v>513.92470299066656</v>
      </c>
      <c r="Q1649" s="12">
        <f>Cp*RhoP/(R1649*RhoA)*dP/1000*MassivSI</f>
        <v>0.41824507580789694</v>
      </c>
      <c r="R1649" s="24">
        <f>IF(P1649&lt;600,425+0.773*P1649-1.69/1000*P1649^2+2.22/1000^2*P1649^3,IF(P1649&lt;735,666+13002/(738-P1649),IF(P1649&lt;900,545+17820/(P1649-731),650)))</f>
        <v>677.23966341454434</v>
      </c>
      <c r="S1649" s="12">
        <f>LambdaP*MassivSI/(dP/1000)/(R1649*RhoA)/(1+Q1649/3)*(D1649-P1649)*DeltaT-(EXP(Q1649/10)-1)*(D1649-D1648)</f>
        <v>0.23134262084546073</v>
      </c>
    </row>
    <row r="1650" spans="2:19" x14ac:dyDescent="0.25">
      <c r="B1650" s="3">
        <f t="shared" si="100"/>
        <v>8160</v>
      </c>
      <c r="C1650" s="14">
        <f t="shared" si="101"/>
        <v>136</v>
      </c>
      <c r="D1650" s="11">
        <f t="shared" si="102"/>
        <v>1067.7746185157423</v>
      </c>
      <c r="E1650" s="11">
        <f t="shared" si="103"/>
        <v>514.15604561151201</v>
      </c>
      <c r="F1650" s="11">
        <f>L1650</f>
        <v>514.15604561151201</v>
      </c>
      <c r="G1650" s="11">
        <f>P1650</f>
        <v>514.15604561151201</v>
      </c>
      <c r="H1650" s="24">
        <f>H1649+IF(Limit=Oui,MAX(0,K1649),K1649)</f>
        <v>514.15604561151201</v>
      </c>
      <c r="I1650" s="12">
        <f>Cp*RhoP/(J1650*RhoA)*dP/1000*MassivSS</f>
        <v>0.41813147202465084</v>
      </c>
      <c r="J1650" s="24">
        <f>IF(H1650&lt;600,425+0.773*H1650-1.69/1000*H1650^2+2.22/1000^2*H1650^3,IF(H1650&lt;735,666+13002/(738-H1650),IF(H1650&lt;900,545+17820/(H1650-731),650)))</f>
        <v>677.42366532082428</v>
      </c>
      <c r="K1650" s="12">
        <f>LambdaP*MassivSS/(dP/1000)/(J1650*RhoA)/(1+I1650/3)*(D1650-H1650)*DeltaT-(EXP(I1650/10)-1)*(D1650-D1649)</f>
        <v>0.23123073286371426</v>
      </c>
      <c r="L1650" s="24">
        <f>L1649+IF(Limit=Oui,MAX(0,O1649),O1649)</f>
        <v>514.15604561151201</v>
      </c>
      <c r="M1650" s="12">
        <f>Cp*RhoP/(N1650*RhoA)*dP/1000*MassivW</f>
        <v>0.41813147202465084</v>
      </c>
      <c r="N1650" s="24">
        <f>IF(L1650&lt;600,425+0.773*L1650-1.69/1000*L1650^2+2.22/1000^2*L1650^3,IF(L1650&lt;735,666+13002/(738-L1650),IF(L1650&lt;900,545+17820/(L1650-731),650)))</f>
        <v>677.42366532082428</v>
      </c>
      <c r="O1650" s="12">
        <f>LambdaP*MassivW/(dP/1000)/(N1650*RhoA)/(1+M1650/3)*(D1650-L1650)*DeltaT-(EXP(M1650/10)-1)*(D1650-D1649)</f>
        <v>0.23123073286371426</v>
      </c>
      <c r="P1650" s="24">
        <f>P1649+IF(Limit=Oui,MAX(0,S1649),S1649)</f>
        <v>514.15604561151201</v>
      </c>
      <c r="Q1650" s="12">
        <f>Cp*RhoP/(R1650*RhoA)*dP/1000*MassivSI</f>
        <v>0.41813147202465084</v>
      </c>
      <c r="R1650" s="24">
        <f>IF(P1650&lt;600,425+0.773*P1650-1.69/1000*P1650^2+2.22/1000^2*P1650^3,IF(P1650&lt;735,666+13002/(738-P1650),IF(P1650&lt;900,545+17820/(P1650-731),650)))</f>
        <v>677.42366532082428</v>
      </c>
      <c r="S1650" s="12">
        <f>LambdaP*MassivSI/(dP/1000)/(R1650*RhoA)/(1+Q1650/3)*(D1650-P1650)*DeltaT-(EXP(Q1650/10)-1)*(D1650-D1649)</f>
        <v>0.23123073286371426</v>
      </c>
    </row>
    <row r="1651" spans="2:19" x14ac:dyDescent="0.25">
      <c r="B1651" s="3">
        <f t="shared" si="100"/>
        <v>8165</v>
      </c>
      <c r="C1651" s="14">
        <f t="shared" si="101"/>
        <v>136.08333333333334</v>
      </c>
      <c r="D1651" s="11">
        <f t="shared" si="102"/>
        <v>1067.8663147219436</v>
      </c>
      <c r="E1651" s="11">
        <f t="shared" si="103"/>
        <v>514.38727634437578</v>
      </c>
      <c r="F1651" s="11">
        <f>L1651</f>
        <v>514.38727634437578</v>
      </c>
      <c r="G1651" s="11">
        <f>P1651</f>
        <v>514.38727634437578</v>
      </c>
      <c r="H1651" s="24">
        <f>H1650+IF(Limit=Oui,MAX(0,K1650),K1650)</f>
        <v>514.38727634437578</v>
      </c>
      <c r="I1651" s="12">
        <f>Cp*RhoP/(J1651*RhoA)*dP/1000*MassivSS</f>
        <v>0.41801787040233823</v>
      </c>
      <c r="J1651" s="24">
        <f>IF(H1651&lt;600,425+0.773*H1651-1.69/1000*H1651^2+2.22/1000^2*H1651^3,IF(H1651&lt;735,666+13002/(738-H1651),IF(H1651&lt;900,545+17820/(H1651-731),650)))</f>
        <v>677.60776373580188</v>
      </c>
      <c r="K1651" s="12">
        <f>LambdaP*MassivSS/(dP/1000)/(J1651*RhoA)/(1+I1651/3)*(D1651-H1651)*DeltaT-(EXP(I1651/10)-1)*(D1651-D1650)</f>
        <v>0.23111888986354995</v>
      </c>
      <c r="L1651" s="24">
        <f>L1650+IF(Limit=Oui,MAX(0,O1650),O1650)</f>
        <v>514.38727634437578</v>
      </c>
      <c r="M1651" s="12">
        <f>Cp*RhoP/(N1651*RhoA)*dP/1000*MassivW</f>
        <v>0.41801787040233823</v>
      </c>
      <c r="N1651" s="24">
        <f>IF(L1651&lt;600,425+0.773*L1651-1.69/1000*L1651^2+2.22/1000^2*L1651^3,IF(L1651&lt;735,666+13002/(738-L1651),IF(L1651&lt;900,545+17820/(L1651-731),650)))</f>
        <v>677.60776373580188</v>
      </c>
      <c r="O1651" s="12">
        <f>LambdaP*MassivW/(dP/1000)/(N1651*RhoA)/(1+M1651/3)*(D1651-L1651)*DeltaT-(EXP(M1651/10)-1)*(D1651-D1650)</f>
        <v>0.23111888986354995</v>
      </c>
      <c r="P1651" s="24">
        <f>P1650+IF(Limit=Oui,MAX(0,S1650),S1650)</f>
        <v>514.38727634437578</v>
      </c>
      <c r="Q1651" s="12">
        <f>Cp*RhoP/(R1651*RhoA)*dP/1000*MassivSI</f>
        <v>0.41801787040233823</v>
      </c>
      <c r="R1651" s="24">
        <f>IF(P1651&lt;600,425+0.773*P1651-1.69/1000*P1651^2+2.22/1000^2*P1651^3,IF(P1651&lt;735,666+13002/(738-P1651),IF(P1651&lt;900,545+17820/(P1651-731),650)))</f>
        <v>677.60776373580188</v>
      </c>
      <c r="S1651" s="12">
        <f>LambdaP*MassivSI/(dP/1000)/(R1651*RhoA)/(1+Q1651/3)*(D1651-P1651)*DeltaT-(EXP(Q1651/10)-1)*(D1651-D1650)</f>
        <v>0.23111888986354995</v>
      </c>
    </row>
    <row r="1652" spans="2:19" x14ac:dyDescent="0.25">
      <c r="B1652" s="3">
        <f t="shared" si="100"/>
        <v>8170</v>
      </c>
      <c r="C1652" s="14">
        <f t="shared" si="101"/>
        <v>136.16666666666666</v>
      </c>
      <c r="D1652" s="11">
        <f t="shared" si="102"/>
        <v>1067.9579548448351</v>
      </c>
      <c r="E1652" s="11">
        <f t="shared" si="103"/>
        <v>514.6183952342393</v>
      </c>
      <c r="F1652" s="11">
        <f>L1652</f>
        <v>514.6183952342393</v>
      </c>
      <c r="G1652" s="11">
        <f>P1652</f>
        <v>514.6183952342393</v>
      </c>
      <c r="H1652" s="24">
        <f>H1651+IF(Limit=Oui,MAX(0,K1651),K1651)</f>
        <v>514.6183952342393</v>
      </c>
      <c r="I1652" s="12">
        <f>Cp*RhoP/(J1652*RhoA)*dP/1000*MassivSS</f>
        <v>0.41790427103013655</v>
      </c>
      <c r="J1652" s="24">
        <f>IF(H1652&lt;600,425+0.773*H1652-1.69/1000*H1652^2+2.22/1000^2*H1652^3,IF(H1652&lt;735,666+13002/(738-H1652),IF(H1652&lt;900,545+17820/(H1652-731),650)))</f>
        <v>677.79195859068955</v>
      </c>
      <c r="K1652" s="12">
        <f>LambdaP*MassivSS/(dP/1000)/(J1652*RhoA)/(1+I1652/3)*(D1652-H1652)*DeltaT-(EXP(I1652/10)-1)*(D1652-D1651)</f>
        <v>0.23100709189095106</v>
      </c>
      <c r="L1652" s="24">
        <f>L1651+IF(Limit=Oui,MAX(0,O1651),O1651)</f>
        <v>514.6183952342393</v>
      </c>
      <c r="M1652" s="12">
        <f>Cp*RhoP/(N1652*RhoA)*dP/1000*MassivW</f>
        <v>0.41790427103013655</v>
      </c>
      <c r="N1652" s="24">
        <f>IF(L1652&lt;600,425+0.773*L1652-1.69/1000*L1652^2+2.22/1000^2*L1652^3,IF(L1652&lt;735,666+13002/(738-L1652),IF(L1652&lt;900,545+17820/(L1652-731),650)))</f>
        <v>677.79195859068955</v>
      </c>
      <c r="O1652" s="12">
        <f>LambdaP*MassivW/(dP/1000)/(N1652*RhoA)/(1+M1652/3)*(D1652-L1652)*DeltaT-(EXP(M1652/10)-1)*(D1652-D1651)</f>
        <v>0.23100709189095106</v>
      </c>
      <c r="P1652" s="24">
        <f>P1651+IF(Limit=Oui,MAX(0,S1651),S1651)</f>
        <v>514.6183952342393</v>
      </c>
      <c r="Q1652" s="12">
        <f>Cp*RhoP/(R1652*RhoA)*dP/1000*MassivSI</f>
        <v>0.41790427103013655</v>
      </c>
      <c r="R1652" s="24">
        <f>IF(P1652&lt;600,425+0.773*P1652-1.69/1000*P1652^2+2.22/1000^2*P1652^3,IF(P1652&lt;735,666+13002/(738-P1652),IF(P1652&lt;900,545+17820/(P1652-731),650)))</f>
        <v>677.79195859068955</v>
      </c>
      <c r="S1652" s="12">
        <f>LambdaP*MassivSI/(dP/1000)/(R1652*RhoA)/(1+Q1652/3)*(D1652-P1652)*DeltaT-(EXP(Q1652/10)-1)*(D1652-D1651)</f>
        <v>0.23100709189095106</v>
      </c>
    </row>
    <row r="1653" spans="2:19" x14ac:dyDescent="0.25">
      <c r="B1653" s="3">
        <f t="shared" si="100"/>
        <v>8175</v>
      </c>
      <c r="C1653" s="14">
        <f t="shared" si="101"/>
        <v>136.25</v>
      </c>
      <c r="D1653" s="11">
        <f t="shared" si="102"/>
        <v>1068.0495389529779</v>
      </c>
      <c r="E1653" s="11">
        <f t="shared" si="103"/>
        <v>514.8494023261303</v>
      </c>
      <c r="F1653" s="11">
        <f>L1653</f>
        <v>514.8494023261303</v>
      </c>
      <c r="G1653" s="11">
        <f>P1653</f>
        <v>514.8494023261303</v>
      </c>
      <c r="H1653" s="24">
        <f>H1652+IF(Limit=Oui,MAX(0,K1652),K1652)</f>
        <v>514.8494023261303</v>
      </c>
      <c r="I1653" s="12">
        <f>Cp*RhoP/(J1653*RhoA)*dP/1000*MassivSS</f>
        <v>0.41779067399718078</v>
      </c>
      <c r="J1653" s="24">
        <f>IF(H1653&lt;600,425+0.773*H1653-1.69/1000*H1653^2+2.22/1000^2*H1653^3,IF(H1653&lt;735,666+13002/(738-H1653),IF(H1653&lt;900,545+17820/(H1653-731),650)))</f>
        <v>677.97624981653382</v>
      </c>
      <c r="K1653" s="12">
        <f>LambdaP*MassivSS/(dP/1000)/(J1653*RhoA)/(1+I1653/3)*(D1653-H1653)*DeltaT-(EXP(I1653/10)-1)*(D1653-D1652)</f>
        <v>0.23089533899182674</v>
      </c>
      <c r="L1653" s="24">
        <f>L1652+IF(Limit=Oui,MAX(0,O1652),O1652)</f>
        <v>514.8494023261303</v>
      </c>
      <c r="M1653" s="12">
        <f>Cp*RhoP/(N1653*RhoA)*dP/1000*MassivW</f>
        <v>0.41779067399718078</v>
      </c>
      <c r="N1653" s="24">
        <f>IF(L1653&lt;600,425+0.773*L1653-1.69/1000*L1653^2+2.22/1000^2*L1653^3,IF(L1653&lt;735,666+13002/(738-L1653),IF(L1653&lt;900,545+17820/(L1653-731),650)))</f>
        <v>677.97624981653382</v>
      </c>
      <c r="O1653" s="12">
        <f>LambdaP*MassivW/(dP/1000)/(N1653*RhoA)/(1+M1653/3)*(D1653-L1653)*DeltaT-(EXP(M1653/10)-1)*(D1653-D1652)</f>
        <v>0.23089533899182674</v>
      </c>
      <c r="P1653" s="24">
        <f>P1652+IF(Limit=Oui,MAX(0,S1652),S1652)</f>
        <v>514.8494023261303</v>
      </c>
      <c r="Q1653" s="12">
        <f>Cp*RhoP/(R1653*RhoA)*dP/1000*MassivSI</f>
        <v>0.41779067399718078</v>
      </c>
      <c r="R1653" s="24">
        <f>IF(P1653&lt;600,425+0.773*P1653-1.69/1000*P1653^2+2.22/1000^2*P1653^3,IF(P1653&lt;735,666+13002/(738-P1653),IF(P1653&lt;900,545+17820/(P1653-731),650)))</f>
        <v>677.97624981653382</v>
      </c>
      <c r="S1653" s="12">
        <f>LambdaP*MassivSI/(dP/1000)/(R1653*RhoA)/(1+Q1653/3)*(D1653-P1653)*DeltaT-(EXP(Q1653/10)-1)*(D1653-D1652)</f>
        <v>0.23089533899182674</v>
      </c>
    </row>
    <row r="1654" spans="2:19" x14ac:dyDescent="0.25">
      <c r="B1654" s="3">
        <f t="shared" si="100"/>
        <v>8180</v>
      </c>
      <c r="C1654" s="14">
        <f t="shared" si="101"/>
        <v>136.33333333333334</v>
      </c>
      <c r="D1654" s="11">
        <f t="shared" si="102"/>
        <v>1068.141067114808</v>
      </c>
      <c r="E1654" s="11">
        <f t="shared" si="103"/>
        <v>515.08029766512209</v>
      </c>
      <c r="F1654" s="11">
        <f>L1654</f>
        <v>515.08029766512209</v>
      </c>
      <c r="G1654" s="11">
        <f>P1654</f>
        <v>515.08029766512209</v>
      </c>
      <c r="H1654" s="24">
        <f>H1653+IF(Limit=Oui,MAX(0,K1653),K1653)</f>
        <v>515.08029766512209</v>
      </c>
      <c r="I1654" s="12">
        <f>Cp*RhoP/(J1654*RhoA)*dP/1000*MassivSS</f>
        <v>0.4176770793925626</v>
      </c>
      <c r="J1654" s="24">
        <f>IF(H1654&lt;600,425+0.773*H1654-1.69/1000*H1654^2+2.22/1000^2*H1654^3,IF(H1654&lt;735,666+13002/(738-H1654),IF(H1654&lt;900,545+17820/(H1654-731),650)))</f>
        <v>678.16063734421527</v>
      </c>
      <c r="K1654" s="12">
        <f>LambdaP*MassivSS/(dP/1000)/(J1654*RhoA)/(1+I1654/3)*(D1654-H1654)*DeltaT-(EXP(I1654/10)-1)*(D1654-D1653)</f>
        <v>0.23078363121186776</v>
      </c>
      <c r="L1654" s="24">
        <f>L1653+IF(Limit=Oui,MAX(0,O1653),O1653)</f>
        <v>515.08029766512209</v>
      </c>
      <c r="M1654" s="12">
        <f>Cp*RhoP/(N1654*RhoA)*dP/1000*MassivW</f>
        <v>0.4176770793925626</v>
      </c>
      <c r="N1654" s="24">
        <f>IF(L1654&lt;600,425+0.773*L1654-1.69/1000*L1654^2+2.22/1000^2*L1654^3,IF(L1654&lt;735,666+13002/(738-L1654),IF(L1654&lt;900,545+17820/(L1654-731),650)))</f>
        <v>678.16063734421527</v>
      </c>
      <c r="O1654" s="12">
        <f>LambdaP*MassivW/(dP/1000)/(N1654*RhoA)/(1+M1654/3)*(D1654-L1654)*DeltaT-(EXP(M1654/10)-1)*(D1654-D1653)</f>
        <v>0.23078363121186776</v>
      </c>
      <c r="P1654" s="24">
        <f>P1653+IF(Limit=Oui,MAX(0,S1653),S1653)</f>
        <v>515.08029766512209</v>
      </c>
      <c r="Q1654" s="12">
        <f>Cp*RhoP/(R1654*RhoA)*dP/1000*MassivSI</f>
        <v>0.4176770793925626</v>
      </c>
      <c r="R1654" s="24">
        <f>IF(P1654&lt;600,425+0.773*P1654-1.69/1000*P1654^2+2.22/1000^2*P1654^3,IF(P1654&lt;735,666+13002/(738-P1654),IF(P1654&lt;900,545+17820/(P1654-731),650)))</f>
        <v>678.16063734421527</v>
      </c>
      <c r="S1654" s="12">
        <f>LambdaP*MassivSI/(dP/1000)/(R1654*RhoA)/(1+Q1654/3)*(D1654-P1654)*DeltaT-(EXP(Q1654/10)-1)*(D1654-D1653)</f>
        <v>0.23078363121186776</v>
      </c>
    </row>
    <row r="1655" spans="2:19" x14ac:dyDescent="0.25">
      <c r="B1655" s="3">
        <f t="shared" si="100"/>
        <v>8185</v>
      </c>
      <c r="C1655" s="14">
        <f t="shared" si="101"/>
        <v>136.41666666666666</v>
      </c>
      <c r="D1655" s="11">
        <f t="shared" si="102"/>
        <v>1068.2325393986359</v>
      </c>
      <c r="E1655" s="11">
        <f t="shared" si="103"/>
        <v>515.31108129633401</v>
      </c>
      <c r="F1655" s="11">
        <f>L1655</f>
        <v>515.31108129633401</v>
      </c>
      <c r="G1655" s="11">
        <f>P1655</f>
        <v>515.31108129633401</v>
      </c>
      <c r="H1655" s="24">
        <f>H1654+IF(Limit=Oui,MAX(0,K1654),K1654)</f>
        <v>515.31108129633401</v>
      </c>
      <c r="I1655" s="12">
        <f>Cp*RhoP/(J1655*RhoA)*dP/1000*MassivSS</f>
        <v>0.41756348730533005</v>
      </c>
      <c r="J1655" s="24">
        <f>IF(H1655&lt;600,425+0.773*H1655-1.69/1000*H1655^2+2.22/1000^2*H1655^3,IF(H1655&lt;735,666+13002/(738-H1655),IF(H1655&lt;900,545+17820/(H1655-731),650)))</f>
        <v>678.3451211044503</v>
      </c>
      <c r="K1655" s="12">
        <f>LambdaP*MassivSS/(dP/1000)/(J1655*RhoA)/(1+I1655/3)*(D1655-H1655)*DeltaT-(EXP(I1655/10)-1)*(D1655-D1654)</f>
        <v>0.23067196859665237</v>
      </c>
      <c r="L1655" s="24">
        <f>L1654+IF(Limit=Oui,MAX(0,O1654),O1654)</f>
        <v>515.31108129633401</v>
      </c>
      <c r="M1655" s="12">
        <f>Cp*RhoP/(N1655*RhoA)*dP/1000*MassivW</f>
        <v>0.41756348730533005</v>
      </c>
      <c r="N1655" s="24">
        <f>IF(L1655&lt;600,425+0.773*L1655-1.69/1000*L1655^2+2.22/1000^2*L1655^3,IF(L1655&lt;735,666+13002/(738-L1655),IF(L1655&lt;900,545+17820/(L1655-731),650)))</f>
        <v>678.3451211044503</v>
      </c>
      <c r="O1655" s="12">
        <f>LambdaP*MassivW/(dP/1000)/(N1655*RhoA)/(1+M1655/3)*(D1655-L1655)*DeltaT-(EXP(M1655/10)-1)*(D1655-D1654)</f>
        <v>0.23067196859665237</v>
      </c>
      <c r="P1655" s="24">
        <f>P1654+IF(Limit=Oui,MAX(0,S1654),S1654)</f>
        <v>515.31108129633401</v>
      </c>
      <c r="Q1655" s="12">
        <f>Cp*RhoP/(R1655*RhoA)*dP/1000*MassivSI</f>
        <v>0.41756348730533005</v>
      </c>
      <c r="R1655" s="24">
        <f>IF(P1655&lt;600,425+0.773*P1655-1.69/1000*P1655^2+2.22/1000^2*P1655^3,IF(P1655&lt;735,666+13002/(738-P1655),IF(P1655&lt;900,545+17820/(P1655-731),650)))</f>
        <v>678.3451211044503</v>
      </c>
      <c r="S1655" s="12">
        <f>LambdaP*MassivSI/(dP/1000)/(R1655*RhoA)/(1+Q1655/3)*(D1655-P1655)*DeltaT-(EXP(Q1655/10)-1)*(D1655-D1654)</f>
        <v>0.23067196859665237</v>
      </c>
    </row>
    <row r="1656" spans="2:19" x14ac:dyDescent="0.25">
      <c r="B1656" s="3">
        <f t="shared" si="100"/>
        <v>8190</v>
      </c>
      <c r="C1656" s="14">
        <f t="shared" si="101"/>
        <v>136.5</v>
      </c>
      <c r="D1656" s="11">
        <f t="shared" si="102"/>
        <v>1068.3239558726475</v>
      </c>
      <c r="E1656" s="11">
        <f t="shared" si="103"/>
        <v>515.54175326493066</v>
      </c>
      <c r="F1656" s="11">
        <f>L1656</f>
        <v>515.54175326493066</v>
      </c>
      <c r="G1656" s="11">
        <f>P1656</f>
        <v>515.54175326493066</v>
      </c>
      <c r="H1656" s="24">
        <f>H1655+IF(Limit=Oui,MAX(0,K1655),K1655)</f>
        <v>515.54175326493066</v>
      </c>
      <c r="I1656" s="12">
        <f>Cp*RhoP/(J1656*RhoA)*dP/1000*MassivSS</f>
        <v>0.41744989782448644</v>
      </c>
      <c r="J1656" s="24">
        <f>IF(H1656&lt;600,425+0.773*H1656-1.69/1000*H1656^2+2.22/1000^2*H1656^3,IF(H1656&lt;735,666+13002/(738-H1656),IF(H1656&lt;900,545+17820/(H1656-731),650)))</f>
        <v>678.52970102779091</v>
      </c>
      <c r="K1656" s="12">
        <f>LambdaP*MassivSS/(dP/1000)/(J1656*RhoA)/(1+I1656/3)*(D1656-H1656)*DeltaT-(EXP(I1656/10)-1)*(D1656-D1655)</f>
        <v>0.23056035119156004</v>
      </c>
      <c r="L1656" s="24">
        <f>L1655+IF(Limit=Oui,MAX(0,O1655),O1655)</f>
        <v>515.54175326493066</v>
      </c>
      <c r="M1656" s="12">
        <f>Cp*RhoP/(N1656*RhoA)*dP/1000*MassivW</f>
        <v>0.41744989782448644</v>
      </c>
      <c r="N1656" s="24">
        <f>IF(L1656&lt;600,425+0.773*L1656-1.69/1000*L1656^2+2.22/1000^2*L1656^3,IF(L1656&lt;735,666+13002/(738-L1656),IF(L1656&lt;900,545+17820/(L1656-731),650)))</f>
        <v>678.52970102779091</v>
      </c>
      <c r="O1656" s="12">
        <f>LambdaP*MassivW/(dP/1000)/(N1656*RhoA)/(1+M1656/3)*(D1656-L1656)*DeltaT-(EXP(M1656/10)-1)*(D1656-D1655)</f>
        <v>0.23056035119156004</v>
      </c>
      <c r="P1656" s="24">
        <f>P1655+IF(Limit=Oui,MAX(0,S1655),S1655)</f>
        <v>515.54175326493066</v>
      </c>
      <c r="Q1656" s="12">
        <f>Cp*RhoP/(R1656*RhoA)*dP/1000*MassivSI</f>
        <v>0.41744989782448644</v>
      </c>
      <c r="R1656" s="24">
        <f>IF(P1656&lt;600,425+0.773*P1656-1.69/1000*P1656^2+2.22/1000^2*P1656^3,IF(P1656&lt;735,666+13002/(738-P1656),IF(P1656&lt;900,545+17820/(P1656-731),650)))</f>
        <v>678.52970102779091</v>
      </c>
      <c r="S1656" s="12">
        <f>LambdaP*MassivSI/(dP/1000)/(R1656*RhoA)/(1+Q1656/3)*(D1656-P1656)*DeltaT-(EXP(Q1656/10)-1)*(D1656-D1655)</f>
        <v>0.23056035119156004</v>
      </c>
    </row>
    <row r="1657" spans="2:19" x14ac:dyDescent="0.25">
      <c r="B1657" s="3">
        <f t="shared" si="100"/>
        <v>8195</v>
      </c>
      <c r="C1657" s="14">
        <f t="shared" si="101"/>
        <v>136.58333333333334</v>
      </c>
      <c r="D1657" s="11">
        <f t="shared" si="102"/>
        <v>1068.4153166049027</v>
      </c>
      <c r="E1657" s="11">
        <f t="shared" si="103"/>
        <v>515.77231361612223</v>
      </c>
      <c r="F1657" s="11">
        <f>L1657</f>
        <v>515.77231361612223</v>
      </c>
      <c r="G1657" s="11">
        <f>P1657</f>
        <v>515.77231361612223</v>
      </c>
      <c r="H1657" s="24">
        <f>H1656+IF(Limit=Oui,MAX(0,K1656),K1656)</f>
        <v>515.77231361612223</v>
      </c>
      <c r="I1657" s="12">
        <f>Cp*RhoP/(J1657*RhoA)*dP/1000*MassivSS</f>
        <v>0.41733631103899049</v>
      </c>
      <c r="J1657" s="24">
        <f>IF(H1657&lt;600,425+0.773*H1657-1.69/1000*H1657^2+2.22/1000^2*H1657^3,IF(H1657&lt;735,666+13002/(738-H1657),IF(H1657&lt;900,545+17820/(H1657-731),650)))</f>
        <v>678.71437704462596</v>
      </c>
      <c r="K1657" s="12">
        <f>LambdaP*MassivSS/(dP/1000)/(J1657*RhoA)/(1+I1657/3)*(D1657-H1657)*DeltaT-(EXP(I1657/10)-1)*(D1657-D1656)</f>
        <v>0.23044877904189609</v>
      </c>
      <c r="L1657" s="24">
        <f>L1656+IF(Limit=Oui,MAX(0,O1656),O1656)</f>
        <v>515.77231361612223</v>
      </c>
      <c r="M1657" s="12">
        <f>Cp*RhoP/(N1657*RhoA)*dP/1000*MassivW</f>
        <v>0.41733631103899049</v>
      </c>
      <c r="N1657" s="24">
        <f>IF(L1657&lt;600,425+0.773*L1657-1.69/1000*L1657^2+2.22/1000^2*L1657^3,IF(L1657&lt;735,666+13002/(738-L1657),IF(L1657&lt;900,545+17820/(L1657-731),650)))</f>
        <v>678.71437704462596</v>
      </c>
      <c r="O1657" s="12">
        <f>LambdaP*MassivW/(dP/1000)/(N1657*RhoA)/(1+M1657/3)*(D1657-L1657)*DeltaT-(EXP(M1657/10)-1)*(D1657-D1656)</f>
        <v>0.23044877904189609</v>
      </c>
      <c r="P1657" s="24">
        <f>P1656+IF(Limit=Oui,MAX(0,S1656),S1656)</f>
        <v>515.77231361612223</v>
      </c>
      <c r="Q1657" s="12">
        <f>Cp*RhoP/(R1657*RhoA)*dP/1000*MassivSI</f>
        <v>0.41733631103899049</v>
      </c>
      <c r="R1657" s="24">
        <f>IF(P1657&lt;600,425+0.773*P1657-1.69/1000*P1657^2+2.22/1000^2*P1657^3,IF(P1657&lt;735,666+13002/(738-P1657),IF(P1657&lt;900,545+17820/(P1657-731),650)))</f>
        <v>678.71437704462596</v>
      </c>
      <c r="S1657" s="12">
        <f>LambdaP*MassivSI/(dP/1000)/(R1657*RhoA)/(1+Q1657/3)*(D1657-P1657)*DeltaT-(EXP(Q1657/10)-1)*(D1657-D1656)</f>
        <v>0.23044877904189609</v>
      </c>
    </row>
    <row r="1658" spans="2:19" x14ac:dyDescent="0.25">
      <c r="B1658" s="3">
        <f t="shared" si="100"/>
        <v>8200</v>
      </c>
      <c r="C1658" s="14">
        <f t="shared" si="101"/>
        <v>136.66666666666666</v>
      </c>
      <c r="D1658" s="11">
        <f t="shared" si="102"/>
        <v>1068.5066216633386</v>
      </c>
      <c r="E1658" s="11">
        <f t="shared" si="103"/>
        <v>516.00276239516415</v>
      </c>
      <c r="F1658" s="11">
        <f>L1658</f>
        <v>516.00276239516415</v>
      </c>
      <c r="G1658" s="11">
        <f>P1658</f>
        <v>516.00276239516415</v>
      </c>
      <c r="H1658" s="24">
        <f>H1657+IF(Limit=Oui,MAX(0,K1657),K1657)</f>
        <v>516.00276239516415</v>
      </c>
      <c r="I1658" s="12">
        <f>Cp*RhoP/(J1658*RhoA)*dP/1000*MassivSS</f>
        <v>0.41722272703775448</v>
      </c>
      <c r="J1658" s="24">
        <f>IF(H1658&lt;600,425+0.773*H1658-1.69/1000*H1658^2+2.22/1000^2*H1658^3,IF(H1658&lt;735,666+13002/(738-H1658),IF(H1658&lt;900,545+17820/(H1658-731),650)))</f>
        <v>678.89914908518199</v>
      </c>
      <c r="K1658" s="12">
        <f>LambdaP*MassivSS/(dP/1000)/(J1658*RhoA)/(1+I1658/3)*(D1658-H1658)*DeltaT-(EXP(I1658/10)-1)*(D1658-D1657)</f>
        <v>0.23033725219269938</v>
      </c>
      <c r="L1658" s="24">
        <f>L1657+IF(Limit=Oui,MAX(0,O1657),O1657)</f>
        <v>516.00276239516415</v>
      </c>
      <c r="M1658" s="12">
        <f>Cp*RhoP/(N1658*RhoA)*dP/1000*MassivW</f>
        <v>0.41722272703775448</v>
      </c>
      <c r="N1658" s="24">
        <f>IF(L1658&lt;600,425+0.773*L1658-1.69/1000*L1658^2+2.22/1000^2*L1658^3,IF(L1658&lt;735,666+13002/(738-L1658),IF(L1658&lt;900,545+17820/(L1658-731),650)))</f>
        <v>678.89914908518199</v>
      </c>
      <c r="O1658" s="12">
        <f>LambdaP*MassivW/(dP/1000)/(N1658*RhoA)/(1+M1658/3)*(D1658-L1658)*DeltaT-(EXP(M1658/10)-1)*(D1658-D1657)</f>
        <v>0.23033725219269938</v>
      </c>
      <c r="P1658" s="24">
        <f>P1657+IF(Limit=Oui,MAX(0,S1657),S1657)</f>
        <v>516.00276239516415</v>
      </c>
      <c r="Q1658" s="12">
        <f>Cp*RhoP/(R1658*RhoA)*dP/1000*MassivSI</f>
        <v>0.41722272703775448</v>
      </c>
      <c r="R1658" s="24">
        <f>IF(P1658&lt;600,425+0.773*P1658-1.69/1000*P1658^2+2.22/1000^2*P1658^3,IF(P1658&lt;735,666+13002/(738-P1658),IF(P1658&lt;900,545+17820/(P1658-731),650)))</f>
        <v>678.89914908518199</v>
      </c>
      <c r="S1658" s="12">
        <f>LambdaP*MassivSI/(dP/1000)/(R1658*RhoA)/(1+Q1658/3)*(D1658-P1658)*DeltaT-(EXP(Q1658/10)-1)*(D1658-D1657)</f>
        <v>0.23033725219269938</v>
      </c>
    </row>
    <row r="1659" spans="2:19" x14ac:dyDescent="0.25">
      <c r="B1659" s="3">
        <f t="shared" si="100"/>
        <v>8205</v>
      </c>
      <c r="C1659" s="14">
        <f t="shared" si="101"/>
        <v>136.75</v>
      </c>
      <c r="D1659" s="11">
        <f t="shared" si="102"/>
        <v>1068.5978711157672</v>
      </c>
      <c r="E1659" s="11">
        <f t="shared" si="103"/>
        <v>516.23309964735688</v>
      </c>
      <c r="F1659" s="11">
        <f>L1659</f>
        <v>516.23309964735688</v>
      </c>
      <c r="G1659" s="11">
        <f>P1659</f>
        <v>516.23309964735688</v>
      </c>
      <c r="H1659" s="24">
        <f>H1658+IF(Limit=Oui,MAX(0,K1658),K1658)</f>
        <v>516.23309964735688</v>
      </c>
      <c r="I1659" s="12">
        <f>Cp*RhoP/(J1659*RhoA)*dP/1000*MassivSS</f>
        <v>0.4171091459096441</v>
      </c>
      <c r="J1659" s="24">
        <f>IF(H1659&lt;600,425+0.773*H1659-1.69/1000*H1659^2+2.22/1000^2*H1659^3,IF(H1659&lt;735,666+13002/(738-H1659),IF(H1659&lt;900,545+17820/(H1659-731),650)))</f>
        <v>679.08401707952453</v>
      </c>
      <c r="K1659" s="12">
        <f>LambdaP*MassivSS/(dP/1000)/(J1659*RhoA)/(1+I1659/3)*(D1659-H1659)*DeltaT-(EXP(I1659/10)-1)*(D1659-D1658)</f>
        <v>0.23022577068894465</v>
      </c>
      <c r="L1659" s="24">
        <f>L1658+IF(Limit=Oui,MAX(0,O1658),O1658)</f>
        <v>516.23309964735688</v>
      </c>
      <c r="M1659" s="12">
        <f>Cp*RhoP/(N1659*RhoA)*dP/1000*MassivW</f>
        <v>0.4171091459096441</v>
      </c>
      <c r="N1659" s="24">
        <f>IF(L1659&lt;600,425+0.773*L1659-1.69/1000*L1659^2+2.22/1000^2*L1659^3,IF(L1659&lt;735,666+13002/(738-L1659),IF(L1659&lt;900,545+17820/(L1659-731),650)))</f>
        <v>679.08401707952453</v>
      </c>
      <c r="O1659" s="12">
        <f>LambdaP*MassivW/(dP/1000)/(N1659*RhoA)/(1+M1659/3)*(D1659-L1659)*DeltaT-(EXP(M1659/10)-1)*(D1659-D1658)</f>
        <v>0.23022577068894465</v>
      </c>
      <c r="P1659" s="24">
        <f>P1658+IF(Limit=Oui,MAX(0,S1658),S1658)</f>
        <v>516.23309964735688</v>
      </c>
      <c r="Q1659" s="12">
        <f>Cp*RhoP/(R1659*RhoA)*dP/1000*MassivSI</f>
        <v>0.4171091459096441</v>
      </c>
      <c r="R1659" s="24">
        <f>IF(P1659&lt;600,425+0.773*P1659-1.69/1000*P1659^2+2.22/1000^2*P1659^3,IF(P1659&lt;735,666+13002/(738-P1659),IF(P1659&lt;900,545+17820/(P1659-731),650)))</f>
        <v>679.08401707952453</v>
      </c>
      <c r="S1659" s="12">
        <f>LambdaP*MassivSI/(dP/1000)/(R1659*RhoA)/(1+Q1659/3)*(D1659-P1659)*DeltaT-(EXP(Q1659/10)-1)*(D1659-D1658)</f>
        <v>0.23022577068894465</v>
      </c>
    </row>
    <row r="1660" spans="2:19" x14ac:dyDescent="0.25">
      <c r="B1660" s="3">
        <f t="shared" si="100"/>
        <v>8210</v>
      </c>
      <c r="C1660" s="14">
        <f t="shared" si="101"/>
        <v>136.83333333333334</v>
      </c>
      <c r="D1660" s="11">
        <f t="shared" si="102"/>
        <v>1068.6890650298767</v>
      </c>
      <c r="E1660" s="11">
        <f t="shared" si="103"/>
        <v>516.46332541804577</v>
      </c>
      <c r="F1660" s="11">
        <f>L1660</f>
        <v>516.46332541804577</v>
      </c>
      <c r="G1660" s="11">
        <f>P1660</f>
        <v>516.46332541804577</v>
      </c>
      <c r="H1660" s="24">
        <f>H1659+IF(Limit=Oui,MAX(0,K1659),K1659)</f>
        <v>516.46332541804577</v>
      </c>
      <c r="I1660" s="12">
        <f>Cp*RhoP/(J1660*RhoA)*dP/1000*MassivSS</f>
        <v>0.41699556774347846</v>
      </c>
      <c r="J1660" s="24">
        <f>IF(H1660&lt;600,425+0.773*H1660-1.69/1000*H1660^2+2.22/1000^2*H1660^3,IF(H1660&lt;735,666+13002/(738-H1660),IF(H1660&lt;900,545+17820/(H1660-731),650)))</f>
        <v>679.26898095755735</v>
      </c>
      <c r="K1660" s="12">
        <f>LambdaP*MassivSS/(dP/1000)/(J1660*RhoA)/(1+I1660/3)*(D1660-H1660)*DeltaT-(EXP(I1660/10)-1)*(D1660-D1659)</f>
        <v>0.23011433457543662</v>
      </c>
      <c r="L1660" s="24">
        <f>L1659+IF(Limit=Oui,MAX(0,O1659),O1659)</f>
        <v>516.46332541804577</v>
      </c>
      <c r="M1660" s="12">
        <f>Cp*RhoP/(N1660*RhoA)*dP/1000*MassivW</f>
        <v>0.41699556774347846</v>
      </c>
      <c r="N1660" s="24">
        <f>IF(L1660&lt;600,425+0.773*L1660-1.69/1000*L1660^2+2.22/1000^2*L1660^3,IF(L1660&lt;735,666+13002/(738-L1660),IF(L1660&lt;900,545+17820/(L1660-731),650)))</f>
        <v>679.26898095755735</v>
      </c>
      <c r="O1660" s="12">
        <f>LambdaP*MassivW/(dP/1000)/(N1660*RhoA)/(1+M1660/3)*(D1660-L1660)*DeltaT-(EXP(M1660/10)-1)*(D1660-D1659)</f>
        <v>0.23011433457543662</v>
      </c>
      <c r="P1660" s="24">
        <f>P1659+IF(Limit=Oui,MAX(0,S1659),S1659)</f>
        <v>516.46332541804577</v>
      </c>
      <c r="Q1660" s="12">
        <f>Cp*RhoP/(R1660*RhoA)*dP/1000*MassivSI</f>
        <v>0.41699556774347846</v>
      </c>
      <c r="R1660" s="24">
        <f>IF(P1660&lt;600,425+0.773*P1660-1.69/1000*P1660^2+2.22/1000^2*P1660^3,IF(P1660&lt;735,666+13002/(738-P1660),IF(P1660&lt;900,545+17820/(P1660-731),650)))</f>
        <v>679.26898095755735</v>
      </c>
      <c r="S1660" s="12">
        <f>LambdaP*MassivSI/(dP/1000)/(R1660*RhoA)/(1+Q1660/3)*(D1660-P1660)*DeltaT-(EXP(Q1660/10)-1)*(D1660-D1659)</f>
        <v>0.23011433457543662</v>
      </c>
    </row>
    <row r="1661" spans="2:19" x14ac:dyDescent="0.25">
      <c r="B1661" s="3">
        <f t="shared" si="100"/>
        <v>8215</v>
      </c>
      <c r="C1661" s="14">
        <f t="shared" si="101"/>
        <v>136.91666666666666</v>
      </c>
      <c r="D1661" s="11">
        <f t="shared" si="102"/>
        <v>1068.7802034732322</v>
      </c>
      <c r="E1661" s="11">
        <f t="shared" si="103"/>
        <v>516.6934397526212</v>
      </c>
      <c r="F1661" s="11">
        <f>L1661</f>
        <v>516.6934397526212</v>
      </c>
      <c r="G1661" s="11">
        <f>P1661</f>
        <v>516.6934397526212</v>
      </c>
      <c r="H1661" s="24">
        <f>H1660+IF(Limit=Oui,MAX(0,K1660),K1660)</f>
        <v>516.6934397526212</v>
      </c>
      <c r="I1661" s="12">
        <f>Cp*RhoP/(J1661*RhoA)*dP/1000*MassivSS</f>
        <v>0.41688199262802822</v>
      </c>
      <c r="J1661" s="24">
        <f>IF(H1661&lt;600,425+0.773*H1661-1.69/1000*H1661^2+2.22/1000^2*H1661^3,IF(H1661&lt;735,666+13002/(738-H1661),IF(H1661&lt;900,545+17820/(H1661-731),650)))</f>
        <v>679.45404064902459</v>
      </c>
      <c r="K1661" s="12">
        <f>LambdaP*MassivSS/(dP/1000)/(J1661*RhoA)/(1+I1661/3)*(D1661-H1661)*DeltaT-(EXP(I1661/10)-1)*(D1661-D1660)</f>
        <v>0.23000294389678061</v>
      </c>
      <c r="L1661" s="24">
        <f>L1660+IF(Limit=Oui,MAX(0,O1660),O1660)</f>
        <v>516.6934397526212</v>
      </c>
      <c r="M1661" s="12">
        <f>Cp*RhoP/(N1661*RhoA)*dP/1000*MassivW</f>
        <v>0.41688199262802822</v>
      </c>
      <c r="N1661" s="24">
        <f>IF(L1661&lt;600,425+0.773*L1661-1.69/1000*L1661^2+2.22/1000^2*L1661^3,IF(L1661&lt;735,666+13002/(738-L1661),IF(L1661&lt;900,545+17820/(L1661-731),650)))</f>
        <v>679.45404064902459</v>
      </c>
      <c r="O1661" s="12">
        <f>LambdaP*MassivW/(dP/1000)/(N1661*RhoA)/(1+M1661/3)*(D1661-L1661)*DeltaT-(EXP(M1661/10)-1)*(D1661-D1660)</f>
        <v>0.23000294389678061</v>
      </c>
      <c r="P1661" s="24">
        <f>P1660+IF(Limit=Oui,MAX(0,S1660),S1660)</f>
        <v>516.6934397526212</v>
      </c>
      <c r="Q1661" s="12">
        <f>Cp*RhoP/(R1661*RhoA)*dP/1000*MassivSI</f>
        <v>0.41688199262802822</v>
      </c>
      <c r="R1661" s="24">
        <f>IF(P1661&lt;600,425+0.773*P1661-1.69/1000*P1661^2+2.22/1000^2*P1661^3,IF(P1661&lt;735,666+13002/(738-P1661),IF(P1661&lt;900,545+17820/(P1661-731),650)))</f>
        <v>679.45404064902459</v>
      </c>
      <c r="S1661" s="12">
        <f>LambdaP*MassivSI/(dP/1000)/(R1661*RhoA)/(1+Q1661/3)*(D1661-P1661)*DeltaT-(EXP(Q1661/10)-1)*(D1661-D1660)</f>
        <v>0.23000294389678061</v>
      </c>
    </row>
    <row r="1662" spans="2:19" x14ac:dyDescent="0.25">
      <c r="B1662" s="3">
        <f t="shared" si="100"/>
        <v>8220</v>
      </c>
      <c r="C1662" s="14">
        <f t="shared" si="101"/>
        <v>137</v>
      </c>
      <c r="D1662" s="11">
        <f t="shared" si="102"/>
        <v>1068.8712865132752</v>
      </c>
      <c r="E1662" s="11">
        <f t="shared" si="103"/>
        <v>516.92344269651801</v>
      </c>
      <c r="F1662" s="11">
        <f>L1662</f>
        <v>516.92344269651801</v>
      </c>
      <c r="G1662" s="11">
        <f>P1662</f>
        <v>516.92344269651801</v>
      </c>
      <c r="H1662" s="24">
        <f>H1661+IF(Limit=Oui,MAX(0,K1661),K1661)</f>
        <v>516.92344269651801</v>
      </c>
      <c r="I1662" s="12">
        <f>Cp*RhoP/(J1662*RhoA)*dP/1000*MassivSS</f>
        <v>0.41676842065201541</v>
      </c>
      <c r="J1662" s="24">
        <f>IF(H1662&lt;600,425+0.773*H1662-1.69/1000*H1662^2+2.22/1000^2*H1662^3,IF(H1662&lt;735,666+13002/(738-H1662),IF(H1662&lt;900,545+17820/(H1662-731),650)))</f>
        <v>679.63919608351171</v>
      </c>
      <c r="K1662" s="12">
        <f>LambdaP*MassivSS/(dP/1000)/(J1662*RhoA)/(1+I1662/3)*(D1662-H1662)*DeltaT-(EXP(I1662/10)-1)*(D1662-D1661)</f>
        <v>0.22989159869747949</v>
      </c>
      <c r="L1662" s="24">
        <f>L1661+IF(Limit=Oui,MAX(0,O1661),O1661)</f>
        <v>516.92344269651801</v>
      </c>
      <c r="M1662" s="12">
        <f>Cp*RhoP/(N1662*RhoA)*dP/1000*MassivW</f>
        <v>0.41676842065201541</v>
      </c>
      <c r="N1662" s="24">
        <f>IF(L1662&lt;600,425+0.773*L1662-1.69/1000*L1662^2+2.22/1000^2*L1662^3,IF(L1662&lt;735,666+13002/(738-L1662),IF(L1662&lt;900,545+17820/(L1662-731),650)))</f>
        <v>679.63919608351171</v>
      </c>
      <c r="O1662" s="12">
        <f>LambdaP*MassivW/(dP/1000)/(N1662*RhoA)/(1+M1662/3)*(D1662-L1662)*DeltaT-(EXP(M1662/10)-1)*(D1662-D1661)</f>
        <v>0.22989159869747949</v>
      </c>
      <c r="P1662" s="24">
        <f>P1661+IF(Limit=Oui,MAX(0,S1661),S1661)</f>
        <v>516.92344269651801</v>
      </c>
      <c r="Q1662" s="12">
        <f>Cp*RhoP/(R1662*RhoA)*dP/1000*MassivSI</f>
        <v>0.41676842065201541</v>
      </c>
      <c r="R1662" s="24">
        <f>IF(P1662&lt;600,425+0.773*P1662-1.69/1000*P1662^2+2.22/1000^2*P1662^3,IF(P1662&lt;735,666+13002/(738-P1662),IF(P1662&lt;900,545+17820/(P1662-731),650)))</f>
        <v>679.63919608351171</v>
      </c>
      <c r="S1662" s="12">
        <f>LambdaP*MassivSI/(dP/1000)/(R1662*RhoA)/(1+Q1662/3)*(D1662-P1662)*DeltaT-(EXP(Q1662/10)-1)*(D1662-D1661)</f>
        <v>0.22989159869747949</v>
      </c>
    </row>
    <row r="1663" spans="2:19" x14ac:dyDescent="0.25">
      <c r="B1663" s="3">
        <f t="shared" si="100"/>
        <v>8225</v>
      </c>
      <c r="C1663" s="14">
        <f t="shared" si="101"/>
        <v>137.08333333333334</v>
      </c>
      <c r="D1663" s="11">
        <f t="shared" si="102"/>
        <v>1068.9623142173245</v>
      </c>
      <c r="E1663" s="11">
        <f t="shared" si="103"/>
        <v>517.15333429521547</v>
      </c>
      <c r="F1663" s="11">
        <f>L1663</f>
        <v>517.15333429521547</v>
      </c>
      <c r="G1663" s="11">
        <f>P1663</f>
        <v>517.15333429521547</v>
      </c>
      <c r="H1663" s="24">
        <f>H1662+IF(Limit=Oui,MAX(0,K1662),K1662)</f>
        <v>517.15333429521547</v>
      </c>
      <c r="I1663" s="12">
        <f>Cp*RhoP/(J1663*RhoA)*dP/1000*MassivSS</f>
        <v>0.41665485190411378</v>
      </c>
      <c r="J1663" s="24">
        <f>IF(H1663&lt;600,425+0.773*H1663-1.69/1000*H1663^2+2.22/1000^2*H1663^3,IF(H1663&lt;735,666+13002/(738-H1663),IF(H1663&lt;900,545+17820/(H1663-731),650)))</f>
        <v>679.82444719044452</v>
      </c>
      <c r="K1663" s="12">
        <f>LambdaP*MassivSS/(dP/1000)/(J1663*RhoA)/(1+I1663/3)*(D1663-H1663)*DeltaT-(EXP(I1663/10)-1)*(D1663-D1662)</f>
        <v>0.22978029902185662</v>
      </c>
      <c r="L1663" s="24">
        <f>L1662+IF(Limit=Oui,MAX(0,O1662),O1662)</f>
        <v>517.15333429521547</v>
      </c>
      <c r="M1663" s="12">
        <f>Cp*RhoP/(N1663*RhoA)*dP/1000*MassivW</f>
        <v>0.41665485190411378</v>
      </c>
      <c r="N1663" s="24">
        <f>IF(L1663&lt;600,425+0.773*L1663-1.69/1000*L1663^2+2.22/1000^2*L1663^3,IF(L1663&lt;735,666+13002/(738-L1663),IF(L1663&lt;900,545+17820/(L1663-731),650)))</f>
        <v>679.82444719044452</v>
      </c>
      <c r="O1663" s="12">
        <f>LambdaP*MassivW/(dP/1000)/(N1663*RhoA)/(1+M1663/3)*(D1663-L1663)*DeltaT-(EXP(M1663/10)-1)*(D1663-D1662)</f>
        <v>0.22978029902185662</v>
      </c>
      <c r="P1663" s="24">
        <f>P1662+IF(Limit=Oui,MAX(0,S1662),S1662)</f>
        <v>517.15333429521547</v>
      </c>
      <c r="Q1663" s="12">
        <f>Cp*RhoP/(R1663*RhoA)*dP/1000*MassivSI</f>
        <v>0.41665485190411378</v>
      </c>
      <c r="R1663" s="24">
        <f>IF(P1663&lt;600,425+0.773*P1663-1.69/1000*P1663^2+2.22/1000^2*P1663^3,IF(P1663&lt;735,666+13002/(738-P1663),IF(P1663&lt;900,545+17820/(P1663-731),650)))</f>
        <v>679.82444719044452</v>
      </c>
      <c r="S1663" s="12">
        <f>LambdaP*MassivSI/(dP/1000)/(R1663*RhoA)/(1+Q1663/3)*(D1663-P1663)*DeltaT-(EXP(Q1663/10)-1)*(D1663-D1662)</f>
        <v>0.22978029902185662</v>
      </c>
    </row>
    <row r="1664" spans="2:19" x14ac:dyDescent="0.25">
      <c r="B1664" s="3">
        <f t="shared" si="100"/>
        <v>8230</v>
      </c>
      <c r="C1664" s="14">
        <f t="shared" si="101"/>
        <v>137.16666666666666</v>
      </c>
      <c r="D1664" s="11">
        <f t="shared" si="102"/>
        <v>1069.0532866525762</v>
      </c>
      <c r="E1664" s="11">
        <f t="shared" si="103"/>
        <v>517.38311459423733</v>
      </c>
      <c r="F1664" s="11">
        <f>L1664</f>
        <v>517.38311459423733</v>
      </c>
      <c r="G1664" s="11">
        <f>P1664</f>
        <v>517.38311459423733</v>
      </c>
      <c r="H1664" s="24">
        <f>H1663+IF(Limit=Oui,MAX(0,K1663),K1663)</f>
        <v>517.38311459423733</v>
      </c>
      <c r="I1664" s="12">
        <f>Cp*RhoP/(J1664*RhoA)*dP/1000*MassivSS</f>
        <v>0.41654128647294603</v>
      </c>
      <c r="J1664" s="24">
        <f>IF(H1664&lt;600,425+0.773*H1664-1.69/1000*H1664^2+2.22/1000^2*H1664^3,IF(H1664&lt;735,666+13002/(738-H1664),IF(H1664&lt;900,545+17820/(H1664-731),650)))</f>
        <v>680.00979389909207</v>
      </c>
      <c r="K1664" s="12">
        <f>LambdaP*MassivSS/(dP/1000)/(J1664*RhoA)/(1+I1664/3)*(D1664-H1664)*DeltaT-(EXP(I1664/10)-1)*(D1664-D1663)</f>
        <v>0.22966904491409382</v>
      </c>
      <c r="L1664" s="24">
        <f>L1663+IF(Limit=Oui,MAX(0,O1663),O1663)</f>
        <v>517.38311459423733</v>
      </c>
      <c r="M1664" s="12">
        <f>Cp*RhoP/(N1664*RhoA)*dP/1000*MassivW</f>
        <v>0.41654128647294603</v>
      </c>
      <c r="N1664" s="24">
        <f>IF(L1664&lt;600,425+0.773*L1664-1.69/1000*L1664^2+2.22/1000^2*L1664^3,IF(L1664&lt;735,666+13002/(738-L1664),IF(L1664&lt;900,545+17820/(L1664-731),650)))</f>
        <v>680.00979389909207</v>
      </c>
      <c r="O1664" s="12">
        <f>LambdaP*MassivW/(dP/1000)/(N1664*RhoA)/(1+M1664/3)*(D1664-L1664)*DeltaT-(EXP(M1664/10)-1)*(D1664-D1663)</f>
        <v>0.22966904491409382</v>
      </c>
      <c r="P1664" s="24">
        <f>P1663+IF(Limit=Oui,MAX(0,S1663),S1663)</f>
        <v>517.38311459423733</v>
      </c>
      <c r="Q1664" s="12">
        <f>Cp*RhoP/(R1664*RhoA)*dP/1000*MassivSI</f>
        <v>0.41654128647294603</v>
      </c>
      <c r="R1664" s="24">
        <f>IF(P1664&lt;600,425+0.773*P1664-1.69/1000*P1664^2+2.22/1000^2*P1664^3,IF(P1664&lt;735,666+13002/(738-P1664),IF(P1664&lt;900,545+17820/(P1664-731),650)))</f>
        <v>680.00979389909207</v>
      </c>
      <c r="S1664" s="12">
        <f>LambdaP*MassivSI/(dP/1000)/(R1664*RhoA)/(1+Q1664/3)*(D1664-P1664)*DeltaT-(EXP(Q1664/10)-1)*(D1664-D1663)</f>
        <v>0.22966904491409382</v>
      </c>
    </row>
    <row r="1665" spans="2:19" x14ac:dyDescent="0.25">
      <c r="B1665" s="3">
        <f t="shared" si="100"/>
        <v>8235</v>
      </c>
      <c r="C1665" s="14">
        <f t="shared" si="101"/>
        <v>137.25</v>
      </c>
      <c r="D1665" s="11">
        <f t="shared" si="102"/>
        <v>1069.1442038861042</v>
      </c>
      <c r="E1665" s="11">
        <f t="shared" si="103"/>
        <v>517.61278363915142</v>
      </c>
      <c r="F1665" s="11">
        <f>L1665</f>
        <v>517.61278363915142</v>
      </c>
      <c r="G1665" s="11">
        <f>P1665</f>
        <v>517.61278363915142</v>
      </c>
      <c r="H1665" s="24">
        <f>H1664+IF(Limit=Oui,MAX(0,K1664),K1664)</f>
        <v>517.61278363915142</v>
      </c>
      <c r="I1665" s="12">
        <f>Cp*RhoP/(J1665*RhoA)*dP/1000*MassivSS</f>
        <v>0.41642772444708509</v>
      </c>
      <c r="J1665" s="24">
        <f>IF(H1665&lt;600,425+0.773*H1665-1.69/1000*H1665^2+2.22/1000^2*H1665^3,IF(H1665&lt;735,666+13002/(738-H1665),IF(H1665&lt;900,545+17820/(H1665-731),650)))</f>
        <v>680.19523613856586</v>
      </c>
      <c r="K1665" s="12">
        <f>LambdaP*MassivSS/(dP/1000)/(J1665*RhoA)/(1+I1665/3)*(D1665-H1665)*DeltaT-(EXP(I1665/10)-1)*(D1665-D1664)</f>
        <v>0.22955783641819355</v>
      </c>
      <c r="L1665" s="24">
        <f>L1664+IF(Limit=Oui,MAX(0,O1664),O1664)</f>
        <v>517.61278363915142</v>
      </c>
      <c r="M1665" s="12">
        <f>Cp*RhoP/(N1665*RhoA)*dP/1000*MassivW</f>
        <v>0.41642772444708509</v>
      </c>
      <c r="N1665" s="24">
        <f>IF(L1665&lt;600,425+0.773*L1665-1.69/1000*L1665^2+2.22/1000^2*L1665^3,IF(L1665&lt;735,666+13002/(738-L1665),IF(L1665&lt;900,545+17820/(L1665-731),650)))</f>
        <v>680.19523613856586</v>
      </c>
      <c r="O1665" s="12">
        <f>LambdaP*MassivW/(dP/1000)/(N1665*RhoA)/(1+M1665/3)*(D1665-L1665)*DeltaT-(EXP(M1665/10)-1)*(D1665-D1664)</f>
        <v>0.22955783641819355</v>
      </c>
      <c r="P1665" s="24">
        <f>P1664+IF(Limit=Oui,MAX(0,S1664),S1664)</f>
        <v>517.61278363915142</v>
      </c>
      <c r="Q1665" s="12">
        <f>Cp*RhoP/(R1665*RhoA)*dP/1000*MassivSI</f>
        <v>0.41642772444708509</v>
      </c>
      <c r="R1665" s="24">
        <f>IF(P1665&lt;600,425+0.773*P1665-1.69/1000*P1665^2+2.22/1000^2*P1665^3,IF(P1665&lt;735,666+13002/(738-P1665),IF(P1665&lt;900,545+17820/(P1665-731),650)))</f>
        <v>680.19523613856586</v>
      </c>
      <c r="S1665" s="12">
        <f>LambdaP*MassivSI/(dP/1000)/(R1665*RhoA)/(1+Q1665/3)*(D1665-P1665)*DeltaT-(EXP(Q1665/10)-1)*(D1665-D1664)</f>
        <v>0.22955783641819355</v>
      </c>
    </row>
    <row r="1666" spans="2:19" x14ac:dyDescent="0.25">
      <c r="B1666" s="3">
        <f t="shared" si="100"/>
        <v>8240</v>
      </c>
      <c r="C1666" s="14">
        <f t="shared" si="101"/>
        <v>137.33333333333334</v>
      </c>
      <c r="D1666" s="11">
        <f t="shared" si="102"/>
        <v>1069.2350659848601</v>
      </c>
      <c r="E1666" s="11">
        <f t="shared" si="103"/>
        <v>517.84234147556958</v>
      </c>
      <c r="F1666" s="11">
        <f>L1666</f>
        <v>517.84234147556958</v>
      </c>
      <c r="G1666" s="11">
        <f>P1666</f>
        <v>517.84234147556958</v>
      </c>
      <c r="H1666" s="24">
        <f>H1665+IF(Limit=Oui,MAX(0,K1665),K1665)</f>
        <v>517.84234147556958</v>
      </c>
      <c r="I1666" s="12">
        <f>Cp*RhoP/(J1666*RhoA)*dP/1000*MassivSS</f>
        <v>0.41631416591505283</v>
      </c>
      <c r="J1666" s="24">
        <f>IF(H1666&lt;600,425+0.773*H1666-1.69/1000*H1666^2+2.22/1000^2*H1666^3,IF(H1666&lt;735,666+13002/(738-H1666),IF(H1666&lt;900,545+17820/(H1666-731),650)))</f>
        <v>680.38077383782115</v>
      </c>
      <c r="K1666" s="12">
        <f>LambdaP*MassivSS/(dP/1000)/(J1666*RhoA)/(1+I1666/3)*(D1666-H1666)*DeltaT-(EXP(I1666/10)-1)*(D1666-D1665)</f>
        <v>0.22944667357804593</v>
      </c>
      <c r="L1666" s="24">
        <f>L1665+IF(Limit=Oui,MAX(0,O1665),O1665)</f>
        <v>517.84234147556958</v>
      </c>
      <c r="M1666" s="12">
        <f>Cp*RhoP/(N1666*RhoA)*dP/1000*MassivW</f>
        <v>0.41631416591505283</v>
      </c>
      <c r="N1666" s="24">
        <f>IF(L1666&lt;600,425+0.773*L1666-1.69/1000*L1666^2+2.22/1000^2*L1666^3,IF(L1666&lt;735,666+13002/(738-L1666),IF(L1666&lt;900,545+17820/(L1666-731),650)))</f>
        <v>680.38077383782115</v>
      </c>
      <c r="O1666" s="12">
        <f>LambdaP*MassivW/(dP/1000)/(N1666*RhoA)/(1+M1666/3)*(D1666-L1666)*DeltaT-(EXP(M1666/10)-1)*(D1666-D1665)</f>
        <v>0.22944667357804593</v>
      </c>
      <c r="P1666" s="24">
        <f>P1665+IF(Limit=Oui,MAX(0,S1665),S1665)</f>
        <v>517.84234147556958</v>
      </c>
      <c r="Q1666" s="12">
        <f>Cp*RhoP/(R1666*RhoA)*dP/1000*MassivSI</f>
        <v>0.41631416591505283</v>
      </c>
      <c r="R1666" s="24">
        <f>IF(P1666&lt;600,425+0.773*P1666-1.69/1000*P1666^2+2.22/1000^2*P1666^3,IF(P1666&lt;735,666+13002/(738-P1666),IF(P1666&lt;900,545+17820/(P1666-731),650)))</f>
        <v>680.38077383782115</v>
      </c>
      <c r="S1666" s="12">
        <f>LambdaP*MassivSI/(dP/1000)/(R1666*RhoA)/(1+Q1666/3)*(D1666-P1666)*DeltaT-(EXP(Q1666/10)-1)*(D1666-D1665)</f>
        <v>0.22944667357804593</v>
      </c>
    </row>
    <row r="1667" spans="2:19" x14ac:dyDescent="0.25">
      <c r="B1667" s="3">
        <f t="shared" si="100"/>
        <v>8245</v>
      </c>
      <c r="C1667" s="14">
        <f t="shared" si="101"/>
        <v>137.41666666666666</v>
      </c>
      <c r="D1667" s="11">
        <f t="shared" si="102"/>
        <v>1069.3258730156738</v>
      </c>
      <c r="E1667" s="11">
        <f t="shared" si="103"/>
        <v>518.07178814914766</v>
      </c>
      <c r="F1667" s="11">
        <f>L1667</f>
        <v>518.07178814914766</v>
      </c>
      <c r="G1667" s="11">
        <f>P1667</f>
        <v>518.07178814914766</v>
      </c>
      <c r="H1667" s="24">
        <f>H1666+IF(Limit=Oui,MAX(0,K1666),K1666)</f>
        <v>518.07178814914766</v>
      </c>
      <c r="I1667" s="12">
        <f>Cp*RhoP/(J1667*RhoA)*dP/1000*MassivSS</f>
        <v>0.41620061096531857</v>
      </c>
      <c r="J1667" s="24">
        <f>IF(H1667&lt;600,425+0.773*H1667-1.69/1000*H1667^2+2.22/1000^2*H1667^3,IF(H1667&lt;735,666+13002/(738-H1667),IF(H1667&lt;900,545+17820/(H1667-731),650)))</f>
        <v>680.56640692565838</v>
      </c>
      <c r="K1667" s="12">
        <f>LambdaP*MassivSS/(dP/1000)/(J1667*RhoA)/(1+I1667/3)*(D1667-H1667)*DeltaT-(EXP(I1667/10)-1)*(D1667-D1666)</f>
        <v>0.22933555643736134</v>
      </c>
      <c r="L1667" s="24">
        <f>L1666+IF(Limit=Oui,MAX(0,O1666),O1666)</f>
        <v>518.07178814914766</v>
      </c>
      <c r="M1667" s="12">
        <f>Cp*RhoP/(N1667*RhoA)*dP/1000*MassivW</f>
        <v>0.41620061096531857</v>
      </c>
      <c r="N1667" s="24">
        <f>IF(L1667&lt;600,425+0.773*L1667-1.69/1000*L1667^2+2.22/1000^2*L1667^3,IF(L1667&lt;735,666+13002/(738-L1667),IF(L1667&lt;900,545+17820/(L1667-731),650)))</f>
        <v>680.56640692565838</v>
      </c>
      <c r="O1667" s="12">
        <f>LambdaP*MassivW/(dP/1000)/(N1667*RhoA)/(1+M1667/3)*(D1667-L1667)*DeltaT-(EXP(M1667/10)-1)*(D1667-D1666)</f>
        <v>0.22933555643736134</v>
      </c>
      <c r="P1667" s="24">
        <f>P1666+IF(Limit=Oui,MAX(0,S1666),S1666)</f>
        <v>518.07178814914766</v>
      </c>
      <c r="Q1667" s="12">
        <f>Cp*RhoP/(R1667*RhoA)*dP/1000*MassivSI</f>
        <v>0.41620061096531857</v>
      </c>
      <c r="R1667" s="24">
        <f>IF(P1667&lt;600,425+0.773*P1667-1.69/1000*P1667^2+2.22/1000^2*P1667^3,IF(P1667&lt;735,666+13002/(738-P1667),IF(P1667&lt;900,545+17820/(P1667-731),650)))</f>
        <v>680.56640692565838</v>
      </c>
      <c r="S1667" s="12">
        <f>LambdaP*MassivSI/(dP/1000)/(R1667*RhoA)/(1+Q1667/3)*(D1667-P1667)*DeltaT-(EXP(Q1667/10)-1)*(D1667-D1666)</f>
        <v>0.22933555643736134</v>
      </c>
    </row>
    <row r="1668" spans="2:19" x14ac:dyDescent="0.25">
      <c r="B1668" s="3">
        <f t="shared" si="100"/>
        <v>8250</v>
      </c>
      <c r="C1668" s="14">
        <f t="shared" si="101"/>
        <v>137.5</v>
      </c>
      <c r="D1668" s="11">
        <f t="shared" si="102"/>
        <v>1069.4166250452542</v>
      </c>
      <c r="E1668" s="11">
        <f t="shared" si="103"/>
        <v>518.30112370558504</v>
      </c>
      <c r="F1668" s="11">
        <f>L1668</f>
        <v>518.30112370558504</v>
      </c>
      <c r="G1668" s="11">
        <f>P1668</f>
        <v>518.30112370558504</v>
      </c>
      <c r="H1668" s="24">
        <f>H1667+IF(Limit=Oui,MAX(0,K1667),K1667)</f>
        <v>518.30112370558504</v>
      </c>
      <c r="I1668" s="12">
        <f>Cp*RhoP/(J1668*RhoA)*dP/1000*MassivSS</f>
        <v>0.41608705968630016</v>
      </c>
      <c r="J1668" s="24">
        <f>IF(H1668&lt;600,425+0.773*H1668-1.69/1000*H1668^2+2.22/1000^2*H1668^3,IF(H1668&lt;735,666+13002/(738-H1668),IF(H1668&lt;900,545+17820/(H1668-731),650)))</f>
        <v>680.75213533072281</v>
      </c>
      <c r="K1668" s="12">
        <f>LambdaP*MassivSS/(dP/1000)/(J1668*RhoA)/(1+I1668/3)*(D1668-H1668)*DeltaT-(EXP(I1668/10)-1)*(D1668-D1667)</f>
        <v>0.22922448503968051</v>
      </c>
      <c r="L1668" s="24">
        <f>L1667+IF(Limit=Oui,MAX(0,O1667),O1667)</f>
        <v>518.30112370558504</v>
      </c>
      <c r="M1668" s="12">
        <f>Cp*RhoP/(N1668*RhoA)*dP/1000*MassivW</f>
        <v>0.41608705968630016</v>
      </c>
      <c r="N1668" s="24">
        <f>IF(L1668&lt;600,425+0.773*L1668-1.69/1000*L1668^2+2.22/1000^2*L1668^3,IF(L1668&lt;735,666+13002/(738-L1668),IF(L1668&lt;900,545+17820/(L1668-731),650)))</f>
        <v>680.75213533072281</v>
      </c>
      <c r="O1668" s="12">
        <f>LambdaP*MassivW/(dP/1000)/(N1668*RhoA)/(1+M1668/3)*(D1668-L1668)*DeltaT-(EXP(M1668/10)-1)*(D1668-D1667)</f>
        <v>0.22922448503968051</v>
      </c>
      <c r="P1668" s="24">
        <f>P1667+IF(Limit=Oui,MAX(0,S1667),S1667)</f>
        <v>518.30112370558504</v>
      </c>
      <c r="Q1668" s="12">
        <f>Cp*RhoP/(R1668*RhoA)*dP/1000*MassivSI</f>
        <v>0.41608705968630016</v>
      </c>
      <c r="R1668" s="24">
        <f>IF(P1668&lt;600,425+0.773*P1668-1.69/1000*P1668^2+2.22/1000^2*P1668^3,IF(P1668&lt;735,666+13002/(738-P1668),IF(P1668&lt;900,545+17820/(P1668-731),650)))</f>
        <v>680.75213533072281</v>
      </c>
      <c r="S1668" s="12">
        <f>LambdaP*MassivSI/(dP/1000)/(R1668*RhoA)/(1+Q1668/3)*(D1668-P1668)*DeltaT-(EXP(Q1668/10)-1)*(D1668-D1667)</f>
        <v>0.22922448503968051</v>
      </c>
    </row>
    <row r="1669" spans="2:19" x14ac:dyDescent="0.25">
      <c r="B1669" s="3">
        <f t="shared" si="100"/>
        <v>8255</v>
      </c>
      <c r="C1669" s="14">
        <f t="shared" si="101"/>
        <v>137.58333333333334</v>
      </c>
      <c r="D1669" s="11">
        <f t="shared" si="102"/>
        <v>1069.5073221401888</v>
      </c>
      <c r="E1669" s="11">
        <f t="shared" si="103"/>
        <v>518.53034819062475</v>
      </c>
      <c r="F1669" s="11">
        <f>L1669</f>
        <v>518.53034819062475</v>
      </c>
      <c r="G1669" s="11">
        <f>P1669</f>
        <v>518.53034819062475</v>
      </c>
      <c r="H1669" s="24">
        <f>H1668+IF(Limit=Oui,MAX(0,K1668),K1668)</f>
        <v>518.53034819062475</v>
      </c>
      <c r="I1669" s="12">
        <f>Cp*RhoP/(J1669*RhoA)*dP/1000*MassivSS</f>
        <v>0.4159735121663613</v>
      </c>
      <c r="J1669" s="24">
        <f>IF(H1669&lt;600,425+0.773*H1669-1.69/1000*H1669^2+2.22/1000^2*H1669^3,IF(H1669&lt;735,666+13002/(738-H1669),IF(H1669&lt;900,545+17820/(H1669-731),650)))</f>
        <v>680.93795898150586</v>
      </c>
      <c r="K1669" s="12">
        <f>LambdaP*MassivSS/(dP/1000)/(J1669*RhoA)/(1+I1669/3)*(D1669-H1669)*DeltaT-(EXP(I1669/10)-1)*(D1669-D1668)</f>
        <v>0.22911345942843186</v>
      </c>
      <c r="L1669" s="24">
        <f>L1668+IF(Limit=Oui,MAX(0,O1668),O1668)</f>
        <v>518.53034819062475</v>
      </c>
      <c r="M1669" s="12">
        <f>Cp*RhoP/(N1669*RhoA)*dP/1000*MassivW</f>
        <v>0.4159735121663613</v>
      </c>
      <c r="N1669" s="24">
        <f>IF(L1669&lt;600,425+0.773*L1669-1.69/1000*L1669^2+2.22/1000^2*L1669^3,IF(L1669&lt;735,666+13002/(738-L1669),IF(L1669&lt;900,545+17820/(L1669-731),650)))</f>
        <v>680.93795898150586</v>
      </c>
      <c r="O1669" s="12">
        <f>LambdaP*MassivW/(dP/1000)/(N1669*RhoA)/(1+M1669/3)*(D1669-L1669)*DeltaT-(EXP(M1669/10)-1)*(D1669-D1668)</f>
        <v>0.22911345942843186</v>
      </c>
      <c r="P1669" s="24">
        <f>P1668+IF(Limit=Oui,MAX(0,S1668),S1668)</f>
        <v>518.53034819062475</v>
      </c>
      <c r="Q1669" s="12">
        <f>Cp*RhoP/(R1669*RhoA)*dP/1000*MassivSI</f>
        <v>0.4159735121663613</v>
      </c>
      <c r="R1669" s="24">
        <f>IF(P1669&lt;600,425+0.773*P1669-1.69/1000*P1669^2+2.22/1000^2*P1669^3,IF(P1669&lt;735,666+13002/(738-P1669),IF(P1669&lt;900,545+17820/(P1669-731),650)))</f>
        <v>680.93795898150586</v>
      </c>
      <c r="S1669" s="12">
        <f>LambdaP*MassivSI/(dP/1000)/(R1669*RhoA)/(1+Q1669/3)*(D1669-P1669)*DeltaT-(EXP(Q1669/10)-1)*(D1669-D1668)</f>
        <v>0.22911345942843186</v>
      </c>
    </row>
    <row r="1670" spans="2:19" x14ac:dyDescent="0.25">
      <c r="B1670" s="3">
        <f t="shared" si="100"/>
        <v>8260</v>
      </c>
      <c r="C1670" s="14">
        <f t="shared" si="101"/>
        <v>137.66666666666666</v>
      </c>
      <c r="D1670" s="11">
        <f t="shared" si="102"/>
        <v>1069.5979643669436</v>
      </c>
      <c r="E1670" s="11">
        <f t="shared" si="103"/>
        <v>518.75946165005314</v>
      </c>
      <c r="F1670" s="11">
        <f>L1670</f>
        <v>518.75946165005314</v>
      </c>
      <c r="G1670" s="11">
        <f>P1670</f>
        <v>518.75946165005314</v>
      </c>
      <c r="H1670" s="24">
        <f>H1669+IF(Limit=Oui,MAX(0,K1669),K1669)</f>
        <v>518.75946165005314</v>
      </c>
      <c r="I1670" s="12">
        <f>Cp*RhoP/(J1670*RhoA)*dP/1000*MassivSS</f>
        <v>0.41585996849381301</v>
      </c>
      <c r="J1670" s="24">
        <f>IF(H1670&lt;600,425+0.773*H1670-1.69/1000*H1670^2+2.22/1000^2*H1670^3,IF(H1670&lt;735,666+13002/(738-H1670),IF(H1670&lt;900,545+17820/(H1670-731),650)))</f>
        <v>681.12387780634572</v>
      </c>
      <c r="K1670" s="12">
        <f>LambdaP*MassivSS/(dP/1000)/(J1670*RhoA)/(1+I1670/3)*(D1670-H1670)*DeltaT-(EXP(I1670/10)-1)*(D1670-D1669)</f>
        <v>0.22900247964687379</v>
      </c>
      <c r="L1670" s="24">
        <f>L1669+IF(Limit=Oui,MAX(0,O1669),O1669)</f>
        <v>518.75946165005314</v>
      </c>
      <c r="M1670" s="12">
        <f>Cp*RhoP/(N1670*RhoA)*dP/1000*MassivW</f>
        <v>0.41585996849381301</v>
      </c>
      <c r="N1670" s="24">
        <f>IF(L1670&lt;600,425+0.773*L1670-1.69/1000*L1670^2+2.22/1000^2*L1670^3,IF(L1670&lt;735,666+13002/(738-L1670),IF(L1670&lt;900,545+17820/(L1670-731),650)))</f>
        <v>681.12387780634572</v>
      </c>
      <c r="O1670" s="12">
        <f>LambdaP*MassivW/(dP/1000)/(N1670*RhoA)/(1+M1670/3)*(D1670-L1670)*DeltaT-(EXP(M1670/10)-1)*(D1670-D1669)</f>
        <v>0.22900247964687379</v>
      </c>
      <c r="P1670" s="24">
        <f>P1669+IF(Limit=Oui,MAX(0,S1669),S1669)</f>
        <v>518.75946165005314</v>
      </c>
      <c r="Q1670" s="12">
        <f>Cp*RhoP/(R1670*RhoA)*dP/1000*MassivSI</f>
        <v>0.41585996849381301</v>
      </c>
      <c r="R1670" s="24">
        <f>IF(P1670&lt;600,425+0.773*P1670-1.69/1000*P1670^2+2.22/1000^2*P1670^3,IF(P1670&lt;735,666+13002/(738-P1670),IF(P1670&lt;900,545+17820/(P1670-731),650)))</f>
        <v>681.12387780634572</v>
      </c>
      <c r="S1670" s="12">
        <f>LambdaP*MassivSI/(dP/1000)/(R1670*RhoA)/(1+Q1670/3)*(D1670-P1670)*DeltaT-(EXP(Q1670/10)-1)*(D1670-D1669)</f>
        <v>0.22900247964687379</v>
      </c>
    </row>
    <row r="1671" spans="2:19" x14ac:dyDescent="0.25">
      <c r="B1671" s="3">
        <f t="shared" si="100"/>
        <v>8265</v>
      </c>
      <c r="C1671" s="14">
        <f t="shared" si="101"/>
        <v>137.75</v>
      </c>
      <c r="D1671" s="11">
        <f t="shared" si="102"/>
        <v>1069.6885517918656</v>
      </c>
      <c r="E1671" s="11">
        <f t="shared" si="103"/>
        <v>518.98846412969999</v>
      </c>
      <c r="F1671" s="11">
        <f>L1671</f>
        <v>518.98846412969999</v>
      </c>
      <c r="G1671" s="11">
        <f>P1671</f>
        <v>518.98846412969999</v>
      </c>
      <c r="H1671" s="24">
        <f>H1670+IF(Limit=Oui,MAX(0,K1670),K1670)</f>
        <v>518.98846412969999</v>
      </c>
      <c r="I1671" s="12">
        <f>Cp*RhoP/(J1671*RhoA)*dP/1000*MassivSS</f>
        <v>0.41574642875691131</v>
      </c>
      <c r="J1671" s="24">
        <f>IF(H1671&lt;600,425+0.773*H1671-1.69/1000*H1671^2+2.22/1000^2*H1671^3,IF(H1671&lt;735,666+13002/(738-H1671),IF(H1671&lt;900,545+17820/(H1671-731),650)))</f>
        <v>681.30989173342823</v>
      </c>
      <c r="K1671" s="12">
        <f>LambdaP*MassivSS/(dP/1000)/(J1671*RhoA)/(1+I1671/3)*(D1671-H1671)*DeltaT-(EXP(I1671/10)-1)*(D1671-D1670)</f>
        <v>0.22889154573806625</v>
      </c>
      <c r="L1671" s="24">
        <f>L1670+IF(Limit=Oui,MAX(0,O1670),O1670)</f>
        <v>518.98846412969999</v>
      </c>
      <c r="M1671" s="12">
        <f>Cp*RhoP/(N1671*RhoA)*dP/1000*MassivW</f>
        <v>0.41574642875691131</v>
      </c>
      <c r="N1671" s="24">
        <f>IF(L1671&lt;600,425+0.773*L1671-1.69/1000*L1671^2+2.22/1000^2*L1671^3,IF(L1671&lt;735,666+13002/(738-L1671),IF(L1671&lt;900,545+17820/(L1671-731),650)))</f>
        <v>681.30989173342823</v>
      </c>
      <c r="O1671" s="12">
        <f>LambdaP*MassivW/(dP/1000)/(N1671*RhoA)/(1+M1671/3)*(D1671-L1671)*DeltaT-(EXP(M1671/10)-1)*(D1671-D1670)</f>
        <v>0.22889154573806625</v>
      </c>
      <c r="P1671" s="24">
        <f>P1670+IF(Limit=Oui,MAX(0,S1670),S1670)</f>
        <v>518.98846412969999</v>
      </c>
      <c r="Q1671" s="12">
        <f>Cp*RhoP/(R1671*RhoA)*dP/1000*MassivSI</f>
        <v>0.41574642875691131</v>
      </c>
      <c r="R1671" s="24">
        <f>IF(P1671&lt;600,425+0.773*P1671-1.69/1000*P1671^2+2.22/1000^2*P1671^3,IF(P1671&lt;735,666+13002/(738-P1671),IF(P1671&lt;900,545+17820/(P1671-731),650)))</f>
        <v>681.30989173342823</v>
      </c>
      <c r="S1671" s="12">
        <f>LambdaP*MassivSI/(dP/1000)/(R1671*RhoA)/(1+Q1671/3)*(D1671-P1671)*DeltaT-(EXP(Q1671/10)-1)*(D1671-D1670)</f>
        <v>0.22889154573806625</v>
      </c>
    </row>
    <row r="1672" spans="2:19" x14ac:dyDescent="0.25">
      <c r="B1672" s="3">
        <f t="shared" si="100"/>
        <v>8270</v>
      </c>
      <c r="C1672" s="14">
        <f t="shared" si="101"/>
        <v>137.83333333333334</v>
      </c>
      <c r="D1672" s="11">
        <f t="shared" si="102"/>
        <v>1069.77908448118</v>
      </c>
      <c r="E1672" s="11">
        <f t="shared" si="103"/>
        <v>519.21735567543806</v>
      </c>
      <c r="F1672" s="11">
        <f>L1672</f>
        <v>519.21735567543806</v>
      </c>
      <c r="G1672" s="11">
        <f>P1672</f>
        <v>519.21735567543806</v>
      </c>
      <c r="H1672" s="24">
        <f>H1671+IF(Limit=Oui,MAX(0,K1671),K1671)</f>
        <v>519.21735567543806</v>
      </c>
      <c r="I1672" s="12">
        <f>Cp*RhoP/(J1672*RhoA)*dP/1000*MassivSS</f>
        <v>0.4156328930438572</v>
      </c>
      <c r="J1672" s="24">
        <f>IF(H1672&lt;600,425+0.773*H1672-1.69/1000*H1672^2+2.22/1000^2*H1672^3,IF(H1672&lt;735,666+13002/(738-H1672),IF(H1672&lt;900,545+17820/(H1672-731),650)))</f>
        <v>681.49600069078792</v>
      </c>
      <c r="K1672" s="12">
        <f>LambdaP*MassivSS/(dP/1000)/(J1672*RhoA)/(1+I1672/3)*(D1672-H1672)*DeltaT-(EXP(I1672/10)-1)*(D1672-D1671)</f>
        <v>0.22878065774500514</v>
      </c>
      <c r="L1672" s="24">
        <f>L1671+IF(Limit=Oui,MAX(0,O1671),O1671)</f>
        <v>519.21735567543806</v>
      </c>
      <c r="M1672" s="12">
        <f>Cp*RhoP/(N1672*RhoA)*dP/1000*MassivW</f>
        <v>0.4156328930438572</v>
      </c>
      <c r="N1672" s="24">
        <f>IF(L1672&lt;600,425+0.773*L1672-1.69/1000*L1672^2+2.22/1000^2*L1672^3,IF(L1672&lt;735,666+13002/(738-L1672),IF(L1672&lt;900,545+17820/(L1672-731),650)))</f>
        <v>681.49600069078792</v>
      </c>
      <c r="O1672" s="12">
        <f>LambdaP*MassivW/(dP/1000)/(N1672*RhoA)/(1+M1672/3)*(D1672-L1672)*DeltaT-(EXP(M1672/10)-1)*(D1672-D1671)</f>
        <v>0.22878065774500514</v>
      </c>
      <c r="P1672" s="24">
        <f>P1671+IF(Limit=Oui,MAX(0,S1671),S1671)</f>
        <v>519.21735567543806</v>
      </c>
      <c r="Q1672" s="12">
        <f>Cp*RhoP/(R1672*RhoA)*dP/1000*MassivSI</f>
        <v>0.4156328930438572</v>
      </c>
      <c r="R1672" s="24">
        <f>IF(P1672&lt;600,425+0.773*P1672-1.69/1000*P1672^2+2.22/1000^2*P1672^3,IF(P1672&lt;735,666+13002/(738-P1672),IF(P1672&lt;900,545+17820/(P1672-731),650)))</f>
        <v>681.49600069078792</v>
      </c>
      <c r="S1672" s="12">
        <f>LambdaP*MassivSI/(dP/1000)/(R1672*RhoA)/(1+Q1672/3)*(D1672-P1672)*DeltaT-(EXP(Q1672/10)-1)*(D1672-D1671)</f>
        <v>0.22878065774500514</v>
      </c>
    </row>
    <row r="1673" spans="2:19" x14ac:dyDescent="0.25">
      <c r="B1673" s="3">
        <f t="shared" si="100"/>
        <v>8275</v>
      </c>
      <c r="C1673" s="14">
        <f t="shared" si="101"/>
        <v>137.91666666666666</v>
      </c>
      <c r="D1673" s="11">
        <f t="shared" si="102"/>
        <v>1069.8695625009925</v>
      </c>
      <c r="E1673" s="11">
        <f t="shared" si="103"/>
        <v>519.44613633318306</v>
      </c>
      <c r="F1673" s="11">
        <f>L1673</f>
        <v>519.44613633318306</v>
      </c>
      <c r="G1673" s="11">
        <f>P1673</f>
        <v>519.44613633318306</v>
      </c>
      <c r="H1673" s="24">
        <f>H1672+IF(Limit=Oui,MAX(0,K1672),K1672)</f>
        <v>519.44613633318306</v>
      </c>
      <c r="I1673" s="12">
        <f>Cp*RhoP/(J1673*RhoA)*dP/1000*MassivSS</f>
        <v>0.41551936144279644</v>
      </c>
      <c r="J1673" s="24">
        <f>IF(H1673&lt;600,425+0.773*H1673-1.69/1000*H1673^2+2.22/1000^2*H1673^3,IF(H1673&lt;735,666+13002/(738-H1673),IF(H1673&lt;900,545+17820/(H1673-731),650)))</f>
        <v>681.68220460630778</v>
      </c>
      <c r="K1673" s="12">
        <f>LambdaP*MassivSS/(dP/1000)/(J1673*RhoA)/(1+I1673/3)*(D1673-H1673)*DeltaT-(EXP(I1673/10)-1)*(D1673-D1672)</f>
        <v>0.22866981571046829</v>
      </c>
      <c r="L1673" s="24">
        <f>L1672+IF(Limit=Oui,MAX(0,O1672),O1672)</f>
        <v>519.44613633318306</v>
      </c>
      <c r="M1673" s="12">
        <f>Cp*RhoP/(N1673*RhoA)*dP/1000*MassivW</f>
        <v>0.41551936144279644</v>
      </c>
      <c r="N1673" s="24">
        <f>IF(L1673&lt;600,425+0.773*L1673-1.69/1000*L1673^2+2.22/1000^2*L1673^3,IF(L1673&lt;735,666+13002/(738-L1673),IF(L1673&lt;900,545+17820/(L1673-731),650)))</f>
        <v>681.68220460630778</v>
      </c>
      <c r="O1673" s="12">
        <f>LambdaP*MassivW/(dP/1000)/(N1673*RhoA)/(1+M1673/3)*(D1673-L1673)*DeltaT-(EXP(M1673/10)-1)*(D1673-D1672)</f>
        <v>0.22866981571046829</v>
      </c>
      <c r="P1673" s="24">
        <f>P1672+IF(Limit=Oui,MAX(0,S1672),S1672)</f>
        <v>519.44613633318306</v>
      </c>
      <c r="Q1673" s="12">
        <f>Cp*RhoP/(R1673*RhoA)*dP/1000*MassivSI</f>
        <v>0.41551936144279644</v>
      </c>
      <c r="R1673" s="24">
        <f>IF(P1673&lt;600,425+0.773*P1673-1.69/1000*P1673^2+2.22/1000^2*P1673^3,IF(P1673&lt;735,666+13002/(738-P1673),IF(P1673&lt;900,545+17820/(P1673-731),650)))</f>
        <v>681.68220460630778</v>
      </c>
      <c r="S1673" s="12">
        <f>LambdaP*MassivSI/(dP/1000)/(R1673*RhoA)/(1+Q1673/3)*(D1673-P1673)*DeltaT-(EXP(Q1673/10)-1)*(D1673-D1672)</f>
        <v>0.22866981571046829</v>
      </c>
    </row>
    <row r="1674" spans="2:19" x14ac:dyDescent="0.25">
      <c r="B1674" s="3">
        <f t="shared" si="100"/>
        <v>8280</v>
      </c>
      <c r="C1674" s="14">
        <f t="shared" si="101"/>
        <v>138</v>
      </c>
      <c r="D1674" s="11">
        <f t="shared" si="102"/>
        <v>1069.9599859172895</v>
      </c>
      <c r="E1674" s="11">
        <f t="shared" si="103"/>
        <v>519.67480614889348</v>
      </c>
      <c r="F1674" s="11">
        <f>L1674</f>
        <v>519.67480614889348</v>
      </c>
      <c r="G1674" s="11">
        <f>P1674</f>
        <v>519.67480614889348</v>
      </c>
      <c r="H1674" s="24">
        <f>H1673+IF(Limit=Oui,MAX(0,K1673),K1673)</f>
        <v>519.67480614889348</v>
      </c>
      <c r="I1674" s="12">
        <f>Cp*RhoP/(J1674*RhoA)*dP/1000*MassivSS</f>
        <v>0.41540583404181813</v>
      </c>
      <c r="J1674" s="24">
        <f>IF(H1674&lt;600,425+0.773*H1674-1.69/1000*H1674^2+2.22/1000^2*H1674^3,IF(H1674&lt;735,666+13002/(738-H1674),IF(H1674&lt;900,545+17820/(H1674-731),650)))</f>
        <v>681.86850340772116</v>
      </c>
      <c r="K1674" s="12">
        <f>LambdaP*MassivSS/(dP/1000)/(J1674*RhoA)/(1+I1674/3)*(D1674-H1674)*DeltaT-(EXP(I1674/10)-1)*(D1674-D1673)</f>
        <v>0.22855901967708322</v>
      </c>
      <c r="L1674" s="24">
        <f>L1673+IF(Limit=Oui,MAX(0,O1673),O1673)</f>
        <v>519.67480614889348</v>
      </c>
      <c r="M1674" s="12">
        <f>Cp*RhoP/(N1674*RhoA)*dP/1000*MassivW</f>
        <v>0.41540583404181813</v>
      </c>
      <c r="N1674" s="24">
        <f>IF(L1674&lt;600,425+0.773*L1674-1.69/1000*L1674^2+2.22/1000^2*L1674^3,IF(L1674&lt;735,666+13002/(738-L1674),IF(L1674&lt;900,545+17820/(L1674-731),650)))</f>
        <v>681.86850340772116</v>
      </c>
      <c r="O1674" s="12">
        <f>LambdaP*MassivW/(dP/1000)/(N1674*RhoA)/(1+M1674/3)*(D1674-L1674)*DeltaT-(EXP(M1674/10)-1)*(D1674-D1673)</f>
        <v>0.22855901967708322</v>
      </c>
      <c r="P1674" s="24">
        <f>P1673+IF(Limit=Oui,MAX(0,S1673),S1673)</f>
        <v>519.67480614889348</v>
      </c>
      <c r="Q1674" s="12">
        <f>Cp*RhoP/(R1674*RhoA)*dP/1000*MassivSI</f>
        <v>0.41540583404181813</v>
      </c>
      <c r="R1674" s="24">
        <f>IF(P1674&lt;600,425+0.773*P1674-1.69/1000*P1674^2+2.22/1000^2*P1674^3,IF(P1674&lt;735,666+13002/(738-P1674),IF(P1674&lt;900,545+17820/(P1674-731),650)))</f>
        <v>681.86850340772116</v>
      </c>
      <c r="S1674" s="12">
        <f>LambdaP*MassivSI/(dP/1000)/(R1674*RhoA)/(1+Q1674/3)*(D1674-P1674)*DeltaT-(EXP(Q1674/10)-1)*(D1674-D1673)</f>
        <v>0.22855901967708322</v>
      </c>
    </row>
    <row r="1675" spans="2:19" x14ac:dyDescent="0.25">
      <c r="B1675" s="3">
        <f t="shared" si="100"/>
        <v>8285</v>
      </c>
      <c r="C1675" s="14">
        <f t="shared" si="101"/>
        <v>138.08333333333334</v>
      </c>
      <c r="D1675" s="11">
        <f t="shared" si="102"/>
        <v>1070.0503547959379</v>
      </c>
      <c r="E1675" s="11">
        <f t="shared" si="103"/>
        <v>519.90336516857053</v>
      </c>
      <c r="F1675" s="11">
        <f>L1675</f>
        <v>519.90336516857053</v>
      </c>
      <c r="G1675" s="11">
        <f>P1675</f>
        <v>519.90336516857053</v>
      </c>
      <c r="H1675" s="24">
        <f>H1674+IF(Limit=Oui,MAX(0,K1674),K1674)</f>
        <v>519.90336516857053</v>
      </c>
      <c r="I1675" s="12">
        <f>Cp*RhoP/(J1675*RhoA)*dP/1000*MassivSS</f>
        <v>0.41529231092895463</v>
      </c>
      <c r="J1675" s="24">
        <f>IF(H1675&lt;600,425+0.773*H1675-1.69/1000*H1675^2+2.22/1000^2*H1675^3,IF(H1675&lt;735,666+13002/(738-H1675),IF(H1675&lt;900,545+17820/(H1675-731),650)))</f>
        <v>682.05489702261173</v>
      </c>
      <c r="K1675" s="12">
        <f>LambdaP*MassivSS/(dP/1000)/(J1675*RhoA)/(1+I1675/3)*(D1675-H1675)*DeltaT-(EXP(I1675/10)-1)*(D1675-D1674)</f>
        <v>0.22844826968733664</v>
      </c>
      <c r="L1675" s="24">
        <f>L1674+IF(Limit=Oui,MAX(0,O1674),O1674)</f>
        <v>519.90336516857053</v>
      </c>
      <c r="M1675" s="12">
        <f>Cp*RhoP/(N1675*RhoA)*dP/1000*MassivW</f>
        <v>0.41529231092895463</v>
      </c>
      <c r="N1675" s="24">
        <f>IF(L1675&lt;600,425+0.773*L1675-1.69/1000*L1675^2+2.22/1000^2*L1675^3,IF(L1675&lt;735,666+13002/(738-L1675),IF(L1675&lt;900,545+17820/(L1675-731),650)))</f>
        <v>682.05489702261173</v>
      </c>
      <c r="O1675" s="12">
        <f>LambdaP*MassivW/(dP/1000)/(N1675*RhoA)/(1+M1675/3)*(D1675-L1675)*DeltaT-(EXP(M1675/10)-1)*(D1675-D1674)</f>
        <v>0.22844826968733664</v>
      </c>
      <c r="P1675" s="24">
        <f>P1674+IF(Limit=Oui,MAX(0,S1674),S1674)</f>
        <v>519.90336516857053</v>
      </c>
      <c r="Q1675" s="12">
        <f>Cp*RhoP/(R1675*RhoA)*dP/1000*MassivSI</f>
        <v>0.41529231092895463</v>
      </c>
      <c r="R1675" s="24">
        <f>IF(P1675&lt;600,425+0.773*P1675-1.69/1000*P1675^2+2.22/1000^2*P1675^3,IF(P1675&lt;735,666+13002/(738-P1675),IF(P1675&lt;900,545+17820/(P1675-731),650)))</f>
        <v>682.05489702261173</v>
      </c>
      <c r="S1675" s="12">
        <f>LambdaP*MassivSI/(dP/1000)/(R1675*RhoA)/(1+Q1675/3)*(D1675-P1675)*DeltaT-(EXP(Q1675/10)-1)*(D1675-D1674)</f>
        <v>0.22844826968733664</v>
      </c>
    </row>
    <row r="1676" spans="2:19" x14ac:dyDescent="0.25">
      <c r="B1676" s="3">
        <f t="shared" si="100"/>
        <v>8290</v>
      </c>
      <c r="C1676" s="14">
        <f t="shared" si="101"/>
        <v>138.16666666666666</v>
      </c>
      <c r="D1676" s="11">
        <f t="shared" si="102"/>
        <v>1070.1406692026846</v>
      </c>
      <c r="E1676" s="11">
        <f t="shared" si="103"/>
        <v>520.13181343825784</v>
      </c>
      <c r="F1676" s="11">
        <f>L1676</f>
        <v>520.13181343825784</v>
      </c>
      <c r="G1676" s="11">
        <f>P1676</f>
        <v>520.13181343825784</v>
      </c>
      <c r="H1676" s="24">
        <f>H1675+IF(Limit=Oui,MAX(0,K1675),K1675)</f>
        <v>520.13181343825784</v>
      </c>
      <c r="I1676" s="12">
        <f>Cp*RhoP/(J1676*RhoA)*dP/1000*MassivSS</f>
        <v>0.41517879219218112</v>
      </c>
      <c r="J1676" s="24">
        <f>IF(H1676&lt;600,425+0.773*H1676-1.69/1000*H1676^2+2.22/1000^2*H1676^3,IF(H1676&lt;735,666+13002/(738-H1676),IF(H1676&lt;900,545+17820/(H1676-731),650)))</f>
        <v>682.24138537841486</v>
      </c>
      <c r="K1676" s="12">
        <f>LambdaP*MassivSS/(dP/1000)/(J1676*RhoA)/(1+I1676/3)*(D1676-H1676)*DeltaT-(EXP(I1676/10)-1)*(D1676-D1675)</f>
        <v>0.22833756578360304</v>
      </c>
      <c r="L1676" s="24">
        <f>L1675+IF(Limit=Oui,MAX(0,O1675),O1675)</f>
        <v>520.13181343825784</v>
      </c>
      <c r="M1676" s="12">
        <f>Cp*RhoP/(N1676*RhoA)*dP/1000*MassivW</f>
        <v>0.41517879219218112</v>
      </c>
      <c r="N1676" s="24">
        <f>IF(L1676&lt;600,425+0.773*L1676-1.69/1000*L1676^2+2.22/1000^2*L1676^3,IF(L1676&lt;735,666+13002/(738-L1676),IF(L1676&lt;900,545+17820/(L1676-731),650)))</f>
        <v>682.24138537841486</v>
      </c>
      <c r="O1676" s="12">
        <f>LambdaP*MassivW/(dP/1000)/(N1676*RhoA)/(1+M1676/3)*(D1676-L1676)*DeltaT-(EXP(M1676/10)-1)*(D1676-D1675)</f>
        <v>0.22833756578360304</v>
      </c>
      <c r="P1676" s="24">
        <f>P1675+IF(Limit=Oui,MAX(0,S1675),S1675)</f>
        <v>520.13181343825784</v>
      </c>
      <c r="Q1676" s="12">
        <f>Cp*RhoP/(R1676*RhoA)*dP/1000*MassivSI</f>
        <v>0.41517879219218112</v>
      </c>
      <c r="R1676" s="24">
        <f>IF(P1676&lt;600,425+0.773*P1676-1.69/1000*P1676^2+2.22/1000^2*P1676^3,IF(P1676&lt;735,666+13002/(738-P1676),IF(P1676&lt;900,545+17820/(P1676-731),650)))</f>
        <v>682.24138537841486</v>
      </c>
      <c r="S1676" s="12">
        <f>LambdaP*MassivSI/(dP/1000)/(R1676*RhoA)/(1+Q1676/3)*(D1676-P1676)*DeltaT-(EXP(Q1676/10)-1)*(D1676-D1675)</f>
        <v>0.22833756578360304</v>
      </c>
    </row>
    <row r="1677" spans="2:19" x14ac:dyDescent="0.25">
      <c r="B1677" s="3">
        <f t="shared" si="100"/>
        <v>8295</v>
      </c>
      <c r="C1677" s="14">
        <f t="shared" si="101"/>
        <v>138.25</v>
      </c>
      <c r="D1677" s="11">
        <f t="shared" si="102"/>
        <v>1070.2309292031593</v>
      </c>
      <c r="E1677" s="11">
        <f t="shared" si="103"/>
        <v>520.36015100404143</v>
      </c>
      <c r="F1677" s="11">
        <f>L1677</f>
        <v>520.36015100404143</v>
      </c>
      <c r="G1677" s="11">
        <f>P1677</f>
        <v>520.36015100404143</v>
      </c>
      <c r="H1677" s="24">
        <f>H1676+IF(Limit=Oui,MAX(0,K1676),K1676)</f>
        <v>520.36015100404143</v>
      </c>
      <c r="I1677" s="12">
        <f>Cp*RhoP/(J1677*RhoA)*dP/1000*MassivSS</f>
        <v>0.41506527791941422</v>
      </c>
      <c r="J1677" s="24">
        <f>IF(H1677&lt;600,425+0.773*H1677-1.69/1000*H1677^2+2.22/1000^2*H1677^3,IF(H1677&lt;735,666+13002/(738-H1677),IF(H1677&lt;900,545+17820/(H1677-731),650)))</f>
        <v>682.42796840241749</v>
      </c>
      <c r="K1677" s="12">
        <f>LambdaP*MassivSS/(dP/1000)/(J1677*RhoA)/(1+I1677/3)*(D1677-H1677)*DeltaT-(EXP(I1677/10)-1)*(D1677-D1676)</f>
        <v>0.22822690800800094</v>
      </c>
      <c r="L1677" s="24">
        <f>L1676+IF(Limit=Oui,MAX(0,O1676),O1676)</f>
        <v>520.36015100404143</v>
      </c>
      <c r="M1677" s="12">
        <f>Cp*RhoP/(N1677*RhoA)*dP/1000*MassivW</f>
        <v>0.41506527791941422</v>
      </c>
      <c r="N1677" s="24">
        <f>IF(L1677&lt;600,425+0.773*L1677-1.69/1000*L1677^2+2.22/1000^2*L1677^3,IF(L1677&lt;735,666+13002/(738-L1677),IF(L1677&lt;900,545+17820/(L1677-731),650)))</f>
        <v>682.42796840241749</v>
      </c>
      <c r="O1677" s="12">
        <f>LambdaP*MassivW/(dP/1000)/(N1677*RhoA)/(1+M1677/3)*(D1677-L1677)*DeltaT-(EXP(M1677/10)-1)*(D1677-D1676)</f>
        <v>0.22822690800800094</v>
      </c>
      <c r="P1677" s="24">
        <f>P1676+IF(Limit=Oui,MAX(0,S1676),S1676)</f>
        <v>520.36015100404143</v>
      </c>
      <c r="Q1677" s="12">
        <f>Cp*RhoP/(R1677*RhoA)*dP/1000*MassivSI</f>
        <v>0.41506527791941422</v>
      </c>
      <c r="R1677" s="24">
        <f>IF(P1677&lt;600,425+0.773*P1677-1.69/1000*P1677^2+2.22/1000^2*P1677^3,IF(P1677&lt;735,666+13002/(738-P1677),IF(P1677&lt;900,545+17820/(P1677-731),650)))</f>
        <v>682.42796840241749</v>
      </c>
      <c r="S1677" s="12">
        <f>LambdaP*MassivSI/(dP/1000)/(R1677*RhoA)/(1+Q1677/3)*(D1677-P1677)*DeltaT-(EXP(Q1677/10)-1)*(D1677-D1676)</f>
        <v>0.22822690800800094</v>
      </c>
    </row>
    <row r="1678" spans="2:19" x14ac:dyDescent="0.25">
      <c r="B1678" s="3">
        <f t="shared" si="100"/>
        <v>8300</v>
      </c>
      <c r="C1678" s="14">
        <f t="shared" si="101"/>
        <v>138.33333333333334</v>
      </c>
      <c r="D1678" s="11">
        <f t="shared" si="102"/>
        <v>1070.3211348628718</v>
      </c>
      <c r="E1678" s="11">
        <f t="shared" si="103"/>
        <v>520.5883779120494</v>
      </c>
      <c r="F1678" s="11">
        <f>L1678</f>
        <v>520.5883779120494</v>
      </c>
      <c r="G1678" s="11">
        <f>P1678</f>
        <v>520.5883779120494</v>
      </c>
      <c r="H1678" s="24">
        <f>H1677+IF(Limit=Oui,MAX(0,K1677),K1677)</f>
        <v>520.5883779120494</v>
      </c>
      <c r="I1678" s="12">
        <f>Cp*RhoP/(J1678*RhoA)*dP/1000*MassivSS</f>
        <v>0.41495176819851193</v>
      </c>
      <c r="J1678" s="24">
        <f>IF(H1678&lt;600,425+0.773*H1678-1.69/1000*H1678^2+2.22/1000^2*H1678^3,IF(H1678&lt;735,666+13002/(738-H1678),IF(H1678&lt;900,545+17820/(H1678-731),650)))</f>
        <v>682.61464602176011</v>
      </c>
      <c r="K1678" s="12">
        <f>LambdaP*MassivSS/(dP/1000)/(J1678*RhoA)/(1+I1678/3)*(D1678-H1678)*DeltaT-(EXP(I1678/10)-1)*(D1678-D1677)</f>
        <v>0.22811629640261397</v>
      </c>
      <c r="L1678" s="24">
        <f>L1677+IF(Limit=Oui,MAX(0,O1677),O1677)</f>
        <v>520.5883779120494</v>
      </c>
      <c r="M1678" s="12">
        <f>Cp*RhoP/(N1678*RhoA)*dP/1000*MassivW</f>
        <v>0.41495176819851193</v>
      </c>
      <c r="N1678" s="24">
        <f>IF(L1678&lt;600,425+0.773*L1678-1.69/1000*L1678^2+2.22/1000^2*L1678^3,IF(L1678&lt;735,666+13002/(738-L1678),IF(L1678&lt;900,545+17820/(L1678-731),650)))</f>
        <v>682.61464602176011</v>
      </c>
      <c r="O1678" s="12">
        <f>LambdaP*MassivW/(dP/1000)/(N1678*RhoA)/(1+M1678/3)*(D1678-L1678)*DeltaT-(EXP(M1678/10)-1)*(D1678-D1677)</f>
        <v>0.22811629640261397</v>
      </c>
      <c r="P1678" s="24">
        <f>P1677+IF(Limit=Oui,MAX(0,S1677),S1677)</f>
        <v>520.5883779120494</v>
      </c>
      <c r="Q1678" s="12">
        <f>Cp*RhoP/(R1678*RhoA)*dP/1000*MassivSI</f>
        <v>0.41495176819851193</v>
      </c>
      <c r="R1678" s="24">
        <f>IF(P1678&lt;600,425+0.773*P1678-1.69/1000*P1678^2+2.22/1000^2*P1678^3,IF(P1678&lt;735,666+13002/(738-P1678),IF(P1678&lt;900,545+17820/(P1678-731),650)))</f>
        <v>682.61464602176011</v>
      </c>
      <c r="S1678" s="12">
        <f>LambdaP*MassivSI/(dP/1000)/(R1678*RhoA)/(1+Q1678/3)*(D1678-P1678)*DeltaT-(EXP(Q1678/10)-1)*(D1678-D1677)</f>
        <v>0.22811629640261397</v>
      </c>
    </row>
    <row r="1679" spans="2:19" x14ac:dyDescent="0.25">
      <c r="B1679" s="3">
        <f t="shared" si="100"/>
        <v>8305</v>
      </c>
      <c r="C1679" s="14">
        <f t="shared" si="101"/>
        <v>138.41666666666666</v>
      </c>
      <c r="D1679" s="11">
        <f t="shared" si="102"/>
        <v>1070.4112862472139</v>
      </c>
      <c r="E1679" s="11">
        <f t="shared" si="103"/>
        <v>520.81649420845201</v>
      </c>
      <c r="F1679" s="11">
        <f>L1679</f>
        <v>520.81649420845201</v>
      </c>
      <c r="G1679" s="11">
        <f>P1679</f>
        <v>520.81649420845201</v>
      </c>
      <c r="H1679" s="24">
        <f>H1678+IF(Limit=Oui,MAX(0,K1678),K1678)</f>
        <v>520.81649420845201</v>
      </c>
      <c r="I1679" s="12">
        <f>Cp*RhoP/(J1679*RhoA)*dP/1000*MassivSS</f>
        <v>0.41483826311727301</v>
      </c>
      <c r="J1679" s="24">
        <f>IF(H1679&lt;600,425+0.773*H1679-1.69/1000*H1679^2+2.22/1000^2*H1679^3,IF(H1679&lt;735,666+13002/(738-H1679),IF(H1679&lt;900,545+17820/(H1679-731),650)))</f>
        <v>682.80141816343598</v>
      </c>
      <c r="K1679" s="12">
        <f>LambdaP*MassivSS/(dP/1000)/(J1679*RhoA)/(1+I1679/3)*(D1679-H1679)*DeltaT-(EXP(I1679/10)-1)*(D1679-D1678)</f>
        <v>0.22800573100929825</v>
      </c>
      <c r="L1679" s="24">
        <f>L1678+IF(Limit=Oui,MAX(0,O1678),O1678)</f>
        <v>520.81649420845201</v>
      </c>
      <c r="M1679" s="12">
        <f>Cp*RhoP/(N1679*RhoA)*dP/1000*MassivW</f>
        <v>0.41483826311727301</v>
      </c>
      <c r="N1679" s="24">
        <f>IF(L1679&lt;600,425+0.773*L1679-1.69/1000*L1679^2+2.22/1000^2*L1679^3,IF(L1679&lt;735,666+13002/(738-L1679),IF(L1679&lt;900,545+17820/(L1679-731),650)))</f>
        <v>682.80141816343598</v>
      </c>
      <c r="O1679" s="12">
        <f>LambdaP*MassivW/(dP/1000)/(N1679*RhoA)/(1+M1679/3)*(D1679-L1679)*DeltaT-(EXP(M1679/10)-1)*(D1679-D1678)</f>
        <v>0.22800573100929825</v>
      </c>
      <c r="P1679" s="24">
        <f>P1678+IF(Limit=Oui,MAX(0,S1678),S1678)</f>
        <v>520.81649420845201</v>
      </c>
      <c r="Q1679" s="12">
        <f>Cp*RhoP/(R1679*RhoA)*dP/1000*MassivSI</f>
        <v>0.41483826311727301</v>
      </c>
      <c r="R1679" s="24">
        <f>IF(P1679&lt;600,425+0.773*P1679-1.69/1000*P1679^2+2.22/1000^2*P1679^3,IF(P1679&lt;735,666+13002/(738-P1679),IF(P1679&lt;900,545+17820/(P1679-731),650)))</f>
        <v>682.80141816343598</v>
      </c>
      <c r="S1679" s="12">
        <f>LambdaP*MassivSI/(dP/1000)/(R1679*RhoA)/(1+Q1679/3)*(D1679-P1679)*DeltaT-(EXP(Q1679/10)-1)*(D1679-D1678)</f>
        <v>0.22800573100929825</v>
      </c>
    </row>
    <row r="1680" spans="2:19" x14ac:dyDescent="0.25">
      <c r="B1680" s="3">
        <f t="shared" si="100"/>
        <v>8310</v>
      </c>
      <c r="C1680" s="14">
        <f t="shared" si="101"/>
        <v>138.5</v>
      </c>
      <c r="D1680" s="11">
        <f t="shared" si="102"/>
        <v>1070.5013834214601</v>
      </c>
      <c r="E1680" s="11">
        <f t="shared" si="103"/>
        <v>521.04449993946128</v>
      </c>
      <c r="F1680" s="11">
        <f>L1680</f>
        <v>521.04449993946128</v>
      </c>
      <c r="G1680" s="11">
        <f>P1680</f>
        <v>521.04449993946128</v>
      </c>
      <c r="H1680" s="24">
        <f>H1679+IF(Limit=Oui,MAX(0,K1679),K1679)</f>
        <v>521.04449993946128</v>
      </c>
      <c r="I1680" s="12">
        <f>Cp*RhoP/(J1680*RhoA)*dP/1000*MassivSS</f>
        <v>0.41472476276343656</v>
      </c>
      <c r="J1680" s="24">
        <f>IF(H1680&lt;600,425+0.773*H1680-1.69/1000*H1680^2+2.22/1000^2*H1680^3,IF(H1680&lt;735,666+13002/(738-H1680),IF(H1680&lt;900,545+17820/(H1680-731),650)))</f>
        <v>682.9882847542932</v>
      </c>
      <c r="K1680" s="12">
        <f>LambdaP*MassivSS/(dP/1000)/(J1680*RhoA)/(1+I1680/3)*(D1680-H1680)*DeltaT-(EXP(I1680/10)-1)*(D1680-D1679)</f>
        <v>0.22789521186975989</v>
      </c>
      <c r="L1680" s="24">
        <f>L1679+IF(Limit=Oui,MAX(0,O1679),O1679)</f>
        <v>521.04449993946128</v>
      </c>
      <c r="M1680" s="12">
        <f>Cp*RhoP/(N1680*RhoA)*dP/1000*MassivW</f>
        <v>0.41472476276343656</v>
      </c>
      <c r="N1680" s="24">
        <f>IF(L1680&lt;600,425+0.773*L1680-1.69/1000*L1680^2+2.22/1000^2*L1680^3,IF(L1680&lt;735,666+13002/(738-L1680),IF(L1680&lt;900,545+17820/(L1680-731),650)))</f>
        <v>682.9882847542932</v>
      </c>
      <c r="O1680" s="12">
        <f>LambdaP*MassivW/(dP/1000)/(N1680*RhoA)/(1+M1680/3)*(D1680-L1680)*DeltaT-(EXP(M1680/10)-1)*(D1680-D1679)</f>
        <v>0.22789521186975989</v>
      </c>
      <c r="P1680" s="24">
        <f>P1679+IF(Limit=Oui,MAX(0,S1679),S1679)</f>
        <v>521.04449993946128</v>
      </c>
      <c r="Q1680" s="12">
        <f>Cp*RhoP/(R1680*RhoA)*dP/1000*MassivSI</f>
        <v>0.41472476276343656</v>
      </c>
      <c r="R1680" s="24">
        <f>IF(P1680&lt;600,425+0.773*P1680-1.69/1000*P1680^2+2.22/1000^2*P1680^3,IF(P1680&lt;735,666+13002/(738-P1680),IF(P1680&lt;900,545+17820/(P1680-731),650)))</f>
        <v>682.9882847542932</v>
      </c>
      <c r="S1680" s="12">
        <f>LambdaP*MassivSI/(dP/1000)/(R1680*RhoA)/(1+Q1680/3)*(D1680-P1680)*DeltaT-(EXP(Q1680/10)-1)*(D1680-D1679)</f>
        <v>0.22789521186975989</v>
      </c>
    </row>
    <row r="1681" spans="2:19" x14ac:dyDescent="0.25">
      <c r="B1681" s="3">
        <f t="shared" si="100"/>
        <v>8315</v>
      </c>
      <c r="C1681" s="14">
        <f t="shared" si="101"/>
        <v>138.58333333333334</v>
      </c>
      <c r="D1681" s="11">
        <f t="shared" si="102"/>
        <v>1070.5914264507667</v>
      </c>
      <c r="E1681" s="11">
        <f t="shared" si="103"/>
        <v>521.27239515133101</v>
      </c>
      <c r="F1681" s="11">
        <f>L1681</f>
        <v>521.27239515133101</v>
      </c>
      <c r="G1681" s="11">
        <f>P1681</f>
        <v>521.27239515133101</v>
      </c>
      <c r="H1681" s="24">
        <f>H1680+IF(Limit=Oui,MAX(0,K1680),K1680)</f>
        <v>521.27239515133101</v>
      </c>
      <c r="I1681" s="12">
        <f>Cp*RhoP/(J1681*RhoA)*dP/1000*MassivSS</f>
        <v>0.41461126722468034</v>
      </c>
      <c r="J1681" s="24">
        <f>IF(H1681&lt;600,425+0.773*H1681-1.69/1000*H1681^2+2.22/1000^2*H1681^3,IF(H1681&lt;735,666+13002/(738-H1681),IF(H1681&lt;900,545+17820/(H1681-731),650)))</f>
        <v>683.17524572103503</v>
      </c>
      <c r="K1681" s="12">
        <f>LambdaP*MassivSS/(dP/1000)/(J1681*RhoA)/(1+I1681/3)*(D1681-H1681)*DeltaT-(EXP(I1681/10)-1)*(D1681-D1680)</f>
        <v>0.22778473902559312</v>
      </c>
      <c r="L1681" s="24">
        <f>L1680+IF(Limit=Oui,MAX(0,O1680),O1680)</f>
        <v>521.27239515133101</v>
      </c>
      <c r="M1681" s="12">
        <f>Cp*RhoP/(N1681*RhoA)*dP/1000*MassivW</f>
        <v>0.41461126722468034</v>
      </c>
      <c r="N1681" s="24">
        <f>IF(L1681&lt;600,425+0.773*L1681-1.69/1000*L1681^2+2.22/1000^2*L1681^3,IF(L1681&lt;735,666+13002/(738-L1681),IF(L1681&lt;900,545+17820/(L1681-731),650)))</f>
        <v>683.17524572103503</v>
      </c>
      <c r="O1681" s="12">
        <f>LambdaP*MassivW/(dP/1000)/(N1681*RhoA)/(1+M1681/3)*(D1681-L1681)*DeltaT-(EXP(M1681/10)-1)*(D1681-D1680)</f>
        <v>0.22778473902559312</v>
      </c>
      <c r="P1681" s="24">
        <f>P1680+IF(Limit=Oui,MAX(0,S1680),S1680)</f>
        <v>521.27239515133101</v>
      </c>
      <c r="Q1681" s="12">
        <f>Cp*RhoP/(R1681*RhoA)*dP/1000*MassivSI</f>
        <v>0.41461126722468034</v>
      </c>
      <c r="R1681" s="24">
        <f>IF(P1681&lt;600,425+0.773*P1681-1.69/1000*P1681^2+2.22/1000^2*P1681^3,IF(P1681&lt;735,666+13002/(738-P1681),IF(P1681&lt;900,545+17820/(P1681-731),650)))</f>
        <v>683.17524572103503</v>
      </c>
      <c r="S1681" s="12">
        <f>LambdaP*MassivSI/(dP/1000)/(R1681*RhoA)/(1+Q1681/3)*(D1681-P1681)*DeltaT-(EXP(Q1681/10)-1)*(D1681-D1680)</f>
        <v>0.22778473902559312</v>
      </c>
    </row>
    <row r="1682" spans="2:19" x14ac:dyDescent="0.25">
      <c r="B1682" s="3">
        <f t="shared" si="100"/>
        <v>8320</v>
      </c>
      <c r="C1682" s="14">
        <f t="shared" si="101"/>
        <v>138.66666666666666</v>
      </c>
      <c r="D1682" s="11">
        <f t="shared" si="102"/>
        <v>1070.6814154001722</v>
      </c>
      <c r="E1682" s="11">
        <f t="shared" si="103"/>
        <v>521.50017989035655</v>
      </c>
      <c r="F1682" s="11">
        <f>L1682</f>
        <v>521.50017989035655</v>
      </c>
      <c r="G1682" s="11">
        <f>P1682</f>
        <v>521.50017989035655</v>
      </c>
      <c r="H1682" s="24">
        <f>H1681+IF(Limit=Oui,MAX(0,K1681),K1681)</f>
        <v>521.50017989035655</v>
      </c>
      <c r="I1682" s="12">
        <f>Cp*RhoP/(J1682*RhoA)*dP/1000*MassivSS</f>
        <v>0.41449777658862147</v>
      </c>
      <c r="J1682" s="24">
        <f>IF(H1682&lt;600,425+0.773*H1682-1.69/1000*H1682^2+2.22/1000^2*H1682^3,IF(H1682&lt;735,666+13002/(738-H1682),IF(H1682&lt;900,545+17820/(H1682-731),650)))</f>
        <v>683.36230099022032</v>
      </c>
      <c r="K1682" s="12">
        <f>LambdaP*MassivSS/(dP/1000)/(J1682*RhoA)/(1+I1682/3)*(D1682-H1682)*DeltaT-(EXP(I1682/10)-1)*(D1682-D1681)</f>
        <v>0.22767431251822259</v>
      </c>
      <c r="L1682" s="24">
        <f>L1681+IF(Limit=Oui,MAX(0,O1681),O1681)</f>
        <v>521.50017989035655</v>
      </c>
      <c r="M1682" s="12">
        <f>Cp*RhoP/(N1682*RhoA)*dP/1000*MassivW</f>
        <v>0.41449777658862147</v>
      </c>
      <c r="N1682" s="24">
        <f>IF(L1682&lt;600,425+0.773*L1682-1.69/1000*L1682^2+2.22/1000^2*L1682^3,IF(L1682&lt;735,666+13002/(738-L1682),IF(L1682&lt;900,545+17820/(L1682-731),650)))</f>
        <v>683.36230099022032</v>
      </c>
      <c r="O1682" s="12">
        <f>LambdaP*MassivW/(dP/1000)/(N1682*RhoA)/(1+M1682/3)*(D1682-L1682)*DeltaT-(EXP(M1682/10)-1)*(D1682-D1681)</f>
        <v>0.22767431251822259</v>
      </c>
      <c r="P1682" s="24">
        <f>P1681+IF(Limit=Oui,MAX(0,S1681),S1681)</f>
        <v>521.50017989035655</v>
      </c>
      <c r="Q1682" s="12">
        <f>Cp*RhoP/(R1682*RhoA)*dP/1000*MassivSI</f>
        <v>0.41449777658862147</v>
      </c>
      <c r="R1682" s="24">
        <f>IF(P1682&lt;600,425+0.773*P1682-1.69/1000*P1682^2+2.22/1000^2*P1682^3,IF(P1682&lt;735,666+13002/(738-P1682),IF(P1682&lt;900,545+17820/(P1682-731),650)))</f>
        <v>683.36230099022032</v>
      </c>
      <c r="S1682" s="12">
        <f>LambdaP*MassivSI/(dP/1000)/(R1682*RhoA)/(1+Q1682/3)*(D1682-P1682)*DeltaT-(EXP(Q1682/10)-1)*(D1682-D1681)</f>
        <v>0.22767431251822259</v>
      </c>
    </row>
    <row r="1683" spans="2:19" x14ac:dyDescent="0.25">
      <c r="B1683" s="3">
        <f t="shared" ref="B1683:B1746" si="104">B1682+DeltaT</f>
        <v>8325</v>
      </c>
      <c r="C1683" s="14">
        <f t="shared" ref="C1683:C1746" si="105">B1683/60</f>
        <v>138.75</v>
      </c>
      <c r="D1683" s="11">
        <f t="shared" ref="D1683:D1746" si="106">20+345*LOG(8*C1683+1,10)</f>
        <v>1070.7713503345992</v>
      </c>
      <c r="E1683" s="11">
        <f t="shared" ref="E1683:E1746" si="107">H1683</f>
        <v>521.72785420287482</v>
      </c>
      <c r="F1683" s="11">
        <f>L1683</f>
        <v>521.72785420287482</v>
      </c>
      <c r="G1683" s="11">
        <f>P1683</f>
        <v>521.72785420287482</v>
      </c>
      <c r="H1683" s="24">
        <f>H1682+IF(Limit=Oui,MAX(0,K1682),K1682)</f>
        <v>521.72785420287482</v>
      </c>
      <c r="I1683" s="12">
        <f>Cp*RhoP/(J1683*RhoA)*dP/1000*MassivSS</f>
        <v>0.4143842909428157</v>
      </c>
      <c r="J1683" s="24">
        <f>IF(H1683&lt;600,425+0.773*H1683-1.69/1000*H1683^2+2.22/1000^2*H1683^3,IF(H1683&lt;735,666+13002/(738-H1683),IF(H1683&lt;900,545+17820/(H1683-731),650)))</f>
        <v>683.54945048826426</v>
      </c>
      <c r="K1683" s="12">
        <f>LambdaP*MassivSS/(dP/1000)/(J1683*RhoA)/(1+I1683/3)*(D1683-H1683)*DeltaT-(EXP(I1683/10)-1)*(D1683-D1682)</f>
        <v>0.2275639323888751</v>
      </c>
      <c r="L1683" s="24">
        <f>L1682+IF(Limit=Oui,MAX(0,O1682),O1682)</f>
        <v>521.72785420287482</v>
      </c>
      <c r="M1683" s="12">
        <f>Cp*RhoP/(N1683*RhoA)*dP/1000*MassivW</f>
        <v>0.4143842909428157</v>
      </c>
      <c r="N1683" s="24">
        <f>IF(L1683&lt;600,425+0.773*L1683-1.69/1000*L1683^2+2.22/1000^2*L1683^3,IF(L1683&lt;735,666+13002/(738-L1683),IF(L1683&lt;900,545+17820/(L1683-731),650)))</f>
        <v>683.54945048826426</v>
      </c>
      <c r="O1683" s="12">
        <f>LambdaP*MassivW/(dP/1000)/(N1683*RhoA)/(1+M1683/3)*(D1683-L1683)*DeltaT-(EXP(M1683/10)-1)*(D1683-D1682)</f>
        <v>0.2275639323888751</v>
      </c>
      <c r="P1683" s="24">
        <f>P1682+IF(Limit=Oui,MAX(0,S1682),S1682)</f>
        <v>521.72785420287482</v>
      </c>
      <c r="Q1683" s="12">
        <f>Cp*RhoP/(R1683*RhoA)*dP/1000*MassivSI</f>
        <v>0.4143842909428157</v>
      </c>
      <c r="R1683" s="24">
        <f>IF(P1683&lt;600,425+0.773*P1683-1.69/1000*P1683^2+2.22/1000^2*P1683^3,IF(P1683&lt;735,666+13002/(738-P1683),IF(P1683&lt;900,545+17820/(P1683-731),650)))</f>
        <v>683.54945048826426</v>
      </c>
      <c r="S1683" s="12">
        <f>LambdaP*MassivSI/(dP/1000)/(R1683*RhoA)/(1+Q1683/3)*(D1683-P1683)*DeltaT-(EXP(Q1683/10)-1)*(D1683-D1682)</f>
        <v>0.2275639323888751</v>
      </c>
    </row>
    <row r="1684" spans="2:19" x14ac:dyDescent="0.25">
      <c r="B1684" s="3">
        <f t="shared" si="104"/>
        <v>8330</v>
      </c>
      <c r="C1684" s="14">
        <f t="shared" si="105"/>
        <v>138.83333333333334</v>
      </c>
      <c r="D1684" s="11">
        <f t="shared" si="106"/>
        <v>1070.8612313188523</v>
      </c>
      <c r="E1684" s="11">
        <f t="shared" si="107"/>
        <v>521.9554181352637</v>
      </c>
      <c r="F1684" s="11">
        <f>L1684</f>
        <v>521.9554181352637</v>
      </c>
      <c r="G1684" s="11">
        <f>P1684</f>
        <v>521.9554181352637</v>
      </c>
      <c r="H1684" s="24">
        <f>H1683+IF(Limit=Oui,MAX(0,K1683),K1683)</f>
        <v>521.9554181352637</v>
      </c>
      <c r="I1684" s="12">
        <f>Cp*RhoP/(J1684*RhoA)*dP/1000*MassivSS</f>
        <v>0.41427081037475555</v>
      </c>
      <c r="J1684" s="24">
        <f>IF(H1684&lt;600,425+0.773*H1684-1.69/1000*H1684^2+2.22/1000^2*H1684^3,IF(H1684&lt;735,666+13002/(738-H1684),IF(H1684&lt;900,545+17820/(H1684-731),650)))</f>
        <v>683.7366941414399</v>
      </c>
      <c r="K1684" s="12">
        <f>LambdaP*MassivSS/(dP/1000)/(J1684*RhoA)/(1+I1684/3)*(D1684-H1684)*DeltaT-(EXP(I1684/10)-1)*(D1684-D1683)</f>
        <v>0.22745359867870393</v>
      </c>
      <c r="L1684" s="24">
        <f>L1683+IF(Limit=Oui,MAX(0,O1683),O1683)</f>
        <v>521.9554181352637</v>
      </c>
      <c r="M1684" s="12">
        <f>Cp*RhoP/(N1684*RhoA)*dP/1000*MassivW</f>
        <v>0.41427081037475555</v>
      </c>
      <c r="N1684" s="24">
        <f>IF(L1684&lt;600,425+0.773*L1684-1.69/1000*L1684^2+2.22/1000^2*L1684^3,IF(L1684&lt;735,666+13002/(738-L1684),IF(L1684&lt;900,545+17820/(L1684-731),650)))</f>
        <v>683.7366941414399</v>
      </c>
      <c r="O1684" s="12">
        <f>LambdaP*MassivW/(dP/1000)/(N1684*RhoA)/(1+M1684/3)*(D1684-L1684)*DeltaT-(EXP(M1684/10)-1)*(D1684-D1683)</f>
        <v>0.22745359867870393</v>
      </c>
      <c r="P1684" s="24">
        <f>P1683+IF(Limit=Oui,MAX(0,S1683),S1683)</f>
        <v>521.9554181352637</v>
      </c>
      <c r="Q1684" s="12">
        <f>Cp*RhoP/(R1684*RhoA)*dP/1000*MassivSI</f>
        <v>0.41427081037475555</v>
      </c>
      <c r="R1684" s="24">
        <f>IF(P1684&lt;600,425+0.773*P1684-1.69/1000*P1684^2+2.22/1000^2*P1684^3,IF(P1684&lt;735,666+13002/(738-P1684),IF(P1684&lt;900,545+17820/(P1684-731),650)))</f>
        <v>683.7366941414399</v>
      </c>
      <c r="S1684" s="12">
        <f>LambdaP*MassivSI/(dP/1000)/(R1684*RhoA)/(1+Q1684/3)*(D1684-P1684)*DeltaT-(EXP(Q1684/10)-1)*(D1684-D1683)</f>
        <v>0.22745359867870393</v>
      </c>
    </row>
    <row r="1685" spans="2:19" x14ac:dyDescent="0.25">
      <c r="B1685" s="3">
        <f t="shared" si="104"/>
        <v>8335</v>
      </c>
      <c r="C1685" s="14">
        <f t="shared" si="105"/>
        <v>138.91666666666666</v>
      </c>
      <c r="D1685" s="11">
        <f t="shared" si="106"/>
        <v>1070.9510584176198</v>
      </c>
      <c r="E1685" s="11">
        <f t="shared" si="107"/>
        <v>522.18287173394242</v>
      </c>
      <c r="F1685" s="11">
        <f>L1685</f>
        <v>522.18287173394242</v>
      </c>
      <c r="G1685" s="11">
        <f>P1685</f>
        <v>522.18287173394242</v>
      </c>
      <c r="H1685" s="24">
        <f>H1684+IF(Limit=Oui,MAX(0,K1684),K1684)</f>
        <v>522.18287173394242</v>
      </c>
      <c r="I1685" s="12">
        <f>Cp*RhoP/(J1685*RhoA)*dP/1000*MassivSS</f>
        <v>0.41415733497187113</v>
      </c>
      <c r="J1685" s="24">
        <f>IF(H1685&lt;600,425+0.773*H1685-1.69/1000*H1685^2+2.22/1000^2*H1685^3,IF(H1685&lt;735,666+13002/(738-H1685),IF(H1685&lt;900,545+17820/(H1685-731),650)))</f>
        <v>683.92403187587797</v>
      </c>
      <c r="K1685" s="12">
        <f>LambdaP*MassivSS/(dP/1000)/(J1685*RhoA)/(1+I1685/3)*(D1685-H1685)*DeltaT-(EXP(I1685/10)-1)*(D1685-D1684)</f>
        <v>0.22734331142866421</v>
      </c>
      <c r="L1685" s="24">
        <f>L1684+IF(Limit=Oui,MAX(0,O1684),O1684)</f>
        <v>522.18287173394242</v>
      </c>
      <c r="M1685" s="12">
        <f>Cp*RhoP/(N1685*RhoA)*dP/1000*MassivW</f>
        <v>0.41415733497187113</v>
      </c>
      <c r="N1685" s="24">
        <f>IF(L1685&lt;600,425+0.773*L1685-1.69/1000*L1685^2+2.22/1000^2*L1685^3,IF(L1685&lt;735,666+13002/(738-L1685),IF(L1685&lt;900,545+17820/(L1685-731),650)))</f>
        <v>683.92403187587797</v>
      </c>
      <c r="O1685" s="12">
        <f>LambdaP*MassivW/(dP/1000)/(N1685*RhoA)/(1+M1685/3)*(D1685-L1685)*DeltaT-(EXP(M1685/10)-1)*(D1685-D1684)</f>
        <v>0.22734331142866421</v>
      </c>
      <c r="P1685" s="24">
        <f>P1684+IF(Limit=Oui,MAX(0,S1684),S1684)</f>
        <v>522.18287173394242</v>
      </c>
      <c r="Q1685" s="12">
        <f>Cp*RhoP/(R1685*RhoA)*dP/1000*MassivSI</f>
        <v>0.41415733497187113</v>
      </c>
      <c r="R1685" s="24">
        <f>IF(P1685&lt;600,425+0.773*P1685-1.69/1000*P1685^2+2.22/1000^2*P1685^3,IF(P1685&lt;735,666+13002/(738-P1685),IF(P1685&lt;900,545+17820/(P1685-731),650)))</f>
        <v>683.92403187587797</v>
      </c>
      <c r="S1685" s="12">
        <f>LambdaP*MassivSI/(dP/1000)/(R1685*RhoA)/(1+Q1685/3)*(D1685-P1685)*DeltaT-(EXP(Q1685/10)-1)*(D1685-D1684)</f>
        <v>0.22734331142866421</v>
      </c>
    </row>
    <row r="1686" spans="2:19" x14ac:dyDescent="0.25">
      <c r="B1686" s="3">
        <f t="shared" si="104"/>
        <v>8340</v>
      </c>
      <c r="C1686" s="14">
        <f t="shared" si="105"/>
        <v>139</v>
      </c>
      <c r="D1686" s="11">
        <f t="shared" si="106"/>
        <v>1071.0408316954743</v>
      </c>
      <c r="E1686" s="11">
        <f t="shared" si="107"/>
        <v>522.41021504537105</v>
      </c>
      <c r="F1686" s="11">
        <f>L1686</f>
        <v>522.41021504537105</v>
      </c>
      <c r="G1686" s="11">
        <f>P1686</f>
        <v>522.41021504537105</v>
      </c>
      <c r="H1686" s="24">
        <f>H1685+IF(Limit=Oui,MAX(0,K1685),K1685)</f>
        <v>522.41021504537105</v>
      </c>
      <c r="I1686" s="12">
        <f>Cp*RhoP/(J1686*RhoA)*dP/1000*MassivSS</f>
        <v>0.41404386482152938</v>
      </c>
      <c r="J1686" s="24">
        <f>IF(H1686&lt;600,425+0.773*H1686-1.69/1000*H1686^2+2.22/1000^2*H1686^3,IF(H1686&lt;735,666+13002/(738-H1686),IF(H1686&lt;900,545+17820/(H1686-731),650)))</f>
        <v>684.11146361756732</v>
      </c>
      <c r="K1686" s="12">
        <f>LambdaP*MassivSS/(dP/1000)/(J1686*RhoA)/(1+I1686/3)*(D1686-H1686)*DeltaT-(EXP(I1686/10)-1)*(D1686-D1685)</f>
        <v>0.22723307067954232</v>
      </c>
      <c r="L1686" s="24">
        <f>L1685+IF(Limit=Oui,MAX(0,O1685),O1685)</f>
        <v>522.41021504537105</v>
      </c>
      <c r="M1686" s="12">
        <f>Cp*RhoP/(N1686*RhoA)*dP/1000*MassivW</f>
        <v>0.41404386482152938</v>
      </c>
      <c r="N1686" s="24">
        <f>IF(L1686&lt;600,425+0.773*L1686-1.69/1000*L1686^2+2.22/1000^2*L1686^3,IF(L1686&lt;735,666+13002/(738-L1686),IF(L1686&lt;900,545+17820/(L1686-731),650)))</f>
        <v>684.11146361756732</v>
      </c>
      <c r="O1686" s="12">
        <f>LambdaP*MassivW/(dP/1000)/(N1686*RhoA)/(1+M1686/3)*(D1686-L1686)*DeltaT-(EXP(M1686/10)-1)*(D1686-D1685)</f>
        <v>0.22723307067954232</v>
      </c>
      <c r="P1686" s="24">
        <f>P1685+IF(Limit=Oui,MAX(0,S1685),S1685)</f>
        <v>522.41021504537105</v>
      </c>
      <c r="Q1686" s="12">
        <f>Cp*RhoP/(R1686*RhoA)*dP/1000*MassivSI</f>
        <v>0.41404386482152938</v>
      </c>
      <c r="R1686" s="24">
        <f>IF(P1686&lt;600,425+0.773*P1686-1.69/1000*P1686^2+2.22/1000^2*P1686^3,IF(P1686&lt;735,666+13002/(738-P1686),IF(P1686&lt;900,545+17820/(P1686-731),650)))</f>
        <v>684.11146361756732</v>
      </c>
      <c r="S1686" s="12">
        <f>LambdaP*MassivSI/(dP/1000)/(R1686*RhoA)/(1+Q1686/3)*(D1686-P1686)*DeltaT-(EXP(Q1686/10)-1)*(D1686-D1685)</f>
        <v>0.22723307067954232</v>
      </c>
    </row>
    <row r="1687" spans="2:19" x14ac:dyDescent="0.25">
      <c r="B1687" s="3">
        <f t="shared" si="104"/>
        <v>8345</v>
      </c>
      <c r="C1687" s="14">
        <f t="shared" si="105"/>
        <v>139.08333333333334</v>
      </c>
      <c r="D1687" s="11">
        <f t="shared" si="106"/>
        <v>1071.1305512168717</v>
      </c>
      <c r="E1687" s="11">
        <f t="shared" si="107"/>
        <v>522.63744811605056</v>
      </c>
      <c r="F1687" s="11">
        <f>L1687</f>
        <v>522.63744811605056</v>
      </c>
      <c r="G1687" s="11">
        <f>P1687</f>
        <v>522.63744811605056</v>
      </c>
      <c r="H1687" s="24">
        <f>H1686+IF(Limit=Oui,MAX(0,K1686),K1686)</f>
        <v>522.63744811605056</v>
      </c>
      <c r="I1687" s="12">
        <f>Cp*RhoP/(J1687*RhoA)*dP/1000*MassivSS</f>
        <v>0.41393040001103204</v>
      </c>
      <c r="J1687" s="24">
        <f>IF(H1687&lt;600,425+0.773*H1687-1.69/1000*H1687^2+2.22/1000^2*H1687^3,IF(H1687&lt;735,666+13002/(738-H1687),IF(H1687&lt;900,545+17820/(H1687-731),650)))</f>
        <v>684.2989892923581</v>
      </c>
      <c r="K1687" s="12">
        <f>LambdaP*MassivSS/(dP/1000)/(J1687*RhoA)/(1+I1687/3)*(D1687-H1687)*DeltaT-(EXP(I1687/10)-1)*(D1687-D1686)</f>
        <v>0.22712287647201249</v>
      </c>
      <c r="L1687" s="24">
        <f>L1686+IF(Limit=Oui,MAX(0,O1686),O1686)</f>
        <v>522.63744811605056</v>
      </c>
      <c r="M1687" s="12">
        <f>Cp*RhoP/(N1687*RhoA)*dP/1000*MassivW</f>
        <v>0.41393040001103204</v>
      </c>
      <c r="N1687" s="24">
        <f>IF(L1687&lt;600,425+0.773*L1687-1.69/1000*L1687^2+2.22/1000^2*L1687^3,IF(L1687&lt;735,666+13002/(738-L1687),IF(L1687&lt;900,545+17820/(L1687-731),650)))</f>
        <v>684.2989892923581</v>
      </c>
      <c r="O1687" s="12">
        <f>LambdaP*MassivW/(dP/1000)/(N1687*RhoA)/(1+M1687/3)*(D1687-L1687)*DeltaT-(EXP(M1687/10)-1)*(D1687-D1686)</f>
        <v>0.22712287647201249</v>
      </c>
      <c r="P1687" s="24">
        <f>P1686+IF(Limit=Oui,MAX(0,S1686),S1686)</f>
        <v>522.63744811605056</v>
      </c>
      <c r="Q1687" s="12">
        <f>Cp*RhoP/(R1687*RhoA)*dP/1000*MassivSI</f>
        <v>0.41393040001103204</v>
      </c>
      <c r="R1687" s="24">
        <f>IF(P1687&lt;600,425+0.773*P1687-1.69/1000*P1687^2+2.22/1000^2*P1687^3,IF(P1687&lt;735,666+13002/(738-P1687),IF(P1687&lt;900,545+17820/(P1687-731),650)))</f>
        <v>684.2989892923581</v>
      </c>
      <c r="S1687" s="12">
        <f>LambdaP*MassivSI/(dP/1000)/(R1687*RhoA)/(1+Q1687/3)*(D1687-P1687)*DeltaT-(EXP(Q1687/10)-1)*(D1687-D1686)</f>
        <v>0.22712287647201249</v>
      </c>
    </row>
    <row r="1688" spans="2:19" x14ac:dyDescent="0.25">
      <c r="B1688" s="3">
        <f t="shared" si="104"/>
        <v>8350</v>
      </c>
      <c r="C1688" s="14">
        <f t="shared" si="105"/>
        <v>139.16666666666666</v>
      </c>
      <c r="D1688" s="11">
        <f t="shared" si="106"/>
        <v>1071.2202170461526</v>
      </c>
      <c r="E1688" s="11">
        <f t="shared" si="107"/>
        <v>522.86457099252254</v>
      </c>
      <c r="F1688" s="11">
        <f>L1688</f>
        <v>522.86457099252254</v>
      </c>
      <c r="G1688" s="11">
        <f>P1688</f>
        <v>522.86457099252254</v>
      </c>
      <c r="H1688" s="24">
        <f>H1687+IF(Limit=Oui,MAX(0,K1687),K1687)</f>
        <v>522.86457099252254</v>
      </c>
      <c r="I1688" s="12">
        <f>Cp*RhoP/(J1688*RhoA)*dP/1000*MassivSS</f>
        <v>0.4138169406276172</v>
      </c>
      <c r="J1688" s="24">
        <f>IF(H1688&lt;600,425+0.773*H1688-1.69/1000*H1688^2+2.22/1000^2*H1688^3,IF(H1688&lt;735,666+13002/(738-H1688),IF(H1688&lt;900,545+17820/(H1688-731),650)))</f>
        <v>684.48660882595846</v>
      </c>
      <c r="K1688" s="12">
        <f>LambdaP*MassivSS/(dP/1000)/(J1688*RhoA)/(1+I1688/3)*(D1688-H1688)*DeltaT-(EXP(I1688/10)-1)*(D1688-D1687)</f>
        <v>0.22701272884658028</v>
      </c>
      <c r="L1688" s="24">
        <f>L1687+IF(Limit=Oui,MAX(0,O1687),O1687)</f>
        <v>522.86457099252254</v>
      </c>
      <c r="M1688" s="12">
        <f>Cp*RhoP/(N1688*RhoA)*dP/1000*MassivW</f>
        <v>0.4138169406276172</v>
      </c>
      <c r="N1688" s="24">
        <f>IF(L1688&lt;600,425+0.773*L1688-1.69/1000*L1688^2+2.22/1000^2*L1688^3,IF(L1688&lt;735,666+13002/(738-L1688),IF(L1688&lt;900,545+17820/(L1688-731),650)))</f>
        <v>684.48660882595846</v>
      </c>
      <c r="O1688" s="12">
        <f>LambdaP*MassivW/(dP/1000)/(N1688*RhoA)/(1+M1688/3)*(D1688-L1688)*DeltaT-(EXP(M1688/10)-1)*(D1688-D1687)</f>
        <v>0.22701272884658028</v>
      </c>
      <c r="P1688" s="24">
        <f>P1687+IF(Limit=Oui,MAX(0,S1687),S1687)</f>
        <v>522.86457099252254</v>
      </c>
      <c r="Q1688" s="12">
        <f>Cp*RhoP/(R1688*RhoA)*dP/1000*MassivSI</f>
        <v>0.4138169406276172</v>
      </c>
      <c r="R1688" s="24">
        <f>IF(P1688&lt;600,425+0.773*P1688-1.69/1000*P1688^2+2.22/1000^2*P1688^3,IF(P1688&lt;735,666+13002/(738-P1688),IF(P1688&lt;900,545+17820/(P1688-731),650)))</f>
        <v>684.48660882595846</v>
      </c>
      <c r="S1688" s="12">
        <f>LambdaP*MassivSI/(dP/1000)/(R1688*RhoA)/(1+Q1688/3)*(D1688-P1688)*DeltaT-(EXP(Q1688/10)-1)*(D1688-D1687)</f>
        <v>0.22701272884658028</v>
      </c>
    </row>
    <row r="1689" spans="2:19" x14ac:dyDescent="0.25">
      <c r="B1689" s="3">
        <f t="shared" si="104"/>
        <v>8355</v>
      </c>
      <c r="C1689" s="14">
        <f t="shared" si="105"/>
        <v>139.25</v>
      </c>
      <c r="D1689" s="11">
        <f t="shared" si="106"/>
        <v>1071.309829247542</v>
      </c>
      <c r="E1689" s="11">
        <f t="shared" si="107"/>
        <v>523.09158372136915</v>
      </c>
      <c r="F1689" s="11">
        <f>L1689</f>
        <v>523.09158372136915</v>
      </c>
      <c r="G1689" s="11">
        <f>P1689</f>
        <v>523.09158372136915</v>
      </c>
      <c r="H1689" s="24">
        <f>H1688+IF(Limit=Oui,MAX(0,K1688),K1688)</f>
        <v>523.09158372136915</v>
      </c>
      <c r="I1689" s="12">
        <f>Cp*RhoP/(J1689*RhoA)*dP/1000*MassivSS</f>
        <v>0.41370348675845714</v>
      </c>
      <c r="J1689" s="24">
        <f>IF(H1689&lt;600,425+0.773*H1689-1.69/1000*H1689^2+2.22/1000^2*H1689^3,IF(H1689&lt;735,666+13002/(738-H1689),IF(H1689&lt;900,545+17820/(H1689-731),650)))</f>
        <v>684.67432214393898</v>
      </c>
      <c r="K1689" s="12">
        <f>LambdaP*MassivSS/(dP/1000)/(J1689*RhoA)/(1+I1689/3)*(D1689-H1689)*DeltaT-(EXP(I1689/10)-1)*(D1689-D1688)</f>
        <v>0.22690262784359139</v>
      </c>
      <c r="L1689" s="24">
        <f>L1688+IF(Limit=Oui,MAX(0,O1688),O1688)</f>
        <v>523.09158372136915</v>
      </c>
      <c r="M1689" s="12">
        <f>Cp*RhoP/(N1689*RhoA)*dP/1000*MassivW</f>
        <v>0.41370348675845714</v>
      </c>
      <c r="N1689" s="24">
        <f>IF(L1689&lt;600,425+0.773*L1689-1.69/1000*L1689^2+2.22/1000^2*L1689^3,IF(L1689&lt;735,666+13002/(738-L1689),IF(L1689&lt;900,545+17820/(L1689-731),650)))</f>
        <v>684.67432214393898</v>
      </c>
      <c r="O1689" s="12">
        <f>LambdaP*MassivW/(dP/1000)/(N1689*RhoA)/(1+M1689/3)*(D1689-L1689)*DeltaT-(EXP(M1689/10)-1)*(D1689-D1688)</f>
        <v>0.22690262784359139</v>
      </c>
      <c r="P1689" s="24">
        <f>P1688+IF(Limit=Oui,MAX(0,S1688),S1688)</f>
        <v>523.09158372136915</v>
      </c>
      <c r="Q1689" s="12">
        <f>Cp*RhoP/(R1689*RhoA)*dP/1000*MassivSI</f>
        <v>0.41370348675845714</v>
      </c>
      <c r="R1689" s="24">
        <f>IF(P1689&lt;600,425+0.773*P1689-1.69/1000*P1689^2+2.22/1000^2*P1689^3,IF(P1689&lt;735,666+13002/(738-P1689),IF(P1689&lt;900,545+17820/(P1689-731),650)))</f>
        <v>684.67432214393898</v>
      </c>
      <c r="S1689" s="12">
        <f>LambdaP*MassivSI/(dP/1000)/(R1689*RhoA)/(1+Q1689/3)*(D1689-P1689)*DeltaT-(EXP(Q1689/10)-1)*(D1689-D1688)</f>
        <v>0.22690262784359139</v>
      </c>
    </row>
    <row r="1690" spans="2:19" x14ac:dyDescent="0.25">
      <c r="B1690" s="3">
        <f t="shared" si="104"/>
        <v>8360</v>
      </c>
      <c r="C1690" s="14">
        <f t="shared" si="105"/>
        <v>139.33333333333334</v>
      </c>
      <c r="D1690" s="11">
        <f t="shared" si="106"/>
        <v>1071.3993878851495</v>
      </c>
      <c r="E1690" s="11">
        <f t="shared" si="107"/>
        <v>523.31848634921278</v>
      </c>
      <c r="F1690" s="11">
        <f>L1690</f>
        <v>523.31848634921278</v>
      </c>
      <c r="G1690" s="11">
        <f>P1690</f>
        <v>523.31848634921278</v>
      </c>
      <c r="H1690" s="24">
        <f>H1689+IF(Limit=Oui,MAX(0,K1689),K1689)</f>
        <v>523.31848634921278</v>
      </c>
      <c r="I1690" s="12">
        <f>Cp*RhoP/(J1690*RhoA)*dP/1000*MassivSS</f>
        <v>0.41359003849065851</v>
      </c>
      <c r="J1690" s="24">
        <f>IF(H1690&lt;600,425+0.773*H1690-1.69/1000*H1690^2+2.22/1000^2*H1690^3,IF(H1690&lt;735,666+13002/(738-H1690),IF(H1690&lt;900,545+17820/(H1690-731),650)))</f>
        <v>684.86212917173134</v>
      </c>
      <c r="K1690" s="12">
        <f>LambdaP*MassivSS/(dP/1000)/(J1690*RhoA)/(1+I1690/3)*(D1690-H1690)*DeltaT-(EXP(I1690/10)-1)*(D1690-D1689)</f>
        <v>0.22679257350326129</v>
      </c>
      <c r="L1690" s="24">
        <f>L1689+IF(Limit=Oui,MAX(0,O1689),O1689)</f>
        <v>523.31848634921278</v>
      </c>
      <c r="M1690" s="12">
        <f>Cp*RhoP/(N1690*RhoA)*dP/1000*MassivW</f>
        <v>0.41359003849065851</v>
      </c>
      <c r="N1690" s="24">
        <f>IF(L1690&lt;600,425+0.773*L1690-1.69/1000*L1690^2+2.22/1000^2*L1690^3,IF(L1690&lt;735,666+13002/(738-L1690),IF(L1690&lt;900,545+17820/(L1690-731),650)))</f>
        <v>684.86212917173134</v>
      </c>
      <c r="O1690" s="12">
        <f>LambdaP*MassivW/(dP/1000)/(N1690*RhoA)/(1+M1690/3)*(D1690-L1690)*DeltaT-(EXP(M1690/10)-1)*(D1690-D1689)</f>
        <v>0.22679257350326129</v>
      </c>
      <c r="P1690" s="24">
        <f>P1689+IF(Limit=Oui,MAX(0,S1689),S1689)</f>
        <v>523.31848634921278</v>
      </c>
      <c r="Q1690" s="12">
        <f>Cp*RhoP/(R1690*RhoA)*dP/1000*MassivSI</f>
        <v>0.41359003849065851</v>
      </c>
      <c r="R1690" s="24">
        <f>IF(P1690&lt;600,425+0.773*P1690-1.69/1000*P1690^2+2.22/1000^2*P1690^3,IF(P1690&lt;735,666+13002/(738-P1690),IF(P1690&lt;900,545+17820/(P1690-731),650)))</f>
        <v>684.86212917173134</v>
      </c>
      <c r="S1690" s="12">
        <f>LambdaP*MassivSI/(dP/1000)/(R1690*RhoA)/(1+Q1690/3)*(D1690-P1690)*DeltaT-(EXP(Q1690/10)-1)*(D1690-D1689)</f>
        <v>0.22679257350326129</v>
      </c>
    </row>
    <row r="1691" spans="2:19" x14ac:dyDescent="0.25">
      <c r="B1691" s="3">
        <f t="shared" si="104"/>
        <v>8365</v>
      </c>
      <c r="C1691" s="14">
        <f t="shared" si="105"/>
        <v>139.41666666666666</v>
      </c>
      <c r="D1691" s="11">
        <f t="shared" si="106"/>
        <v>1071.4888930229704</v>
      </c>
      <c r="E1691" s="11">
        <f t="shared" si="107"/>
        <v>523.54527892271608</v>
      </c>
      <c r="F1691" s="11">
        <f>L1691</f>
        <v>523.54527892271608</v>
      </c>
      <c r="G1691" s="11">
        <f>P1691</f>
        <v>523.54527892271608</v>
      </c>
      <c r="H1691" s="24">
        <f>H1690+IF(Limit=Oui,MAX(0,K1690),K1690)</f>
        <v>523.54527892271608</v>
      </c>
      <c r="I1691" s="12">
        <f>Cp*RhoP/(J1691*RhoA)*dP/1000*MassivSS</f>
        <v>0.41347659591126118</v>
      </c>
      <c r="J1691" s="24">
        <f>IF(H1691&lt;600,425+0.773*H1691-1.69/1000*H1691^2+2.22/1000^2*H1691^3,IF(H1691&lt;735,666+13002/(738-H1691),IF(H1691&lt;900,545+17820/(H1691-731),650)))</f>
        <v>685.05002983462975</v>
      </c>
      <c r="K1691" s="12">
        <f>LambdaP*MassivSS/(dP/1000)/(J1691*RhoA)/(1+I1691/3)*(D1691-H1691)*DeltaT-(EXP(I1691/10)-1)*(D1691-D1690)</f>
        <v>0.22668256586561703</v>
      </c>
      <c r="L1691" s="24">
        <f>L1690+IF(Limit=Oui,MAX(0,O1690),O1690)</f>
        <v>523.54527892271608</v>
      </c>
      <c r="M1691" s="12">
        <f>Cp*RhoP/(N1691*RhoA)*dP/1000*MassivW</f>
        <v>0.41347659591126118</v>
      </c>
      <c r="N1691" s="24">
        <f>IF(L1691&lt;600,425+0.773*L1691-1.69/1000*L1691^2+2.22/1000^2*L1691^3,IF(L1691&lt;735,666+13002/(738-L1691),IF(L1691&lt;900,545+17820/(L1691-731),650)))</f>
        <v>685.05002983462975</v>
      </c>
      <c r="O1691" s="12">
        <f>LambdaP*MassivW/(dP/1000)/(N1691*RhoA)/(1+M1691/3)*(D1691-L1691)*DeltaT-(EXP(M1691/10)-1)*(D1691-D1690)</f>
        <v>0.22668256586561703</v>
      </c>
      <c r="P1691" s="24">
        <f>P1690+IF(Limit=Oui,MAX(0,S1690),S1690)</f>
        <v>523.54527892271608</v>
      </c>
      <c r="Q1691" s="12">
        <f>Cp*RhoP/(R1691*RhoA)*dP/1000*MassivSI</f>
        <v>0.41347659591126118</v>
      </c>
      <c r="R1691" s="24">
        <f>IF(P1691&lt;600,425+0.773*P1691-1.69/1000*P1691^2+2.22/1000^2*P1691^3,IF(P1691&lt;735,666+13002/(738-P1691),IF(P1691&lt;900,545+17820/(P1691-731),650)))</f>
        <v>685.05002983462975</v>
      </c>
      <c r="S1691" s="12">
        <f>LambdaP*MassivSI/(dP/1000)/(R1691*RhoA)/(1+Q1691/3)*(D1691-P1691)*DeltaT-(EXP(Q1691/10)-1)*(D1691-D1690)</f>
        <v>0.22668256586561703</v>
      </c>
    </row>
    <row r="1692" spans="2:19" x14ac:dyDescent="0.25">
      <c r="B1692" s="3">
        <f t="shared" si="104"/>
        <v>8370</v>
      </c>
      <c r="C1692" s="14">
        <f t="shared" si="105"/>
        <v>139.5</v>
      </c>
      <c r="D1692" s="11">
        <f t="shared" si="106"/>
        <v>1071.578344724885</v>
      </c>
      <c r="E1692" s="11">
        <f t="shared" si="107"/>
        <v>523.77196148858172</v>
      </c>
      <c r="F1692" s="11">
        <f>L1692</f>
        <v>523.77196148858172</v>
      </c>
      <c r="G1692" s="11">
        <f>P1692</f>
        <v>523.77196148858172</v>
      </c>
      <c r="H1692" s="24">
        <f>H1691+IF(Limit=Oui,MAX(0,K1691),K1691)</f>
        <v>523.77196148858172</v>
      </c>
      <c r="I1692" s="12">
        <f>Cp*RhoP/(J1692*RhoA)*dP/1000*MassivSS</f>
        <v>0.41336315910723848</v>
      </c>
      <c r="J1692" s="24">
        <f>IF(H1692&lt;600,425+0.773*H1692-1.69/1000*H1692^2+2.22/1000^2*H1692^3,IF(H1692&lt;735,666+13002/(738-H1692),IF(H1692&lt;900,545+17820/(H1692-731),650)))</f>
        <v>685.23802405779156</v>
      </c>
      <c r="K1692" s="12">
        <f>LambdaP*MassivSS/(dP/1000)/(J1692*RhoA)/(1+I1692/3)*(D1692-H1692)*DeltaT-(EXP(I1692/10)-1)*(D1692-D1691)</f>
        <v>0.226572604970565</v>
      </c>
      <c r="L1692" s="24">
        <f>L1691+IF(Limit=Oui,MAX(0,O1691),O1691)</f>
        <v>523.77196148858172</v>
      </c>
      <c r="M1692" s="12">
        <f>Cp*RhoP/(N1692*RhoA)*dP/1000*MassivW</f>
        <v>0.41336315910723848</v>
      </c>
      <c r="N1692" s="24">
        <f>IF(L1692&lt;600,425+0.773*L1692-1.69/1000*L1692^2+2.22/1000^2*L1692^3,IF(L1692&lt;735,666+13002/(738-L1692),IF(L1692&lt;900,545+17820/(L1692-731),650)))</f>
        <v>685.23802405779156</v>
      </c>
      <c r="O1692" s="12">
        <f>LambdaP*MassivW/(dP/1000)/(N1692*RhoA)/(1+M1692/3)*(D1692-L1692)*DeltaT-(EXP(M1692/10)-1)*(D1692-D1691)</f>
        <v>0.226572604970565</v>
      </c>
      <c r="P1692" s="24">
        <f>P1691+IF(Limit=Oui,MAX(0,S1691),S1691)</f>
        <v>523.77196148858172</v>
      </c>
      <c r="Q1692" s="12">
        <f>Cp*RhoP/(R1692*RhoA)*dP/1000*MassivSI</f>
        <v>0.41336315910723848</v>
      </c>
      <c r="R1692" s="24">
        <f>IF(P1692&lt;600,425+0.773*P1692-1.69/1000*P1692^2+2.22/1000^2*P1692^3,IF(P1692&lt;735,666+13002/(738-P1692),IF(P1692&lt;900,545+17820/(P1692-731),650)))</f>
        <v>685.23802405779156</v>
      </c>
      <c r="S1692" s="12">
        <f>LambdaP*MassivSI/(dP/1000)/(R1692*RhoA)/(1+Q1692/3)*(D1692-P1692)*DeltaT-(EXP(Q1692/10)-1)*(D1692-D1691)</f>
        <v>0.226572604970565</v>
      </c>
    </row>
    <row r="1693" spans="2:19" x14ac:dyDescent="0.25">
      <c r="B1693" s="3">
        <f t="shared" si="104"/>
        <v>8375</v>
      </c>
      <c r="C1693" s="14">
        <f t="shared" si="105"/>
        <v>139.58333333333334</v>
      </c>
      <c r="D1693" s="11">
        <f t="shared" si="106"/>
        <v>1071.6677430546592</v>
      </c>
      <c r="E1693" s="11">
        <f t="shared" si="107"/>
        <v>523.99853409355228</v>
      </c>
      <c r="F1693" s="11">
        <f>L1693</f>
        <v>523.99853409355228</v>
      </c>
      <c r="G1693" s="11">
        <f>P1693</f>
        <v>523.99853409355228</v>
      </c>
      <c r="H1693" s="24">
        <f>H1692+IF(Limit=Oui,MAX(0,K1692),K1692)</f>
        <v>523.99853409355228</v>
      </c>
      <c r="I1693" s="12">
        <f>Cp*RhoP/(J1693*RhoA)*dP/1000*MassivSS</f>
        <v>0.41324972816549604</v>
      </c>
      <c r="J1693" s="24">
        <f>IF(H1693&lt;600,425+0.773*H1693-1.69/1000*H1693^2+2.22/1000^2*H1693^3,IF(H1693&lt;735,666+13002/(738-H1693),IF(H1693&lt;900,545+17820/(H1693-731),650)))</f>
        <v>685.42611176623768</v>
      </c>
      <c r="K1693" s="12">
        <f>LambdaP*MassivSS/(dP/1000)/(J1693*RhoA)/(1+I1693/3)*(D1693-H1693)*DeltaT-(EXP(I1693/10)-1)*(D1693-D1692)</f>
        <v>0.22646269085786178</v>
      </c>
      <c r="L1693" s="24">
        <f>L1692+IF(Limit=Oui,MAX(0,O1692),O1692)</f>
        <v>523.99853409355228</v>
      </c>
      <c r="M1693" s="12">
        <f>Cp*RhoP/(N1693*RhoA)*dP/1000*MassivW</f>
        <v>0.41324972816549604</v>
      </c>
      <c r="N1693" s="24">
        <f>IF(L1693&lt;600,425+0.773*L1693-1.69/1000*L1693^2+2.22/1000^2*L1693^3,IF(L1693&lt;735,666+13002/(738-L1693),IF(L1693&lt;900,545+17820/(L1693-731),650)))</f>
        <v>685.42611176623768</v>
      </c>
      <c r="O1693" s="12">
        <f>LambdaP*MassivW/(dP/1000)/(N1693*RhoA)/(1+M1693/3)*(D1693-L1693)*DeltaT-(EXP(M1693/10)-1)*(D1693-D1692)</f>
        <v>0.22646269085786178</v>
      </c>
      <c r="P1693" s="24">
        <f>P1692+IF(Limit=Oui,MAX(0,S1692),S1692)</f>
        <v>523.99853409355228</v>
      </c>
      <c r="Q1693" s="12">
        <f>Cp*RhoP/(R1693*RhoA)*dP/1000*MassivSI</f>
        <v>0.41324972816549604</v>
      </c>
      <c r="R1693" s="24">
        <f>IF(P1693&lt;600,425+0.773*P1693-1.69/1000*P1693^2+2.22/1000^2*P1693^3,IF(P1693&lt;735,666+13002/(738-P1693),IF(P1693&lt;900,545+17820/(P1693-731),650)))</f>
        <v>685.42611176623768</v>
      </c>
      <c r="S1693" s="12">
        <f>LambdaP*MassivSI/(dP/1000)/(R1693*RhoA)/(1+Q1693/3)*(D1693-P1693)*DeltaT-(EXP(Q1693/10)-1)*(D1693-D1692)</f>
        <v>0.22646269085786178</v>
      </c>
    </row>
    <row r="1694" spans="2:19" x14ac:dyDescent="0.25">
      <c r="B1694" s="3">
        <f t="shared" si="104"/>
        <v>8380</v>
      </c>
      <c r="C1694" s="14">
        <f t="shared" si="105"/>
        <v>139.66666666666666</v>
      </c>
      <c r="D1694" s="11">
        <f t="shared" si="106"/>
        <v>1071.7570880759451</v>
      </c>
      <c r="E1694" s="11">
        <f t="shared" si="107"/>
        <v>524.22499678441011</v>
      </c>
      <c r="F1694" s="11">
        <f>L1694</f>
        <v>524.22499678441011</v>
      </c>
      <c r="G1694" s="11">
        <f>P1694</f>
        <v>524.22499678441011</v>
      </c>
      <c r="H1694" s="24">
        <f>H1693+IF(Limit=Oui,MAX(0,K1693),K1693)</f>
        <v>524.22499678441011</v>
      </c>
      <c r="I1694" s="12">
        <f>Cp*RhoP/(J1694*RhoA)*dP/1000*MassivSS</f>
        <v>0.41313630317287126</v>
      </c>
      <c r="J1694" s="24">
        <f>IF(H1694&lt;600,425+0.773*H1694-1.69/1000*H1694^2+2.22/1000^2*H1694^3,IF(H1694&lt;735,666+13002/(738-H1694),IF(H1694&lt;900,545+17820/(H1694-731),650)))</f>
        <v>685.61429288485374</v>
      </c>
      <c r="K1694" s="12">
        <f>LambdaP*MassivSS/(dP/1000)/(J1694*RhoA)/(1+I1694/3)*(D1694-H1694)*DeltaT-(EXP(I1694/10)-1)*(D1694-D1693)</f>
        <v>0.22635282356708547</v>
      </c>
      <c r="L1694" s="24">
        <f>L1693+IF(Limit=Oui,MAX(0,O1693),O1693)</f>
        <v>524.22499678441011</v>
      </c>
      <c r="M1694" s="12">
        <f>Cp*RhoP/(N1694*RhoA)*dP/1000*MassivW</f>
        <v>0.41313630317287126</v>
      </c>
      <c r="N1694" s="24">
        <f>IF(L1694&lt;600,425+0.773*L1694-1.69/1000*L1694^2+2.22/1000^2*L1694^3,IF(L1694&lt;735,666+13002/(738-L1694),IF(L1694&lt;900,545+17820/(L1694-731),650)))</f>
        <v>685.61429288485374</v>
      </c>
      <c r="O1694" s="12">
        <f>LambdaP*MassivW/(dP/1000)/(N1694*RhoA)/(1+M1694/3)*(D1694-L1694)*DeltaT-(EXP(M1694/10)-1)*(D1694-D1693)</f>
        <v>0.22635282356708547</v>
      </c>
      <c r="P1694" s="24">
        <f>P1693+IF(Limit=Oui,MAX(0,S1693),S1693)</f>
        <v>524.22499678441011</v>
      </c>
      <c r="Q1694" s="12">
        <f>Cp*RhoP/(R1694*RhoA)*dP/1000*MassivSI</f>
        <v>0.41313630317287126</v>
      </c>
      <c r="R1694" s="24">
        <f>IF(P1694&lt;600,425+0.773*P1694-1.69/1000*P1694^2+2.22/1000^2*P1694^3,IF(P1694&lt;735,666+13002/(738-P1694),IF(P1694&lt;900,545+17820/(P1694-731),650)))</f>
        <v>685.61429288485374</v>
      </c>
      <c r="S1694" s="12">
        <f>LambdaP*MassivSI/(dP/1000)/(R1694*RhoA)/(1+Q1694/3)*(D1694-P1694)*DeltaT-(EXP(Q1694/10)-1)*(D1694-D1693)</f>
        <v>0.22635282356708547</v>
      </c>
    </row>
    <row r="1695" spans="2:19" x14ac:dyDescent="0.25">
      <c r="B1695" s="3">
        <f t="shared" si="104"/>
        <v>8385</v>
      </c>
      <c r="C1695" s="14">
        <f t="shared" si="105"/>
        <v>139.75</v>
      </c>
      <c r="D1695" s="11">
        <f t="shared" si="106"/>
        <v>1071.8463798522805</v>
      </c>
      <c r="E1695" s="11">
        <f t="shared" si="107"/>
        <v>524.45134960797725</v>
      </c>
      <c r="F1695" s="11">
        <f>L1695</f>
        <v>524.45134960797725</v>
      </c>
      <c r="G1695" s="11">
        <f>P1695</f>
        <v>524.45134960797725</v>
      </c>
      <c r="H1695" s="24">
        <f>H1694+IF(Limit=Oui,MAX(0,K1694),K1694)</f>
        <v>524.45134960797725</v>
      </c>
      <c r="I1695" s="12">
        <f>Cp*RhoP/(J1695*RhoA)*dP/1000*MassivSS</f>
        <v>0.41302288421613231</v>
      </c>
      <c r="J1695" s="24">
        <f>IF(H1695&lt;600,425+0.773*H1695-1.69/1000*H1695^2+2.22/1000^2*H1695^3,IF(H1695&lt;735,666+13002/(738-H1695),IF(H1695&lt;900,545+17820/(H1695-731),650)))</f>
        <v>685.80256733839121</v>
      </c>
      <c r="K1695" s="12">
        <f>LambdaP*MassivSS/(dP/1000)/(J1695*RhoA)/(1+I1695/3)*(D1695-H1695)*DeltaT-(EXP(I1695/10)-1)*(D1695-D1694)</f>
        <v>0.22624300313770287</v>
      </c>
      <c r="L1695" s="24">
        <f>L1694+IF(Limit=Oui,MAX(0,O1694),O1694)</f>
        <v>524.45134960797725</v>
      </c>
      <c r="M1695" s="12">
        <f>Cp*RhoP/(N1695*RhoA)*dP/1000*MassivW</f>
        <v>0.41302288421613231</v>
      </c>
      <c r="N1695" s="24">
        <f>IF(L1695&lt;600,425+0.773*L1695-1.69/1000*L1695^2+2.22/1000^2*L1695^3,IF(L1695&lt;735,666+13002/(738-L1695),IF(L1695&lt;900,545+17820/(L1695-731),650)))</f>
        <v>685.80256733839121</v>
      </c>
      <c r="O1695" s="12">
        <f>LambdaP*MassivW/(dP/1000)/(N1695*RhoA)/(1+M1695/3)*(D1695-L1695)*DeltaT-(EXP(M1695/10)-1)*(D1695-D1694)</f>
        <v>0.22624300313770287</v>
      </c>
      <c r="P1695" s="24">
        <f>P1694+IF(Limit=Oui,MAX(0,S1694),S1694)</f>
        <v>524.45134960797725</v>
      </c>
      <c r="Q1695" s="12">
        <f>Cp*RhoP/(R1695*RhoA)*dP/1000*MassivSI</f>
        <v>0.41302288421613231</v>
      </c>
      <c r="R1695" s="24">
        <f>IF(P1695&lt;600,425+0.773*P1695-1.69/1000*P1695^2+2.22/1000^2*P1695^3,IF(P1695&lt;735,666+13002/(738-P1695),IF(P1695&lt;900,545+17820/(P1695-731),650)))</f>
        <v>685.80256733839121</v>
      </c>
      <c r="S1695" s="12">
        <f>LambdaP*MassivSI/(dP/1000)/(R1695*RhoA)/(1+Q1695/3)*(D1695-P1695)*DeltaT-(EXP(Q1695/10)-1)*(D1695-D1694)</f>
        <v>0.22624300313770287</v>
      </c>
    </row>
    <row r="1696" spans="2:19" x14ac:dyDescent="0.25">
      <c r="B1696" s="3">
        <f t="shared" si="104"/>
        <v>8390</v>
      </c>
      <c r="C1696" s="14">
        <f t="shared" si="105"/>
        <v>139.83333333333334</v>
      </c>
      <c r="D1696" s="11">
        <f t="shared" si="106"/>
        <v>1071.9356184470905</v>
      </c>
      <c r="E1696" s="11">
        <f t="shared" si="107"/>
        <v>524.67759261111496</v>
      </c>
      <c r="F1696" s="11">
        <f>L1696</f>
        <v>524.67759261111496</v>
      </c>
      <c r="G1696" s="11">
        <f>P1696</f>
        <v>524.67759261111496</v>
      </c>
      <c r="H1696" s="24">
        <f>H1695+IF(Limit=Oui,MAX(0,K1695),K1695)</f>
        <v>524.67759261111496</v>
      </c>
      <c r="I1696" s="12">
        <f>Cp*RhoP/(J1696*RhoA)*dP/1000*MassivSS</f>
        <v>0.41290947138197925</v>
      </c>
      <c r="J1696" s="24">
        <f>IF(H1696&lt;600,425+0.773*H1696-1.69/1000*H1696^2+2.22/1000^2*H1696^3,IF(H1696&lt;735,666+13002/(738-H1696),IF(H1696&lt;900,545+17820/(H1696-731),650)))</f>
        <v>685.99093505146652</v>
      </c>
      <c r="K1696" s="12">
        <f>LambdaP*MassivSS/(dP/1000)/(J1696*RhoA)/(1+I1696/3)*(D1696-H1696)*DeltaT-(EXP(I1696/10)-1)*(D1696-D1695)</f>
        <v>0.2261332296089649</v>
      </c>
      <c r="L1696" s="24">
        <f>L1695+IF(Limit=Oui,MAX(0,O1695),O1695)</f>
        <v>524.67759261111496</v>
      </c>
      <c r="M1696" s="12">
        <f>Cp*RhoP/(N1696*RhoA)*dP/1000*MassivW</f>
        <v>0.41290947138197925</v>
      </c>
      <c r="N1696" s="24">
        <f>IF(L1696&lt;600,425+0.773*L1696-1.69/1000*L1696^2+2.22/1000^2*L1696^3,IF(L1696&lt;735,666+13002/(738-L1696),IF(L1696&lt;900,545+17820/(L1696-731),650)))</f>
        <v>685.99093505146652</v>
      </c>
      <c r="O1696" s="12">
        <f>LambdaP*MassivW/(dP/1000)/(N1696*RhoA)/(1+M1696/3)*(D1696-L1696)*DeltaT-(EXP(M1696/10)-1)*(D1696-D1695)</f>
        <v>0.2261332296089649</v>
      </c>
      <c r="P1696" s="24">
        <f>P1695+IF(Limit=Oui,MAX(0,S1695),S1695)</f>
        <v>524.67759261111496</v>
      </c>
      <c r="Q1696" s="12">
        <f>Cp*RhoP/(R1696*RhoA)*dP/1000*MassivSI</f>
        <v>0.41290947138197925</v>
      </c>
      <c r="R1696" s="24">
        <f>IF(P1696&lt;600,425+0.773*P1696-1.69/1000*P1696^2+2.22/1000^2*P1696^3,IF(P1696&lt;735,666+13002/(738-P1696),IF(P1696&lt;900,545+17820/(P1696-731),650)))</f>
        <v>685.99093505146652</v>
      </c>
      <c r="S1696" s="12">
        <f>LambdaP*MassivSI/(dP/1000)/(R1696*RhoA)/(1+Q1696/3)*(D1696-P1696)*DeltaT-(EXP(Q1696/10)-1)*(D1696-D1695)</f>
        <v>0.2261332296089649</v>
      </c>
    </row>
    <row r="1697" spans="2:19" x14ac:dyDescent="0.25">
      <c r="B1697" s="3">
        <f t="shared" si="104"/>
        <v>8395</v>
      </c>
      <c r="C1697" s="14">
        <f t="shared" si="105"/>
        <v>139.91666666666666</v>
      </c>
      <c r="D1697" s="11">
        <f t="shared" si="106"/>
        <v>1072.024803923686</v>
      </c>
      <c r="E1697" s="11">
        <f t="shared" si="107"/>
        <v>524.90372584072395</v>
      </c>
      <c r="F1697" s="11">
        <f>L1697</f>
        <v>524.90372584072395</v>
      </c>
      <c r="G1697" s="11">
        <f>P1697</f>
        <v>524.90372584072395</v>
      </c>
      <c r="H1697" s="24">
        <f>H1696+IF(Limit=Oui,MAX(0,K1696),K1696)</f>
        <v>524.90372584072395</v>
      </c>
      <c r="I1697" s="12">
        <f>Cp*RhoP/(J1697*RhoA)*dP/1000*MassivSS</f>
        <v>0.41279606475704145</v>
      </c>
      <c r="J1697" s="24">
        <f>IF(H1697&lt;600,425+0.773*H1697-1.69/1000*H1697^2+2.22/1000^2*H1697^3,IF(H1697&lt;735,666+13002/(738-H1697),IF(H1697&lt;900,545+17820/(H1697-731),650)))</f>
        <v>686.1793959485633</v>
      </c>
      <c r="K1697" s="12">
        <f>LambdaP*MassivSS/(dP/1000)/(J1697*RhoA)/(1+I1697/3)*(D1697-H1697)*DeltaT-(EXP(I1697/10)-1)*(D1697-D1696)</f>
        <v>0.22602350302005844</v>
      </c>
      <c r="L1697" s="24">
        <f>L1696+IF(Limit=Oui,MAX(0,O1696),O1696)</f>
        <v>524.90372584072395</v>
      </c>
      <c r="M1697" s="12">
        <f>Cp*RhoP/(N1697*RhoA)*dP/1000*MassivW</f>
        <v>0.41279606475704145</v>
      </c>
      <c r="N1697" s="24">
        <f>IF(L1697&lt;600,425+0.773*L1697-1.69/1000*L1697^2+2.22/1000^2*L1697^3,IF(L1697&lt;735,666+13002/(738-L1697),IF(L1697&lt;900,545+17820/(L1697-731),650)))</f>
        <v>686.1793959485633</v>
      </c>
      <c r="O1697" s="12">
        <f>LambdaP*MassivW/(dP/1000)/(N1697*RhoA)/(1+M1697/3)*(D1697-L1697)*DeltaT-(EXP(M1697/10)-1)*(D1697-D1696)</f>
        <v>0.22602350302005844</v>
      </c>
      <c r="P1697" s="24">
        <f>P1696+IF(Limit=Oui,MAX(0,S1696),S1696)</f>
        <v>524.90372584072395</v>
      </c>
      <c r="Q1697" s="12">
        <f>Cp*RhoP/(R1697*RhoA)*dP/1000*MassivSI</f>
        <v>0.41279606475704145</v>
      </c>
      <c r="R1697" s="24">
        <f>IF(P1697&lt;600,425+0.773*P1697-1.69/1000*P1697^2+2.22/1000^2*P1697^3,IF(P1697&lt;735,666+13002/(738-P1697),IF(P1697&lt;900,545+17820/(P1697-731),650)))</f>
        <v>686.1793959485633</v>
      </c>
      <c r="S1697" s="12">
        <f>LambdaP*MassivSI/(dP/1000)/(R1697*RhoA)/(1+Q1697/3)*(D1697-P1697)*DeltaT-(EXP(Q1697/10)-1)*(D1697-D1696)</f>
        <v>0.22602350302005844</v>
      </c>
    </row>
    <row r="1698" spans="2:19" x14ac:dyDescent="0.25">
      <c r="B1698" s="3">
        <f t="shared" si="104"/>
        <v>8400</v>
      </c>
      <c r="C1698" s="14">
        <f t="shared" si="105"/>
        <v>140</v>
      </c>
      <c r="D1698" s="11">
        <f t="shared" si="106"/>
        <v>1072.1139363452658</v>
      </c>
      <c r="E1698" s="11">
        <f t="shared" si="107"/>
        <v>525.12974934374404</v>
      </c>
      <c r="F1698" s="11">
        <f>L1698</f>
        <v>525.12974934374404</v>
      </c>
      <c r="G1698" s="11">
        <f>P1698</f>
        <v>525.12974934374404</v>
      </c>
      <c r="H1698" s="24">
        <f>H1697+IF(Limit=Oui,MAX(0,K1697),K1697)</f>
        <v>525.12974934374404</v>
      </c>
      <c r="I1698" s="12">
        <f>Cp*RhoP/(J1698*RhoA)*dP/1000*MassivSS</f>
        <v>0.41268266442787799</v>
      </c>
      <c r="J1698" s="24">
        <f>IF(H1698&lt;600,425+0.773*H1698-1.69/1000*H1698^2+2.22/1000^2*H1698^3,IF(H1698&lt;735,666+13002/(738-H1698),IF(H1698&lt;900,545+17820/(H1698-731),650)))</f>
        <v>686.36794995403284</v>
      </c>
      <c r="K1698" s="12">
        <f>LambdaP*MassivSS/(dP/1000)/(J1698*RhoA)/(1+I1698/3)*(D1698-H1698)*DeltaT-(EXP(I1698/10)-1)*(D1698-D1697)</f>
        <v>0.22591382340993535</v>
      </c>
      <c r="L1698" s="24">
        <f>L1697+IF(Limit=Oui,MAX(0,O1697),O1697)</f>
        <v>525.12974934374404</v>
      </c>
      <c r="M1698" s="12">
        <f>Cp*RhoP/(N1698*RhoA)*dP/1000*MassivW</f>
        <v>0.41268266442787799</v>
      </c>
      <c r="N1698" s="24">
        <f>IF(L1698&lt;600,425+0.773*L1698-1.69/1000*L1698^2+2.22/1000^2*L1698^3,IF(L1698&lt;735,666+13002/(738-L1698),IF(L1698&lt;900,545+17820/(L1698-731),650)))</f>
        <v>686.36794995403284</v>
      </c>
      <c r="O1698" s="12">
        <f>LambdaP*MassivW/(dP/1000)/(N1698*RhoA)/(1+M1698/3)*(D1698-L1698)*DeltaT-(EXP(M1698/10)-1)*(D1698-D1697)</f>
        <v>0.22591382340993535</v>
      </c>
      <c r="P1698" s="24">
        <f>P1697+IF(Limit=Oui,MAX(0,S1697),S1697)</f>
        <v>525.12974934374404</v>
      </c>
      <c r="Q1698" s="12">
        <f>Cp*RhoP/(R1698*RhoA)*dP/1000*MassivSI</f>
        <v>0.41268266442787799</v>
      </c>
      <c r="R1698" s="24">
        <f>IF(P1698&lt;600,425+0.773*P1698-1.69/1000*P1698^2+2.22/1000^2*P1698^3,IF(P1698&lt;735,666+13002/(738-P1698),IF(P1698&lt;900,545+17820/(P1698-731),650)))</f>
        <v>686.36794995403284</v>
      </c>
      <c r="S1698" s="12">
        <f>LambdaP*MassivSI/(dP/1000)/(R1698*RhoA)/(1+Q1698/3)*(D1698-P1698)*DeltaT-(EXP(Q1698/10)-1)*(D1698-D1697)</f>
        <v>0.22591382340993535</v>
      </c>
    </row>
    <row r="1699" spans="2:19" x14ac:dyDescent="0.25">
      <c r="B1699" s="3">
        <f t="shared" si="104"/>
        <v>8405</v>
      </c>
      <c r="C1699" s="14">
        <f t="shared" si="105"/>
        <v>140.08333333333334</v>
      </c>
      <c r="D1699" s="11">
        <f t="shared" si="106"/>
        <v>1072.2030157749148</v>
      </c>
      <c r="E1699" s="11">
        <f t="shared" si="107"/>
        <v>525.35566316715392</v>
      </c>
      <c r="F1699" s="11">
        <f>L1699</f>
        <v>525.35566316715392</v>
      </c>
      <c r="G1699" s="11">
        <f>P1699</f>
        <v>525.35566316715392</v>
      </c>
      <c r="H1699" s="24">
        <f>H1698+IF(Limit=Oui,MAX(0,K1698),K1698)</f>
        <v>525.35566316715392</v>
      </c>
      <c r="I1699" s="12">
        <f>Cp*RhoP/(J1699*RhoA)*dP/1000*MassivSS</f>
        <v>0.4125692704809773</v>
      </c>
      <c r="J1699" s="24">
        <f>IF(H1699&lt;600,425+0.773*H1699-1.69/1000*H1699^2+2.22/1000^2*H1699^3,IF(H1699&lt;735,666+13002/(738-H1699),IF(H1699&lt;900,545+17820/(H1699-731),650)))</f>
        <v>686.55659699209423</v>
      </c>
      <c r="K1699" s="12">
        <f>LambdaP*MassivSS/(dP/1000)/(J1699*RhoA)/(1+I1699/3)*(D1699-H1699)*DeltaT-(EXP(I1699/10)-1)*(D1699-D1698)</f>
        <v>0.22580419081747438</v>
      </c>
      <c r="L1699" s="24">
        <f>L1698+IF(Limit=Oui,MAX(0,O1698),O1698)</f>
        <v>525.35566316715392</v>
      </c>
      <c r="M1699" s="12">
        <f>Cp*RhoP/(N1699*RhoA)*dP/1000*MassivW</f>
        <v>0.4125692704809773</v>
      </c>
      <c r="N1699" s="24">
        <f>IF(L1699&lt;600,425+0.773*L1699-1.69/1000*L1699^2+2.22/1000^2*L1699^3,IF(L1699&lt;735,666+13002/(738-L1699),IF(L1699&lt;900,545+17820/(L1699-731),650)))</f>
        <v>686.55659699209423</v>
      </c>
      <c r="O1699" s="12">
        <f>LambdaP*MassivW/(dP/1000)/(N1699*RhoA)/(1+M1699/3)*(D1699-L1699)*DeltaT-(EXP(M1699/10)-1)*(D1699-D1698)</f>
        <v>0.22580419081747438</v>
      </c>
      <c r="P1699" s="24">
        <f>P1698+IF(Limit=Oui,MAX(0,S1698),S1698)</f>
        <v>525.35566316715392</v>
      </c>
      <c r="Q1699" s="12">
        <f>Cp*RhoP/(R1699*RhoA)*dP/1000*MassivSI</f>
        <v>0.4125692704809773</v>
      </c>
      <c r="R1699" s="24">
        <f>IF(P1699&lt;600,425+0.773*P1699-1.69/1000*P1699^2+2.22/1000^2*P1699^3,IF(P1699&lt;735,666+13002/(738-P1699),IF(P1699&lt;900,545+17820/(P1699-731),650)))</f>
        <v>686.55659699209423</v>
      </c>
      <c r="S1699" s="12">
        <f>LambdaP*MassivSI/(dP/1000)/(R1699*RhoA)/(1+Q1699/3)*(D1699-P1699)*DeltaT-(EXP(Q1699/10)-1)*(D1699-D1698)</f>
        <v>0.22580419081747438</v>
      </c>
    </row>
    <row r="1700" spans="2:19" x14ac:dyDescent="0.25">
      <c r="B1700" s="3">
        <f t="shared" si="104"/>
        <v>8410</v>
      </c>
      <c r="C1700" s="14">
        <f t="shared" si="105"/>
        <v>140.16666666666666</v>
      </c>
      <c r="D1700" s="11">
        <f t="shared" si="106"/>
        <v>1072.2920422756069</v>
      </c>
      <c r="E1700" s="11">
        <f t="shared" si="107"/>
        <v>525.58146735797141</v>
      </c>
      <c r="F1700" s="11">
        <f>L1700</f>
        <v>525.58146735797141</v>
      </c>
      <c r="G1700" s="11">
        <f>P1700</f>
        <v>525.58146735797141</v>
      </c>
      <c r="H1700" s="24">
        <f>H1699+IF(Limit=Oui,MAX(0,K1699),K1699)</f>
        <v>525.58146735797141</v>
      </c>
      <c r="I1700" s="12">
        <f>Cp*RhoP/(J1700*RhoA)*dP/1000*MassivSS</f>
        <v>0.41245588300275643</v>
      </c>
      <c r="J1700" s="24">
        <f>IF(H1700&lt;600,425+0.773*H1700-1.69/1000*H1700^2+2.22/1000^2*H1700^3,IF(H1700&lt;735,666+13002/(738-H1700),IF(H1700&lt;900,545+17820/(H1700-731),650)))</f>
        <v>686.74533698683535</v>
      </c>
      <c r="K1700" s="12">
        <f>LambdaP*MassivSS/(dP/1000)/(J1700*RhoA)/(1+I1700/3)*(D1700-H1700)*DeltaT-(EXP(I1700/10)-1)*(D1700-D1699)</f>
        <v>0.2256946052813098</v>
      </c>
      <c r="L1700" s="24">
        <f>L1699+IF(Limit=Oui,MAX(0,O1699),O1699)</f>
        <v>525.58146735797141</v>
      </c>
      <c r="M1700" s="12">
        <f>Cp*RhoP/(N1700*RhoA)*dP/1000*MassivW</f>
        <v>0.41245588300275643</v>
      </c>
      <c r="N1700" s="24">
        <f>IF(L1700&lt;600,425+0.773*L1700-1.69/1000*L1700^2+2.22/1000^2*L1700^3,IF(L1700&lt;735,666+13002/(738-L1700),IF(L1700&lt;900,545+17820/(L1700-731),650)))</f>
        <v>686.74533698683535</v>
      </c>
      <c r="O1700" s="12">
        <f>LambdaP*MassivW/(dP/1000)/(N1700*RhoA)/(1+M1700/3)*(D1700-L1700)*DeltaT-(EXP(M1700/10)-1)*(D1700-D1699)</f>
        <v>0.2256946052813098</v>
      </c>
      <c r="P1700" s="24">
        <f>P1699+IF(Limit=Oui,MAX(0,S1699),S1699)</f>
        <v>525.58146735797141</v>
      </c>
      <c r="Q1700" s="12">
        <f>Cp*RhoP/(R1700*RhoA)*dP/1000*MassivSI</f>
        <v>0.41245588300275643</v>
      </c>
      <c r="R1700" s="24">
        <f>IF(P1700&lt;600,425+0.773*P1700-1.69/1000*P1700^2+2.22/1000^2*P1700^3,IF(P1700&lt;735,666+13002/(738-P1700),IF(P1700&lt;900,545+17820/(P1700-731),650)))</f>
        <v>686.74533698683535</v>
      </c>
      <c r="S1700" s="12">
        <f>LambdaP*MassivSI/(dP/1000)/(R1700*RhoA)/(1+Q1700/3)*(D1700-P1700)*DeltaT-(EXP(Q1700/10)-1)*(D1700-D1699)</f>
        <v>0.2256946052813098</v>
      </c>
    </row>
    <row r="1701" spans="2:19" x14ac:dyDescent="0.25">
      <c r="B1701" s="3">
        <f t="shared" si="104"/>
        <v>8415</v>
      </c>
      <c r="C1701" s="14">
        <f t="shared" si="105"/>
        <v>140.25</v>
      </c>
      <c r="D1701" s="11">
        <f t="shared" si="106"/>
        <v>1072.3810159102029</v>
      </c>
      <c r="E1701" s="11">
        <f t="shared" si="107"/>
        <v>525.80716196325272</v>
      </c>
      <c r="F1701" s="11">
        <f>L1701</f>
        <v>525.80716196325272</v>
      </c>
      <c r="G1701" s="11">
        <f>P1701</f>
        <v>525.80716196325272</v>
      </c>
      <c r="H1701" s="24">
        <f>H1700+IF(Limit=Oui,MAX(0,K1700),K1700)</f>
        <v>525.80716196325272</v>
      </c>
      <c r="I1701" s="12">
        <f>Cp*RhoP/(J1701*RhoA)*dP/1000*MassivSS</f>
        <v>0.41234250207955991</v>
      </c>
      <c r="J1701" s="24">
        <f>IF(H1701&lt;600,425+0.773*H1701-1.69/1000*H1701^2+2.22/1000^2*H1701^3,IF(H1701&lt;735,666+13002/(738-H1701),IF(H1701&lt;900,545+17820/(H1701-731),650)))</f>
        <v>686.93416986221382</v>
      </c>
      <c r="K1701" s="12">
        <f>LambdaP*MassivSS/(dP/1000)/(J1701*RhoA)/(1+I1701/3)*(D1701-H1701)*DeltaT-(EXP(I1701/10)-1)*(D1701-D1700)</f>
        <v>0.225585066840022</v>
      </c>
      <c r="L1701" s="24">
        <f>L1700+IF(Limit=Oui,MAX(0,O1700),O1700)</f>
        <v>525.80716196325272</v>
      </c>
      <c r="M1701" s="12">
        <f>Cp*RhoP/(N1701*RhoA)*dP/1000*MassivW</f>
        <v>0.41234250207955991</v>
      </c>
      <c r="N1701" s="24">
        <f>IF(L1701&lt;600,425+0.773*L1701-1.69/1000*L1701^2+2.22/1000^2*L1701^3,IF(L1701&lt;735,666+13002/(738-L1701),IF(L1701&lt;900,545+17820/(L1701-731),650)))</f>
        <v>686.93416986221382</v>
      </c>
      <c r="O1701" s="12">
        <f>LambdaP*MassivW/(dP/1000)/(N1701*RhoA)/(1+M1701/3)*(D1701-L1701)*DeltaT-(EXP(M1701/10)-1)*(D1701-D1700)</f>
        <v>0.225585066840022</v>
      </c>
      <c r="P1701" s="24">
        <f>P1700+IF(Limit=Oui,MAX(0,S1700),S1700)</f>
        <v>525.80716196325272</v>
      </c>
      <c r="Q1701" s="12">
        <f>Cp*RhoP/(R1701*RhoA)*dP/1000*MassivSI</f>
        <v>0.41234250207955991</v>
      </c>
      <c r="R1701" s="24">
        <f>IF(P1701&lt;600,425+0.773*P1701-1.69/1000*P1701^2+2.22/1000^2*P1701^3,IF(P1701&lt;735,666+13002/(738-P1701),IF(P1701&lt;900,545+17820/(P1701-731),650)))</f>
        <v>686.93416986221382</v>
      </c>
      <c r="S1701" s="12">
        <f>LambdaP*MassivSI/(dP/1000)/(R1701*RhoA)/(1+Q1701/3)*(D1701-P1701)*DeltaT-(EXP(Q1701/10)-1)*(D1701-D1700)</f>
        <v>0.225585066840022</v>
      </c>
    </row>
    <row r="1702" spans="2:19" x14ac:dyDescent="0.25">
      <c r="B1702" s="3">
        <f t="shared" si="104"/>
        <v>8420</v>
      </c>
      <c r="C1702" s="14">
        <f t="shared" si="105"/>
        <v>140.33333333333334</v>
      </c>
      <c r="D1702" s="11">
        <f t="shared" si="106"/>
        <v>1072.4699367414516</v>
      </c>
      <c r="E1702" s="11">
        <f t="shared" si="107"/>
        <v>526.03274703009276</v>
      </c>
      <c r="F1702" s="11">
        <f>L1702</f>
        <v>526.03274703009276</v>
      </c>
      <c r="G1702" s="11">
        <f>P1702</f>
        <v>526.03274703009276</v>
      </c>
      <c r="H1702" s="24">
        <f>H1701+IF(Limit=Oui,MAX(0,K1701),K1701)</f>
        <v>526.03274703009276</v>
      </c>
      <c r="I1702" s="12">
        <f>Cp*RhoP/(J1702*RhoA)*dP/1000*MassivSS</f>
        <v>0.41222912779766013</v>
      </c>
      <c r="J1702" s="24">
        <f>IF(H1702&lt;600,425+0.773*H1702-1.69/1000*H1702^2+2.22/1000^2*H1702^3,IF(H1702&lt;735,666+13002/(738-H1702),IF(H1702&lt;900,545+17820/(H1702-731),650)))</f>
        <v>687.1230955420574</v>
      </c>
      <c r="K1702" s="12">
        <f>LambdaP*MassivSS/(dP/1000)/(J1702*RhoA)/(1+I1702/3)*(D1702-H1702)*DeltaT-(EXP(I1702/10)-1)*(D1702-D1701)</f>
        <v>0.22547557553198469</v>
      </c>
      <c r="L1702" s="24">
        <f>L1701+IF(Limit=Oui,MAX(0,O1701),O1701)</f>
        <v>526.03274703009276</v>
      </c>
      <c r="M1702" s="12">
        <f>Cp*RhoP/(N1702*RhoA)*dP/1000*MassivW</f>
        <v>0.41222912779766013</v>
      </c>
      <c r="N1702" s="24">
        <f>IF(L1702&lt;600,425+0.773*L1702-1.69/1000*L1702^2+2.22/1000^2*L1702^3,IF(L1702&lt;735,666+13002/(738-L1702),IF(L1702&lt;900,545+17820/(L1702-731),650)))</f>
        <v>687.1230955420574</v>
      </c>
      <c r="O1702" s="12">
        <f>LambdaP*MassivW/(dP/1000)/(N1702*RhoA)/(1+M1702/3)*(D1702-L1702)*DeltaT-(EXP(M1702/10)-1)*(D1702-D1701)</f>
        <v>0.22547557553198469</v>
      </c>
      <c r="P1702" s="24">
        <f>P1701+IF(Limit=Oui,MAX(0,S1701),S1701)</f>
        <v>526.03274703009276</v>
      </c>
      <c r="Q1702" s="12">
        <f>Cp*RhoP/(R1702*RhoA)*dP/1000*MassivSI</f>
        <v>0.41222912779766013</v>
      </c>
      <c r="R1702" s="24">
        <f>IF(P1702&lt;600,425+0.773*P1702-1.69/1000*P1702^2+2.22/1000^2*P1702^3,IF(P1702&lt;735,666+13002/(738-P1702),IF(P1702&lt;900,545+17820/(P1702-731),650)))</f>
        <v>687.1230955420574</v>
      </c>
      <c r="S1702" s="12">
        <f>LambdaP*MassivSI/(dP/1000)/(R1702*RhoA)/(1+Q1702/3)*(D1702-P1702)*DeltaT-(EXP(Q1702/10)-1)*(D1702-D1701)</f>
        <v>0.22547557553198469</v>
      </c>
    </row>
    <row r="1703" spans="2:19" x14ac:dyDescent="0.25">
      <c r="B1703" s="3">
        <f t="shared" si="104"/>
        <v>8425</v>
      </c>
      <c r="C1703" s="14">
        <f t="shared" si="105"/>
        <v>140.41666666666666</v>
      </c>
      <c r="D1703" s="11">
        <f t="shared" si="106"/>
        <v>1072.558804831991</v>
      </c>
      <c r="E1703" s="11">
        <f t="shared" si="107"/>
        <v>526.25822260562472</v>
      </c>
      <c r="F1703" s="11">
        <f>L1703</f>
        <v>526.25822260562472</v>
      </c>
      <c r="G1703" s="11">
        <f>P1703</f>
        <v>526.25822260562472</v>
      </c>
      <c r="H1703" s="24">
        <f>H1702+IF(Limit=Oui,MAX(0,K1702),K1702)</f>
        <v>526.25822260562472</v>
      </c>
      <c r="I1703" s="12">
        <f>Cp*RhoP/(J1703*RhoA)*dP/1000*MassivSS</f>
        <v>0.41211576024325625</v>
      </c>
      <c r="J1703" s="24">
        <f>IF(H1703&lt;600,425+0.773*H1703-1.69/1000*H1703^2+2.22/1000^2*H1703^3,IF(H1703&lt;735,666+13002/(738-H1703),IF(H1703&lt;900,545+17820/(H1703-731),650)))</f>
        <v>687.31211395006517</v>
      </c>
      <c r="K1703" s="12">
        <f>LambdaP*MassivSS/(dP/1000)/(J1703*RhoA)/(1+I1703/3)*(D1703-H1703)*DeltaT-(EXP(I1703/10)-1)*(D1703-D1702)</f>
        <v>0.22536613139541362</v>
      </c>
      <c r="L1703" s="24">
        <f>L1702+IF(Limit=Oui,MAX(0,O1702),O1702)</f>
        <v>526.25822260562472</v>
      </c>
      <c r="M1703" s="12">
        <f>Cp*RhoP/(N1703*RhoA)*dP/1000*MassivW</f>
        <v>0.41211576024325625</v>
      </c>
      <c r="N1703" s="24">
        <f>IF(L1703&lt;600,425+0.773*L1703-1.69/1000*L1703^2+2.22/1000^2*L1703^3,IF(L1703&lt;735,666+13002/(738-L1703),IF(L1703&lt;900,545+17820/(L1703-731),650)))</f>
        <v>687.31211395006517</v>
      </c>
      <c r="O1703" s="12">
        <f>LambdaP*MassivW/(dP/1000)/(N1703*RhoA)/(1+M1703/3)*(D1703-L1703)*DeltaT-(EXP(M1703/10)-1)*(D1703-D1702)</f>
        <v>0.22536613139541362</v>
      </c>
      <c r="P1703" s="24">
        <f>P1702+IF(Limit=Oui,MAX(0,S1702),S1702)</f>
        <v>526.25822260562472</v>
      </c>
      <c r="Q1703" s="12">
        <f>Cp*RhoP/(R1703*RhoA)*dP/1000*MassivSI</f>
        <v>0.41211576024325625</v>
      </c>
      <c r="R1703" s="24">
        <f>IF(P1703&lt;600,425+0.773*P1703-1.69/1000*P1703^2+2.22/1000^2*P1703^3,IF(P1703&lt;735,666+13002/(738-P1703),IF(P1703&lt;900,545+17820/(P1703-731),650)))</f>
        <v>687.31211395006517</v>
      </c>
      <c r="S1703" s="12">
        <f>LambdaP*MassivSI/(dP/1000)/(R1703*RhoA)/(1+Q1703/3)*(D1703-P1703)*DeltaT-(EXP(Q1703/10)-1)*(D1703-D1702)</f>
        <v>0.22536613139541362</v>
      </c>
    </row>
    <row r="1704" spans="2:19" x14ac:dyDescent="0.25">
      <c r="B1704" s="3">
        <f t="shared" si="104"/>
        <v>8430</v>
      </c>
      <c r="C1704" s="14">
        <f t="shared" si="105"/>
        <v>140.5</v>
      </c>
      <c r="D1704" s="11">
        <f t="shared" si="106"/>
        <v>1072.6476202443464</v>
      </c>
      <c r="E1704" s="11">
        <f t="shared" si="107"/>
        <v>526.48358873702011</v>
      </c>
      <c r="F1704" s="11">
        <f>L1704</f>
        <v>526.48358873702011</v>
      </c>
      <c r="G1704" s="11">
        <f>P1704</f>
        <v>526.48358873702011</v>
      </c>
      <c r="H1704" s="24">
        <f>H1703+IF(Limit=Oui,MAX(0,K1703),K1703)</f>
        <v>526.48358873702011</v>
      </c>
      <c r="I1704" s="12">
        <f>Cp*RhoP/(J1704*RhoA)*dP/1000*MassivSS</f>
        <v>0.41200239950247397</v>
      </c>
      <c r="J1704" s="24">
        <f>IF(H1704&lt;600,425+0.773*H1704-1.69/1000*H1704^2+2.22/1000^2*H1704^3,IF(H1704&lt;735,666+13002/(738-H1704),IF(H1704&lt;900,545+17820/(H1704-731),650)))</f>
        <v>687.50122500980683</v>
      </c>
      <c r="K1704" s="12">
        <f>LambdaP*MassivSS/(dP/1000)/(J1704*RhoA)/(1+I1704/3)*(D1704-H1704)*DeltaT-(EXP(I1704/10)-1)*(D1704-D1703)</f>
        <v>0.22525673446843231</v>
      </c>
      <c r="L1704" s="24">
        <f>L1703+IF(Limit=Oui,MAX(0,O1703),O1703)</f>
        <v>526.48358873702011</v>
      </c>
      <c r="M1704" s="12">
        <f>Cp*RhoP/(N1704*RhoA)*dP/1000*MassivW</f>
        <v>0.41200239950247397</v>
      </c>
      <c r="N1704" s="24">
        <f>IF(L1704&lt;600,425+0.773*L1704-1.69/1000*L1704^2+2.22/1000^2*L1704^3,IF(L1704&lt;735,666+13002/(738-L1704),IF(L1704&lt;900,545+17820/(L1704-731),650)))</f>
        <v>687.50122500980683</v>
      </c>
      <c r="O1704" s="12">
        <f>LambdaP*MassivW/(dP/1000)/(N1704*RhoA)/(1+M1704/3)*(D1704-L1704)*DeltaT-(EXP(M1704/10)-1)*(D1704-D1703)</f>
        <v>0.22525673446843231</v>
      </c>
      <c r="P1704" s="24">
        <f>P1703+IF(Limit=Oui,MAX(0,S1703),S1703)</f>
        <v>526.48358873702011</v>
      </c>
      <c r="Q1704" s="12">
        <f>Cp*RhoP/(R1704*RhoA)*dP/1000*MassivSI</f>
        <v>0.41200239950247397</v>
      </c>
      <c r="R1704" s="24">
        <f>IF(P1704&lt;600,425+0.773*P1704-1.69/1000*P1704^2+2.22/1000^2*P1704^3,IF(P1704&lt;735,666+13002/(738-P1704),IF(P1704&lt;900,545+17820/(P1704-731),650)))</f>
        <v>687.50122500980683</v>
      </c>
      <c r="S1704" s="12">
        <f>LambdaP*MassivSI/(dP/1000)/(R1704*RhoA)/(1+Q1704/3)*(D1704-P1704)*DeltaT-(EXP(Q1704/10)-1)*(D1704-D1703)</f>
        <v>0.22525673446843231</v>
      </c>
    </row>
    <row r="1705" spans="2:19" x14ac:dyDescent="0.25">
      <c r="B1705" s="3">
        <f t="shared" si="104"/>
        <v>8435</v>
      </c>
      <c r="C1705" s="14">
        <f t="shared" si="105"/>
        <v>140.58333333333334</v>
      </c>
      <c r="D1705" s="11">
        <f t="shared" si="106"/>
        <v>1072.7363830409333</v>
      </c>
      <c r="E1705" s="11">
        <f t="shared" si="107"/>
        <v>526.70884547148853</v>
      </c>
      <c r="F1705" s="11">
        <f>L1705</f>
        <v>526.70884547148853</v>
      </c>
      <c r="G1705" s="11">
        <f>P1705</f>
        <v>526.70884547148853</v>
      </c>
      <c r="H1705" s="24">
        <f>H1704+IF(Limit=Oui,MAX(0,K1704),K1704)</f>
        <v>526.70884547148853</v>
      </c>
      <c r="I1705" s="12">
        <f>Cp*RhoP/(J1705*RhoA)*dP/1000*MassivSS</f>
        <v>0.41188904566136436</v>
      </c>
      <c r="J1705" s="24">
        <f>IF(H1705&lt;600,425+0.773*H1705-1.69/1000*H1705^2+2.22/1000^2*H1705^3,IF(H1705&lt;735,666+13002/(738-H1705),IF(H1705&lt;900,545+17820/(H1705-731),650)))</f>
        <v>687.69042864472567</v>
      </c>
      <c r="K1705" s="12">
        <f>LambdaP*MassivSS/(dP/1000)/(J1705*RhoA)/(1+I1705/3)*(D1705-H1705)*DeltaT-(EXP(I1705/10)-1)*(D1705-D1704)</f>
        <v>0.22514738478892965</v>
      </c>
      <c r="L1705" s="24">
        <f>L1704+IF(Limit=Oui,MAX(0,O1704),O1704)</f>
        <v>526.70884547148853</v>
      </c>
      <c r="M1705" s="12">
        <f>Cp*RhoP/(N1705*RhoA)*dP/1000*MassivW</f>
        <v>0.41188904566136436</v>
      </c>
      <c r="N1705" s="24">
        <f>IF(L1705&lt;600,425+0.773*L1705-1.69/1000*L1705^2+2.22/1000^2*L1705^3,IF(L1705&lt;735,666+13002/(738-L1705),IF(L1705&lt;900,545+17820/(L1705-731),650)))</f>
        <v>687.69042864472567</v>
      </c>
      <c r="O1705" s="12">
        <f>LambdaP*MassivW/(dP/1000)/(N1705*RhoA)/(1+M1705/3)*(D1705-L1705)*DeltaT-(EXP(M1705/10)-1)*(D1705-D1704)</f>
        <v>0.22514738478892965</v>
      </c>
      <c r="P1705" s="24">
        <f>P1704+IF(Limit=Oui,MAX(0,S1704),S1704)</f>
        <v>526.70884547148853</v>
      </c>
      <c r="Q1705" s="12">
        <f>Cp*RhoP/(R1705*RhoA)*dP/1000*MassivSI</f>
        <v>0.41188904566136436</v>
      </c>
      <c r="R1705" s="24">
        <f>IF(P1705&lt;600,425+0.773*P1705-1.69/1000*P1705^2+2.22/1000^2*P1705^3,IF(P1705&lt;735,666+13002/(738-P1705),IF(P1705&lt;900,545+17820/(P1705-731),650)))</f>
        <v>687.69042864472567</v>
      </c>
      <c r="S1705" s="12">
        <f>LambdaP*MassivSI/(dP/1000)/(R1705*RhoA)/(1+Q1705/3)*(D1705-P1705)*DeltaT-(EXP(Q1705/10)-1)*(D1705-D1704)</f>
        <v>0.22514738478892965</v>
      </c>
    </row>
    <row r="1706" spans="2:19" x14ac:dyDescent="0.25">
      <c r="B1706" s="3">
        <f t="shared" si="104"/>
        <v>8440</v>
      </c>
      <c r="C1706" s="14">
        <f t="shared" si="105"/>
        <v>140.66666666666666</v>
      </c>
      <c r="D1706" s="11">
        <f t="shared" si="106"/>
        <v>1072.8250932840556</v>
      </c>
      <c r="E1706" s="11">
        <f t="shared" si="107"/>
        <v>526.93399285627743</v>
      </c>
      <c r="F1706" s="11">
        <f>L1706</f>
        <v>526.93399285627743</v>
      </c>
      <c r="G1706" s="11">
        <f>P1706</f>
        <v>526.93399285627743</v>
      </c>
      <c r="H1706" s="24">
        <f>H1705+IF(Limit=Oui,MAX(0,K1705),K1705)</f>
        <v>526.93399285627743</v>
      </c>
      <c r="I1706" s="12">
        <f>Cp*RhoP/(J1706*RhoA)*dP/1000*MassivSS</f>
        <v>0.41177569880590426</v>
      </c>
      <c r="J1706" s="24">
        <f>IF(H1706&lt;600,425+0.773*H1706-1.69/1000*H1706^2+2.22/1000^2*H1706^3,IF(H1706&lt;735,666+13002/(738-H1706),IF(H1706&lt;900,545+17820/(H1706-731),650)))</f>
        <v>687.87972477813742</v>
      </c>
      <c r="K1706" s="12">
        <f>LambdaP*MassivSS/(dP/1000)/(J1706*RhoA)/(1+I1706/3)*(D1706-H1706)*DeltaT-(EXP(I1706/10)-1)*(D1706-D1705)</f>
        <v>0.22503808239472187</v>
      </c>
      <c r="L1706" s="24">
        <f>L1705+IF(Limit=Oui,MAX(0,O1705),O1705)</f>
        <v>526.93399285627743</v>
      </c>
      <c r="M1706" s="12">
        <f>Cp*RhoP/(N1706*RhoA)*dP/1000*MassivW</f>
        <v>0.41177569880590426</v>
      </c>
      <c r="N1706" s="24">
        <f>IF(L1706&lt;600,425+0.773*L1706-1.69/1000*L1706^2+2.22/1000^2*L1706^3,IF(L1706&lt;735,666+13002/(738-L1706),IF(L1706&lt;900,545+17820/(L1706-731),650)))</f>
        <v>687.87972477813742</v>
      </c>
      <c r="O1706" s="12">
        <f>LambdaP*MassivW/(dP/1000)/(N1706*RhoA)/(1+M1706/3)*(D1706-L1706)*DeltaT-(EXP(M1706/10)-1)*(D1706-D1705)</f>
        <v>0.22503808239472187</v>
      </c>
      <c r="P1706" s="24">
        <f>P1705+IF(Limit=Oui,MAX(0,S1705),S1705)</f>
        <v>526.93399285627743</v>
      </c>
      <c r="Q1706" s="12">
        <f>Cp*RhoP/(R1706*RhoA)*dP/1000*MassivSI</f>
        <v>0.41177569880590426</v>
      </c>
      <c r="R1706" s="24">
        <f>IF(P1706&lt;600,425+0.773*P1706-1.69/1000*P1706^2+2.22/1000^2*P1706^3,IF(P1706&lt;735,666+13002/(738-P1706),IF(P1706&lt;900,545+17820/(P1706-731),650)))</f>
        <v>687.87972477813742</v>
      </c>
      <c r="S1706" s="12">
        <f>LambdaP*MassivSI/(dP/1000)/(R1706*RhoA)/(1+Q1706/3)*(D1706-P1706)*DeltaT-(EXP(Q1706/10)-1)*(D1706-D1705)</f>
        <v>0.22503808239472187</v>
      </c>
    </row>
    <row r="1707" spans="2:19" x14ac:dyDescent="0.25">
      <c r="B1707" s="3">
        <f t="shared" si="104"/>
        <v>8445</v>
      </c>
      <c r="C1707" s="14">
        <f t="shared" si="105"/>
        <v>140.75</v>
      </c>
      <c r="D1707" s="11">
        <f t="shared" si="106"/>
        <v>1072.9137510359067</v>
      </c>
      <c r="E1707" s="11">
        <f t="shared" si="107"/>
        <v>527.15903093867212</v>
      </c>
      <c r="F1707" s="11">
        <f>L1707</f>
        <v>527.15903093867212</v>
      </c>
      <c r="G1707" s="11">
        <f>P1707</f>
        <v>527.15903093867212</v>
      </c>
      <c r="H1707" s="24">
        <f>H1706+IF(Limit=Oui,MAX(0,K1706),K1706)</f>
        <v>527.15903093867212</v>
      </c>
      <c r="I1707" s="12">
        <f>Cp*RhoP/(J1707*RhoA)*dP/1000*MassivSS</f>
        <v>0.41166235902199516</v>
      </c>
      <c r="J1707" s="24">
        <f>IF(H1707&lt;600,425+0.773*H1707-1.69/1000*H1707^2+2.22/1000^2*H1707^3,IF(H1707&lt;735,666+13002/(738-H1707),IF(H1707&lt;900,545+17820/(H1707-731),650)))</f>
        <v>688.0691133332316</v>
      </c>
      <c r="K1707" s="12">
        <f>LambdaP*MassivSS/(dP/1000)/(J1707*RhoA)/(1+I1707/3)*(D1707-H1707)*DeltaT-(EXP(I1707/10)-1)*(D1707-D1706)</f>
        <v>0.22492882732342886</v>
      </c>
      <c r="L1707" s="24">
        <f>L1706+IF(Limit=Oui,MAX(0,O1706),O1706)</f>
        <v>527.15903093867212</v>
      </c>
      <c r="M1707" s="12">
        <f>Cp*RhoP/(N1707*RhoA)*dP/1000*MassivW</f>
        <v>0.41166235902199516</v>
      </c>
      <c r="N1707" s="24">
        <f>IF(L1707&lt;600,425+0.773*L1707-1.69/1000*L1707^2+2.22/1000^2*L1707^3,IF(L1707&lt;735,666+13002/(738-L1707),IF(L1707&lt;900,545+17820/(L1707-731),650)))</f>
        <v>688.0691133332316</v>
      </c>
      <c r="O1707" s="12">
        <f>LambdaP*MassivW/(dP/1000)/(N1707*RhoA)/(1+M1707/3)*(D1707-L1707)*DeltaT-(EXP(M1707/10)-1)*(D1707-D1706)</f>
        <v>0.22492882732342886</v>
      </c>
      <c r="P1707" s="24">
        <f>P1706+IF(Limit=Oui,MAX(0,S1706),S1706)</f>
        <v>527.15903093867212</v>
      </c>
      <c r="Q1707" s="12">
        <f>Cp*RhoP/(R1707*RhoA)*dP/1000*MassivSI</f>
        <v>0.41166235902199516</v>
      </c>
      <c r="R1707" s="24">
        <f>IF(P1707&lt;600,425+0.773*P1707-1.69/1000*P1707^2+2.22/1000^2*P1707^3,IF(P1707&lt;735,666+13002/(738-P1707),IF(P1707&lt;900,545+17820/(P1707-731),650)))</f>
        <v>688.0691133332316</v>
      </c>
      <c r="S1707" s="12">
        <f>LambdaP*MassivSI/(dP/1000)/(R1707*RhoA)/(1+Q1707/3)*(D1707-P1707)*DeltaT-(EXP(Q1707/10)-1)*(D1707-D1706)</f>
        <v>0.22492882732342886</v>
      </c>
    </row>
    <row r="1708" spans="2:19" x14ac:dyDescent="0.25">
      <c r="B1708" s="3">
        <f t="shared" si="104"/>
        <v>8450</v>
      </c>
      <c r="C1708" s="14">
        <f t="shared" si="105"/>
        <v>140.83333333333334</v>
      </c>
      <c r="D1708" s="11">
        <f t="shared" si="106"/>
        <v>1073.0023563585696</v>
      </c>
      <c r="E1708" s="11">
        <f t="shared" si="107"/>
        <v>527.38395976599554</v>
      </c>
      <c r="F1708" s="11">
        <f>L1708</f>
        <v>527.38395976599554</v>
      </c>
      <c r="G1708" s="11">
        <f>P1708</f>
        <v>527.38395976599554</v>
      </c>
      <c r="H1708" s="24">
        <f>H1707+IF(Limit=Oui,MAX(0,K1707),K1707)</f>
        <v>527.38395976599554</v>
      </c>
      <c r="I1708" s="12">
        <f>Cp*RhoP/(J1708*RhoA)*dP/1000*MassivSS</f>
        <v>0.41154902639546265</v>
      </c>
      <c r="J1708" s="24">
        <f>IF(H1708&lt;600,425+0.773*H1708-1.69/1000*H1708^2+2.22/1000^2*H1708^3,IF(H1708&lt;735,666+13002/(738-H1708),IF(H1708&lt;900,545+17820/(H1708-731),650)))</f>
        <v>688.25859423307224</v>
      </c>
      <c r="K1708" s="12">
        <f>LambdaP*MassivSS/(dP/1000)/(J1708*RhoA)/(1+I1708/3)*(D1708-H1708)*DeltaT-(EXP(I1708/10)-1)*(D1708-D1707)</f>
        <v>0.22481961961254088</v>
      </c>
      <c r="L1708" s="24">
        <f>L1707+IF(Limit=Oui,MAX(0,O1707),O1707)</f>
        <v>527.38395976599554</v>
      </c>
      <c r="M1708" s="12">
        <f>Cp*RhoP/(N1708*RhoA)*dP/1000*MassivW</f>
        <v>0.41154902639546265</v>
      </c>
      <c r="N1708" s="24">
        <f>IF(L1708&lt;600,425+0.773*L1708-1.69/1000*L1708^2+2.22/1000^2*L1708^3,IF(L1708&lt;735,666+13002/(738-L1708),IF(L1708&lt;900,545+17820/(L1708-731),650)))</f>
        <v>688.25859423307224</v>
      </c>
      <c r="O1708" s="12">
        <f>LambdaP*MassivW/(dP/1000)/(N1708*RhoA)/(1+M1708/3)*(D1708-L1708)*DeltaT-(EXP(M1708/10)-1)*(D1708-D1707)</f>
        <v>0.22481961961254088</v>
      </c>
      <c r="P1708" s="24">
        <f>P1707+IF(Limit=Oui,MAX(0,S1707),S1707)</f>
        <v>527.38395976599554</v>
      </c>
      <c r="Q1708" s="12">
        <f>Cp*RhoP/(R1708*RhoA)*dP/1000*MassivSI</f>
        <v>0.41154902639546265</v>
      </c>
      <c r="R1708" s="24">
        <f>IF(P1708&lt;600,425+0.773*P1708-1.69/1000*P1708^2+2.22/1000^2*P1708^3,IF(P1708&lt;735,666+13002/(738-P1708),IF(P1708&lt;900,545+17820/(P1708-731),650)))</f>
        <v>688.25859423307224</v>
      </c>
      <c r="S1708" s="12">
        <f>LambdaP*MassivSI/(dP/1000)/(R1708*RhoA)/(1+Q1708/3)*(D1708-P1708)*DeltaT-(EXP(Q1708/10)-1)*(D1708-D1707)</f>
        <v>0.22481961961254088</v>
      </c>
    </row>
    <row r="1709" spans="2:19" x14ac:dyDescent="0.25">
      <c r="B1709" s="3">
        <f t="shared" si="104"/>
        <v>8455</v>
      </c>
      <c r="C1709" s="14">
        <f t="shared" si="105"/>
        <v>140.91666666666666</v>
      </c>
      <c r="D1709" s="11">
        <f t="shared" si="106"/>
        <v>1073.0909093140176</v>
      </c>
      <c r="E1709" s="11">
        <f t="shared" si="107"/>
        <v>527.60877938560805</v>
      </c>
      <c r="F1709" s="11">
        <f>L1709</f>
        <v>527.60877938560805</v>
      </c>
      <c r="G1709" s="11">
        <f>P1709</f>
        <v>527.60877938560805</v>
      </c>
      <c r="H1709" s="24">
        <f>H1708+IF(Limit=Oui,MAX(0,K1708),K1708)</f>
        <v>527.60877938560805</v>
      </c>
      <c r="I1709" s="12">
        <f>Cp*RhoP/(J1709*RhoA)*dP/1000*MassivSS</f>
        <v>0.41143570101205607</v>
      </c>
      <c r="J1709" s="24">
        <f>IF(H1709&lt;600,425+0.773*H1709-1.69/1000*H1709^2+2.22/1000^2*H1709^3,IF(H1709&lt;735,666+13002/(738-H1709),IF(H1709&lt;900,545+17820/(H1709-731),650)))</f>
        <v>688.44816740059878</v>
      </c>
      <c r="K1709" s="12">
        <f>LambdaP*MassivSS/(dP/1000)/(J1709*RhoA)/(1+I1709/3)*(D1709-H1709)*DeltaT-(EXP(I1709/10)-1)*(D1709-D1708)</f>
        <v>0.22471045929938016</v>
      </c>
      <c r="L1709" s="24">
        <f>L1708+IF(Limit=Oui,MAX(0,O1708),O1708)</f>
        <v>527.60877938560805</v>
      </c>
      <c r="M1709" s="12">
        <f>Cp*RhoP/(N1709*RhoA)*dP/1000*MassivW</f>
        <v>0.41143570101205607</v>
      </c>
      <c r="N1709" s="24">
        <f>IF(L1709&lt;600,425+0.773*L1709-1.69/1000*L1709^2+2.22/1000^2*L1709^3,IF(L1709&lt;735,666+13002/(738-L1709),IF(L1709&lt;900,545+17820/(L1709-731),650)))</f>
        <v>688.44816740059878</v>
      </c>
      <c r="O1709" s="12">
        <f>LambdaP*MassivW/(dP/1000)/(N1709*RhoA)/(1+M1709/3)*(D1709-L1709)*DeltaT-(EXP(M1709/10)-1)*(D1709-D1708)</f>
        <v>0.22471045929938016</v>
      </c>
      <c r="P1709" s="24">
        <f>P1708+IF(Limit=Oui,MAX(0,S1708),S1708)</f>
        <v>527.60877938560805</v>
      </c>
      <c r="Q1709" s="12">
        <f>Cp*RhoP/(R1709*RhoA)*dP/1000*MassivSI</f>
        <v>0.41143570101205607</v>
      </c>
      <c r="R1709" s="24">
        <f>IF(P1709&lt;600,425+0.773*P1709-1.69/1000*P1709^2+2.22/1000^2*P1709^3,IF(P1709&lt;735,666+13002/(738-P1709),IF(P1709&lt;900,545+17820/(P1709-731),650)))</f>
        <v>688.44816740059878</v>
      </c>
      <c r="S1709" s="12">
        <f>LambdaP*MassivSI/(dP/1000)/(R1709*RhoA)/(1+Q1709/3)*(D1709-P1709)*DeltaT-(EXP(Q1709/10)-1)*(D1709-D1708)</f>
        <v>0.22471045929938016</v>
      </c>
    </row>
    <row r="1710" spans="2:19" x14ac:dyDescent="0.25">
      <c r="B1710" s="3">
        <f t="shared" si="104"/>
        <v>8460</v>
      </c>
      <c r="C1710" s="14">
        <f t="shared" si="105"/>
        <v>141</v>
      </c>
      <c r="D1710" s="11">
        <f t="shared" si="106"/>
        <v>1073.1794099641138</v>
      </c>
      <c r="E1710" s="11">
        <f t="shared" si="107"/>
        <v>527.83348984490738</v>
      </c>
      <c r="F1710" s="11">
        <f>L1710</f>
        <v>527.83348984490738</v>
      </c>
      <c r="G1710" s="11">
        <f>P1710</f>
        <v>527.83348984490738</v>
      </c>
      <c r="H1710" s="24">
        <f>H1709+IF(Limit=Oui,MAX(0,K1709),K1709)</f>
        <v>527.83348984490738</v>
      </c>
      <c r="I1710" s="12">
        <f>Cp*RhoP/(J1710*RhoA)*dP/1000*MassivSS</f>
        <v>0.41132238295744822</v>
      </c>
      <c r="J1710" s="24">
        <f>IF(H1710&lt;600,425+0.773*H1710-1.69/1000*H1710^2+2.22/1000^2*H1710^3,IF(H1710&lt;735,666+13002/(738-H1710),IF(H1710&lt;900,545+17820/(H1710-731),650)))</f>
        <v>688.6378327586259</v>
      </c>
      <c r="K1710" s="12">
        <f>LambdaP*MassivSS/(dP/1000)/(J1710*RhoA)/(1+I1710/3)*(D1710-H1710)*DeltaT-(EXP(I1710/10)-1)*(D1710-D1709)</f>
        <v>0.22460134642113996</v>
      </c>
      <c r="L1710" s="24">
        <f>L1709+IF(Limit=Oui,MAX(0,O1709),O1709)</f>
        <v>527.83348984490738</v>
      </c>
      <c r="M1710" s="12">
        <f>Cp*RhoP/(N1710*RhoA)*dP/1000*MassivW</f>
        <v>0.41132238295744822</v>
      </c>
      <c r="N1710" s="24">
        <f>IF(L1710&lt;600,425+0.773*L1710-1.69/1000*L1710^2+2.22/1000^2*L1710^3,IF(L1710&lt;735,666+13002/(738-L1710),IF(L1710&lt;900,545+17820/(L1710-731),650)))</f>
        <v>688.6378327586259</v>
      </c>
      <c r="O1710" s="12">
        <f>LambdaP*MassivW/(dP/1000)/(N1710*RhoA)/(1+M1710/3)*(D1710-L1710)*DeltaT-(EXP(M1710/10)-1)*(D1710-D1709)</f>
        <v>0.22460134642113996</v>
      </c>
      <c r="P1710" s="24">
        <f>P1709+IF(Limit=Oui,MAX(0,S1709),S1709)</f>
        <v>527.83348984490738</v>
      </c>
      <c r="Q1710" s="12">
        <f>Cp*RhoP/(R1710*RhoA)*dP/1000*MassivSI</f>
        <v>0.41132238295744822</v>
      </c>
      <c r="R1710" s="24">
        <f>IF(P1710&lt;600,425+0.773*P1710-1.69/1000*P1710^2+2.22/1000^2*P1710^3,IF(P1710&lt;735,666+13002/(738-P1710),IF(P1710&lt;900,545+17820/(P1710-731),650)))</f>
        <v>688.6378327586259</v>
      </c>
      <c r="S1710" s="12">
        <f>LambdaP*MassivSI/(dP/1000)/(R1710*RhoA)/(1+Q1710/3)*(D1710-P1710)*DeltaT-(EXP(Q1710/10)-1)*(D1710-D1709)</f>
        <v>0.22460134642113996</v>
      </c>
    </row>
    <row r="1711" spans="2:19" x14ac:dyDescent="0.25">
      <c r="B1711" s="3">
        <f t="shared" si="104"/>
        <v>8465</v>
      </c>
      <c r="C1711" s="14">
        <f t="shared" si="105"/>
        <v>141.08333333333334</v>
      </c>
      <c r="D1711" s="11">
        <f t="shared" si="106"/>
        <v>1073.2678583706117</v>
      </c>
      <c r="E1711" s="11">
        <f t="shared" si="107"/>
        <v>528.05809119132857</v>
      </c>
      <c r="F1711" s="11">
        <f>L1711</f>
        <v>528.05809119132857</v>
      </c>
      <c r="G1711" s="11">
        <f>P1711</f>
        <v>528.05809119132857</v>
      </c>
      <c r="H1711" s="24">
        <f>H1710+IF(Limit=Oui,MAX(0,K1710),K1710)</f>
        <v>528.05809119132857</v>
      </c>
      <c r="I1711" s="12">
        <f>Cp*RhoP/(J1711*RhoA)*dP/1000*MassivSS</f>
        <v>0.41120907231723414</v>
      </c>
      <c r="J1711" s="24">
        <f>IF(H1711&lt;600,425+0.773*H1711-1.69/1000*H1711^2+2.22/1000^2*H1711^3,IF(H1711&lt;735,666+13002/(738-H1711),IF(H1711&lt;900,545+17820/(H1711-731),650)))</f>
        <v>688.82759022984555</v>
      </c>
      <c r="K1711" s="12">
        <f>LambdaP*MassivSS/(dP/1000)/(J1711*RhoA)/(1+I1711/3)*(D1711-H1711)*DeltaT-(EXP(I1711/10)-1)*(D1711-D1710)</f>
        <v>0.22449228101485474</v>
      </c>
      <c r="L1711" s="24">
        <f>L1710+IF(Limit=Oui,MAX(0,O1710),O1710)</f>
        <v>528.05809119132857</v>
      </c>
      <c r="M1711" s="12">
        <f>Cp*RhoP/(N1711*RhoA)*dP/1000*MassivW</f>
        <v>0.41120907231723414</v>
      </c>
      <c r="N1711" s="24">
        <f>IF(L1711&lt;600,425+0.773*L1711-1.69/1000*L1711^2+2.22/1000^2*L1711^3,IF(L1711&lt;735,666+13002/(738-L1711),IF(L1711&lt;900,545+17820/(L1711-731),650)))</f>
        <v>688.82759022984555</v>
      </c>
      <c r="O1711" s="12">
        <f>LambdaP*MassivW/(dP/1000)/(N1711*RhoA)/(1+M1711/3)*(D1711-L1711)*DeltaT-(EXP(M1711/10)-1)*(D1711-D1710)</f>
        <v>0.22449228101485474</v>
      </c>
      <c r="P1711" s="24">
        <f>P1710+IF(Limit=Oui,MAX(0,S1710),S1710)</f>
        <v>528.05809119132857</v>
      </c>
      <c r="Q1711" s="12">
        <f>Cp*RhoP/(R1711*RhoA)*dP/1000*MassivSI</f>
        <v>0.41120907231723414</v>
      </c>
      <c r="R1711" s="24">
        <f>IF(P1711&lt;600,425+0.773*P1711-1.69/1000*P1711^2+2.22/1000^2*P1711^3,IF(P1711&lt;735,666+13002/(738-P1711),IF(P1711&lt;900,545+17820/(P1711-731),650)))</f>
        <v>688.82759022984555</v>
      </c>
      <c r="S1711" s="12">
        <f>LambdaP*MassivSI/(dP/1000)/(R1711*RhoA)/(1+Q1711/3)*(D1711-P1711)*DeltaT-(EXP(Q1711/10)-1)*(D1711-D1710)</f>
        <v>0.22449228101485474</v>
      </c>
    </row>
    <row r="1712" spans="2:19" x14ac:dyDescent="0.25">
      <c r="B1712" s="3">
        <f t="shared" si="104"/>
        <v>8470</v>
      </c>
      <c r="C1712" s="14">
        <f t="shared" si="105"/>
        <v>141.16666666666666</v>
      </c>
      <c r="D1712" s="11">
        <f t="shared" si="106"/>
        <v>1073.3562545951561</v>
      </c>
      <c r="E1712" s="11">
        <f t="shared" si="107"/>
        <v>528.28258347234339</v>
      </c>
      <c r="F1712" s="11">
        <f>L1712</f>
        <v>528.28258347234339</v>
      </c>
      <c r="G1712" s="11">
        <f>P1712</f>
        <v>528.28258347234339</v>
      </c>
      <c r="H1712" s="24">
        <f>H1711+IF(Limit=Oui,MAX(0,K1711),K1711)</f>
        <v>528.28258347234339</v>
      </c>
      <c r="I1712" s="12">
        <f>Cp*RhoP/(J1712*RhoA)*dP/1000*MassivSS</f>
        <v>0.41109576917693169</v>
      </c>
      <c r="J1712" s="24">
        <f>IF(H1712&lt;600,425+0.773*H1712-1.69/1000*H1712^2+2.22/1000^2*H1712^3,IF(H1712&lt;735,666+13002/(738-H1712),IF(H1712&lt;900,545+17820/(H1712-731),650)))</f>
        <v>689.01743973682596</v>
      </c>
      <c r="K1712" s="12">
        <f>LambdaP*MassivSS/(dP/1000)/(J1712*RhoA)/(1+I1712/3)*(D1712-H1712)*DeltaT-(EXP(I1712/10)-1)*(D1712-D1711)</f>
        <v>0.22438326311739251</v>
      </c>
      <c r="L1712" s="24">
        <f>L1711+IF(Limit=Oui,MAX(0,O1711),O1711)</f>
        <v>528.28258347234339</v>
      </c>
      <c r="M1712" s="12">
        <f>Cp*RhoP/(N1712*RhoA)*dP/1000*MassivW</f>
        <v>0.41109576917693169</v>
      </c>
      <c r="N1712" s="24">
        <f>IF(L1712&lt;600,425+0.773*L1712-1.69/1000*L1712^2+2.22/1000^2*L1712^3,IF(L1712&lt;735,666+13002/(738-L1712),IF(L1712&lt;900,545+17820/(L1712-731),650)))</f>
        <v>689.01743973682596</v>
      </c>
      <c r="O1712" s="12">
        <f>LambdaP*MassivW/(dP/1000)/(N1712*RhoA)/(1+M1712/3)*(D1712-L1712)*DeltaT-(EXP(M1712/10)-1)*(D1712-D1711)</f>
        <v>0.22438326311739251</v>
      </c>
      <c r="P1712" s="24">
        <f>P1711+IF(Limit=Oui,MAX(0,S1711),S1711)</f>
        <v>528.28258347234339</v>
      </c>
      <c r="Q1712" s="12">
        <f>Cp*RhoP/(R1712*RhoA)*dP/1000*MassivSI</f>
        <v>0.41109576917693169</v>
      </c>
      <c r="R1712" s="24">
        <f>IF(P1712&lt;600,425+0.773*P1712-1.69/1000*P1712^2+2.22/1000^2*P1712^3,IF(P1712&lt;735,666+13002/(738-P1712),IF(P1712&lt;900,545+17820/(P1712-731),650)))</f>
        <v>689.01743973682596</v>
      </c>
      <c r="S1712" s="12">
        <f>LambdaP*MassivSI/(dP/1000)/(R1712*RhoA)/(1+Q1712/3)*(D1712-P1712)*DeltaT-(EXP(Q1712/10)-1)*(D1712-D1711)</f>
        <v>0.22438326311739251</v>
      </c>
    </row>
    <row r="1713" spans="2:19" x14ac:dyDescent="0.25">
      <c r="B1713" s="3">
        <f t="shared" si="104"/>
        <v>8475</v>
      </c>
      <c r="C1713" s="14">
        <f t="shared" si="105"/>
        <v>141.25</v>
      </c>
      <c r="D1713" s="11">
        <f t="shared" si="106"/>
        <v>1073.4445986992821</v>
      </c>
      <c r="E1713" s="11">
        <f t="shared" si="107"/>
        <v>528.50696673546076</v>
      </c>
      <c r="F1713" s="11">
        <f>L1713</f>
        <v>528.50696673546076</v>
      </c>
      <c r="G1713" s="11">
        <f>P1713</f>
        <v>528.50696673546076</v>
      </c>
      <c r="H1713" s="24">
        <f>H1712+IF(Limit=Oui,MAX(0,K1712),K1712)</f>
        <v>528.50696673546076</v>
      </c>
      <c r="I1713" s="12">
        <f>Cp*RhoP/(J1713*RhoA)*dP/1000*MassivSS</f>
        <v>0.41098247362197976</v>
      </c>
      <c r="J1713" s="24">
        <f>IF(H1713&lt;600,425+0.773*H1713-1.69/1000*H1713^2+2.22/1000^2*H1713^3,IF(H1713&lt;735,666+13002/(738-H1713),IF(H1713&lt;900,545+17820/(H1713-731),650)))</f>
        <v>689.20738120201452</v>
      </c>
      <c r="K1713" s="12">
        <f>LambdaP*MassivSS/(dP/1000)/(J1713*RhoA)/(1+I1713/3)*(D1713-H1713)*DeltaT-(EXP(I1713/10)-1)*(D1713-D1712)</f>
        <v>0.22427429276550034</v>
      </c>
      <c r="L1713" s="24">
        <f>L1712+IF(Limit=Oui,MAX(0,O1712),O1712)</f>
        <v>528.50696673546076</v>
      </c>
      <c r="M1713" s="12">
        <f>Cp*RhoP/(N1713*RhoA)*dP/1000*MassivW</f>
        <v>0.41098247362197976</v>
      </c>
      <c r="N1713" s="24">
        <f>IF(L1713&lt;600,425+0.773*L1713-1.69/1000*L1713^2+2.22/1000^2*L1713^3,IF(L1713&lt;735,666+13002/(738-L1713),IF(L1713&lt;900,545+17820/(L1713-731),650)))</f>
        <v>689.20738120201452</v>
      </c>
      <c r="O1713" s="12">
        <f>LambdaP*MassivW/(dP/1000)/(N1713*RhoA)/(1+M1713/3)*(D1713-L1713)*DeltaT-(EXP(M1713/10)-1)*(D1713-D1712)</f>
        <v>0.22427429276550034</v>
      </c>
      <c r="P1713" s="24">
        <f>P1712+IF(Limit=Oui,MAX(0,S1712),S1712)</f>
        <v>528.50696673546076</v>
      </c>
      <c r="Q1713" s="12">
        <f>Cp*RhoP/(R1713*RhoA)*dP/1000*MassivSI</f>
        <v>0.41098247362197976</v>
      </c>
      <c r="R1713" s="24">
        <f>IF(P1713&lt;600,425+0.773*P1713-1.69/1000*P1713^2+2.22/1000^2*P1713^3,IF(P1713&lt;735,666+13002/(738-P1713),IF(P1713&lt;900,545+17820/(P1713-731),650)))</f>
        <v>689.20738120201452</v>
      </c>
      <c r="S1713" s="12">
        <f>LambdaP*MassivSI/(dP/1000)/(R1713*RhoA)/(1+Q1713/3)*(D1713-P1713)*DeltaT-(EXP(Q1713/10)-1)*(D1713-D1712)</f>
        <v>0.22427429276550034</v>
      </c>
    </row>
    <row r="1714" spans="2:19" x14ac:dyDescent="0.25">
      <c r="B1714" s="3">
        <f t="shared" si="104"/>
        <v>8480</v>
      </c>
      <c r="C1714" s="14">
        <f t="shared" si="105"/>
        <v>141.33333333333334</v>
      </c>
      <c r="D1714" s="11">
        <f t="shared" si="106"/>
        <v>1073.5328907444159</v>
      </c>
      <c r="E1714" s="11">
        <f t="shared" si="107"/>
        <v>528.73124102822624</v>
      </c>
      <c r="F1714" s="11">
        <f>L1714</f>
        <v>528.73124102822624</v>
      </c>
      <c r="G1714" s="11">
        <f>P1714</f>
        <v>528.73124102822624</v>
      </c>
      <c r="H1714" s="24">
        <f>H1713+IF(Limit=Oui,MAX(0,K1713),K1713)</f>
        <v>528.73124102822624</v>
      </c>
      <c r="I1714" s="12">
        <f>Cp*RhoP/(J1714*RhoA)*dP/1000*MassivSS</f>
        <v>0.41086918573773867</v>
      </c>
      <c r="J1714" s="24">
        <f>IF(H1714&lt;600,425+0.773*H1714-1.69/1000*H1714^2+2.22/1000^2*H1714^3,IF(H1714&lt;735,666+13002/(738-H1714),IF(H1714&lt;900,545+17820/(H1714-731),650)))</f>
        <v>689.39741454773616</v>
      </c>
      <c r="K1714" s="12">
        <f>LambdaP*MassivSS/(dP/1000)/(J1714*RhoA)/(1+I1714/3)*(D1714-H1714)*DeltaT-(EXP(I1714/10)-1)*(D1714-D1713)</f>
        <v>0.22416536999577777</v>
      </c>
      <c r="L1714" s="24">
        <f>L1713+IF(Limit=Oui,MAX(0,O1713),O1713)</f>
        <v>528.73124102822624</v>
      </c>
      <c r="M1714" s="12">
        <f>Cp*RhoP/(N1714*RhoA)*dP/1000*MassivW</f>
        <v>0.41086918573773867</v>
      </c>
      <c r="N1714" s="24">
        <f>IF(L1714&lt;600,425+0.773*L1714-1.69/1000*L1714^2+2.22/1000^2*L1714^3,IF(L1714&lt;735,666+13002/(738-L1714),IF(L1714&lt;900,545+17820/(L1714-731),650)))</f>
        <v>689.39741454773616</v>
      </c>
      <c r="O1714" s="12">
        <f>LambdaP*MassivW/(dP/1000)/(N1714*RhoA)/(1+M1714/3)*(D1714-L1714)*DeltaT-(EXP(M1714/10)-1)*(D1714-D1713)</f>
        <v>0.22416536999577777</v>
      </c>
      <c r="P1714" s="24">
        <f>P1713+IF(Limit=Oui,MAX(0,S1713),S1713)</f>
        <v>528.73124102822624</v>
      </c>
      <c r="Q1714" s="12">
        <f>Cp*RhoP/(R1714*RhoA)*dP/1000*MassivSI</f>
        <v>0.41086918573773867</v>
      </c>
      <c r="R1714" s="24">
        <f>IF(P1714&lt;600,425+0.773*P1714-1.69/1000*P1714^2+2.22/1000^2*P1714^3,IF(P1714&lt;735,666+13002/(738-P1714),IF(P1714&lt;900,545+17820/(P1714-731),650)))</f>
        <v>689.39741454773616</v>
      </c>
      <c r="S1714" s="12">
        <f>LambdaP*MassivSI/(dP/1000)/(R1714*RhoA)/(1+Q1714/3)*(D1714-P1714)*DeltaT-(EXP(Q1714/10)-1)*(D1714-D1713)</f>
        <v>0.22416536999577777</v>
      </c>
    </row>
    <row r="1715" spans="2:19" x14ac:dyDescent="0.25">
      <c r="B1715" s="3">
        <f t="shared" si="104"/>
        <v>8485</v>
      </c>
      <c r="C1715" s="14">
        <f t="shared" si="105"/>
        <v>141.41666666666666</v>
      </c>
      <c r="D1715" s="11">
        <f t="shared" si="106"/>
        <v>1073.6211307918761</v>
      </c>
      <c r="E1715" s="11">
        <f t="shared" si="107"/>
        <v>528.95540639822207</v>
      </c>
      <c r="F1715" s="11">
        <f>L1715</f>
        <v>528.95540639822207</v>
      </c>
      <c r="G1715" s="11">
        <f>P1715</f>
        <v>528.95540639822207</v>
      </c>
      <c r="H1715" s="24">
        <f>H1714+IF(Limit=Oui,MAX(0,K1714),K1714)</f>
        <v>528.95540639822207</v>
      </c>
      <c r="I1715" s="12">
        <f>Cp*RhoP/(J1715*RhoA)*dP/1000*MassivSS</f>
        <v>0.41075590560948949</v>
      </c>
      <c r="J1715" s="24">
        <f>IF(H1715&lt;600,425+0.773*H1715-1.69/1000*H1715^2+2.22/1000^2*H1715^3,IF(H1715&lt;735,666+13002/(738-H1715),IF(H1715&lt;900,545+17820/(H1715-731),650)))</f>
        <v>689.58753969619568</v>
      </c>
      <c r="K1715" s="12">
        <f>LambdaP*MassivSS/(dP/1000)/(J1715*RhoA)/(1+I1715/3)*(D1715-H1715)*DeltaT-(EXP(I1715/10)-1)*(D1715-D1714)</f>
        <v>0.2240564948446189</v>
      </c>
      <c r="L1715" s="24">
        <f>L1714+IF(Limit=Oui,MAX(0,O1714),O1714)</f>
        <v>528.95540639822207</v>
      </c>
      <c r="M1715" s="12">
        <f>Cp*RhoP/(N1715*RhoA)*dP/1000*MassivW</f>
        <v>0.41075590560948949</v>
      </c>
      <c r="N1715" s="24">
        <f>IF(L1715&lt;600,425+0.773*L1715-1.69/1000*L1715^2+2.22/1000^2*L1715^3,IF(L1715&lt;735,666+13002/(738-L1715),IF(L1715&lt;900,545+17820/(L1715-731),650)))</f>
        <v>689.58753969619568</v>
      </c>
      <c r="O1715" s="12">
        <f>LambdaP*MassivW/(dP/1000)/(N1715*RhoA)/(1+M1715/3)*(D1715-L1715)*DeltaT-(EXP(M1715/10)-1)*(D1715-D1714)</f>
        <v>0.2240564948446189</v>
      </c>
      <c r="P1715" s="24">
        <f>P1714+IF(Limit=Oui,MAX(0,S1714),S1714)</f>
        <v>528.95540639822207</v>
      </c>
      <c r="Q1715" s="12">
        <f>Cp*RhoP/(R1715*RhoA)*dP/1000*MassivSI</f>
        <v>0.41075590560948949</v>
      </c>
      <c r="R1715" s="24">
        <f>IF(P1715&lt;600,425+0.773*P1715-1.69/1000*P1715^2+2.22/1000^2*P1715^3,IF(P1715&lt;735,666+13002/(738-P1715),IF(P1715&lt;900,545+17820/(P1715-731),650)))</f>
        <v>689.58753969619568</v>
      </c>
      <c r="S1715" s="12">
        <f>LambdaP*MassivSI/(dP/1000)/(R1715*RhoA)/(1+Q1715/3)*(D1715-P1715)*DeltaT-(EXP(Q1715/10)-1)*(D1715-D1714)</f>
        <v>0.2240564948446189</v>
      </c>
    </row>
    <row r="1716" spans="2:19" x14ac:dyDescent="0.25">
      <c r="B1716" s="3">
        <f t="shared" si="104"/>
        <v>8490</v>
      </c>
      <c r="C1716" s="14">
        <f t="shared" si="105"/>
        <v>141.5</v>
      </c>
      <c r="D1716" s="11">
        <f t="shared" si="106"/>
        <v>1073.7093189028719</v>
      </c>
      <c r="E1716" s="11">
        <f t="shared" si="107"/>
        <v>529.17946289306667</v>
      </c>
      <c r="F1716" s="11">
        <f>L1716</f>
        <v>529.17946289306667</v>
      </c>
      <c r="G1716" s="11">
        <f>P1716</f>
        <v>529.17946289306667</v>
      </c>
      <c r="H1716" s="24">
        <f>H1715+IF(Limit=Oui,MAX(0,K1715),K1715)</f>
        <v>529.17946289306667</v>
      </c>
      <c r="I1716" s="12">
        <f>Cp*RhoP/(J1716*RhoA)*dP/1000*MassivSS</f>
        <v>0.41064263332243334</v>
      </c>
      <c r="J1716" s="24">
        <f>IF(H1716&lt;600,425+0.773*H1716-1.69/1000*H1716^2+2.22/1000^2*H1716^3,IF(H1716&lt;735,666+13002/(738-H1716),IF(H1716&lt;900,545+17820/(H1716-731),650)))</f>
        <v>689.77775656947756</v>
      </c>
      <c r="K1716" s="12">
        <f>LambdaP*MassivSS/(dP/1000)/(J1716*RhoA)/(1+I1716/3)*(D1716-H1716)*DeltaT-(EXP(I1716/10)-1)*(D1716-D1715)</f>
        <v>0.22394766734835508</v>
      </c>
      <c r="L1716" s="24">
        <f>L1715+IF(Limit=Oui,MAX(0,O1715),O1715)</f>
        <v>529.17946289306667</v>
      </c>
      <c r="M1716" s="12">
        <f>Cp*RhoP/(N1716*RhoA)*dP/1000*MassivW</f>
        <v>0.41064263332243334</v>
      </c>
      <c r="N1716" s="24">
        <f>IF(L1716&lt;600,425+0.773*L1716-1.69/1000*L1716^2+2.22/1000^2*L1716^3,IF(L1716&lt;735,666+13002/(738-L1716),IF(L1716&lt;900,545+17820/(L1716-731),650)))</f>
        <v>689.77775656947756</v>
      </c>
      <c r="O1716" s="12">
        <f>LambdaP*MassivW/(dP/1000)/(N1716*RhoA)/(1+M1716/3)*(D1716-L1716)*DeltaT-(EXP(M1716/10)-1)*(D1716-D1715)</f>
        <v>0.22394766734835508</v>
      </c>
      <c r="P1716" s="24">
        <f>P1715+IF(Limit=Oui,MAX(0,S1715),S1715)</f>
        <v>529.17946289306667</v>
      </c>
      <c r="Q1716" s="12">
        <f>Cp*RhoP/(R1716*RhoA)*dP/1000*MassivSI</f>
        <v>0.41064263332243334</v>
      </c>
      <c r="R1716" s="24">
        <f>IF(P1716&lt;600,425+0.773*P1716-1.69/1000*P1716^2+2.22/1000^2*P1716^3,IF(P1716&lt;735,666+13002/(738-P1716),IF(P1716&lt;900,545+17820/(P1716-731),650)))</f>
        <v>689.77775656947756</v>
      </c>
      <c r="S1716" s="12">
        <f>LambdaP*MassivSI/(dP/1000)/(R1716*RhoA)/(1+Q1716/3)*(D1716-P1716)*DeltaT-(EXP(Q1716/10)-1)*(D1716-D1715)</f>
        <v>0.22394766734835508</v>
      </c>
    </row>
    <row r="1717" spans="2:19" x14ac:dyDescent="0.25">
      <c r="B1717" s="3">
        <f t="shared" si="104"/>
        <v>8495</v>
      </c>
      <c r="C1717" s="14">
        <f t="shared" si="105"/>
        <v>141.58333333333334</v>
      </c>
      <c r="D1717" s="11">
        <f t="shared" si="106"/>
        <v>1073.7974551385055</v>
      </c>
      <c r="E1717" s="11">
        <f t="shared" si="107"/>
        <v>529.40341056041507</v>
      </c>
      <c r="F1717" s="11">
        <f>L1717</f>
        <v>529.40341056041507</v>
      </c>
      <c r="G1717" s="11">
        <f>P1717</f>
        <v>529.40341056041507</v>
      </c>
      <c r="H1717" s="24">
        <f>H1716+IF(Limit=Oui,MAX(0,K1716),K1716)</f>
        <v>529.40341056041507</v>
      </c>
      <c r="I1717" s="12">
        <f>Cp*RhoP/(J1717*RhoA)*dP/1000*MassivSS</f>
        <v>0.41052936896169112</v>
      </c>
      <c r="J1717" s="24">
        <f>IF(H1717&lt;600,425+0.773*H1717-1.69/1000*H1717^2+2.22/1000^2*H1717^3,IF(H1717&lt;735,666+13002/(738-H1717),IF(H1717&lt;900,545+17820/(H1717-731),650)))</f>
        <v>689.96806508954683</v>
      </c>
      <c r="K1717" s="12">
        <f>LambdaP*MassivSS/(dP/1000)/(J1717*RhoA)/(1+I1717/3)*(D1717-H1717)*DeltaT-(EXP(I1717/10)-1)*(D1717-D1716)</f>
        <v>0.22383888754308434</v>
      </c>
      <c r="L1717" s="24">
        <f>L1716+IF(Limit=Oui,MAX(0,O1716),O1716)</f>
        <v>529.40341056041507</v>
      </c>
      <c r="M1717" s="12">
        <f>Cp*RhoP/(N1717*RhoA)*dP/1000*MassivW</f>
        <v>0.41052936896169112</v>
      </c>
      <c r="N1717" s="24">
        <f>IF(L1717&lt;600,425+0.773*L1717-1.69/1000*L1717^2+2.22/1000^2*L1717^3,IF(L1717&lt;735,666+13002/(738-L1717),IF(L1717&lt;900,545+17820/(L1717-731),650)))</f>
        <v>689.96806508954683</v>
      </c>
      <c r="O1717" s="12">
        <f>LambdaP*MassivW/(dP/1000)/(N1717*RhoA)/(1+M1717/3)*(D1717-L1717)*DeltaT-(EXP(M1717/10)-1)*(D1717-D1716)</f>
        <v>0.22383888754308434</v>
      </c>
      <c r="P1717" s="24">
        <f>P1716+IF(Limit=Oui,MAX(0,S1716),S1716)</f>
        <v>529.40341056041507</v>
      </c>
      <c r="Q1717" s="12">
        <f>Cp*RhoP/(R1717*RhoA)*dP/1000*MassivSI</f>
        <v>0.41052936896169112</v>
      </c>
      <c r="R1717" s="24">
        <f>IF(P1717&lt;600,425+0.773*P1717-1.69/1000*P1717^2+2.22/1000^2*P1717^3,IF(P1717&lt;735,666+13002/(738-P1717),IF(P1717&lt;900,545+17820/(P1717-731),650)))</f>
        <v>689.96806508954683</v>
      </c>
      <c r="S1717" s="12">
        <f>LambdaP*MassivSI/(dP/1000)/(R1717*RhoA)/(1+Q1717/3)*(D1717-P1717)*DeltaT-(EXP(Q1717/10)-1)*(D1717-D1716)</f>
        <v>0.22383888754308434</v>
      </c>
    </row>
    <row r="1718" spans="2:19" x14ac:dyDescent="0.25">
      <c r="B1718" s="3">
        <f t="shared" si="104"/>
        <v>8500</v>
      </c>
      <c r="C1718" s="14">
        <f t="shared" si="105"/>
        <v>141.66666666666666</v>
      </c>
      <c r="D1718" s="11">
        <f t="shared" si="106"/>
        <v>1073.8855395597707</v>
      </c>
      <c r="E1718" s="11">
        <f t="shared" si="107"/>
        <v>529.62724944795821</v>
      </c>
      <c r="F1718" s="11">
        <f>L1718</f>
        <v>529.62724944795821</v>
      </c>
      <c r="G1718" s="11">
        <f>P1718</f>
        <v>529.62724944795821</v>
      </c>
      <c r="H1718" s="24">
        <f>H1717+IF(Limit=Oui,MAX(0,K1717),K1717)</f>
        <v>529.62724944795821</v>
      </c>
      <c r="I1718" s="12">
        <f>Cp*RhoP/(J1718*RhoA)*dP/1000*MassivSS</f>
        <v>0.41041611261230249</v>
      </c>
      <c r="J1718" s="24">
        <f>IF(H1718&lt;600,425+0.773*H1718-1.69/1000*H1718^2+2.22/1000^2*H1718^3,IF(H1718&lt;735,666+13002/(738-H1718),IF(H1718&lt;900,545+17820/(H1718-731),650)))</f>
        <v>690.15846517825048</v>
      </c>
      <c r="K1718" s="12">
        <f>LambdaP*MassivSS/(dP/1000)/(J1718*RhoA)/(1+I1718/3)*(D1718-H1718)*DeltaT-(EXP(I1718/10)-1)*(D1718-D1717)</f>
        <v>0.22373015546481356</v>
      </c>
      <c r="L1718" s="24">
        <f>L1717+IF(Limit=Oui,MAX(0,O1717),O1717)</f>
        <v>529.62724944795821</v>
      </c>
      <c r="M1718" s="12">
        <f>Cp*RhoP/(N1718*RhoA)*dP/1000*MassivW</f>
        <v>0.41041611261230249</v>
      </c>
      <c r="N1718" s="24">
        <f>IF(L1718&lt;600,425+0.773*L1718-1.69/1000*L1718^2+2.22/1000^2*L1718^3,IF(L1718&lt;735,666+13002/(738-L1718),IF(L1718&lt;900,545+17820/(L1718-731),650)))</f>
        <v>690.15846517825048</v>
      </c>
      <c r="O1718" s="12">
        <f>LambdaP*MassivW/(dP/1000)/(N1718*RhoA)/(1+M1718/3)*(D1718-L1718)*DeltaT-(EXP(M1718/10)-1)*(D1718-D1717)</f>
        <v>0.22373015546481356</v>
      </c>
      <c r="P1718" s="24">
        <f>P1717+IF(Limit=Oui,MAX(0,S1717),S1717)</f>
        <v>529.62724944795821</v>
      </c>
      <c r="Q1718" s="12">
        <f>Cp*RhoP/(R1718*RhoA)*dP/1000*MassivSI</f>
        <v>0.41041611261230249</v>
      </c>
      <c r="R1718" s="24">
        <f>IF(P1718&lt;600,425+0.773*P1718-1.69/1000*P1718^2+2.22/1000^2*P1718^3,IF(P1718&lt;735,666+13002/(738-P1718),IF(P1718&lt;900,545+17820/(P1718-731),650)))</f>
        <v>690.15846517825048</v>
      </c>
      <c r="S1718" s="12">
        <f>LambdaP*MassivSI/(dP/1000)/(R1718*RhoA)/(1+Q1718/3)*(D1718-P1718)*DeltaT-(EXP(Q1718/10)-1)*(D1718-D1717)</f>
        <v>0.22373015546481356</v>
      </c>
    </row>
    <row r="1719" spans="2:19" x14ac:dyDescent="0.25">
      <c r="B1719" s="3">
        <f t="shared" si="104"/>
        <v>8505</v>
      </c>
      <c r="C1719" s="14">
        <f t="shared" si="105"/>
        <v>141.75</v>
      </c>
      <c r="D1719" s="11">
        <f t="shared" si="106"/>
        <v>1073.9735722275536</v>
      </c>
      <c r="E1719" s="11">
        <f t="shared" si="107"/>
        <v>529.85097960342307</v>
      </c>
      <c r="F1719" s="11">
        <f>L1719</f>
        <v>529.85097960342307</v>
      </c>
      <c r="G1719" s="11">
        <f>P1719</f>
        <v>529.85097960342307</v>
      </c>
      <c r="H1719" s="24">
        <f>H1718+IF(Limit=Oui,MAX(0,K1718),K1718)</f>
        <v>529.85097960342307</v>
      </c>
      <c r="I1719" s="12">
        <f>Cp*RhoP/(J1719*RhoA)*dP/1000*MassivSS</f>
        <v>0.41030286435922619</v>
      </c>
      <c r="J1719" s="24">
        <f>IF(H1719&lt;600,425+0.773*H1719-1.69/1000*H1719^2+2.22/1000^2*H1719^3,IF(H1719&lt;735,666+13002/(738-H1719),IF(H1719&lt;900,545+17820/(H1719-731),650)))</f>
        <v>690.34895675731696</v>
      </c>
      <c r="K1719" s="12">
        <f>LambdaP*MassivSS/(dP/1000)/(J1719*RhoA)/(1+I1719/3)*(D1719-H1719)*DeltaT-(EXP(I1719/10)-1)*(D1719-D1718)</f>
        <v>0.22362147114939218</v>
      </c>
      <c r="L1719" s="24">
        <f>L1718+IF(Limit=Oui,MAX(0,O1718),O1718)</f>
        <v>529.85097960342307</v>
      </c>
      <c r="M1719" s="12">
        <f>Cp*RhoP/(N1719*RhoA)*dP/1000*MassivW</f>
        <v>0.41030286435922619</v>
      </c>
      <c r="N1719" s="24">
        <f>IF(L1719&lt;600,425+0.773*L1719-1.69/1000*L1719^2+2.22/1000^2*L1719^3,IF(L1719&lt;735,666+13002/(738-L1719),IF(L1719&lt;900,545+17820/(L1719-731),650)))</f>
        <v>690.34895675731696</v>
      </c>
      <c r="O1719" s="12">
        <f>LambdaP*MassivW/(dP/1000)/(N1719*RhoA)/(1+M1719/3)*(D1719-L1719)*DeltaT-(EXP(M1719/10)-1)*(D1719-D1718)</f>
        <v>0.22362147114939218</v>
      </c>
      <c r="P1719" s="24">
        <f>P1718+IF(Limit=Oui,MAX(0,S1718),S1718)</f>
        <v>529.85097960342307</v>
      </c>
      <c r="Q1719" s="12">
        <f>Cp*RhoP/(R1719*RhoA)*dP/1000*MassivSI</f>
        <v>0.41030286435922619</v>
      </c>
      <c r="R1719" s="24">
        <f>IF(P1719&lt;600,425+0.773*P1719-1.69/1000*P1719^2+2.22/1000^2*P1719^3,IF(P1719&lt;735,666+13002/(738-P1719),IF(P1719&lt;900,545+17820/(P1719-731),650)))</f>
        <v>690.34895675731696</v>
      </c>
      <c r="S1719" s="12">
        <f>LambdaP*MassivSI/(dP/1000)/(R1719*RhoA)/(1+Q1719/3)*(D1719-P1719)*DeltaT-(EXP(Q1719/10)-1)*(D1719-D1718)</f>
        <v>0.22362147114939218</v>
      </c>
    </row>
    <row r="1720" spans="2:19" x14ac:dyDescent="0.25">
      <c r="B1720" s="3">
        <f t="shared" si="104"/>
        <v>8510</v>
      </c>
      <c r="C1720" s="14">
        <f t="shared" si="105"/>
        <v>141.83333333333334</v>
      </c>
      <c r="D1720" s="11">
        <f t="shared" si="106"/>
        <v>1074.0615532026341</v>
      </c>
      <c r="E1720" s="11">
        <f t="shared" si="107"/>
        <v>530.07460107457246</v>
      </c>
      <c r="F1720" s="11">
        <f>L1720</f>
        <v>530.07460107457246</v>
      </c>
      <c r="G1720" s="11">
        <f>P1720</f>
        <v>530.07460107457246</v>
      </c>
      <c r="H1720" s="24">
        <f>H1719+IF(Limit=Oui,MAX(0,K1719),K1719)</f>
        <v>530.07460107457246</v>
      </c>
      <c r="I1720" s="12">
        <f>Cp*RhoP/(J1720*RhoA)*dP/1000*MassivSS</f>
        <v>0.41018962428733902</v>
      </c>
      <c r="J1720" s="24">
        <f>IF(H1720&lt;600,425+0.773*H1720-1.69/1000*H1720^2+2.22/1000^2*H1720^3,IF(H1720&lt;735,666+13002/(738-H1720),IF(H1720&lt;900,545+17820/(H1720-731),650)))</f>
        <v>690.53953974835724</v>
      </c>
      <c r="K1720" s="12">
        <f>LambdaP*MassivSS/(dP/1000)/(J1720*RhoA)/(1+I1720/3)*(D1720-H1720)*DeltaT-(EXP(I1720/10)-1)*(D1720-D1719)</f>
        <v>0.22351283463247457</v>
      </c>
      <c r="L1720" s="24">
        <f>L1719+IF(Limit=Oui,MAX(0,O1719),O1719)</f>
        <v>530.07460107457246</v>
      </c>
      <c r="M1720" s="12">
        <f>Cp*RhoP/(N1720*RhoA)*dP/1000*MassivW</f>
        <v>0.41018962428733902</v>
      </c>
      <c r="N1720" s="24">
        <f>IF(L1720&lt;600,425+0.773*L1720-1.69/1000*L1720^2+2.22/1000^2*L1720^3,IF(L1720&lt;735,666+13002/(738-L1720),IF(L1720&lt;900,545+17820/(L1720-731),650)))</f>
        <v>690.53953974835724</v>
      </c>
      <c r="O1720" s="12">
        <f>LambdaP*MassivW/(dP/1000)/(N1720*RhoA)/(1+M1720/3)*(D1720-L1720)*DeltaT-(EXP(M1720/10)-1)*(D1720-D1719)</f>
        <v>0.22351283463247457</v>
      </c>
      <c r="P1720" s="24">
        <f>P1719+IF(Limit=Oui,MAX(0,S1719),S1719)</f>
        <v>530.07460107457246</v>
      </c>
      <c r="Q1720" s="12">
        <f>Cp*RhoP/(R1720*RhoA)*dP/1000*MassivSI</f>
        <v>0.41018962428733902</v>
      </c>
      <c r="R1720" s="24">
        <f>IF(P1720&lt;600,425+0.773*P1720-1.69/1000*P1720^2+2.22/1000^2*P1720^3,IF(P1720&lt;735,666+13002/(738-P1720),IF(P1720&lt;900,545+17820/(P1720-731),650)))</f>
        <v>690.53953974835724</v>
      </c>
      <c r="S1720" s="12">
        <f>LambdaP*MassivSI/(dP/1000)/(R1720*RhoA)/(1+Q1720/3)*(D1720-P1720)*DeltaT-(EXP(Q1720/10)-1)*(D1720-D1719)</f>
        <v>0.22351283463247457</v>
      </c>
    </row>
    <row r="1721" spans="2:19" x14ac:dyDescent="0.25">
      <c r="B1721" s="3">
        <f t="shared" si="104"/>
        <v>8515</v>
      </c>
      <c r="C1721" s="14">
        <f t="shared" si="105"/>
        <v>141.91666666666666</v>
      </c>
      <c r="D1721" s="11">
        <f t="shared" si="106"/>
        <v>1074.1494825456837</v>
      </c>
      <c r="E1721" s="11">
        <f t="shared" si="107"/>
        <v>530.29811390920497</v>
      </c>
      <c r="F1721" s="11">
        <f>L1721</f>
        <v>530.29811390920497</v>
      </c>
      <c r="G1721" s="11">
        <f>P1721</f>
        <v>530.29811390920497</v>
      </c>
      <c r="H1721" s="24">
        <f>H1720+IF(Limit=Oui,MAX(0,K1720),K1720)</f>
        <v>530.29811390920497</v>
      </c>
      <c r="I1721" s="12">
        <f>Cp*RhoP/(J1721*RhoA)*dP/1000*MassivSS</f>
        <v>0.41007639248143551</v>
      </c>
      <c r="J1721" s="24">
        <f>IF(H1721&lt;600,425+0.773*H1721-1.69/1000*H1721^2+2.22/1000^2*H1721^3,IF(H1721&lt;735,666+13002/(738-H1721),IF(H1721&lt;900,545+17820/(H1721-731),650)))</f>
        <v>690.73021407286637</v>
      </c>
      <c r="K1721" s="12">
        <f>LambdaP*MassivSS/(dP/1000)/(J1721*RhoA)/(1+I1721/3)*(D1721-H1721)*DeltaT-(EXP(I1721/10)-1)*(D1721-D1720)</f>
        <v>0.22340424594964303</v>
      </c>
      <c r="L1721" s="24">
        <f>L1720+IF(Limit=Oui,MAX(0,O1720),O1720)</f>
        <v>530.29811390920497</v>
      </c>
      <c r="M1721" s="12">
        <f>Cp*RhoP/(N1721*RhoA)*dP/1000*MassivW</f>
        <v>0.41007639248143551</v>
      </c>
      <c r="N1721" s="24">
        <f>IF(L1721&lt;600,425+0.773*L1721-1.69/1000*L1721^2+2.22/1000^2*L1721^3,IF(L1721&lt;735,666+13002/(738-L1721),IF(L1721&lt;900,545+17820/(L1721-731),650)))</f>
        <v>690.73021407286637</v>
      </c>
      <c r="O1721" s="12">
        <f>LambdaP*MassivW/(dP/1000)/(N1721*RhoA)/(1+M1721/3)*(D1721-L1721)*DeltaT-(EXP(M1721/10)-1)*(D1721-D1720)</f>
        <v>0.22340424594964303</v>
      </c>
      <c r="P1721" s="24">
        <f>P1720+IF(Limit=Oui,MAX(0,S1720),S1720)</f>
        <v>530.29811390920497</v>
      </c>
      <c r="Q1721" s="12">
        <f>Cp*RhoP/(R1721*RhoA)*dP/1000*MassivSI</f>
        <v>0.41007639248143551</v>
      </c>
      <c r="R1721" s="24">
        <f>IF(P1721&lt;600,425+0.773*P1721-1.69/1000*P1721^2+2.22/1000^2*P1721^3,IF(P1721&lt;735,666+13002/(738-P1721),IF(P1721&lt;900,545+17820/(P1721-731),650)))</f>
        <v>690.73021407286637</v>
      </c>
      <c r="S1721" s="12">
        <f>LambdaP*MassivSI/(dP/1000)/(R1721*RhoA)/(1+Q1721/3)*(D1721-P1721)*DeltaT-(EXP(Q1721/10)-1)*(D1721-D1720)</f>
        <v>0.22340424594964303</v>
      </c>
    </row>
    <row r="1722" spans="2:19" x14ac:dyDescent="0.25">
      <c r="B1722" s="3">
        <f t="shared" si="104"/>
        <v>8520</v>
      </c>
      <c r="C1722" s="14">
        <f t="shared" si="105"/>
        <v>142</v>
      </c>
      <c r="D1722" s="11">
        <f t="shared" si="106"/>
        <v>1074.2373603172684</v>
      </c>
      <c r="E1722" s="11">
        <f t="shared" si="107"/>
        <v>530.52151815515458</v>
      </c>
      <c r="F1722" s="11">
        <f>L1722</f>
        <v>530.52151815515458</v>
      </c>
      <c r="G1722" s="11">
        <f>P1722</f>
        <v>530.52151815515458</v>
      </c>
      <c r="H1722" s="24">
        <f>H1721+IF(Limit=Oui,MAX(0,K1721),K1721)</f>
        <v>530.52151815515458</v>
      </c>
      <c r="I1722" s="12">
        <f>Cp*RhoP/(J1722*RhoA)*dP/1000*MassivSS</f>
        <v>0.40996316902622715</v>
      </c>
      <c r="J1722" s="24">
        <f>IF(H1722&lt;600,425+0.773*H1722-1.69/1000*H1722^2+2.22/1000^2*H1722^3,IF(H1722&lt;735,666+13002/(738-H1722),IF(H1722&lt;900,545+17820/(H1722-731),650)))</f>
        <v>690.92097965222297</v>
      </c>
      <c r="K1722" s="12">
        <f>LambdaP*MassivSS/(dP/1000)/(J1722*RhoA)/(1+I1722/3)*(D1722-H1722)*DeltaT-(EXP(I1722/10)-1)*(D1722-D1721)</f>
        <v>0.22329570513624719</v>
      </c>
      <c r="L1722" s="24">
        <f>L1721+IF(Limit=Oui,MAX(0,O1721),O1721)</f>
        <v>530.52151815515458</v>
      </c>
      <c r="M1722" s="12">
        <f>Cp*RhoP/(N1722*RhoA)*dP/1000*MassivW</f>
        <v>0.40996316902622715</v>
      </c>
      <c r="N1722" s="24">
        <f>IF(L1722&lt;600,425+0.773*L1722-1.69/1000*L1722^2+2.22/1000^2*L1722^3,IF(L1722&lt;735,666+13002/(738-L1722),IF(L1722&lt;900,545+17820/(L1722-731),650)))</f>
        <v>690.92097965222297</v>
      </c>
      <c r="O1722" s="12">
        <f>LambdaP*MassivW/(dP/1000)/(N1722*RhoA)/(1+M1722/3)*(D1722-L1722)*DeltaT-(EXP(M1722/10)-1)*(D1722-D1721)</f>
        <v>0.22329570513624719</v>
      </c>
      <c r="P1722" s="24">
        <f>P1721+IF(Limit=Oui,MAX(0,S1721),S1721)</f>
        <v>530.52151815515458</v>
      </c>
      <c r="Q1722" s="12">
        <f>Cp*RhoP/(R1722*RhoA)*dP/1000*MassivSI</f>
        <v>0.40996316902622715</v>
      </c>
      <c r="R1722" s="24">
        <f>IF(P1722&lt;600,425+0.773*P1722-1.69/1000*P1722^2+2.22/1000^2*P1722^3,IF(P1722&lt;735,666+13002/(738-P1722),IF(P1722&lt;900,545+17820/(P1722-731),650)))</f>
        <v>690.92097965222297</v>
      </c>
      <c r="S1722" s="12">
        <f>LambdaP*MassivSI/(dP/1000)/(R1722*RhoA)/(1+Q1722/3)*(D1722-P1722)*DeltaT-(EXP(Q1722/10)-1)*(D1722-D1721)</f>
        <v>0.22329570513624719</v>
      </c>
    </row>
    <row r="1723" spans="2:19" x14ac:dyDescent="0.25">
      <c r="B1723" s="3">
        <f t="shared" si="104"/>
        <v>8525</v>
      </c>
      <c r="C1723" s="14">
        <f t="shared" si="105"/>
        <v>142.08333333333334</v>
      </c>
      <c r="D1723" s="11">
        <f t="shared" si="106"/>
        <v>1074.3251865778468</v>
      </c>
      <c r="E1723" s="11">
        <f t="shared" si="107"/>
        <v>530.74481386029083</v>
      </c>
      <c r="F1723" s="11">
        <f>L1723</f>
        <v>530.74481386029083</v>
      </c>
      <c r="G1723" s="11">
        <f>P1723</f>
        <v>530.74481386029083</v>
      </c>
      <c r="H1723" s="24">
        <f>H1722+IF(Limit=Oui,MAX(0,K1722),K1722)</f>
        <v>530.74481386029083</v>
      </c>
      <c r="I1723" s="12">
        <f>Cp*RhoP/(J1723*RhoA)*dP/1000*MassivSS</f>
        <v>0.40984995400634222</v>
      </c>
      <c r="J1723" s="24">
        <f>IF(H1723&lt;600,425+0.773*H1723-1.69/1000*H1723^2+2.22/1000^2*H1723^3,IF(H1723&lt;735,666+13002/(738-H1723),IF(H1723&lt;900,545+17820/(H1723-731),650)))</f>
        <v>691.11183640769048</v>
      </c>
      <c r="K1723" s="12">
        <f>LambdaP*MassivSS/(dP/1000)/(J1723*RhoA)/(1+I1723/3)*(D1723-H1723)*DeltaT-(EXP(I1723/10)-1)*(D1723-D1722)</f>
        <v>0.22318721222757396</v>
      </c>
      <c r="L1723" s="24">
        <f>L1722+IF(Limit=Oui,MAX(0,O1722),O1722)</f>
        <v>530.74481386029083</v>
      </c>
      <c r="M1723" s="12">
        <f>Cp*RhoP/(N1723*RhoA)*dP/1000*MassivW</f>
        <v>0.40984995400634222</v>
      </c>
      <c r="N1723" s="24">
        <f>IF(L1723&lt;600,425+0.773*L1723-1.69/1000*L1723^2+2.22/1000^2*L1723^3,IF(L1723&lt;735,666+13002/(738-L1723),IF(L1723&lt;900,545+17820/(L1723-731),650)))</f>
        <v>691.11183640769048</v>
      </c>
      <c r="O1723" s="12">
        <f>LambdaP*MassivW/(dP/1000)/(N1723*RhoA)/(1+M1723/3)*(D1723-L1723)*DeltaT-(EXP(M1723/10)-1)*(D1723-D1722)</f>
        <v>0.22318721222757396</v>
      </c>
      <c r="P1723" s="24">
        <f>P1722+IF(Limit=Oui,MAX(0,S1722),S1722)</f>
        <v>530.74481386029083</v>
      </c>
      <c r="Q1723" s="12">
        <f>Cp*RhoP/(R1723*RhoA)*dP/1000*MassivSI</f>
        <v>0.40984995400634222</v>
      </c>
      <c r="R1723" s="24">
        <f>IF(P1723&lt;600,425+0.773*P1723-1.69/1000*P1723^2+2.22/1000^2*P1723^3,IF(P1723&lt;735,666+13002/(738-P1723),IF(P1723&lt;900,545+17820/(P1723-731),650)))</f>
        <v>691.11183640769048</v>
      </c>
      <c r="S1723" s="12">
        <f>LambdaP*MassivSI/(dP/1000)/(R1723*RhoA)/(1+Q1723/3)*(D1723-P1723)*DeltaT-(EXP(Q1723/10)-1)*(D1723-D1722)</f>
        <v>0.22318721222757396</v>
      </c>
    </row>
    <row r="1724" spans="2:19" x14ac:dyDescent="0.25">
      <c r="B1724" s="3">
        <f t="shared" si="104"/>
        <v>8530</v>
      </c>
      <c r="C1724" s="14">
        <f t="shared" si="105"/>
        <v>142.16666666666666</v>
      </c>
      <c r="D1724" s="11">
        <f t="shared" si="106"/>
        <v>1074.4129613877715</v>
      </c>
      <c r="E1724" s="11">
        <f t="shared" si="107"/>
        <v>530.9680010725184</v>
      </c>
      <c r="F1724" s="11">
        <f>L1724</f>
        <v>530.9680010725184</v>
      </c>
      <c r="G1724" s="11">
        <f>P1724</f>
        <v>530.9680010725184</v>
      </c>
      <c r="H1724" s="24">
        <f>H1723+IF(Limit=Oui,MAX(0,K1723),K1723)</f>
        <v>530.9680010725184</v>
      </c>
      <c r="I1724" s="12">
        <f>Cp*RhoP/(J1724*RhoA)*dP/1000*MassivSS</f>
        <v>0.40973674750632583</v>
      </c>
      <c r="J1724" s="24">
        <f>IF(H1724&lt;600,425+0.773*H1724-1.69/1000*H1724^2+2.22/1000^2*H1724^3,IF(H1724&lt;735,666+13002/(738-H1724),IF(H1724&lt;900,545+17820/(H1724-731),650)))</f>
        <v>691.30278426041741</v>
      </c>
      <c r="K1724" s="12">
        <f>LambdaP*MassivSS/(dP/1000)/(J1724*RhoA)/(1+I1724/3)*(D1724-H1724)*DeltaT-(EXP(I1724/10)-1)*(D1724-D1723)</f>
        <v>0.22307876725869674</v>
      </c>
      <c r="L1724" s="24">
        <f>L1723+IF(Limit=Oui,MAX(0,O1723),O1723)</f>
        <v>530.9680010725184</v>
      </c>
      <c r="M1724" s="12">
        <f>Cp*RhoP/(N1724*RhoA)*dP/1000*MassivW</f>
        <v>0.40973674750632583</v>
      </c>
      <c r="N1724" s="24">
        <f>IF(L1724&lt;600,425+0.773*L1724-1.69/1000*L1724^2+2.22/1000^2*L1724^3,IF(L1724&lt;735,666+13002/(738-L1724),IF(L1724&lt;900,545+17820/(L1724-731),650)))</f>
        <v>691.30278426041741</v>
      </c>
      <c r="O1724" s="12">
        <f>LambdaP*MassivW/(dP/1000)/(N1724*RhoA)/(1+M1724/3)*(D1724-L1724)*DeltaT-(EXP(M1724/10)-1)*(D1724-D1723)</f>
        <v>0.22307876725869674</v>
      </c>
      <c r="P1724" s="24">
        <f>P1723+IF(Limit=Oui,MAX(0,S1723),S1723)</f>
        <v>530.9680010725184</v>
      </c>
      <c r="Q1724" s="12">
        <f>Cp*RhoP/(R1724*RhoA)*dP/1000*MassivSI</f>
        <v>0.40973674750632583</v>
      </c>
      <c r="R1724" s="24">
        <f>IF(P1724&lt;600,425+0.773*P1724-1.69/1000*P1724^2+2.22/1000^2*P1724^3,IF(P1724&lt;735,666+13002/(738-P1724),IF(P1724&lt;900,545+17820/(P1724-731),650)))</f>
        <v>691.30278426041741</v>
      </c>
      <c r="S1724" s="12">
        <f>LambdaP*MassivSI/(dP/1000)/(R1724*RhoA)/(1+Q1724/3)*(D1724-P1724)*DeltaT-(EXP(Q1724/10)-1)*(D1724-D1723)</f>
        <v>0.22307876725869674</v>
      </c>
    </row>
    <row r="1725" spans="2:19" x14ac:dyDescent="0.25">
      <c r="B1725" s="3">
        <f t="shared" si="104"/>
        <v>8535</v>
      </c>
      <c r="C1725" s="14">
        <f t="shared" si="105"/>
        <v>142.25</v>
      </c>
      <c r="D1725" s="11">
        <f t="shared" si="106"/>
        <v>1074.5006848072896</v>
      </c>
      <c r="E1725" s="11">
        <f t="shared" si="107"/>
        <v>531.1910798397771</v>
      </c>
      <c r="F1725" s="11">
        <f>L1725</f>
        <v>531.1910798397771</v>
      </c>
      <c r="G1725" s="11">
        <f>P1725</f>
        <v>531.1910798397771</v>
      </c>
      <c r="H1725" s="24">
        <f>H1724+IF(Limit=Oui,MAX(0,K1724),K1724)</f>
        <v>531.1910798397771</v>
      </c>
      <c r="I1725" s="12">
        <f>Cp*RhoP/(J1725*RhoA)*dP/1000*MassivSS</f>
        <v>0.40962354961063796</v>
      </c>
      <c r="J1725" s="24">
        <f>IF(H1725&lt;600,425+0.773*H1725-1.69/1000*H1725^2+2.22/1000^2*H1725^3,IF(H1725&lt;735,666+13002/(738-H1725),IF(H1725&lt;900,545+17820/(H1725-731),650)))</f>
        <v>691.49382313143906</v>
      </c>
      <c r="K1725" s="12">
        <f>LambdaP*MassivSS/(dP/1000)/(J1725*RhoA)/(1+I1725/3)*(D1725-H1725)*DeltaT-(EXP(I1725/10)-1)*(D1725-D1724)</f>
        <v>0.22297037026454161</v>
      </c>
      <c r="L1725" s="24">
        <f>L1724+IF(Limit=Oui,MAX(0,O1724),O1724)</f>
        <v>531.1910798397771</v>
      </c>
      <c r="M1725" s="12">
        <f>Cp*RhoP/(N1725*RhoA)*dP/1000*MassivW</f>
        <v>0.40962354961063796</v>
      </c>
      <c r="N1725" s="24">
        <f>IF(L1725&lt;600,425+0.773*L1725-1.69/1000*L1725^2+2.22/1000^2*L1725^3,IF(L1725&lt;735,666+13002/(738-L1725),IF(L1725&lt;900,545+17820/(L1725-731),650)))</f>
        <v>691.49382313143906</v>
      </c>
      <c r="O1725" s="12">
        <f>LambdaP*MassivW/(dP/1000)/(N1725*RhoA)/(1+M1725/3)*(D1725-L1725)*DeltaT-(EXP(M1725/10)-1)*(D1725-D1724)</f>
        <v>0.22297037026454161</v>
      </c>
      <c r="P1725" s="24">
        <f>P1724+IF(Limit=Oui,MAX(0,S1724),S1724)</f>
        <v>531.1910798397771</v>
      </c>
      <c r="Q1725" s="12">
        <f>Cp*RhoP/(R1725*RhoA)*dP/1000*MassivSI</f>
        <v>0.40962354961063796</v>
      </c>
      <c r="R1725" s="24">
        <f>IF(P1725&lt;600,425+0.773*P1725-1.69/1000*P1725^2+2.22/1000^2*P1725^3,IF(P1725&lt;735,666+13002/(738-P1725),IF(P1725&lt;900,545+17820/(P1725-731),650)))</f>
        <v>691.49382313143906</v>
      </c>
      <c r="S1725" s="12">
        <f>LambdaP*MassivSI/(dP/1000)/(R1725*RhoA)/(1+Q1725/3)*(D1725-P1725)*DeltaT-(EXP(Q1725/10)-1)*(D1725-D1724)</f>
        <v>0.22297037026454161</v>
      </c>
    </row>
    <row r="1726" spans="2:19" x14ac:dyDescent="0.25">
      <c r="B1726" s="3">
        <f t="shared" si="104"/>
        <v>8540</v>
      </c>
      <c r="C1726" s="14">
        <f t="shared" si="105"/>
        <v>142.33333333333334</v>
      </c>
      <c r="D1726" s="11">
        <f t="shared" si="106"/>
        <v>1074.5883568965414</v>
      </c>
      <c r="E1726" s="11">
        <f t="shared" si="107"/>
        <v>531.41405021004164</v>
      </c>
      <c r="F1726" s="11">
        <f>L1726</f>
        <v>531.41405021004164</v>
      </c>
      <c r="G1726" s="11">
        <f>P1726</f>
        <v>531.41405021004164</v>
      </c>
      <c r="H1726" s="24">
        <f>H1725+IF(Limit=Oui,MAX(0,K1725),K1725)</f>
        <v>531.41405021004164</v>
      </c>
      <c r="I1726" s="12">
        <f>Cp*RhoP/(J1726*RhoA)*dP/1000*MassivSS</f>
        <v>0.40951036040365402</v>
      </c>
      <c r="J1726" s="24">
        <f>IF(H1726&lt;600,425+0.773*H1726-1.69/1000*H1726^2+2.22/1000^2*H1726^3,IF(H1726&lt;735,666+13002/(738-H1726),IF(H1726&lt;900,545+17820/(H1726-731),650)))</f>
        <v>691.68495294167701</v>
      </c>
      <c r="K1726" s="12">
        <f>LambdaP*MassivSS/(dP/1000)/(J1726*RhoA)/(1+I1726/3)*(D1726-H1726)*DeltaT-(EXP(I1726/10)-1)*(D1726-D1725)</f>
        <v>0.22286202127996274</v>
      </c>
      <c r="L1726" s="24">
        <f>L1725+IF(Limit=Oui,MAX(0,O1725),O1725)</f>
        <v>531.41405021004164</v>
      </c>
      <c r="M1726" s="12">
        <f>Cp*RhoP/(N1726*RhoA)*dP/1000*MassivW</f>
        <v>0.40951036040365402</v>
      </c>
      <c r="N1726" s="24">
        <f>IF(L1726&lt;600,425+0.773*L1726-1.69/1000*L1726^2+2.22/1000^2*L1726^3,IF(L1726&lt;735,666+13002/(738-L1726),IF(L1726&lt;900,545+17820/(L1726-731),650)))</f>
        <v>691.68495294167701</v>
      </c>
      <c r="O1726" s="12">
        <f>LambdaP*MassivW/(dP/1000)/(N1726*RhoA)/(1+M1726/3)*(D1726-L1726)*DeltaT-(EXP(M1726/10)-1)*(D1726-D1725)</f>
        <v>0.22286202127996274</v>
      </c>
      <c r="P1726" s="24">
        <f>P1725+IF(Limit=Oui,MAX(0,S1725),S1725)</f>
        <v>531.41405021004164</v>
      </c>
      <c r="Q1726" s="12">
        <f>Cp*RhoP/(R1726*RhoA)*dP/1000*MassivSI</f>
        <v>0.40951036040365402</v>
      </c>
      <c r="R1726" s="24">
        <f>IF(P1726&lt;600,425+0.773*P1726-1.69/1000*P1726^2+2.22/1000^2*P1726^3,IF(P1726&lt;735,666+13002/(738-P1726),IF(P1726&lt;900,545+17820/(P1726-731),650)))</f>
        <v>691.68495294167701</v>
      </c>
      <c r="S1726" s="12">
        <f>LambdaP*MassivSI/(dP/1000)/(R1726*RhoA)/(1+Q1726/3)*(D1726-P1726)*DeltaT-(EXP(Q1726/10)-1)*(D1726-D1725)</f>
        <v>0.22286202127996274</v>
      </c>
    </row>
    <row r="1727" spans="2:19" x14ac:dyDescent="0.25">
      <c r="B1727" s="3">
        <f t="shared" si="104"/>
        <v>8545</v>
      </c>
      <c r="C1727" s="14">
        <f t="shared" si="105"/>
        <v>142.41666666666666</v>
      </c>
      <c r="D1727" s="11">
        <f t="shared" si="106"/>
        <v>1074.675977715563</v>
      </c>
      <c r="E1727" s="11">
        <f t="shared" si="107"/>
        <v>531.63691223132162</v>
      </c>
      <c r="F1727" s="11">
        <f>L1727</f>
        <v>531.63691223132162</v>
      </c>
      <c r="G1727" s="11">
        <f>P1727</f>
        <v>531.63691223132162</v>
      </c>
      <c r="H1727" s="24">
        <f>H1726+IF(Limit=Oui,MAX(0,K1726),K1726)</f>
        <v>531.63691223132162</v>
      </c>
      <c r="I1727" s="12">
        <f>Cp*RhoP/(J1727*RhoA)*dP/1000*MassivSS</f>
        <v>0.40939717996966524</v>
      </c>
      <c r="J1727" s="24">
        <f>IF(H1727&lt;600,425+0.773*H1727-1.69/1000*H1727^2+2.22/1000^2*H1727^3,IF(H1727&lt;735,666+13002/(738-H1727),IF(H1727&lt;900,545+17820/(H1727-731),650)))</f>
        <v>691.87617361193986</v>
      </c>
      <c r="K1727" s="12">
        <f>LambdaP*MassivSS/(dP/1000)/(J1727*RhoA)/(1+I1727/3)*(D1727-H1727)*DeltaT-(EXP(I1727/10)-1)*(D1727-D1726)</f>
        <v>0.22275372033954441</v>
      </c>
      <c r="L1727" s="24">
        <f>L1726+IF(Limit=Oui,MAX(0,O1726),O1726)</f>
        <v>531.63691223132162</v>
      </c>
      <c r="M1727" s="12">
        <f>Cp*RhoP/(N1727*RhoA)*dP/1000*MassivW</f>
        <v>0.40939717996966524</v>
      </c>
      <c r="N1727" s="24">
        <f>IF(L1727&lt;600,425+0.773*L1727-1.69/1000*L1727^2+2.22/1000^2*L1727^3,IF(L1727&lt;735,666+13002/(738-L1727),IF(L1727&lt;900,545+17820/(L1727-731),650)))</f>
        <v>691.87617361193986</v>
      </c>
      <c r="O1727" s="12">
        <f>LambdaP*MassivW/(dP/1000)/(N1727*RhoA)/(1+M1727/3)*(D1727-L1727)*DeltaT-(EXP(M1727/10)-1)*(D1727-D1726)</f>
        <v>0.22275372033954441</v>
      </c>
      <c r="P1727" s="24">
        <f>P1726+IF(Limit=Oui,MAX(0,S1726),S1726)</f>
        <v>531.63691223132162</v>
      </c>
      <c r="Q1727" s="12">
        <f>Cp*RhoP/(R1727*RhoA)*dP/1000*MassivSI</f>
        <v>0.40939717996966524</v>
      </c>
      <c r="R1727" s="24">
        <f>IF(P1727&lt;600,425+0.773*P1727-1.69/1000*P1727^2+2.22/1000^2*P1727^3,IF(P1727&lt;735,666+13002/(738-P1727),IF(P1727&lt;900,545+17820/(P1727-731),650)))</f>
        <v>691.87617361193986</v>
      </c>
      <c r="S1727" s="12">
        <f>LambdaP*MassivSI/(dP/1000)/(R1727*RhoA)/(1+Q1727/3)*(D1727-P1727)*DeltaT-(EXP(Q1727/10)-1)*(D1727-D1726)</f>
        <v>0.22275372033954441</v>
      </c>
    </row>
    <row r="1728" spans="2:19" x14ac:dyDescent="0.25">
      <c r="B1728" s="3">
        <f t="shared" si="104"/>
        <v>8550</v>
      </c>
      <c r="C1728" s="14">
        <f t="shared" si="105"/>
        <v>142.5</v>
      </c>
      <c r="D1728" s="11">
        <f t="shared" si="106"/>
        <v>1074.763547324284</v>
      </c>
      <c r="E1728" s="11">
        <f t="shared" si="107"/>
        <v>531.85966595166121</v>
      </c>
      <c r="F1728" s="11">
        <f>L1728</f>
        <v>531.85966595166121</v>
      </c>
      <c r="G1728" s="11">
        <f>P1728</f>
        <v>531.85966595166121</v>
      </c>
      <c r="H1728" s="24">
        <f>H1727+IF(Limit=Oui,MAX(0,K1727),K1727)</f>
        <v>531.85966595166121</v>
      </c>
      <c r="I1728" s="12">
        <f>Cp*RhoP/(J1728*RhoA)*dP/1000*MassivSS</f>
        <v>0.40928400839287571</v>
      </c>
      <c r="J1728" s="24">
        <f>IF(H1728&lt;600,425+0.773*H1728-1.69/1000*H1728^2+2.22/1000^2*H1728^3,IF(H1728&lt;735,666+13002/(738-H1728),IF(H1728&lt;900,545+17820/(H1728-731),650)))</f>
        <v>692.06748506292524</v>
      </c>
      <c r="K1728" s="12">
        <f>LambdaP*MassivSS/(dP/1000)/(J1728*RhoA)/(1+I1728/3)*(D1728-H1728)*DeltaT-(EXP(I1728/10)-1)*(D1728-D1727)</f>
        <v>0.22264546747784647</v>
      </c>
      <c r="L1728" s="24">
        <f>L1727+IF(Limit=Oui,MAX(0,O1727),O1727)</f>
        <v>531.85966595166121</v>
      </c>
      <c r="M1728" s="12">
        <f>Cp*RhoP/(N1728*RhoA)*dP/1000*MassivW</f>
        <v>0.40928400839287571</v>
      </c>
      <c r="N1728" s="24">
        <f>IF(L1728&lt;600,425+0.773*L1728-1.69/1000*L1728^2+2.22/1000^2*L1728^3,IF(L1728&lt;735,666+13002/(738-L1728),IF(L1728&lt;900,545+17820/(L1728-731),650)))</f>
        <v>692.06748506292524</v>
      </c>
      <c r="O1728" s="12">
        <f>LambdaP*MassivW/(dP/1000)/(N1728*RhoA)/(1+M1728/3)*(D1728-L1728)*DeltaT-(EXP(M1728/10)-1)*(D1728-D1727)</f>
        <v>0.22264546747784647</v>
      </c>
      <c r="P1728" s="24">
        <f>P1727+IF(Limit=Oui,MAX(0,S1727),S1727)</f>
        <v>531.85966595166121</v>
      </c>
      <c r="Q1728" s="12">
        <f>Cp*RhoP/(R1728*RhoA)*dP/1000*MassivSI</f>
        <v>0.40928400839287571</v>
      </c>
      <c r="R1728" s="24">
        <f>IF(P1728&lt;600,425+0.773*P1728-1.69/1000*P1728^2+2.22/1000^2*P1728^3,IF(P1728&lt;735,666+13002/(738-P1728),IF(P1728&lt;900,545+17820/(P1728-731),650)))</f>
        <v>692.06748506292524</v>
      </c>
      <c r="S1728" s="12">
        <f>LambdaP*MassivSI/(dP/1000)/(R1728*RhoA)/(1+Q1728/3)*(D1728-P1728)*DeltaT-(EXP(Q1728/10)-1)*(D1728-D1727)</f>
        <v>0.22264546747784647</v>
      </c>
    </row>
    <row r="1729" spans="2:19" x14ac:dyDescent="0.25">
      <c r="B1729" s="3">
        <f t="shared" si="104"/>
        <v>8555</v>
      </c>
      <c r="C1729" s="14">
        <f t="shared" si="105"/>
        <v>142.58333333333334</v>
      </c>
      <c r="D1729" s="11">
        <f t="shared" si="106"/>
        <v>1074.8510657825295</v>
      </c>
      <c r="E1729" s="11">
        <f t="shared" si="107"/>
        <v>532.08231141913905</v>
      </c>
      <c r="F1729" s="11">
        <f>L1729</f>
        <v>532.08231141913905</v>
      </c>
      <c r="G1729" s="11">
        <f>P1729</f>
        <v>532.08231141913905</v>
      </c>
      <c r="H1729" s="24">
        <f>H1728+IF(Limit=Oui,MAX(0,K1728),K1728)</f>
        <v>532.08231141913905</v>
      </c>
      <c r="I1729" s="12">
        <f>Cp*RhoP/(J1729*RhoA)*dP/1000*MassivSS</f>
        <v>0.4091708457574047</v>
      </c>
      <c r="J1729" s="24">
        <f>IF(H1729&lt;600,425+0.773*H1729-1.69/1000*H1729^2+2.22/1000^2*H1729^3,IF(H1729&lt;735,666+13002/(738-H1729),IF(H1729&lt;900,545+17820/(H1729-731),650)))</f>
        <v>692.25888721521824</v>
      </c>
      <c r="K1729" s="12">
        <f>LambdaP*MassivSS/(dP/1000)/(J1729*RhoA)/(1+I1729/3)*(D1729-H1729)*DeltaT-(EXP(I1729/10)-1)*(D1729-D1728)</f>
        <v>0.22253726272919683</v>
      </c>
      <c r="L1729" s="24">
        <f>L1728+IF(Limit=Oui,MAX(0,O1728),O1728)</f>
        <v>532.08231141913905</v>
      </c>
      <c r="M1729" s="12">
        <f>Cp*RhoP/(N1729*RhoA)*dP/1000*MassivW</f>
        <v>0.4091708457574047</v>
      </c>
      <c r="N1729" s="24">
        <f>IF(L1729&lt;600,425+0.773*L1729-1.69/1000*L1729^2+2.22/1000^2*L1729^3,IF(L1729&lt;735,666+13002/(738-L1729),IF(L1729&lt;900,545+17820/(L1729-731),650)))</f>
        <v>692.25888721521824</v>
      </c>
      <c r="O1729" s="12">
        <f>LambdaP*MassivW/(dP/1000)/(N1729*RhoA)/(1+M1729/3)*(D1729-L1729)*DeltaT-(EXP(M1729/10)-1)*(D1729-D1728)</f>
        <v>0.22253726272919683</v>
      </c>
      <c r="P1729" s="24">
        <f>P1728+IF(Limit=Oui,MAX(0,S1728),S1728)</f>
        <v>532.08231141913905</v>
      </c>
      <c r="Q1729" s="12">
        <f>Cp*RhoP/(R1729*RhoA)*dP/1000*MassivSI</f>
        <v>0.4091708457574047</v>
      </c>
      <c r="R1729" s="24">
        <f>IF(P1729&lt;600,425+0.773*P1729-1.69/1000*P1729^2+2.22/1000^2*P1729^3,IF(P1729&lt;735,666+13002/(738-P1729),IF(P1729&lt;900,545+17820/(P1729-731),650)))</f>
        <v>692.25888721521824</v>
      </c>
      <c r="S1729" s="12">
        <f>LambdaP*MassivSI/(dP/1000)/(R1729*RhoA)/(1+Q1729/3)*(D1729-P1729)*DeltaT-(EXP(Q1729/10)-1)*(D1729-D1728)</f>
        <v>0.22253726272919683</v>
      </c>
    </row>
    <row r="1730" spans="2:19" x14ac:dyDescent="0.25">
      <c r="B1730" s="3">
        <f t="shared" si="104"/>
        <v>8560</v>
      </c>
      <c r="C1730" s="14">
        <f t="shared" si="105"/>
        <v>142.66666666666666</v>
      </c>
      <c r="D1730" s="11">
        <f t="shared" si="106"/>
        <v>1074.9385331500205</v>
      </c>
      <c r="E1730" s="11">
        <f t="shared" si="107"/>
        <v>532.30484868186829</v>
      </c>
      <c r="F1730" s="11">
        <f>L1730</f>
        <v>532.30484868186829</v>
      </c>
      <c r="G1730" s="11">
        <f>P1730</f>
        <v>532.30484868186829</v>
      </c>
      <c r="H1730" s="24">
        <f>H1729+IF(Limit=Oui,MAX(0,K1729),K1729)</f>
        <v>532.30484868186829</v>
      </c>
      <c r="I1730" s="12">
        <f>Cp*RhoP/(J1730*RhoA)*dP/1000*MassivSS</f>
        <v>0.40905769214728405</v>
      </c>
      <c r="J1730" s="24">
        <f>IF(H1730&lt;600,425+0.773*H1730-1.69/1000*H1730^2+2.22/1000^2*H1730^3,IF(H1730&lt;735,666+13002/(738-H1730),IF(H1730&lt;900,545+17820/(H1730-731),650)))</f>
        <v>692.45037998929456</v>
      </c>
      <c r="K1730" s="12">
        <f>LambdaP*MassivSS/(dP/1000)/(J1730*RhoA)/(1+I1730/3)*(D1730-H1730)*DeltaT-(EXP(I1730/10)-1)*(D1730-D1729)</f>
        <v>0.22242910612778588</v>
      </c>
      <c r="L1730" s="24">
        <f>L1729+IF(Limit=Oui,MAX(0,O1729),O1729)</f>
        <v>532.30484868186829</v>
      </c>
      <c r="M1730" s="12">
        <f>Cp*RhoP/(N1730*RhoA)*dP/1000*MassivW</f>
        <v>0.40905769214728405</v>
      </c>
      <c r="N1730" s="24">
        <f>IF(L1730&lt;600,425+0.773*L1730-1.69/1000*L1730^2+2.22/1000^2*L1730^3,IF(L1730&lt;735,666+13002/(738-L1730),IF(L1730&lt;900,545+17820/(L1730-731),650)))</f>
        <v>692.45037998929456</v>
      </c>
      <c r="O1730" s="12">
        <f>LambdaP*MassivW/(dP/1000)/(N1730*RhoA)/(1+M1730/3)*(D1730-L1730)*DeltaT-(EXP(M1730/10)-1)*(D1730-D1729)</f>
        <v>0.22242910612778588</v>
      </c>
      <c r="P1730" s="24">
        <f>P1729+IF(Limit=Oui,MAX(0,S1729),S1729)</f>
        <v>532.30484868186829</v>
      </c>
      <c r="Q1730" s="12">
        <f>Cp*RhoP/(R1730*RhoA)*dP/1000*MassivSI</f>
        <v>0.40905769214728405</v>
      </c>
      <c r="R1730" s="24">
        <f>IF(P1730&lt;600,425+0.773*P1730-1.69/1000*P1730^2+2.22/1000^2*P1730^3,IF(P1730&lt;735,666+13002/(738-P1730),IF(P1730&lt;900,545+17820/(P1730-731),650)))</f>
        <v>692.45037998929456</v>
      </c>
      <c r="S1730" s="12">
        <f>LambdaP*MassivSI/(dP/1000)/(R1730*RhoA)/(1+Q1730/3)*(D1730-P1730)*DeltaT-(EXP(Q1730/10)-1)*(D1730-D1729)</f>
        <v>0.22242910612778588</v>
      </c>
    </row>
    <row r="1731" spans="2:19" x14ac:dyDescent="0.25">
      <c r="B1731" s="3">
        <f t="shared" si="104"/>
        <v>8565</v>
      </c>
      <c r="C1731" s="14">
        <f t="shared" si="105"/>
        <v>142.75</v>
      </c>
      <c r="D1731" s="11">
        <f t="shared" si="106"/>
        <v>1075.0259494863719</v>
      </c>
      <c r="E1731" s="11">
        <f t="shared" si="107"/>
        <v>532.52727778799613</v>
      </c>
      <c r="F1731" s="11">
        <f>L1731</f>
        <v>532.52727778799613</v>
      </c>
      <c r="G1731" s="11">
        <f>P1731</f>
        <v>532.52727778799613</v>
      </c>
      <c r="H1731" s="24">
        <f>H1730+IF(Limit=Oui,MAX(0,K1730),K1730)</f>
        <v>532.52727778799613</v>
      </c>
      <c r="I1731" s="12">
        <f>Cp*RhoP/(J1731*RhoA)*dP/1000*MassivSS</f>
        <v>0.40894454764645888</v>
      </c>
      <c r="J1731" s="24">
        <f>IF(H1731&lt;600,425+0.773*H1731-1.69/1000*H1731^2+2.22/1000^2*H1731^3,IF(H1731&lt;735,666+13002/(738-H1731),IF(H1731&lt;900,545+17820/(H1731-731),650)))</f>
        <v>692.64196330551908</v>
      </c>
      <c r="K1731" s="12">
        <f>LambdaP*MassivSS/(dP/1000)/(J1731*RhoA)/(1+I1731/3)*(D1731-H1731)*DeltaT-(EXP(I1731/10)-1)*(D1731-D1730)</f>
        <v>0.22232099770772309</v>
      </c>
      <c r="L1731" s="24">
        <f>L1730+IF(Limit=Oui,MAX(0,O1730),O1730)</f>
        <v>532.52727778799613</v>
      </c>
      <c r="M1731" s="12">
        <f>Cp*RhoP/(N1731*RhoA)*dP/1000*MassivW</f>
        <v>0.40894454764645888</v>
      </c>
      <c r="N1731" s="24">
        <f>IF(L1731&lt;600,425+0.773*L1731-1.69/1000*L1731^2+2.22/1000^2*L1731^3,IF(L1731&lt;735,666+13002/(738-L1731),IF(L1731&lt;900,545+17820/(L1731-731),650)))</f>
        <v>692.64196330551908</v>
      </c>
      <c r="O1731" s="12">
        <f>LambdaP*MassivW/(dP/1000)/(N1731*RhoA)/(1+M1731/3)*(D1731-L1731)*DeltaT-(EXP(M1731/10)-1)*(D1731-D1730)</f>
        <v>0.22232099770772309</v>
      </c>
      <c r="P1731" s="24">
        <f>P1730+IF(Limit=Oui,MAX(0,S1730),S1730)</f>
        <v>532.52727778799613</v>
      </c>
      <c r="Q1731" s="12">
        <f>Cp*RhoP/(R1731*RhoA)*dP/1000*MassivSI</f>
        <v>0.40894454764645888</v>
      </c>
      <c r="R1731" s="24">
        <f>IF(P1731&lt;600,425+0.773*P1731-1.69/1000*P1731^2+2.22/1000^2*P1731^3,IF(P1731&lt;735,666+13002/(738-P1731),IF(P1731&lt;900,545+17820/(P1731-731),650)))</f>
        <v>692.64196330551908</v>
      </c>
      <c r="S1731" s="12">
        <f>LambdaP*MassivSI/(dP/1000)/(R1731*RhoA)/(1+Q1731/3)*(D1731-P1731)*DeltaT-(EXP(Q1731/10)-1)*(D1731-D1730)</f>
        <v>0.22232099770772309</v>
      </c>
    </row>
    <row r="1732" spans="2:19" x14ac:dyDescent="0.25">
      <c r="B1732" s="3">
        <f t="shared" si="104"/>
        <v>8570</v>
      </c>
      <c r="C1732" s="14">
        <f t="shared" si="105"/>
        <v>142.83333333333334</v>
      </c>
      <c r="D1732" s="11">
        <f t="shared" si="106"/>
        <v>1075.1133148510962</v>
      </c>
      <c r="E1732" s="11">
        <f t="shared" si="107"/>
        <v>532.74959878570382</v>
      </c>
      <c r="F1732" s="11">
        <f>L1732</f>
        <v>532.74959878570382</v>
      </c>
      <c r="G1732" s="11">
        <f>P1732</f>
        <v>532.74959878570382</v>
      </c>
      <c r="H1732" s="24">
        <f>H1731+IF(Limit=Oui,MAX(0,K1731),K1731)</f>
        <v>532.74959878570382</v>
      </c>
      <c r="I1732" s="12">
        <f>Cp*RhoP/(J1732*RhoA)*dP/1000*MassivSS</f>
        <v>0.40883141233878673</v>
      </c>
      <c r="J1732" s="24">
        <f>IF(H1732&lt;600,425+0.773*H1732-1.69/1000*H1732^2+2.22/1000^2*H1732^3,IF(H1732&lt;735,666+13002/(738-H1732),IF(H1732&lt;900,545+17820/(H1732-731),650)))</f>
        <v>692.83363708414799</v>
      </c>
      <c r="K1732" s="12">
        <f>LambdaP*MassivSS/(dP/1000)/(J1732*RhoA)/(1+I1732/3)*(D1732-H1732)*DeltaT-(EXP(I1732/10)-1)*(D1732-D1731)</f>
        <v>0.222212937502858</v>
      </c>
      <c r="L1732" s="24">
        <f>L1731+IF(Limit=Oui,MAX(0,O1731),O1731)</f>
        <v>532.74959878570382</v>
      </c>
      <c r="M1732" s="12">
        <f>Cp*RhoP/(N1732*RhoA)*dP/1000*MassivW</f>
        <v>0.40883141233878673</v>
      </c>
      <c r="N1732" s="24">
        <f>IF(L1732&lt;600,425+0.773*L1732-1.69/1000*L1732^2+2.22/1000^2*L1732^3,IF(L1732&lt;735,666+13002/(738-L1732),IF(L1732&lt;900,545+17820/(L1732-731),650)))</f>
        <v>692.83363708414799</v>
      </c>
      <c r="O1732" s="12">
        <f>LambdaP*MassivW/(dP/1000)/(N1732*RhoA)/(1+M1732/3)*(D1732-L1732)*DeltaT-(EXP(M1732/10)-1)*(D1732-D1731)</f>
        <v>0.222212937502858</v>
      </c>
      <c r="P1732" s="24">
        <f>P1731+IF(Limit=Oui,MAX(0,S1731),S1731)</f>
        <v>532.74959878570382</v>
      </c>
      <c r="Q1732" s="12">
        <f>Cp*RhoP/(R1732*RhoA)*dP/1000*MassivSI</f>
        <v>0.40883141233878673</v>
      </c>
      <c r="R1732" s="24">
        <f>IF(P1732&lt;600,425+0.773*P1732-1.69/1000*P1732^2+2.22/1000^2*P1732^3,IF(P1732&lt;735,666+13002/(738-P1732),IF(P1732&lt;900,545+17820/(P1732-731),650)))</f>
        <v>692.83363708414799</v>
      </c>
      <c r="S1732" s="12">
        <f>LambdaP*MassivSI/(dP/1000)/(R1732*RhoA)/(1+Q1732/3)*(D1732-P1732)*DeltaT-(EXP(Q1732/10)-1)*(D1732-D1731)</f>
        <v>0.222212937502858</v>
      </c>
    </row>
    <row r="1733" spans="2:19" x14ac:dyDescent="0.25">
      <c r="B1733" s="3">
        <f t="shared" si="104"/>
        <v>8575</v>
      </c>
      <c r="C1733" s="14">
        <f t="shared" si="105"/>
        <v>142.91666666666666</v>
      </c>
      <c r="D1733" s="11">
        <f t="shared" si="106"/>
        <v>1075.2006293036002</v>
      </c>
      <c r="E1733" s="11">
        <f t="shared" si="107"/>
        <v>532.97181172320666</v>
      </c>
      <c r="F1733" s="11">
        <f>L1733</f>
        <v>532.97181172320666</v>
      </c>
      <c r="G1733" s="11">
        <f>P1733</f>
        <v>532.97181172320666</v>
      </c>
      <c r="H1733" s="24">
        <f>H1732+IF(Limit=Oui,MAX(0,K1732),K1732)</f>
        <v>532.97181172320666</v>
      </c>
      <c r="I1733" s="12">
        <f>Cp*RhoP/(J1733*RhoA)*dP/1000*MassivSS</f>
        <v>0.40871828630803747</v>
      </c>
      <c r="J1733" s="24">
        <f>IF(H1733&lt;600,425+0.773*H1733-1.69/1000*H1733^2+2.22/1000^2*H1733^3,IF(H1733&lt;735,666+13002/(738-H1733),IF(H1733&lt;900,545+17820/(H1733-731),650)))</f>
        <v>693.02540124532834</v>
      </c>
      <c r="K1733" s="12">
        <f>LambdaP*MassivSS/(dP/1000)/(J1733*RhoA)/(1+I1733/3)*(D1733-H1733)*DeltaT-(EXP(I1733/10)-1)*(D1733-D1732)</f>
        <v>0.22210492554701622</v>
      </c>
      <c r="L1733" s="24">
        <f>L1732+IF(Limit=Oui,MAX(0,O1732),O1732)</f>
        <v>532.97181172320666</v>
      </c>
      <c r="M1733" s="12">
        <f>Cp*RhoP/(N1733*RhoA)*dP/1000*MassivW</f>
        <v>0.40871828630803747</v>
      </c>
      <c r="N1733" s="24">
        <f>IF(L1733&lt;600,425+0.773*L1733-1.69/1000*L1733^2+2.22/1000^2*L1733^3,IF(L1733&lt;735,666+13002/(738-L1733),IF(L1733&lt;900,545+17820/(L1733-731),650)))</f>
        <v>693.02540124532834</v>
      </c>
      <c r="O1733" s="12">
        <f>LambdaP*MassivW/(dP/1000)/(N1733*RhoA)/(1+M1733/3)*(D1733-L1733)*DeltaT-(EXP(M1733/10)-1)*(D1733-D1732)</f>
        <v>0.22210492554701622</v>
      </c>
      <c r="P1733" s="24">
        <f>P1732+IF(Limit=Oui,MAX(0,S1732),S1732)</f>
        <v>532.97181172320666</v>
      </c>
      <c r="Q1733" s="12">
        <f>Cp*RhoP/(R1733*RhoA)*dP/1000*MassivSI</f>
        <v>0.40871828630803747</v>
      </c>
      <c r="R1733" s="24">
        <f>IF(P1733&lt;600,425+0.773*P1733-1.69/1000*P1733^2+2.22/1000^2*P1733^3,IF(P1733&lt;735,666+13002/(738-P1733),IF(P1733&lt;900,545+17820/(P1733-731),650)))</f>
        <v>693.02540124532834</v>
      </c>
      <c r="S1733" s="12">
        <f>LambdaP*MassivSI/(dP/1000)/(R1733*RhoA)/(1+Q1733/3)*(D1733-P1733)*DeltaT-(EXP(Q1733/10)-1)*(D1733-D1732)</f>
        <v>0.22210492554701622</v>
      </c>
    </row>
    <row r="1734" spans="2:19" x14ac:dyDescent="0.25">
      <c r="B1734" s="3">
        <f t="shared" si="104"/>
        <v>8580</v>
      </c>
      <c r="C1734" s="14">
        <f t="shared" si="105"/>
        <v>143</v>
      </c>
      <c r="D1734" s="11">
        <f t="shared" si="106"/>
        <v>1075.2878929031879</v>
      </c>
      <c r="E1734" s="11">
        <f t="shared" si="107"/>
        <v>533.19391664875366</v>
      </c>
      <c r="F1734" s="11">
        <f>L1734</f>
        <v>533.19391664875366</v>
      </c>
      <c r="G1734" s="11">
        <f>P1734</f>
        <v>533.19391664875366</v>
      </c>
      <c r="H1734" s="24">
        <f>H1733+IF(Limit=Oui,MAX(0,K1733),K1733)</f>
        <v>533.19391664875366</v>
      </c>
      <c r="I1734" s="12">
        <f>Cp*RhoP/(J1734*RhoA)*dP/1000*MassivSS</f>
        <v>0.40860516963789223</v>
      </c>
      <c r="J1734" s="24">
        <f>IF(H1734&lt;600,425+0.773*H1734-1.69/1000*H1734^2+2.22/1000^2*H1734^3,IF(H1734&lt;735,666+13002/(738-H1734),IF(H1734&lt;900,545+17820/(H1734-731),650)))</f>
        <v>693.21725570909939</v>
      </c>
      <c r="K1734" s="12">
        <f>LambdaP*MassivSS/(dP/1000)/(J1734*RhoA)/(1+I1734/3)*(D1734-H1734)*DeltaT-(EXP(I1734/10)-1)*(D1734-D1733)</f>
        <v>0.22199696187377274</v>
      </c>
      <c r="L1734" s="24">
        <f>L1733+IF(Limit=Oui,MAX(0,O1733),O1733)</f>
        <v>533.19391664875366</v>
      </c>
      <c r="M1734" s="12">
        <f>Cp*RhoP/(N1734*RhoA)*dP/1000*MassivW</f>
        <v>0.40860516963789223</v>
      </c>
      <c r="N1734" s="24">
        <f>IF(L1734&lt;600,425+0.773*L1734-1.69/1000*L1734^2+2.22/1000^2*L1734^3,IF(L1734&lt;735,666+13002/(738-L1734),IF(L1734&lt;900,545+17820/(L1734-731),650)))</f>
        <v>693.21725570909939</v>
      </c>
      <c r="O1734" s="12">
        <f>LambdaP*MassivW/(dP/1000)/(N1734*RhoA)/(1+M1734/3)*(D1734-L1734)*DeltaT-(EXP(M1734/10)-1)*(D1734-D1733)</f>
        <v>0.22199696187377274</v>
      </c>
      <c r="P1734" s="24">
        <f>P1733+IF(Limit=Oui,MAX(0,S1733),S1733)</f>
        <v>533.19391664875366</v>
      </c>
      <c r="Q1734" s="12">
        <f>Cp*RhoP/(R1734*RhoA)*dP/1000*MassivSI</f>
        <v>0.40860516963789223</v>
      </c>
      <c r="R1734" s="24">
        <f>IF(P1734&lt;600,425+0.773*P1734-1.69/1000*P1734^2+2.22/1000^2*P1734^3,IF(P1734&lt;735,666+13002/(738-P1734),IF(P1734&lt;900,545+17820/(P1734-731),650)))</f>
        <v>693.21725570909939</v>
      </c>
      <c r="S1734" s="12">
        <f>LambdaP*MassivSI/(dP/1000)/(R1734*RhoA)/(1+Q1734/3)*(D1734-P1734)*DeltaT-(EXP(Q1734/10)-1)*(D1734-D1733)</f>
        <v>0.22199696187377274</v>
      </c>
    </row>
    <row r="1735" spans="2:19" x14ac:dyDescent="0.25">
      <c r="B1735" s="3">
        <f t="shared" si="104"/>
        <v>8585</v>
      </c>
      <c r="C1735" s="14">
        <f t="shared" si="105"/>
        <v>143.08333333333334</v>
      </c>
      <c r="D1735" s="11">
        <f t="shared" si="106"/>
        <v>1075.3751057090592</v>
      </c>
      <c r="E1735" s="11">
        <f t="shared" si="107"/>
        <v>533.4159136106274</v>
      </c>
      <c r="F1735" s="11">
        <f>L1735</f>
        <v>533.4159136106274</v>
      </c>
      <c r="G1735" s="11">
        <f>P1735</f>
        <v>533.4159136106274</v>
      </c>
      <c r="H1735" s="24">
        <f>H1734+IF(Limit=Oui,MAX(0,K1734),K1734)</f>
        <v>533.4159136106274</v>
      </c>
      <c r="I1735" s="12">
        <f>Cp*RhoP/(J1735*RhoA)*dP/1000*MassivSS</f>
        <v>0.40849206241194325</v>
      </c>
      <c r="J1735" s="24">
        <f>IF(H1735&lt;600,425+0.773*H1735-1.69/1000*H1735^2+2.22/1000^2*H1735^3,IF(H1735&lt;735,666+13002/(738-H1735),IF(H1735&lt;900,545+17820/(H1735-731),650)))</f>
        <v>693.40920039539321</v>
      </c>
      <c r="K1735" s="12">
        <f>LambdaP*MassivSS/(dP/1000)/(J1735*RhoA)/(1+I1735/3)*(D1735-H1735)*DeltaT-(EXP(I1735/10)-1)*(D1735-D1734)</f>
        <v>0.22188904651662228</v>
      </c>
      <c r="L1735" s="24">
        <f>L1734+IF(Limit=Oui,MAX(0,O1734),O1734)</f>
        <v>533.4159136106274</v>
      </c>
      <c r="M1735" s="12">
        <f>Cp*RhoP/(N1735*RhoA)*dP/1000*MassivW</f>
        <v>0.40849206241194325</v>
      </c>
      <c r="N1735" s="24">
        <f>IF(L1735&lt;600,425+0.773*L1735-1.69/1000*L1735^2+2.22/1000^2*L1735^3,IF(L1735&lt;735,666+13002/(738-L1735),IF(L1735&lt;900,545+17820/(L1735-731),650)))</f>
        <v>693.40920039539321</v>
      </c>
      <c r="O1735" s="12">
        <f>LambdaP*MassivW/(dP/1000)/(N1735*RhoA)/(1+M1735/3)*(D1735-L1735)*DeltaT-(EXP(M1735/10)-1)*(D1735-D1734)</f>
        <v>0.22188904651662228</v>
      </c>
      <c r="P1735" s="24">
        <f>P1734+IF(Limit=Oui,MAX(0,S1734),S1734)</f>
        <v>533.4159136106274</v>
      </c>
      <c r="Q1735" s="12">
        <f>Cp*RhoP/(R1735*RhoA)*dP/1000*MassivSI</f>
        <v>0.40849206241194325</v>
      </c>
      <c r="R1735" s="24">
        <f>IF(P1735&lt;600,425+0.773*P1735-1.69/1000*P1735^2+2.22/1000^2*P1735^3,IF(P1735&lt;735,666+13002/(738-P1735),IF(P1735&lt;900,545+17820/(P1735-731),650)))</f>
        <v>693.40920039539321</v>
      </c>
      <c r="S1735" s="12">
        <f>LambdaP*MassivSI/(dP/1000)/(R1735*RhoA)/(1+Q1735/3)*(D1735-P1735)*DeltaT-(EXP(Q1735/10)-1)*(D1735-D1734)</f>
        <v>0.22188904651662228</v>
      </c>
    </row>
    <row r="1736" spans="2:19" x14ac:dyDescent="0.25">
      <c r="B1736" s="3">
        <f t="shared" si="104"/>
        <v>8590</v>
      </c>
      <c r="C1736" s="14">
        <f t="shared" si="105"/>
        <v>143.16666666666666</v>
      </c>
      <c r="D1736" s="11">
        <f t="shared" si="106"/>
        <v>1075.4622677803111</v>
      </c>
      <c r="E1736" s="11">
        <f t="shared" si="107"/>
        <v>533.63780265714399</v>
      </c>
      <c r="F1736" s="11">
        <f>L1736</f>
        <v>533.63780265714399</v>
      </c>
      <c r="G1736" s="11">
        <f>P1736</f>
        <v>533.63780265714399</v>
      </c>
      <c r="H1736" s="24">
        <f>H1735+IF(Limit=Oui,MAX(0,K1735),K1735)</f>
        <v>533.63780265714399</v>
      </c>
      <c r="I1736" s="12">
        <f>Cp*RhoP/(J1736*RhoA)*dP/1000*MassivSS</f>
        <v>0.40837896471369384</v>
      </c>
      <c r="J1736" s="24">
        <f>IF(H1736&lt;600,425+0.773*H1736-1.69/1000*H1736^2+2.22/1000^2*H1736^3,IF(H1736&lt;735,666+13002/(738-H1736),IF(H1736&lt;900,545+17820/(H1736-731),650)))</f>
        <v>693.60123522403501</v>
      </c>
      <c r="K1736" s="12">
        <f>LambdaP*MassivSS/(dP/1000)/(J1736*RhoA)/(1+I1736/3)*(D1736-H1736)*DeltaT-(EXP(I1736/10)-1)*(D1736-D1735)</f>
        <v>0.22178117950887546</v>
      </c>
      <c r="L1736" s="24">
        <f>L1735+IF(Limit=Oui,MAX(0,O1735),O1735)</f>
        <v>533.63780265714399</v>
      </c>
      <c r="M1736" s="12">
        <f>Cp*RhoP/(N1736*RhoA)*dP/1000*MassivW</f>
        <v>0.40837896471369384</v>
      </c>
      <c r="N1736" s="24">
        <f>IF(L1736&lt;600,425+0.773*L1736-1.69/1000*L1736^2+2.22/1000^2*L1736^3,IF(L1736&lt;735,666+13002/(738-L1736),IF(L1736&lt;900,545+17820/(L1736-731),650)))</f>
        <v>693.60123522403501</v>
      </c>
      <c r="O1736" s="12">
        <f>LambdaP*MassivW/(dP/1000)/(N1736*RhoA)/(1+M1736/3)*(D1736-L1736)*DeltaT-(EXP(M1736/10)-1)*(D1736-D1735)</f>
        <v>0.22178117950887546</v>
      </c>
      <c r="P1736" s="24">
        <f>P1735+IF(Limit=Oui,MAX(0,S1735),S1735)</f>
        <v>533.63780265714399</v>
      </c>
      <c r="Q1736" s="12">
        <f>Cp*RhoP/(R1736*RhoA)*dP/1000*MassivSI</f>
        <v>0.40837896471369384</v>
      </c>
      <c r="R1736" s="24">
        <f>IF(P1736&lt;600,425+0.773*P1736-1.69/1000*P1736^2+2.22/1000^2*P1736^3,IF(P1736&lt;735,666+13002/(738-P1736),IF(P1736&lt;900,545+17820/(P1736-731),650)))</f>
        <v>693.60123522403501</v>
      </c>
      <c r="S1736" s="12">
        <f>LambdaP*MassivSI/(dP/1000)/(R1736*RhoA)/(1+Q1736/3)*(D1736-P1736)*DeltaT-(EXP(Q1736/10)-1)*(D1736-D1735)</f>
        <v>0.22178117950887546</v>
      </c>
    </row>
    <row r="1737" spans="2:19" x14ac:dyDescent="0.25">
      <c r="B1737" s="3">
        <f t="shared" si="104"/>
        <v>8595</v>
      </c>
      <c r="C1737" s="14">
        <f t="shared" si="105"/>
        <v>143.25</v>
      </c>
      <c r="D1737" s="11">
        <f t="shared" si="106"/>
        <v>1075.5493791759372</v>
      </c>
      <c r="E1737" s="11">
        <f t="shared" si="107"/>
        <v>533.85958383665286</v>
      </c>
      <c r="F1737" s="11">
        <f>L1737</f>
        <v>533.85958383665286</v>
      </c>
      <c r="G1737" s="11">
        <f>P1737</f>
        <v>533.85958383665286</v>
      </c>
      <c r="H1737" s="24">
        <f>H1736+IF(Limit=Oui,MAX(0,K1736),K1736)</f>
        <v>533.85958383665286</v>
      </c>
      <c r="I1737" s="12">
        <f>Cp*RhoP/(J1737*RhoA)*dP/1000*MassivSS</f>
        <v>0.408265876626557</v>
      </c>
      <c r="J1737" s="24">
        <f>IF(H1737&lt;600,425+0.773*H1737-1.69/1000*H1737^2+2.22/1000^2*H1737^3,IF(H1737&lt;735,666+13002/(738-H1737),IF(H1737&lt;900,545+17820/(H1737-731),650)))</f>
        <v>693.79336011474436</v>
      </c>
      <c r="K1737" s="12">
        <f>LambdaP*MassivSS/(dP/1000)/(J1737*RhoA)/(1+I1737/3)*(D1737-H1737)*DeltaT-(EXP(I1737/10)-1)*(D1737-D1736)</f>
        <v>0.22167336088371536</v>
      </c>
      <c r="L1737" s="24">
        <f>L1736+IF(Limit=Oui,MAX(0,O1736),O1736)</f>
        <v>533.85958383665286</v>
      </c>
      <c r="M1737" s="12">
        <f>Cp*RhoP/(N1737*RhoA)*dP/1000*MassivW</f>
        <v>0.408265876626557</v>
      </c>
      <c r="N1737" s="24">
        <f>IF(L1737&lt;600,425+0.773*L1737-1.69/1000*L1737^2+2.22/1000^2*L1737^3,IF(L1737&lt;735,666+13002/(738-L1737),IF(L1737&lt;900,545+17820/(L1737-731),650)))</f>
        <v>693.79336011474436</v>
      </c>
      <c r="O1737" s="12">
        <f>LambdaP*MassivW/(dP/1000)/(N1737*RhoA)/(1+M1737/3)*(D1737-L1737)*DeltaT-(EXP(M1737/10)-1)*(D1737-D1736)</f>
        <v>0.22167336088371536</v>
      </c>
      <c r="P1737" s="24">
        <f>P1736+IF(Limit=Oui,MAX(0,S1736),S1736)</f>
        <v>533.85958383665286</v>
      </c>
      <c r="Q1737" s="12">
        <f>Cp*RhoP/(R1737*RhoA)*dP/1000*MassivSI</f>
        <v>0.408265876626557</v>
      </c>
      <c r="R1737" s="24">
        <f>IF(P1737&lt;600,425+0.773*P1737-1.69/1000*P1737^2+2.22/1000^2*P1737^3,IF(P1737&lt;735,666+13002/(738-P1737),IF(P1737&lt;900,545+17820/(P1737-731),650)))</f>
        <v>693.79336011474436</v>
      </c>
      <c r="S1737" s="12">
        <f>LambdaP*MassivSI/(dP/1000)/(R1737*RhoA)/(1+Q1737/3)*(D1737-P1737)*DeltaT-(EXP(Q1737/10)-1)*(D1737-D1736)</f>
        <v>0.22167336088371536</v>
      </c>
    </row>
    <row r="1738" spans="2:19" x14ac:dyDescent="0.25">
      <c r="B1738" s="3">
        <f t="shared" si="104"/>
        <v>8600</v>
      </c>
      <c r="C1738" s="14">
        <f t="shared" si="105"/>
        <v>143.33333333333334</v>
      </c>
      <c r="D1738" s="11">
        <f t="shared" si="106"/>
        <v>1075.6364399548288</v>
      </c>
      <c r="E1738" s="11">
        <f t="shared" si="107"/>
        <v>534.08125719753662</v>
      </c>
      <c r="F1738" s="11">
        <f>L1738</f>
        <v>534.08125719753662</v>
      </c>
      <c r="G1738" s="11">
        <f>P1738</f>
        <v>534.08125719753662</v>
      </c>
      <c r="H1738" s="24">
        <f>H1737+IF(Limit=Oui,MAX(0,K1737),K1737)</f>
        <v>534.08125719753662</v>
      </c>
      <c r="I1738" s="12">
        <f>Cp*RhoP/(J1738*RhoA)*dP/1000*MassivSS</f>
        <v>0.4081527982338562</v>
      </c>
      <c r="J1738" s="24">
        <f>IF(H1738&lt;600,425+0.773*H1738-1.69/1000*H1738^2+2.22/1000^2*H1738^3,IF(H1738&lt;735,666+13002/(738-H1738),IF(H1738&lt;900,545+17820/(H1738-731),650)))</f>
        <v>693.98557498713467</v>
      </c>
      <c r="K1738" s="12">
        <f>LambdaP*MassivSS/(dP/1000)/(J1738*RhoA)/(1+I1738/3)*(D1738-H1738)*DeltaT-(EXP(I1738/10)-1)*(D1738-D1737)</f>
        <v>0.2215655906741601</v>
      </c>
      <c r="L1738" s="24">
        <f>L1737+IF(Limit=Oui,MAX(0,O1737),O1737)</f>
        <v>534.08125719753662</v>
      </c>
      <c r="M1738" s="12">
        <f>Cp*RhoP/(N1738*RhoA)*dP/1000*MassivW</f>
        <v>0.4081527982338562</v>
      </c>
      <c r="N1738" s="24">
        <f>IF(L1738&lt;600,425+0.773*L1738-1.69/1000*L1738^2+2.22/1000^2*L1738^3,IF(L1738&lt;735,666+13002/(738-L1738),IF(L1738&lt;900,545+17820/(L1738-731),650)))</f>
        <v>693.98557498713467</v>
      </c>
      <c r="O1738" s="12">
        <f>LambdaP*MassivW/(dP/1000)/(N1738*RhoA)/(1+M1738/3)*(D1738-L1738)*DeltaT-(EXP(M1738/10)-1)*(D1738-D1737)</f>
        <v>0.2215655906741601</v>
      </c>
      <c r="P1738" s="24">
        <f>P1737+IF(Limit=Oui,MAX(0,S1737),S1737)</f>
        <v>534.08125719753662</v>
      </c>
      <c r="Q1738" s="12">
        <f>Cp*RhoP/(R1738*RhoA)*dP/1000*MassivSI</f>
        <v>0.4081527982338562</v>
      </c>
      <c r="R1738" s="24">
        <f>IF(P1738&lt;600,425+0.773*P1738-1.69/1000*P1738^2+2.22/1000^2*P1738^3,IF(P1738&lt;735,666+13002/(738-P1738),IF(P1738&lt;900,545+17820/(P1738-731),650)))</f>
        <v>693.98557498713467</v>
      </c>
      <c r="S1738" s="12">
        <f>LambdaP*MassivSI/(dP/1000)/(R1738*RhoA)/(1+Q1738/3)*(D1738-P1738)*DeltaT-(EXP(Q1738/10)-1)*(D1738-D1737)</f>
        <v>0.2215655906741601</v>
      </c>
    </row>
    <row r="1739" spans="2:19" x14ac:dyDescent="0.25">
      <c r="B1739" s="3">
        <f t="shared" si="104"/>
        <v>8605</v>
      </c>
      <c r="C1739" s="14">
        <f t="shared" si="105"/>
        <v>143.41666666666666</v>
      </c>
      <c r="D1739" s="11">
        <f t="shared" si="106"/>
        <v>1075.7234501757737</v>
      </c>
      <c r="E1739" s="11">
        <f t="shared" si="107"/>
        <v>534.30282278821073</v>
      </c>
      <c r="F1739" s="11">
        <f>L1739</f>
        <v>534.30282278821073</v>
      </c>
      <c r="G1739" s="11">
        <f>P1739</f>
        <v>534.30282278821073</v>
      </c>
      <c r="H1739" s="24">
        <f>H1738+IF(Limit=Oui,MAX(0,K1738),K1738)</f>
        <v>534.30282278821073</v>
      </c>
      <c r="I1739" s="12">
        <f>Cp*RhoP/(J1739*RhoA)*dP/1000*MassivSS</f>
        <v>0.40803972961882384</v>
      </c>
      <c r="J1739" s="24">
        <f>IF(H1739&lt;600,425+0.773*H1739-1.69/1000*H1739^2+2.22/1000^2*H1739^3,IF(H1739&lt;735,666+13002/(738-H1739),IF(H1739&lt;900,545+17820/(H1739-731),650)))</f>
        <v>694.17787976071531</v>
      </c>
      <c r="K1739" s="12">
        <f>LambdaP*MassivSS/(dP/1000)/(J1739*RhoA)/(1+I1739/3)*(D1739-H1739)*DeltaT-(EXP(I1739/10)-1)*(D1739-D1738)</f>
        <v>0.22145786891311922</v>
      </c>
      <c r="L1739" s="24">
        <f>L1738+IF(Limit=Oui,MAX(0,O1738),O1738)</f>
        <v>534.30282278821073</v>
      </c>
      <c r="M1739" s="12">
        <f>Cp*RhoP/(N1739*RhoA)*dP/1000*MassivW</f>
        <v>0.40803972961882384</v>
      </c>
      <c r="N1739" s="24">
        <f>IF(L1739&lt;600,425+0.773*L1739-1.69/1000*L1739^2+2.22/1000^2*L1739^3,IF(L1739&lt;735,666+13002/(738-L1739),IF(L1739&lt;900,545+17820/(L1739-731),650)))</f>
        <v>694.17787976071531</v>
      </c>
      <c r="O1739" s="12">
        <f>LambdaP*MassivW/(dP/1000)/(N1739*RhoA)/(1+M1739/3)*(D1739-L1739)*DeltaT-(EXP(M1739/10)-1)*(D1739-D1738)</f>
        <v>0.22145786891311922</v>
      </c>
      <c r="P1739" s="24">
        <f>P1738+IF(Limit=Oui,MAX(0,S1738),S1738)</f>
        <v>534.30282278821073</v>
      </c>
      <c r="Q1739" s="12">
        <f>Cp*RhoP/(R1739*RhoA)*dP/1000*MassivSI</f>
        <v>0.40803972961882384</v>
      </c>
      <c r="R1739" s="24">
        <f>IF(P1739&lt;600,425+0.773*P1739-1.69/1000*P1739^2+2.22/1000^2*P1739^3,IF(P1739&lt;735,666+13002/(738-P1739),IF(P1739&lt;900,545+17820/(P1739-731),650)))</f>
        <v>694.17787976071531</v>
      </c>
      <c r="S1739" s="12">
        <f>LambdaP*MassivSI/(dP/1000)/(R1739*RhoA)/(1+Q1739/3)*(D1739-P1739)*DeltaT-(EXP(Q1739/10)-1)*(D1739-D1738)</f>
        <v>0.22145786891311922</v>
      </c>
    </row>
    <row r="1740" spans="2:19" x14ac:dyDescent="0.25">
      <c r="B1740" s="3">
        <f t="shared" si="104"/>
        <v>8610</v>
      </c>
      <c r="C1740" s="14">
        <f t="shared" si="105"/>
        <v>143.5</v>
      </c>
      <c r="D1740" s="11">
        <f t="shared" si="106"/>
        <v>1075.8104098974584</v>
      </c>
      <c r="E1740" s="11">
        <f t="shared" si="107"/>
        <v>534.52428065712388</v>
      </c>
      <c r="F1740" s="11">
        <f>L1740</f>
        <v>534.52428065712388</v>
      </c>
      <c r="G1740" s="11">
        <f>P1740</f>
        <v>534.52428065712388</v>
      </c>
      <c r="H1740" s="24">
        <f>H1739+IF(Limit=Oui,MAX(0,K1739),K1739)</f>
        <v>534.52428065712388</v>
      </c>
      <c r="I1740" s="12">
        <f>Cp*RhoP/(J1740*RhoA)*dP/1000*MassivSS</f>
        <v>0.40792667086460122</v>
      </c>
      <c r="J1740" s="24">
        <f>IF(H1740&lt;600,425+0.773*H1740-1.69/1000*H1740^2+2.22/1000^2*H1740^3,IF(H1740&lt;735,666+13002/(738-H1740),IF(H1740&lt;900,545+17820/(H1740-731),650)))</f>
        <v>694.37027435489154</v>
      </c>
      <c r="K1740" s="12">
        <f>LambdaP*MassivSS/(dP/1000)/(J1740*RhoA)/(1+I1740/3)*(D1740-H1740)*DeltaT-(EXP(I1740/10)-1)*(D1740-D1739)</f>
        <v>0.22135019563329056</v>
      </c>
      <c r="L1740" s="24">
        <f>L1739+IF(Limit=Oui,MAX(0,O1739),O1739)</f>
        <v>534.52428065712388</v>
      </c>
      <c r="M1740" s="12">
        <f>Cp*RhoP/(N1740*RhoA)*dP/1000*MassivW</f>
        <v>0.40792667086460122</v>
      </c>
      <c r="N1740" s="24">
        <f>IF(L1740&lt;600,425+0.773*L1740-1.69/1000*L1740^2+2.22/1000^2*L1740^3,IF(L1740&lt;735,666+13002/(738-L1740),IF(L1740&lt;900,545+17820/(L1740-731),650)))</f>
        <v>694.37027435489154</v>
      </c>
      <c r="O1740" s="12">
        <f>LambdaP*MassivW/(dP/1000)/(N1740*RhoA)/(1+M1740/3)*(D1740-L1740)*DeltaT-(EXP(M1740/10)-1)*(D1740-D1739)</f>
        <v>0.22135019563329056</v>
      </c>
      <c r="P1740" s="24">
        <f>P1739+IF(Limit=Oui,MAX(0,S1739),S1739)</f>
        <v>534.52428065712388</v>
      </c>
      <c r="Q1740" s="12">
        <f>Cp*RhoP/(R1740*RhoA)*dP/1000*MassivSI</f>
        <v>0.40792667086460122</v>
      </c>
      <c r="R1740" s="24">
        <f>IF(P1740&lt;600,425+0.773*P1740-1.69/1000*P1740^2+2.22/1000^2*P1740^3,IF(P1740&lt;735,666+13002/(738-P1740),IF(P1740&lt;900,545+17820/(P1740-731),650)))</f>
        <v>694.37027435489154</v>
      </c>
      <c r="S1740" s="12">
        <f>LambdaP*MassivSI/(dP/1000)/(R1740*RhoA)/(1+Q1740/3)*(D1740-P1740)*DeltaT-(EXP(Q1740/10)-1)*(D1740-D1739)</f>
        <v>0.22135019563329056</v>
      </c>
    </row>
    <row r="1741" spans="2:19" x14ac:dyDescent="0.25">
      <c r="B1741" s="3">
        <f t="shared" si="104"/>
        <v>8615</v>
      </c>
      <c r="C1741" s="14">
        <f t="shared" si="105"/>
        <v>143.58333333333334</v>
      </c>
      <c r="D1741" s="11">
        <f t="shared" si="106"/>
        <v>1075.8973191784662</v>
      </c>
      <c r="E1741" s="11">
        <f t="shared" si="107"/>
        <v>534.74563085275713</v>
      </c>
      <c r="F1741" s="11">
        <f>L1741</f>
        <v>534.74563085275713</v>
      </c>
      <c r="G1741" s="11">
        <f>P1741</f>
        <v>534.74563085275713</v>
      </c>
      <c r="H1741" s="24">
        <f>H1740+IF(Limit=Oui,MAX(0,K1740),K1740)</f>
        <v>534.74563085275713</v>
      </c>
      <c r="I1741" s="12">
        <f>Cp*RhoP/(J1741*RhoA)*dP/1000*MassivSS</f>
        <v>0.40781362205423866</v>
      </c>
      <c r="J1741" s="24">
        <f>IF(H1741&lt;600,425+0.773*H1741-1.69/1000*H1741^2+2.22/1000^2*H1741^3,IF(H1741&lt;735,666+13002/(738-H1741),IF(H1741&lt;900,545+17820/(H1741-731),650)))</f>
        <v>694.56275868896432</v>
      </c>
      <c r="K1741" s="12">
        <f>LambdaP*MassivSS/(dP/1000)/(J1741*RhoA)/(1+I1741/3)*(D1741-H1741)*DeltaT-(EXP(I1741/10)-1)*(D1741-D1740)</f>
        <v>0.22124257086731081</v>
      </c>
      <c r="L1741" s="24">
        <f>L1740+IF(Limit=Oui,MAX(0,O1740),O1740)</f>
        <v>534.74563085275713</v>
      </c>
      <c r="M1741" s="12">
        <f>Cp*RhoP/(N1741*RhoA)*dP/1000*MassivW</f>
        <v>0.40781362205423866</v>
      </c>
      <c r="N1741" s="24">
        <f>IF(L1741&lt;600,425+0.773*L1741-1.69/1000*L1741^2+2.22/1000^2*L1741^3,IF(L1741&lt;735,666+13002/(738-L1741),IF(L1741&lt;900,545+17820/(L1741-731),650)))</f>
        <v>694.56275868896432</v>
      </c>
      <c r="O1741" s="12">
        <f>LambdaP*MassivW/(dP/1000)/(N1741*RhoA)/(1+M1741/3)*(D1741-L1741)*DeltaT-(EXP(M1741/10)-1)*(D1741-D1740)</f>
        <v>0.22124257086731081</v>
      </c>
      <c r="P1741" s="24">
        <f>P1740+IF(Limit=Oui,MAX(0,S1740),S1740)</f>
        <v>534.74563085275713</v>
      </c>
      <c r="Q1741" s="12">
        <f>Cp*RhoP/(R1741*RhoA)*dP/1000*MassivSI</f>
        <v>0.40781362205423866</v>
      </c>
      <c r="R1741" s="24">
        <f>IF(P1741&lt;600,425+0.773*P1741-1.69/1000*P1741^2+2.22/1000^2*P1741^3,IF(P1741&lt;735,666+13002/(738-P1741),IF(P1741&lt;900,545+17820/(P1741-731),650)))</f>
        <v>694.56275868896432</v>
      </c>
      <c r="S1741" s="12">
        <f>LambdaP*MassivSI/(dP/1000)/(R1741*RhoA)/(1+Q1741/3)*(D1741-P1741)*DeltaT-(EXP(Q1741/10)-1)*(D1741-D1740)</f>
        <v>0.22124257086731081</v>
      </c>
    </row>
    <row r="1742" spans="2:19" x14ac:dyDescent="0.25">
      <c r="B1742" s="3">
        <f t="shared" si="104"/>
        <v>8620</v>
      </c>
      <c r="C1742" s="14">
        <f t="shared" si="105"/>
        <v>143.66666666666666</v>
      </c>
      <c r="D1742" s="11">
        <f t="shared" si="106"/>
        <v>1075.9841780772792</v>
      </c>
      <c r="E1742" s="11">
        <f t="shared" si="107"/>
        <v>534.96687342362441</v>
      </c>
      <c r="F1742" s="11">
        <f>L1742</f>
        <v>534.96687342362441</v>
      </c>
      <c r="G1742" s="11">
        <f>P1742</f>
        <v>534.96687342362441</v>
      </c>
      <c r="H1742" s="24">
        <f>H1741+IF(Limit=Oui,MAX(0,K1741),K1741)</f>
        <v>534.96687342362441</v>
      </c>
      <c r="I1742" s="12">
        <f>Cp*RhoP/(J1742*RhoA)*dP/1000*MassivSS</f>
        <v>0.40770058327069397</v>
      </c>
      <c r="J1742" s="24">
        <f>IF(H1742&lt;600,425+0.773*H1742-1.69/1000*H1742^2+2.22/1000^2*H1742^3,IF(H1742&lt;735,666+13002/(738-H1742),IF(H1742&lt;900,545+17820/(H1742-731),650)))</f>
        <v>694.75533268213303</v>
      </c>
      <c r="K1742" s="12">
        <f>LambdaP*MassivSS/(dP/1000)/(J1742*RhoA)/(1+I1742/3)*(D1742-H1742)*DeltaT-(EXP(I1742/10)-1)*(D1742-D1741)</f>
        <v>0.22113499464759512</v>
      </c>
      <c r="L1742" s="24">
        <f>L1741+IF(Limit=Oui,MAX(0,O1741),O1741)</f>
        <v>534.96687342362441</v>
      </c>
      <c r="M1742" s="12">
        <f>Cp*RhoP/(N1742*RhoA)*dP/1000*MassivW</f>
        <v>0.40770058327069397</v>
      </c>
      <c r="N1742" s="24">
        <f>IF(L1742&lt;600,425+0.773*L1742-1.69/1000*L1742^2+2.22/1000^2*L1742^3,IF(L1742&lt;735,666+13002/(738-L1742),IF(L1742&lt;900,545+17820/(L1742-731),650)))</f>
        <v>694.75533268213303</v>
      </c>
      <c r="O1742" s="12">
        <f>LambdaP*MassivW/(dP/1000)/(N1742*RhoA)/(1+M1742/3)*(D1742-L1742)*DeltaT-(EXP(M1742/10)-1)*(D1742-D1741)</f>
        <v>0.22113499464759512</v>
      </c>
      <c r="P1742" s="24">
        <f>P1741+IF(Limit=Oui,MAX(0,S1741),S1741)</f>
        <v>534.96687342362441</v>
      </c>
      <c r="Q1742" s="12">
        <f>Cp*RhoP/(R1742*RhoA)*dP/1000*MassivSI</f>
        <v>0.40770058327069397</v>
      </c>
      <c r="R1742" s="24">
        <f>IF(P1742&lt;600,425+0.773*P1742-1.69/1000*P1742^2+2.22/1000^2*P1742^3,IF(P1742&lt;735,666+13002/(738-P1742),IF(P1742&lt;900,545+17820/(P1742-731),650)))</f>
        <v>694.75533268213303</v>
      </c>
      <c r="S1742" s="12">
        <f>LambdaP*MassivSI/(dP/1000)/(R1742*RhoA)/(1+Q1742/3)*(D1742-P1742)*DeltaT-(EXP(Q1742/10)-1)*(D1742-D1741)</f>
        <v>0.22113499464759512</v>
      </c>
    </row>
    <row r="1743" spans="2:19" x14ac:dyDescent="0.25">
      <c r="B1743" s="3">
        <f t="shared" si="104"/>
        <v>8625</v>
      </c>
      <c r="C1743" s="14">
        <f t="shared" si="105"/>
        <v>143.75</v>
      </c>
      <c r="D1743" s="11">
        <f t="shared" si="106"/>
        <v>1076.0709866522782</v>
      </c>
      <c r="E1743" s="11">
        <f t="shared" si="107"/>
        <v>535.18800841827203</v>
      </c>
      <c r="F1743" s="11">
        <f>L1743</f>
        <v>535.18800841827203</v>
      </c>
      <c r="G1743" s="11">
        <f>P1743</f>
        <v>535.18800841827203</v>
      </c>
      <c r="H1743" s="24">
        <f>H1742+IF(Limit=Oui,MAX(0,K1742),K1742)</f>
        <v>535.18800841827203</v>
      </c>
      <c r="I1743" s="12">
        <f>Cp*RhoP/(J1743*RhoA)*dP/1000*MassivSS</f>
        <v>0.40758755459683277</v>
      </c>
      <c r="J1743" s="24">
        <f>IF(H1743&lt;600,425+0.773*H1743-1.69/1000*H1743^2+2.22/1000^2*H1743^3,IF(H1743&lt;735,666+13002/(738-H1743),IF(H1743&lt;900,545+17820/(H1743-731),650)))</f>
        <v>694.94799625349424</v>
      </c>
      <c r="K1743" s="12">
        <f>LambdaP*MassivSS/(dP/1000)/(J1743*RhoA)/(1+I1743/3)*(D1743-H1743)*DeltaT-(EXP(I1743/10)-1)*(D1743-D1742)</f>
        <v>0.22102746700643225</v>
      </c>
      <c r="L1743" s="24">
        <f>L1742+IF(Limit=Oui,MAX(0,O1742),O1742)</f>
        <v>535.18800841827203</v>
      </c>
      <c r="M1743" s="12">
        <f>Cp*RhoP/(N1743*RhoA)*dP/1000*MassivW</f>
        <v>0.40758755459683277</v>
      </c>
      <c r="N1743" s="24">
        <f>IF(L1743&lt;600,425+0.773*L1743-1.69/1000*L1743^2+2.22/1000^2*L1743^3,IF(L1743&lt;735,666+13002/(738-L1743),IF(L1743&lt;900,545+17820/(L1743-731),650)))</f>
        <v>694.94799625349424</v>
      </c>
      <c r="O1743" s="12">
        <f>LambdaP*MassivW/(dP/1000)/(N1743*RhoA)/(1+M1743/3)*(D1743-L1743)*DeltaT-(EXP(M1743/10)-1)*(D1743-D1742)</f>
        <v>0.22102746700643225</v>
      </c>
      <c r="P1743" s="24">
        <f>P1742+IF(Limit=Oui,MAX(0,S1742),S1742)</f>
        <v>535.18800841827203</v>
      </c>
      <c r="Q1743" s="12">
        <f>Cp*RhoP/(R1743*RhoA)*dP/1000*MassivSI</f>
        <v>0.40758755459683277</v>
      </c>
      <c r="R1743" s="24">
        <f>IF(P1743&lt;600,425+0.773*P1743-1.69/1000*P1743^2+2.22/1000^2*P1743^3,IF(P1743&lt;735,666+13002/(738-P1743),IF(P1743&lt;900,545+17820/(P1743-731),650)))</f>
        <v>694.94799625349424</v>
      </c>
      <c r="S1743" s="12">
        <f>LambdaP*MassivSI/(dP/1000)/(R1743*RhoA)/(1+Q1743/3)*(D1743-P1743)*DeltaT-(EXP(Q1743/10)-1)*(D1743-D1742)</f>
        <v>0.22102746700643225</v>
      </c>
    </row>
    <row r="1744" spans="2:19" x14ac:dyDescent="0.25">
      <c r="B1744" s="3">
        <f t="shared" si="104"/>
        <v>8630</v>
      </c>
      <c r="C1744" s="14">
        <f t="shared" si="105"/>
        <v>143.83333333333334</v>
      </c>
      <c r="D1744" s="11">
        <f t="shared" si="106"/>
        <v>1076.1577449617414</v>
      </c>
      <c r="E1744" s="11">
        <f t="shared" si="107"/>
        <v>535.40903588527851</v>
      </c>
      <c r="F1744" s="11">
        <f>L1744</f>
        <v>535.40903588527851</v>
      </c>
      <c r="G1744" s="11">
        <f>P1744</f>
        <v>535.40903588527851</v>
      </c>
      <c r="H1744" s="24">
        <f>H1743+IF(Limit=Oui,MAX(0,K1743),K1743)</f>
        <v>535.40903588527851</v>
      </c>
      <c r="I1744" s="12">
        <f>Cp*RhoP/(J1744*RhoA)*dP/1000*MassivSS</f>
        <v>0.40747453611542828</v>
      </c>
      <c r="J1744" s="24">
        <f>IF(H1744&lt;600,425+0.773*H1744-1.69/1000*H1744^2+2.22/1000^2*H1744^3,IF(H1744&lt;735,666+13002/(738-H1744),IF(H1744&lt;900,545+17820/(H1744-731),650)))</f>
        <v>695.14074932204312</v>
      </c>
      <c r="K1744" s="12">
        <f>LambdaP*MassivSS/(dP/1000)/(J1744*RhoA)/(1+I1744/3)*(D1744-H1744)*DeltaT-(EXP(I1744/10)-1)*(D1744-D1743)</f>
        <v>0.22091998797601228</v>
      </c>
      <c r="L1744" s="24">
        <f>L1743+IF(Limit=Oui,MAX(0,O1743),O1743)</f>
        <v>535.40903588527851</v>
      </c>
      <c r="M1744" s="12">
        <f>Cp*RhoP/(N1744*RhoA)*dP/1000*MassivW</f>
        <v>0.40747453611542828</v>
      </c>
      <c r="N1744" s="24">
        <f>IF(L1744&lt;600,425+0.773*L1744-1.69/1000*L1744^2+2.22/1000^2*L1744^3,IF(L1744&lt;735,666+13002/(738-L1744),IF(L1744&lt;900,545+17820/(L1744-731),650)))</f>
        <v>695.14074932204312</v>
      </c>
      <c r="O1744" s="12">
        <f>LambdaP*MassivW/(dP/1000)/(N1744*RhoA)/(1+M1744/3)*(D1744-L1744)*DeltaT-(EXP(M1744/10)-1)*(D1744-D1743)</f>
        <v>0.22091998797601228</v>
      </c>
      <c r="P1744" s="24">
        <f>P1743+IF(Limit=Oui,MAX(0,S1743),S1743)</f>
        <v>535.40903588527851</v>
      </c>
      <c r="Q1744" s="12">
        <f>Cp*RhoP/(R1744*RhoA)*dP/1000*MassivSI</f>
        <v>0.40747453611542828</v>
      </c>
      <c r="R1744" s="24">
        <f>IF(P1744&lt;600,425+0.773*P1744-1.69/1000*P1744^2+2.22/1000^2*P1744^3,IF(P1744&lt;735,666+13002/(738-P1744),IF(P1744&lt;900,545+17820/(P1744-731),650)))</f>
        <v>695.14074932204312</v>
      </c>
      <c r="S1744" s="12">
        <f>LambdaP*MassivSI/(dP/1000)/(R1744*RhoA)/(1+Q1744/3)*(D1744-P1744)*DeltaT-(EXP(Q1744/10)-1)*(D1744-D1743)</f>
        <v>0.22091998797601228</v>
      </c>
    </row>
    <row r="1745" spans="2:19" x14ac:dyDescent="0.25">
      <c r="B1745" s="3">
        <f t="shared" si="104"/>
        <v>8635</v>
      </c>
      <c r="C1745" s="14">
        <f t="shared" si="105"/>
        <v>143.91666666666666</v>
      </c>
      <c r="D1745" s="11">
        <f t="shared" si="106"/>
        <v>1076.2444530638468</v>
      </c>
      <c r="E1745" s="11">
        <f t="shared" si="107"/>
        <v>535.62995587325452</v>
      </c>
      <c r="F1745" s="11">
        <f>L1745</f>
        <v>535.62995587325452</v>
      </c>
      <c r="G1745" s="11">
        <f>P1745</f>
        <v>535.62995587325452</v>
      </c>
      <c r="H1745" s="24">
        <f>H1744+IF(Limit=Oui,MAX(0,K1744),K1744)</f>
        <v>535.62995587325452</v>
      </c>
      <c r="I1745" s="12">
        <f>Cp*RhoP/(J1745*RhoA)*dP/1000*MassivSS</f>
        <v>0.40736152790915986</v>
      </c>
      <c r="J1745" s="24">
        <f>IF(H1745&lt;600,425+0.773*H1745-1.69/1000*H1745^2+2.22/1000^2*H1745^3,IF(H1745&lt;735,666+13002/(738-H1745),IF(H1745&lt;900,545+17820/(H1745-731),650)))</f>
        <v>695.33359180667367</v>
      </c>
      <c r="K1745" s="12">
        <f>LambdaP*MassivSS/(dP/1000)/(J1745*RhoA)/(1+I1745/3)*(D1745-H1745)*DeltaT-(EXP(I1745/10)-1)*(D1745-D1744)</f>
        <v>0.22081255758831372</v>
      </c>
      <c r="L1745" s="24">
        <f>L1744+IF(Limit=Oui,MAX(0,O1744),O1744)</f>
        <v>535.62995587325452</v>
      </c>
      <c r="M1745" s="12">
        <f>Cp*RhoP/(N1745*RhoA)*dP/1000*MassivW</f>
        <v>0.40736152790915986</v>
      </c>
      <c r="N1745" s="24">
        <f>IF(L1745&lt;600,425+0.773*L1745-1.69/1000*L1745^2+2.22/1000^2*L1745^3,IF(L1745&lt;735,666+13002/(738-L1745),IF(L1745&lt;900,545+17820/(L1745-731),650)))</f>
        <v>695.33359180667367</v>
      </c>
      <c r="O1745" s="12">
        <f>LambdaP*MassivW/(dP/1000)/(N1745*RhoA)/(1+M1745/3)*(D1745-L1745)*DeltaT-(EXP(M1745/10)-1)*(D1745-D1744)</f>
        <v>0.22081255758831372</v>
      </c>
      <c r="P1745" s="24">
        <f>P1744+IF(Limit=Oui,MAX(0,S1744),S1744)</f>
        <v>535.62995587325452</v>
      </c>
      <c r="Q1745" s="12">
        <f>Cp*RhoP/(R1745*RhoA)*dP/1000*MassivSI</f>
        <v>0.40736152790915986</v>
      </c>
      <c r="R1745" s="24">
        <f>IF(P1745&lt;600,425+0.773*P1745-1.69/1000*P1745^2+2.22/1000^2*P1745^3,IF(P1745&lt;735,666+13002/(738-P1745),IF(P1745&lt;900,545+17820/(P1745-731),650)))</f>
        <v>695.33359180667367</v>
      </c>
      <c r="S1745" s="12">
        <f>LambdaP*MassivSI/(dP/1000)/(R1745*RhoA)/(1+Q1745/3)*(D1745-P1745)*DeltaT-(EXP(Q1745/10)-1)*(D1745-D1744)</f>
        <v>0.22081255758831372</v>
      </c>
    </row>
    <row r="1746" spans="2:19" x14ac:dyDescent="0.25">
      <c r="B1746" s="3">
        <f t="shared" si="104"/>
        <v>8640</v>
      </c>
      <c r="C1746" s="14">
        <f t="shared" si="105"/>
        <v>144</v>
      </c>
      <c r="D1746" s="11">
        <f t="shared" si="106"/>
        <v>1076.331111016671</v>
      </c>
      <c r="E1746" s="11">
        <f t="shared" si="107"/>
        <v>535.85076843084278</v>
      </c>
      <c r="F1746" s="11">
        <f>L1746</f>
        <v>535.85076843084278</v>
      </c>
      <c r="G1746" s="11">
        <f>P1746</f>
        <v>535.85076843084278</v>
      </c>
      <c r="H1746" s="24">
        <f>H1745+IF(Limit=Oui,MAX(0,K1745),K1745)</f>
        <v>535.85076843084278</v>
      </c>
      <c r="I1746" s="12">
        <f>Cp*RhoP/(J1746*RhoA)*dP/1000*MassivSS</f>
        <v>0.4072485300606139</v>
      </c>
      <c r="J1746" s="24">
        <f>IF(H1746&lt;600,425+0.773*H1746-1.69/1000*H1746^2+2.22/1000^2*H1746^3,IF(H1746&lt;735,666+13002/(738-H1746),IF(H1746&lt;900,545+17820/(H1746-731),650)))</f>
        <v>695.52652362618005</v>
      </c>
      <c r="K1746" s="12">
        <f>LambdaP*MassivSS/(dP/1000)/(J1746*RhoA)/(1+I1746/3)*(D1746-H1746)*DeltaT-(EXP(I1746/10)-1)*(D1746-D1745)</f>
        <v>0.22070517587520774</v>
      </c>
      <c r="L1746" s="24">
        <f>L1745+IF(Limit=Oui,MAX(0,O1745),O1745)</f>
        <v>535.85076843084278</v>
      </c>
      <c r="M1746" s="12">
        <f>Cp*RhoP/(N1746*RhoA)*dP/1000*MassivW</f>
        <v>0.4072485300606139</v>
      </c>
      <c r="N1746" s="24">
        <f>IF(L1746&lt;600,425+0.773*L1746-1.69/1000*L1746^2+2.22/1000^2*L1746^3,IF(L1746&lt;735,666+13002/(738-L1746),IF(L1746&lt;900,545+17820/(L1746-731),650)))</f>
        <v>695.52652362618005</v>
      </c>
      <c r="O1746" s="12">
        <f>LambdaP*MassivW/(dP/1000)/(N1746*RhoA)/(1+M1746/3)*(D1746-L1746)*DeltaT-(EXP(M1746/10)-1)*(D1746-D1745)</f>
        <v>0.22070517587520774</v>
      </c>
      <c r="P1746" s="24">
        <f>P1745+IF(Limit=Oui,MAX(0,S1745),S1745)</f>
        <v>535.85076843084278</v>
      </c>
      <c r="Q1746" s="12">
        <f>Cp*RhoP/(R1746*RhoA)*dP/1000*MassivSI</f>
        <v>0.4072485300606139</v>
      </c>
      <c r="R1746" s="24">
        <f>IF(P1746&lt;600,425+0.773*P1746-1.69/1000*P1746^2+2.22/1000^2*P1746^3,IF(P1746&lt;735,666+13002/(738-P1746),IF(P1746&lt;900,545+17820/(P1746-731),650)))</f>
        <v>695.52652362618005</v>
      </c>
      <c r="S1746" s="12">
        <f>LambdaP*MassivSI/(dP/1000)/(R1746*RhoA)/(1+Q1746/3)*(D1746-P1746)*DeltaT-(EXP(Q1746/10)-1)*(D1746-D1745)</f>
        <v>0.22070517587520774</v>
      </c>
    </row>
    <row r="1747" spans="2:19" x14ac:dyDescent="0.25">
      <c r="B1747" s="3">
        <f t="shared" ref="B1747:B1810" si="108">B1746+DeltaT</f>
        <v>8645</v>
      </c>
      <c r="C1747" s="14">
        <f t="shared" ref="C1747:C1810" si="109">B1747/60</f>
        <v>144.08333333333334</v>
      </c>
      <c r="D1747" s="11">
        <f t="shared" ref="D1747:D1810" si="110">20+345*LOG(8*C1747+1,10)</f>
        <v>1076.4177188781903</v>
      </c>
      <c r="E1747" s="11">
        <f t="shared" ref="E1747:E1810" si="111">H1747</f>
        <v>536.07147360671797</v>
      </c>
      <c r="F1747" s="11">
        <f>L1747</f>
        <v>536.07147360671797</v>
      </c>
      <c r="G1747" s="11">
        <f>P1747</f>
        <v>536.07147360671797</v>
      </c>
      <c r="H1747" s="24">
        <f>H1746+IF(Limit=Oui,MAX(0,K1746),K1746)</f>
        <v>536.07147360671797</v>
      </c>
      <c r="I1747" s="12">
        <f>Cp*RhoP/(J1747*RhoA)*dP/1000*MassivSS</f>
        <v>0.40713554265228225</v>
      </c>
      <c r="J1747" s="24">
        <f>IF(H1747&lt;600,425+0.773*H1747-1.69/1000*H1747^2+2.22/1000^2*H1747^3,IF(H1747&lt;735,666+13002/(738-H1747),IF(H1747&lt;900,545+17820/(H1747-731),650)))</f>
        <v>695.71954469925686</v>
      </c>
      <c r="K1747" s="12">
        <f>LambdaP*MassivSS/(dP/1000)/(J1747*RhoA)/(1+I1747/3)*(D1747-H1747)*DeltaT-(EXP(I1747/10)-1)*(D1747-D1746)</f>
        <v>0.22059784286840081</v>
      </c>
      <c r="L1747" s="24">
        <f>L1746+IF(Limit=Oui,MAX(0,O1746),O1746)</f>
        <v>536.07147360671797</v>
      </c>
      <c r="M1747" s="12">
        <f>Cp*RhoP/(N1747*RhoA)*dP/1000*MassivW</f>
        <v>0.40713554265228225</v>
      </c>
      <c r="N1747" s="24">
        <f>IF(L1747&lt;600,425+0.773*L1747-1.69/1000*L1747^2+2.22/1000^2*L1747^3,IF(L1747&lt;735,666+13002/(738-L1747),IF(L1747&lt;900,545+17820/(L1747-731),650)))</f>
        <v>695.71954469925686</v>
      </c>
      <c r="O1747" s="12">
        <f>LambdaP*MassivW/(dP/1000)/(N1747*RhoA)/(1+M1747/3)*(D1747-L1747)*DeltaT-(EXP(M1747/10)-1)*(D1747-D1746)</f>
        <v>0.22059784286840081</v>
      </c>
      <c r="P1747" s="24">
        <f>P1746+IF(Limit=Oui,MAX(0,S1746),S1746)</f>
        <v>536.07147360671797</v>
      </c>
      <c r="Q1747" s="12">
        <f>Cp*RhoP/(R1747*RhoA)*dP/1000*MassivSI</f>
        <v>0.40713554265228225</v>
      </c>
      <c r="R1747" s="24">
        <f>IF(P1747&lt;600,425+0.773*P1747-1.69/1000*P1747^2+2.22/1000^2*P1747^3,IF(P1747&lt;735,666+13002/(738-P1747),IF(P1747&lt;900,545+17820/(P1747-731),650)))</f>
        <v>695.71954469925686</v>
      </c>
      <c r="S1747" s="12">
        <f>LambdaP*MassivSI/(dP/1000)/(R1747*RhoA)/(1+Q1747/3)*(D1747-P1747)*DeltaT-(EXP(Q1747/10)-1)*(D1747-D1746)</f>
        <v>0.22059784286840081</v>
      </c>
    </row>
    <row r="1748" spans="2:19" x14ac:dyDescent="0.25">
      <c r="B1748" s="3">
        <f t="shared" si="108"/>
        <v>8650</v>
      </c>
      <c r="C1748" s="14">
        <f t="shared" si="109"/>
        <v>144.16666666666666</v>
      </c>
      <c r="D1748" s="11">
        <f t="shared" si="110"/>
        <v>1076.5042767062803</v>
      </c>
      <c r="E1748" s="11">
        <f t="shared" si="111"/>
        <v>536.29207144958639</v>
      </c>
      <c r="F1748" s="11">
        <f>L1748</f>
        <v>536.29207144958639</v>
      </c>
      <c r="G1748" s="11">
        <f>P1748</f>
        <v>536.29207144958639</v>
      </c>
      <c r="H1748" s="24">
        <f>H1747+IF(Limit=Oui,MAX(0,K1747),K1747)</f>
        <v>536.29207144958639</v>
      </c>
      <c r="I1748" s="12">
        <f>Cp*RhoP/(J1748*RhoA)*dP/1000*MassivSS</f>
        <v>0.40702256576656265</v>
      </c>
      <c r="J1748" s="24">
        <f>IF(H1748&lt;600,425+0.773*H1748-1.69/1000*H1748^2+2.22/1000^2*H1748^3,IF(H1748&lt;735,666+13002/(738-H1748),IF(H1748&lt;900,545+17820/(H1748-731),650)))</f>
        <v>695.91265494449931</v>
      </c>
      <c r="K1748" s="12">
        <f>LambdaP*MassivSS/(dP/1000)/(J1748*RhoA)/(1+I1748/3)*(D1748-H1748)*DeltaT-(EXP(I1748/10)-1)*(D1748-D1747)</f>
        <v>0.22049055859946429</v>
      </c>
      <c r="L1748" s="24">
        <f>L1747+IF(Limit=Oui,MAX(0,O1747),O1747)</f>
        <v>536.29207144958639</v>
      </c>
      <c r="M1748" s="12">
        <f>Cp*RhoP/(N1748*RhoA)*dP/1000*MassivW</f>
        <v>0.40702256576656265</v>
      </c>
      <c r="N1748" s="24">
        <f>IF(L1748&lt;600,425+0.773*L1748-1.69/1000*L1748^2+2.22/1000^2*L1748^3,IF(L1748&lt;735,666+13002/(738-L1748),IF(L1748&lt;900,545+17820/(L1748-731),650)))</f>
        <v>695.91265494449931</v>
      </c>
      <c r="O1748" s="12">
        <f>LambdaP*MassivW/(dP/1000)/(N1748*RhoA)/(1+M1748/3)*(D1748-L1748)*DeltaT-(EXP(M1748/10)-1)*(D1748-D1747)</f>
        <v>0.22049055859946429</v>
      </c>
      <c r="P1748" s="24">
        <f>P1747+IF(Limit=Oui,MAX(0,S1747),S1747)</f>
        <v>536.29207144958639</v>
      </c>
      <c r="Q1748" s="12">
        <f>Cp*RhoP/(R1748*RhoA)*dP/1000*MassivSI</f>
        <v>0.40702256576656265</v>
      </c>
      <c r="R1748" s="24">
        <f>IF(P1748&lt;600,425+0.773*P1748-1.69/1000*P1748^2+2.22/1000^2*P1748^3,IF(P1748&lt;735,666+13002/(738-P1748),IF(P1748&lt;900,545+17820/(P1748-731),650)))</f>
        <v>695.91265494449931</v>
      </c>
      <c r="S1748" s="12">
        <f>LambdaP*MassivSI/(dP/1000)/(R1748*RhoA)/(1+Q1748/3)*(D1748-P1748)*DeltaT-(EXP(Q1748/10)-1)*(D1748-D1747)</f>
        <v>0.22049055859946429</v>
      </c>
    </row>
    <row r="1749" spans="2:19" x14ac:dyDescent="0.25">
      <c r="B1749" s="3">
        <f t="shared" si="108"/>
        <v>8655</v>
      </c>
      <c r="C1749" s="14">
        <f t="shared" si="109"/>
        <v>144.25</v>
      </c>
      <c r="D1749" s="11">
        <f t="shared" si="110"/>
        <v>1076.5907845587162</v>
      </c>
      <c r="E1749" s="11">
        <f t="shared" si="111"/>
        <v>536.5125620081858</v>
      </c>
      <c r="F1749" s="11">
        <f>L1749</f>
        <v>536.5125620081858</v>
      </c>
      <c r="G1749" s="11">
        <f>P1749</f>
        <v>536.5125620081858</v>
      </c>
      <c r="H1749" s="24">
        <f>H1748+IF(Limit=Oui,MAX(0,K1748),K1748)</f>
        <v>536.5125620081858</v>
      </c>
      <c r="I1749" s="12">
        <f>Cp*RhoP/(J1749*RhoA)*dP/1000*MassivSS</f>
        <v>0.40690959948575772</v>
      </c>
      <c r="J1749" s="24">
        <f>IF(H1749&lt;600,425+0.773*H1749-1.69/1000*H1749^2+2.22/1000^2*H1749^3,IF(H1749&lt;735,666+13002/(738-H1749),IF(H1749&lt;900,545+17820/(H1749-731),650)))</f>
        <v>696.10585428040463</v>
      </c>
      <c r="K1749" s="12">
        <f>LambdaP*MassivSS/(dP/1000)/(J1749*RhoA)/(1+I1749/3)*(D1749-H1749)*DeltaT-(EXP(I1749/10)-1)*(D1749-D1748)</f>
        <v>0.22038332309983341</v>
      </c>
      <c r="L1749" s="24">
        <f>L1748+IF(Limit=Oui,MAX(0,O1748),O1748)</f>
        <v>536.5125620081858</v>
      </c>
      <c r="M1749" s="12">
        <f>Cp*RhoP/(N1749*RhoA)*dP/1000*MassivW</f>
        <v>0.40690959948575772</v>
      </c>
      <c r="N1749" s="24">
        <f>IF(L1749&lt;600,425+0.773*L1749-1.69/1000*L1749^2+2.22/1000^2*L1749^3,IF(L1749&lt;735,666+13002/(738-L1749),IF(L1749&lt;900,545+17820/(L1749-731),650)))</f>
        <v>696.10585428040463</v>
      </c>
      <c r="O1749" s="12">
        <f>LambdaP*MassivW/(dP/1000)/(N1749*RhoA)/(1+M1749/3)*(D1749-L1749)*DeltaT-(EXP(M1749/10)-1)*(D1749-D1748)</f>
        <v>0.22038332309983341</v>
      </c>
      <c r="P1749" s="24">
        <f>P1748+IF(Limit=Oui,MAX(0,S1748),S1748)</f>
        <v>536.5125620081858</v>
      </c>
      <c r="Q1749" s="12">
        <f>Cp*RhoP/(R1749*RhoA)*dP/1000*MassivSI</f>
        <v>0.40690959948575772</v>
      </c>
      <c r="R1749" s="24">
        <f>IF(P1749&lt;600,425+0.773*P1749-1.69/1000*P1749^2+2.22/1000^2*P1749^3,IF(P1749&lt;735,666+13002/(738-P1749),IF(P1749&lt;900,545+17820/(P1749-731),650)))</f>
        <v>696.10585428040463</v>
      </c>
      <c r="S1749" s="12">
        <f>LambdaP*MassivSI/(dP/1000)/(R1749*RhoA)/(1+Q1749/3)*(D1749-P1749)*DeltaT-(EXP(Q1749/10)-1)*(D1749-D1748)</f>
        <v>0.22038332309983341</v>
      </c>
    </row>
    <row r="1750" spans="2:19" x14ac:dyDescent="0.25">
      <c r="B1750" s="3">
        <f t="shared" si="108"/>
        <v>8660</v>
      </c>
      <c r="C1750" s="14">
        <f t="shared" si="109"/>
        <v>144.33333333333334</v>
      </c>
      <c r="D1750" s="11">
        <f t="shared" si="110"/>
        <v>1076.6772424931733</v>
      </c>
      <c r="E1750" s="11">
        <f t="shared" si="111"/>
        <v>536.73294533128558</v>
      </c>
      <c r="F1750" s="11">
        <f>L1750</f>
        <v>536.73294533128558</v>
      </c>
      <c r="G1750" s="11">
        <f>P1750</f>
        <v>536.73294533128558</v>
      </c>
      <c r="H1750" s="24">
        <f>H1749+IF(Limit=Oui,MAX(0,K1749),K1749)</f>
        <v>536.73294533128558</v>
      </c>
      <c r="I1750" s="12">
        <f>Cp*RhoP/(J1750*RhoA)*dP/1000*MassivSS</f>
        <v>0.40679664389207515</v>
      </c>
      <c r="J1750" s="24">
        <f>IF(H1750&lt;600,425+0.773*H1750-1.69/1000*H1750^2+2.22/1000^2*H1750^3,IF(H1750&lt;735,666+13002/(738-H1750),IF(H1750&lt;900,545+17820/(H1750-731),650)))</f>
        <v>696.29914262537193</v>
      </c>
      <c r="K1750" s="12">
        <f>LambdaP*MassivSS/(dP/1000)/(J1750*RhoA)/(1+I1750/3)*(D1750-H1750)*DeltaT-(EXP(I1750/10)-1)*(D1750-D1749)</f>
        <v>0.22027613640078925</v>
      </c>
      <c r="L1750" s="24">
        <f>L1749+IF(Limit=Oui,MAX(0,O1749),O1749)</f>
        <v>536.73294533128558</v>
      </c>
      <c r="M1750" s="12">
        <f>Cp*RhoP/(N1750*RhoA)*dP/1000*MassivW</f>
        <v>0.40679664389207515</v>
      </c>
      <c r="N1750" s="24">
        <f>IF(L1750&lt;600,425+0.773*L1750-1.69/1000*L1750^2+2.22/1000^2*L1750^3,IF(L1750&lt;735,666+13002/(738-L1750),IF(L1750&lt;900,545+17820/(L1750-731),650)))</f>
        <v>696.29914262537193</v>
      </c>
      <c r="O1750" s="12">
        <f>LambdaP*MassivW/(dP/1000)/(N1750*RhoA)/(1+M1750/3)*(D1750-L1750)*DeltaT-(EXP(M1750/10)-1)*(D1750-D1749)</f>
        <v>0.22027613640078925</v>
      </c>
      <c r="P1750" s="24">
        <f>P1749+IF(Limit=Oui,MAX(0,S1749),S1749)</f>
        <v>536.73294533128558</v>
      </c>
      <c r="Q1750" s="12">
        <f>Cp*RhoP/(R1750*RhoA)*dP/1000*MassivSI</f>
        <v>0.40679664389207515</v>
      </c>
      <c r="R1750" s="24">
        <f>IF(P1750&lt;600,425+0.773*P1750-1.69/1000*P1750^2+2.22/1000^2*P1750^3,IF(P1750&lt;735,666+13002/(738-P1750),IF(P1750&lt;900,545+17820/(P1750-731),650)))</f>
        <v>696.29914262537193</v>
      </c>
      <c r="S1750" s="12">
        <f>LambdaP*MassivSI/(dP/1000)/(R1750*RhoA)/(1+Q1750/3)*(D1750-P1750)*DeltaT-(EXP(Q1750/10)-1)*(D1750-D1749)</f>
        <v>0.22027613640078925</v>
      </c>
    </row>
    <row r="1751" spans="2:19" x14ac:dyDescent="0.25">
      <c r="B1751" s="3">
        <f t="shared" si="108"/>
        <v>8665</v>
      </c>
      <c r="C1751" s="14">
        <f t="shared" si="109"/>
        <v>144.41666666666666</v>
      </c>
      <c r="D1751" s="11">
        <f t="shared" si="110"/>
        <v>1076.7636505672269</v>
      </c>
      <c r="E1751" s="11">
        <f t="shared" si="111"/>
        <v>536.95322146768638</v>
      </c>
      <c r="F1751" s="11">
        <f>L1751</f>
        <v>536.95322146768638</v>
      </c>
      <c r="G1751" s="11">
        <f>P1751</f>
        <v>536.95322146768638</v>
      </c>
      <c r="H1751" s="24">
        <f>H1750+IF(Limit=Oui,MAX(0,K1750),K1750)</f>
        <v>536.95322146768638</v>
      </c>
      <c r="I1751" s="12">
        <f>Cp*RhoP/(J1751*RhoA)*dP/1000*MassivSS</f>
        <v>0.4066836990676263</v>
      </c>
      <c r="J1751" s="24">
        <f>IF(H1751&lt;600,425+0.773*H1751-1.69/1000*H1751^2+2.22/1000^2*H1751^3,IF(H1751&lt;735,666+13002/(738-H1751),IF(H1751&lt;900,545+17820/(H1751-731),650)))</f>
        <v>696.49251989770414</v>
      </c>
      <c r="K1751" s="12">
        <f>LambdaP*MassivSS/(dP/1000)/(J1751*RhoA)/(1+I1751/3)*(D1751-H1751)*DeltaT-(EXP(I1751/10)-1)*(D1751-D1750)</f>
        <v>0.22016899853345834</v>
      </c>
      <c r="L1751" s="24">
        <f>L1750+IF(Limit=Oui,MAX(0,O1750),O1750)</f>
        <v>536.95322146768638</v>
      </c>
      <c r="M1751" s="12">
        <f>Cp*RhoP/(N1751*RhoA)*dP/1000*MassivW</f>
        <v>0.4066836990676263</v>
      </c>
      <c r="N1751" s="24">
        <f>IF(L1751&lt;600,425+0.773*L1751-1.69/1000*L1751^2+2.22/1000^2*L1751^3,IF(L1751&lt;735,666+13002/(738-L1751),IF(L1751&lt;900,545+17820/(L1751-731),650)))</f>
        <v>696.49251989770414</v>
      </c>
      <c r="O1751" s="12">
        <f>LambdaP*MassivW/(dP/1000)/(N1751*RhoA)/(1+M1751/3)*(D1751-L1751)*DeltaT-(EXP(M1751/10)-1)*(D1751-D1750)</f>
        <v>0.22016899853345834</v>
      </c>
      <c r="P1751" s="24">
        <f>P1750+IF(Limit=Oui,MAX(0,S1750),S1750)</f>
        <v>536.95322146768638</v>
      </c>
      <c r="Q1751" s="12">
        <f>Cp*RhoP/(R1751*RhoA)*dP/1000*MassivSI</f>
        <v>0.4066836990676263</v>
      </c>
      <c r="R1751" s="24">
        <f>IF(P1751&lt;600,425+0.773*P1751-1.69/1000*P1751^2+2.22/1000^2*P1751^3,IF(P1751&lt;735,666+13002/(738-P1751),IF(P1751&lt;900,545+17820/(P1751-731),650)))</f>
        <v>696.49251989770414</v>
      </c>
      <c r="S1751" s="12">
        <f>LambdaP*MassivSI/(dP/1000)/(R1751*RhoA)/(1+Q1751/3)*(D1751-P1751)*DeltaT-(EXP(Q1751/10)-1)*(D1751-D1750)</f>
        <v>0.22016899853345834</v>
      </c>
    </row>
    <row r="1752" spans="2:19" x14ac:dyDescent="0.25">
      <c r="B1752" s="3">
        <f t="shared" si="108"/>
        <v>8670</v>
      </c>
      <c r="C1752" s="14">
        <f t="shared" si="109"/>
        <v>144.5</v>
      </c>
      <c r="D1752" s="11">
        <f t="shared" si="110"/>
        <v>1076.8500088383535</v>
      </c>
      <c r="E1752" s="11">
        <f t="shared" si="111"/>
        <v>537.17339046621987</v>
      </c>
      <c r="F1752" s="11">
        <f>L1752</f>
        <v>537.17339046621987</v>
      </c>
      <c r="G1752" s="11">
        <f>P1752</f>
        <v>537.17339046621987</v>
      </c>
      <c r="H1752" s="24">
        <f>H1751+IF(Limit=Oui,MAX(0,K1751),K1751)</f>
        <v>537.17339046621987</v>
      </c>
      <c r="I1752" s="12">
        <f>Cp*RhoP/(J1752*RhoA)*dP/1000*MassivSS</f>
        <v>0.40657076509442736</v>
      </c>
      <c r="J1752" s="24">
        <f>IF(H1752&lt;600,425+0.773*H1752-1.69/1000*H1752^2+2.22/1000^2*H1752^3,IF(H1752&lt;735,666+13002/(738-H1752),IF(H1752&lt;900,545+17820/(H1752-731),650)))</f>
        <v>696.68598601560666</v>
      </c>
      <c r="K1752" s="12">
        <f>LambdaP*MassivSS/(dP/1000)/(J1752*RhoA)/(1+I1752/3)*(D1752-H1752)*DeltaT-(EXP(I1752/10)-1)*(D1752-D1751)</f>
        <v>0.2200619095288229</v>
      </c>
      <c r="L1752" s="24">
        <f>L1751+IF(Limit=Oui,MAX(0,O1751),O1751)</f>
        <v>537.17339046621987</v>
      </c>
      <c r="M1752" s="12">
        <f>Cp*RhoP/(N1752*RhoA)*dP/1000*MassivW</f>
        <v>0.40657076509442736</v>
      </c>
      <c r="N1752" s="24">
        <f>IF(L1752&lt;600,425+0.773*L1752-1.69/1000*L1752^2+2.22/1000^2*L1752^3,IF(L1752&lt;735,666+13002/(738-L1752),IF(L1752&lt;900,545+17820/(L1752-731),650)))</f>
        <v>696.68598601560666</v>
      </c>
      <c r="O1752" s="12">
        <f>LambdaP*MassivW/(dP/1000)/(N1752*RhoA)/(1+M1752/3)*(D1752-L1752)*DeltaT-(EXP(M1752/10)-1)*(D1752-D1751)</f>
        <v>0.2200619095288229</v>
      </c>
      <c r="P1752" s="24">
        <f>P1751+IF(Limit=Oui,MAX(0,S1751),S1751)</f>
        <v>537.17339046621987</v>
      </c>
      <c r="Q1752" s="12">
        <f>Cp*RhoP/(R1752*RhoA)*dP/1000*MassivSI</f>
        <v>0.40657076509442736</v>
      </c>
      <c r="R1752" s="24">
        <f>IF(P1752&lt;600,425+0.773*P1752-1.69/1000*P1752^2+2.22/1000^2*P1752^3,IF(P1752&lt;735,666+13002/(738-P1752),IF(P1752&lt;900,545+17820/(P1752-731),650)))</f>
        <v>696.68598601560666</v>
      </c>
      <c r="S1752" s="12">
        <f>LambdaP*MassivSI/(dP/1000)/(R1752*RhoA)/(1+Q1752/3)*(D1752-P1752)*DeltaT-(EXP(Q1752/10)-1)*(D1752-D1751)</f>
        <v>0.2200619095288229</v>
      </c>
    </row>
    <row r="1753" spans="2:19" x14ac:dyDescent="0.25">
      <c r="B1753" s="3">
        <f t="shared" si="108"/>
        <v>8675</v>
      </c>
      <c r="C1753" s="14">
        <f t="shared" si="109"/>
        <v>144.58333333333334</v>
      </c>
      <c r="D1753" s="11">
        <f t="shared" si="110"/>
        <v>1076.9363173639292</v>
      </c>
      <c r="E1753" s="11">
        <f t="shared" si="111"/>
        <v>537.39345237574867</v>
      </c>
      <c r="F1753" s="11">
        <f>L1753</f>
        <v>537.39345237574867</v>
      </c>
      <c r="G1753" s="11">
        <f>P1753</f>
        <v>537.39345237574867</v>
      </c>
      <c r="H1753" s="24">
        <f>H1752+IF(Limit=Oui,MAX(0,K1752),K1752)</f>
        <v>537.39345237574867</v>
      </c>
      <c r="I1753" s="12">
        <f>Cp*RhoP/(J1753*RhoA)*dP/1000*MassivSS</f>
        <v>0.40645784205439717</v>
      </c>
      <c r="J1753" s="24">
        <f>IF(H1753&lt;600,425+0.773*H1753-1.69/1000*H1753^2+2.22/1000^2*H1753^3,IF(H1753&lt;735,666+13002/(738-H1753),IF(H1753&lt;900,545+17820/(H1753-731),650)))</f>
        <v>696.87954089718937</v>
      </c>
      <c r="K1753" s="12">
        <f>LambdaP*MassivSS/(dP/1000)/(J1753*RhoA)/(1+I1753/3)*(D1753-H1753)*DeltaT-(EXP(I1753/10)-1)*(D1753-D1752)</f>
        <v>0.21995486941774847</v>
      </c>
      <c r="L1753" s="24">
        <f>L1752+IF(Limit=Oui,MAX(0,O1752),O1752)</f>
        <v>537.39345237574867</v>
      </c>
      <c r="M1753" s="12">
        <f>Cp*RhoP/(N1753*RhoA)*dP/1000*MassivW</f>
        <v>0.40645784205439717</v>
      </c>
      <c r="N1753" s="24">
        <f>IF(L1753&lt;600,425+0.773*L1753-1.69/1000*L1753^2+2.22/1000^2*L1753^3,IF(L1753&lt;735,666+13002/(738-L1753),IF(L1753&lt;900,545+17820/(L1753-731),650)))</f>
        <v>696.87954089718937</v>
      </c>
      <c r="O1753" s="12">
        <f>LambdaP*MassivW/(dP/1000)/(N1753*RhoA)/(1+M1753/3)*(D1753-L1753)*DeltaT-(EXP(M1753/10)-1)*(D1753-D1752)</f>
        <v>0.21995486941774847</v>
      </c>
      <c r="P1753" s="24">
        <f>P1752+IF(Limit=Oui,MAX(0,S1752),S1752)</f>
        <v>537.39345237574867</v>
      </c>
      <c r="Q1753" s="12">
        <f>Cp*RhoP/(R1753*RhoA)*dP/1000*MassivSI</f>
        <v>0.40645784205439717</v>
      </c>
      <c r="R1753" s="24">
        <f>IF(P1753&lt;600,425+0.773*P1753-1.69/1000*P1753^2+2.22/1000^2*P1753^3,IF(P1753&lt;735,666+13002/(738-P1753),IF(P1753&lt;900,545+17820/(P1753-731),650)))</f>
        <v>696.87954089718937</v>
      </c>
      <c r="S1753" s="12">
        <f>LambdaP*MassivSI/(dP/1000)/(R1753*RhoA)/(1+Q1753/3)*(D1753-P1753)*DeltaT-(EXP(Q1753/10)-1)*(D1753-D1752)</f>
        <v>0.21995486941774847</v>
      </c>
    </row>
    <row r="1754" spans="2:19" x14ac:dyDescent="0.25">
      <c r="B1754" s="3">
        <f t="shared" si="108"/>
        <v>8680</v>
      </c>
      <c r="C1754" s="14">
        <f t="shared" si="109"/>
        <v>144.66666666666666</v>
      </c>
      <c r="D1754" s="11">
        <f t="shared" si="110"/>
        <v>1077.0225762012321</v>
      </c>
      <c r="E1754" s="11">
        <f t="shared" si="111"/>
        <v>537.6134072451664</v>
      </c>
      <c r="F1754" s="11">
        <f>L1754</f>
        <v>537.6134072451664</v>
      </c>
      <c r="G1754" s="11">
        <f>P1754</f>
        <v>537.6134072451664</v>
      </c>
      <c r="H1754" s="24">
        <f>H1753+IF(Limit=Oui,MAX(0,K1753),K1753)</f>
        <v>537.6134072451664</v>
      </c>
      <c r="I1754" s="12">
        <f>Cp*RhoP/(J1754*RhoA)*dP/1000*MassivSS</f>
        <v>0.40634493002935851</v>
      </c>
      <c r="J1754" s="24">
        <f>IF(H1754&lt;600,425+0.773*H1754-1.69/1000*H1754^2+2.22/1000^2*H1754^3,IF(H1754&lt;735,666+13002/(738-H1754),IF(H1754&lt;900,545+17820/(H1754-731),650)))</f>
        <v>697.07318446046725</v>
      </c>
      <c r="K1754" s="12">
        <f>LambdaP*MassivSS/(dP/1000)/(J1754*RhoA)/(1+I1754/3)*(D1754-H1754)*DeltaT-(EXP(I1754/10)-1)*(D1754-D1753)</f>
        <v>0.21984787823090915</v>
      </c>
      <c r="L1754" s="24">
        <f>L1753+IF(Limit=Oui,MAX(0,O1753),O1753)</f>
        <v>537.6134072451664</v>
      </c>
      <c r="M1754" s="12">
        <f>Cp*RhoP/(N1754*RhoA)*dP/1000*MassivW</f>
        <v>0.40634493002935851</v>
      </c>
      <c r="N1754" s="24">
        <f>IF(L1754&lt;600,425+0.773*L1754-1.69/1000*L1754^2+2.22/1000^2*L1754^3,IF(L1754&lt;735,666+13002/(738-L1754),IF(L1754&lt;900,545+17820/(L1754-731),650)))</f>
        <v>697.07318446046725</v>
      </c>
      <c r="O1754" s="12">
        <f>LambdaP*MassivW/(dP/1000)/(N1754*RhoA)/(1+M1754/3)*(D1754-L1754)*DeltaT-(EXP(M1754/10)-1)*(D1754-D1753)</f>
        <v>0.21984787823090915</v>
      </c>
      <c r="P1754" s="24">
        <f>P1753+IF(Limit=Oui,MAX(0,S1753),S1753)</f>
        <v>537.6134072451664</v>
      </c>
      <c r="Q1754" s="12">
        <f>Cp*RhoP/(R1754*RhoA)*dP/1000*MassivSI</f>
        <v>0.40634493002935851</v>
      </c>
      <c r="R1754" s="24">
        <f>IF(P1754&lt;600,425+0.773*P1754-1.69/1000*P1754^2+2.22/1000^2*P1754^3,IF(P1754&lt;735,666+13002/(738-P1754),IF(P1754&lt;900,545+17820/(P1754-731),650)))</f>
        <v>697.07318446046725</v>
      </c>
      <c r="S1754" s="12">
        <f>LambdaP*MassivSI/(dP/1000)/(R1754*RhoA)/(1+Q1754/3)*(D1754-P1754)*DeltaT-(EXP(Q1754/10)-1)*(D1754-D1753)</f>
        <v>0.21984787823090915</v>
      </c>
    </row>
    <row r="1755" spans="2:19" x14ac:dyDescent="0.25">
      <c r="B1755" s="3">
        <f t="shared" si="108"/>
        <v>8685</v>
      </c>
      <c r="C1755" s="14">
        <f t="shared" si="109"/>
        <v>144.75</v>
      </c>
      <c r="D1755" s="11">
        <f t="shared" si="110"/>
        <v>1077.1087854074406</v>
      </c>
      <c r="E1755" s="11">
        <f t="shared" si="111"/>
        <v>537.83325512339729</v>
      </c>
      <c r="F1755" s="11">
        <f>L1755</f>
        <v>537.83325512339729</v>
      </c>
      <c r="G1755" s="11">
        <f>P1755</f>
        <v>537.83325512339729</v>
      </c>
      <c r="H1755" s="24">
        <f>H1754+IF(Limit=Oui,MAX(0,K1754),K1754)</f>
        <v>537.83325512339729</v>
      </c>
      <c r="I1755" s="12">
        <f>Cp*RhoP/(J1755*RhoA)*dP/1000*MassivSS</f>
        <v>0.40623202910103579</v>
      </c>
      <c r="J1755" s="24">
        <f>IF(H1755&lt;600,425+0.773*H1755-1.69/1000*H1755^2+2.22/1000^2*H1755^3,IF(H1755&lt;735,666+13002/(738-H1755),IF(H1755&lt;900,545+17820/(H1755-731),650)))</f>
        <v>697.26691662336088</v>
      </c>
      <c r="K1755" s="12">
        <f>LambdaP*MassivSS/(dP/1000)/(J1755*RhoA)/(1+I1755/3)*(D1755-H1755)*DeltaT-(EXP(I1755/10)-1)*(D1755-D1754)</f>
        <v>0.21974093599889083</v>
      </c>
      <c r="L1755" s="24">
        <f>L1754+IF(Limit=Oui,MAX(0,O1754),O1754)</f>
        <v>537.83325512339729</v>
      </c>
      <c r="M1755" s="12">
        <f>Cp*RhoP/(N1755*RhoA)*dP/1000*MassivW</f>
        <v>0.40623202910103579</v>
      </c>
      <c r="N1755" s="24">
        <f>IF(L1755&lt;600,425+0.773*L1755-1.69/1000*L1755^2+2.22/1000^2*L1755^3,IF(L1755&lt;735,666+13002/(738-L1755),IF(L1755&lt;900,545+17820/(L1755-731),650)))</f>
        <v>697.26691662336088</v>
      </c>
      <c r="O1755" s="12">
        <f>LambdaP*MassivW/(dP/1000)/(N1755*RhoA)/(1+M1755/3)*(D1755-L1755)*DeltaT-(EXP(M1755/10)-1)*(D1755-D1754)</f>
        <v>0.21974093599889083</v>
      </c>
      <c r="P1755" s="24">
        <f>P1754+IF(Limit=Oui,MAX(0,S1754),S1754)</f>
        <v>537.83325512339729</v>
      </c>
      <c r="Q1755" s="12">
        <f>Cp*RhoP/(R1755*RhoA)*dP/1000*MassivSI</f>
        <v>0.40623202910103579</v>
      </c>
      <c r="R1755" s="24">
        <f>IF(P1755&lt;600,425+0.773*P1755-1.69/1000*P1755^2+2.22/1000^2*P1755^3,IF(P1755&lt;735,666+13002/(738-P1755),IF(P1755&lt;900,545+17820/(P1755-731),650)))</f>
        <v>697.26691662336088</v>
      </c>
      <c r="S1755" s="12">
        <f>LambdaP*MassivSI/(dP/1000)/(R1755*RhoA)/(1+Q1755/3)*(D1755-P1755)*DeltaT-(EXP(Q1755/10)-1)*(D1755-D1754)</f>
        <v>0.21974093599889083</v>
      </c>
    </row>
    <row r="1756" spans="2:19" x14ac:dyDescent="0.25">
      <c r="B1756" s="3">
        <f t="shared" si="108"/>
        <v>8690</v>
      </c>
      <c r="C1756" s="14">
        <f t="shared" si="109"/>
        <v>144.83333333333334</v>
      </c>
      <c r="D1756" s="11">
        <f t="shared" si="110"/>
        <v>1077.1949450396346</v>
      </c>
      <c r="E1756" s="11">
        <f t="shared" si="111"/>
        <v>538.05299605939615</v>
      </c>
      <c r="F1756" s="11">
        <f>L1756</f>
        <v>538.05299605939615</v>
      </c>
      <c r="G1756" s="11">
        <f>P1756</f>
        <v>538.05299605939615</v>
      </c>
      <c r="H1756" s="24">
        <f>H1755+IF(Limit=Oui,MAX(0,K1755),K1755)</f>
        <v>538.05299605939615</v>
      </c>
      <c r="I1756" s="12">
        <f>Cp*RhoP/(J1756*RhoA)*dP/1000*MassivSS</f>
        <v>0.40611913935105703</v>
      </c>
      <c r="J1756" s="24">
        <f>IF(H1756&lt;600,425+0.773*H1756-1.69/1000*H1756^2+2.22/1000^2*H1756^3,IF(H1756&lt;735,666+13002/(738-H1756),IF(H1756&lt;900,545+17820/(H1756-731),650)))</f>
        <v>697.46073730369608</v>
      </c>
      <c r="K1756" s="12">
        <f>LambdaP*MassivSS/(dP/1000)/(J1756*RhoA)/(1+I1756/3)*(D1756-H1756)*DeltaT-(EXP(I1756/10)-1)*(D1756-D1755)</f>
        <v>0.21963404275208828</v>
      </c>
      <c r="L1756" s="24">
        <f>L1755+IF(Limit=Oui,MAX(0,O1755),O1755)</f>
        <v>538.05299605939615</v>
      </c>
      <c r="M1756" s="12">
        <f>Cp*RhoP/(N1756*RhoA)*dP/1000*MassivW</f>
        <v>0.40611913935105703</v>
      </c>
      <c r="N1756" s="24">
        <f>IF(L1756&lt;600,425+0.773*L1756-1.69/1000*L1756^2+2.22/1000^2*L1756^3,IF(L1756&lt;735,666+13002/(738-L1756),IF(L1756&lt;900,545+17820/(L1756-731),650)))</f>
        <v>697.46073730369608</v>
      </c>
      <c r="O1756" s="12">
        <f>LambdaP*MassivW/(dP/1000)/(N1756*RhoA)/(1+M1756/3)*(D1756-L1756)*DeltaT-(EXP(M1756/10)-1)*(D1756-D1755)</f>
        <v>0.21963404275208828</v>
      </c>
      <c r="P1756" s="24">
        <f>P1755+IF(Limit=Oui,MAX(0,S1755),S1755)</f>
        <v>538.05299605939615</v>
      </c>
      <c r="Q1756" s="12">
        <f>Cp*RhoP/(R1756*RhoA)*dP/1000*MassivSI</f>
        <v>0.40611913935105703</v>
      </c>
      <c r="R1756" s="24">
        <f>IF(P1756&lt;600,425+0.773*P1756-1.69/1000*P1756^2+2.22/1000^2*P1756^3,IF(P1756&lt;735,666+13002/(738-P1756),IF(P1756&lt;900,545+17820/(P1756-731),650)))</f>
        <v>697.46073730369608</v>
      </c>
      <c r="S1756" s="12">
        <f>LambdaP*MassivSI/(dP/1000)/(R1756*RhoA)/(1+Q1756/3)*(D1756-P1756)*DeltaT-(EXP(Q1756/10)-1)*(D1756-D1755)</f>
        <v>0.21963404275208828</v>
      </c>
    </row>
    <row r="1757" spans="2:19" x14ac:dyDescent="0.25">
      <c r="B1757" s="3">
        <f t="shared" si="108"/>
        <v>8695</v>
      </c>
      <c r="C1757" s="14">
        <f t="shared" si="109"/>
        <v>144.91666666666666</v>
      </c>
      <c r="D1757" s="11">
        <f t="shared" si="110"/>
        <v>1077.2810551547959</v>
      </c>
      <c r="E1757" s="11">
        <f t="shared" si="111"/>
        <v>538.27263010214824</v>
      </c>
      <c r="F1757" s="11">
        <f>L1757</f>
        <v>538.27263010214824</v>
      </c>
      <c r="G1757" s="11">
        <f>P1757</f>
        <v>538.27263010214824</v>
      </c>
      <c r="H1757" s="24">
        <f>H1756+IF(Limit=Oui,MAX(0,K1756),K1756)</f>
        <v>538.27263010214824</v>
      </c>
      <c r="I1757" s="12">
        <f>Cp*RhoP/(J1757*RhoA)*dP/1000*MassivSS</f>
        <v>0.4060062608609511</v>
      </c>
      <c r="J1757" s="24">
        <f>IF(H1757&lt;600,425+0.773*H1757-1.69/1000*H1757^2+2.22/1000^2*H1757^3,IF(H1757&lt;735,666+13002/(738-H1757),IF(H1757&lt;900,545+17820/(H1757-731),650)))</f>
        <v>697.65464641920585</v>
      </c>
      <c r="K1757" s="12">
        <f>LambdaP*MassivSS/(dP/1000)/(J1757*RhoA)/(1+I1757/3)*(D1757-H1757)*DeltaT-(EXP(I1757/10)-1)*(D1757-D1756)</f>
        <v>0.21952719852077091</v>
      </c>
      <c r="L1757" s="24">
        <f>L1756+IF(Limit=Oui,MAX(0,O1756),O1756)</f>
        <v>538.27263010214824</v>
      </c>
      <c r="M1757" s="12">
        <f>Cp*RhoP/(N1757*RhoA)*dP/1000*MassivW</f>
        <v>0.4060062608609511</v>
      </c>
      <c r="N1757" s="24">
        <f>IF(L1757&lt;600,425+0.773*L1757-1.69/1000*L1757^2+2.22/1000^2*L1757^3,IF(L1757&lt;735,666+13002/(738-L1757),IF(L1757&lt;900,545+17820/(L1757-731),650)))</f>
        <v>697.65464641920585</v>
      </c>
      <c r="O1757" s="12">
        <f>LambdaP*MassivW/(dP/1000)/(N1757*RhoA)/(1+M1757/3)*(D1757-L1757)*DeltaT-(EXP(M1757/10)-1)*(D1757-D1756)</f>
        <v>0.21952719852077091</v>
      </c>
      <c r="P1757" s="24">
        <f>P1756+IF(Limit=Oui,MAX(0,S1756),S1756)</f>
        <v>538.27263010214824</v>
      </c>
      <c r="Q1757" s="12">
        <f>Cp*RhoP/(R1757*RhoA)*dP/1000*MassivSI</f>
        <v>0.4060062608609511</v>
      </c>
      <c r="R1757" s="24">
        <f>IF(P1757&lt;600,425+0.773*P1757-1.69/1000*P1757^2+2.22/1000^2*P1757^3,IF(P1757&lt;735,666+13002/(738-P1757),IF(P1757&lt;900,545+17820/(P1757-731),650)))</f>
        <v>697.65464641920585</v>
      </c>
      <c r="S1757" s="12">
        <f>LambdaP*MassivSI/(dP/1000)/(R1757*RhoA)/(1+Q1757/3)*(D1757-P1757)*DeltaT-(EXP(Q1757/10)-1)*(D1757-D1756)</f>
        <v>0.21952719852077091</v>
      </c>
    </row>
    <row r="1758" spans="2:19" x14ac:dyDescent="0.25">
      <c r="B1758" s="3">
        <f t="shared" si="108"/>
        <v>8700</v>
      </c>
      <c r="C1758" s="14">
        <f t="shared" si="109"/>
        <v>145</v>
      </c>
      <c r="D1758" s="11">
        <f t="shared" si="110"/>
        <v>1077.367115809808</v>
      </c>
      <c r="E1758" s="11">
        <f t="shared" si="111"/>
        <v>538.49215730066896</v>
      </c>
      <c r="F1758" s="11">
        <f>L1758</f>
        <v>538.49215730066896</v>
      </c>
      <c r="G1758" s="11">
        <f>P1758</f>
        <v>538.49215730066896</v>
      </c>
      <c r="H1758" s="24">
        <f>H1757+IF(Limit=Oui,MAX(0,K1757),K1757)</f>
        <v>538.49215730066896</v>
      </c>
      <c r="I1758" s="12">
        <f>Cp*RhoP/(J1758*RhoA)*dP/1000*MassivSS</f>
        <v>0.40589339371214889</v>
      </c>
      <c r="J1758" s="24">
        <f>IF(H1758&lt;600,425+0.773*H1758-1.69/1000*H1758^2+2.22/1000^2*H1758^3,IF(H1758&lt;735,666+13002/(738-H1758),IF(H1758&lt;900,545+17820/(H1758-731),650)))</f>
        <v>697.84864388753067</v>
      </c>
      <c r="K1758" s="12">
        <f>LambdaP*MassivSS/(dP/1000)/(J1758*RhoA)/(1+I1758/3)*(D1758-H1758)*DeltaT-(EXP(I1758/10)-1)*(D1758-D1757)</f>
        <v>0.21942040333506385</v>
      </c>
      <c r="L1758" s="24">
        <f>L1757+IF(Limit=Oui,MAX(0,O1757),O1757)</f>
        <v>538.49215730066896</v>
      </c>
      <c r="M1758" s="12">
        <f>Cp*RhoP/(N1758*RhoA)*dP/1000*MassivW</f>
        <v>0.40589339371214889</v>
      </c>
      <c r="N1758" s="24">
        <f>IF(L1758&lt;600,425+0.773*L1758-1.69/1000*L1758^2+2.22/1000^2*L1758^3,IF(L1758&lt;735,666+13002/(738-L1758),IF(L1758&lt;900,545+17820/(L1758-731),650)))</f>
        <v>697.84864388753067</v>
      </c>
      <c r="O1758" s="12">
        <f>LambdaP*MassivW/(dP/1000)/(N1758*RhoA)/(1+M1758/3)*(D1758-L1758)*DeltaT-(EXP(M1758/10)-1)*(D1758-D1757)</f>
        <v>0.21942040333506385</v>
      </c>
      <c r="P1758" s="24">
        <f>P1757+IF(Limit=Oui,MAX(0,S1757),S1757)</f>
        <v>538.49215730066896</v>
      </c>
      <c r="Q1758" s="12">
        <f>Cp*RhoP/(R1758*RhoA)*dP/1000*MassivSI</f>
        <v>0.40589339371214889</v>
      </c>
      <c r="R1758" s="24">
        <f>IF(P1758&lt;600,425+0.773*P1758-1.69/1000*P1758^2+2.22/1000^2*P1758^3,IF(P1758&lt;735,666+13002/(738-P1758),IF(P1758&lt;900,545+17820/(P1758-731),650)))</f>
        <v>697.84864388753067</v>
      </c>
      <c r="S1758" s="12">
        <f>LambdaP*MassivSI/(dP/1000)/(R1758*RhoA)/(1+Q1758/3)*(D1758-P1758)*DeltaT-(EXP(Q1758/10)-1)*(D1758-D1757)</f>
        <v>0.21942040333506385</v>
      </c>
    </row>
    <row r="1759" spans="2:19" x14ac:dyDescent="0.25">
      <c r="B1759" s="3">
        <f t="shared" si="108"/>
        <v>8705</v>
      </c>
      <c r="C1759" s="14">
        <f t="shared" si="109"/>
        <v>145.08333333333334</v>
      </c>
      <c r="D1759" s="11">
        <f t="shared" si="110"/>
        <v>1077.4531270614561</v>
      </c>
      <c r="E1759" s="11">
        <f t="shared" si="111"/>
        <v>538.71157770400407</v>
      </c>
      <c r="F1759" s="11">
        <f>L1759</f>
        <v>538.71157770400407</v>
      </c>
      <c r="G1759" s="11">
        <f>P1759</f>
        <v>538.71157770400407</v>
      </c>
      <c r="H1759" s="24">
        <f>H1758+IF(Limit=Oui,MAX(0,K1758),K1758)</f>
        <v>538.71157770400407</v>
      </c>
      <c r="I1759" s="12">
        <f>Cp*RhoP/(J1759*RhoA)*dP/1000*MassivSS</f>
        <v>0.40578053798598263</v>
      </c>
      <c r="J1759" s="24">
        <f>IF(H1759&lt;600,425+0.773*H1759-1.69/1000*H1759^2+2.22/1000^2*H1759^3,IF(H1759&lt;735,666+13002/(738-H1759),IF(H1759&lt;900,545+17820/(H1759-731),650)))</f>
        <v>698.04272962621826</v>
      </c>
      <c r="K1759" s="12">
        <f>LambdaP*MassivSS/(dP/1000)/(J1759*RhoA)/(1+I1759/3)*(D1759-H1759)*DeltaT-(EXP(I1759/10)-1)*(D1759-D1758)</f>
        <v>0.21931365722494853</v>
      </c>
      <c r="L1759" s="24">
        <f>L1758+IF(Limit=Oui,MAX(0,O1758),O1758)</f>
        <v>538.71157770400407</v>
      </c>
      <c r="M1759" s="12">
        <f>Cp*RhoP/(N1759*RhoA)*dP/1000*MassivW</f>
        <v>0.40578053798598263</v>
      </c>
      <c r="N1759" s="24">
        <f>IF(L1759&lt;600,425+0.773*L1759-1.69/1000*L1759^2+2.22/1000^2*L1759^3,IF(L1759&lt;735,666+13002/(738-L1759),IF(L1759&lt;900,545+17820/(L1759-731),650)))</f>
        <v>698.04272962621826</v>
      </c>
      <c r="O1759" s="12">
        <f>LambdaP*MassivW/(dP/1000)/(N1759*RhoA)/(1+M1759/3)*(D1759-L1759)*DeltaT-(EXP(M1759/10)-1)*(D1759-D1758)</f>
        <v>0.21931365722494853</v>
      </c>
      <c r="P1759" s="24">
        <f>P1758+IF(Limit=Oui,MAX(0,S1758),S1758)</f>
        <v>538.71157770400407</v>
      </c>
      <c r="Q1759" s="12">
        <f>Cp*RhoP/(R1759*RhoA)*dP/1000*MassivSI</f>
        <v>0.40578053798598263</v>
      </c>
      <c r="R1759" s="24">
        <f>IF(P1759&lt;600,425+0.773*P1759-1.69/1000*P1759^2+2.22/1000^2*P1759^3,IF(P1759&lt;735,666+13002/(738-P1759),IF(P1759&lt;900,545+17820/(P1759-731),650)))</f>
        <v>698.04272962621826</v>
      </c>
      <c r="S1759" s="12">
        <f>LambdaP*MassivSI/(dP/1000)/(R1759*RhoA)/(1+Q1759/3)*(D1759-P1759)*DeltaT-(EXP(Q1759/10)-1)*(D1759-D1758)</f>
        <v>0.21931365722494853</v>
      </c>
    </row>
    <row r="1760" spans="2:19" x14ac:dyDescent="0.25">
      <c r="B1760" s="3">
        <f t="shared" si="108"/>
        <v>8710</v>
      </c>
      <c r="C1760" s="14">
        <f t="shared" si="109"/>
        <v>145.16666666666666</v>
      </c>
      <c r="D1760" s="11">
        <f t="shared" si="110"/>
        <v>1077.5390889664282</v>
      </c>
      <c r="E1760" s="11">
        <f t="shared" si="111"/>
        <v>538.93089136122899</v>
      </c>
      <c r="F1760" s="11">
        <f>L1760</f>
        <v>538.93089136122899</v>
      </c>
      <c r="G1760" s="11">
        <f>P1760</f>
        <v>538.93089136122899</v>
      </c>
      <c r="H1760" s="24">
        <f>H1759+IF(Limit=Oui,MAX(0,K1759),K1759)</f>
        <v>538.93089136122899</v>
      </c>
      <c r="I1760" s="12">
        <f>Cp*RhoP/(J1760*RhoA)*dP/1000*MassivSS</f>
        <v>0.40566769376368511</v>
      </c>
      <c r="J1760" s="24">
        <f>IF(H1760&lt;600,425+0.773*H1760-1.69/1000*H1760^2+2.22/1000^2*H1760^3,IF(H1760&lt;735,666+13002/(738-H1760),IF(H1760&lt;900,545+17820/(H1760-731),650)))</f>
        <v>698.23690355272515</v>
      </c>
      <c r="K1760" s="12">
        <f>LambdaP*MassivSS/(dP/1000)/(J1760*RhoA)/(1+I1760/3)*(D1760-H1760)*DeltaT-(EXP(I1760/10)-1)*(D1760-D1759)</f>
        <v>0.21920696022026248</v>
      </c>
      <c r="L1760" s="24">
        <f>L1759+IF(Limit=Oui,MAX(0,O1759),O1759)</f>
        <v>538.93089136122899</v>
      </c>
      <c r="M1760" s="12">
        <f>Cp*RhoP/(N1760*RhoA)*dP/1000*MassivW</f>
        <v>0.40566769376368511</v>
      </c>
      <c r="N1760" s="24">
        <f>IF(L1760&lt;600,425+0.773*L1760-1.69/1000*L1760^2+2.22/1000^2*L1760^3,IF(L1760&lt;735,666+13002/(738-L1760),IF(L1760&lt;900,545+17820/(L1760-731),650)))</f>
        <v>698.23690355272515</v>
      </c>
      <c r="O1760" s="12">
        <f>LambdaP*MassivW/(dP/1000)/(N1760*RhoA)/(1+M1760/3)*(D1760-L1760)*DeltaT-(EXP(M1760/10)-1)*(D1760-D1759)</f>
        <v>0.21920696022026248</v>
      </c>
      <c r="P1760" s="24">
        <f>P1759+IF(Limit=Oui,MAX(0,S1759),S1759)</f>
        <v>538.93089136122899</v>
      </c>
      <c r="Q1760" s="12">
        <f>Cp*RhoP/(R1760*RhoA)*dP/1000*MassivSI</f>
        <v>0.40566769376368511</v>
      </c>
      <c r="R1760" s="24">
        <f>IF(P1760&lt;600,425+0.773*P1760-1.69/1000*P1760^2+2.22/1000^2*P1760^3,IF(P1760&lt;735,666+13002/(738-P1760),IF(P1760&lt;900,545+17820/(P1760-731),650)))</f>
        <v>698.23690355272515</v>
      </c>
      <c r="S1760" s="12">
        <f>LambdaP*MassivSI/(dP/1000)/(R1760*RhoA)/(1+Q1760/3)*(D1760-P1760)*DeltaT-(EXP(Q1760/10)-1)*(D1760-D1759)</f>
        <v>0.21920696022026248</v>
      </c>
    </row>
    <row r="1761" spans="2:19" x14ac:dyDescent="0.25">
      <c r="B1761" s="3">
        <f t="shared" si="108"/>
        <v>8715</v>
      </c>
      <c r="C1761" s="14">
        <f t="shared" si="109"/>
        <v>145.25</v>
      </c>
      <c r="D1761" s="11">
        <f t="shared" si="110"/>
        <v>1077.6250015813146</v>
      </c>
      <c r="E1761" s="11">
        <f t="shared" si="111"/>
        <v>539.15009832144926</v>
      </c>
      <c r="F1761" s="11">
        <f>L1761</f>
        <v>539.15009832144926</v>
      </c>
      <c r="G1761" s="11">
        <f>P1761</f>
        <v>539.15009832144926</v>
      </c>
      <c r="H1761" s="24">
        <f>H1760+IF(Limit=Oui,MAX(0,K1760),K1760)</f>
        <v>539.15009832144926</v>
      </c>
      <c r="I1761" s="12">
        <f>Cp*RhoP/(J1761*RhoA)*dP/1000*MassivSS</f>
        <v>0.40555486112638922</v>
      </c>
      <c r="J1761" s="24">
        <f>IF(H1761&lt;600,425+0.773*H1761-1.69/1000*H1761^2+2.22/1000^2*H1761^3,IF(H1761&lt;735,666+13002/(738-H1761),IF(H1761&lt;900,545+17820/(H1761-731),650)))</f>
        <v>698.43116558441761</v>
      </c>
      <c r="K1761" s="12">
        <f>LambdaP*MassivSS/(dP/1000)/(J1761*RhoA)/(1+I1761/3)*(D1761-H1761)*DeltaT-(EXP(I1761/10)-1)*(D1761-D1760)</f>
        <v>0.21910031235068048</v>
      </c>
      <c r="L1761" s="24">
        <f>L1760+IF(Limit=Oui,MAX(0,O1760),O1760)</f>
        <v>539.15009832144926</v>
      </c>
      <c r="M1761" s="12">
        <f>Cp*RhoP/(N1761*RhoA)*dP/1000*MassivW</f>
        <v>0.40555486112638922</v>
      </c>
      <c r="N1761" s="24">
        <f>IF(L1761&lt;600,425+0.773*L1761-1.69/1000*L1761^2+2.22/1000^2*L1761^3,IF(L1761&lt;735,666+13002/(738-L1761),IF(L1761&lt;900,545+17820/(L1761-731),650)))</f>
        <v>698.43116558441761</v>
      </c>
      <c r="O1761" s="12">
        <f>LambdaP*MassivW/(dP/1000)/(N1761*RhoA)/(1+M1761/3)*(D1761-L1761)*DeltaT-(EXP(M1761/10)-1)*(D1761-D1760)</f>
        <v>0.21910031235068048</v>
      </c>
      <c r="P1761" s="24">
        <f>P1760+IF(Limit=Oui,MAX(0,S1760),S1760)</f>
        <v>539.15009832144926</v>
      </c>
      <c r="Q1761" s="12">
        <f>Cp*RhoP/(R1761*RhoA)*dP/1000*MassivSI</f>
        <v>0.40555486112638922</v>
      </c>
      <c r="R1761" s="24">
        <f>IF(P1761&lt;600,425+0.773*P1761-1.69/1000*P1761^2+2.22/1000^2*P1761^3,IF(P1761&lt;735,666+13002/(738-P1761),IF(P1761&lt;900,545+17820/(P1761-731),650)))</f>
        <v>698.43116558441761</v>
      </c>
      <c r="S1761" s="12">
        <f>LambdaP*MassivSI/(dP/1000)/(R1761*RhoA)/(1+Q1761/3)*(D1761-P1761)*DeltaT-(EXP(Q1761/10)-1)*(D1761-D1760)</f>
        <v>0.21910031235068048</v>
      </c>
    </row>
    <row r="1762" spans="2:19" x14ac:dyDescent="0.25">
      <c r="B1762" s="3">
        <f t="shared" si="108"/>
        <v>8720</v>
      </c>
      <c r="C1762" s="14">
        <f t="shared" si="109"/>
        <v>145.33333333333334</v>
      </c>
      <c r="D1762" s="11">
        <f t="shared" si="110"/>
        <v>1077.710864962608</v>
      </c>
      <c r="E1762" s="11">
        <f t="shared" si="111"/>
        <v>539.3691986337999</v>
      </c>
      <c r="F1762" s="11">
        <f>L1762</f>
        <v>539.3691986337999</v>
      </c>
      <c r="G1762" s="11">
        <f>P1762</f>
        <v>539.3691986337999</v>
      </c>
      <c r="H1762" s="24">
        <f>H1761+IF(Limit=Oui,MAX(0,K1761),K1761)</f>
        <v>539.3691986337999</v>
      </c>
      <c r="I1762" s="12">
        <f>Cp*RhoP/(J1762*RhoA)*dP/1000*MassivSS</f>
        <v>0.40544204015512852</v>
      </c>
      <c r="J1762" s="24">
        <f>IF(H1762&lt;600,425+0.773*H1762-1.69/1000*H1762^2+2.22/1000^2*H1762^3,IF(H1762&lt;735,666+13002/(738-H1762),IF(H1762&lt;900,545+17820/(H1762-731),650)))</f>
        <v>698.62551563857062</v>
      </c>
      <c r="K1762" s="12">
        <f>LambdaP*MassivSS/(dP/1000)/(J1762*RhoA)/(1+I1762/3)*(D1762-H1762)*DeltaT-(EXP(I1762/10)-1)*(D1762-D1761)</f>
        <v>0.21899371364578085</v>
      </c>
      <c r="L1762" s="24">
        <f>L1761+IF(Limit=Oui,MAX(0,O1761),O1761)</f>
        <v>539.3691986337999</v>
      </c>
      <c r="M1762" s="12">
        <f>Cp*RhoP/(N1762*RhoA)*dP/1000*MassivW</f>
        <v>0.40544204015512852</v>
      </c>
      <c r="N1762" s="24">
        <f>IF(L1762&lt;600,425+0.773*L1762-1.69/1000*L1762^2+2.22/1000^2*L1762^3,IF(L1762&lt;735,666+13002/(738-L1762),IF(L1762&lt;900,545+17820/(L1762-731),650)))</f>
        <v>698.62551563857062</v>
      </c>
      <c r="O1762" s="12">
        <f>LambdaP*MassivW/(dP/1000)/(N1762*RhoA)/(1+M1762/3)*(D1762-L1762)*DeltaT-(EXP(M1762/10)-1)*(D1762-D1761)</f>
        <v>0.21899371364578085</v>
      </c>
      <c r="P1762" s="24">
        <f>P1761+IF(Limit=Oui,MAX(0,S1761),S1761)</f>
        <v>539.3691986337999</v>
      </c>
      <c r="Q1762" s="12">
        <f>Cp*RhoP/(R1762*RhoA)*dP/1000*MassivSI</f>
        <v>0.40544204015512852</v>
      </c>
      <c r="R1762" s="24">
        <f>IF(P1762&lt;600,425+0.773*P1762-1.69/1000*P1762^2+2.22/1000^2*P1762^3,IF(P1762&lt;735,666+13002/(738-P1762),IF(P1762&lt;900,545+17820/(P1762-731),650)))</f>
        <v>698.62551563857062</v>
      </c>
      <c r="S1762" s="12">
        <f>LambdaP*MassivSI/(dP/1000)/(R1762*RhoA)/(1+Q1762/3)*(D1762-P1762)*DeltaT-(EXP(Q1762/10)-1)*(D1762-D1761)</f>
        <v>0.21899371364578085</v>
      </c>
    </row>
    <row r="1763" spans="2:19" x14ac:dyDescent="0.25">
      <c r="B1763" s="3">
        <f t="shared" si="108"/>
        <v>8725</v>
      </c>
      <c r="C1763" s="14">
        <f t="shared" si="109"/>
        <v>145.41666666666666</v>
      </c>
      <c r="D1763" s="11">
        <f t="shared" si="110"/>
        <v>1077.7966791667045</v>
      </c>
      <c r="E1763" s="11">
        <f t="shared" si="111"/>
        <v>539.58819234744567</v>
      </c>
      <c r="F1763" s="11">
        <f>L1763</f>
        <v>539.58819234744567</v>
      </c>
      <c r="G1763" s="11">
        <f>P1763</f>
        <v>539.58819234744567</v>
      </c>
      <c r="H1763" s="24">
        <f>H1762+IF(Limit=Oui,MAX(0,K1762),K1762)</f>
        <v>539.58819234744567</v>
      </c>
      <c r="I1763" s="12">
        <f>Cp*RhoP/(J1763*RhoA)*dP/1000*MassivSS</f>
        <v>0.4053292309308355</v>
      </c>
      <c r="J1763" s="24">
        <f>IF(H1763&lt;600,425+0.773*H1763-1.69/1000*H1763^2+2.22/1000^2*H1763^3,IF(H1763&lt;735,666+13002/(738-H1763),IF(H1763&lt;900,545+17820/(H1763-731),650)))</f>
        <v>698.81995363237002</v>
      </c>
      <c r="K1763" s="12">
        <f>LambdaP*MassivSS/(dP/1000)/(J1763*RhoA)/(1+I1763/3)*(D1763-H1763)*DeltaT-(EXP(I1763/10)-1)*(D1763-D1762)</f>
        <v>0.21888716413494225</v>
      </c>
      <c r="L1763" s="24">
        <f>L1762+IF(Limit=Oui,MAX(0,O1762),O1762)</f>
        <v>539.58819234744567</v>
      </c>
      <c r="M1763" s="12">
        <f>Cp*RhoP/(N1763*RhoA)*dP/1000*MassivW</f>
        <v>0.4053292309308355</v>
      </c>
      <c r="N1763" s="24">
        <f>IF(L1763&lt;600,425+0.773*L1763-1.69/1000*L1763^2+2.22/1000^2*L1763^3,IF(L1763&lt;735,666+13002/(738-L1763),IF(L1763&lt;900,545+17820/(L1763-731),650)))</f>
        <v>698.81995363237002</v>
      </c>
      <c r="O1763" s="12">
        <f>LambdaP*MassivW/(dP/1000)/(N1763*RhoA)/(1+M1763/3)*(D1763-L1763)*DeltaT-(EXP(M1763/10)-1)*(D1763-D1762)</f>
        <v>0.21888716413494225</v>
      </c>
      <c r="P1763" s="24">
        <f>P1762+IF(Limit=Oui,MAX(0,S1762),S1762)</f>
        <v>539.58819234744567</v>
      </c>
      <c r="Q1763" s="12">
        <f>Cp*RhoP/(R1763*RhoA)*dP/1000*MassivSI</f>
        <v>0.4053292309308355</v>
      </c>
      <c r="R1763" s="24">
        <f>IF(P1763&lt;600,425+0.773*P1763-1.69/1000*P1763^2+2.22/1000^2*P1763^3,IF(P1763&lt;735,666+13002/(738-P1763),IF(P1763&lt;900,545+17820/(P1763-731),650)))</f>
        <v>698.81995363237002</v>
      </c>
      <c r="S1763" s="12">
        <f>LambdaP*MassivSI/(dP/1000)/(R1763*RhoA)/(1+Q1763/3)*(D1763-P1763)*DeltaT-(EXP(Q1763/10)-1)*(D1763-D1762)</f>
        <v>0.21888716413494225</v>
      </c>
    </row>
    <row r="1764" spans="2:19" x14ac:dyDescent="0.25">
      <c r="B1764" s="3">
        <f t="shared" si="108"/>
        <v>8730</v>
      </c>
      <c r="C1764" s="14">
        <f t="shared" si="109"/>
        <v>145.5</v>
      </c>
      <c r="D1764" s="11">
        <f t="shared" si="110"/>
        <v>1077.8824442499028</v>
      </c>
      <c r="E1764" s="11">
        <f t="shared" si="111"/>
        <v>539.80707951158058</v>
      </c>
      <c r="F1764" s="11">
        <f>L1764</f>
        <v>539.80707951158058</v>
      </c>
      <c r="G1764" s="11">
        <f>P1764</f>
        <v>539.80707951158058</v>
      </c>
      <c r="H1764" s="24">
        <f>H1763+IF(Limit=Oui,MAX(0,K1763),K1763)</f>
        <v>539.80707951158058</v>
      </c>
      <c r="I1764" s="12">
        <f>Cp*RhoP/(J1764*RhoA)*dP/1000*MassivSS</f>
        <v>0.40521643353434256</v>
      </c>
      <c r="J1764" s="24">
        <f>IF(H1764&lt;600,425+0.773*H1764-1.69/1000*H1764^2+2.22/1000^2*H1764^3,IF(H1764&lt;735,666+13002/(738-H1764),IF(H1764&lt;900,545+17820/(H1764-731),650)))</f>
        <v>699.01447948291252</v>
      </c>
      <c r="K1764" s="12">
        <f>LambdaP*MassivSS/(dP/1000)/(J1764*RhoA)/(1+I1764/3)*(D1764-H1764)*DeltaT-(EXP(I1764/10)-1)*(D1764-D1763)</f>
        <v>0.21878066384745595</v>
      </c>
      <c r="L1764" s="24">
        <f>L1763+IF(Limit=Oui,MAX(0,O1763),O1763)</f>
        <v>539.80707951158058</v>
      </c>
      <c r="M1764" s="12">
        <f>Cp*RhoP/(N1764*RhoA)*dP/1000*MassivW</f>
        <v>0.40521643353434256</v>
      </c>
      <c r="N1764" s="24">
        <f>IF(L1764&lt;600,425+0.773*L1764-1.69/1000*L1764^2+2.22/1000^2*L1764^3,IF(L1764&lt;735,666+13002/(738-L1764),IF(L1764&lt;900,545+17820/(L1764-731),650)))</f>
        <v>699.01447948291252</v>
      </c>
      <c r="O1764" s="12">
        <f>LambdaP*MassivW/(dP/1000)/(N1764*RhoA)/(1+M1764/3)*(D1764-L1764)*DeltaT-(EXP(M1764/10)-1)*(D1764-D1763)</f>
        <v>0.21878066384745595</v>
      </c>
      <c r="P1764" s="24">
        <f>P1763+IF(Limit=Oui,MAX(0,S1763),S1763)</f>
        <v>539.80707951158058</v>
      </c>
      <c r="Q1764" s="12">
        <f>Cp*RhoP/(R1764*RhoA)*dP/1000*MassivSI</f>
        <v>0.40521643353434256</v>
      </c>
      <c r="R1764" s="24">
        <f>IF(P1764&lt;600,425+0.773*P1764-1.69/1000*P1764^2+2.22/1000^2*P1764^3,IF(P1764&lt;735,666+13002/(738-P1764),IF(P1764&lt;900,545+17820/(P1764-731),650)))</f>
        <v>699.01447948291252</v>
      </c>
      <c r="S1764" s="12">
        <f>LambdaP*MassivSI/(dP/1000)/(R1764*RhoA)/(1+Q1764/3)*(D1764-P1764)*DeltaT-(EXP(Q1764/10)-1)*(D1764-D1763)</f>
        <v>0.21878066384745595</v>
      </c>
    </row>
    <row r="1765" spans="2:19" x14ac:dyDescent="0.25">
      <c r="B1765" s="3">
        <f t="shared" si="108"/>
        <v>8735</v>
      </c>
      <c r="C1765" s="14">
        <f t="shared" si="109"/>
        <v>145.58333333333334</v>
      </c>
      <c r="D1765" s="11">
        <f t="shared" si="110"/>
        <v>1077.9681602684059</v>
      </c>
      <c r="E1765" s="11">
        <f t="shared" si="111"/>
        <v>540.02586017542808</v>
      </c>
      <c r="F1765" s="11">
        <f>L1765</f>
        <v>540.02586017542808</v>
      </c>
      <c r="G1765" s="11">
        <f>P1765</f>
        <v>540.02586017542808</v>
      </c>
      <c r="H1765" s="24">
        <f>H1764+IF(Limit=Oui,MAX(0,K1764),K1764)</f>
        <v>540.02586017542808</v>
      </c>
      <c r="I1765" s="12">
        <f>Cp*RhoP/(J1765*RhoA)*dP/1000*MassivSS</f>
        <v>0.40510364804638044</v>
      </c>
      <c r="J1765" s="24">
        <f>IF(H1765&lt;600,425+0.773*H1765-1.69/1000*H1765^2+2.22/1000^2*H1765^3,IF(H1765&lt;735,666+13002/(738-H1765),IF(H1765&lt;900,545+17820/(H1765-731),650)))</f>
        <v>699.20909310720663</v>
      </c>
      <c r="K1765" s="12">
        <f>LambdaP*MassivSS/(dP/1000)/(J1765*RhoA)/(1+I1765/3)*(D1765-H1765)*DeltaT-(EXP(I1765/10)-1)*(D1765-D1764)</f>
        <v>0.21867421281240446</v>
      </c>
      <c r="L1765" s="24">
        <f>L1764+IF(Limit=Oui,MAX(0,O1764),O1764)</f>
        <v>540.02586017542808</v>
      </c>
      <c r="M1765" s="12">
        <f>Cp*RhoP/(N1765*RhoA)*dP/1000*MassivW</f>
        <v>0.40510364804638044</v>
      </c>
      <c r="N1765" s="24">
        <f>IF(L1765&lt;600,425+0.773*L1765-1.69/1000*L1765^2+2.22/1000^2*L1765^3,IF(L1765&lt;735,666+13002/(738-L1765),IF(L1765&lt;900,545+17820/(L1765-731),650)))</f>
        <v>699.20909310720663</v>
      </c>
      <c r="O1765" s="12">
        <f>LambdaP*MassivW/(dP/1000)/(N1765*RhoA)/(1+M1765/3)*(D1765-L1765)*DeltaT-(EXP(M1765/10)-1)*(D1765-D1764)</f>
        <v>0.21867421281240446</v>
      </c>
      <c r="P1765" s="24">
        <f>P1764+IF(Limit=Oui,MAX(0,S1764),S1764)</f>
        <v>540.02586017542808</v>
      </c>
      <c r="Q1765" s="12">
        <f>Cp*RhoP/(R1765*RhoA)*dP/1000*MassivSI</f>
        <v>0.40510364804638044</v>
      </c>
      <c r="R1765" s="24">
        <f>IF(P1765&lt;600,425+0.773*P1765-1.69/1000*P1765^2+2.22/1000^2*P1765^3,IF(P1765&lt;735,666+13002/(738-P1765),IF(P1765&lt;900,545+17820/(P1765-731),650)))</f>
        <v>699.20909310720663</v>
      </c>
      <c r="S1765" s="12">
        <f>LambdaP*MassivSI/(dP/1000)/(R1765*RhoA)/(1+Q1765/3)*(D1765-P1765)*DeltaT-(EXP(Q1765/10)-1)*(D1765-D1764)</f>
        <v>0.21867421281240446</v>
      </c>
    </row>
    <row r="1766" spans="2:19" x14ac:dyDescent="0.25">
      <c r="B1766" s="3">
        <f t="shared" si="108"/>
        <v>8740</v>
      </c>
      <c r="C1766" s="14">
        <f t="shared" si="109"/>
        <v>145.66666666666666</v>
      </c>
      <c r="D1766" s="11">
        <f t="shared" si="110"/>
        <v>1078.0538272783192</v>
      </c>
      <c r="E1766" s="11">
        <f t="shared" si="111"/>
        <v>540.24453438824048</v>
      </c>
      <c r="F1766" s="11">
        <f>L1766</f>
        <v>540.24453438824048</v>
      </c>
      <c r="G1766" s="11">
        <f>P1766</f>
        <v>540.24453438824048</v>
      </c>
      <c r="H1766" s="24">
        <f>H1765+IF(Limit=Oui,MAX(0,K1765),K1765)</f>
        <v>540.24453438824048</v>
      </c>
      <c r="I1766" s="12">
        <f>Cp*RhoP/(J1766*RhoA)*dP/1000*MassivSS</f>
        <v>0.40499087454757893</v>
      </c>
      <c r="J1766" s="24">
        <f>IF(H1766&lt;600,425+0.773*H1766-1.69/1000*H1766^2+2.22/1000^2*H1766^3,IF(H1766&lt;735,666+13002/(738-H1766),IF(H1766&lt;900,545+17820/(H1766-731),650)))</f>
        <v>699.4037944221725</v>
      </c>
      <c r="K1766" s="12">
        <f>LambdaP*MassivSS/(dP/1000)/(J1766*RhoA)/(1+I1766/3)*(D1766-H1766)*DeltaT-(EXP(I1766/10)-1)*(D1766-D1765)</f>
        <v>0.21856781105880221</v>
      </c>
      <c r="L1766" s="24">
        <f>L1765+IF(Limit=Oui,MAX(0,O1765),O1765)</f>
        <v>540.24453438824048</v>
      </c>
      <c r="M1766" s="12">
        <f>Cp*RhoP/(N1766*RhoA)*dP/1000*MassivW</f>
        <v>0.40499087454757893</v>
      </c>
      <c r="N1766" s="24">
        <f>IF(L1766&lt;600,425+0.773*L1766-1.69/1000*L1766^2+2.22/1000^2*L1766^3,IF(L1766&lt;735,666+13002/(738-L1766),IF(L1766&lt;900,545+17820/(L1766-731),650)))</f>
        <v>699.4037944221725</v>
      </c>
      <c r="O1766" s="12">
        <f>LambdaP*MassivW/(dP/1000)/(N1766*RhoA)/(1+M1766/3)*(D1766-L1766)*DeltaT-(EXP(M1766/10)-1)*(D1766-D1765)</f>
        <v>0.21856781105880221</v>
      </c>
      <c r="P1766" s="24">
        <f>P1765+IF(Limit=Oui,MAX(0,S1765),S1765)</f>
        <v>540.24453438824048</v>
      </c>
      <c r="Q1766" s="12">
        <f>Cp*RhoP/(R1766*RhoA)*dP/1000*MassivSI</f>
        <v>0.40499087454757893</v>
      </c>
      <c r="R1766" s="24">
        <f>IF(P1766&lt;600,425+0.773*P1766-1.69/1000*P1766^2+2.22/1000^2*P1766^3,IF(P1766&lt;735,666+13002/(738-P1766),IF(P1766&lt;900,545+17820/(P1766-731),650)))</f>
        <v>699.4037944221725</v>
      </c>
      <c r="S1766" s="12">
        <f>LambdaP*MassivSI/(dP/1000)/(R1766*RhoA)/(1+Q1766/3)*(D1766-P1766)*DeltaT-(EXP(Q1766/10)-1)*(D1766-D1765)</f>
        <v>0.21856781105880221</v>
      </c>
    </row>
    <row r="1767" spans="2:19" x14ac:dyDescent="0.25">
      <c r="B1767" s="3">
        <f t="shared" si="108"/>
        <v>8745</v>
      </c>
      <c r="C1767" s="14">
        <f t="shared" si="109"/>
        <v>145.75</v>
      </c>
      <c r="D1767" s="11">
        <f t="shared" si="110"/>
        <v>1078.1394453356527</v>
      </c>
      <c r="E1767" s="11">
        <f t="shared" si="111"/>
        <v>540.46310219929933</v>
      </c>
      <c r="F1767" s="11">
        <f>L1767</f>
        <v>540.46310219929933</v>
      </c>
      <c r="G1767" s="11">
        <f>P1767</f>
        <v>540.46310219929933</v>
      </c>
      <c r="H1767" s="24">
        <f>H1766+IF(Limit=Oui,MAX(0,K1766),K1766)</f>
        <v>540.46310219929933</v>
      </c>
      <c r="I1767" s="12">
        <f>Cp*RhoP/(J1767*RhoA)*dP/1000*MassivSS</f>
        <v>0.40487811311846522</v>
      </c>
      <c r="J1767" s="24">
        <f>IF(H1767&lt;600,425+0.773*H1767-1.69/1000*H1767^2+2.22/1000^2*H1767^3,IF(H1767&lt;735,666+13002/(738-H1767),IF(H1767&lt;900,545+17820/(H1767-731),650)))</f>
        <v>699.59858334464366</v>
      </c>
      <c r="K1767" s="12">
        <f>LambdaP*MassivSS/(dP/1000)/(J1767*RhoA)/(1+I1767/3)*(D1767-H1767)*DeltaT-(EXP(I1767/10)-1)*(D1767-D1766)</f>
        <v>0.21846145861546412</v>
      </c>
      <c r="L1767" s="24">
        <f>L1766+IF(Limit=Oui,MAX(0,O1766),O1766)</f>
        <v>540.46310219929933</v>
      </c>
      <c r="M1767" s="12">
        <f>Cp*RhoP/(N1767*RhoA)*dP/1000*MassivW</f>
        <v>0.40487811311846522</v>
      </c>
      <c r="N1767" s="24">
        <f>IF(L1767&lt;600,425+0.773*L1767-1.69/1000*L1767^2+2.22/1000^2*L1767^3,IF(L1767&lt;735,666+13002/(738-L1767),IF(L1767&lt;900,545+17820/(L1767-731),650)))</f>
        <v>699.59858334464366</v>
      </c>
      <c r="O1767" s="12">
        <f>LambdaP*MassivW/(dP/1000)/(N1767*RhoA)/(1+M1767/3)*(D1767-L1767)*DeltaT-(EXP(M1767/10)-1)*(D1767-D1766)</f>
        <v>0.21846145861546412</v>
      </c>
      <c r="P1767" s="24">
        <f>P1766+IF(Limit=Oui,MAX(0,S1766),S1766)</f>
        <v>540.46310219929933</v>
      </c>
      <c r="Q1767" s="12">
        <f>Cp*RhoP/(R1767*RhoA)*dP/1000*MassivSI</f>
        <v>0.40487811311846522</v>
      </c>
      <c r="R1767" s="24">
        <f>IF(P1767&lt;600,425+0.773*P1767-1.69/1000*P1767^2+2.22/1000^2*P1767^3,IF(P1767&lt;735,666+13002/(738-P1767),IF(P1767&lt;900,545+17820/(P1767-731),650)))</f>
        <v>699.59858334464366</v>
      </c>
      <c r="S1767" s="12">
        <f>LambdaP*MassivSI/(dP/1000)/(R1767*RhoA)/(1+Q1767/3)*(D1767-P1767)*DeltaT-(EXP(Q1767/10)-1)*(D1767-D1766)</f>
        <v>0.21846145861546412</v>
      </c>
    </row>
    <row r="1768" spans="2:19" x14ac:dyDescent="0.25">
      <c r="B1768" s="3">
        <f t="shared" si="108"/>
        <v>8750</v>
      </c>
      <c r="C1768" s="14">
        <f t="shared" si="109"/>
        <v>145.83333333333334</v>
      </c>
      <c r="D1768" s="11">
        <f t="shared" si="110"/>
        <v>1078.2250144963202</v>
      </c>
      <c r="E1768" s="11">
        <f t="shared" si="111"/>
        <v>540.68156365791481</v>
      </c>
      <c r="F1768" s="11">
        <f>L1768</f>
        <v>540.68156365791481</v>
      </c>
      <c r="G1768" s="11">
        <f>P1768</f>
        <v>540.68156365791481</v>
      </c>
      <c r="H1768" s="24">
        <f>H1767+IF(Limit=Oui,MAX(0,K1767),K1767)</f>
        <v>540.68156365791481</v>
      </c>
      <c r="I1768" s="12">
        <f>Cp*RhoP/(J1768*RhoA)*dP/1000*MassivSS</f>
        <v>0.40476536383946543</v>
      </c>
      <c r="J1768" s="24">
        <f>IF(H1768&lt;600,425+0.773*H1768-1.69/1000*H1768^2+2.22/1000^2*H1768^3,IF(H1768&lt;735,666+13002/(738-H1768),IF(H1768&lt;900,545+17820/(H1768-731),650)))</f>
        <v>699.79345979136633</v>
      </c>
      <c r="K1768" s="12">
        <f>LambdaP*MassivSS/(dP/1000)/(J1768*RhoA)/(1+I1768/3)*(D1768-H1768)*DeltaT-(EXP(I1768/10)-1)*(D1768-D1767)</f>
        <v>0.21835515551108139</v>
      </c>
      <c r="L1768" s="24">
        <f>L1767+IF(Limit=Oui,MAX(0,O1767),O1767)</f>
        <v>540.68156365791481</v>
      </c>
      <c r="M1768" s="12">
        <f>Cp*RhoP/(N1768*RhoA)*dP/1000*MassivW</f>
        <v>0.40476536383946543</v>
      </c>
      <c r="N1768" s="24">
        <f>IF(L1768&lt;600,425+0.773*L1768-1.69/1000*L1768^2+2.22/1000^2*L1768^3,IF(L1768&lt;735,666+13002/(738-L1768),IF(L1768&lt;900,545+17820/(L1768-731),650)))</f>
        <v>699.79345979136633</v>
      </c>
      <c r="O1768" s="12">
        <f>LambdaP*MassivW/(dP/1000)/(N1768*RhoA)/(1+M1768/3)*(D1768-L1768)*DeltaT-(EXP(M1768/10)-1)*(D1768-D1767)</f>
        <v>0.21835515551108139</v>
      </c>
      <c r="P1768" s="24">
        <f>P1767+IF(Limit=Oui,MAX(0,S1767),S1767)</f>
        <v>540.68156365791481</v>
      </c>
      <c r="Q1768" s="12">
        <f>Cp*RhoP/(R1768*RhoA)*dP/1000*MassivSI</f>
        <v>0.40476536383946543</v>
      </c>
      <c r="R1768" s="24">
        <f>IF(P1768&lt;600,425+0.773*P1768-1.69/1000*P1768^2+2.22/1000^2*P1768^3,IF(P1768&lt;735,666+13002/(738-P1768),IF(P1768&lt;900,545+17820/(P1768-731),650)))</f>
        <v>699.79345979136633</v>
      </c>
      <c r="S1768" s="12">
        <f>LambdaP*MassivSI/(dP/1000)/(R1768*RhoA)/(1+Q1768/3)*(D1768-P1768)*DeltaT-(EXP(Q1768/10)-1)*(D1768-D1767)</f>
        <v>0.21835515551108139</v>
      </c>
    </row>
    <row r="1769" spans="2:19" x14ac:dyDescent="0.25">
      <c r="B1769" s="3">
        <f t="shared" si="108"/>
        <v>8755</v>
      </c>
      <c r="C1769" s="14">
        <f t="shared" si="109"/>
        <v>145.91666666666666</v>
      </c>
      <c r="D1769" s="11">
        <f t="shared" si="110"/>
        <v>1078.31053481614</v>
      </c>
      <c r="E1769" s="11">
        <f t="shared" si="111"/>
        <v>540.89991881342587</v>
      </c>
      <c r="F1769" s="11">
        <f>L1769</f>
        <v>540.89991881342587</v>
      </c>
      <c r="G1769" s="11">
        <f>P1769</f>
        <v>540.89991881342587</v>
      </c>
      <c r="H1769" s="24">
        <f>H1768+IF(Limit=Oui,MAX(0,K1768),K1768)</f>
        <v>540.89991881342587</v>
      </c>
      <c r="I1769" s="12">
        <f>Cp*RhoP/(J1769*RhoA)*dP/1000*MassivSS</f>
        <v>0.40465262679090203</v>
      </c>
      <c r="J1769" s="24">
        <f>IF(H1769&lt;600,425+0.773*H1769-1.69/1000*H1769^2+2.22/1000^2*H1769^3,IF(H1769&lt;735,666+13002/(738-H1769),IF(H1769&lt;900,545+17820/(H1769-731),650)))</f>
        <v>699.98842367900124</v>
      </c>
      <c r="K1769" s="12">
        <f>LambdaP*MassivSS/(dP/1000)/(J1769*RhoA)/(1+I1769/3)*(D1769-H1769)*DeltaT-(EXP(I1769/10)-1)*(D1769-D1768)</f>
        <v>0.2182489017742022</v>
      </c>
      <c r="L1769" s="24">
        <f>L1768+IF(Limit=Oui,MAX(0,O1768),O1768)</f>
        <v>540.89991881342587</v>
      </c>
      <c r="M1769" s="12">
        <f>Cp*RhoP/(N1769*RhoA)*dP/1000*MassivW</f>
        <v>0.40465262679090203</v>
      </c>
      <c r="N1769" s="24">
        <f>IF(L1769&lt;600,425+0.773*L1769-1.69/1000*L1769^2+2.22/1000^2*L1769^3,IF(L1769&lt;735,666+13002/(738-L1769),IF(L1769&lt;900,545+17820/(L1769-731),650)))</f>
        <v>699.98842367900124</v>
      </c>
      <c r="O1769" s="12">
        <f>LambdaP*MassivW/(dP/1000)/(N1769*RhoA)/(1+M1769/3)*(D1769-L1769)*DeltaT-(EXP(M1769/10)-1)*(D1769-D1768)</f>
        <v>0.2182489017742022</v>
      </c>
      <c r="P1769" s="24">
        <f>P1768+IF(Limit=Oui,MAX(0,S1768),S1768)</f>
        <v>540.89991881342587</v>
      </c>
      <c r="Q1769" s="12">
        <f>Cp*RhoP/(R1769*RhoA)*dP/1000*MassivSI</f>
        <v>0.40465262679090203</v>
      </c>
      <c r="R1769" s="24">
        <f>IF(P1769&lt;600,425+0.773*P1769-1.69/1000*P1769^2+2.22/1000^2*P1769^3,IF(P1769&lt;735,666+13002/(738-P1769),IF(P1769&lt;900,545+17820/(P1769-731),650)))</f>
        <v>699.98842367900124</v>
      </c>
      <c r="S1769" s="12">
        <f>LambdaP*MassivSI/(dP/1000)/(R1769*RhoA)/(1+Q1769/3)*(D1769-P1769)*DeltaT-(EXP(Q1769/10)-1)*(D1769-D1768)</f>
        <v>0.2182489017742022</v>
      </c>
    </row>
    <row r="1770" spans="2:19" x14ac:dyDescent="0.25">
      <c r="B1770" s="3">
        <f t="shared" si="108"/>
        <v>8760</v>
      </c>
      <c r="C1770" s="14">
        <f t="shared" si="109"/>
        <v>146</v>
      </c>
      <c r="D1770" s="11">
        <f t="shared" si="110"/>
        <v>1078.3960063508348</v>
      </c>
      <c r="E1770" s="11">
        <f t="shared" si="111"/>
        <v>541.11816771520012</v>
      </c>
      <c r="F1770" s="11">
        <f>L1770</f>
        <v>541.11816771520012</v>
      </c>
      <c r="G1770" s="11">
        <f>P1770</f>
        <v>541.11816771520012</v>
      </c>
      <c r="H1770" s="24">
        <f>H1769+IF(Limit=Oui,MAX(0,K1769),K1769)</f>
        <v>541.11816771520012</v>
      </c>
      <c r="I1770" s="12">
        <f>Cp*RhoP/(J1770*RhoA)*dP/1000*MassivSS</f>
        <v>0.40453990205299506</v>
      </c>
      <c r="J1770" s="24">
        <f>IF(H1770&lt;600,425+0.773*H1770-1.69/1000*H1770^2+2.22/1000^2*H1770^3,IF(H1770&lt;735,666+13002/(738-H1770),IF(H1770&lt;900,545+17820/(H1770-731),650)))</f>
        <v>700.18347492412363</v>
      </c>
      <c r="K1770" s="12">
        <f>LambdaP*MassivSS/(dP/1000)/(J1770*RhoA)/(1+I1770/3)*(D1770-H1770)*DeltaT-(EXP(I1770/10)-1)*(D1770-D1769)</f>
        <v>0.21814269743323197</v>
      </c>
      <c r="L1770" s="24">
        <f>L1769+IF(Limit=Oui,MAX(0,O1769),O1769)</f>
        <v>541.11816771520012</v>
      </c>
      <c r="M1770" s="12">
        <f>Cp*RhoP/(N1770*RhoA)*dP/1000*MassivW</f>
        <v>0.40453990205299506</v>
      </c>
      <c r="N1770" s="24">
        <f>IF(L1770&lt;600,425+0.773*L1770-1.69/1000*L1770^2+2.22/1000^2*L1770^3,IF(L1770&lt;735,666+13002/(738-L1770),IF(L1770&lt;900,545+17820/(L1770-731),650)))</f>
        <v>700.18347492412363</v>
      </c>
      <c r="O1770" s="12">
        <f>LambdaP*MassivW/(dP/1000)/(N1770*RhoA)/(1+M1770/3)*(D1770-L1770)*DeltaT-(EXP(M1770/10)-1)*(D1770-D1769)</f>
        <v>0.21814269743323197</v>
      </c>
      <c r="P1770" s="24">
        <f>P1769+IF(Limit=Oui,MAX(0,S1769),S1769)</f>
        <v>541.11816771520012</v>
      </c>
      <c r="Q1770" s="12">
        <f>Cp*RhoP/(R1770*RhoA)*dP/1000*MassivSI</f>
        <v>0.40453990205299506</v>
      </c>
      <c r="R1770" s="24">
        <f>IF(P1770&lt;600,425+0.773*P1770-1.69/1000*P1770^2+2.22/1000^2*P1770^3,IF(P1770&lt;735,666+13002/(738-P1770),IF(P1770&lt;900,545+17820/(P1770-731),650)))</f>
        <v>700.18347492412363</v>
      </c>
      <c r="S1770" s="12">
        <f>LambdaP*MassivSI/(dP/1000)/(R1770*RhoA)/(1+Q1770/3)*(D1770-P1770)*DeltaT-(EXP(Q1770/10)-1)*(D1770-D1769)</f>
        <v>0.21814269743323197</v>
      </c>
    </row>
    <row r="1771" spans="2:19" x14ac:dyDescent="0.25">
      <c r="B1771" s="3">
        <f t="shared" si="108"/>
        <v>8765</v>
      </c>
      <c r="C1771" s="14">
        <f t="shared" si="109"/>
        <v>146.08333333333334</v>
      </c>
      <c r="D1771" s="11">
        <f t="shared" si="110"/>
        <v>1078.4814291560317</v>
      </c>
      <c r="E1771" s="11">
        <f t="shared" si="111"/>
        <v>541.33631041263334</v>
      </c>
      <c r="F1771" s="11">
        <f>L1771</f>
        <v>541.33631041263334</v>
      </c>
      <c r="G1771" s="11">
        <f>P1771</f>
        <v>541.33631041263334</v>
      </c>
      <c r="H1771" s="24">
        <f>H1770+IF(Limit=Oui,MAX(0,K1770),K1770)</f>
        <v>541.33631041263334</v>
      </c>
      <c r="I1771" s="12">
        <f>Cp*RhoP/(J1771*RhoA)*dP/1000*MassivSS</f>
        <v>0.4044271897058615</v>
      </c>
      <c r="J1771" s="24">
        <f>IF(H1771&lt;600,425+0.773*H1771-1.69/1000*H1771^2+2.22/1000^2*H1771^3,IF(H1771&lt;735,666+13002/(738-H1771),IF(H1771&lt;900,545+17820/(H1771-731),650)))</f>
        <v>700.37861344322323</v>
      </c>
      <c r="K1771" s="12">
        <f>LambdaP*MassivSS/(dP/1000)/(J1771*RhoA)/(1+I1771/3)*(D1771-H1771)*DeltaT-(EXP(I1771/10)-1)*(D1771-D1770)</f>
        <v>0.2180365425164435</v>
      </c>
      <c r="L1771" s="24">
        <f>L1770+IF(Limit=Oui,MAX(0,O1770),O1770)</f>
        <v>541.33631041263334</v>
      </c>
      <c r="M1771" s="12">
        <f>Cp*RhoP/(N1771*RhoA)*dP/1000*MassivW</f>
        <v>0.4044271897058615</v>
      </c>
      <c r="N1771" s="24">
        <f>IF(L1771&lt;600,425+0.773*L1771-1.69/1000*L1771^2+2.22/1000^2*L1771^3,IF(L1771&lt;735,666+13002/(738-L1771),IF(L1771&lt;900,545+17820/(L1771-731),650)))</f>
        <v>700.37861344322323</v>
      </c>
      <c r="O1771" s="12">
        <f>LambdaP*MassivW/(dP/1000)/(N1771*RhoA)/(1+M1771/3)*(D1771-L1771)*DeltaT-(EXP(M1771/10)-1)*(D1771-D1770)</f>
        <v>0.2180365425164435</v>
      </c>
      <c r="P1771" s="24">
        <f>P1770+IF(Limit=Oui,MAX(0,S1770),S1770)</f>
        <v>541.33631041263334</v>
      </c>
      <c r="Q1771" s="12">
        <f>Cp*RhoP/(R1771*RhoA)*dP/1000*MassivSI</f>
        <v>0.4044271897058615</v>
      </c>
      <c r="R1771" s="24">
        <f>IF(P1771&lt;600,425+0.773*P1771-1.69/1000*P1771^2+2.22/1000^2*P1771^3,IF(P1771&lt;735,666+13002/(738-P1771),IF(P1771&lt;900,545+17820/(P1771-731),650)))</f>
        <v>700.37861344322323</v>
      </c>
      <c r="S1771" s="12">
        <f>LambdaP*MassivSI/(dP/1000)/(R1771*RhoA)/(1+Q1771/3)*(D1771-P1771)*DeltaT-(EXP(Q1771/10)-1)*(D1771-D1770)</f>
        <v>0.2180365425164435</v>
      </c>
    </row>
    <row r="1772" spans="2:19" x14ac:dyDescent="0.25">
      <c r="B1772" s="3">
        <f t="shared" si="108"/>
        <v>8770</v>
      </c>
      <c r="C1772" s="14">
        <f t="shared" si="109"/>
        <v>146.16666666666666</v>
      </c>
      <c r="D1772" s="11">
        <f t="shared" si="110"/>
        <v>1078.5668032872625</v>
      </c>
      <c r="E1772" s="11">
        <f t="shared" si="111"/>
        <v>541.55434695514975</v>
      </c>
      <c r="F1772" s="11">
        <f>L1772</f>
        <v>541.55434695514975</v>
      </c>
      <c r="G1772" s="11">
        <f>P1772</f>
        <v>541.55434695514975</v>
      </c>
      <c r="H1772" s="24">
        <f>H1771+IF(Limit=Oui,MAX(0,K1771),K1771)</f>
        <v>541.55434695514975</v>
      </c>
      <c r="I1772" s="12">
        <f>Cp*RhoP/(J1772*RhoA)*dP/1000*MassivSS</f>
        <v>0.40431448982951429</v>
      </c>
      <c r="J1772" s="24">
        <f>IF(H1772&lt;600,425+0.773*H1772-1.69/1000*H1772^2+2.22/1000^2*H1772^3,IF(H1772&lt;735,666+13002/(738-H1772),IF(H1772&lt;900,545+17820/(H1772-731),650)))</f>
        <v>700.57383915270646</v>
      </c>
      <c r="K1772" s="12">
        <f>LambdaP*MassivSS/(dP/1000)/(J1772*RhoA)/(1+I1772/3)*(D1772-H1772)*DeltaT-(EXP(I1772/10)-1)*(D1772-D1771)</f>
        <v>0.21793043705197573</v>
      </c>
      <c r="L1772" s="24">
        <f>L1771+IF(Limit=Oui,MAX(0,O1771),O1771)</f>
        <v>541.55434695514975</v>
      </c>
      <c r="M1772" s="12">
        <f>Cp*RhoP/(N1772*RhoA)*dP/1000*MassivW</f>
        <v>0.40431448982951429</v>
      </c>
      <c r="N1772" s="24">
        <f>IF(L1772&lt;600,425+0.773*L1772-1.69/1000*L1772^2+2.22/1000^2*L1772^3,IF(L1772&lt;735,666+13002/(738-L1772),IF(L1772&lt;900,545+17820/(L1772-731),650)))</f>
        <v>700.57383915270646</v>
      </c>
      <c r="O1772" s="12">
        <f>LambdaP*MassivW/(dP/1000)/(N1772*RhoA)/(1+M1772/3)*(D1772-L1772)*DeltaT-(EXP(M1772/10)-1)*(D1772-D1771)</f>
        <v>0.21793043705197573</v>
      </c>
      <c r="P1772" s="24">
        <f>P1771+IF(Limit=Oui,MAX(0,S1771),S1771)</f>
        <v>541.55434695514975</v>
      </c>
      <c r="Q1772" s="12">
        <f>Cp*RhoP/(R1772*RhoA)*dP/1000*MassivSI</f>
        <v>0.40431448982951429</v>
      </c>
      <c r="R1772" s="24">
        <f>IF(P1772&lt;600,425+0.773*P1772-1.69/1000*P1772^2+2.22/1000^2*P1772^3,IF(P1772&lt;735,666+13002/(738-P1772),IF(P1772&lt;900,545+17820/(P1772-731),650)))</f>
        <v>700.57383915270646</v>
      </c>
      <c r="S1772" s="12">
        <f>LambdaP*MassivSI/(dP/1000)/(R1772*RhoA)/(1+Q1772/3)*(D1772-P1772)*DeltaT-(EXP(Q1772/10)-1)*(D1772-D1771)</f>
        <v>0.21793043705197573</v>
      </c>
    </row>
    <row r="1773" spans="2:19" x14ac:dyDescent="0.25">
      <c r="B1773" s="3">
        <f t="shared" si="108"/>
        <v>8775</v>
      </c>
      <c r="C1773" s="14">
        <f t="shared" si="109"/>
        <v>146.25</v>
      </c>
      <c r="D1773" s="11">
        <f t="shared" si="110"/>
        <v>1078.6521287999651</v>
      </c>
      <c r="E1773" s="11">
        <f t="shared" si="111"/>
        <v>541.77227739220177</v>
      </c>
      <c r="F1773" s="11">
        <f>L1773</f>
        <v>541.77227739220177</v>
      </c>
      <c r="G1773" s="11">
        <f>P1773</f>
        <v>541.77227739220177</v>
      </c>
      <c r="H1773" s="24">
        <f>H1772+IF(Limit=Oui,MAX(0,K1772),K1772)</f>
        <v>541.77227739220177</v>
      </c>
      <c r="I1773" s="12">
        <f>Cp*RhoP/(J1773*RhoA)*dP/1000*MassivSS</f>
        <v>0.40420180250386228</v>
      </c>
      <c r="J1773" s="24">
        <f>IF(H1773&lt;600,425+0.773*H1773-1.69/1000*H1773^2+2.22/1000^2*H1773^3,IF(H1773&lt;735,666+13002/(738-H1773),IF(H1773&lt;900,545+17820/(H1773-731),650)))</f>
        <v>700.76915196889581</v>
      </c>
      <c r="K1773" s="12">
        <f>LambdaP*MassivSS/(dP/1000)/(J1773*RhoA)/(1+I1773/3)*(D1773-H1773)*DeltaT-(EXP(I1773/10)-1)*(D1773-D1772)</f>
        <v>0.21782438106776036</v>
      </c>
      <c r="L1773" s="24">
        <f>L1772+IF(Limit=Oui,MAX(0,O1772),O1772)</f>
        <v>541.77227739220177</v>
      </c>
      <c r="M1773" s="12">
        <f>Cp*RhoP/(N1773*RhoA)*dP/1000*MassivW</f>
        <v>0.40420180250386228</v>
      </c>
      <c r="N1773" s="24">
        <f>IF(L1773&lt;600,425+0.773*L1773-1.69/1000*L1773^2+2.22/1000^2*L1773^3,IF(L1773&lt;735,666+13002/(738-L1773),IF(L1773&lt;900,545+17820/(L1773-731),650)))</f>
        <v>700.76915196889581</v>
      </c>
      <c r="O1773" s="12">
        <f>LambdaP*MassivW/(dP/1000)/(N1773*RhoA)/(1+M1773/3)*(D1773-L1773)*DeltaT-(EXP(M1773/10)-1)*(D1773-D1772)</f>
        <v>0.21782438106776036</v>
      </c>
      <c r="P1773" s="24">
        <f>P1772+IF(Limit=Oui,MAX(0,S1772),S1772)</f>
        <v>541.77227739220177</v>
      </c>
      <c r="Q1773" s="12">
        <f>Cp*RhoP/(R1773*RhoA)*dP/1000*MassivSI</f>
        <v>0.40420180250386228</v>
      </c>
      <c r="R1773" s="24">
        <f>IF(P1773&lt;600,425+0.773*P1773-1.69/1000*P1773^2+2.22/1000^2*P1773^3,IF(P1773&lt;735,666+13002/(738-P1773),IF(P1773&lt;900,545+17820/(P1773-731),650)))</f>
        <v>700.76915196889581</v>
      </c>
      <c r="S1773" s="12">
        <f>LambdaP*MassivSI/(dP/1000)/(R1773*RhoA)/(1+Q1773/3)*(D1773-P1773)*DeltaT-(EXP(Q1773/10)-1)*(D1773-D1772)</f>
        <v>0.21782438106776036</v>
      </c>
    </row>
    <row r="1774" spans="2:19" x14ac:dyDescent="0.25">
      <c r="B1774" s="3">
        <f t="shared" si="108"/>
        <v>8780</v>
      </c>
      <c r="C1774" s="14">
        <f t="shared" si="109"/>
        <v>146.33333333333334</v>
      </c>
      <c r="D1774" s="11">
        <f t="shared" si="110"/>
        <v>1078.7374057494821</v>
      </c>
      <c r="E1774" s="11">
        <f t="shared" si="111"/>
        <v>541.99010177326954</v>
      </c>
      <c r="F1774" s="11">
        <f>L1774</f>
        <v>541.99010177326954</v>
      </c>
      <c r="G1774" s="11">
        <f>P1774</f>
        <v>541.99010177326954</v>
      </c>
      <c r="H1774" s="24">
        <f>H1773+IF(Limit=Oui,MAX(0,K1773),K1773)</f>
        <v>541.99010177326954</v>
      </c>
      <c r="I1774" s="12">
        <f>Cp*RhoP/(J1774*RhoA)*dP/1000*MassivSS</f>
        <v>0.40408912780871054</v>
      </c>
      <c r="J1774" s="24">
        <f>IF(H1774&lt;600,425+0.773*H1774-1.69/1000*H1774^2+2.22/1000^2*H1774^3,IF(H1774&lt;735,666+13002/(738-H1774),IF(H1774&lt;900,545+17820/(H1774-731),650)))</f>
        <v>700.96455180803036</v>
      </c>
      <c r="K1774" s="12">
        <f>LambdaP*MassivSS/(dP/1000)/(J1774*RhoA)/(1+I1774/3)*(D1774-H1774)*DeltaT-(EXP(I1774/10)-1)*(D1774-D1773)</f>
        <v>0.2177183745916712</v>
      </c>
      <c r="L1774" s="24">
        <f>L1773+IF(Limit=Oui,MAX(0,O1773),O1773)</f>
        <v>541.99010177326954</v>
      </c>
      <c r="M1774" s="12">
        <f>Cp*RhoP/(N1774*RhoA)*dP/1000*MassivW</f>
        <v>0.40408912780871054</v>
      </c>
      <c r="N1774" s="24">
        <f>IF(L1774&lt;600,425+0.773*L1774-1.69/1000*L1774^2+2.22/1000^2*L1774^3,IF(L1774&lt;735,666+13002/(738-L1774),IF(L1774&lt;900,545+17820/(L1774-731),650)))</f>
        <v>700.96455180803036</v>
      </c>
      <c r="O1774" s="12">
        <f>LambdaP*MassivW/(dP/1000)/(N1774*RhoA)/(1+M1774/3)*(D1774-L1774)*DeltaT-(EXP(M1774/10)-1)*(D1774-D1773)</f>
        <v>0.2177183745916712</v>
      </c>
      <c r="P1774" s="24">
        <f>P1773+IF(Limit=Oui,MAX(0,S1773),S1773)</f>
        <v>541.99010177326954</v>
      </c>
      <c r="Q1774" s="12">
        <f>Cp*RhoP/(R1774*RhoA)*dP/1000*MassivSI</f>
        <v>0.40408912780871054</v>
      </c>
      <c r="R1774" s="24">
        <f>IF(P1774&lt;600,425+0.773*P1774-1.69/1000*P1774^2+2.22/1000^2*P1774^3,IF(P1774&lt;735,666+13002/(738-P1774),IF(P1774&lt;900,545+17820/(P1774-731),650)))</f>
        <v>700.96455180803036</v>
      </c>
      <c r="S1774" s="12">
        <f>LambdaP*MassivSI/(dP/1000)/(R1774*RhoA)/(1+Q1774/3)*(D1774-P1774)*DeltaT-(EXP(Q1774/10)-1)*(D1774-D1773)</f>
        <v>0.2177183745916712</v>
      </c>
    </row>
    <row r="1775" spans="2:19" x14ac:dyDescent="0.25">
      <c r="B1775" s="3">
        <f t="shared" si="108"/>
        <v>8785</v>
      </c>
      <c r="C1775" s="14">
        <f t="shared" si="109"/>
        <v>146.41666666666666</v>
      </c>
      <c r="D1775" s="11">
        <f t="shared" si="110"/>
        <v>1078.8226341910615</v>
      </c>
      <c r="E1775" s="11">
        <f t="shared" si="111"/>
        <v>542.20782014786118</v>
      </c>
      <c r="F1775" s="11">
        <f>L1775</f>
        <v>542.20782014786118</v>
      </c>
      <c r="G1775" s="11">
        <f>P1775</f>
        <v>542.20782014786118</v>
      </c>
      <c r="H1775" s="24">
        <f>H1774+IF(Limit=Oui,MAX(0,K1774),K1774)</f>
        <v>542.20782014786118</v>
      </c>
      <c r="I1775" s="12">
        <f>Cp*RhoP/(J1775*RhoA)*dP/1000*MassivSS</f>
        <v>0.40397646582375912</v>
      </c>
      <c r="J1775" s="24">
        <f>IF(H1775&lt;600,425+0.773*H1775-1.69/1000*H1775^2+2.22/1000^2*H1775^3,IF(H1775&lt;735,666+13002/(738-H1775),IF(H1775&lt;900,545+17820/(H1775-731),650)))</f>
        <v>701.16003858626686</v>
      </c>
      <c r="K1775" s="12">
        <f>LambdaP*MassivSS/(dP/1000)/(J1775*RhoA)/(1+I1775/3)*(D1775-H1775)*DeltaT-(EXP(I1775/10)-1)*(D1775-D1774)</f>
        <v>0.21761241765141182</v>
      </c>
      <c r="L1775" s="24">
        <f>L1774+IF(Limit=Oui,MAX(0,O1774),O1774)</f>
        <v>542.20782014786118</v>
      </c>
      <c r="M1775" s="12">
        <f>Cp*RhoP/(N1775*RhoA)*dP/1000*MassivW</f>
        <v>0.40397646582375912</v>
      </c>
      <c r="N1775" s="24">
        <f>IF(L1775&lt;600,425+0.773*L1775-1.69/1000*L1775^2+2.22/1000^2*L1775^3,IF(L1775&lt;735,666+13002/(738-L1775),IF(L1775&lt;900,545+17820/(L1775-731),650)))</f>
        <v>701.16003858626686</v>
      </c>
      <c r="O1775" s="12">
        <f>LambdaP*MassivW/(dP/1000)/(N1775*RhoA)/(1+M1775/3)*(D1775-L1775)*DeltaT-(EXP(M1775/10)-1)*(D1775-D1774)</f>
        <v>0.21761241765141182</v>
      </c>
      <c r="P1775" s="24">
        <f>P1774+IF(Limit=Oui,MAX(0,S1774),S1774)</f>
        <v>542.20782014786118</v>
      </c>
      <c r="Q1775" s="12">
        <f>Cp*RhoP/(R1775*RhoA)*dP/1000*MassivSI</f>
        <v>0.40397646582375912</v>
      </c>
      <c r="R1775" s="24">
        <f>IF(P1775&lt;600,425+0.773*P1775-1.69/1000*P1775^2+2.22/1000^2*P1775^3,IF(P1775&lt;735,666+13002/(738-P1775),IF(P1775&lt;900,545+17820/(P1775-731),650)))</f>
        <v>701.16003858626686</v>
      </c>
      <c r="S1775" s="12">
        <f>LambdaP*MassivSI/(dP/1000)/(R1775*RhoA)/(1+Q1775/3)*(D1775-P1775)*DeltaT-(EXP(Q1775/10)-1)*(D1775-D1774)</f>
        <v>0.21761241765141182</v>
      </c>
    </row>
    <row r="1776" spans="2:19" x14ac:dyDescent="0.25">
      <c r="B1776" s="3">
        <f t="shared" si="108"/>
        <v>8790</v>
      </c>
      <c r="C1776" s="14">
        <f t="shared" si="109"/>
        <v>146.5</v>
      </c>
      <c r="D1776" s="11">
        <f t="shared" si="110"/>
        <v>1078.9078141798577</v>
      </c>
      <c r="E1776" s="11">
        <f t="shared" si="111"/>
        <v>542.42543256551255</v>
      </c>
      <c r="F1776" s="11">
        <f>L1776</f>
        <v>542.42543256551255</v>
      </c>
      <c r="G1776" s="11">
        <f>P1776</f>
        <v>542.42543256551255</v>
      </c>
      <c r="H1776" s="24">
        <f>H1775+IF(Limit=Oui,MAX(0,K1775),K1775)</f>
        <v>542.42543256551255</v>
      </c>
      <c r="I1776" s="12">
        <f>Cp*RhoP/(J1776*RhoA)*dP/1000*MassivSS</f>
        <v>0.40386381662860299</v>
      </c>
      <c r="J1776" s="24">
        <f>IF(H1776&lt;600,425+0.773*H1776-1.69/1000*H1776^2+2.22/1000^2*H1776^3,IF(H1776&lt;735,666+13002/(738-H1776),IF(H1776&lt;900,545+17820/(H1776-731),650)))</f>
        <v>701.35561221968067</v>
      </c>
      <c r="K1776" s="12">
        <f>LambdaP*MassivSS/(dP/1000)/(J1776*RhoA)/(1+I1776/3)*(D1776-H1776)*DeltaT-(EXP(I1776/10)-1)*(D1776-D1775)</f>
        <v>0.21750651027450646</v>
      </c>
      <c r="L1776" s="24">
        <f>L1775+IF(Limit=Oui,MAX(0,O1775),O1775)</f>
        <v>542.42543256551255</v>
      </c>
      <c r="M1776" s="12">
        <f>Cp*RhoP/(N1776*RhoA)*dP/1000*MassivW</f>
        <v>0.40386381662860299</v>
      </c>
      <c r="N1776" s="24">
        <f>IF(L1776&lt;600,425+0.773*L1776-1.69/1000*L1776^2+2.22/1000^2*L1776^3,IF(L1776&lt;735,666+13002/(738-L1776),IF(L1776&lt;900,545+17820/(L1776-731),650)))</f>
        <v>701.35561221968067</v>
      </c>
      <c r="O1776" s="12">
        <f>LambdaP*MassivW/(dP/1000)/(N1776*RhoA)/(1+M1776/3)*(D1776-L1776)*DeltaT-(EXP(M1776/10)-1)*(D1776-D1775)</f>
        <v>0.21750651027450646</v>
      </c>
      <c r="P1776" s="24">
        <f>P1775+IF(Limit=Oui,MAX(0,S1775),S1775)</f>
        <v>542.42543256551255</v>
      </c>
      <c r="Q1776" s="12">
        <f>Cp*RhoP/(R1776*RhoA)*dP/1000*MassivSI</f>
        <v>0.40386381662860299</v>
      </c>
      <c r="R1776" s="24">
        <f>IF(P1776&lt;600,425+0.773*P1776-1.69/1000*P1776^2+2.22/1000^2*P1776^3,IF(P1776&lt;735,666+13002/(738-P1776),IF(P1776&lt;900,545+17820/(P1776-731),650)))</f>
        <v>701.35561221968067</v>
      </c>
      <c r="S1776" s="12">
        <f>LambdaP*MassivSI/(dP/1000)/(R1776*RhoA)/(1+Q1776/3)*(D1776-P1776)*DeltaT-(EXP(Q1776/10)-1)*(D1776-D1775)</f>
        <v>0.21750651027450646</v>
      </c>
    </row>
    <row r="1777" spans="2:19" x14ac:dyDescent="0.25">
      <c r="B1777" s="3">
        <f t="shared" si="108"/>
        <v>8795</v>
      </c>
      <c r="C1777" s="14">
        <f t="shared" si="109"/>
        <v>146.58333333333334</v>
      </c>
      <c r="D1777" s="11">
        <f t="shared" si="110"/>
        <v>1078.99294577093</v>
      </c>
      <c r="E1777" s="11">
        <f t="shared" si="111"/>
        <v>542.64293907578701</v>
      </c>
      <c r="F1777" s="11">
        <f>L1777</f>
        <v>542.64293907578701</v>
      </c>
      <c r="G1777" s="11">
        <f>P1777</f>
        <v>542.64293907578701</v>
      </c>
      <c r="H1777" s="24">
        <f>H1776+IF(Limit=Oui,MAX(0,K1776),K1776)</f>
        <v>542.64293907578701</v>
      </c>
      <c r="I1777" s="12">
        <f>Cp*RhoP/(J1777*RhoA)*dP/1000*MassivSS</f>
        <v>0.40375118030273194</v>
      </c>
      <c r="J1777" s="24">
        <f>IF(H1777&lt;600,425+0.773*H1777-1.69/1000*H1777^2+2.22/1000^2*H1777^3,IF(H1777&lt;735,666+13002/(738-H1777),IF(H1777&lt;900,545+17820/(H1777-731),650)))</f>
        <v>701.55127262426504</v>
      </c>
      <c r="K1777" s="12">
        <f>LambdaP*MassivSS/(dP/1000)/(J1777*RhoA)/(1+I1777/3)*(D1777-H1777)*DeltaT-(EXP(I1777/10)-1)*(D1777-D1776)</f>
        <v>0.21740065248842175</v>
      </c>
      <c r="L1777" s="24">
        <f>L1776+IF(Limit=Oui,MAX(0,O1776),O1776)</f>
        <v>542.64293907578701</v>
      </c>
      <c r="M1777" s="12">
        <f>Cp*RhoP/(N1777*RhoA)*dP/1000*MassivW</f>
        <v>0.40375118030273194</v>
      </c>
      <c r="N1777" s="24">
        <f>IF(L1777&lt;600,425+0.773*L1777-1.69/1000*L1777^2+2.22/1000^2*L1777^3,IF(L1777&lt;735,666+13002/(738-L1777),IF(L1777&lt;900,545+17820/(L1777-731),650)))</f>
        <v>701.55127262426504</v>
      </c>
      <c r="O1777" s="12">
        <f>LambdaP*MassivW/(dP/1000)/(N1777*RhoA)/(1+M1777/3)*(D1777-L1777)*DeltaT-(EXP(M1777/10)-1)*(D1777-D1776)</f>
        <v>0.21740065248842175</v>
      </c>
      <c r="P1777" s="24">
        <f>P1776+IF(Limit=Oui,MAX(0,S1776),S1776)</f>
        <v>542.64293907578701</v>
      </c>
      <c r="Q1777" s="12">
        <f>Cp*RhoP/(R1777*RhoA)*dP/1000*MassivSI</f>
        <v>0.40375118030273194</v>
      </c>
      <c r="R1777" s="24">
        <f>IF(P1777&lt;600,425+0.773*P1777-1.69/1000*P1777^2+2.22/1000^2*P1777^3,IF(P1777&lt;735,666+13002/(738-P1777),IF(P1777&lt;900,545+17820/(P1777-731),650)))</f>
        <v>701.55127262426504</v>
      </c>
      <c r="S1777" s="12">
        <f>LambdaP*MassivSI/(dP/1000)/(R1777*RhoA)/(1+Q1777/3)*(D1777-P1777)*DeltaT-(EXP(Q1777/10)-1)*(D1777-D1776)</f>
        <v>0.21740065248842175</v>
      </c>
    </row>
    <row r="1778" spans="2:19" x14ac:dyDescent="0.25">
      <c r="B1778" s="3">
        <f t="shared" si="108"/>
        <v>8800</v>
      </c>
      <c r="C1778" s="14">
        <f t="shared" si="109"/>
        <v>146.66666666666666</v>
      </c>
      <c r="D1778" s="11">
        <f t="shared" si="110"/>
        <v>1079.0780290192449</v>
      </c>
      <c r="E1778" s="11">
        <f t="shared" si="111"/>
        <v>542.86033972827545</v>
      </c>
      <c r="F1778" s="11">
        <f>L1778</f>
        <v>542.86033972827545</v>
      </c>
      <c r="G1778" s="11">
        <f>P1778</f>
        <v>542.86033972827545</v>
      </c>
      <c r="H1778" s="24">
        <f>H1777+IF(Limit=Oui,MAX(0,K1777),K1777)</f>
        <v>542.86033972827545</v>
      </c>
      <c r="I1778" s="12">
        <f>Cp*RhoP/(J1778*RhoA)*dP/1000*MassivSS</f>
        <v>0.40363855692552963</v>
      </c>
      <c r="J1778" s="24">
        <f>IF(H1778&lt;600,425+0.773*H1778-1.69/1000*H1778^2+2.22/1000^2*H1778^3,IF(H1778&lt;735,666+13002/(738-H1778),IF(H1778&lt;900,545+17820/(H1778-731),650)))</f>
        <v>701.74701971593367</v>
      </c>
      <c r="K1778" s="12">
        <f>LambdaP*MassivSS/(dP/1000)/(J1778*RhoA)/(1+I1778/3)*(D1778-H1778)*DeltaT-(EXP(I1778/10)-1)*(D1778-D1777)</f>
        <v>0.21729484432037977</v>
      </c>
      <c r="L1778" s="24">
        <f>L1777+IF(Limit=Oui,MAX(0,O1777),O1777)</f>
        <v>542.86033972827545</v>
      </c>
      <c r="M1778" s="12">
        <f>Cp*RhoP/(N1778*RhoA)*dP/1000*MassivW</f>
        <v>0.40363855692552963</v>
      </c>
      <c r="N1778" s="24">
        <f>IF(L1778&lt;600,425+0.773*L1778-1.69/1000*L1778^2+2.22/1000^2*L1778^3,IF(L1778&lt;735,666+13002/(738-L1778),IF(L1778&lt;900,545+17820/(L1778-731),650)))</f>
        <v>701.74701971593367</v>
      </c>
      <c r="O1778" s="12">
        <f>LambdaP*MassivW/(dP/1000)/(N1778*RhoA)/(1+M1778/3)*(D1778-L1778)*DeltaT-(EXP(M1778/10)-1)*(D1778-D1777)</f>
        <v>0.21729484432037977</v>
      </c>
      <c r="P1778" s="24">
        <f>P1777+IF(Limit=Oui,MAX(0,S1777),S1777)</f>
        <v>542.86033972827545</v>
      </c>
      <c r="Q1778" s="12">
        <f>Cp*RhoP/(R1778*RhoA)*dP/1000*MassivSI</f>
        <v>0.40363855692552963</v>
      </c>
      <c r="R1778" s="24">
        <f>IF(P1778&lt;600,425+0.773*P1778-1.69/1000*P1778^2+2.22/1000^2*P1778^3,IF(P1778&lt;735,666+13002/(738-P1778),IF(P1778&lt;900,545+17820/(P1778-731),650)))</f>
        <v>701.74701971593367</v>
      </c>
      <c r="S1778" s="12">
        <f>LambdaP*MassivSI/(dP/1000)/(R1778*RhoA)/(1+Q1778/3)*(D1778-P1778)*DeltaT-(EXP(Q1778/10)-1)*(D1778-D1777)</f>
        <v>0.21729484432037977</v>
      </c>
    </row>
    <row r="1779" spans="2:19" x14ac:dyDescent="0.25">
      <c r="B1779" s="3">
        <f t="shared" si="108"/>
        <v>8805</v>
      </c>
      <c r="C1779" s="14">
        <f t="shared" si="109"/>
        <v>146.75</v>
      </c>
      <c r="D1779" s="11">
        <f t="shared" si="110"/>
        <v>1079.1630639796754</v>
      </c>
      <c r="E1779" s="11">
        <f t="shared" si="111"/>
        <v>543.0776345725958</v>
      </c>
      <c r="F1779" s="11">
        <f>L1779</f>
        <v>543.0776345725958</v>
      </c>
      <c r="G1779" s="11">
        <f>P1779</f>
        <v>543.0776345725958</v>
      </c>
      <c r="H1779" s="24">
        <f>H1778+IF(Limit=Oui,MAX(0,K1778),K1778)</f>
        <v>543.0776345725958</v>
      </c>
      <c r="I1779" s="12">
        <f>Cp*RhoP/(J1779*RhoA)*dP/1000*MassivSS</f>
        <v>0.40352594657627444</v>
      </c>
      <c r="J1779" s="24">
        <f>IF(H1779&lt;600,425+0.773*H1779-1.69/1000*H1779^2+2.22/1000^2*H1779^3,IF(H1779&lt;735,666+13002/(738-H1779),IF(H1779&lt;900,545+17820/(H1779-731),650)))</f>
        <v>701.94285341051886</v>
      </c>
      <c r="K1779" s="12">
        <f>LambdaP*MassivSS/(dP/1000)/(J1779*RhoA)/(1+I1779/3)*(D1779-H1779)*DeltaT-(EXP(I1779/10)-1)*(D1779-D1778)</f>
        <v>0.21718908579752694</v>
      </c>
      <c r="L1779" s="24">
        <f>L1778+IF(Limit=Oui,MAX(0,O1778),O1778)</f>
        <v>543.0776345725958</v>
      </c>
      <c r="M1779" s="12">
        <f>Cp*RhoP/(N1779*RhoA)*dP/1000*MassivW</f>
        <v>0.40352594657627444</v>
      </c>
      <c r="N1779" s="24">
        <f>IF(L1779&lt;600,425+0.773*L1779-1.69/1000*L1779^2+2.22/1000^2*L1779^3,IF(L1779&lt;735,666+13002/(738-L1779),IF(L1779&lt;900,545+17820/(L1779-731),650)))</f>
        <v>701.94285341051886</v>
      </c>
      <c r="O1779" s="12">
        <f>LambdaP*MassivW/(dP/1000)/(N1779*RhoA)/(1+M1779/3)*(D1779-L1779)*DeltaT-(EXP(M1779/10)-1)*(D1779-D1778)</f>
        <v>0.21718908579752694</v>
      </c>
      <c r="P1779" s="24">
        <f>P1778+IF(Limit=Oui,MAX(0,S1778),S1778)</f>
        <v>543.0776345725958</v>
      </c>
      <c r="Q1779" s="12">
        <f>Cp*RhoP/(R1779*RhoA)*dP/1000*MassivSI</f>
        <v>0.40352594657627444</v>
      </c>
      <c r="R1779" s="24">
        <f>IF(P1779&lt;600,425+0.773*P1779-1.69/1000*P1779^2+2.22/1000^2*P1779^3,IF(P1779&lt;735,666+13002/(738-P1779),IF(P1779&lt;900,545+17820/(P1779-731),650)))</f>
        <v>701.94285341051886</v>
      </c>
      <c r="S1779" s="12">
        <f>LambdaP*MassivSI/(dP/1000)/(R1779*RhoA)/(1+Q1779/3)*(D1779-P1779)*DeltaT-(EXP(Q1779/10)-1)*(D1779-D1778)</f>
        <v>0.21718908579752694</v>
      </c>
    </row>
    <row r="1780" spans="2:19" x14ac:dyDescent="0.25">
      <c r="B1780" s="3">
        <f t="shared" si="108"/>
        <v>8810</v>
      </c>
      <c r="C1780" s="14">
        <f t="shared" si="109"/>
        <v>146.83333333333334</v>
      </c>
      <c r="D1780" s="11">
        <f t="shared" si="110"/>
        <v>1079.2480507070004</v>
      </c>
      <c r="E1780" s="11">
        <f t="shared" si="111"/>
        <v>543.29482365839328</v>
      </c>
      <c r="F1780" s="11">
        <f>L1780</f>
        <v>543.29482365839328</v>
      </c>
      <c r="G1780" s="11">
        <f>P1780</f>
        <v>543.29482365839328</v>
      </c>
      <c r="H1780" s="24">
        <f>H1779+IF(Limit=Oui,MAX(0,K1779),K1779)</f>
        <v>543.29482365839328</v>
      </c>
      <c r="I1780" s="12">
        <f>Cp*RhoP/(J1780*RhoA)*dP/1000*MassivSS</f>
        <v>0.40341334933413786</v>
      </c>
      <c r="J1780" s="24">
        <f>IF(H1780&lt;600,425+0.773*H1780-1.69/1000*H1780^2+2.22/1000^2*H1780^3,IF(H1780&lt;735,666+13002/(738-H1780),IF(H1780&lt;900,545+17820/(H1780-731),650)))</f>
        <v>702.138773623774</v>
      </c>
      <c r="K1780" s="12">
        <f>LambdaP*MassivSS/(dP/1000)/(J1780*RhoA)/(1+I1780/3)*(D1780-H1780)*DeltaT-(EXP(I1780/10)-1)*(D1780-D1779)</f>
        <v>0.21708337694686805</v>
      </c>
      <c r="L1780" s="24">
        <f>L1779+IF(Limit=Oui,MAX(0,O1779),O1779)</f>
        <v>543.29482365839328</v>
      </c>
      <c r="M1780" s="12">
        <f>Cp*RhoP/(N1780*RhoA)*dP/1000*MassivW</f>
        <v>0.40341334933413786</v>
      </c>
      <c r="N1780" s="24">
        <f>IF(L1780&lt;600,425+0.773*L1780-1.69/1000*L1780^2+2.22/1000^2*L1780^3,IF(L1780&lt;735,666+13002/(738-L1780),IF(L1780&lt;900,545+17820/(L1780-731),650)))</f>
        <v>702.138773623774</v>
      </c>
      <c r="O1780" s="12">
        <f>LambdaP*MassivW/(dP/1000)/(N1780*RhoA)/(1+M1780/3)*(D1780-L1780)*DeltaT-(EXP(M1780/10)-1)*(D1780-D1779)</f>
        <v>0.21708337694686805</v>
      </c>
      <c r="P1780" s="24">
        <f>P1779+IF(Limit=Oui,MAX(0,S1779),S1779)</f>
        <v>543.29482365839328</v>
      </c>
      <c r="Q1780" s="12">
        <f>Cp*RhoP/(R1780*RhoA)*dP/1000*MassivSI</f>
        <v>0.40341334933413786</v>
      </c>
      <c r="R1780" s="24">
        <f>IF(P1780&lt;600,425+0.773*P1780-1.69/1000*P1780^2+2.22/1000^2*P1780^3,IF(P1780&lt;735,666+13002/(738-P1780),IF(P1780&lt;900,545+17820/(P1780-731),650)))</f>
        <v>702.138773623774</v>
      </c>
      <c r="S1780" s="12">
        <f>LambdaP*MassivSI/(dP/1000)/(R1780*RhoA)/(1+Q1780/3)*(D1780-P1780)*DeltaT-(EXP(Q1780/10)-1)*(D1780-D1779)</f>
        <v>0.21708337694686805</v>
      </c>
    </row>
    <row r="1781" spans="2:19" x14ac:dyDescent="0.25">
      <c r="B1781" s="3">
        <f t="shared" si="108"/>
        <v>8815</v>
      </c>
      <c r="C1781" s="14">
        <f t="shared" si="109"/>
        <v>146.91666666666666</v>
      </c>
      <c r="D1781" s="11">
        <f t="shared" si="110"/>
        <v>1079.3329892559057</v>
      </c>
      <c r="E1781" s="11">
        <f t="shared" si="111"/>
        <v>543.51190703534019</v>
      </c>
      <c r="F1781" s="11">
        <f>L1781</f>
        <v>543.51190703534019</v>
      </c>
      <c r="G1781" s="11">
        <f>P1781</f>
        <v>543.51190703534019</v>
      </c>
      <c r="H1781" s="24">
        <f>H1780+IF(Limit=Oui,MAX(0,K1780),K1780)</f>
        <v>543.51190703534019</v>
      </c>
      <c r="I1781" s="12">
        <f>Cp*RhoP/(J1781*RhoA)*dP/1000*MassivSS</f>
        <v>0.40330076527818459</v>
      </c>
      <c r="J1781" s="24">
        <f>IF(H1781&lt;600,425+0.773*H1781-1.69/1000*H1781^2+2.22/1000^2*H1781^3,IF(H1781&lt;735,666+13002/(738-H1781),IF(H1781&lt;900,545+17820/(H1781-731),650)))</f>
        <v>702.3347802713738</v>
      </c>
      <c r="K1781" s="12">
        <f>LambdaP*MassivSS/(dP/1000)/(J1781*RhoA)/(1+I1781/3)*(D1781-H1781)*DeltaT-(EXP(I1781/10)-1)*(D1781-D1780)</f>
        <v>0.21697771779526634</v>
      </c>
      <c r="L1781" s="24">
        <f>L1780+IF(Limit=Oui,MAX(0,O1780),O1780)</f>
        <v>543.51190703534019</v>
      </c>
      <c r="M1781" s="12">
        <f>Cp*RhoP/(N1781*RhoA)*dP/1000*MassivW</f>
        <v>0.40330076527818459</v>
      </c>
      <c r="N1781" s="24">
        <f>IF(L1781&lt;600,425+0.773*L1781-1.69/1000*L1781^2+2.22/1000^2*L1781^3,IF(L1781&lt;735,666+13002/(738-L1781),IF(L1781&lt;900,545+17820/(L1781-731),650)))</f>
        <v>702.3347802713738</v>
      </c>
      <c r="O1781" s="12">
        <f>LambdaP*MassivW/(dP/1000)/(N1781*RhoA)/(1+M1781/3)*(D1781-L1781)*DeltaT-(EXP(M1781/10)-1)*(D1781-D1780)</f>
        <v>0.21697771779526634</v>
      </c>
      <c r="P1781" s="24">
        <f>P1780+IF(Limit=Oui,MAX(0,S1780),S1780)</f>
        <v>543.51190703534019</v>
      </c>
      <c r="Q1781" s="12">
        <f>Cp*RhoP/(R1781*RhoA)*dP/1000*MassivSI</f>
        <v>0.40330076527818459</v>
      </c>
      <c r="R1781" s="24">
        <f>IF(P1781&lt;600,425+0.773*P1781-1.69/1000*P1781^2+2.22/1000^2*P1781^3,IF(P1781&lt;735,666+13002/(738-P1781),IF(P1781&lt;900,545+17820/(P1781-731),650)))</f>
        <v>702.3347802713738</v>
      </c>
      <c r="S1781" s="12">
        <f>LambdaP*MassivSI/(dP/1000)/(R1781*RhoA)/(1+Q1781/3)*(D1781-P1781)*DeltaT-(EXP(Q1781/10)-1)*(D1781-D1780)</f>
        <v>0.21697771779526634</v>
      </c>
    </row>
    <row r="1782" spans="2:19" x14ac:dyDescent="0.25">
      <c r="B1782" s="3">
        <f t="shared" si="108"/>
        <v>8820</v>
      </c>
      <c r="C1782" s="14">
        <f t="shared" si="109"/>
        <v>147</v>
      </c>
      <c r="D1782" s="11">
        <f t="shared" si="110"/>
        <v>1079.4178796809847</v>
      </c>
      <c r="E1782" s="11">
        <f t="shared" si="111"/>
        <v>543.7288847531355</v>
      </c>
      <c r="F1782" s="11">
        <f>L1782</f>
        <v>543.7288847531355</v>
      </c>
      <c r="G1782" s="11">
        <f>P1782</f>
        <v>543.7288847531355</v>
      </c>
      <c r="H1782" s="24">
        <f>H1781+IF(Limit=Oui,MAX(0,K1781),K1781)</f>
        <v>543.7288847531355</v>
      </c>
      <c r="I1782" s="12">
        <f>Cp*RhoP/(J1782*RhoA)*dP/1000*MassivSS</f>
        <v>0.40318819448737275</v>
      </c>
      <c r="J1782" s="24">
        <f>IF(H1782&lt;600,425+0.773*H1782-1.69/1000*H1782^2+2.22/1000^2*H1782^3,IF(H1782&lt;735,666+13002/(738-H1782),IF(H1782&lt;900,545+17820/(H1782-731),650)))</f>
        <v>702.53087326891387</v>
      </c>
      <c r="K1782" s="12">
        <f>LambdaP*MassivSS/(dP/1000)/(J1782*RhoA)/(1+I1782/3)*(D1782-H1782)*DeltaT-(EXP(I1782/10)-1)*(D1782-D1781)</f>
        <v>0.21687210836939774</v>
      </c>
      <c r="L1782" s="24">
        <f>L1781+IF(Limit=Oui,MAX(0,O1781),O1781)</f>
        <v>543.7288847531355</v>
      </c>
      <c r="M1782" s="12">
        <f>Cp*RhoP/(N1782*RhoA)*dP/1000*MassivW</f>
        <v>0.40318819448737275</v>
      </c>
      <c r="N1782" s="24">
        <f>IF(L1782&lt;600,425+0.773*L1782-1.69/1000*L1782^2+2.22/1000^2*L1782^3,IF(L1782&lt;735,666+13002/(738-L1782),IF(L1782&lt;900,545+17820/(L1782-731),650)))</f>
        <v>702.53087326891387</v>
      </c>
      <c r="O1782" s="12">
        <f>LambdaP*MassivW/(dP/1000)/(N1782*RhoA)/(1+M1782/3)*(D1782-L1782)*DeltaT-(EXP(M1782/10)-1)*(D1782-D1781)</f>
        <v>0.21687210836939774</v>
      </c>
      <c r="P1782" s="24">
        <f>P1781+IF(Limit=Oui,MAX(0,S1781),S1781)</f>
        <v>543.7288847531355</v>
      </c>
      <c r="Q1782" s="12">
        <f>Cp*RhoP/(R1782*RhoA)*dP/1000*MassivSI</f>
        <v>0.40318819448737275</v>
      </c>
      <c r="R1782" s="24">
        <f>IF(P1782&lt;600,425+0.773*P1782-1.69/1000*P1782^2+2.22/1000^2*P1782^3,IF(P1782&lt;735,666+13002/(738-P1782),IF(P1782&lt;900,545+17820/(P1782-731),650)))</f>
        <v>702.53087326891387</v>
      </c>
      <c r="S1782" s="12">
        <f>LambdaP*MassivSI/(dP/1000)/(R1782*RhoA)/(1+Q1782/3)*(D1782-P1782)*DeltaT-(EXP(Q1782/10)-1)*(D1782-D1781)</f>
        <v>0.21687210836939774</v>
      </c>
    </row>
    <row r="1783" spans="2:19" x14ac:dyDescent="0.25">
      <c r="B1783" s="3">
        <f t="shared" si="108"/>
        <v>8825</v>
      </c>
      <c r="C1783" s="14">
        <f t="shared" si="109"/>
        <v>147.08333333333334</v>
      </c>
      <c r="D1783" s="11">
        <f t="shared" si="110"/>
        <v>1079.5027220367381</v>
      </c>
      <c r="E1783" s="11">
        <f t="shared" si="111"/>
        <v>543.94575686150495</v>
      </c>
      <c r="F1783" s="11">
        <f>L1783</f>
        <v>543.94575686150495</v>
      </c>
      <c r="G1783" s="11">
        <f>P1783</f>
        <v>543.94575686150495</v>
      </c>
      <c r="H1783" s="24">
        <f>H1782+IF(Limit=Oui,MAX(0,K1782),K1782)</f>
        <v>543.94575686150495</v>
      </c>
      <c r="I1783" s="12">
        <f>Cp*RhoP/(J1783*RhoA)*dP/1000*MassivSS</f>
        <v>0.40307563704055255</v>
      </c>
      <c r="J1783" s="24">
        <f>IF(H1783&lt;600,425+0.773*H1783-1.69/1000*H1783^2+2.22/1000^2*H1783^3,IF(H1783&lt;735,666+13002/(738-H1783),IF(H1783&lt;900,545+17820/(H1783-731),650)))</f>
        <v>702.72705253191305</v>
      </c>
      <c r="K1783" s="12">
        <f>LambdaP*MassivSS/(dP/1000)/(J1783*RhoA)/(1+I1783/3)*(D1783-H1783)*DeltaT-(EXP(I1783/10)-1)*(D1783-D1782)</f>
        <v>0.2167665486958438</v>
      </c>
      <c r="L1783" s="24">
        <f>L1782+IF(Limit=Oui,MAX(0,O1782),O1782)</f>
        <v>543.94575686150495</v>
      </c>
      <c r="M1783" s="12">
        <f>Cp*RhoP/(N1783*RhoA)*dP/1000*MassivW</f>
        <v>0.40307563704055255</v>
      </c>
      <c r="N1783" s="24">
        <f>IF(L1783&lt;600,425+0.773*L1783-1.69/1000*L1783^2+2.22/1000^2*L1783^3,IF(L1783&lt;735,666+13002/(738-L1783),IF(L1783&lt;900,545+17820/(L1783-731),650)))</f>
        <v>702.72705253191305</v>
      </c>
      <c r="O1783" s="12">
        <f>LambdaP*MassivW/(dP/1000)/(N1783*RhoA)/(1+M1783/3)*(D1783-L1783)*DeltaT-(EXP(M1783/10)-1)*(D1783-D1782)</f>
        <v>0.2167665486958438</v>
      </c>
      <c r="P1783" s="24">
        <f>P1782+IF(Limit=Oui,MAX(0,S1782),S1782)</f>
        <v>543.94575686150495</v>
      </c>
      <c r="Q1783" s="12">
        <f>Cp*RhoP/(R1783*RhoA)*dP/1000*MassivSI</f>
        <v>0.40307563704055255</v>
      </c>
      <c r="R1783" s="24">
        <f>IF(P1783&lt;600,425+0.773*P1783-1.69/1000*P1783^2+2.22/1000^2*P1783^3,IF(P1783&lt;735,666+13002/(738-P1783),IF(P1783&lt;900,545+17820/(P1783-731),650)))</f>
        <v>702.72705253191305</v>
      </c>
      <c r="S1783" s="12">
        <f>LambdaP*MassivSI/(dP/1000)/(R1783*RhoA)/(1+Q1783/3)*(D1783-P1783)*DeltaT-(EXP(Q1783/10)-1)*(D1783-D1782)</f>
        <v>0.2167665486958438</v>
      </c>
    </row>
    <row r="1784" spans="2:19" x14ac:dyDescent="0.25">
      <c r="B1784" s="3">
        <f t="shared" si="108"/>
        <v>8830</v>
      </c>
      <c r="C1784" s="14">
        <f t="shared" si="109"/>
        <v>147.16666666666666</v>
      </c>
      <c r="D1784" s="11">
        <f t="shared" si="110"/>
        <v>1079.5875163775731</v>
      </c>
      <c r="E1784" s="11">
        <f t="shared" si="111"/>
        <v>544.16252341020083</v>
      </c>
      <c r="F1784" s="11">
        <f>L1784</f>
        <v>544.16252341020083</v>
      </c>
      <c r="G1784" s="11">
        <f>P1784</f>
        <v>544.16252341020083</v>
      </c>
      <c r="H1784" s="24">
        <f>H1783+IF(Limit=Oui,MAX(0,K1783),K1783)</f>
        <v>544.16252341020083</v>
      </c>
      <c r="I1784" s="12">
        <f>Cp*RhoP/(J1784*RhoA)*dP/1000*MassivSS</f>
        <v>0.40296309301646699</v>
      </c>
      <c r="J1784" s="24">
        <f>IF(H1784&lt;600,425+0.773*H1784-1.69/1000*H1784^2+2.22/1000^2*H1784^3,IF(H1784&lt;735,666+13002/(738-H1784),IF(H1784&lt;900,545+17820/(H1784-731),650)))</f>
        <v>702.92331797581187</v>
      </c>
      <c r="K1784" s="12">
        <f>LambdaP*MassivSS/(dP/1000)/(J1784*RhoA)/(1+I1784/3)*(D1784-H1784)*DeltaT-(EXP(I1784/10)-1)*(D1784-D1783)</f>
        <v>0.21666103880106358</v>
      </c>
      <c r="L1784" s="24">
        <f>L1783+IF(Limit=Oui,MAX(0,O1783),O1783)</f>
        <v>544.16252341020083</v>
      </c>
      <c r="M1784" s="12">
        <f>Cp*RhoP/(N1784*RhoA)*dP/1000*MassivW</f>
        <v>0.40296309301646699</v>
      </c>
      <c r="N1784" s="24">
        <f>IF(L1784&lt;600,425+0.773*L1784-1.69/1000*L1784^2+2.22/1000^2*L1784^3,IF(L1784&lt;735,666+13002/(738-L1784),IF(L1784&lt;900,545+17820/(L1784-731),650)))</f>
        <v>702.92331797581187</v>
      </c>
      <c r="O1784" s="12">
        <f>LambdaP*MassivW/(dP/1000)/(N1784*RhoA)/(1+M1784/3)*(D1784-L1784)*DeltaT-(EXP(M1784/10)-1)*(D1784-D1783)</f>
        <v>0.21666103880106358</v>
      </c>
      <c r="P1784" s="24">
        <f>P1783+IF(Limit=Oui,MAX(0,S1783),S1783)</f>
        <v>544.16252341020083</v>
      </c>
      <c r="Q1784" s="12">
        <f>Cp*RhoP/(R1784*RhoA)*dP/1000*MassivSI</f>
        <v>0.40296309301646699</v>
      </c>
      <c r="R1784" s="24">
        <f>IF(P1784&lt;600,425+0.773*P1784-1.69/1000*P1784^2+2.22/1000^2*P1784^3,IF(P1784&lt;735,666+13002/(738-P1784),IF(P1784&lt;900,545+17820/(P1784-731),650)))</f>
        <v>702.92331797581187</v>
      </c>
      <c r="S1784" s="12">
        <f>LambdaP*MassivSI/(dP/1000)/(R1784*RhoA)/(1+Q1784/3)*(D1784-P1784)*DeltaT-(EXP(Q1784/10)-1)*(D1784-D1783)</f>
        <v>0.21666103880106358</v>
      </c>
    </row>
    <row r="1785" spans="2:19" x14ac:dyDescent="0.25">
      <c r="B1785" s="3">
        <f t="shared" si="108"/>
        <v>8835</v>
      </c>
      <c r="C1785" s="14">
        <f t="shared" si="109"/>
        <v>147.25</v>
      </c>
      <c r="D1785" s="11">
        <f t="shared" si="110"/>
        <v>1079.6722627578056</v>
      </c>
      <c r="E1785" s="11">
        <f t="shared" si="111"/>
        <v>544.37918444900185</v>
      </c>
      <c r="F1785" s="11">
        <f>L1785</f>
        <v>544.37918444900185</v>
      </c>
      <c r="G1785" s="11">
        <f>P1785</f>
        <v>544.37918444900185</v>
      </c>
      <c r="H1785" s="24">
        <f>H1784+IF(Limit=Oui,MAX(0,K1784),K1784)</f>
        <v>544.37918444900185</v>
      </c>
      <c r="I1785" s="12">
        <f>Cp*RhoP/(J1785*RhoA)*dP/1000*MassivSS</f>
        <v>0.40285056249375073</v>
      </c>
      <c r="J1785" s="24">
        <f>IF(H1785&lt;600,425+0.773*H1785-1.69/1000*H1785^2+2.22/1000^2*H1785^3,IF(H1785&lt;735,666+13002/(738-H1785),IF(H1785&lt;900,545+17820/(H1785-731),650)))</f>
        <v>703.11966951597492</v>
      </c>
      <c r="K1785" s="12">
        <f>LambdaP*MassivSS/(dP/1000)/(J1785*RhoA)/(1+I1785/3)*(D1785-H1785)*DeltaT-(EXP(I1785/10)-1)*(D1785-D1784)</f>
        <v>0.21655557871131981</v>
      </c>
      <c r="L1785" s="24">
        <f>L1784+IF(Limit=Oui,MAX(0,O1784),O1784)</f>
        <v>544.37918444900185</v>
      </c>
      <c r="M1785" s="12">
        <f>Cp*RhoP/(N1785*RhoA)*dP/1000*MassivW</f>
        <v>0.40285056249375073</v>
      </c>
      <c r="N1785" s="24">
        <f>IF(L1785&lt;600,425+0.773*L1785-1.69/1000*L1785^2+2.22/1000^2*L1785^3,IF(L1785&lt;735,666+13002/(738-L1785),IF(L1785&lt;900,545+17820/(L1785-731),650)))</f>
        <v>703.11966951597492</v>
      </c>
      <c r="O1785" s="12">
        <f>LambdaP*MassivW/(dP/1000)/(N1785*RhoA)/(1+M1785/3)*(D1785-L1785)*DeltaT-(EXP(M1785/10)-1)*(D1785-D1784)</f>
        <v>0.21655557871131981</v>
      </c>
      <c r="P1785" s="24">
        <f>P1784+IF(Limit=Oui,MAX(0,S1784),S1784)</f>
        <v>544.37918444900185</v>
      </c>
      <c r="Q1785" s="12">
        <f>Cp*RhoP/(R1785*RhoA)*dP/1000*MassivSI</f>
        <v>0.40285056249375073</v>
      </c>
      <c r="R1785" s="24">
        <f>IF(P1785&lt;600,425+0.773*P1785-1.69/1000*P1785^2+2.22/1000^2*P1785^3,IF(P1785&lt;735,666+13002/(738-P1785),IF(P1785&lt;900,545+17820/(P1785-731),650)))</f>
        <v>703.11966951597492</v>
      </c>
      <c r="S1785" s="12">
        <f>LambdaP*MassivSI/(dP/1000)/(R1785*RhoA)/(1+Q1785/3)*(D1785-P1785)*DeltaT-(EXP(Q1785/10)-1)*(D1785-D1784)</f>
        <v>0.21655557871131981</v>
      </c>
    </row>
    <row r="1786" spans="2:19" x14ac:dyDescent="0.25">
      <c r="B1786" s="3">
        <f t="shared" si="108"/>
        <v>8840</v>
      </c>
      <c r="C1786" s="14">
        <f t="shared" si="109"/>
        <v>147.33333333333334</v>
      </c>
      <c r="D1786" s="11">
        <f t="shared" si="110"/>
        <v>1079.756961231659</v>
      </c>
      <c r="E1786" s="11">
        <f t="shared" si="111"/>
        <v>544.59574002771319</v>
      </c>
      <c r="F1786" s="11">
        <f>L1786</f>
        <v>544.59574002771319</v>
      </c>
      <c r="G1786" s="11">
        <f>P1786</f>
        <v>544.59574002771319</v>
      </c>
      <c r="H1786" s="24">
        <f>H1785+IF(Limit=Oui,MAX(0,K1785),K1785)</f>
        <v>544.59574002771319</v>
      </c>
      <c r="I1786" s="12">
        <f>Cp*RhoP/(J1786*RhoA)*dP/1000*MassivSS</f>
        <v>0.40273804555093035</v>
      </c>
      <c r="J1786" s="24">
        <f>IF(H1786&lt;600,425+0.773*H1786-1.69/1000*H1786^2+2.22/1000^2*H1786^3,IF(H1786&lt;735,666+13002/(738-H1786),IF(H1786&lt;900,545+17820/(H1786-731),650)))</f>
        <v>703.31610706769084</v>
      </c>
      <c r="K1786" s="12">
        <f>LambdaP*MassivSS/(dP/1000)/(J1786*RhoA)/(1+I1786/3)*(D1786-H1786)*DeltaT-(EXP(I1786/10)-1)*(D1786-D1785)</f>
        <v>0.21645016845276235</v>
      </c>
      <c r="L1786" s="24">
        <f>L1785+IF(Limit=Oui,MAX(0,O1785),O1785)</f>
        <v>544.59574002771319</v>
      </c>
      <c r="M1786" s="12">
        <f>Cp*RhoP/(N1786*RhoA)*dP/1000*MassivW</f>
        <v>0.40273804555093035</v>
      </c>
      <c r="N1786" s="24">
        <f>IF(L1786&lt;600,425+0.773*L1786-1.69/1000*L1786^2+2.22/1000^2*L1786^3,IF(L1786&lt;735,666+13002/(738-L1786),IF(L1786&lt;900,545+17820/(L1786-731),650)))</f>
        <v>703.31610706769084</v>
      </c>
      <c r="O1786" s="12">
        <f>LambdaP*MassivW/(dP/1000)/(N1786*RhoA)/(1+M1786/3)*(D1786-L1786)*DeltaT-(EXP(M1786/10)-1)*(D1786-D1785)</f>
        <v>0.21645016845276235</v>
      </c>
      <c r="P1786" s="24">
        <f>P1785+IF(Limit=Oui,MAX(0,S1785),S1785)</f>
        <v>544.59574002771319</v>
      </c>
      <c r="Q1786" s="12">
        <f>Cp*RhoP/(R1786*RhoA)*dP/1000*MassivSI</f>
        <v>0.40273804555093035</v>
      </c>
      <c r="R1786" s="24">
        <f>IF(P1786&lt;600,425+0.773*P1786-1.69/1000*P1786^2+2.22/1000^2*P1786^3,IF(P1786&lt;735,666+13002/(738-P1786),IF(P1786&lt;900,545+17820/(P1786-731),650)))</f>
        <v>703.31610706769084</v>
      </c>
      <c r="S1786" s="12">
        <f>LambdaP*MassivSI/(dP/1000)/(R1786*RhoA)/(1+Q1786/3)*(D1786-P1786)*DeltaT-(EXP(Q1786/10)-1)*(D1786-D1785)</f>
        <v>0.21645016845276235</v>
      </c>
    </row>
    <row r="1787" spans="2:19" x14ac:dyDescent="0.25">
      <c r="B1787" s="3">
        <f t="shared" si="108"/>
        <v>8845</v>
      </c>
      <c r="C1787" s="14">
        <f t="shared" si="109"/>
        <v>147.41666666666666</v>
      </c>
      <c r="D1787" s="11">
        <f t="shared" si="110"/>
        <v>1079.8416118532646</v>
      </c>
      <c r="E1787" s="11">
        <f t="shared" si="111"/>
        <v>544.81219019616594</v>
      </c>
      <c r="F1787" s="11">
        <f>L1787</f>
        <v>544.81219019616594</v>
      </c>
      <c r="G1787" s="11">
        <f>P1787</f>
        <v>544.81219019616594</v>
      </c>
      <c r="H1787" s="24">
        <f>H1786+IF(Limit=Oui,MAX(0,K1786),K1786)</f>
        <v>544.81219019616594</v>
      </c>
      <c r="I1787" s="12">
        <f>Cp*RhoP/(J1787*RhoA)*dP/1000*MassivSS</f>
        <v>0.4026255422664235</v>
      </c>
      <c r="J1787" s="24">
        <f>IF(H1787&lt;600,425+0.773*H1787-1.69/1000*H1787^2+2.22/1000^2*H1787^3,IF(H1787&lt;735,666+13002/(738-H1787),IF(H1787&lt;900,545+17820/(H1787-731),650)))</f>
        <v>703.5126305461722</v>
      </c>
      <c r="K1787" s="12">
        <f>LambdaP*MassivSS/(dP/1000)/(J1787*RhoA)/(1+I1787/3)*(D1787-H1787)*DeltaT-(EXP(I1787/10)-1)*(D1787-D1786)</f>
        <v>0.21634480805142878</v>
      </c>
      <c r="L1787" s="24">
        <f>L1786+IF(Limit=Oui,MAX(0,O1786),O1786)</f>
        <v>544.81219019616594</v>
      </c>
      <c r="M1787" s="12">
        <f>Cp*RhoP/(N1787*RhoA)*dP/1000*MassivW</f>
        <v>0.4026255422664235</v>
      </c>
      <c r="N1787" s="24">
        <f>IF(L1787&lt;600,425+0.773*L1787-1.69/1000*L1787^2+2.22/1000^2*L1787^3,IF(L1787&lt;735,666+13002/(738-L1787),IF(L1787&lt;900,545+17820/(L1787-731),650)))</f>
        <v>703.5126305461722</v>
      </c>
      <c r="O1787" s="12">
        <f>LambdaP*MassivW/(dP/1000)/(N1787*RhoA)/(1+M1787/3)*(D1787-L1787)*DeltaT-(EXP(M1787/10)-1)*(D1787-D1786)</f>
        <v>0.21634480805142878</v>
      </c>
      <c r="P1787" s="24">
        <f>P1786+IF(Limit=Oui,MAX(0,S1786),S1786)</f>
        <v>544.81219019616594</v>
      </c>
      <c r="Q1787" s="12">
        <f>Cp*RhoP/(R1787*RhoA)*dP/1000*MassivSI</f>
        <v>0.4026255422664235</v>
      </c>
      <c r="R1787" s="24">
        <f>IF(P1787&lt;600,425+0.773*P1787-1.69/1000*P1787^2+2.22/1000^2*P1787^3,IF(P1787&lt;735,666+13002/(738-P1787),IF(P1787&lt;900,545+17820/(P1787-731),650)))</f>
        <v>703.5126305461722</v>
      </c>
      <c r="S1787" s="12">
        <f>LambdaP*MassivSI/(dP/1000)/(R1787*RhoA)/(1+Q1787/3)*(D1787-P1787)*DeltaT-(EXP(Q1787/10)-1)*(D1787-D1786)</f>
        <v>0.21634480805142878</v>
      </c>
    </row>
    <row r="1788" spans="2:19" x14ac:dyDescent="0.25">
      <c r="B1788" s="3">
        <f t="shared" si="108"/>
        <v>8850</v>
      </c>
      <c r="C1788" s="14">
        <f t="shared" si="109"/>
        <v>147.5</v>
      </c>
      <c r="D1788" s="11">
        <f t="shared" si="110"/>
        <v>1079.9262146766625</v>
      </c>
      <c r="E1788" s="11">
        <f t="shared" si="111"/>
        <v>545.02853500421736</v>
      </c>
      <c r="F1788" s="11">
        <f>L1788</f>
        <v>545.02853500421736</v>
      </c>
      <c r="G1788" s="11">
        <f>P1788</f>
        <v>545.02853500421736</v>
      </c>
      <c r="H1788" s="24">
        <f>H1787+IF(Limit=Oui,MAX(0,K1787),K1787)</f>
        <v>545.02853500421736</v>
      </c>
      <c r="I1788" s="12">
        <f>Cp*RhoP/(J1788*RhoA)*dP/1000*MassivSS</f>
        <v>0.40251305271853927</v>
      </c>
      <c r="J1788" s="24">
        <f>IF(H1788&lt;600,425+0.773*H1788-1.69/1000*H1788^2+2.22/1000^2*H1788^3,IF(H1788&lt;735,666+13002/(738-H1788),IF(H1788&lt;900,545+17820/(H1788-731),650)))</f>
        <v>703.70923986655703</v>
      </c>
      <c r="K1788" s="12">
        <f>LambdaP*MassivSS/(dP/1000)/(J1788*RhoA)/(1+I1788/3)*(D1788-H1788)*DeltaT-(EXP(I1788/10)-1)*(D1788-D1787)</f>
        <v>0.21623949753315119</v>
      </c>
      <c r="L1788" s="24">
        <f>L1787+IF(Limit=Oui,MAX(0,O1787),O1787)</f>
        <v>545.02853500421736</v>
      </c>
      <c r="M1788" s="12">
        <f>Cp*RhoP/(N1788*RhoA)*dP/1000*MassivW</f>
        <v>0.40251305271853927</v>
      </c>
      <c r="N1788" s="24">
        <f>IF(L1788&lt;600,425+0.773*L1788-1.69/1000*L1788^2+2.22/1000^2*L1788^3,IF(L1788&lt;735,666+13002/(738-L1788),IF(L1788&lt;900,545+17820/(L1788-731),650)))</f>
        <v>703.70923986655703</v>
      </c>
      <c r="O1788" s="12">
        <f>LambdaP*MassivW/(dP/1000)/(N1788*RhoA)/(1+M1788/3)*(D1788-L1788)*DeltaT-(EXP(M1788/10)-1)*(D1788-D1787)</f>
        <v>0.21623949753315119</v>
      </c>
      <c r="P1788" s="24">
        <f>P1787+IF(Limit=Oui,MAX(0,S1787),S1787)</f>
        <v>545.02853500421736</v>
      </c>
      <c r="Q1788" s="12">
        <f>Cp*RhoP/(R1788*RhoA)*dP/1000*MassivSI</f>
        <v>0.40251305271853927</v>
      </c>
      <c r="R1788" s="24">
        <f>IF(P1788&lt;600,425+0.773*P1788-1.69/1000*P1788^2+2.22/1000^2*P1788^3,IF(P1788&lt;735,666+13002/(738-P1788),IF(P1788&lt;900,545+17820/(P1788-731),650)))</f>
        <v>703.70923986655703</v>
      </c>
      <c r="S1788" s="12">
        <f>LambdaP*MassivSI/(dP/1000)/(R1788*RhoA)/(1+Q1788/3)*(D1788-P1788)*DeltaT-(EXP(Q1788/10)-1)*(D1788-D1787)</f>
        <v>0.21623949753315119</v>
      </c>
    </row>
    <row r="1789" spans="2:19" x14ac:dyDescent="0.25">
      <c r="B1789" s="3">
        <f t="shared" si="108"/>
        <v>8855</v>
      </c>
      <c r="C1789" s="14">
        <f t="shared" si="109"/>
        <v>147.58333333333334</v>
      </c>
      <c r="D1789" s="11">
        <f t="shared" si="110"/>
        <v>1080.0107697558008</v>
      </c>
      <c r="E1789" s="11">
        <f t="shared" si="111"/>
        <v>545.2447745017505</v>
      </c>
      <c r="F1789" s="11">
        <f>L1789</f>
        <v>545.2447745017505</v>
      </c>
      <c r="G1789" s="11">
        <f>P1789</f>
        <v>545.2447745017505</v>
      </c>
      <c r="H1789" s="24">
        <f>H1788+IF(Limit=Oui,MAX(0,K1788),K1788)</f>
        <v>545.2447745017505</v>
      </c>
      <c r="I1789" s="12">
        <f>Cp*RhoP/(J1789*RhoA)*dP/1000*MassivSS</f>
        <v>0.40240057698547721</v>
      </c>
      <c r="J1789" s="24">
        <f>IF(H1789&lt;600,425+0.773*H1789-1.69/1000*H1789^2+2.22/1000^2*H1789^3,IF(H1789&lt;735,666+13002/(738-H1789),IF(H1789&lt;900,545+17820/(H1789-731),650)))</f>
        <v>703.90593494390885</v>
      </c>
      <c r="K1789" s="12">
        <f>LambdaP*MassivSS/(dP/1000)/(J1789*RhoA)/(1+I1789/3)*(D1789-H1789)*DeltaT-(EXP(I1789/10)-1)*(D1789-D1788)</f>
        <v>0.21613423692370518</v>
      </c>
      <c r="L1789" s="24">
        <f>L1788+IF(Limit=Oui,MAX(0,O1788),O1788)</f>
        <v>545.2447745017505</v>
      </c>
      <c r="M1789" s="12">
        <f>Cp*RhoP/(N1789*RhoA)*dP/1000*MassivW</f>
        <v>0.40240057698547721</v>
      </c>
      <c r="N1789" s="24">
        <f>IF(L1789&lt;600,425+0.773*L1789-1.69/1000*L1789^2+2.22/1000^2*L1789^3,IF(L1789&lt;735,666+13002/(738-L1789),IF(L1789&lt;900,545+17820/(L1789-731),650)))</f>
        <v>703.90593494390885</v>
      </c>
      <c r="O1789" s="12">
        <f>LambdaP*MassivW/(dP/1000)/(N1789*RhoA)/(1+M1789/3)*(D1789-L1789)*DeltaT-(EXP(M1789/10)-1)*(D1789-D1788)</f>
        <v>0.21613423692370518</v>
      </c>
      <c r="P1789" s="24">
        <f>P1788+IF(Limit=Oui,MAX(0,S1788),S1788)</f>
        <v>545.2447745017505</v>
      </c>
      <c r="Q1789" s="12">
        <f>Cp*RhoP/(R1789*RhoA)*dP/1000*MassivSI</f>
        <v>0.40240057698547721</v>
      </c>
      <c r="R1789" s="24">
        <f>IF(P1789&lt;600,425+0.773*P1789-1.69/1000*P1789^2+2.22/1000^2*P1789^3,IF(P1789&lt;735,666+13002/(738-P1789),IF(P1789&lt;900,545+17820/(P1789-731),650)))</f>
        <v>703.90593494390885</v>
      </c>
      <c r="S1789" s="12">
        <f>LambdaP*MassivSI/(dP/1000)/(R1789*RhoA)/(1+Q1789/3)*(D1789-P1789)*DeltaT-(EXP(Q1789/10)-1)*(D1789-D1788)</f>
        <v>0.21613423692370518</v>
      </c>
    </row>
    <row r="1790" spans="2:19" x14ac:dyDescent="0.25">
      <c r="B1790" s="3">
        <f t="shared" si="108"/>
        <v>8860</v>
      </c>
      <c r="C1790" s="14">
        <f t="shared" si="109"/>
        <v>147.66666666666666</v>
      </c>
      <c r="D1790" s="11">
        <f t="shared" si="110"/>
        <v>1080.0952771445368</v>
      </c>
      <c r="E1790" s="11">
        <f t="shared" si="111"/>
        <v>545.46090873867422</v>
      </c>
      <c r="F1790" s="11">
        <f>L1790</f>
        <v>545.46090873867422</v>
      </c>
      <c r="G1790" s="11">
        <f>P1790</f>
        <v>545.46090873867422</v>
      </c>
      <c r="H1790" s="24">
        <f>H1789+IF(Limit=Oui,MAX(0,K1789),K1789)</f>
        <v>545.46090873867422</v>
      </c>
      <c r="I1790" s="12">
        <f>Cp*RhoP/(J1790*RhoA)*dP/1000*MassivSS</f>
        <v>0.40228811514532703</v>
      </c>
      <c r="J1790" s="24">
        <f>IF(H1790&lt;600,425+0.773*H1790-1.69/1000*H1790^2+2.22/1000^2*H1790^3,IF(H1790&lt;735,666+13002/(738-H1790),IF(H1790&lt;900,545+17820/(H1790-731),650)))</f>
        <v>704.10271569321776</v>
      </c>
      <c r="K1790" s="12">
        <f>LambdaP*MassivSS/(dP/1000)/(J1790*RhoA)/(1+I1790/3)*(D1790-H1790)*DeltaT-(EXP(I1790/10)-1)*(D1790-D1789)</f>
        <v>0.21602902624864254</v>
      </c>
      <c r="L1790" s="24">
        <f>L1789+IF(Limit=Oui,MAX(0,O1789),O1789)</f>
        <v>545.46090873867422</v>
      </c>
      <c r="M1790" s="12">
        <f>Cp*RhoP/(N1790*RhoA)*dP/1000*MassivW</f>
        <v>0.40228811514532703</v>
      </c>
      <c r="N1790" s="24">
        <f>IF(L1790&lt;600,425+0.773*L1790-1.69/1000*L1790^2+2.22/1000^2*L1790^3,IF(L1790&lt;735,666+13002/(738-L1790),IF(L1790&lt;900,545+17820/(L1790-731),650)))</f>
        <v>704.10271569321776</v>
      </c>
      <c r="O1790" s="12">
        <f>LambdaP*MassivW/(dP/1000)/(N1790*RhoA)/(1+M1790/3)*(D1790-L1790)*DeltaT-(EXP(M1790/10)-1)*(D1790-D1789)</f>
        <v>0.21602902624864254</v>
      </c>
      <c r="P1790" s="24">
        <f>P1789+IF(Limit=Oui,MAX(0,S1789),S1789)</f>
        <v>545.46090873867422</v>
      </c>
      <c r="Q1790" s="12">
        <f>Cp*RhoP/(R1790*RhoA)*dP/1000*MassivSI</f>
        <v>0.40228811514532703</v>
      </c>
      <c r="R1790" s="24">
        <f>IF(P1790&lt;600,425+0.773*P1790-1.69/1000*P1790^2+2.22/1000^2*P1790^3,IF(P1790&lt;735,666+13002/(738-P1790),IF(P1790&lt;900,545+17820/(P1790-731),650)))</f>
        <v>704.10271569321776</v>
      </c>
      <c r="S1790" s="12">
        <f>LambdaP*MassivSI/(dP/1000)/(R1790*RhoA)/(1+Q1790/3)*(D1790-P1790)*DeltaT-(EXP(Q1790/10)-1)*(D1790-D1789)</f>
        <v>0.21602902624864254</v>
      </c>
    </row>
    <row r="1791" spans="2:19" x14ac:dyDescent="0.25">
      <c r="B1791" s="3">
        <f t="shared" si="108"/>
        <v>8865</v>
      </c>
      <c r="C1791" s="14">
        <f t="shared" si="109"/>
        <v>147.75</v>
      </c>
      <c r="D1791" s="11">
        <f t="shared" si="110"/>
        <v>1080.1797368966361</v>
      </c>
      <c r="E1791" s="11">
        <f t="shared" si="111"/>
        <v>545.67693776492285</v>
      </c>
      <c r="F1791" s="11">
        <f>L1791</f>
        <v>545.67693776492285</v>
      </c>
      <c r="G1791" s="11">
        <f>P1791</f>
        <v>545.67693776492285</v>
      </c>
      <c r="H1791" s="24">
        <f>H1790+IF(Limit=Oui,MAX(0,K1790),K1790)</f>
        <v>545.67693776492285</v>
      </c>
      <c r="I1791" s="12">
        <f>Cp*RhoP/(J1791*RhoA)*dP/1000*MassivSS</f>
        <v>0.40217566727606924</v>
      </c>
      <c r="J1791" s="24">
        <f>IF(H1791&lt;600,425+0.773*H1791-1.69/1000*H1791^2+2.22/1000^2*H1791^3,IF(H1791&lt;735,666+13002/(738-H1791),IF(H1791&lt;900,545+17820/(H1791-731),650)))</f>
        <v>704.2995820294002</v>
      </c>
      <c r="K1791" s="12">
        <f>LambdaP*MassivSS/(dP/1000)/(J1791*RhoA)/(1+I1791/3)*(D1791-H1791)*DeltaT-(EXP(I1791/10)-1)*(D1791-D1790)</f>
        <v>0.2159238655334591</v>
      </c>
      <c r="L1791" s="24">
        <f>L1790+IF(Limit=Oui,MAX(0,O1790),O1790)</f>
        <v>545.67693776492285</v>
      </c>
      <c r="M1791" s="12">
        <f>Cp*RhoP/(N1791*RhoA)*dP/1000*MassivW</f>
        <v>0.40217566727606924</v>
      </c>
      <c r="N1791" s="24">
        <f>IF(L1791&lt;600,425+0.773*L1791-1.69/1000*L1791^2+2.22/1000^2*L1791^3,IF(L1791&lt;735,666+13002/(738-L1791),IF(L1791&lt;900,545+17820/(L1791-731),650)))</f>
        <v>704.2995820294002</v>
      </c>
      <c r="O1791" s="12">
        <f>LambdaP*MassivW/(dP/1000)/(N1791*RhoA)/(1+M1791/3)*(D1791-L1791)*DeltaT-(EXP(M1791/10)-1)*(D1791-D1790)</f>
        <v>0.2159238655334591</v>
      </c>
      <c r="P1791" s="24">
        <f>P1790+IF(Limit=Oui,MAX(0,S1790),S1790)</f>
        <v>545.67693776492285</v>
      </c>
      <c r="Q1791" s="12">
        <f>Cp*RhoP/(R1791*RhoA)*dP/1000*MassivSI</f>
        <v>0.40217566727606924</v>
      </c>
      <c r="R1791" s="24">
        <f>IF(P1791&lt;600,425+0.773*P1791-1.69/1000*P1791^2+2.22/1000^2*P1791^3,IF(P1791&lt;735,666+13002/(738-P1791),IF(P1791&lt;900,545+17820/(P1791-731),650)))</f>
        <v>704.2995820294002</v>
      </c>
      <c r="S1791" s="12">
        <f>LambdaP*MassivSI/(dP/1000)/(R1791*RhoA)/(1+Q1791/3)*(D1791-P1791)*DeltaT-(EXP(Q1791/10)-1)*(D1791-D1790)</f>
        <v>0.2159238655334591</v>
      </c>
    </row>
    <row r="1792" spans="2:19" x14ac:dyDescent="0.25">
      <c r="B1792" s="3">
        <f t="shared" si="108"/>
        <v>8870</v>
      </c>
      <c r="C1792" s="14">
        <f t="shared" si="109"/>
        <v>147.83333333333334</v>
      </c>
      <c r="D1792" s="11">
        <f t="shared" si="110"/>
        <v>1080.2641490657736</v>
      </c>
      <c r="E1792" s="11">
        <f t="shared" si="111"/>
        <v>545.89286163045631</v>
      </c>
      <c r="F1792" s="11">
        <f>L1792</f>
        <v>545.89286163045631</v>
      </c>
      <c r="G1792" s="11">
        <f>P1792</f>
        <v>545.89286163045631</v>
      </c>
      <c r="H1792" s="24">
        <f>H1791+IF(Limit=Oui,MAX(0,K1791),K1791)</f>
        <v>545.89286163045631</v>
      </c>
      <c r="I1792" s="12">
        <f>Cp*RhoP/(J1792*RhoA)*dP/1000*MassivSS</f>
        <v>0.40206323345557343</v>
      </c>
      <c r="J1792" s="24">
        <f>IF(H1792&lt;600,425+0.773*H1792-1.69/1000*H1792^2+2.22/1000^2*H1792^3,IF(H1792&lt;735,666+13002/(738-H1792),IF(H1792&lt;900,545+17820/(H1792-731),650)))</f>
        <v>704.49653386730029</v>
      </c>
      <c r="K1792" s="12">
        <f>LambdaP*MassivSS/(dP/1000)/(J1792*RhoA)/(1+I1792/3)*(D1792-H1792)*DeltaT-(EXP(I1792/10)-1)*(D1792-D1791)</f>
        <v>0.21581875480345478</v>
      </c>
      <c r="L1792" s="24">
        <f>L1791+IF(Limit=Oui,MAX(0,O1791),O1791)</f>
        <v>545.89286163045631</v>
      </c>
      <c r="M1792" s="12">
        <f>Cp*RhoP/(N1792*RhoA)*dP/1000*MassivW</f>
        <v>0.40206323345557343</v>
      </c>
      <c r="N1792" s="24">
        <f>IF(L1792&lt;600,425+0.773*L1792-1.69/1000*L1792^2+2.22/1000^2*L1792^3,IF(L1792&lt;735,666+13002/(738-L1792),IF(L1792&lt;900,545+17820/(L1792-731),650)))</f>
        <v>704.49653386730029</v>
      </c>
      <c r="O1792" s="12">
        <f>LambdaP*MassivW/(dP/1000)/(N1792*RhoA)/(1+M1792/3)*(D1792-L1792)*DeltaT-(EXP(M1792/10)-1)*(D1792-D1791)</f>
        <v>0.21581875480345478</v>
      </c>
      <c r="P1792" s="24">
        <f>P1791+IF(Limit=Oui,MAX(0,S1791),S1791)</f>
        <v>545.89286163045631</v>
      </c>
      <c r="Q1792" s="12">
        <f>Cp*RhoP/(R1792*RhoA)*dP/1000*MassivSI</f>
        <v>0.40206323345557343</v>
      </c>
      <c r="R1792" s="24">
        <f>IF(P1792&lt;600,425+0.773*P1792-1.69/1000*P1792^2+2.22/1000^2*P1792^3,IF(P1792&lt;735,666+13002/(738-P1792),IF(P1792&lt;900,545+17820/(P1792-731),650)))</f>
        <v>704.49653386730029</v>
      </c>
      <c r="S1792" s="12">
        <f>LambdaP*MassivSI/(dP/1000)/(R1792*RhoA)/(1+Q1792/3)*(D1792-P1792)*DeltaT-(EXP(Q1792/10)-1)*(D1792-D1791)</f>
        <v>0.21581875480345478</v>
      </c>
    </row>
    <row r="1793" spans="2:19" x14ac:dyDescent="0.25">
      <c r="B1793" s="3">
        <f t="shared" si="108"/>
        <v>8875</v>
      </c>
      <c r="C1793" s="14">
        <f t="shared" si="109"/>
        <v>147.91666666666666</v>
      </c>
      <c r="D1793" s="11">
        <f t="shared" si="110"/>
        <v>1080.3485137055345</v>
      </c>
      <c r="E1793" s="11">
        <f t="shared" si="111"/>
        <v>546.10868038525973</v>
      </c>
      <c r="F1793" s="11">
        <f>L1793</f>
        <v>546.10868038525973</v>
      </c>
      <c r="G1793" s="11">
        <f>P1793</f>
        <v>546.10868038525973</v>
      </c>
      <c r="H1793" s="24">
        <f>H1792+IF(Limit=Oui,MAX(0,K1792),K1792)</f>
        <v>546.10868038525973</v>
      </c>
      <c r="I1793" s="12">
        <f>Cp*RhoP/(J1793*RhoA)*dP/1000*MassivSS</f>
        <v>0.40195081376159947</v>
      </c>
      <c r="J1793" s="24">
        <f>IF(H1793&lt;600,425+0.773*H1793-1.69/1000*H1793^2+2.22/1000^2*H1793^3,IF(H1793&lt;735,666+13002/(738-H1793),IF(H1793&lt;900,545+17820/(H1793-731),650)))</f>
        <v>704.69357112168962</v>
      </c>
      <c r="K1793" s="12">
        <f>LambdaP*MassivSS/(dP/1000)/(J1793*RhoA)/(1+I1793/3)*(D1793-H1793)*DeltaT-(EXP(I1793/10)-1)*(D1793-D1792)</f>
        <v>0.21571369408377192</v>
      </c>
      <c r="L1793" s="24">
        <f>L1792+IF(Limit=Oui,MAX(0,O1792),O1792)</f>
        <v>546.10868038525973</v>
      </c>
      <c r="M1793" s="12">
        <f>Cp*RhoP/(N1793*RhoA)*dP/1000*MassivW</f>
        <v>0.40195081376159947</v>
      </c>
      <c r="N1793" s="24">
        <f>IF(L1793&lt;600,425+0.773*L1793-1.69/1000*L1793^2+2.22/1000^2*L1793^3,IF(L1793&lt;735,666+13002/(738-L1793),IF(L1793&lt;900,545+17820/(L1793-731),650)))</f>
        <v>704.69357112168962</v>
      </c>
      <c r="O1793" s="12">
        <f>LambdaP*MassivW/(dP/1000)/(N1793*RhoA)/(1+M1793/3)*(D1793-L1793)*DeltaT-(EXP(M1793/10)-1)*(D1793-D1792)</f>
        <v>0.21571369408377192</v>
      </c>
      <c r="P1793" s="24">
        <f>P1792+IF(Limit=Oui,MAX(0,S1792),S1792)</f>
        <v>546.10868038525973</v>
      </c>
      <c r="Q1793" s="12">
        <f>Cp*RhoP/(R1793*RhoA)*dP/1000*MassivSI</f>
        <v>0.40195081376159947</v>
      </c>
      <c r="R1793" s="24">
        <f>IF(P1793&lt;600,425+0.773*P1793-1.69/1000*P1793^2+2.22/1000^2*P1793^3,IF(P1793&lt;735,666+13002/(738-P1793),IF(P1793&lt;900,545+17820/(P1793-731),650)))</f>
        <v>704.69357112168962</v>
      </c>
      <c r="S1793" s="12">
        <f>LambdaP*MassivSI/(dP/1000)/(R1793*RhoA)/(1+Q1793/3)*(D1793-P1793)*DeltaT-(EXP(Q1793/10)-1)*(D1793-D1792)</f>
        <v>0.21571369408377192</v>
      </c>
    </row>
    <row r="1794" spans="2:19" x14ac:dyDescent="0.25">
      <c r="B1794" s="3">
        <f t="shared" si="108"/>
        <v>8880</v>
      </c>
      <c r="C1794" s="14">
        <f t="shared" si="109"/>
        <v>148</v>
      </c>
      <c r="D1794" s="11">
        <f t="shared" si="110"/>
        <v>1080.4328308694121</v>
      </c>
      <c r="E1794" s="11">
        <f t="shared" si="111"/>
        <v>546.32439407934351</v>
      </c>
      <c r="F1794" s="11">
        <f>L1794</f>
        <v>546.32439407934351</v>
      </c>
      <c r="G1794" s="11">
        <f>P1794</f>
        <v>546.32439407934351</v>
      </c>
      <c r="H1794" s="24">
        <f>H1793+IF(Limit=Oui,MAX(0,K1793),K1793)</f>
        <v>546.32439407934351</v>
      </c>
      <c r="I1794" s="12">
        <f>Cp*RhoP/(J1794*RhoA)*dP/1000*MassivSS</f>
        <v>0.40183840827179551</v>
      </c>
      <c r="J1794" s="24">
        <f>IF(H1794&lt;600,425+0.773*H1794-1.69/1000*H1794^2+2.22/1000^2*H1794^3,IF(H1794&lt;735,666+13002/(738-H1794),IF(H1794&lt;900,545+17820/(H1794-731),650)))</f>
        <v>704.89069370726895</v>
      </c>
      <c r="K1794" s="12">
        <f>LambdaP*MassivSS/(dP/1000)/(J1794*RhoA)/(1+I1794/3)*(D1794-H1794)*DeltaT-(EXP(I1794/10)-1)*(D1794-D1793)</f>
        <v>0.21560868339950559</v>
      </c>
      <c r="L1794" s="24">
        <f>L1793+IF(Limit=Oui,MAX(0,O1793),O1793)</f>
        <v>546.32439407934351</v>
      </c>
      <c r="M1794" s="12">
        <f>Cp*RhoP/(N1794*RhoA)*dP/1000*MassivW</f>
        <v>0.40183840827179551</v>
      </c>
      <c r="N1794" s="24">
        <f>IF(L1794&lt;600,425+0.773*L1794-1.69/1000*L1794^2+2.22/1000^2*L1794^3,IF(L1794&lt;735,666+13002/(738-L1794),IF(L1794&lt;900,545+17820/(L1794-731),650)))</f>
        <v>704.89069370726895</v>
      </c>
      <c r="O1794" s="12">
        <f>LambdaP*MassivW/(dP/1000)/(N1794*RhoA)/(1+M1794/3)*(D1794-L1794)*DeltaT-(EXP(M1794/10)-1)*(D1794-D1793)</f>
        <v>0.21560868339950559</v>
      </c>
      <c r="P1794" s="24">
        <f>P1793+IF(Limit=Oui,MAX(0,S1793),S1793)</f>
        <v>546.32439407934351</v>
      </c>
      <c r="Q1794" s="12">
        <f>Cp*RhoP/(R1794*RhoA)*dP/1000*MassivSI</f>
        <v>0.40183840827179551</v>
      </c>
      <c r="R1794" s="24">
        <f>IF(P1794&lt;600,425+0.773*P1794-1.69/1000*P1794^2+2.22/1000^2*P1794^3,IF(P1794&lt;735,666+13002/(738-P1794),IF(P1794&lt;900,545+17820/(P1794-731),650)))</f>
        <v>704.89069370726895</v>
      </c>
      <c r="S1794" s="12">
        <f>LambdaP*MassivSI/(dP/1000)/(R1794*RhoA)/(1+Q1794/3)*(D1794-P1794)*DeltaT-(EXP(Q1794/10)-1)*(D1794-D1793)</f>
        <v>0.21560868339950559</v>
      </c>
    </row>
    <row r="1795" spans="2:19" x14ac:dyDescent="0.25">
      <c r="B1795" s="3">
        <f t="shared" si="108"/>
        <v>8885</v>
      </c>
      <c r="C1795" s="14">
        <f t="shared" si="109"/>
        <v>148.08333333333334</v>
      </c>
      <c r="D1795" s="11">
        <f t="shared" si="110"/>
        <v>1080.5171006108105</v>
      </c>
      <c r="E1795" s="11">
        <f t="shared" si="111"/>
        <v>546.54000276274303</v>
      </c>
      <c r="F1795" s="11">
        <f>L1795</f>
        <v>546.54000276274303</v>
      </c>
      <c r="G1795" s="11">
        <f>P1795</f>
        <v>546.54000276274303</v>
      </c>
      <c r="H1795" s="24">
        <f>H1794+IF(Limit=Oui,MAX(0,K1794),K1794)</f>
        <v>546.54000276274303</v>
      </c>
      <c r="I1795" s="12">
        <f>Cp*RhoP/(J1795*RhoA)*dP/1000*MassivSS</f>
        <v>0.40172601706369926</v>
      </c>
      <c r="J1795" s="24">
        <f>IF(H1795&lt;600,425+0.773*H1795-1.69/1000*H1795^2+2.22/1000^2*H1795^3,IF(H1795&lt;735,666+13002/(738-H1795),IF(H1795&lt;900,545+17820/(H1795-731),650)))</f>
        <v>705.08790153866767</v>
      </c>
      <c r="K1795" s="12">
        <f>LambdaP*MassivSS/(dP/1000)/(J1795*RhoA)/(1+I1795/3)*(D1795-H1795)*DeltaT-(EXP(I1795/10)-1)*(D1795-D1794)</f>
        <v>0.21550372277550986</v>
      </c>
      <c r="L1795" s="24">
        <f>L1794+IF(Limit=Oui,MAX(0,O1794),O1794)</f>
        <v>546.54000276274303</v>
      </c>
      <c r="M1795" s="12">
        <f>Cp*RhoP/(N1795*RhoA)*dP/1000*MassivW</f>
        <v>0.40172601706369926</v>
      </c>
      <c r="N1795" s="24">
        <f>IF(L1795&lt;600,425+0.773*L1795-1.69/1000*L1795^2+2.22/1000^2*L1795^3,IF(L1795&lt;735,666+13002/(738-L1795),IF(L1795&lt;900,545+17820/(L1795-731),650)))</f>
        <v>705.08790153866767</v>
      </c>
      <c r="O1795" s="12">
        <f>LambdaP*MassivW/(dP/1000)/(N1795*RhoA)/(1+M1795/3)*(D1795-L1795)*DeltaT-(EXP(M1795/10)-1)*(D1795-D1794)</f>
        <v>0.21550372277550986</v>
      </c>
      <c r="P1795" s="24">
        <f>P1794+IF(Limit=Oui,MAX(0,S1794),S1794)</f>
        <v>546.54000276274303</v>
      </c>
      <c r="Q1795" s="12">
        <f>Cp*RhoP/(R1795*RhoA)*dP/1000*MassivSI</f>
        <v>0.40172601706369926</v>
      </c>
      <c r="R1795" s="24">
        <f>IF(P1795&lt;600,425+0.773*P1795-1.69/1000*P1795^2+2.22/1000^2*P1795^3,IF(P1795&lt;735,666+13002/(738-P1795),IF(P1795&lt;900,545+17820/(P1795-731),650)))</f>
        <v>705.08790153866767</v>
      </c>
      <c r="S1795" s="12">
        <f>LambdaP*MassivSI/(dP/1000)/(R1795*RhoA)/(1+Q1795/3)*(D1795-P1795)*DeltaT-(EXP(Q1795/10)-1)*(D1795-D1794)</f>
        <v>0.21550372277550986</v>
      </c>
    </row>
    <row r="1796" spans="2:19" x14ac:dyDescent="0.25">
      <c r="B1796" s="3">
        <f t="shared" si="108"/>
        <v>8890</v>
      </c>
      <c r="C1796" s="14">
        <f t="shared" si="109"/>
        <v>148.16666666666666</v>
      </c>
      <c r="D1796" s="11">
        <f t="shared" si="110"/>
        <v>1080.601322983043</v>
      </c>
      <c r="E1796" s="11">
        <f t="shared" si="111"/>
        <v>546.75550648551859</v>
      </c>
      <c r="F1796" s="11">
        <f>L1796</f>
        <v>546.75550648551859</v>
      </c>
      <c r="G1796" s="11">
        <f>P1796</f>
        <v>546.75550648551859</v>
      </c>
      <c r="H1796" s="24">
        <f>H1795+IF(Limit=Oui,MAX(0,K1795),K1795)</f>
        <v>546.75550648551859</v>
      </c>
      <c r="I1796" s="12">
        <f>Cp*RhoP/(J1796*RhoA)*dP/1000*MassivSS</f>
        <v>0.40161364021473689</v>
      </c>
      <c r="J1796" s="24">
        <f>IF(H1796&lt;600,425+0.773*H1796-1.69/1000*H1796^2+2.22/1000^2*H1796^3,IF(H1796&lt;735,666+13002/(738-H1796),IF(H1796&lt;900,545+17820/(H1796-731),650)))</f>
        <v>705.28519453044464</v>
      </c>
      <c r="K1796" s="12">
        <f>LambdaP*MassivSS/(dP/1000)/(J1796*RhoA)/(1+I1796/3)*(D1796-H1796)*DeltaT-(EXP(I1796/10)-1)*(D1796-D1795)</f>
        <v>0.21539881223658308</v>
      </c>
      <c r="L1796" s="24">
        <f>L1795+IF(Limit=Oui,MAX(0,O1795),O1795)</f>
        <v>546.75550648551859</v>
      </c>
      <c r="M1796" s="12">
        <f>Cp*RhoP/(N1796*RhoA)*dP/1000*MassivW</f>
        <v>0.40161364021473689</v>
      </c>
      <c r="N1796" s="24">
        <f>IF(L1796&lt;600,425+0.773*L1796-1.69/1000*L1796^2+2.22/1000^2*L1796^3,IF(L1796&lt;735,666+13002/(738-L1796),IF(L1796&lt;900,545+17820/(L1796-731),650)))</f>
        <v>705.28519453044464</v>
      </c>
      <c r="O1796" s="12">
        <f>LambdaP*MassivW/(dP/1000)/(N1796*RhoA)/(1+M1796/3)*(D1796-L1796)*DeltaT-(EXP(M1796/10)-1)*(D1796-D1795)</f>
        <v>0.21539881223658308</v>
      </c>
      <c r="P1796" s="24">
        <f>P1795+IF(Limit=Oui,MAX(0,S1795),S1795)</f>
        <v>546.75550648551859</v>
      </c>
      <c r="Q1796" s="12">
        <f>Cp*RhoP/(R1796*RhoA)*dP/1000*MassivSI</f>
        <v>0.40161364021473689</v>
      </c>
      <c r="R1796" s="24">
        <f>IF(P1796&lt;600,425+0.773*P1796-1.69/1000*P1796^2+2.22/1000^2*P1796^3,IF(P1796&lt;735,666+13002/(738-P1796),IF(P1796&lt;900,545+17820/(P1796-731),650)))</f>
        <v>705.28519453044464</v>
      </c>
      <c r="S1796" s="12">
        <f>LambdaP*MassivSI/(dP/1000)/(R1796*RhoA)/(1+Q1796/3)*(D1796-P1796)*DeltaT-(EXP(Q1796/10)-1)*(D1796-D1795)</f>
        <v>0.21539881223658308</v>
      </c>
    </row>
    <row r="1797" spans="2:19" x14ac:dyDescent="0.25">
      <c r="B1797" s="3">
        <f t="shared" si="108"/>
        <v>8895</v>
      </c>
      <c r="C1797" s="14">
        <f t="shared" si="109"/>
        <v>148.25</v>
      </c>
      <c r="D1797" s="11">
        <f t="shared" si="110"/>
        <v>1080.6854980393339</v>
      </c>
      <c r="E1797" s="11">
        <f t="shared" si="111"/>
        <v>546.97090529775517</v>
      </c>
      <c r="F1797" s="11">
        <f>L1797</f>
        <v>546.97090529775517</v>
      </c>
      <c r="G1797" s="11">
        <f>P1797</f>
        <v>546.97090529775517</v>
      </c>
      <c r="H1797" s="24">
        <f>H1796+IF(Limit=Oui,MAX(0,K1796),K1796)</f>
        <v>546.97090529775517</v>
      </c>
      <c r="I1797" s="12">
        <f>Cp*RhoP/(J1797*RhoA)*dP/1000*MassivSS</f>
        <v>0.40150127780222261</v>
      </c>
      <c r="J1797" s="24">
        <f>IF(H1797&lt;600,425+0.773*H1797-1.69/1000*H1797^2+2.22/1000^2*H1797^3,IF(H1797&lt;735,666+13002/(738-H1797),IF(H1797&lt;900,545+17820/(H1797-731),650)))</f>
        <v>705.4825725970893</v>
      </c>
      <c r="K1797" s="12">
        <f>LambdaP*MassivSS/(dP/1000)/(J1797*RhoA)/(1+I1797/3)*(D1797-H1797)*DeltaT-(EXP(I1797/10)-1)*(D1797-D1796)</f>
        <v>0.21529395180731026</v>
      </c>
      <c r="L1797" s="24">
        <f>L1796+IF(Limit=Oui,MAX(0,O1796),O1796)</f>
        <v>546.97090529775517</v>
      </c>
      <c r="M1797" s="12">
        <f>Cp*RhoP/(N1797*RhoA)*dP/1000*MassivW</f>
        <v>0.40150127780222261</v>
      </c>
      <c r="N1797" s="24">
        <f>IF(L1797&lt;600,425+0.773*L1797-1.69/1000*L1797^2+2.22/1000^2*L1797^3,IF(L1797&lt;735,666+13002/(738-L1797),IF(L1797&lt;900,545+17820/(L1797-731),650)))</f>
        <v>705.4825725970893</v>
      </c>
      <c r="O1797" s="12">
        <f>LambdaP*MassivW/(dP/1000)/(N1797*RhoA)/(1+M1797/3)*(D1797-L1797)*DeltaT-(EXP(M1797/10)-1)*(D1797-D1796)</f>
        <v>0.21529395180731026</v>
      </c>
      <c r="P1797" s="24">
        <f>P1796+IF(Limit=Oui,MAX(0,S1796),S1796)</f>
        <v>546.97090529775517</v>
      </c>
      <c r="Q1797" s="12">
        <f>Cp*RhoP/(R1797*RhoA)*dP/1000*MassivSI</f>
        <v>0.40150127780222261</v>
      </c>
      <c r="R1797" s="24">
        <f>IF(P1797&lt;600,425+0.773*P1797-1.69/1000*P1797^2+2.22/1000^2*P1797^3,IF(P1797&lt;735,666+13002/(738-P1797),IF(P1797&lt;900,545+17820/(P1797-731),650)))</f>
        <v>705.4825725970893</v>
      </c>
      <c r="S1797" s="12">
        <f>LambdaP*MassivSI/(dP/1000)/(R1797*RhoA)/(1+Q1797/3)*(D1797-P1797)*DeltaT-(EXP(Q1797/10)-1)*(D1797-D1796)</f>
        <v>0.21529395180731026</v>
      </c>
    </row>
    <row r="1798" spans="2:19" x14ac:dyDescent="0.25">
      <c r="B1798" s="3">
        <f t="shared" si="108"/>
        <v>8900</v>
      </c>
      <c r="C1798" s="14">
        <f t="shared" si="109"/>
        <v>148.33333333333334</v>
      </c>
      <c r="D1798" s="11">
        <f t="shared" si="110"/>
        <v>1080.7696258328167</v>
      </c>
      <c r="E1798" s="11">
        <f t="shared" si="111"/>
        <v>547.18619924956249</v>
      </c>
      <c r="F1798" s="11">
        <f>L1798</f>
        <v>547.18619924956249</v>
      </c>
      <c r="G1798" s="11">
        <f>P1798</f>
        <v>547.18619924956249</v>
      </c>
      <c r="H1798" s="24">
        <f>H1797+IF(Limit=Oui,MAX(0,K1797),K1797)</f>
        <v>547.18619924956249</v>
      </c>
      <c r="I1798" s="12">
        <f>Cp*RhoP/(J1798*RhoA)*dP/1000*MassivSS</f>
        <v>0.40138892990335923</v>
      </c>
      <c r="J1798" s="24">
        <f>IF(H1798&lt;600,425+0.773*H1798-1.69/1000*H1798^2+2.22/1000^2*H1798^3,IF(H1798&lt;735,666+13002/(738-H1798),IF(H1798&lt;900,545+17820/(H1798-731),650)))</f>
        <v>705.68003565302138</v>
      </c>
      <c r="K1798" s="12">
        <f>LambdaP*MassivSS/(dP/1000)/(J1798*RhoA)/(1+I1798/3)*(D1798-H1798)*DeltaT-(EXP(I1798/10)-1)*(D1798-D1797)</f>
        <v>0.21518914151222093</v>
      </c>
      <c r="L1798" s="24">
        <f>L1797+IF(Limit=Oui,MAX(0,O1797),O1797)</f>
        <v>547.18619924956249</v>
      </c>
      <c r="M1798" s="12">
        <f>Cp*RhoP/(N1798*RhoA)*dP/1000*MassivW</f>
        <v>0.40138892990335923</v>
      </c>
      <c r="N1798" s="24">
        <f>IF(L1798&lt;600,425+0.773*L1798-1.69/1000*L1798^2+2.22/1000^2*L1798^3,IF(L1798&lt;735,666+13002/(738-L1798),IF(L1798&lt;900,545+17820/(L1798-731),650)))</f>
        <v>705.68003565302138</v>
      </c>
      <c r="O1798" s="12">
        <f>LambdaP*MassivW/(dP/1000)/(N1798*RhoA)/(1+M1798/3)*(D1798-L1798)*DeltaT-(EXP(M1798/10)-1)*(D1798-D1797)</f>
        <v>0.21518914151222093</v>
      </c>
      <c r="P1798" s="24">
        <f>P1797+IF(Limit=Oui,MAX(0,S1797),S1797)</f>
        <v>547.18619924956249</v>
      </c>
      <c r="Q1798" s="12">
        <f>Cp*RhoP/(R1798*RhoA)*dP/1000*MassivSI</f>
        <v>0.40138892990335923</v>
      </c>
      <c r="R1798" s="24">
        <f>IF(P1798&lt;600,425+0.773*P1798-1.69/1000*P1798^2+2.22/1000^2*P1798^3,IF(P1798&lt;735,666+13002/(738-P1798),IF(P1798&lt;900,545+17820/(P1798-731),650)))</f>
        <v>705.68003565302138</v>
      </c>
      <c r="S1798" s="12">
        <f>LambdaP*MassivSI/(dP/1000)/(R1798*RhoA)/(1+Q1798/3)*(D1798-P1798)*DeltaT-(EXP(Q1798/10)-1)*(D1798-D1797)</f>
        <v>0.21518914151222093</v>
      </c>
    </row>
    <row r="1799" spans="2:19" x14ac:dyDescent="0.25">
      <c r="B1799" s="3">
        <f t="shared" si="108"/>
        <v>8905</v>
      </c>
      <c r="C1799" s="14">
        <f t="shared" si="109"/>
        <v>148.41666666666666</v>
      </c>
      <c r="D1799" s="11">
        <f t="shared" si="110"/>
        <v>1080.8537064165364</v>
      </c>
      <c r="E1799" s="11">
        <f t="shared" si="111"/>
        <v>547.40138839107476</v>
      </c>
      <c r="F1799" s="11">
        <f>L1799</f>
        <v>547.40138839107476</v>
      </c>
      <c r="G1799" s="11">
        <f>P1799</f>
        <v>547.40138839107476</v>
      </c>
      <c r="H1799" s="24">
        <f>H1798+IF(Limit=Oui,MAX(0,K1798),K1798)</f>
        <v>547.40138839107476</v>
      </c>
      <c r="I1799" s="12">
        <f>Cp*RhoP/(J1799*RhoA)*dP/1000*MassivSS</f>
        <v>0.40127659659523679</v>
      </c>
      <c r="J1799" s="24">
        <f>IF(H1799&lt;600,425+0.773*H1799-1.69/1000*H1799^2+2.22/1000^2*H1799^3,IF(H1799&lt;735,666+13002/(738-H1799),IF(H1799&lt;900,545+17820/(H1799-731),650)))</f>
        <v>705.87758361259216</v>
      </c>
      <c r="K1799" s="12">
        <f>LambdaP*MassivSS/(dP/1000)/(J1799*RhoA)/(1+I1799/3)*(D1799-H1799)*DeltaT-(EXP(I1799/10)-1)*(D1799-D1798)</f>
        <v>0.21508438137563174</v>
      </c>
      <c r="L1799" s="24">
        <f>L1798+IF(Limit=Oui,MAX(0,O1798),O1798)</f>
        <v>547.40138839107476</v>
      </c>
      <c r="M1799" s="12">
        <f>Cp*RhoP/(N1799*RhoA)*dP/1000*MassivW</f>
        <v>0.40127659659523679</v>
      </c>
      <c r="N1799" s="24">
        <f>IF(L1799&lt;600,425+0.773*L1799-1.69/1000*L1799^2+2.22/1000^2*L1799^3,IF(L1799&lt;735,666+13002/(738-L1799),IF(L1799&lt;900,545+17820/(L1799-731),650)))</f>
        <v>705.87758361259216</v>
      </c>
      <c r="O1799" s="12">
        <f>LambdaP*MassivW/(dP/1000)/(N1799*RhoA)/(1+M1799/3)*(D1799-L1799)*DeltaT-(EXP(M1799/10)-1)*(D1799-D1798)</f>
        <v>0.21508438137563174</v>
      </c>
      <c r="P1799" s="24">
        <f>P1798+IF(Limit=Oui,MAX(0,S1798),S1798)</f>
        <v>547.40138839107476</v>
      </c>
      <c r="Q1799" s="12">
        <f>Cp*RhoP/(R1799*RhoA)*dP/1000*MassivSI</f>
        <v>0.40127659659523679</v>
      </c>
      <c r="R1799" s="24">
        <f>IF(P1799&lt;600,425+0.773*P1799-1.69/1000*P1799^2+2.22/1000^2*P1799^3,IF(P1799&lt;735,666+13002/(738-P1799),IF(P1799&lt;900,545+17820/(P1799-731),650)))</f>
        <v>705.87758361259216</v>
      </c>
      <c r="S1799" s="12">
        <f>LambdaP*MassivSI/(dP/1000)/(R1799*RhoA)/(1+Q1799/3)*(D1799-P1799)*DeltaT-(EXP(Q1799/10)-1)*(D1799-D1798)</f>
        <v>0.21508438137563174</v>
      </c>
    </row>
    <row r="1800" spans="2:19" x14ac:dyDescent="0.25">
      <c r="B1800" s="3">
        <f t="shared" si="108"/>
        <v>8910</v>
      </c>
      <c r="C1800" s="14">
        <f t="shared" si="109"/>
        <v>148.5</v>
      </c>
      <c r="D1800" s="11">
        <f t="shared" si="110"/>
        <v>1080.9377398434485</v>
      </c>
      <c r="E1800" s="11">
        <f t="shared" si="111"/>
        <v>547.61647277245038</v>
      </c>
      <c r="F1800" s="11">
        <f>L1800</f>
        <v>547.61647277245038</v>
      </c>
      <c r="G1800" s="11">
        <f>P1800</f>
        <v>547.61647277245038</v>
      </c>
      <c r="H1800" s="24">
        <f>H1799+IF(Limit=Oui,MAX(0,K1799),K1799)</f>
        <v>547.61647277245038</v>
      </c>
      <c r="I1800" s="12">
        <f>Cp*RhoP/(J1800*RhoA)*dP/1000*MassivSS</f>
        <v>0.40116427795483295</v>
      </c>
      <c r="J1800" s="24">
        <f>IF(H1800&lt;600,425+0.773*H1800-1.69/1000*H1800^2+2.22/1000^2*H1800^3,IF(H1800&lt;735,666+13002/(738-H1800),IF(H1800&lt;900,545+17820/(H1800-731),650)))</f>
        <v>706.07521639008439</v>
      </c>
      <c r="K1800" s="12">
        <f>LambdaP*MassivSS/(dP/1000)/(J1800*RhoA)/(1+I1800/3)*(D1800-H1800)*DeltaT-(EXP(I1800/10)-1)*(D1800-D1799)</f>
        <v>0.214979671421758</v>
      </c>
      <c r="L1800" s="24">
        <f>L1799+IF(Limit=Oui,MAX(0,O1799),O1799)</f>
        <v>547.61647277245038</v>
      </c>
      <c r="M1800" s="12">
        <f>Cp*RhoP/(N1800*RhoA)*dP/1000*MassivW</f>
        <v>0.40116427795483295</v>
      </c>
      <c r="N1800" s="24">
        <f>IF(L1800&lt;600,425+0.773*L1800-1.69/1000*L1800^2+2.22/1000^2*L1800^3,IF(L1800&lt;735,666+13002/(738-L1800),IF(L1800&lt;900,545+17820/(L1800-731),650)))</f>
        <v>706.07521639008439</v>
      </c>
      <c r="O1800" s="12">
        <f>LambdaP*MassivW/(dP/1000)/(N1800*RhoA)/(1+M1800/3)*(D1800-L1800)*DeltaT-(EXP(M1800/10)-1)*(D1800-D1799)</f>
        <v>0.214979671421758</v>
      </c>
      <c r="P1800" s="24">
        <f>P1799+IF(Limit=Oui,MAX(0,S1799),S1799)</f>
        <v>547.61647277245038</v>
      </c>
      <c r="Q1800" s="12">
        <f>Cp*RhoP/(R1800*RhoA)*dP/1000*MassivSI</f>
        <v>0.40116427795483295</v>
      </c>
      <c r="R1800" s="24">
        <f>IF(P1800&lt;600,425+0.773*P1800-1.69/1000*P1800^2+2.22/1000^2*P1800^3,IF(P1800&lt;735,666+13002/(738-P1800),IF(P1800&lt;900,545+17820/(P1800-731),650)))</f>
        <v>706.07521639008439</v>
      </c>
      <c r="S1800" s="12">
        <f>LambdaP*MassivSI/(dP/1000)/(R1800*RhoA)/(1+Q1800/3)*(D1800-P1800)*DeltaT-(EXP(Q1800/10)-1)*(D1800-D1799)</f>
        <v>0.214979671421758</v>
      </c>
    </row>
    <row r="1801" spans="2:19" x14ac:dyDescent="0.25">
      <c r="B1801" s="3">
        <f t="shared" si="108"/>
        <v>8915</v>
      </c>
      <c r="C1801" s="14">
        <f t="shared" si="109"/>
        <v>148.58333333333334</v>
      </c>
      <c r="D1801" s="11">
        <f t="shared" si="110"/>
        <v>1081.0217261664193</v>
      </c>
      <c r="E1801" s="11">
        <f t="shared" si="111"/>
        <v>547.83145244387208</v>
      </c>
      <c r="F1801" s="11">
        <f>L1801</f>
        <v>547.83145244387208</v>
      </c>
      <c r="G1801" s="11">
        <f>P1801</f>
        <v>547.83145244387208</v>
      </c>
      <c r="H1801" s="24">
        <f>H1800+IF(Limit=Oui,MAX(0,K1800),K1800)</f>
        <v>547.83145244387208</v>
      </c>
      <c r="I1801" s="12">
        <f>Cp*RhoP/(J1801*RhoA)*dP/1000*MassivSS</f>
        <v>0.40105197405901261</v>
      </c>
      <c r="J1801" s="24">
        <f>IF(H1801&lt;600,425+0.773*H1801-1.69/1000*H1801^2+2.22/1000^2*H1801^3,IF(H1801&lt;735,666+13002/(738-H1801),IF(H1801&lt;900,545+17820/(H1801-731),650)))</f>
        <v>706.27293389971373</v>
      </c>
      <c r="K1801" s="12">
        <f>LambdaP*MassivSS/(dP/1000)/(J1801*RhoA)/(1+I1801/3)*(D1801-H1801)*DeltaT-(EXP(I1801/10)-1)*(D1801-D1800)</f>
        <v>0.21487501167468562</v>
      </c>
      <c r="L1801" s="24">
        <f>L1800+IF(Limit=Oui,MAX(0,O1800),O1800)</f>
        <v>547.83145244387208</v>
      </c>
      <c r="M1801" s="12">
        <f>Cp*RhoP/(N1801*RhoA)*dP/1000*MassivW</f>
        <v>0.40105197405901261</v>
      </c>
      <c r="N1801" s="24">
        <f>IF(L1801&lt;600,425+0.773*L1801-1.69/1000*L1801^2+2.22/1000^2*L1801^3,IF(L1801&lt;735,666+13002/(738-L1801),IF(L1801&lt;900,545+17820/(L1801-731),650)))</f>
        <v>706.27293389971373</v>
      </c>
      <c r="O1801" s="12">
        <f>LambdaP*MassivW/(dP/1000)/(N1801*RhoA)/(1+M1801/3)*(D1801-L1801)*DeltaT-(EXP(M1801/10)-1)*(D1801-D1800)</f>
        <v>0.21487501167468562</v>
      </c>
      <c r="P1801" s="24">
        <f>P1800+IF(Limit=Oui,MAX(0,S1800),S1800)</f>
        <v>547.83145244387208</v>
      </c>
      <c r="Q1801" s="12">
        <f>Cp*RhoP/(R1801*RhoA)*dP/1000*MassivSI</f>
        <v>0.40105197405901261</v>
      </c>
      <c r="R1801" s="24">
        <f>IF(P1801&lt;600,425+0.773*P1801-1.69/1000*P1801^2+2.22/1000^2*P1801^3,IF(P1801&lt;735,666+13002/(738-P1801),IF(P1801&lt;900,545+17820/(P1801-731),650)))</f>
        <v>706.27293389971373</v>
      </c>
      <c r="S1801" s="12">
        <f>LambdaP*MassivSI/(dP/1000)/(R1801*RhoA)/(1+Q1801/3)*(D1801-P1801)*DeltaT-(EXP(Q1801/10)-1)*(D1801-D1800)</f>
        <v>0.21487501167468562</v>
      </c>
    </row>
    <row r="1802" spans="2:19" x14ac:dyDescent="0.25">
      <c r="B1802" s="3">
        <f t="shared" si="108"/>
        <v>8920</v>
      </c>
      <c r="C1802" s="14">
        <f t="shared" si="109"/>
        <v>148.66666666666666</v>
      </c>
      <c r="D1802" s="11">
        <f t="shared" si="110"/>
        <v>1081.1056654382262</v>
      </c>
      <c r="E1802" s="11">
        <f t="shared" si="111"/>
        <v>548.04632745554682</v>
      </c>
      <c r="F1802" s="11">
        <f>L1802</f>
        <v>548.04632745554682</v>
      </c>
      <c r="G1802" s="11">
        <f>P1802</f>
        <v>548.04632745554682</v>
      </c>
      <c r="H1802" s="24">
        <f>H1801+IF(Limit=Oui,MAX(0,K1801),K1801)</f>
        <v>548.04632745554682</v>
      </c>
      <c r="I1802" s="12">
        <f>Cp*RhoP/(J1802*RhoA)*dP/1000*MassivSS</f>
        <v>0.40093968498452692</v>
      </c>
      <c r="J1802" s="24">
        <f>IF(H1802&lt;600,425+0.773*H1802-1.69/1000*H1802^2+2.22/1000^2*H1802^3,IF(H1802&lt;735,666+13002/(738-H1802),IF(H1802&lt;900,545+17820/(H1802-731),650)))</f>
        <v>706.47073605562878</v>
      </c>
      <c r="K1802" s="12">
        <f>LambdaP*MassivSS/(dP/1000)/(J1802*RhoA)/(1+I1802/3)*(D1802-H1802)*DeltaT-(EXP(I1802/10)-1)*(D1802-D1801)</f>
        <v>0.21477040215834342</v>
      </c>
      <c r="L1802" s="24">
        <f>L1801+IF(Limit=Oui,MAX(0,O1801),O1801)</f>
        <v>548.04632745554682</v>
      </c>
      <c r="M1802" s="12">
        <f>Cp*RhoP/(N1802*RhoA)*dP/1000*MassivW</f>
        <v>0.40093968498452692</v>
      </c>
      <c r="N1802" s="24">
        <f>IF(L1802&lt;600,425+0.773*L1802-1.69/1000*L1802^2+2.22/1000^2*L1802^3,IF(L1802&lt;735,666+13002/(738-L1802),IF(L1802&lt;900,545+17820/(L1802-731),650)))</f>
        <v>706.47073605562878</v>
      </c>
      <c r="O1802" s="12">
        <f>LambdaP*MassivW/(dP/1000)/(N1802*RhoA)/(1+M1802/3)*(D1802-L1802)*DeltaT-(EXP(M1802/10)-1)*(D1802-D1801)</f>
        <v>0.21477040215834342</v>
      </c>
      <c r="P1802" s="24">
        <f>P1801+IF(Limit=Oui,MAX(0,S1801),S1801)</f>
        <v>548.04632745554682</v>
      </c>
      <c r="Q1802" s="12">
        <f>Cp*RhoP/(R1802*RhoA)*dP/1000*MassivSI</f>
        <v>0.40093968498452692</v>
      </c>
      <c r="R1802" s="24">
        <f>IF(P1802&lt;600,425+0.773*P1802-1.69/1000*P1802^2+2.22/1000^2*P1802^3,IF(P1802&lt;735,666+13002/(738-P1802),IF(P1802&lt;900,545+17820/(P1802-731),650)))</f>
        <v>706.47073605562878</v>
      </c>
      <c r="S1802" s="12">
        <f>LambdaP*MassivSI/(dP/1000)/(R1802*RhoA)/(1+Q1802/3)*(D1802-P1802)*DeltaT-(EXP(Q1802/10)-1)*(D1802-D1801)</f>
        <v>0.21477040215834342</v>
      </c>
    </row>
    <row r="1803" spans="2:19" x14ac:dyDescent="0.25">
      <c r="B1803" s="3">
        <f t="shared" si="108"/>
        <v>8925</v>
      </c>
      <c r="C1803" s="14">
        <f t="shared" si="109"/>
        <v>148.75</v>
      </c>
      <c r="D1803" s="11">
        <f t="shared" si="110"/>
        <v>1081.1895577115581</v>
      </c>
      <c r="E1803" s="11">
        <f t="shared" si="111"/>
        <v>548.26109785770518</v>
      </c>
      <c r="F1803" s="11">
        <f>L1803</f>
        <v>548.26109785770518</v>
      </c>
      <c r="G1803" s="11">
        <f>P1803</f>
        <v>548.26109785770518</v>
      </c>
      <c r="H1803" s="24">
        <f>H1802+IF(Limit=Oui,MAX(0,K1802),K1802)</f>
        <v>548.26109785770518</v>
      </c>
      <c r="I1803" s="12">
        <f>Cp*RhoP/(J1803*RhoA)*dP/1000*MassivSS</f>
        <v>0.40082741080801465</v>
      </c>
      <c r="J1803" s="24">
        <f>IF(H1803&lt;600,425+0.773*H1803-1.69/1000*H1803^2+2.22/1000^2*H1803^3,IF(H1803&lt;735,666+13002/(738-H1803),IF(H1803&lt;900,545+17820/(H1803-731),650)))</f>
        <v>706.66862277191092</v>
      </c>
      <c r="K1803" s="12">
        <f>LambdaP*MassivSS/(dP/1000)/(J1803*RhoA)/(1+I1803/3)*(D1803-H1803)*DeltaT-(EXP(I1803/10)-1)*(D1803-D1802)</f>
        <v>0.21466584289653176</v>
      </c>
      <c r="L1803" s="24">
        <f>L1802+IF(Limit=Oui,MAX(0,O1802),O1802)</f>
        <v>548.26109785770518</v>
      </c>
      <c r="M1803" s="12">
        <f>Cp*RhoP/(N1803*RhoA)*dP/1000*MassivW</f>
        <v>0.40082741080801465</v>
      </c>
      <c r="N1803" s="24">
        <f>IF(L1803&lt;600,425+0.773*L1803-1.69/1000*L1803^2+2.22/1000^2*L1803^3,IF(L1803&lt;735,666+13002/(738-L1803),IF(L1803&lt;900,545+17820/(L1803-731),650)))</f>
        <v>706.66862277191092</v>
      </c>
      <c r="O1803" s="12">
        <f>LambdaP*MassivW/(dP/1000)/(N1803*RhoA)/(1+M1803/3)*(D1803-L1803)*DeltaT-(EXP(M1803/10)-1)*(D1803-D1802)</f>
        <v>0.21466584289653176</v>
      </c>
      <c r="P1803" s="24">
        <f>P1802+IF(Limit=Oui,MAX(0,S1802),S1802)</f>
        <v>548.26109785770518</v>
      </c>
      <c r="Q1803" s="12">
        <f>Cp*RhoP/(R1803*RhoA)*dP/1000*MassivSI</f>
        <v>0.40082741080801465</v>
      </c>
      <c r="R1803" s="24">
        <f>IF(P1803&lt;600,425+0.773*P1803-1.69/1000*P1803^2+2.22/1000^2*P1803^3,IF(P1803&lt;735,666+13002/(738-P1803),IF(P1803&lt;900,545+17820/(P1803-731),650)))</f>
        <v>706.66862277191092</v>
      </c>
      <c r="S1803" s="12">
        <f>LambdaP*MassivSI/(dP/1000)/(R1803*RhoA)/(1+Q1803/3)*(D1803-P1803)*DeltaT-(EXP(Q1803/10)-1)*(D1803-D1802)</f>
        <v>0.21466584289653176</v>
      </c>
    </row>
    <row r="1804" spans="2:19" x14ac:dyDescent="0.25">
      <c r="B1804" s="3">
        <f t="shared" si="108"/>
        <v>8930</v>
      </c>
      <c r="C1804" s="14">
        <f t="shared" si="109"/>
        <v>148.83333333333334</v>
      </c>
      <c r="D1804" s="11">
        <f t="shared" si="110"/>
        <v>1081.2734030390156</v>
      </c>
      <c r="E1804" s="11">
        <f t="shared" si="111"/>
        <v>548.47576370060176</v>
      </c>
      <c r="F1804" s="11">
        <f>L1804</f>
        <v>548.47576370060176</v>
      </c>
      <c r="G1804" s="11">
        <f>P1804</f>
        <v>548.47576370060176</v>
      </c>
      <c r="H1804" s="24">
        <f>H1803+IF(Limit=Oui,MAX(0,K1803),K1803)</f>
        <v>548.47576370060176</v>
      </c>
      <c r="I1804" s="12">
        <f>Cp*RhoP/(J1804*RhoA)*dP/1000*MassivSS</f>
        <v>0.40071515160600013</v>
      </c>
      <c r="J1804" s="24">
        <f>IF(H1804&lt;600,425+0.773*H1804-1.69/1000*H1804^2+2.22/1000^2*H1804^3,IF(H1804&lt;735,666+13002/(738-H1804),IF(H1804&lt;900,545+17820/(H1804-731),650)))</f>
        <v>706.86659396257619</v>
      </c>
      <c r="K1804" s="12">
        <f>LambdaP*MassivSS/(dP/1000)/(J1804*RhoA)/(1+I1804/3)*(D1804-H1804)*DeltaT-(EXP(I1804/10)-1)*(D1804-D1803)</f>
        <v>0.21456133391290355</v>
      </c>
      <c r="L1804" s="24">
        <f>L1803+IF(Limit=Oui,MAX(0,O1803),O1803)</f>
        <v>548.47576370060176</v>
      </c>
      <c r="M1804" s="12">
        <f>Cp*RhoP/(N1804*RhoA)*dP/1000*MassivW</f>
        <v>0.40071515160600013</v>
      </c>
      <c r="N1804" s="24">
        <f>IF(L1804&lt;600,425+0.773*L1804-1.69/1000*L1804^2+2.22/1000^2*L1804^3,IF(L1804&lt;735,666+13002/(738-L1804),IF(L1804&lt;900,545+17820/(L1804-731),650)))</f>
        <v>706.86659396257619</v>
      </c>
      <c r="O1804" s="12">
        <f>LambdaP*MassivW/(dP/1000)/(N1804*RhoA)/(1+M1804/3)*(D1804-L1804)*DeltaT-(EXP(M1804/10)-1)*(D1804-D1803)</f>
        <v>0.21456133391290355</v>
      </c>
      <c r="P1804" s="24">
        <f>P1803+IF(Limit=Oui,MAX(0,S1803),S1803)</f>
        <v>548.47576370060176</v>
      </c>
      <c r="Q1804" s="12">
        <f>Cp*RhoP/(R1804*RhoA)*dP/1000*MassivSI</f>
        <v>0.40071515160600013</v>
      </c>
      <c r="R1804" s="24">
        <f>IF(P1804&lt;600,425+0.773*P1804-1.69/1000*P1804^2+2.22/1000^2*P1804^3,IF(P1804&lt;735,666+13002/(738-P1804),IF(P1804&lt;900,545+17820/(P1804-731),650)))</f>
        <v>706.86659396257619</v>
      </c>
      <c r="S1804" s="12">
        <f>LambdaP*MassivSI/(dP/1000)/(R1804*RhoA)/(1+Q1804/3)*(D1804-P1804)*DeltaT-(EXP(Q1804/10)-1)*(D1804-D1803)</f>
        <v>0.21456133391290355</v>
      </c>
    </row>
    <row r="1805" spans="2:19" x14ac:dyDescent="0.25">
      <c r="B1805" s="3">
        <f t="shared" si="108"/>
        <v>8935</v>
      </c>
      <c r="C1805" s="14">
        <f t="shared" si="109"/>
        <v>148.91666666666666</v>
      </c>
      <c r="D1805" s="11">
        <f t="shared" si="110"/>
        <v>1081.3572014731108</v>
      </c>
      <c r="E1805" s="11">
        <f t="shared" si="111"/>
        <v>548.69032503451467</v>
      </c>
      <c r="F1805" s="11">
        <f>L1805</f>
        <v>548.69032503451467</v>
      </c>
      <c r="G1805" s="11">
        <f>P1805</f>
        <v>548.69032503451467</v>
      </c>
      <c r="H1805" s="24">
        <f>H1804+IF(Limit=Oui,MAX(0,K1804),K1804)</f>
        <v>548.69032503451467</v>
      </c>
      <c r="I1805" s="12">
        <f>Cp*RhoP/(J1805*RhoA)*dP/1000*MassivSS</f>
        <v>0.40060290745489435</v>
      </c>
      <c r="J1805" s="24">
        <f>IF(H1805&lt;600,425+0.773*H1805-1.69/1000*H1805^2+2.22/1000^2*H1805^3,IF(H1805&lt;735,666+13002/(738-H1805),IF(H1805&lt;900,545+17820/(H1805-731),650)))</f>
        <v>707.06464954157445</v>
      </c>
      <c r="K1805" s="12">
        <f>LambdaP*MassivSS/(dP/1000)/(J1805*RhoA)/(1+I1805/3)*(D1805-H1805)*DeltaT-(EXP(I1805/10)-1)*(D1805-D1804)</f>
        <v>0.21445687523100171</v>
      </c>
      <c r="L1805" s="24">
        <f>L1804+IF(Limit=Oui,MAX(0,O1804),O1804)</f>
        <v>548.69032503451467</v>
      </c>
      <c r="M1805" s="12">
        <f>Cp*RhoP/(N1805*RhoA)*dP/1000*MassivW</f>
        <v>0.40060290745489435</v>
      </c>
      <c r="N1805" s="24">
        <f>IF(L1805&lt;600,425+0.773*L1805-1.69/1000*L1805^2+2.22/1000^2*L1805^3,IF(L1805&lt;735,666+13002/(738-L1805),IF(L1805&lt;900,545+17820/(L1805-731),650)))</f>
        <v>707.06464954157445</v>
      </c>
      <c r="O1805" s="12">
        <f>LambdaP*MassivW/(dP/1000)/(N1805*RhoA)/(1+M1805/3)*(D1805-L1805)*DeltaT-(EXP(M1805/10)-1)*(D1805-D1804)</f>
        <v>0.21445687523100171</v>
      </c>
      <c r="P1805" s="24">
        <f>P1804+IF(Limit=Oui,MAX(0,S1804),S1804)</f>
        <v>548.69032503451467</v>
      </c>
      <c r="Q1805" s="12">
        <f>Cp*RhoP/(R1805*RhoA)*dP/1000*MassivSI</f>
        <v>0.40060290745489435</v>
      </c>
      <c r="R1805" s="24">
        <f>IF(P1805&lt;600,425+0.773*P1805-1.69/1000*P1805^2+2.22/1000^2*P1805^3,IF(P1805&lt;735,666+13002/(738-P1805),IF(P1805&lt;900,545+17820/(P1805-731),650)))</f>
        <v>707.06464954157445</v>
      </c>
      <c r="S1805" s="12">
        <f>LambdaP*MassivSI/(dP/1000)/(R1805*RhoA)/(1+Q1805/3)*(D1805-P1805)*DeltaT-(EXP(Q1805/10)-1)*(D1805-D1804)</f>
        <v>0.21445687523100171</v>
      </c>
    </row>
    <row r="1806" spans="2:19" x14ac:dyDescent="0.25">
      <c r="B1806" s="3">
        <f t="shared" si="108"/>
        <v>8940</v>
      </c>
      <c r="C1806" s="14">
        <f t="shared" si="109"/>
        <v>149</v>
      </c>
      <c r="D1806" s="11">
        <f t="shared" si="110"/>
        <v>1081.4409530662679</v>
      </c>
      <c r="E1806" s="11">
        <f t="shared" si="111"/>
        <v>548.90478190974568</v>
      </c>
      <c r="F1806" s="11">
        <f>L1806</f>
        <v>548.90478190974568</v>
      </c>
      <c r="G1806" s="11">
        <f>P1806</f>
        <v>548.90478190974568</v>
      </c>
      <c r="H1806" s="24">
        <f>H1805+IF(Limit=Oui,MAX(0,K1805),K1805)</f>
        <v>548.90478190974568</v>
      </c>
      <c r="I1806" s="12">
        <f>Cp*RhoP/(J1806*RhoA)*dP/1000*MassivSS</f>
        <v>0.40049067843099312</v>
      </c>
      <c r="J1806" s="24">
        <f>IF(H1806&lt;600,425+0.773*H1806-1.69/1000*H1806^2+2.22/1000^2*H1806^3,IF(H1806&lt;735,666+13002/(738-H1806),IF(H1806&lt;900,545+17820/(H1806-731),650)))</f>
        <v>707.26278942279214</v>
      </c>
      <c r="K1806" s="12">
        <f>LambdaP*MassivSS/(dP/1000)/(J1806*RhoA)/(1+I1806/3)*(D1806-H1806)*DeltaT-(EXP(I1806/10)-1)*(D1806-D1805)</f>
        <v>0.21435246687419399</v>
      </c>
      <c r="L1806" s="24">
        <f>L1805+IF(Limit=Oui,MAX(0,O1805),O1805)</f>
        <v>548.90478190974568</v>
      </c>
      <c r="M1806" s="12">
        <f>Cp*RhoP/(N1806*RhoA)*dP/1000*MassivW</f>
        <v>0.40049067843099312</v>
      </c>
      <c r="N1806" s="24">
        <f>IF(L1806&lt;600,425+0.773*L1806-1.69/1000*L1806^2+2.22/1000^2*L1806^3,IF(L1806&lt;735,666+13002/(738-L1806),IF(L1806&lt;900,545+17820/(L1806-731),650)))</f>
        <v>707.26278942279214</v>
      </c>
      <c r="O1806" s="12">
        <f>LambdaP*MassivW/(dP/1000)/(N1806*RhoA)/(1+M1806/3)*(D1806-L1806)*DeltaT-(EXP(M1806/10)-1)*(D1806-D1805)</f>
        <v>0.21435246687419399</v>
      </c>
      <c r="P1806" s="24">
        <f>P1805+IF(Limit=Oui,MAX(0,S1805),S1805)</f>
        <v>548.90478190974568</v>
      </c>
      <c r="Q1806" s="12">
        <f>Cp*RhoP/(R1806*RhoA)*dP/1000*MassivSI</f>
        <v>0.40049067843099312</v>
      </c>
      <c r="R1806" s="24">
        <f>IF(P1806&lt;600,425+0.773*P1806-1.69/1000*P1806^2+2.22/1000^2*P1806^3,IF(P1806&lt;735,666+13002/(738-P1806),IF(P1806&lt;900,545+17820/(P1806-731),650)))</f>
        <v>707.26278942279214</v>
      </c>
      <c r="S1806" s="12">
        <f>LambdaP*MassivSI/(dP/1000)/(R1806*RhoA)/(1+Q1806/3)*(D1806-P1806)*DeltaT-(EXP(Q1806/10)-1)*(D1806-D1805)</f>
        <v>0.21435246687419399</v>
      </c>
    </row>
    <row r="1807" spans="2:19" x14ac:dyDescent="0.25">
      <c r="B1807" s="3">
        <f t="shared" si="108"/>
        <v>8945</v>
      </c>
      <c r="C1807" s="14">
        <f t="shared" si="109"/>
        <v>149.08333333333334</v>
      </c>
      <c r="D1807" s="11">
        <f t="shared" si="110"/>
        <v>1081.5246578708229</v>
      </c>
      <c r="E1807" s="11">
        <f t="shared" si="111"/>
        <v>549.11913437661985</v>
      </c>
      <c r="F1807" s="11">
        <f>L1807</f>
        <v>549.11913437661985</v>
      </c>
      <c r="G1807" s="11">
        <f>P1807</f>
        <v>549.11913437661985</v>
      </c>
      <c r="H1807" s="24">
        <f>H1806+IF(Limit=Oui,MAX(0,K1806),K1806)</f>
        <v>549.11913437661985</v>
      </c>
      <c r="I1807" s="12">
        <f>Cp*RhoP/(J1807*RhoA)*dP/1000*MassivSS</f>
        <v>0.40037846461047871</v>
      </c>
      <c r="J1807" s="24">
        <f>IF(H1807&lt;600,425+0.773*H1807-1.69/1000*H1807^2+2.22/1000^2*H1807^3,IF(H1807&lt;735,666+13002/(738-H1807),IF(H1807&lt;900,545+17820/(H1807-731),650)))</f>
        <v>707.46101352004985</v>
      </c>
      <c r="K1807" s="12">
        <f>LambdaP*MassivSS/(dP/1000)/(J1807*RhoA)/(1+I1807/3)*(D1807-H1807)*DeltaT-(EXP(I1807/10)-1)*(D1807-D1806)</f>
        <v>0.21424810886575729</v>
      </c>
      <c r="L1807" s="24">
        <f>L1806+IF(Limit=Oui,MAX(0,O1806),O1806)</f>
        <v>549.11913437661985</v>
      </c>
      <c r="M1807" s="12">
        <f>Cp*RhoP/(N1807*RhoA)*dP/1000*MassivW</f>
        <v>0.40037846461047871</v>
      </c>
      <c r="N1807" s="24">
        <f>IF(L1807&lt;600,425+0.773*L1807-1.69/1000*L1807^2+2.22/1000^2*L1807^3,IF(L1807&lt;735,666+13002/(738-L1807),IF(L1807&lt;900,545+17820/(L1807-731),650)))</f>
        <v>707.46101352004985</v>
      </c>
      <c r="O1807" s="12">
        <f>LambdaP*MassivW/(dP/1000)/(N1807*RhoA)/(1+M1807/3)*(D1807-L1807)*DeltaT-(EXP(M1807/10)-1)*(D1807-D1806)</f>
        <v>0.21424810886575729</v>
      </c>
      <c r="P1807" s="24">
        <f>P1806+IF(Limit=Oui,MAX(0,S1806),S1806)</f>
        <v>549.11913437661985</v>
      </c>
      <c r="Q1807" s="12">
        <f>Cp*RhoP/(R1807*RhoA)*dP/1000*MassivSI</f>
        <v>0.40037846461047871</v>
      </c>
      <c r="R1807" s="24">
        <f>IF(P1807&lt;600,425+0.773*P1807-1.69/1000*P1807^2+2.22/1000^2*P1807^3,IF(P1807&lt;735,666+13002/(738-P1807),IF(P1807&lt;900,545+17820/(P1807-731),650)))</f>
        <v>707.46101352004985</v>
      </c>
      <c r="S1807" s="12">
        <f>LambdaP*MassivSI/(dP/1000)/(R1807*RhoA)/(1+Q1807/3)*(D1807-P1807)*DeltaT-(EXP(Q1807/10)-1)*(D1807-D1806)</f>
        <v>0.21424810886575729</v>
      </c>
    </row>
    <row r="1808" spans="2:19" x14ac:dyDescent="0.25">
      <c r="B1808" s="3">
        <f t="shared" si="108"/>
        <v>8950</v>
      </c>
      <c r="C1808" s="14">
        <f t="shared" si="109"/>
        <v>149.16666666666666</v>
      </c>
      <c r="D1808" s="11">
        <f t="shared" si="110"/>
        <v>1081.6083159390246</v>
      </c>
      <c r="E1808" s="11">
        <f t="shared" si="111"/>
        <v>549.33338248548557</v>
      </c>
      <c r="F1808" s="11">
        <f>L1808</f>
        <v>549.33338248548557</v>
      </c>
      <c r="G1808" s="11">
        <f>P1808</f>
        <v>549.33338248548557</v>
      </c>
      <c r="H1808" s="24">
        <f>H1807+IF(Limit=Oui,MAX(0,K1807),K1807)</f>
        <v>549.33338248548557</v>
      </c>
      <c r="I1808" s="12">
        <f>Cp*RhoP/(J1808*RhoA)*dP/1000*MassivSS</f>
        <v>0.40026626606941829</v>
      </c>
      <c r="J1808" s="24">
        <f>IF(H1808&lt;600,425+0.773*H1808-1.69/1000*H1808^2+2.22/1000^2*H1808^3,IF(H1808&lt;735,666+13002/(738-H1808),IF(H1808&lt;900,545+17820/(H1808-731),650)))</f>
        <v>707.65932174710474</v>
      </c>
      <c r="K1808" s="12">
        <f>LambdaP*MassivSS/(dP/1000)/(J1808*RhoA)/(1+I1808/3)*(D1808-H1808)*DeltaT-(EXP(I1808/10)-1)*(D1808-D1807)</f>
        <v>0.21414380122879398</v>
      </c>
      <c r="L1808" s="24">
        <f>L1807+IF(Limit=Oui,MAX(0,O1807),O1807)</f>
        <v>549.33338248548557</v>
      </c>
      <c r="M1808" s="12">
        <f>Cp*RhoP/(N1808*RhoA)*dP/1000*MassivW</f>
        <v>0.40026626606941829</v>
      </c>
      <c r="N1808" s="24">
        <f>IF(L1808&lt;600,425+0.773*L1808-1.69/1000*L1808^2+2.22/1000^2*L1808^3,IF(L1808&lt;735,666+13002/(738-L1808),IF(L1808&lt;900,545+17820/(L1808-731),650)))</f>
        <v>707.65932174710474</v>
      </c>
      <c r="O1808" s="12">
        <f>LambdaP*MassivW/(dP/1000)/(N1808*RhoA)/(1+M1808/3)*(D1808-L1808)*DeltaT-(EXP(M1808/10)-1)*(D1808-D1807)</f>
        <v>0.21414380122879398</v>
      </c>
      <c r="P1808" s="24">
        <f>P1807+IF(Limit=Oui,MAX(0,S1807),S1807)</f>
        <v>549.33338248548557</v>
      </c>
      <c r="Q1808" s="12">
        <f>Cp*RhoP/(R1808*RhoA)*dP/1000*MassivSI</f>
        <v>0.40026626606941829</v>
      </c>
      <c r="R1808" s="24">
        <f>IF(P1808&lt;600,425+0.773*P1808-1.69/1000*P1808^2+2.22/1000^2*P1808^3,IF(P1808&lt;735,666+13002/(738-P1808),IF(P1808&lt;900,545+17820/(P1808-731),650)))</f>
        <v>707.65932174710474</v>
      </c>
      <c r="S1808" s="12">
        <f>LambdaP*MassivSI/(dP/1000)/(R1808*RhoA)/(1+Q1808/3)*(D1808-P1808)*DeltaT-(EXP(Q1808/10)-1)*(D1808-D1807)</f>
        <v>0.21414380122879398</v>
      </c>
    </row>
    <row r="1809" spans="2:19" x14ac:dyDescent="0.25">
      <c r="B1809" s="3">
        <f t="shared" si="108"/>
        <v>8955</v>
      </c>
      <c r="C1809" s="14">
        <f t="shared" si="109"/>
        <v>149.25</v>
      </c>
      <c r="D1809" s="11">
        <f t="shared" si="110"/>
        <v>1081.6919273230337</v>
      </c>
      <c r="E1809" s="11">
        <f t="shared" si="111"/>
        <v>549.5475262867144</v>
      </c>
      <c r="F1809" s="11">
        <f>L1809</f>
        <v>549.5475262867144</v>
      </c>
      <c r="G1809" s="11">
        <f>P1809</f>
        <v>549.5475262867144</v>
      </c>
      <c r="H1809" s="24">
        <f>H1808+IF(Limit=Oui,MAX(0,K1808),K1808)</f>
        <v>549.5475262867144</v>
      </c>
      <c r="I1809" s="12">
        <f>Cp*RhoP/(J1809*RhoA)*dP/1000*MassivSS</f>
        <v>0.40015408288376358</v>
      </c>
      <c r="J1809" s="24">
        <f>IF(H1809&lt;600,425+0.773*H1809-1.69/1000*H1809^2+2.22/1000^2*H1809^3,IF(H1809&lt;735,666+13002/(738-H1809),IF(H1809&lt;900,545+17820/(H1809-731),650)))</f>
        <v>707.85771401765135</v>
      </c>
      <c r="K1809" s="12">
        <f>LambdaP*MassivSS/(dP/1000)/(J1809*RhoA)/(1+I1809/3)*(D1809-H1809)*DeltaT-(EXP(I1809/10)-1)*(D1809-D1808)</f>
        <v>0.21403954398629652</v>
      </c>
      <c r="L1809" s="24">
        <f>L1808+IF(Limit=Oui,MAX(0,O1808),O1808)</f>
        <v>549.5475262867144</v>
      </c>
      <c r="M1809" s="12">
        <f>Cp*RhoP/(N1809*RhoA)*dP/1000*MassivW</f>
        <v>0.40015408288376358</v>
      </c>
      <c r="N1809" s="24">
        <f>IF(L1809&lt;600,425+0.773*L1809-1.69/1000*L1809^2+2.22/1000^2*L1809^3,IF(L1809&lt;735,666+13002/(738-L1809),IF(L1809&lt;900,545+17820/(L1809-731),650)))</f>
        <v>707.85771401765135</v>
      </c>
      <c r="O1809" s="12">
        <f>LambdaP*MassivW/(dP/1000)/(N1809*RhoA)/(1+M1809/3)*(D1809-L1809)*DeltaT-(EXP(M1809/10)-1)*(D1809-D1808)</f>
        <v>0.21403954398629652</v>
      </c>
      <c r="P1809" s="24">
        <f>P1808+IF(Limit=Oui,MAX(0,S1808),S1808)</f>
        <v>549.5475262867144</v>
      </c>
      <c r="Q1809" s="12">
        <f>Cp*RhoP/(R1809*RhoA)*dP/1000*MassivSI</f>
        <v>0.40015408288376358</v>
      </c>
      <c r="R1809" s="24">
        <f>IF(P1809&lt;600,425+0.773*P1809-1.69/1000*P1809^2+2.22/1000^2*P1809^3,IF(P1809&lt;735,666+13002/(738-P1809),IF(P1809&lt;900,545+17820/(P1809-731),650)))</f>
        <v>707.85771401765135</v>
      </c>
      <c r="S1809" s="12">
        <f>LambdaP*MassivSI/(dP/1000)/(R1809*RhoA)/(1+Q1809/3)*(D1809-P1809)*DeltaT-(EXP(Q1809/10)-1)*(D1809-D1808)</f>
        <v>0.21403954398629652</v>
      </c>
    </row>
    <row r="1810" spans="2:19" x14ac:dyDescent="0.25">
      <c r="B1810" s="3">
        <f t="shared" si="108"/>
        <v>8960</v>
      </c>
      <c r="C1810" s="14">
        <f t="shared" si="109"/>
        <v>149.33333333333334</v>
      </c>
      <c r="D1810" s="11">
        <f t="shared" si="110"/>
        <v>1081.7754920749248</v>
      </c>
      <c r="E1810" s="11">
        <f t="shared" si="111"/>
        <v>549.76156583070065</v>
      </c>
      <c r="F1810" s="11">
        <f>L1810</f>
        <v>549.76156583070065</v>
      </c>
      <c r="G1810" s="11">
        <f>P1810</f>
        <v>549.76156583070065</v>
      </c>
      <c r="H1810" s="24">
        <f>H1809+IF(Limit=Oui,MAX(0,K1809),K1809)</f>
        <v>549.76156583070065</v>
      </c>
      <c r="I1810" s="12">
        <f>Cp*RhoP/(J1810*RhoA)*dP/1000*MassivSS</f>
        <v>0.40004191512935156</v>
      </c>
      <c r="J1810" s="24">
        <f>IF(H1810&lt;600,425+0.773*H1810-1.69/1000*H1810^2+2.22/1000^2*H1810^3,IF(H1810&lt;735,666+13002/(738-H1810),IF(H1810&lt;900,545+17820/(H1810-731),650)))</f>
        <v>708.05619024532098</v>
      </c>
      <c r="K1810" s="12">
        <f>LambdaP*MassivSS/(dP/1000)/(J1810*RhoA)/(1+I1810/3)*(D1810-H1810)*DeltaT-(EXP(I1810/10)-1)*(D1810-D1809)</f>
        <v>0.21393533716107449</v>
      </c>
      <c r="L1810" s="24">
        <f>L1809+IF(Limit=Oui,MAX(0,O1809),O1809)</f>
        <v>549.76156583070065</v>
      </c>
      <c r="M1810" s="12">
        <f>Cp*RhoP/(N1810*RhoA)*dP/1000*MassivW</f>
        <v>0.40004191512935156</v>
      </c>
      <c r="N1810" s="24">
        <f>IF(L1810&lt;600,425+0.773*L1810-1.69/1000*L1810^2+2.22/1000^2*L1810^3,IF(L1810&lt;735,666+13002/(738-L1810),IF(L1810&lt;900,545+17820/(L1810-731),650)))</f>
        <v>708.05619024532098</v>
      </c>
      <c r="O1810" s="12">
        <f>LambdaP*MassivW/(dP/1000)/(N1810*RhoA)/(1+M1810/3)*(D1810-L1810)*DeltaT-(EXP(M1810/10)-1)*(D1810-D1809)</f>
        <v>0.21393533716107449</v>
      </c>
      <c r="P1810" s="24">
        <f>P1809+IF(Limit=Oui,MAX(0,S1809),S1809)</f>
        <v>549.76156583070065</v>
      </c>
      <c r="Q1810" s="12">
        <f>Cp*RhoP/(R1810*RhoA)*dP/1000*MassivSI</f>
        <v>0.40004191512935156</v>
      </c>
      <c r="R1810" s="24">
        <f>IF(P1810&lt;600,425+0.773*P1810-1.69/1000*P1810^2+2.22/1000^2*P1810^3,IF(P1810&lt;735,666+13002/(738-P1810),IF(P1810&lt;900,545+17820/(P1810-731),650)))</f>
        <v>708.05619024532098</v>
      </c>
      <c r="S1810" s="12">
        <f>LambdaP*MassivSI/(dP/1000)/(R1810*RhoA)/(1+Q1810/3)*(D1810-P1810)*DeltaT-(EXP(Q1810/10)-1)*(D1810-D1809)</f>
        <v>0.21393533716107449</v>
      </c>
    </row>
    <row r="1811" spans="2:19" x14ac:dyDescent="0.25">
      <c r="B1811" s="3">
        <f t="shared" ref="B1811:B1874" si="112">B1810+DeltaT</f>
        <v>8965</v>
      </c>
      <c r="C1811" s="14">
        <f t="shared" ref="C1811:C1874" si="113">B1811/60</f>
        <v>149.41666666666666</v>
      </c>
      <c r="D1811" s="11">
        <f t="shared" ref="D1811:D1874" si="114">20+345*LOG(8*C1811+1,10)</f>
        <v>1081.8590102466842</v>
      </c>
      <c r="E1811" s="11">
        <f t="shared" ref="E1811:E1874" si="115">H1811</f>
        <v>549.97550116786169</v>
      </c>
      <c r="F1811" s="11">
        <f>L1811</f>
        <v>549.97550116786169</v>
      </c>
      <c r="G1811" s="11">
        <f>P1811</f>
        <v>549.97550116786169</v>
      </c>
      <c r="H1811" s="24">
        <f>H1810+IF(Limit=Oui,MAX(0,K1810),K1810)</f>
        <v>549.97550116786169</v>
      </c>
      <c r="I1811" s="12">
        <f>Cp*RhoP/(J1811*RhoA)*dP/1000*MassivSS</f>
        <v>0.39992976288190341</v>
      </c>
      <c r="J1811" s="24">
        <f>IF(H1811&lt;600,425+0.773*H1811-1.69/1000*H1811^2+2.22/1000^2*H1811^3,IF(H1811&lt;735,666+13002/(738-H1811),IF(H1811&lt;900,545+17820/(H1811-731),650)))</f>
        <v>708.25475034368264</v>
      </c>
      <c r="K1811" s="12">
        <f>LambdaP*MassivSS/(dP/1000)/(J1811*RhoA)/(1+I1811/3)*(D1811-H1811)*DeltaT-(EXP(I1811/10)-1)*(D1811-D1810)</f>
        <v>0.21383118077588345</v>
      </c>
      <c r="L1811" s="24">
        <f>L1810+IF(Limit=Oui,MAX(0,O1810),O1810)</f>
        <v>549.97550116786169</v>
      </c>
      <c r="M1811" s="12">
        <f>Cp*RhoP/(N1811*RhoA)*dP/1000*MassivW</f>
        <v>0.39992976288190341</v>
      </c>
      <c r="N1811" s="24">
        <f>IF(L1811&lt;600,425+0.773*L1811-1.69/1000*L1811^2+2.22/1000^2*L1811^3,IF(L1811&lt;735,666+13002/(738-L1811),IF(L1811&lt;900,545+17820/(L1811-731),650)))</f>
        <v>708.25475034368264</v>
      </c>
      <c r="O1811" s="12">
        <f>LambdaP*MassivW/(dP/1000)/(N1811*RhoA)/(1+M1811/3)*(D1811-L1811)*DeltaT-(EXP(M1811/10)-1)*(D1811-D1810)</f>
        <v>0.21383118077588345</v>
      </c>
      <c r="P1811" s="24">
        <f>P1810+IF(Limit=Oui,MAX(0,S1810),S1810)</f>
        <v>549.97550116786169</v>
      </c>
      <c r="Q1811" s="12">
        <f>Cp*RhoP/(R1811*RhoA)*dP/1000*MassivSI</f>
        <v>0.39992976288190341</v>
      </c>
      <c r="R1811" s="24">
        <f>IF(P1811&lt;600,425+0.773*P1811-1.69/1000*P1811^2+2.22/1000^2*P1811^3,IF(P1811&lt;735,666+13002/(738-P1811),IF(P1811&lt;900,545+17820/(P1811-731),650)))</f>
        <v>708.25475034368264</v>
      </c>
      <c r="S1811" s="12">
        <f>LambdaP*MassivSI/(dP/1000)/(R1811*RhoA)/(1+Q1811/3)*(D1811-P1811)*DeltaT-(EXP(Q1811/10)-1)*(D1811-D1810)</f>
        <v>0.21383118077588345</v>
      </c>
    </row>
    <row r="1812" spans="2:19" x14ac:dyDescent="0.25">
      <c r="B1812" s="3">
        <f t="shared" si="112"/>
        <v>8970</v>
      </c>
      <c r="C1812" s="14">
        <f t="shared" si="113"/>
        <v>149.5</v>
      </c>
      <c r="D1812" s="11">
        <f t="shared" si="114"/>
        <v>1081.9424818902114</v>
      </c>
      <c r="E1812" s="11">
        <f t="shared" si="115"/>
        <v>550.18933234863755</v>
      </c>
      <c r="F1812" s="11">
        <f>L1812</f>
        <v>550.18933234863755</v>
      </c>
      <c r="G1812" s="11">
        <f>P1812</f>
        <v>550.18933234863755</v>
      </c>
      <c r="H1812" s="24">
        <f>H1811+IF(Limit=Oui,MAX(0,K1811),K1811)</f>
        <v>550.18933234863755</v>
      </c>
      <c r="I1812" s="12">
        <f>Cp*RhoP/(J1812*RhoA)*dP/1000*MassivSS</f>
        <v>0.39981762621702449</v>
      </c>
      <c r="J1812" s="24">
        <f>IF(H1812&lt;600,425+0.773*H1812-1.69/1000*H1812^2+2.22/1000^2*H1812^3,IF(H1812&lt;735,666+13002/(738-H1812),IF(H1812&lt;900,545+17820/(H1812-731),650)))</f>
        <v>708.45339422624397</v>
      </c>
      <c r="K1812" s="12">
        <f>LambdaP*MassivSS/(dP/1000)/(J1812*RhoA)/(1+I1812/3)*(D1812-H1812)*DeltaT-(EXP(I1812/10)-1)*(D1812-D1811)</f>
        <v>0.21372707485328657</v>
      </c>
      <c r="L1812" s="24">
        <f>L1811+IF(Limit=Oui,MAX(0,O1811),O1811)</f>
        <v>550.18933234863755</v>
      </c>
      <c r="M1812" s="12">
        <f>Cp*RhoP/(N1812*RhoA)*dP/1000*MassivW</f>
        <v>0.39981762621702449</v>
      </c>
      <c r="N1812" s="24">
        <f>IF(L1812&lt;600,425+0.773*L1812-1.69/1000*L1812^2+2.22/1000^2*L1812^3,IF(L1812&lt;735,666+13002/(738-L1812),IF(L1812&lt;900,545+17820/(L1812-731),650)))</f>
        <v>708.45339422624397</v>
      </c>
      <c r="O1812" s="12">
        <f>LambdaP*MassivW/(dP/1000)/(N1812*RhoA)/(1+M1812/3)*(D1812-L1812)*DeltaT-(EXP(M1812/10)-1)*(D1812-D1811)</f>
        <v>0.21372707485328657</v>
      </c>
      <c r="P1812" s="24">
        <f>P1811+IF(Limit=Oui,MAX(0,S1811),S1811)</f>
        <v>550.18933234863755</v>
      </c>
      <c r="Q1812" s="12">
        <f>Cp*RhoP/(R1812*RhoA)*dP/1000*MassivSI</f>
        <v>0.39981762621702449</v>
      </c>
      <c r="R1812" s="24">
        <f>IF(P1812&lt;600,425+0.773*P1812-1.69/1000*P1812^2+2.22/1000^2*P1812^3,IF(P1812&lt;735,666+13002/(738-P1812),IF(P1812&lt;900,545+17820/(P1812-731),650)))</f>
        <v>708.45339422624397</v>
      </c>
      <c r="S1812" s="12">
        <f>LambdaP*MassivSI/(dP/1000)/(R1812*RhoA)/(1+Q1812/3)*(D1812-P1812)*DeltaT-(EXP(Q1812/10)-1)*(D1812-D1811)</f>
        <v>0.21372707485328657</v>
      </c>
    </row>
    <row r="1813" spans="2:19" x14ac:dyDescent="0.25">
      <c r="B1813" s="3">
        <f t="shared" si="112"/>
        <v>8975</v>
      </c>
      <c r="C1813" s="14">
        <f t="shared" si="113"/>
        <v>149.58333333333334</v>
      </c>
      <c r="D1813" s="11">
        <f t="shared" si="114"/>
        <v>1082.0259070573204</v>
      </c>
      <c r="E1813" s="11">
        <f t="shared" si="115"/>
        <v>550.40305942349084</v>
      </c>
      <c r="F1813" s="11">
        <f>L1813</f>
        <v>550.40305942349084</v>
      </c>
      <c r="G1813" s="11">
        <f>P1813</f>
        <v>550.40305942349084</v>
      </c>
      <c r="H1813" s="24">
        <f>H1812+IF(Limit=Oui,MAX(0,K1812),K1812)</f>
        <v>550.40305942349084</v>
      </c>
      <c r="I1813" s="12">
        <f>Cp*RhoP/(J1813*RhoA)*dP/1000*MassivSS</f>
        <v>0.39970550521020398</v>
      </c>
      <c r="J1813" s="24">
        <f>IF(H1813&lt;600,425+0.773*H1813-1.69/1000*H1813^2+2.22/1000^2*H1813^3,IF(H1813&lt;735,666+13002/(738-H1813),IF(H1813&lt;900,545+17820/(H1813-731),650)))</f>
        <v>708.65212180645142</v>
      </c>
      <c r="K1813" s="12">
        <f>LambdaP*MassivSS/(dP/1000)/(J1813*RhoA)/(1+I1813/3)*(D1813-H1813)*DeltaT-(EXP(I1813/10)-1)*(D1813-D1812)</f>
        <v>0.21362301941568293</v>
      </c>
      <c r="L1813" s="24">
        <f>L1812+IF(Limit=Oui,MAX(0,O1812),O1812)</f>
        <v>550.40305942349084</v>
      </c>
      <c r="M1813" s="12">
        <f>Cp*RhoP/(N1813*RhoA)*dP/1000*MassivW</f>
        <v>0.39970550521020398</v>
      </c>
      <c r="N1813" s="24">
        <f>IF(L1813&lt;600,425+0.773*L1813-1.69/1000*L1813^2+2.22/1000^2*L1813^3,IF(L1813&lt;735,666+13002/(738-L1813),IF(L1813&lt;900,545+17820/(L1813-731),650)))</f>
        <v>708.65212180645142</v>
      </c>
      <c r="O1813" s="12">
        <f>LambdaP*MassivW/(dP/1000)/(N1813*RhoA)/(1+M1813/3)*(D1813-L1813)*DeltaT-(EXP(M1813/10)-1)*(D1813-D1812)</f>
        <v>0.21362301941568293</v>
      </c>
      <c r="P1813" s="24">
        <f>P1812+IF(Limit=Oui,MAX(0,S1812),S1812)</f>
        <v>550.40305942349084</v>
      </c>
      <c r="Q1813" s="12">
        <f>Cp*RhoP/(R1813*RhoA)*dP/1000*MassivSI</f>
        <v>0.39970550521020398</v>
      </c>
      <c r="R1813" s="24">
        <f>IF(P1813&lt;600,425+0.773*P1813-1.69/1000*P1813^2+2.22/1000^2*P1813^3,IF(P1813&lt;735,666+13002/(738-P1813),IF(P1813&lt;900,545+17820/(P1813-731),650)))</f>
        <v>708.65212180645142</v>
      </c>
      <c r="S1813" s="12">
        <f>LambdaP*MassivSI/(dP/1000)/(R1813*RhoA)/(1+Q1813/3)*(D1813-P1813)*DeltaT-(EXP(Q1813/10)-1)*(D1813-D1812)</f>
        <v>0.21362301941568293</v>
      </c>
    </row>
    <row r="1814" spans="2:19" x14ac:dyDescent="0.25">
      <c r="B1814" s="3">
        <f t="shared" si="112"/>
        <v>8980</v>
      </c>
      <c r="C1814" s="14">
        <f t="shared" si="113"/>
        <v>149.66666666666666</v>
      </c>
      <c r="D1814" s="11">
        <f t="shared" si="114"/>
        <v>1082.1092857997373</v>
      </c>
      <c r="E1814" s="11">
        <f t="shared" si="115"/>
        <v>550.61668244290649</v>
      </c>
      <c r="F1814" s="11">
        <f>L1814</f>
        <v>550.61668244290649</v>
      </c>
      <c r="G1814" s="11">
        <f>P1814</f>
        <v>550.61668244290649</v>
      </c>
      <c r="H1814" s="24">
        <f>H1813+IF(Limit=Oui,MAX(0,K1813),K1813)</f>
        <v>550.61668244290649</v>
      </c>
      <c r="I1814" s="12">
        <f>Cp*RhoP/(J1814*RhoA)*dP/1000*MassivSS</f>
        <v>0.39959339993681492</v>
      </c>
      <c r="J1814" s="24">
        <f>IF(H1814&lt;600,425+0.773*H1814-1.69/1000*H1814^2+2.22/1000^2*H1814^3,IF(H1814&lt;735,666+13002/(738-H1814),IF(H1814&lt;900,545+17820/(H1814-731),650)))</f>
        <v>708.85093299769085</v>
      </c>
      <c r="K1814" s="12">
        <f>LambdaP*MassivSS/(dP/1000)/(J1814*RhoA)/(1+I1814/3)*(D1814-H1814)*DeltaT-(EXP(I1814/10)-1)*(D1814-D1813)</f>
        <v>0.21351901448542723</v>
      </c>
      <c r="L1814" s="24">
        <f>L1813+IF(Limit=Oui,MAX(0,O1813),O1813)</f>
        <v>550.61668244290649</v>
      </c>
      <c r="M1814" s="12">
        <f>Cp*RhoP/(N1814*RhoA)*dP/1000*MassivW</f>
        <v>0.39959339993681492</v>
      </c>
      <c r="N1814" s="24">
        <f>IF(L1814&lt;600,425+0.773*L1814-1.69/1000*L1814^2+2.22/1000^2*L1814^3,IF(L1814&lt;735,666+13002/(738-L1814),IF(L1814&lt;900,545+17820/(L1814-731),650)))</f>
        <v>708.85093299769085</v>
      </c>
      <c r="O1814" s="12">
        <f>LambdaP*MassivW/(dP/1000)/(N1814*RhoA)/(1+M1814/3)*(D1814-L1814)*DeltaT-(EXP(M1814/10)-1)*(D1814-D1813)</f>
        <v>0.21351901448542723</v>
      </c>
      <c r="P1814" s="24">
        <f>P1813+IF(Limit=Oui,MAX(0,S1813),S1813)</f>
        <v>550.61668244290649</v>
      </c>
      <c r="Q1814" s="12">
        <f>Cp*RhoP/(R1814*RhoA)*dP/1000*MassivSI</f>
        <v>0.39959339993681492</v>
      </c>
      <c r="R1814" s="24">
        <f>IF(P1814&lt;600,425+0.773*P1814-1.69/1000*P1814^2+2.22/1000^2*P1814^3,IF(P1814&lt;735,666+13002/(738-P1814),IF(P1814&lt;900,545+17820/(P1814-731),650)))</f>
        <v>708.85093299769085</v>
      </c>
      <c r="S1814" s="12">
        <f>LambdaP*MassivSI/(dP/1000)/(R1814*RhoA)/(1+Q1814/3)*(D1814-P1814)*DeltaT-(EXP(Q1814/10)-1)*(D1814-D1813)</f>
        <v>0.21351901448542723</v>
      </c>
    </row>
    <row r="1815" spans="2:19" x14ac:dyDescent="0.25">
      <c r="B1815" s="3">
        <f t="shared" si="112"/>
        <v>8985</v>
      </c>
      <c r="C1815" s="14">
        <f t="shared" si="113"/>
        <v>149.75</v>
      </c>
      <c r="D1815" s="11">
        <f t="shared" si="114"/>
        <v>1082.1926181691026</v>
      </c>
      <c r="E1815" s="11">
        <f t="shared" si="115"/>
        <v>550.83020145739192</v>
      </c>
      <c r="F1815" s="11">
        <f>L1815</f>
        <v>550.83020145739192</v>
      </c>
      <c r="G1815" s="11">
        <f>P1815</f>
        <v>550.83020145739192</v>
      </c>
      <c r="H1815" s="24">
        <f>H1814+IF(Limit=Oui,MAX(0,K1814),K1814)</f>
        <v>550.83020145739192</v>
      </c>
      <c r="I1815" s="12">
        <f>Cp*RhoP/(J1815*RhoA)*dP/1000*MassivSS</f>
        <v>0.3994813104721136</v>
      </c>
      <c r="J1815" s="24">
        <f>IF(H1815&lt;600,425+0.773*H1815-1.69/1000*H1815^2+2.22/1000^2*H1815^3,IF(H1815&lt;735,666+13002/(738-H1815),IF(H1815&lt;900,545+17820/(H1815-731),650)))</f>
        <v>709.0498277132881</v>
      </c>
      <c r="K1815" s="12">
        <f>LambdaP*MassivSS/(dP/1000)/(J1815*RhoA)/(1+I1815/3)*(D1815-H1815)*DeltaT-(EXP(I1815/10)-1)*(D1815-D1814)</f>
        <v>0.2134150600846639</v>
      </c>
      <c r="L1815" s="24">
        <f>L1814+IF(Limit=Oui,MAX(0,O1814),O1814)</f>
        <v>550.83020145739192</v>
      </c>
      <c r="M1815" s="12">
        <f>Cp*RhoP/(N1815*RhoA)*dP/1000*MassivW</f>
        <v>0.3994813104721136</v>
      </c>
      <c r="N1815" s="24">
        <f>IF(L1815&lt;600,425+0.773*L1815-1.69/1000*L1815^2+2.22/1000^2*L1815^3,IF(L1815&lt;735,666+13002/(738-L1815),IF(L1815&lt;900,545+17820/(L1815-731),650)))</f>
        <v>709.0498277132881</v>
      </c>
      <c r="O1815" s="12">
        <f>LambdaP*MassivW/(dP/1000)/(N1815*RhoA)/(1+M1815/3)*(D1815-L1815)*DeltaT-(EXP(M1815/10)-1)*(D1815-D1814)</f>
        <v>0.2134150600846639</v>
      </c>
      <c r="P1815" s="24">
        <f>P1814+IF(Limit=Oui,MAX(0,S1814),S1814)</f>
        <v>550.83020145739192</v>
      </c>
      <c r="Q1815" s="12">
        <f>Cp*RhoP/(R1815*RhoA)*dP/1000*MassivSI</f>
        <v>0.3994813104721136</v>
      </c>
      <c r="R1815" s="24">
        <f>IF(P1815&lt;600,425+0.773*P1815-1.69/1000*P1815^2+2.22/1000^2*P1815^3,IF(P1815&lt;735,666+13002/(738-P1815),IF(P1815&lt;900,545+17820/(P1815-731),650)))</f>
        <v>709.0498277132881</v>
      </c>
      <c r="S1815" s="12">
        <f>LambdaP*MassivSI/(dP/1000)/(R1815*RhoA)/(1+Q1815/3)*(D1815-P1815)*DeltaT-(EXP(Q1815/10)-1)*(D1815-D1814)</f>
        <v>0.2134150600846639</v>
      </c>
    </row>
    <row r="1816" spans="2:19" x14ac:dyDescent="0.25">
      <c r="B1816" s="3">
        <f t="shared" si="112"/>
        <v>8990</v>
      </c>
      <c r="C1816" s="14">
        <f t="shared" si="113"/>
        <v>149.83333333333334</v>
      </c>
      <c r="D1816" s="11">
        <f t="shared" si="114"/>
        <v>1082.2759042169707</v>
      </c>
      <c r="E1816" s="11">
        <f t="shared" si="115"/>
        <v>551.04361651747661</v>
      </c>
      <c r="F1816" s="11">
        <f>L1816</f>
        <v>551.04361651747661</v>
      </c>
      <c r="G1816" s="11">
        <f>P1816</f>
        <v>551.04361651747661</v>
      </c>
      <c r="H1816" s="24">
        <f>H1815+IF(Limit=Oui,MAX(0,K1815),K1815)</f>
        <v>551.04361651747661</v>
      </c>
      <c r="I1816" s="12">
        <f>Cp*RhoP/(J1816*RhoA)*dP/1000*MassivSS</f>
        <v>0.39936923689123932</v>
      </c>
      <c r="J1816" s="24">
        <f>IF(H1816&lt;600,425+0.773*H1816-1.69/1000*H1816^2+2.22/1000^2*H1816^3,IF(H1816&lt;735,666+13002/(738-H1816),IF(H1816&lt;900,545+17820/(H1816-731),650)))</f>
        <v>709.24880586650943</v>
      </c>
      <c r="K1816" s="12">
        <f>LambdaP*MassivSS/(dP/1000)/(J1816*RhoA)/(1+I1816/3)*(D1816-H1816)*DeltaT-(EXP(I1816/10)-1)*(D1816-D1815)</f>
        <v>0.21331115623541963</v>
      </c>
      <c r="L1816" s="24">
        <f>L1815+IF(Limit=Oui,MAX(0,O1815),O1815)</f>
        <v>551.04361651747661</v>
      </c>
      <c r="M1816" s="12">
        <f>Cp*RhoP/(N1816*RhoA)*dP/1000*MassivW</f>
        <v>0.39936923689123932</v>
      </c>
      <c r="N1816" s="24">
        <f>IF(L1816&lt;600,425+0.773*L1816-1.69/1000*L1816^2+2.22/1000^2*L1816^3,IF(L1816&lt;735,666+13002/(738-L1816),IF(L1816&lt;900,545+17820/(L1816-731),650)))</f>
        <v>709.24880586650943</v>
      </c>
      <c r="O1816" s="12">
        <f>LambdaP*MassivW/(dP/1000)/(N1816*RhoA)/(1+M1816/3)*(D1816-L1816)*DeltaT-(EXP(M1816/10)-1)*(D1816-D1815)</f>
        <v>0.21331115623541963</v>
      </c>
      <c r="P1816" s="24">
        <f>P1815+IF(Limit=Oui,MAX(0,S1815),S1815)</f>
        <v>551.04361651747661</v>
      </c>
      <c r="Q1816" s="12">
        <f>Cp*RhoP/(R1816*RhoA)*dP/1000*MassivSI</f>
        <v>0.39936923689123932</v>
      </c>
      <c r="R1816" s="24">
        <f>IF(P1816&lt;600,425+0.773*P1816-1.69/1000*P1816^2+2.22/1000^2*P1816^3,IF(P1816&lt;735,666+13002/(738-P1816),IF(P1816&lt;900,545+17820/(P1816-731),650)))</f>
        <v>709.24880586650943</v>
      </c>
      <c r="S1816" s="12">
        <f>LambdaP*MassivSI/(dP/1000)/(R1816*RhoA)/(1+Q1816/3)*(D1816-P1816)*DeltaT-(EXP(Q1816/10)-1)*(D1816-D1815)</f>
        <v>0.21331115623541963</v>
      </c>
    </row>
    <row r="1817" spans="2:19" x14ac:dyDescent="0.25">
      <c r="B1817" s="3">
        <f t="shared" si="112"/>
        <v>8995</v>
      </c>
      <c r="C1817" s="14">
        <f t="shared" si="113"/>
        <v>149.91666666666666</v>
      </c>
      <c r="D1817" s="11">
        <f t="shared" si="114"/>
        <v>1082.3591439948098</v>
      </c>
      <c r="E1817" s="11">
        <f t="shared" si="115"/>
        <v>551.25692767371197</v>
      </c>
      <c r="F1817" s="11">
        <f>L1817</f>
        <v>551.25692767371197</v>
      </c>
      <c r="G1817" s="11">
        <f>P1817</f>
        <v>551.25692767371197</v>
      </c>
      <c r="H1817" s="24">
        <f>H1816+IF(Limit=Oui,MAX(0,K1816),K1816)</f>
        <v>551.25692767371197</v>
      </c>
      <c r="I1817" s="12">
        <f>Cp*RhoP/(J1817*RhoA)*dP/1000*MassivSS</f>
        <v>0.399257179269215</v>
      </c>
      <c r="J1817" s="24">
        <f>IF(H1817&lt;600,425+0.773*H1817-1.69/1000*H1817^2+2.22/1000^2*H1817^3,IF(H1817&lt;735,666+13002/(738-H1817),IF(H1817&lt;900,545+17820/(H1817-731),650)))</f>
        <v>709.44786737056188</v>
      </c>
      <c r="K1817" s="12">
        <f>LambdaP*MassivSS/(dP/1000)/(J1817*RhoA)/(1+I1817/3)*(D1817-H1817)*DeltaT-(EXP(I1817/10)-1)*(D1817-D1816)</f>
        <v>0.21320730295961307</v>
      </c>
      <c r="L1817" s="24">
        <f>L1816+IF(Limit=Oui,MAX(0,O1816),O1816)</f>
        <v>551.25692767371197</v>
      </c>
      <c r="M1817" s="12">
        <f>Cp*RhoP/(N1817*RhoA)*dP/1000*MassivW</f>
        <v>0.399257179269215</v>
      </c>
      <c r="N1817" s="24">
        <f>IF(L1817&lt;600,425+0.773*L1817-1.69/1000*L1817^2+2.22/1000^2*L1817^3,IF(L1817&lt;735,666+13002/(738-L1817),IF(L1817&lt;900,545+17820/(L1817-731),650)))</f>
        <v>709.44786737056188</v>
      </c>
      <c r="O1817" s="12">
        <f>LambdaP*MassivW/(dP/1000)/(N1817*RhoA)/(1+M1817/3)*(D1817-L1817)*DeltaT-(EXP(M1817/10)-1)*(D1817-D1816)</f>
        <v>0.21320730295961307</v>
      </c>
      <c r="P1817" s="24">
        <f>P1816+IF(Limit=Oui,MAX(0,S1816),S1816)</f>
        <v>551.25692767371197</v>
      </c>
      <c r="Q1817" s="12">
        <f>Cp*RhoP/(R1817*RhoA)*dP/1000*MassivSI</f>
        <v>0.399257179269215</v>
      </c>
      <c r="R1817" s="24">
        <f>IF(P1817&lt;600,425+0.773*P1817-1.69/1000*P1817^2+2.22/1000^2*P1817^3,IF(P1817&lt;735,666+13002/(738-P1817),IF(P1817&lt;900,545+17820/(P1817-731),650)))</f>
        <v>709.44786737056188</v>
      </c>
      <c r="S1817" s="12">
        <f>LambdaP*MassivSI/(dP/1000)/(R1817*RhoA)/(1+Q1817/3)*(D1817-P1817)*DeltaT-(EXP(Q1817/10)-1)*(D1817-D1816)</f>
        <v>0.21320730295961307</v>
      </c>
    </row>
    <row r="1818" spans="2:19" x14ac:dyDescent="0.25">
      <c r="B1818" s="3">
        <f t="shared" si="112"/>
        <v>9000</v>
      </c>
      <c r="C1818" s="14">
        <f t="shared" si="113"/>
        <v>150</v>
      </c>
      <c r="D1818" s="11">
        <f t="shared" si="114"/>
        <v>1082.4423375540025</v>
      </c>
      <c r="E1818" s="11">
        <f t="shared" si="115"/>
        <v>551.4701349766716</v>
      </c>
      <c r="F1818" s="11">
        <f>L1818</f>
        <v>551.4701349766716</v>
      </c>
      <c r="G1818" s="11">
        <f>P1818</f>
        <v>551.4701349766716</v>
      </c>
      <c r="H1818" s="24">
        <f>H1817+IF(Limit=Oui,MAX(0,K1817),K1817)</f>
        <v>551.4701349766716</v>
      </c>
      <c r="I1818" s="12">
        <f>Cp*RhoP/(J1818*RhoA)*dP/1000*MassivSS</f>
        <v>0.39914513768094534</v>
      </c>
      <c r="J1818" s="24">
        <f>IF(H1818&lt;600,425+0.773*H1818-1.69/1000*H1818^2+2.22/1000^2*H1818^3,IF(H1818&lt;735,666+13002/(738-H1818),IF(H1818&lt;900,545+17820/(H1818-731),650)))</f>
        <v>709.64701213859428</v>
      </c>
      <c r="K1818" s="12">
        <f>LambdaP*MassivSS/(dP/1000)/(J1818*RhoA)/(1+I1818/3)*(D1818-H1818)*DeltaT-(EXP(I1818/10)-1)*(D1818-D1817)</f>
        <v>0.21310350027898942</v>
      </c>
      <c r="L1818" s="24">
        <f>L1817+IF(Limit=Oui,MAX(0,O1817),O1817)</f>
        <v>551.4701349766716</v>
      </c>
      <c r="M1818" s="12">
        <f>Cp*RhoP/(N1818*RhoA)*dP/1000*MassivW</f>
        <v>0.39914513768094534</v>
      </c>
      <c r="N1818" s="24">
        <f>IF(L1818&lt;600,425+0.773*L1818-1.69/1000*L1818^2+2.22/1000^2*L1818^3,IF(L1818&lt;735,666+13002/(738-L1818),IF(L1818&lt;900,545+17820/(L1818-731),650)))</f>
        <v>709.64701213859428</v>
      </c>
      <c r="O1818" s="12">
        <f>LambdaP*MassivW/(dP/1000)/(N1818*RhoA)/(1+M1818/3)*(D1818-L1818)*DeltaT-(EXP(M1818/10)-1)*(D1818-D1817)</f>
        <v>0.21310350027898942</v>
      </c>
      <c r="P1818" s="24">
        <f>P1817+IF(Limit=Oui,MAX(0,S1817),S1817)</f>
        <v>551.4701349766716</v>
      </c>
      <c r="Q1818" s="12">
        <f>Cp*RhoP/(R1818*RhoA)*dP/1000*MassivSI</f>
        <v>0.39914513768094534</v>
      </c>
      <c r="R1818" s="24">
        <f>IF(P1818&lt;600,425+0.773*P1818-1.69/1000*P1818^2+2.22/1000^2*P1818^3,IF(P1818&lt;735,666+13002/(738-P1818),IF(P1818&lt;900,545+17820/(P1818-731),650)))</f>
        <v>709.64701213859428</v>
      </c>
      <c r="S1818" s="12">
        <f>LambdaP*MassivSI/(dP/1000)/(R1818*RhoA)/(1+Q1818/3)*(D1818-P1818)*DeltaT-(EXP(Q1818/10)-1)*(D1818-D1817)</f>
        <v>0.21310350027898942</v>
      </c>
    </row>
    <row r="1819" spans="2:19" x14ac:dyDescent="0.25">
      <c r="B1819" s="3">
        <f t="shared" si="112"/>
        <v>9005</v>
      </c>
      <c r="C1819" s="14">
        <f t="shared" si="113"/>
        <v>150.08333333333334</v>
      </c>
      <c r="D1819" s="11">
        <f t="shared" si="114"/>
        <v>1082.5254849458458</v>
      </c>
      <c r="E1819" s="11">
        <f t="shared" si="115"/>
        <v>551.68323847695058</v>
      </c>
      <c r="F1819" s="11">
        <f>L1819</f>
        <v>551.68323847695058</v>
      </c>
      <c r="G1819" s="11">
        <f>P1819</f>
        <v>551.68323847695058</v>
      </c>
      <c r="H1819" s="24">
        <f>H1818+IF(Limit=Oui,MAX(0,K1818),K1818)</f>
        <v>551.68323847695058</v>
      </c>
      <c r="I1819" s="12">
        <f>Cp*RhoP/(J1819*RhoA)*dP/1000*MassivSS</f>
        <v>0.39903311220121773</v>
      </c>
      <c r="J1819" s="24">
        <f>IF(H1819&lt;600,425+0.773*H1819-1.69/1000*H1819^2+2.22/1000^2*H1819^3,IF(H1819&lt;735,666+13002/(738-H1819),IF(H1819&lt;900,545+17820/(H1819-731),650)))</f>
        <v>709.84624008369769</v>
      </c>
      <c r="K1819" s="12">
        <f>LambdaP*MassivSS/(dP/1000)/(J1819*RhoA)/(1+I1819/3)*(D1819-H1819)*DeltaT-(EXP(I1819/10)-1)*(D1819-D1818)</f>
        <v>0.21299974821519563</v>
      </c>
      <c r="L1819" s="24">
        <f>L1818+IF(Limit=Oui,MAX(0,O1818),O1818)</f>
        <v>551.68323847695058</v>
      </c>
      <c r="M1819" s="12">
        <f>Cp*RhoP/(N1819*RhoA)*dP/1000*MassivW</f>
        <v>0.39903311220121773</v>
      </c>
      <c r="N1819" s="24">
        <f>IF(L1819&lt;600,425+0.773*L1819-1.69/1000*L1819^2+2.22/1000^2*L1819^3,IF(L1819&lt;735,666+13002/(738-L1819),IF(L1819&lt;900,545+17820/(L1819-731),650)))</f>
        <v>709.84624008369769</v>
      </c>
      <c r="O1819" s="12">
        <f>LambdaP*MassivW/(dP/1000)/(N1819*RhoA)/(1+M1819/3)*(D1819-L1819)*DeltaT-(EXP(M1819/10)-1)*(D1819-D1818)</f>
        <v>0.21299974821519563</v>
      </c>
      <c r="P1819" s="24">
        <f>P1818+IF(Limit=Oui,MAX(0,S1818),S1818)</f>
        <v>551.68323847695058</v>
      </c>
      <c r="Q1819" s="12">
        <f>Cp*RhoP/(R1819*RhoA)*dP/1000*MassivSI</f>
        <v>0.39903311220121773</v>
      </c>
      <c r="R1819" s="24">
        <f>IF(P1819&lt;600,425+0.773*P1819-1.69/1000*P1819^2+2.22/1000^2*P1819^3,IF(P1819&lt;735,666+13002/(738-P1819),IF(P1819&lt;900,545+17820/(P1819-731),650)))</f>
        <v>709.84624008369769</v>
      </c>
      <c r="S1819" s="12">
        <f>LambdaP*MassivSI/(dP/1000)/(R1819*RhoA)/(1+Q1819/3)*(D1819-P1819)*DeltaT-(EXP(Q1819/10)-1)*(D1819-D1818)</f>
        <v>0.21299974821519563</v>
      </c>
    </row>
    <row r="1820" spans="2:19" x14ac:dyDescent="0.25">
      <c r="B1820" s="3">
        <f t="shared" si="112"/>
        <v>9010</v>
      </c>
      <c r="C1820" s="14">
        <f t="shared" si="113"/>
        <v>150.16666666666666</v>
      </c>
      <c r="D1820" s="11">
        <f t="shared" si="114"/>
        <v>1082.6085862215518</v>
      </c>
      <c r="E1820" s="11">
        <f t="shared" si="115"/>
        <v>551.8962382251658</v>
      </c>
      <c r="F1820" s="11">
        <f>L1820</f>
        <v>551.8962382251658</v>
      </c>
      <c r="G1820" s="11">
        <f>P1820</f>
        <v>551.8962382251658</v>
      </c>
      <c r="H1820" s="24">
        <f>H1819+IF(Limit=Oui,MAX(0,K1819),K1819)</f>
        <v>551.8962382251658</v>
      </c>
      <c r="I1820" s="12">
        <f>Cp*RhoP/(J1820*RhoA)*dP/1000*MassivSS</f>
        <v>0.3989211029047019</v>
      </c>
      <c r="J1820" s="24">
        <f>IF(H1820&lt;600,425+0.773*H1820-1.69/1000*H1820^2+2.22/1000^2*H1820^3,IF(H1820&lt;735,666+13002/(738-H1820),IF(H1820&lt;900,545+17820/(H1820-731),650)))</f>
        <v>710.04555111890556</v>
      </c>
      <c r="K1820" s="12">
        <f>LambdaP*MassivSS/(dP/1000)/(J1820*RhoA)/(1+I1820/3)*(D1820-H1820)*DeltaT-(EXP(I1820/10)-1)*(D1820-D1819)</f>
        <v>0.21289604678970581</v>
      </c>
      <c r="L1820" s="24">
        <f>L1819+IF(Limit=Oui,MAX(0,O1819),O1819)</f>
        <v>551.8962382251658</v>
      </c>
      <c r="M1820" s="12">
        <f>Cp*RhoP/(N1820*RhoA)*dP/1000*MassivW</f>
        <v>0.3989211029047019</v>
      </c>
      <c r="N1820" s="24">
        <f>IF(L1820&lt;600,425+0.773*L1820-1.69/1000*L1820^2+2.22/1000^2*L1820^3,IF(L1820&lt;735,666+13002/(738-L1820),IF(L1820&lt;900,545+17820/(L1820-731),650)))</f>
        <v>710.04555111890556</v>
      </c>
      <c r="O1820" s="12">
        <f>LambdaP*MassivW/(dP/1000)/(N1820*RhoA)/(1+M1820/3)*(D1820-L1820)*DeltaT-(EXP(M1820/10)-1)*(D1820-D1819)</f>
        <v>0.21289604678970581</v>
      </c>
      <c r="P1820" s="24">
        <f>P1819+IF(Limit=Oui,MAX(0,S1819),S1819)</f>
        <v>551.8962382251658</v>
      </c>
      <c r="Q1820" s="12">
        <f>Cp*RhoP/(R1820*RhoA)*dP/1000*MassivSI</f>
        <v>0.3989211029047019</v>
      </c>
      <c r="R1820" s="24">
        <f>IF(P1820&lt;600,425+0.773*P1820-1.69/1000*P1820^2+2.22/1000^2*P1820^3,IF(P1820&lt;735,666+13002/(738-P1820),IF(P1820&lt;900,545+17820/(P1820-731),650)))</f>
        <v>710.04555111890556</v>
      </c>
      <c r="S1820" s="12">
        <f>LambdaP*MassivSI/(dP/1000)/(R1820*RhoA)/(1+Q1820/3)*(D1820-P1820)*DeltaT-(EXP(Q1820/10)-1)*(D1820-D1819)</f>
        <v>0.21289604678970581</v>
      </c>
    </row>
    <row r="1821" spans="2:19" x14ac:dyDescent="0.25">
      <c r="B1821" s="3">
        <f t="shared" si="112"/>
        <v>9015</v>
      </c>
      <c r="C1821" s="14">
        <f t="shared" si="113"/>
        <v>150.25</v>
      </c>
      <c r="D1821" s="11">
        <f t="shared" si="114"/>
        <v>1082.6916414322463</v>
      </c>
      <c r="E1821" s="11">
        <f t="shared" si="115"/>
        <v>552.10913427195555</v>
      </c>
      <c r="F1821" s="11">
        <f>L1821</f>
        <v>552.10913427195555</v>
      </c>
      <c r="G1821" s="11">
        <f>P1821</f>
        <v>552.10913427195555</v>
      </c>
      <c r="H1821" s="24">
        <f>H1820+IF(Limit=Oui,MAX(0,K1820),K1820)</f>
        <v>552.10913427195555</v>
      </c>
      <c r="I1821" s="12">
        <f>Cp*RhoP/(J1821*RhoA)*dP/1000*MassivSS</f>
        <v>0.39880910986594925</v>
      </c>
      <c r="J1821" s="24">
        <f>IF(H1821&lt;600,425+0.773*H1821-1.69/1000*H1821^2+2.22/1000^2*H1821^3,IF(H1821&lt;735,666+13002/(738-H1821),IF(H1821&lt;900,545+17820/(H1821-731),650)))</f>
        <v>710.24494515719448</v>
      </c>
      <c r="K1821" s="12">
        <f>LambdaP*MassivSS/(dP/1000)/(J1821*RhoA)/(1+I1821/3)*(D1821-H1821)*DeltaT-(EXP(I1821/10)-1)*(D1821-D1820)</f>
        <v>0.21279239602392305</v>
      </c>
      <c r="L1821" s="24">
        <f>L1820+IF(Limit=Oui,MAX(0,O1820),O1820)</f>
        <v>552.10913427195555</v>
      </c>
      <c r="M1821" s="12">
        <f>Cp*RhoP/(N1821*RhoA)*dP/1000*MassivW</f>
        <v>0.39880910986594925</v>
      </c>
      <c r="N1821" s="24">
        <f>IF(L1821&lt;600,425+0.773*L1821-1.69/1000*L1821^2+2.22/1000^2*L1821^3,IF(L1821&lt;735,666+13002/(738-L1821),IF(L1821&lt;900,545+17820/(L1821-731),650)))</f>
        <v>710.24494515719448</v>
      </c>
      <c r="O1821" s="12">
        <f>LambdaP*MassivW/(dP/1000)/(N1821*RhoA)/(1+M1821/3)*(D1821-L1821)*DeltaT-(EXP(M1821/10)-1)*(D1821-D1820)</f>
        <v>0.21279239602392305</v>
      </c>
      <c r="P1821" s="24">
        <f>P1820+IF(Limit=Oui,MAX(0,S1820),S1820)</f>
        <v>552.10913427195555</v>
      </c>
      <c r="Q1821" s="12">
        <f>Cp*RhoP/(R1821*RhoA)*dP/1000*MassivSI</f>
        <v>0.39880910986594925</v>
      </c>
      <c r="R1821" s="24">
        <f>IF(P1821&lt;600,425+0.773*P1821-1.69/1000*P1821^2+2.22/1000^2*P1821^3,IF(P1821&lt;735,666+13002/(738-P1821),IF(P1821&lt;900,545+17820/(P1821-731),650)))</f>
        <v>710.24494515719448</v>
      </c>
      <c r="S1821" s="12">
        <f>LambdaP*MassivSI/(dP/1000)/(R1821*RhoA)/(1+Q1821/3)*(D1821-P1821)*DeltaT-(EXP(Q1821/10)-1)*(D1821-D1820)</f>
        <v>0.21279239602392305</v>
      </c>
    </row>
    <row r="1822" spans="2:19" x14ac:dyDescent="0.25">
      <c r="B1822" s="3">
        <f t="shared" si="112"/>
        <v>9020</v>
      </c>
      <c r="C1822" s="14">
        <f t="shared" si="113"/>
        <v>150.33333333333334</v>
      </c>
      <c r="D1822" s="11">
        <f t="shared" si="114"/>
        <v>1082.7746506289716</v>
      </c>
      <c r="E1822" s="11">
        <f t="shared" si="115"/>
        <v>552.32192666797948</v>
      </c>
      <c r="F1822" s="11">
        <f>L1822</f>
        <v>552.32192666797948</v>
      </c>
      <c r="G1822" s="11">
        <f>P1822</f>
        <v>552.32192666797948</v>
      </c>
      <c r="H1822" s="24">
        <f>H1821+IF(Limit=Oui,MAX(0,K1821),K1821)</f>
        <v>552.32192666797948</v>
      </c>
      <c r="I1822" s="12">
        <f>Cp*RhoP/(J1822*RhoA)*dP/1000*MassivSS</f>
        <v>0.39869713315939331</v>
      </c>
      <c r="J1822" s="24">
        <f>IF(H1822&lt;600,425+0.773*H1822-1.69/1000*H1822^2+2.22/1000^2*H1822^3,IF(H1822&lt;735,666+13002/(738-H1822),IF(H1822&lt;900,545+17820/(H1822-731),650)))</f>
        <v>710.44442211148419</v>
      </c>
      <c r="K1822" s="12">
        <f>LambdaP*MassivSS/(dP/1000)/(J1822*RhoA)/(1+I1822/3)*(D1822-H1822)*DeltaT-(EXP(I1822/10)-1)*(D1822-D1821)</f>
        <v>0.21268879593902348</v>
      </c>
      <c r="L1822" s="24">
        <f>L1821+IF(Limit=Oui,MAX(0,O1821),O1821)</f>
        <v>552.32192666797948</v>
      </c>
      <c r="M1822" s="12">
        <f>Cp*RhoP/(N1822*RhoA)*dP/1000*MassivW</f>
        <v>0.39869713315939331</v>
      </c>
      <c r="N1822" s="24">
        <f>IF(L1822&lt;600,425+0.773*L1822-1.69/1000*L1822^2+2.22/1000^2*L1822^3,IF(L1822&lt;735,666+13002/(738-L1822),IF(L1822&lt;900,545+17820/(L1822-731),650)))</f>
        <v>710.44442211148419</v>
      </c>
      <c r="O1822" s="12">
        <f>LambdaP*MassivW/(dP/1000)/(N1822*RhoA)/(1+M1822/3)*(D1822-L1822)*DeltaT-(EXP(M1822/10)-1)*(D1822-D1821)</f>
        <v>0.21268879593902348</v>
      </c>
      <c r="P1822" s="24">
        <f>P1821+IF(Limit=Oui,MAX(0,S1821),S1821)</f>
        <v>552.32192666797948</v>
      </c>
      <c r="Q1822" s="12">
        <f>Cp*RhoP/(R1822*RhoA)*dP/1000*MassivSI</f>
        <v>0.39869713315939331</v>
      </c>
      <c r="R1822" s="24">
        <f>IF(P1822&lt;600,425+0.773*P1822-1.69/1000*P1822^2+2.22/1000^2*P1822^3,IF(P1822&lt;735,666+13002/(738-P1822),IF(P1822&lt;900,545+17820/(P1822-731),650)))</f>
        <v>710.44442211148419</v>
      </c>
      <c r="S1822" s="12">
        <f>LambdaP*MassivSI/(dP/1000)/(R1822*RhoA)/(1+Q1822/3)*(D1822-P1822)*DeltaT-(EXP(Q1822/10)-1)*(D1822-D1821)</f>
        <v>0.21268879593902348</v>
      </c>
    </row>
    <row r="1823" spans="2:19" x14ac:dyDescent="0.25">
      <c r="B1823" s="3">
        <f t="shared" si="112"/>
        <v>9025</v>
      </c>
      <c r="C1823" s="14">
        <f t="shared" si="113"/>
        <v>150.41666666666666</v>
      </c>
      <c r="D1823" s="11">
        <f t="shared" si="114"/>
        <v>1082.857613862684</v>
      </c>
      <c r="E1823" s="11">
        <f t="shared" si="115"/>
        <v>552.5346154639185</v>
      </c>
      <c r="F1823" s="11">
        <f>L1823</f>
        <v>552.5346154639185</v>
      </c>
      <c r="G1823" s="11">
        <f>P1823</f>
        <v>552.5346154639185</v>
      </c>
      <c r="H1823" s="24">
        <f>H1822+IF(Limit=Oui,MAX(0,K1822),K1822)</f>
        <v>552.5346154639185</v>
      </c>
      <c r="I1823" s="12">
        <f>Cp*RhoP/(J1823*RhoA)*dP/1000*MassivSS</f>
        <v>0.39858517285934869</v>
      </c>
      <c r="J1823" s="24">
        <f>IF(H1823&lt;600,425+0.773*H1823-1.69/1000*H1823^2+2.22/1000^2*H1823^3,IF(H1823&lt;735,666+13002/(738-H1823),IF(H1823&lt;900,545+17820/(H1823-731),650)))</f>
        <v>710.64398189463918</v>
      </c>
      <c r="K1823" s="12">
        <f>LambdaP*MassivSS/(dP/1000)/(J1823*RhoA)/(1+I1823/3)*(D1823-H1823)*DeltaT-(EXP(I1823/10)-1)*(D1823-D1822)</f>
        <v>0.21258524655613992</v>
      </c>
      <c r="L1823" s="24">
        <f>L1822+IF(Limit=Oui,MAX(0,O1822),O1822)</f>
        <v>552.5346154639185</v>
      </c>
      <c r="M1823" s="12">
        <f>Cp*RhoP/(N1823*RhoA)*dP/1000*MassivW</f>
        <v>0.39858517285934869</v>
      </c>
      <c r="N1823" s="24">
        <f>IF(L1823&lt;600,425+0.773*L1823-1.69/1000*L1823^2+2.22/1000^2*L1823^3,IF(L1823&lt;735,666+13002/(738-L1823),IF(L1823&lt;900,545+17820/(L1823-731),650)))</f>
        <v>710.64398189463918</v>
      </c>
      <c r="O1823" s="12">
        <f>LambdaP*MassivW/(dP/1000)/(N1823*RhoA)/(1+M1823/3)*(D1823-L1823)*DeltaT-(EXP(M1823/10)-1)*(D1823-D1822)</f>
        <v>0.21258524655613992</v>
      </c>
      <c r="P1823" s="24">
        <f>P1822+IF(Limit=Oui,MAX(0,S1822),S1822)</f>
        <v>552.5346154639185</v>
      </c>
      <c r="Q1823" s="12">
        <f>Cp*RhoP/(R1823*RhoA)*dP/1000*MassivSI</f>
        <v>0.39858517285934869</v>
      </c>
      <c r="R1823" s="24">
        <f>IF(P1823&lt;600,425+0.773*P1823-1.69/1000*P1823^2+2.22/1000^2*P1823^3,IF(P1823&lt;735,666+13002/(738-P1823),IF(P1823&lt;900,545+17820/(P1823-731),650)))</f>
        <v>710.64398189463918</v>
      </c>
      <c r="S1823" s="12">
        <f>LambdaP*MassivSI/(dP/1000)/(R1823*RhoA)/(1+Q1823/3)*(D1823-P1823)*DeltaT-(EXP(Q1823/10)-1)*(D1823-D1822)</f>
        <v>0.21258524655613992</v>
      </c>
    </row>
    <row r="1824" spans="2:19" x14ac:dyDescent="0.25">
      <c r="B1824" s="3">
        <f t="shared" si="112"/>
        <v>9030</v>
      </c>
      <c r="C1824" s="14">
        <f t="shared" si="113"/>
        <v>150.5</v>
      </c>
      <c r="D1824" s="11">
        <f t="shared" si="114"/>
        <v>1082.9405311842559</v>
      </c>
      <c r="E1824" s="11">
        <f t="shared" si="115"/>
        <v>552.74720071047466</v>
      </c>
      <c r="F1824" s="11">
        <f>L1824</f>
        <v>552.74720071047466</v>
      </c>
      <c r="G1824" s="11">
        <f>P1824</f>
        <v>552.74720071047466</v>
      </c>
      <c r="H1824" s="24">
        <f>H1823+IF(Limit=Oui,MAX(0,K1823),K1823)</f>
        <v>552.74720071047466</v>
      </c>
      <c r="I1824" s="12">
        <f>Cp*RhoP/(J1824*RhoA)*dP/1000*MassivSS</f>
        <v>0.3984732290400112</v>
      </c>
      <c r="J1824" s="24">
        <f>IF(H1824&lt;600,425+0.773*H1824-1.69/1000*H1824^2+2.22/1000^2*H1824^3,IF(H1824&lt;735,666+13002/(738-H1824),IF(H1824&lt;900,545+17820/(H1824-731),650)))</f>
        <v>710.84362441946882</v>
      </c>
      <c r="K1824" s="12">
        <f>LambdaP*MassivSS/(dP/1000)/(J1824*RhoA)/(1+I1824/3)*(D1824-H1824)*DeltaT-(EXP(I1824/10)-1)*(D1824-D1823)</f>
        <v>0.21248174789622398</v>
      </c>
      <c r="L1824" s="24">
        <f>L1823+IF(Limit=Oui,MAX(0,O1823),O1823)</f>
        <v>552.74720071047466</v>
      </c>
      <c r="M1824" s="12">
        <f>Cp*RhoP/(N1824*RhoA)*dP/1000*MassivW</f>
        <v>0.3984732290400112</v>
      </c>
      <c r="N1824" s="24">
        <f>IF(L1824&lt;600,425+0.773*L1824-1.69/1000*L1824^2+2.22/1000^2*L1824^3,IF(L1824&lt;735,666+13002/(738-L1824),IF(L1824&lt;900,545+17820/(L1824-731),650)))</f>
        <v>710.84362441946882</v>
      </c>
      <c r="O1824" s="12">
        <f>LambdaP*MassivW/(dP/1000)/(N1824*RhoA)/(1+M1824/3)*(D1824-L1824)*DeltaT-(EXP(M1824/10)-1)*(D1824-D1823)</f>
        <v>0.21248174789622398</v>
      </c>
      <c r="P1824" s="24">
        <f>P1823+IF(Limit=Oui,MAX(0,S1823),S1823)</f>
        <v>552.74720071047466</v>
      </c>
      <c r="Q1824" s="12">
        <f>Cp*RhoP/(R1824*RhoA)*dP/1000*MassivSI</f>
        <v>0.3984732290400112</v>
      </c>
      <c r="R1824" s="24">
        <f>IF(P1824&lt;600,425+0.773*P1824-1.69/1000*P1824^2+2.22/1000^2*P1824^3,IF(P1824&lt;735,666+13002/(738-P1824),IF(P1824&lt;900,545+17820/(P1824-731),650)))</f>
        <v>710.84362441946882</v>
      </c>
      <c r="S1824" s="12">
        <f>LambdaP*MassivSI/(dP/1000)/(R1824*RhoA)/(1+Q1824/3)*(D1824-P1824)*DeltaT-(EXP(Q1824/10)-1)*(D1824-D1823)</f>
        <v>0.21248174789622398</v>
      </c>
    </row>
    <row r="1825" spans="2:19" x14ac:dyDescent="0.25">
      <c r="B1825" s="3">
        <f t="shared" si="112"/>
        <v>9035</v>
      </c>
      <c r="C1825" s="14">
        <f t="shared" si="113"/>
        <v>150.58333333333334</v>
      </c>
      <c r="D1825" s="11">
        <f t="shared" si="114"/>
        <v>1083.0234026444753</v>
      </c>
      <c r="E1825" s="11">
        <f t="shared" si="115"/>
        <v>552.95968245837093</v>
      </c>
      <c r="F1825" s="11">
        <f>L1825</f>
        <v>552.95968245837093</v>
      </c>
      <c r="G1825" s="11">
        <f>P1825</f>
        <v>552.95968245837093</v>
      </c>
      <c r="H1825" s="24">
        <f>H1824+IF(Limit=Oui,MAX(0,K1824),K1824)</f>
        <v>552.95968245837093</v>
      </c>
      <c r="I1825" s="12">
        <f>Cp*RhoP/(J1825*RhoA)*dP/1000*MassivSS</f>
        <v>0.39836130177545775</v>
      </c>
      <c r="J1825" s="24">
        <f>IF(H1825&lt;600,425+0.773*H1825-1.69/1000*H1825^2+2.22/1000^2*H1825^3,IF(H1825&lt;735,666+13002/(738-H1825),IF(H1825&lt;900,545+17820/(H1825-731),650)))</f>
        <v>711.04334959872676</v>
      </c>
      <c r="K1825" s="12">
        <f>LambdaP*MassivSS/(dP/1000)/(J1825*RhoA)/(1+I1825/3)*(D1825-H1825)*DeltaT-(EXP(I1825/10)-1)*(D1825-D1824)</f>
        <v>0.21237829998008373</v>
      </c>
      <c r="L1825" s="24">
        <f>L1824+IF(Limit=Oui,MAX(0,O1824),O1824)</f>
        <v>552.95968245837093</v>
      </c>
      <c r="M1825" s="12">
        <f>Cp*RhoP/(N1825*RhoA)*dP/1000*MassivW</f>
        <v>0.39836130177545775</v>
      </c>
      <c r="N1825" s="24">
        <f>IF(L1825&lt;600,425+0.773*L1825-1.69/1000*L1825^2+2.22/1000^2*L1825^3,IF(L1825&lt;735,666+13002/(738-L1825),IF(L1825&lt;900,545+17820/(L1825-731),650)))</f>
        <v>711.04334959872676</v>
      </c>
      <c r="O1825" s="12">
        <f>LambdaP*MassivW/(dP/1000)/(N1825*RhoA)/(1+M1825/3)*(D1825-L1825)*DeltaT-(EXP(M1825/10)-1)*(D1825-D1824)</f>
        <v>0.21237829998008373</v>
      </c>
      <c r="P1825" s="24">
        <f>P1824+IF(Limit=Oui,MAX(0,S1824),S1824)</f>
        <v>552.95968245837093</v>
      </c>
      <c r="Q1825" s="12">
        <f>Cp*RhoP/(R1825*RhoA)*dP/1000*MassivSI</f>
        <v>0.39836130177545775</v>
      </c>
      <c r="R1825" s="24">
        <f>IF(P1825&lt;600,425+0.773*P1825-1.69/1000*P1825^2+2.22/1000^2*P1825^3,IF(P1825&lt;735,666+13002/(738-P1825),IF(P1825&lt;900,545+17820/(P1825-731),650)))</f>
        <v>711.04334959872676</v>
      </c>
      <c r="S1825" s="12">
        <f>LambdaP*MassivSI/(dP/1000)/(R1825*RhoA)/(1+Q1825/3)*(D1825-P1825)*DeltaT-(EXP(Q1825/10)-1)*(D1825-D1824)</f>
        <v>0.21237829998008373</v>
      </c>
    </row>
    <row r="1826" spans="2:19" x14ac:dyDescent="0.25">
      <c r="B1826" s="3">
        <f t="shared" si="112"/>
        <v>9040</v>
      </c>
      <c r="C1826" s="14">
        <f t="shared" si="113"/>
        <v>150.66666666666666</v>
      </c>
      <c r="D1826" s="11">
        <f t="shared" si="114"/>
        <v>1083.106228294045</v>
      </c>
      <c r="E1826" s="11">
        <f t="shared" si="115"/>
        <v>553.17206075835099</v>
      </c>
      <c r="F1826" s="11">
        <f>L1826</f>
        <v>553.17206075835099</v>
      </c>
      <c r="G1826" s="11">
        <f>P1826</f>
        <v>553.17206075835099</v>
      </c>
      <c r="H1826" s="24">
        <f>H1825+IF(Limit=Oui,MAX(0,K1825),K1825)</f>
        <v>553.17206075835099</v>
      </c>
      <c r="I1826" s="12">
        <f>Cp*RhoP/(J1826*RhoA)*dP/1000*MassivSS</f>
        <v>0.39824939113964591</v>
      </c>
      <c r="J1826" s="24">
        <f>IF(H1826&lt;600,425+0.773*H1826-1.69/1000*H1826^2+2.22/1000^2*H1826^3,IF(H1826&lt;735,666+13002/(738-H1826),IF(H1826&lt;900,545+17820/(H1826-731),650)))</f>
        <v>711.24315734511299</v>
      </c>
      <c r="K1826" s="12">
        <f>LambdaP*MassivSS/(dP/1000)/(J1826*RhoA)/(1+I1826/3)*(D1826-H1826)*DeltaT-(EXP(I1826/10)-1)*(D1826-D1825)</f>
        <v>0.21227490282846584</v>
      </c>
      <c r="L1826" s="24">
        <f>L1825+IF(Limit=Oui,MAX(0,O1825),O1825)</f>
        <v>553.17206075835099</v>
      </c>
      <c r="M1826" s="12">
        <f>Cp*RhoP/(N1826*RhoA)*dP/1000*MassivW</f>
        <v>0.39824939113964591</v>
      </c>
      <c r="N1826" s="24">
        <f>IF(L1826&lt;600,425+0.773*L1826-1.69/1000*L1826^2+2.22/1000^2*L1826^3,IF(L1826&lt;735,666+13002/(738-L1826),IF(L1826&lt;900,545+17820/(L1826-731),650)))</f>
        <v>711.24315734511299</v>
      </c>
      <c r="O1826" s="12">
        <f>LambdaP*MassivW/(dP/1000)/(N1826*RhoA)/(1+M1826/3)*(D1826-L1826)*DeltaT-(EXP(M1826/10)-1)*(D1826-D1825)</f>
        <v>0.21227490282846584</v>
      </c>
      <c r="P1826" s="24">
        <f>P1825+IF(Limit=Oui,MAX(0,S1825),S1825)</f>
        <v>553.17206075835099</v>
      </c>
      <c r="Q1826" s="12">
        <f>Cp*RhoP/(R1826*RhoA)*dP/1000*MassivSI</f>
        <v>0.39824939113964591</v>
      </c>
      <c r="R1826" s="24">
        <f>IF(P1826&lt;600,425+0.773*P1826-1.69/1000*P1826^2+2.22/1000^2*P1826^3,IF(P1826&lt;735,666+13002/(738-P1826),IF(P1826&lt;900,545+17820/(P1826-731),650)))</f>
        <v>711.24315734511299</v>
      </c>
      <c r="S1826" s="12">
        <f>LambdaP*MassivSI/(dP/1000)/(R1826*RhoA)/(1+Q1826/3)*(D1826-P1826)*DeltaT-(EXP(Q1826/10)-1)*(D1826-D1825)</f>
        <v>0.21227490282846584</v>
      </c>
    </row>
    <row r="1827" spans="2:19" x14ac:dyDescent="0.25">
      <c r="B1827" s="3">
        <f t="shared" si="112"/>
        <v>9045</v>
      </c>
      <c r="C1827" s="14">
        <f t="shared" si="113"/>
        <v>150.75</v>
      </c>
      <c r="D1827" s="11">
        <f t="shared" si="114"/>
        <v>1083.1890081835854</v>
      </c>
      <c r="E1827" s="11">
        <f t="shared" si="115"/>
        <v>553.38433566117942</v>
      </c>
      <c r="F1827" s="11">
        <f>L1827</f>
        <v>553.38433566117942</v>
      </c>
      <c r="G1827" s="11">
        <f>P1827</f>
        <v>553.38433566117942</v>
      </c>
      <c r="H1827" s="24">
        <f>H1826+IF(Limit=Oui,MAX(0,K1826),K1826)</f>
        <v>553.38433566117942</v>
      </c>
      <c r="I1827" s="12">
        <f>Cp*RhoP/(J1827*RhoA)*dP/1000*MassivSS</f>
        <v>0.39813749720641423</v>
      </c>
      <c r="J1827" s="24">
        <f>IF(H1827&lt;600,425+0.773*H1827-1.69/1000*H1827^2+2.22/1000^2*H1827^3,IF(H1827&lt;735,666+13002/(738-H1827),IF(H1827&lt;900,545+17820/(H1827-731),650)))</f>
        <v>711.4430475712735</v>
      </c>
      <c r="K1827" s="12">
        <f>LambdaP*MassivSS/(dP/1000)/(J1827*RhoA)/(1+I1827/3)*(D1827-H1827)*DeltaT-(EXP(I1827/10)-1)*(D1827-D1826)</f>
        <v>0.21217155646186306</v>
      </c>
      <c r="L1827" s="24">
        <f>L1826+IF(Limit=Oui,MAX(0,O1826),O1826)</f>
        <v>553.38433566117942</v>
      </c>
      <c r="M1827" s="12">
        <f>Cp*RhoP/(N1827*RhoA)*dP/1000*MassivW</f>
        <v>0.39813749720641423</v>
      </c>
      <c r="N1827" s="24">
        <f>IF(L1827&lt;600,425+0.773*L1827-1.69/1000*L1827^2+2.22/1000^2*L1827^3,IF(L1827&lt;735,666+13002/(738-L1827),IF(L1827&lt;900,545+17820/(L1827-731),650)))</f>
        <v>711.4430475712735</v>
      </c>
      <c r="O1827" s="12">
        <f>LambdaP*MassivW/(dP/1000)/(N1827*RhoA)/(1+M1827/3)*(D1827-L1827)*DeltaT-(EXP(M1827/10)-1)*(D1827-D1826)</f>
        <v>0.21217155646186306</v>
      </c>
      <c r="P1827" s="24">
        <f>P1826+IF(Limit=Oui,MAX(0,S1826),S1826)</f>
        <v>553.38433566117942</v>
      </c>
      <c r="Q1827" s="12">
        <f>Cp*RhoP/(R1827*RhoA)*dP/1000*MassivSI</f>
        <v>0.39813749720641423</v>
      </c>
      <c r="R1827" s="24">
        <f>IF(P1827&lt;600,425+0.773*P1827-1.69/1000*P1827^2+2.22/1000^2*P1827^3,IF(P1827&lt;735,666+13002/(738-P1827),IF(P1827&lt;900,545+17820/(P1827-731),650)))</f>
        <v>711.4430475712735</v>
      </c>
      <c r="S1827" s="12">
        <f>LambdaP*MassivSI/(dP/1000)/(R1827*RhoA)/(1+Q1827/3)*(D1827-P1827)*DeltaT-(EXP(Q1827/10)-1)*(D1827-D1826)</f>
        <v>0.21217155646186306</v>
      </c>
    </row>
    <row r="1828" spans="2:19" x14ac:dyDescent="0.25">
      <c r="B1828" s="3">
        <f t="shared" si="112"/>
        <v>9050</v>
      </c>
      <c r="C1828" s="14">
        <f t="shared" si="113"/>
        <v>150.83333333333334</v>
      </c>
      <c r="D1828" s="11">
        <f t="shared" si="114"/>
        <v>1083.2717423636316</v>
      </c>
      <c r="E1828" s="11">
        <f t="shared" si="115"/>
        <v>553.59650721764126</v>
      </c>
      <c r="F1828" s="11">
        <f>L1828</f>
        <v>553.59650721764126</v>
      </c>
      <c r="G1828" s="11">
        <f>P1828</f>
        <v>553.59650721764126</v>
      </c>
      <c r="H1828" s="24">
        <f>H1827+IF(Limit=Oui,MAX(0,K1827),K1827)</f>
        <v>553.59650721764126</v>
      </c>
      <c r="I1828" s="12">
        <f>Cp*RhoP/(J1828*RhoA)*dP/1000*MassivSS</f>
        <v>0.39802562004948067</v>
      </c>
      <c r="J1828" s="24">
        <f>IF(H1828&lt;600,425+0.773*H1828-1.69/1000*H1828^2+2.22/1000^2*H1828^3,IF(H1828&lt;735,666+13002/(738-H1828),IF(H1828&lt;900,545+17820/(H1828-731),650)))</f>
        <v>711.64302018980106</v>
      </c>
      <c r="K1828" s="12">
        <f>LambdaP*MassivSS/(dP/1000)/(J1828*RhoA)/(1+I1828/3)*(D1828-H1828)*DeltaT-(EXP(I1828/10)-1)*(D1828-D1827)</f>
        <v>0.21206826090077163</v>
      </c>
      <c r="L1828" s="24">
        <f>L1827+IF(Limit=Oui,MAX(0,O1827),O1827)</f>
        <v>553.59650721764126</v>
      </c>
      <c r="M1828" s="12">
        <f>Cp*RhoP/(N1828*RhoA)*dP/1000*MassivW</f>
        <v>0.39802562004948067</v>
      </c>
      <c r="N1828" s="24">
        <f>IF(L1828&lt;600,425+0.773*L1828-1.69/1000*L1828^2+2.22/1000^2*L1828^3,IF(L1828&lt;735,666+13002/(738-L1828),IF(L1828&lt;900,545+17820/(L1828-731),650)))</f>
        <v>711.64302018980106</v>
      </c>
      <c r="O1828" s="12">
        <f>LambdaP*MassivW/(dP/1000)/(N1828*RhoA)/(1+M1828/3)*(D1828-L1828)*DeltaT-(EXP(M1828/10)-1)*(D1828-D1827)</f>
        <v>0.21206826090077163</v>
      </c>
      <c r="P1828" s="24">
        <f>P1827+IF(Limit=Oui,MAX(0,S1827),S1827)</f>
        <v>553.59650721764126</v>
      </c>
      <c r="Q1828" s="12">
        <f>Cp*RhoP/(R1828*RhoA)*dP/1000*MassivSI</f>
        <v>0.39802562004948067</v>
      </c>
      <c r="R1828" s="24">
        <f>IF(P1828&lt;600,425+0.773*P1828-1.69/1000*P1828^2+2.22/1000^2*P1828^3,IF(P1828&lt;735,666+13002/(738-P1828),IF(P1828&lt;900,545+17820/(P1828-731),650)))</f>
        <v>711.64302018980106</v>
      </c>
      <c r="S1828" s="12">
        <f>LambdaP*MassivSI/(dP/1000)/(R1828*RhoA)/(1+Q1828/3)*(D1828-P1828)*DeltaT-(EXP(Q1828/10)-1)*(D1828-D1827)</f>
        <v>0.21206826090077163</v>
      </c>
    </row>
    <row r="1829" spans="2:19" x14ac:dyDescent="0.25">
      <c r="B1829" s="3">
        <f t="shared" si="112"/>
        <v>9055</v>
      </c>
      <c r="C1829" s="14">
        <f t="shared" si="113"/>
        <v>150.91666666666666</v>
      </c>
      <c r="D1829" s="11">
        <f t="shared" si="114"/>
        <v>1083.3544308846356</v>
      </c>
      <c r="E1829" s="11">
        <f t="shared" si="115"/>
        <v>553.80857547854202</v>
      </c>
      <c r="F1829" s="11">
        <f>L1829</f>
        <v>553.80857547854202</v>
      </c>
      <c r="G1829" s="11">
        <f>P1829</f>
        <v>553.80857547854202</v>
      </c>
      <c r="H1829" s="24">
        <f>H1828+IF(Limit=Oui,MAX(0,K1828),K1828)</f>
        <v>553.80857547854202</v>
      </c>
      <c r="I1829" s="12">
        <f>Cp*RhoP/(J1829*RhoA)*dP/1000*MassivSS</f>
        <v>0.39791375974244414</v>
      </c>
      <c r="J1829" s="24">
        <f>IF(H1829&lt;600,425+0.773*H1829-1.69/1000*H1829^2+2.22/1000^2*H1829^3,IF(H1829&lt;735,666+13002/(738-H1829),IF(H1829&lt;900,545+17820/(H1829-731),650)))</f>
        <v>711.84307511323573</v>
      </c>
      <c r="K1829" s="12">
        <f>LambdaP*MassivSS/(dP/1000)/(J1829*RhoA)/(1+I1829/3)*(D1829-H1829)*DeltaT-(EXP(I1829/10)-1)*(D1829-D1828)</f>
        <v>0.21196501616545257</v>
      </c>
      <c r="L1829" s="24">
        <f>L1828+IF(Limit=Oui,MAX(0,O1828),O1828)</f>
        <v>553.80857547854202</v>
      </c>
      <c r="M1829" s="12">
        <f>Cp*RhoP/(N1829*RhoA)*dP/1000*MassivW</f>
        <v>0.39791375974244414</v>
      </c>
      <c r="N1829" s="24">
        <f>IF(L1829&lt;600,425+0.773*L1829-1.69/1000*L1829^2+2.22/1000^2*L1829^3,IF(L1829&lt;735,666+13002/(738-L1829),IF(L1829&lt;900,545+17820/(L1829-731),650)))</f>
        <v>711.84307511323573</v>
      </c>
      <c r="O1829" s="12">
        <f>LambdaP*MassivW/(dP/1000)/(N1829*RhoA)/(1+M1829/3)*(D1829-L1829)*DeltaT-(EXP(M1829/10)-1)*(D1829-D1828)</f>
        <v>0.21196501616545257</v>
      </c>
      <c r="P1829" s="24">
        <f>P1828+IF(Limit=Oui,MAX(0,S1828),S1828)</f>
        <v>553.80857547854202</v>
      </c>
      <c r="Q1829" s="12">
        <f>Cp*RhoP/(R1829*RhoA)*dP/1000*MassivSI</f>
        <v>0.39791375974244414</v>
      </c>
      <c r="R1829" s="24">
        <f>IF(P1829&lt;600,425+0.773*P1829-1.69/1000*P1829^2+2.22/1000^2*P1829^3,IF(P1829&lt;735,666+13002/(738-P1829),IF(P1829&lt;900,545+17820/(P1829-731),650)))</f>
        <v>711.84307511323573</v>
      </c>
      <c r="S1829" s="12">
        <f>LambdaP*MassivSI/(dP/1000)/(R1829*RhoA)/(1+Q1829/3)*(D1829-P1829)*DeltaT-(EXP(Q1829/10)-1)*(D1829-D1828)</f>
        <v>0.21196501616545257</v>
      </c>
    </row>
    <row r="1830" spans="2:19" x14ac:dyDescent="0.25">
      <c r="B1830" s="3">
        <f t="shared" si="112"/>
        <v>9060</v>
      </c>
      <c r="C1830" s="14">
        <f t="shared" si="113"/>
        <v>151</v>
      </c>
      <c r="D1830" s="11">
        <f t="shared" si="114"/>
        <v>1083.4370737969662</v>
      </c>
      <c r="E1830" s="11">
        <f t="shared" si="115"/>
        <v>554.02054049470746</v>
      </c>
      <c r="F1830" s="11">
        <f>L1830</f>
        <v>554.02054049470746</v>
      </c>
      <c r="G1830" s="11">
        <f>P1830</f>
        <v>554.02054049470746</v>
      </c>
      <c r="H1830" s="24">
        <f>H1829+IF(Limit=Oui,MAX(0,K1829),K1829)</f>
        <v>554.02054049470746</v>
      </c>
      <c r="I1830" s="12">
        <f>Cp*RhoP/(J1830*RhoA)*dP/1000*MassivSS</f>
        <v>0.39780191635878304</v>
      </c>
      <c r="J1830" s="24">
        <f>IF(H1830&lt;600,425+0.773*H1830-1.69/1000*H1830^2+2.22/1000^2*H1830^3,IF(H1830&lt;735,666+13002/(738-H1830),IF(H1830&lt;900,545+17820/(H1830-731),650)))</f>
        <v>712.04321225406488</v>
      </c>
      <c r="K1830" s="12">
        <f>LambdaP*MassivSS/(dP/1000)/(J1830*RhoA)/(1+I1830/3)*(D1830-H1830)*DeltaT-(EXP(I1830/10)-1)*(D1830-D1829)</f>
        <v>0.21186182227606981</v>
      </c>
      <c r="L1830" s="24">
        <f>L1829+IF(Limit=Oui,MAX(0,O1829),O1829)</f>
        <v>554.02054049470746</v>
      </c>
      <c r="M1830" s="12">
        <f>Cp*RhoP/(N1830*RhoA)*dP/1000*MassivW</f>
        <v>0.39780191635878304</v>
      </c>
      <c r="N1830" s="24">
        <f>IF(L1830&lt;600,425+0.773*L1830-1.69/1000*L1830^2+2.22/1000^2*L1830^3,IF(L1830&lt;735,666+13002/(738-L1830),IF(L1830&lt;900,545+17820/(L1830-731),650)))</f>
        <v>712.04321225406488</v>
      </c>
      <c r="O1830" s="12">
        <f>LambdaP*MassivW/(dP/1000)/(N1830*RhoA)/(1+M1830/3)*(D1830-L1830)*DeltaT-(EXP(M1830/10)-1)*(D1830-D1829)</f>
        <v>0.21186182227606981</v>
      </c>
      <c r="P1830" s="24">
        <f>P1829+IF(Limit=Oui,MAX(0,S1829),S1829)</f>
        <v>554.02054049470746</v>
      </c>
      <c r="Q1830" s="12">
        <f>Cp*RhoP/(R1830*RhoA)*dP/1000*MassivSI</f>
        <v>0.39780191635878304</v>
      </c>
      <c r="R1830" s="24">
        <f>IF(P1830&lt;600,425+0.773*P1830-1.69/1000*P1830^2+2.22/1000^2*P1830^3,IF(P1830&lt;735,666+13002/(738-P1830),IF(P1830&lt;900,545+17820/(P1830-731),650)))</f>
        <v>712.04321225406488</v>
      </c>
      <c r="S1830" s="12">
        <f>LambdaP*MassivSI/(dP/1000)/(R1830*RhoA)/(1+Q1830/3)*(D1830-P1830)*DeltaT-(EXP(Q1830/10)-1)*(D1830-D1829)</f>
        <v>0.21186182227606981</v>
      </c>
    </row>
    <row r="1831" spans="2:19" x14ac:dyDescent="0.25">
      <c r="B1831" s="3">
        <f t="shared" si="112"/>
        <v>9065</v>
      </c>
      <c r="C1831" s="14">
        <f t="shared" si="113"/>
        <v>151.08333333333334</v>
      </c>
      <c r="D1831" s="11">
        <f t="shared" si="114"/>
        <v>1083.5196711509084</v>
      </c>
      <c r="E1831" s="11">
        <f t="shared" si="115"/>
        <v>554.23240231698355</v>
      </c>
      <c r="F1831" s="11">
        <f>L1831</f>
        <v>554.23240231698355</v>
      </c>
      <c r="G1831" s="11">
        <f>P1831</f>
        <v>554.23240231698355</v>
      </c>
      <c r="H1831" s="24">
        <f>H1830+IF(Limit=Oui,MAX(0,K1830),K1830)</f>
        <v>554.23240231698355</v>
      </c>
      <c r="I1831" s="12">
        <f>Cp*RhoP/(J1831*RhoA)*dP/1000*MassivSS</f>
        <v>0.39769008997185518</v>
      </c>
      <c r="J1831" s="24">
        <f>IF(H1831&lt;600,425+0.773*H1831-1.69/1000*H1831^2+2.22/1000^2*H1831^3,IF(H1831&lt;735,666+13002/(738-H1831),IF(H1831&lt;900,545+17820/(H1831-731),650)))</f>
        <v>712.24343152472488</v>
      </c>
      <c r="K1831" s="12">
        <f>LambdaP*MassivSS/(dP/1000)/(J1831*RhoA)/(1+I1831/3)*(D1831-H1831)*DeltaT-(EXP(I1831/10)-1)*(D1831-D1830)</f>
        <v>0.21175867925267153</v>
      </c>
      <c r="L1831" s="24">
        <f>L1830+IF(Limit=Oui,MAX(0,O1830),O1830)</f>
        <v>554.23240231698355</v>
      </c>
      <c r="M1831" s="12">
        <f>Cp*RhoP/(N1831*RhoA)*dP/1000*MassivW</f>
        <v>0.39769008997185518</v>
      </c>
      <c r="N1831" s="24">
        <f>IF(L1831&lt;600,425+0.773*L1831-1.69/1000*L1831^2+2.22/1000^2*L1831^3,IF(L1831&lt;735,666+13002/(738-L1831),IF(L1831&lt;900,545+17820/(L1831-731),650)))</f>
        <v>712.24343152472488</v>
      </c>
      <c r="O1831" s="12">
        <f>LambdaP*MassivW/(dP/1000)/(N1831*RhoA)/(1+M1831/3)*(D1831-L1831)*DeltaT-(EXP(M1831/10)-1)*(D1831-D1830)</f>
        <v>0.21175867925267153</v>
      </c>
      <c r="P1831" s="24">
        <f>P1830+IF(Limit=Oui,MAX(0,S1830),S1830)</f>
        <v>554.23240231698355</v>
      </c>
      <c r="Q1831" s="12">
        <f>Cp*RhoP/(R1831*RhoA)*dP/1000*MassivSI</f>
        <v>0.39769008997185518</v>
      </c>
      <c r="R1831" s="24">
        <f>IF(P1831&lt;600,425+0.773*P1831-1.69/1000*P1831^2+2.22/1000^2*P1831^3,IF(P1831&lt;735,666+13002/(738-P1831),IF(P1831&lt;900,545+17820/(P1831-731),650)))</f>
        <v>712.24343152472488</v>
      </c>
      <c r="S1831" s="12">
        <f>LambdaP*MassivSI/(dP/1000)/(R1831*RhoA)/(1+Q1831/3)*(D1831-P1831)*DeltaT-(EXP(Q1831/10)-1)*(D1831-D1830)</f>
        <v>0.21175867925267153</v>
      </c>
    </row>
    <row r="1832" spans="2:19" x14ac:dyDescent="0.25">
      <c r="B1832" s="3">
        <f t="shared" si="112"/>
        <v>9070</v>
      </c>
      <c r="C1832" s="14">
        <f t="shared" si="113"/>
        <v>151.16666666666666</v>
      </c>
      <c r="D1832" s="11">
        <f t="shared" si="114"/>
        <v>1083.6022229966643</v>
      </c>
      <c r="E1832" s="11">
        <f t="shared" si="115"/>
        <v>554.44416099623618</v>
      </c>
      <c r="F1832" s="11">
        <f>L1832</f>
        <v>554.44416099623618</v>
      </c>
      <c r="G1832" s="11">
        <f>P1832</f>
        <v>554.44416099623618</v>
      </c>
      <c r="H1832" s="24">
        <f>H1831+IF(Limit=Oui,MAX(0,K1831),K1831)</f>
        <v>554.44416099623618</v>
      </c>
      <c r="I1832" s="12">
        <f>Cp*RhoP/(J1832*RhoA)*dP/1000*MassivSS</f>
        <v>0.39757828065489803</v>
      </c>
      <c r="J1832" s="24">
        <f>IF(H1832&lt;600,425+0.773*H1832-1.69/1000*H1832^2+2.22/1000^2*H1832^3,IF(H1832&lt;735,666+13002/(738-H1832),IF(H1832&lt;900,545+17820/(H1832-731),650)))</f>
        <v>712.44373283760046</v>
      </c>
      <c r="K1832" s="12">
        <f>LambdaP*MassivSS/(dP/1000)/(J1832*RhoA)/(1+I1832/3)*(D1832-H1832)*DeltaT-(EXP(I1832/10)-1)*(D1832-D1831)</f>
        <v>0.211655587115154</v>
      </c>
      <c r="L1832" s="24">
        <f>L1831+IF(Limit=Oui,MAX(0,O1831),O1831)</f>
        <v>554.44416099623618</v>
      </c>
      <c r="M1832" s="12">
        <f>Cp*RhoP/(N1832*RhoA)*dP/1000*MassivW</f>
        <v>0.39757828065489803</v>
      </c>
      <c r="N1832" s="24">
        <f>IF(L1832&lt;600,425+0.773*L1832-1.69/1000*L1832^2+2.22/1000^2*L1832^3,IF(L1832&lt;735,666+13002/(738-L1832),IF(L1832&lt;900,545+17820/(L1832-731),650)))</f>
        <v>712.44373283760046</v>
      </c>
      <c r="O1832" s="12">
        <f>LambdaP*MassivW/(dP/1000)/(N1832*RhoA)/(1+M1832/3)*(D1832-L1832)*DeltaT-(EXP(M1832/10)-1)*(D1832-D1831)</f>
        <v>0.211655587115154</v>
      </c>
      <c r="P1832" s="24">
        <f>P1831+IF(Limit=Oui,MAX(0,S1831),S1831)</f>
        <v>554.44416099623618</v>
      </c>
      <c r="Q1832" s="12">
        <f>Cp*RhoP/(R1832*RhoA)*dP/1000*MassivSI</f>
        <v>0.39757828065489803</v>
      </c>
      <c r="R1832" s="24">
        <f>IF(P1832&lt;600,425+0.773*P1832-1.69/1000*P1832^2+2.22/1000^2*P1832^3,IF(P1832&lt;735,666+13002/(738-P1832),IF(P1832&lt;900,545+17820/(P1832-731),650)))</f>
        <v>712.44373283760046</v>
      </c>
      <c r="S1832" s="12">
        <f>LambdaP*MassivSI/(dP/1000)/(R1832*RhoA)/(1+Q1832/3)*(D1832-P1832)*DeltaT-(EXP(Q1832/10)-1)*(D1832-D1831)</f>
        <v>0.211655587115154</v>
      </c>
    </row>
    <row r="1833" spans="2:19" x14ac:dyDescent="0.25">
      <c r="B1833" s="3">
        <f t="shared" si="112"/>
        <v>9075</v>
      </c>
      <c r="C1833" s="14">
        <f t="shared" si="113"/>
        <v>151.25</v>
      </c>
      <c r="D1833" s="11">
        <f t="shared" si="114"/>
        <v>1083.684729384353</v>
      </c>
      <c r="E1833" s="11">
        <f t="shared" si="115"/>
        <v>554.65581658335134</v>
      </c>
      <c r="F1833" s="11">
        <f>L1833</f>
        <v>554.65581658335134</v>
      </c>
      <c r="G1833" s="11">
        <f>P1833</f>
        <v>554.65581658335134</v>
      </c>
      <c r="H1833" s="24">
        <f>H1832+IF(Limit=Oui,MAX(0,K1832),K1832)</f>
        <v>554.65581658335134</v>
      </c>
      <c r="I1833" s="12">
        <f>Cp*RhoP/(J1833*RhoA)*dP/1000*MassivSS</f>
        <v>0.3974664884810285</v>
      </c>
      <c r="J1833" s="24">
        <f>IF(H1833&lt;600,425+0.773*H1833-1.69/1000*H1833^2+2.22/1000^2*H1833^3,IF(H1833&lt;735,666+13002/(738-H1833),IF(H1833&lt;900,545+17820/(H1833-731),650)))</f>
        <v>712.64411610502509</v>
      </c>
      <c r="K1833" s="12">
        <f>LambdaP*MassivSS/(dP/1000)/(J1833*RhoA)/(1+I1833/3)*(D1833-H1833)*DeltaT-(EXP(I1833/10)-1)*(D1833-D1832)</f>
        <v>0.21155254588328914</v>
      </c>
      <c r="L1833" s="24">
        <f>L1832+IF(Limit=Oui,MAX(0,O1832),O1832)</f>
        <v>554.65581658335134</v>
      </c>
      <c r="M1833" s="12">
        <f>Cp*RhoP/(N1833*RhoA)*dP/1000*MassivW</f>
        <v>0.3974664884810285</v>
      </c>
      <c r="N1833" s="24">
        <f>IF(L1833&lt;600,425+0.773*L1833-1.69/1000*L1833^2+2.22/1000^2*L1833^3,IF(L1833&lt;735,666+13002/(738-L1833),IF(L1833&lt;900,545+17820/(L1833-731),650)))</f>
        <v>712.64411610502509</v>
      </c>
      <c r="O1833" s="12">
        <f>LambdaP*MassivW/(dP/1000)/(N1833*RhoA)/(1+M1833/3)*(D1833-L1833)*DeltaT-(EXP(M1833/10)-1)*(D1833-D1832)</f>
        <v>0.21155254588328914</v>
      </c>
      <c r="P1833" s="24">
        <f>P1832+IF(Limit=Oui,MAX(0,S1832),S1832)</f>
        <v>554.65581658335134</v>
      </c>
      <c r="Q1833" s="12">
        <f>Cp*RhoP/(R1833*RhoA)*dP/1000*MassivSI</f>
        <v>0.3974664884810285</v>
      </c>
      <c r="R1833" s="24">
        <f>IF(P1833&lt;600,425+0.773*P1833-1.69/1000*P1833^2+2.22/1000^2*P1833^3,IF(P1833&lt;735,666+13002/(738-P1833),IF(P1833&lt;900,545+17820/(P1833-731),650)))</f>
        <v>712.64411610502509</v>
      </c>
      <c r="S1833" s="12">
        <f>LambdaP*MassivSI/(dP/1000)/(R1833*RhoA)/(1+Q1833/3)*(D1833-P1833)*DeltaT-(EXP(Q1833/10)-1)*(D1833-D1832)</f>
        <v>0.21155254588328914</v>
      </c>
    </row>
    <row r="1834" spans="2:19" x14ac:dyDescent="0.25">
      <c r="B1834" s="3">
        <f t="shared" si="112"/>
        <v>9080</v>
      </c>
      <c r="C1834" s="14">
        <f t="shared" si="113"/>
        <v>151.33333333333334</v>
      </c>
      <c r="D1834" s="11">
        <f t="shared" si="114"/>
        <v>1083.767190364011</v>
      </c>
      <c r="E1834" s="11">
        <f t="shared" si="115"/>
        <v>554.86736912923459</v>
      </c>
      <c r="F1834" s="11">
        <f>L1834</f>
        <v>554.86736912923459</v>
      </c>
      <c r="G1834" s="11">
        <f>P1834</f>
        <v>554.86736912923459</v>
      </c>
      <c r="H1834" s="24">
        <f>H1833+IF(Limit=Oui,MAX(0,K1833),K1833)</f>
        <v>554.86736912923459</v>
      </c>
      <c r="I1834" s="12">
        <f>Cp*RhoP/(J1834*RhoA)*dP/1000*MassivSS</f>
        <v>0.39735471352324198</v>
      </c>
      <c r="J1834" s="24">
        <f>IF(H1834&lt;600,425+0.773*H1834-1.69/1000*H1834^2+2.22/1000^2*H1834^3,IF(H1834&lt;735,666+13002/(738-H1834),IF(H1834&lt;900,545+17820/(H1834-731),650)))</f>
        <v>712.84458123928289</v>
      </c>
      <c r="K1834" s="12">
        <f>LambdaP*MassivSS/(dP/1000)/(J1834*RhoA)/(1+I1834/3)*(D1834-H1834)*DeltaT-(EXP(I1834/10)-1)*(D1834-D1833)</f>
        <v>0.21144955557670633</v>
      </c>
      <c r="L1834" s="24">
        <f>L1833+IF(Limit=Oui,MAX(0,O1833),O1833)</f>
        <v>554.86736912923459</v>
      </c>
      <c r="M1834" s="12">
        <f>Cp*RhoP/(N1834*RhoA)*dP/1000*MassivW</f>
        <v>0.39735471352324198</v>
      </c>
      <c r="N1834" s="24">
        <f>IF(L1834&lt;600,425+0.773*L1834-1.69/1000*L1834^2+2.22/1000^2*L1834^3,IF(L1834&lt;735,666+13002/(738-L1834),IF(L1834&lt;900,545+17820/(L1834-731),650)))</f>
        <v>712.84458123928289</v>
      </c>
      <c r="O1834" s="12">
        <f>LambdaP*MassivW/(dP/1000)/(N1834*RhoA)/(1+M1834/3)*(D1834-L1834)*DeltaT-(EXP(M1834/10)-1)*(D1834-D1833)</f>
        <v>0.21144955557670633</v>
      </c>
      <c r="P1834" s="24">
        <f>P1833+IF(Limit=Oui,MAX(0,S1833),S1833)</f>
        <v>554.86736912923459</v>
      </c>
      <c r="Q1834" s="12">
        <f>Cp*RhoP/(R1834*RhoA)*dP/1000*MassivSI</f>
        <v>0.39735471352324198</v>
      </c>
      <c r="R1834" s="24">
        <f>IF(P1834&lt;600,425+0.773*P1834-1.69/1000*P1834^2+2.22/1000^2*P1834^3,IF(P1834&lt;735,666+13002/(738-P1834),IF(P1834&lt;900,545+17820/(P1834-731),650)))</f>
        <v>712.84458123928289</v>
      </c>
      <c r="S1834" s="12">
        <f>LambdaP*MassivSI/(dP/1000)/(R1834*RhoA)/(1+Q1834/3)*(D1834-P1834)*DeltaT-(EXP(Q1834/10)-1)*(D1834-D1833)</f>
        <v>0.21144955557670633</v>
      </c>
    </row>
    <row r="1835" spans="2:19" x14ac:dyDescent="0.25">
      <c r="B1835" s="3">
        <f t="shared" si="112"/>
        <v>9085</v>
      </c>
      <c r="C1835" s="14">
        <f t="shared" si="113"/>
        <v>151.41666666666666</v>
      </c>
      <c r="D1835" s="11">
        <f t="shared" si="114"/>
        <v>1083.8496059855918</v>
      </c>
      <c r="E1835" s="11">
        <f t="shared" si="115"/>
        <v>555.07881868481127</v>
      </c>
      <c r="F1835" s="11">
        <f>L1835</f>
        <v>555.07881868481127</v>
      </c>
      <c r="G1835" s="11">
        <f>P1835</f>
        <v>555.07881868481127</v>
      </c>
      <c r="H1835" s="24">
        <f>H1834+IF(Limit=Oui,MAX(0,K1834),K1834)</f>
        <v>555.07881868481127</v>
      </c>
      <c r="I1835" s="12">
        <f>Cp*RhoP/(J1835*RhoA)*dP/1000*MassivSS</f>
        <v>0.3972429558544131</v>
      </c>
      <c r="J1835" s="24">
        <f>IF(H1835&lt;600,425+0.773*H1835-1.69/1000*H1835^2+2.22/1000^2*H1835^3,IF(H1835&lt;735,666+13002/(738-H1835),IF(H1835&lt;900,545+17820/(H1835-731),650)))</f>
        <v>713.04512815260773</v>
      </c>
      <c r="K1835" s="12">
        <f>LambdaP*MassivSS/(dP/1000)/(J1835*RhoA)/(1+I1835/3)*(D1835-H1835)*DeltaT-(EXP(I1835/10)-1)*(D1835-D1834)</f>
        <v>0.21134661621492923</v>
      </c>
      <c r="L1835" s="24">
        <f>L1834+IF(Limit=Oui,MAX(0,O1834),O1834)</f>
        <v>555.07881868481127</v>
      </c>
      <c r="M1835" s="12">
        <f>Cp*RhoP/(N1835*RhoA)*dP/1000*MassivW</f>
        <v>0.3972429558544131</v>
      </c>
      <c r="N1835" s="24">
        <f>IF(L1835&lt;600,425+0.773*L1835-1.69/1000*L1835^2+2.22/1000^2*L1835^3,IF(L1835&lt;735,666+13002/(738-L1835),IF(L1835&lt;900,545+17820/(L1835-731),650)))</f>
        <v>713.04512815260773</v>
      </c>
      <c r="O1835" s="12">
        <f>LambdaP*MassivW/(dP/1000)/(N1835*RhoA)/(1+M1835/3)*(D1835-L1835)*DeltaT-(EXP(M1835/10)-1)*(D1835-D1834)</f>
        <v>0.21134661621492923</v>
      </c>
      <c r="P1835" s="24">
        <f>P1834+IF(Limit=Oui,MAX(0,S1834),S1834)</f>
        <v>555.07881868481127</v>
      </c>
      <c r="Q1835" s="12">
        <f>Cp*RhoP/(R1835*RhoA)*dP/1000*MassivSI</f>
        <v>0.3972429558544131</v>
      </c>
      <c r="R1835" s="24">
        <f>IF(P1835&lt;600,425+0.773*P1835-1.69/1000*P1835^2+2.22/1000^2*P1835^3,IF(P1835&lt;735,666+13002/(738-P1835),IF(P1835&lt;900,545+17820/(P1835-731),650)))</f>
        <v>713.04512815260773</v>
      </c>
      <c r="S1835" s="12">
        <f>LambdaP*MassivSI/(dP/1000)/(R1835*RhoA)/(1+Q1835/3)*(D1835-P1835)*DeltaT-(EXP(Q1835/10)-1)*(D1835-D1834)</f>
        <v>0.21134661621492923</v>
      </c>
    </row>
    <row r="1836" spans="2:19" x14ac:dyDescent="0.25">
      <c r="B1836" s="3">
        <f t="shared" si="112"/>
        <v>9090</v>
      </c>
      <c r="C1836" s="14">
        <f t="shared" si="113"/>
        <v>151.5</v>
      </c>
      <c r="D1836" s="11">
        <f t="shared" si="114"/>
        <v>1083.9319762989676</v>
      </c>
      <c r="E1836" s="11">
        <f t="shared" si="115"/>
        <v>555.29016530102615</v>
      </c>
      <c r="F1836" s="11">
        <f>L1836</f>
        <v>555.29016530102615</v>
      </c>
      <c r="G1836" s="11">
        <f>P1836</f>
        <v>555.29016530102615</v>
      </c>
      <c r="H1836" s="24">
        <f>H1835+IF(Limit=Oui,MAX(0,K1835),K1835)</f>
        <v>555.29016530102615</v>
      </c>
      <c r="I1836" s="12">
        <f>Cp*RhoP/(J1836*RhoA)*dP/1000*MassivSS</f>
        <v>0.3971312155472948</v>
      </c>
      <c r="J1836" s="24">
        <f>IF(H1836&lt;600,425+0.773*H1836-1.69/1000*H1836^2+2.22/1000^2*H1836^3,IF(H1836&lt;735,666+13002/(738-H1836),IF(H1836&lt;900,545+17820/(H1836-731),650)))</f>
        <v>713.24575675718415</v>
      </c>
      <c r="K1836" s="12">
        <f>LambdaP*MassivSS/(dP/1000)/(J1836*RhoA)/(1+I1836/3)*(D1836-H1836)*DeltaT-(EXP(I1836/10)-1)*(D1836-D1835)</f>
        <v>0.2112437278172937</v>
      </c>
      <c r="L1836" s="24">
        <f>L1835+IF(Limit=Oui,MAX(0,O1835),O1835)</f>
        <v>555.29016530102615</v>
      </c>
      <c r="M1836" s="12">
        <f>Cp*RhoP/(N1836*RhoA)*dP/1000*MassivW</f>
        <v>0.3971312155472948</v>
      </c>
      <c r="N1836" s="24">
        <f>IF(L1836&lt;600,425+0.773*L1836-1.69/1000*L1836^2+2.22/1000^2*L1836^3,IF(L1836&lt;735,666+13002/(738-L1836),IF(L1836&lt;900,545+17820/(L1836-731),650)))</f>
        <v>713.24575675718415</v>
      </c>
      <c r="O1836" s="12">
        <f>LambdaP*MassivW/(dP/1000)/(N1836*RhoA)/(1+M1836/3)*(D1836-L1836)*DeltaT-(EXP(M1836/10)-1)*(D1836-D1835)</f>
        <v>0.2112437278172937</v>
      </c>
      <c r="P1836" s="24">
        <f>P1835+IF(Limit=Oui,MAX(0,S1835),S1835)</f>
        <v>555.29016530102615</v>
      </c>
      <c r="Q1836" s="12">
        <f>Cp*RhoP/(R1836*RhoA)*dP/1000*MassivSI</f>
        <v>0.3971312155472948</v>
      </c>
      <c r="R1836" s="24">
        <f>IF(P1836&lt;600,425+0.773*P1836-1.69/1000*P1836^2+2.22/1000^2*P1836^3,IF(P1836&lt;735,666+13002/(738-P1836),IF(P1836&lt;900,545+17820/(P1836-731),650)))</f>
        <v>713.24575675718415</v>
      </c>
      <c r="S1836" s="12">
        <f>LambdaP*MassivSI/(dP/1000)/(R1836*RhoA)/(1+Q1836/3)*(D1836-P1836)*DeltaT-(EXP(Q1836/10)-1)*(D1836-D1835)</f>
        <v>0.2112437278172937</v>
      </c>
    </row>
    <row r="1837" spans="2:19" x14ac:dyDescent="0.25">
      <c r="B1837" s="3">
        <f t="shared" si="112"/>
        <v>9095</v>
      </c>
      <c r="C1837" s="14">
        <f t="shared" si="113"/>
        <v>151.58333333333334</v>
      </c>
      <c r="D1837" s="11">
        <f t="shared" si="114"/>
        <v>1084.0143013539268</v>
      </c>
      <c r="E1837" s="11">
        <f t="shared" si="115"/>
        <v>555.50140902884345</v>
      </c>
      <c r="F1837" s="11">
        <f>L1837</f>
        <v>555.50140902884345</v>
      </c>
      <c r="G1837" s="11">
        <f>P1837</f>
        <v>555.50140902884345</v>
      </c>
      <c r="H1837" s="24">
        <f>H1836+IF(Limit=Oui,MAX(0,K1836),K1836)</f>
        <v>555.50140902884345</v>
      </c>
      <c r="I1837" s="12">
        <f>Cp*RhoP/(J1837*RhoA)*dP/1000*MassivSS</f>
        <v>0.3970194926745183</v>
      </c>
      <c r="J1837" s="24">
        <f>IF(H1837&lt;600,425+0.773*H1837-1.69/1000*H1837^2+2.22/1000^2*H1837^3,IF(H1837&lt;735,666+13002/(738-H1837),IF(H1837&lt;900,545+17820/(H1837-731),650)))</f>
        <v>713.44646696514837</v>
      </c>
      <c r="K1837" s="12">
        <f>LambdaP*MassivSS/(dP/1000)/(J1837*RhoA)/(1+I1837/3)*(D1837-H1837)*DeltaT-(EXP(I1837/10)-1)*(D1837-D1836)</f>
        <v>0.21114089040310324</v>
      </c>
      <c r="L1837" s="24">
        <f>L1836+IF(Limit=Oui,MAX(0,O1836),O1836)</f>
        <v>555.50140902884345</v>
      </c>
      <c r="M1837" s="12">
        <f>Cp*RhoP/(N1837*RhoA)*dP/1000*MassivW</f>
        <v>0.3970194926745183</v>
      </c>
      <c r="N1837" s="24">
        <f>IF(L1837&lt;600,425+0.773*L1837-1.69/1000*L1837^2+2.22/1000^2*L1837^3,IF(L1837&lt;735,666+13002/(738-L1837),IF(L1837&lt;900,545+17820/(L1837-731),650)))</f>
        <v>713.44646696514837</v>
      </c>
      <c r="O1837" s="12">
        <f>LambdaP*MassivW/(dP/1000)/(N1837*RhoA)/(1+M1837/3)*(D1837-L1837)*DeltaT-(EXP(M1837/10)-1)*(D1837-D1836)</f>
        <v>0.21114089040310324</v>
      </c>
      <c r="P1837" s="24">
        <f>P1836+IF(Limit=Oui,MAX(0,S1836),S1836)</f>
        <v>555.50140902884345</v>
      </c>
      <c r="Q1837" s="12">
        <f>Cp*RhoP/(R1837*RhoA)*dP/1000*MassivSI</f>
        <v>0.3970194926745183</v>
      </c>
      <c r="R1837" s="24">
        <f>IF(P1837&lt;600,425+0.773*P1837-1.69/1000*P1837^2+2.22/1000^2*P1837^3,IF(P1837&lt;735,666+13002/(738-P1837),IF(P1837&lt;900,545+17820/(P1837-731),650)))</f>
        <v>713.44646696514837</v>
      </c>
      <c r="S1837" s="12">
        <f>LambdaP*MassivSI/(dP/1000)/(R1837*RhoA)/(1+Q1837/3)*(D1837-P1837)*DeltaT-(EXP(Q1837/10)-1)*(D1837-D1836)</f>
        <v>0.21114089040310324</v>
      </c>
    </row>
    <row r="1838" spans="2:19" x14ac:dyDescent="0.25">
      <c r="B1838" s="3">
        <f t="shared" si="112"/>
        <v>9100</v>
      </c>
      <c r="C1838" s="14">
        <f t="shared" si="113"/>
        <v>151.66666666666666</v>
      </c>
      <c r="D1838" s="11">
        <f t="shared" si="114"/>
        <v>1084.0965812001773</v>
      </c>
      <c r="E1838" s="11">
        <f t="shared" si="115"/>
        <v>555.71254991924661</v>
      </c>
      <c r="F1838" s="11">
        <f>L1838</f>
        <v>555.71254991924661</v>
      </c>
      <c r="G1838" s="11">
        <f>P1838</f>
        <v>555.71254991924661</v>
      </c>
      <c r="H1838" s="24">
        <f>H1837+IF(Limit=Oui,MAX(0,K1837),K1837)</f>
        <v>555.71254991924661</v>
      </c>
      <c r="I1838" s="12">
        <f>Cp*RhoP/(J1838*RhoA)*dP/1000*MassivSS</f>
        <v>0.39690778730859311</v>
      </c>
      <c r="J1838" s="24">
        <f>IF(H1838&lt;600,425+0.773*H1838-1.69/1000*H1838^2+2.22/1000^2*H1838^3,IF(H1838&lt;735,666+13002/(738-H1838),IF(H1838&lt;900,545+17820/(H1838-731),650)))</f>
        <v>713.64725868858818</v>
      </c>
      <c r="K1838" s="12">
        <f>LambdaP*MassivSS/(dP/1000)/(J1838*RhoA)/(1+I1838/3)*(D1838-H1838)*DeltaT-(EXP(I1838/10)-1)*(D1838-D1837)</f>
        <v>0.21103810399141873</v>
      </c>
      <c r="L1838" s="24">
        <f>L1837+IF(Limit=Oui,MAX(0,O1837),O1837)</f>
        <v>555.71254991924661</v>
      </c>
      <c r="M1838" s="12">
        <f>Cp*RhoP/(N1838*RhoA)*dP/1000*MassivW</f>
        <v>0.39690778730859311</v>
      </c>
      <c r="N1838" s="24">
        <f>IF(L1838&lt;600,425+0.773*L1838-1.69/1000*L1838^2+2.22/1000^2*L1838^3,IF(L1838&lt;735,666+13002/(738-L1838),IF(L1838&lt;900,545+17820/(L1838-731),650)))</f>
        <v>713.64725868858818</v>
      </c>
      <c r="O1838" s="12">
        <f>LambdaP*MassivW/(dP/1000)/(N1838*RhoA)/(1+M1838/3)*(D1838-L1838)*DeltaT-(EXP(M1838/10)-1)*(D1838-D1837)</f>
        <v>0.21103810399141873</v>
      </c>
      <c r="P1838" s="24">
        <f>P1837+IF(Limit=Oui,MAX(0,S1837),S1837)</f>
        <v>555.71254991924661</v>
      </c>
      <c r="Q1838" s="12">
        <f>Cp*RhoP/(R1838*RhoA)*dP/1000*MassivSI</f>
        <v>0.39690778730859311</v>
      </c>
      <c r="R1838" s="24">
        <f>IF(P1838&lt;600,425+0.773*P1838-1.69/1000*P1838^2+2.22/1000^2*P1838^3,IF(P1838&lt;735,666+13002/(738-P1838),IF(P1838&lt;900,545+17820/(P1838-731),650)))</f>
        <v>713.64725868858818</v>
      </c>
      <c r="S1838" s="12">
        <f>LambdaP*MassivSI/(dP/1000)/(R1838*RhoA)/(1+Q1838/3)*(D1838-P1838)*DeltaT-(EXP(Q1838/10)-1)*(D1838-D1837)</f>
        <v>0.21103810399141873</v>
      </c>
    </row>
    <row r="1839" spans="2:19" x14ac:dyDescent="0.25">
      <c r="B1839" s="3">
        <f t="shared" si="112"/>
        <v>9105</v>
      </c>
      <c r="C1839" s="14">
        <f t="shared" si="113"/>
        <v>151.75</v>
      </c>
      <c r="D1839" s="11">
        <f t="shared" si="114"/>
        <v>1084.1788158873442</v>
      </c>
      <c r="E1839" s="11">
        <f t="shared" si="115"/>
        <v>555.92358802323804</v>
      </c>
      <c r="F1839" s="11">
        <f>L1839</f>
        <v>555.92358802323804</v>
      </c>
      <c r="G1839" s="11">
        <f>P1839</f>
        <v>555.92358802323804</v>
      </c>
      <c r="H1839" s="24">
        <f>H1838+IF(Limit=Oui,MAX(0,K1838),K1838)</f>
        <v>555.92358802323804</v>
      </c>
      <c r="I1839" s="12">
        <f>Cp*RhoP/(J1839*RhoA)*dP/1000*MassivSS</f>
        <v>0.39679609952190675</v>
      </c>
      <c r="J1839" s="24">
        <f>IF(H1839&lt;600,425+0.773*H1839-1.69/1000*H1839^2+2.22/1000^2*H1839^3,IF(H1839&lt;735,666+13002/(738-H1839),IF(H1839&lt;900,545+17820/(H1839-731),650)))</f>
        <v>713.84813183954338</v>
      </c>
      <c r="K1839" s="12">
        <f>LambdaP*MassivSS/(dP/1000)/(J1839*RhoA)/(1+I1839/3)*(D1839-H1839)*DeltaT-(EXP(I1839/10)-1)*(D1839-D1838)</f>
        <v>0.21093536860125134</v>
      </c>
      <c r="L1839" s="24">
        <f>L1838+IF(Limit=Oui,MAX(0,O1838),O1838)</f>
        <v>555.92358802323804</v>
      </c>
      <c r="M1839" s="12">
        <f>Cp*RhoP/(N1839*RhoA)*dP/1000*MassivW</f>
        <v>0.39679609952190675</v>
      </c>
      <c r="N1839" s="24">
        <f>IF(L1839&lt;600,425+0.773*L1839-1.69/1000*L1839^2+2.22/1000^2*L1839^3,IF(L1839&lt;735,666+13002/(738-L1839),IF(L1839&lt;900,545+17820/(L1839-731),650)))</f>
        <v>713.84813183954338</v>
      </c>
      <c r="O1839" s="12">
        <f>LambdaP*MassivW/(dP/1000)/(N1839*RhoA)/(1+M1839/3)*(D1839-L1839)*DeltaT-(EXP(M1839/10)-1)*(D1839-D1838)</f>
        <v>0.21093536860125134</v>
      </c>
      <c r="P1839" s="24">
        <f>P1838+IF(Limit=Oui,MAX(0,S1838),S1838)</f>
        <v>555.92358802323804</v>
      </c>
      <c r="Q1839" s="12">
        <f>Cp*RhoP/(R1839*RhoA)*dP/1000*MassivSI</f>
        <v>0.39679609952190675</v>
      </c>
      <c r="R1839" s="24">
        <f>IF(P1839&lt;600,425+0.773*P1839-1.69/1000*P1839^2+2.22/1000^2*P1839^3,IF(P1839&lt;735,666+13002/(738-P1839),IF(P1839&lt;900,545+17820/(P1839-731),650)))</f>
        <v>713.84813183954338</v>
      </c>
      <c r="S1839" s="12">
        <f>LambdaP*MassivSI/(dP/1000)/(R1839*RhoA)/(1+Q1839/3)*(D1839-P1839)*DeltaT-(EXP(Q1839/10)-1)*(D1839-D1838)</f>
        <v>0.21093536860125134</v>
      </c>
    </row>
    <row r="1840" spans="2:19" x14ac:dyDescent="0.25">
      <c r="B1840" s="3">
        <f t="shared" si="112"/>
        <v>9110</v>
      </c>
      <c r="C1840" s="14">
        <f t="shared" si="113"/>
        <v>151.83333333333334</v>
      </c>
      <c r="D1840" s="11">
        <f t="shared" si="114"/>
        <v>1084.2610054649708</v>
      </c>
      <c r="E1840" s="11">
        <f t="shared" si="115"/>
        <v>556.13452339183925</v>
      </c>
      <c r="F1840" s="11">
        <f>L1840</f>
        <v>556.13452339183925</v>
      </c>
      <c r="G1840" s="11">
        <f>P1840</f>
        <v>556.13452339183925</v>
      </c>
      <c r="H1840" s="24">
        <f>H1839+IF(Limit=Oui,MAX(0,K1839),K1839)</f>
        <v>556.13452339183925</v>
      </c>
      <c r="I1840" s="12">
        <f>Cp*RhoP/(J1840*RhoA)*dP/1000*MassivSS</f>
        <v>0.39668442938672444</v>
      </c>
      <c r="J1840" s="24">
        <f>IF(H1840&lt;600,425+0.773*H1840-1.69/1000*H1840^2+2.22/1000^2*H1840^3,IF(H1840&lt;735,666+13002/(738-H1840),IF(H1840&lt;900,545+17820/(H1840-731),650)))</f>
        <v>714.04908633000673</v>
      </c>
      <c r="K1840" s="12">
        <f>LambdaP*MassivSS/(dP/1000)/(J1840*RhoA)/(1+I1840/3)*(D1840-H1840)*DeltaT-(EXP(I1840/10)-1)*(D1840-D1839)</f>
        <v>0.21083268425146109</v>
      </c>
      <c r="L1840" s="24">
        <f>L1839+IF(Limit=Oui,MAX(0,O1839),O1839)</f>
        <v>556.13452339183925</v>
      </c>
      <c r="M1840" s="12">
        <f>Cp*RhoP/(N1840*RhoA)*dP/1000*MassivW</f>
        <v>0.39668442938672444</v>
      </c>
      <c r="N1840" s="24">
        <f>IF(L1840&lt;600,425+0.773*L1840-1.69/1000*L1840^2+2.22/1000^2*L1840^3,IF(L1840&lt;735,666+13002/(738-L1840),IF(L1840&lt;900,545+17820/(L1840-731),650)))</f>
        <v>714.04908633000673</v>
      </c>
      <c r="O1840" s="12">
        <f>LambdaP*MassivW/(dP/1000)/(N1840*RhoA)/(1+M1840/3)*(D1840-L1840)*DeltaT-(EXP(M1840/10)-1)*(D1840-D1839)</f>
        <v>0.21083268425146109</v>
      </c>
      <c r="P1840" s="24">
        <f>P1839+IF(Limit=Oui,MAX(0,S1839),S1839)</f>
        <v>556.13452339183925</v>
      </c>
      <c r="Q1840" s="12">
        <f>Cp*RhoP/(R1840*RhoA)*dP/1000*MassivSI</f>
        <v>0.39668442938672444</v>
      </c>
      <c r="R1840" s="24">
        <f>IF(P1840&lt;600,425+0.773*P1840-1.69/1000*P1840^2+2.22/1000^2*P1840^3,IF(P1840&lt;735,666+13002/(738-P1840),IF(P1840&lt;900,545+17820/(P1840-731),650)))</f>
        <v>714.04908633000673</v>
      </c>
      <c r="S1840" s="12">
        <f>LambdaP*MassivSI/(dP/1000)/(R1840*RhoA)/(1+Q1840/3)*(D1840-P1840)*DeltaT-(EXP(Q1840/10)-1)*(D1840-D1839)</f>
        <v>0.21083268425146109</v>
      </c>
    </row>
    <row r="1841" spans="2:19" x14ac:dyDescent="0.25">
      <c r="B1841" s="3">
        <f t="shared" si="112"/>
        <v>9115</v>
      </c>
      <c r="C1841" s="14">
        <f t="shared" si="113"/>
        <v>151.91666666666666</v>
      </c>
      <c r="D1841" s="11">
        <f t="shared" si="114"/>
        <v>1084.3431499825199</v>
      </c>
      <c r="E1841" s="11">
        <f t="shared" si="115"/>
        <v>556.34535607609075</v>
      </c>
      <c r="F1841" s="11">
        <f>L1841</f>
        <v>556.34535607609075</v>
      </c>
      <c r="G1841" s="11">
        <f>P1841</f>
        <v>556.34535607609075</v>
      </c>
      <c r="H1841" s="24">
        <f>H1840+IF(Limit=Oui,MAX(0,K1840),K1840)</f>
        <v>556.34535607609075</v>
      </c>
      <c r="I1841" s="12">
        <f>Cp*RhoP/(J1841*RhoA)*dP/1000*MassivSS</f>
        <v>0.39657277697518889</v>
      </c>
      <c r="J1841" s="24">
        <f>IF(H1841&lt;600,425+0.773*H1841-1.69/1000*H1841^2+2.22/1000^2*H1841^3,IF(H1841&lt;735,666+13002/(738-H1841),IF(H1841&lt;900,545+17820/(H1841-731),650)))</f>
        <v>714.25012207192435</v>
      </c>
      <c r="K1841" s="12">
        <f>LambdaP*MassivSS/(dP/1000)/(J1841*RhoA)/(1+I1841/3)*(D1841-H1841)*DeltaT-(EXP(I1841/10)-1)*(D1841-D1840)</f>
        <v>0.21073005096073938</v>
      </c>
      <c r="L1841" s="24">
        <f>L1840+IF(Limit=Oui,MAX(0,O1840),O1840)</f>
        <v>556.34535607609075</v>
      </c>
      <c r="M1841" s="12">
        <f>Cp*RhoP/(N1841*RhoA)*dP/1000*MassivW</f>
        <v>0.39657277697518889</v>
      </c>
      <c r="N1841" s="24">
        <f>IF(L1841&lt;600,425+0.773*L1841-1.69/1000*L1841^2+2.22/1000^2*L1841^3,IF(L1841&lt;735,666+13002/(738-L1841),IF(L1841&lt;900,545+17820/(L1841-731),650)))</f>
        <v>714.25012207192435</v>
      </c>
      <c r="O1841" s="12">
        <f>LambdaP*MassivW/(dP/1000)/(N1841*RhoA)/(1+M1841/3)*(D1841-L1841)*DeltaT-(EXP(M1841/10)-1)*(D1841-D1840)</f>
        <v>0.21073005096073938</v>
      </c>
      <c r="P1841" s="24">
        <f>P1840+IF(Limit=Oui,MAX(0,S1840),S1840)</f>
        <v>556.34535607609075</v>
      </c>
      <c r="Q1841" s="12">
        <f>Cp*RhoP/(R1841*RhoA)*dP/1000*MassivSI</f>
        <v>0.39657277697518889</v>
      </c>
      <c r="R1841" s="24">
        <f>IF(P1841&lt;600,425+0.773*P1841-1.69/1000*P1841^2+2.22/1000^2*P1841^3,IF(P1841&lt;735,666+13002/(738-P1841),IF(P1841&lt;900,545+17820/(P1841-731),650)))</f>
        <v>714.25012207192435</v>
      </c>
      <c r="S1841" s="12">
        <f>LambdaP*MassivSI/(dP/1000)/(R1841*RhoA)/(1+Q1841/3)*(D1841-P1841)*DeltaT-(EXP(Q1841/10)-1)*(D1841-D1840)</f>
        <v>0.21073005096073938</v>
      </c>
    </row>
    <row r="1842" spans="2:19" x14ac:dyDescent="0.25">
      <c r="B1842" s="3">
        <f t="shared" si="112"/>
        <v>9120</v>
      </c>
      <c r="C1842" s="14">
        <f t="shared" si="113"/>
        <v>152</v>
      </c>
      <c r="D1842" s="11">
        <f t="shared" si="114"/>
        <v>1084.4252494893722</v>
      </c>
      <c r="E1842" s="11">
        <f t="shared" si="115"/>
        <v>556.55608612705146</v>
      </c>
      <c r="F1842" s="11">
        <f>L1842</f>
        <v>556.55608612705146</v>
      </c>
      <c r="G1842" s="11">
        <f>P1842</f>
        <v>556.55608612705146</v>
      </c>
      <c r="H1842" s="24">
        <f>H1841+IF(Limit=Oui,MAX(0,K1841),K1841)</f>
        <v>556.55608612705146</v>
      </c>
      <c r="I1842" s="12">
        <f>Cp*RhoP/(J1842*RhoA)*dP/1000*MassivSS</f>
        <v>0.39646114235932012</v>
      </c>
      <c r="J1842" s="24">
        <f>IF(H1842&lt;600,425+0.773*H1842-1.69/1000*H1842^2+2.22/1000^2*H1842^3,IF(H1842&lt;735,666+13002/(738-H1842),IF(H1842&lt;900,545+17820/(H1842-731),650)))</f>
        <v>714.45123897719577</v>
      </c>
      <c r="K1842" s="12">
        <f>LambdaP*MassivSS/(dP/1000)/(J1842*RhoA)/(1+I1842/3)*(D1842-H1842)*DeltaT-(EXP(I1842/10)-1)*(D1842-D1841)</f>
        <v>0.21062746874770069</v>
      </c>
      <c r="L1842" s="24">
        <f>L1841+IF(Limit=Oui,MAX(0,O1841),O1841)</f>
        <v>556.55608612705146</v>
      </c>
      <c r="M1842" s="12">
        <f>Cp*RhoP/(N1842*RhoA)*dP/1000*MassivW</f>
        <v>0.39646114235932012</v>
      </c>
      <c r="N1842" s="24">
        <f>IF(L1842&lt;600,425+0.773*L1842-1.69/1000*L1842^2+2.22/1000^2*L1842^3,IF(L1842&lt;735,666+13002/(738-L1842),IF(L1842&lt;900,545+17820/(L1842-731),650)))</f>
        <v>714.45123897719577</v>
      </c>
      <c r="O1842" s="12">
        <f>LambdaP*MassivW/(dP/1000)/(N1842*RhoA)/(1+M1842/3)*(D1842-L1842)*DeltaT-(EXP(M1842/10)-1)*(D1842-D1841)</f>
        <v>0.21062746874770069</v>
      </c>
      <c r="P1842" s="24">
        <f>P1841+IF(Limit=Oui,MAX(0,S1841),S1841)</f>
        <v>556.55608612705146</v>
      </c>
      <c r="Q1842" s="12">
        <f>Cp*RhoP/(R1842*RhoA)*dP/1000*MassivSI</f>
        <v>0.39646114235932012</v>
      </c>
      <c r="R1842" s="24">
        <f>IF(P1842&lt;600,425+0.773*P1842-1.69/1000*P1842^2+2.22/1000^2*P1842^3,IF(P1842&lt;735,666+13002/(738-P1842),IF(P1842&lt;900,545+17820/(P1842-731),650)))</f>
        <v>714.45123897719577</v>
      </c>
      <c r="S1842" s="12">
        <f>LambdaP*MassivSI/(dP/1000)/(R1842*RhoA)/(1+Q1842/3)*(D1842-P1842)*DeltaT-(EXP(Q1842/10)-1)*(D1842-D1841)</f>
        <v>0.21062746874770069</v>
      </c>
    </row>
    <row r="1843" spans="2:19" x14ac:dyDescent="0.25">
      <c r="B1843" s="3">
        <f t="shared" si="112"/>
        <v>9125</v>
      </c>
      <c r="C1843" s="14">
        <f t="shared" si="113"/>
        <v>152.08333333333334</v>
      </c>
      <c r="D1843" s="11">
        <f t="shared" si="114"/>
        <v>1084.5073040348275</v>
      </c>
      <c r="E1843" s="11">
        <f t="shared" si="115"/>
        <v>556.76671359579916</v>
      </c>
      <c r="F1843" s="11">
        <f>L1843</f>
        <v>556.76671359579916</v>
      </c>
      <c r="G1843" s="11">
        <f>P1843</f>
        <v>556.76671359579916</v>
      </c>
      <c r="H1843" s="24">
        <f>H1842+IF(Limit=Oui,MAX(0,K1842),K1842)</f>
        <v>556.76671359579916</v>
      </c>
      <c r="I1843" s="12">
        <f>Cp*RhoP/(J1843*RhoA)*dP/1000*MassivSS</f>
        <v>0.39634952561101555</v>
      </c>
      <c r="J1843" s="24">
        <f>IF(H1843&lt;600,425+0.773*H1843-1.69/1000*H1843^2+2.22/1000^2*H1843^3,IF(H1843&lt;735,666+13002/(738-H1843),IF(H1843&lt;900,545+17820/(H1843-731),650)))</f>
        <v>714.65243695767504</v>
      </c>
      <c r="K1843" s="12">
        <f>LambdaP*MassivSS/(dP/1000)/(J1843*RhoA)/(1+I1843/3)*(D1843-H1843)*DeltaT-(EXP(I1843/10)-1)*(D1843-D1842)</f>
        <v>0.21052493763079982</v>
      </c>
      <c r="L1843" s="24">
        <f>L1842+IF(Limit=Oui,MAX(0,O1842),O1842)</f>
        <v>556.76671359579916</v>
      </c>
      <c r="M1843" s="12">
        <f>Cp*RhoP/(N1843*RhoA)*dP/1000*MassivW</f>
        <v>0.39634952561101555</v>
      </c>
      <c r="N1843" s="24">
        <f>IF(L1843&lt;600,425+0.773*L1843-1.69/1000*L1843^2+2.22/1000^2*L1843^3,IF(L1843&lt;735,666+13002/(738-L1843),IF(L1843&lt;900,545+17820/(L1843-731),650)))</f>
        <v>714.65243695767504</v>
      </c>
      <c r="O1843" s="12">
        <f>LambdaP*MassivW/(dP/1000)/(N1843*RhoA)/(1+M1843/3)*(D1843-L1843)*DeltaT-(EXP(M1843/10)-1)*(D1843-D1842)</f>
        <v>0.21052493763079982</v>
      </c>
      <c r="P1843" s="24">
        <f>P1842+IF(Limit=Oui,MAX(0,S1842),S1842)</f>
        <v>556.76671359579916</v>
      </c>
      <c r="Q1843" s="12">
        <f>Cp*RhoP/(R1843*RhoA)*dP/1000*MassivSI</f>
        <v>0.39634952561101555</v>
      </c>
      <c r="R1843" s="24">
        <f>IF(P1843&lt;600,425+0.773*P1843-1.69/1000*P1843^2+2.22/1000^2*P1843^3,IF(P1843&lt;735,666+13002/(738-P1843),IF(P1843&lt;900,545+17820/(P1843-731),650)))</f>
        <v>714.65243695767504</v>
      </c>
      <c r="S1843" s="12">
        <f>LambdaP*MassivSI/(dP/1000)/(R1843*RhoA)/(1+Q1843/3)*(D1843-P1843)*DeltaT-(EXP(Q1843/10)-1)*(D1843-D1842)</f>
        <v>0.21052493763079982</v>
      </c>
    </row>
    <row r="1844" spans="2:19" x14ac:dyDescent="0.25">
      <c r="B1844" s="3">
        <f t="shared" si="112"/>
        <v>9130</v>
      </c>
      <c r="C1844" s="14">
        <f t="shared" si="113"/>
        <v>152.16666666666666</v>
      </c>
      <c r="D1844" s="11">
        <f t="shared" si="114"/>
        <v>1084.5893136681048</v>
      </c>
      <c r="E1844" s="11">
        <f t="shared" si="115"/>
        <v>556.97723853342995</v>
      </c>
      <c r="F1844" s="11">
        <f>L1844</f>
        <v>556.97723853342995</v>
      </c>
      <c r="G1844" s="11">
        <f>P1844</f>
        <v>556.97723853342995</v>
      </c>
      <c r="H1844" s="24">
        <f>H1843+IF(Limit=Oui,MAX(0,K1843),K1843)</f>
        <v>556.97723853342995</v>
      </c>
      <c r="I1844" s="12">
        <f>Cp*RhoP/(J1844*RhoA)*dP/1000*MassivSS</f>
        <v>0.39623792680204917</v>
      </c>
      <c r="J1844" s="24">
        <f>IF(H1844&lt;600,425+0.773*H1844-1.69/1000*H1844^2+2.22/1000^2*H1844^3,IF(H1844&lt;735,666+13002/(738-H1844),IF(H1844&lt;900,545+17820/(H1844-731),650)))</f>
        <v>714.85371592517072</v>
      </c>
      <c r="K1844" s="12">
        <f>LambdaP*MassivSS/(dP/1000)/(J1844*RhoA)/(1+I1844/3)*(D1844-H1844)*DeltaT-(EXP(I1844/10)-1)*(D1844-D1843)</f>
        <v>0.21042245762836934</v>
      </c>
      <c r="L1844" s="24">
        <f>L1843+IF(Limit=Oui,MAX(0,O1843),O1843)</f>
        <v>556.97723853342995</v>
      </c>
      <c r="M1844" s="12">
        <f>Cp*RhoP/(N1844*RhoA)*dP/1000*MassivW</f>
        <v>0.39623792680204917</v>
      </c>
      <c r="N1844" s="24">
        <f>IF(L1844&lt;600,425+0.773*L1844-1.69/1000*L1844^2+2.22/1000^2*L1844^3,IF(L1844&lt;735,666+13002/(738-L1844),IF(L1844&lt;900,545+17820/(L1844-731),650)))</f>
        <v>714.85371592517072</v>
      </c>
      <c r="O1844" s="12">
        <f>LambdaP*MassivW/(dP/1000)/(N1844*RhoA)/(1+M1844/3)*(D1844-L1844)*DeltaT-(EXP(M1844/10)-1)*(D1844-D1843)</f>
        <v>0.21042245762836934</v>
      </c>
      <c r="P1844" s="24">
        <f>P1843+IF(Limit=Oui,MAX(0,S1843),S1843)</f>
        <v>556.97723853342995</v>
      </c>
      <c r="Q1844" s="12">
        <f>Cp*RhoP/(R1844*RhoA)*dP/1000*MassivSI</f>
        <v>0.39623792680204917</v>
      </c>
      <c r="R1844" s="24">
        <f>IF(P1844&lt;600,425+0.773*P1844-1.69/1000*P1844^2+2.22/1000^2*P1844^3,IF(P1844&lt;735,666+13002/(738-P1844),IF(P1844&lt;900,545+17820/(P1844-731),650)))</f>
        <v>714.85371592517072</v>
      </c>
      <c r="S1844" s="12">
        <f>LambdaP*MassivSI/(dP/1000)/(R1844*RhoA)/(1+Q1844/3)*(D1844-P1844)*DeltaT-(EXP(Q1844/10)-1)*(D1844-D1843)</f>
        <v>0.21042245762836934</v>
      </c>
    </row>
    <row r="1845" spans="2:19" x14ac:dyDescent="0.25">
      <c r="B1845" s="3">
        <f t="shared" si="112"/>
        <v>9135</v>
      </c>
      <c r="C1845" s="14">
        <f t="shared" si="113"/>
        <v>152.25</v>
      </c>
      <c r="D1845" s="11">
        <f t="shared" si="114"/>
        <v>1084.6712784383415</v>
      </c>
      <c r="E1845" s="11">
        <f t="shared" si="115"/>
        <v>557.18766099105835</v>
      </c>
      <c r="F1845" s="11">
        <f>L1845</f>
        <v>557.18766099105835</v>
      </c>
      <c r="G1845" s="11">
        <f>P1845</f>
        <v>557.18766099105835</v>
      </c>
      <c r="H1845" s="24">
        <f>H1844+IF(Limit=Oui,MAX(0,K1844),K1844)</f>
        <v>557.18766099105835</v>
      </c>
      <c r="I1845" s="12">
        <f>Cp*RhoP/(J1845*RhoA)*dP/1000*MassivSS</f>
        <v>0.39612634600407226</v>
      </c>
      <c r="J1845" s="24">
        <f>IF(H1845&lt;600,425+0.773*H1845-1.69/1000*H1845^2+2.22/1000^2*H1845^3,IF(H1845&lt;735,666+13002/(738-H1845),IF(H1845&lt;900,545+17820/(H1845-731),650)))</f>
        <v>715.0550757914466</v>
      </c>
      <c r="K1845" s="12">
        <f>LambdaP*MassivSS/(dP/1000)/(J1845*RhoA)/(1+I1845/3)*(D1845-H1845)*DeltaT-(EXP(I1845/10)-1)*(D1845-D1844)</f>
        <v>0.21032002875863759</v>
      </c>
      <c r="L1845" s="24">
        <f>L1844+IF(Limit=Oui,MAX(0,O1844),O1844)</f>
        <v>557.18766099105835</v>
      </c>
      <c r="M1845" s="12">
        <f>Cp*RhoP/(N1845*RhoA)*dP/1000*MassivW</f>
        <v>0.39612634600407226</v>
      </c>
      <c r="N1845" s="24">
        <f>IF(L1845&lt;600,425+0.773*L1845-1.69/1000*L1845^2+2.22/1000^2*L1845^3,IF(L1845&lt;735,666+13002/(738-L1845),IF(L1845&lt;900,545+17820/(L1845-731),650)))</f>
        <v>715.0550757914466</v>
      </c>
      <c r="O1845" s="12">
        <f>LambdaP*MassivW/(dP/1000)/(N1845*RhoA)/(1+M1845/3)*(D1845-L1845)*DeltaT-(EXP(M1845/10)-1)*(D1845-D1844)</f>
        <v>0.21032002875863759</v>
      </c>
      <c r="P1845" s="24">
        <f>P1844+IF(Limit=Oui,MAX(0,S1844),S1844)</f>
        <v>557.18766099105835</v>
      </c>
      <c r="Q1845" s="12">
        <f>Cp*RhoP/(R1845*RhoA)*dP/1000*MassivSI</f>
        <v>0.39612634600407226</v>
      </c>
      <c r="R1845" s="24">
        <f>IF(P1845&lt;600,425+0.773*P1845-1.69/1000*P1845^2+2.22/1000^2*P1845^3,IF(P1845&lt;735,666+13002/(738-P1845),IF(P1845&lt;900,545+17820/(P1845-731),650)))</f>
        <v>715.0550757914466</v>
      </c>
      <c r="S1845" s="12">
        <f>LambdaP*MassivSI/(dP/1000)/(R1845*RhoA)/(1+Q1845/3)*(D1845-P1845)*DeltaT-(EXP(Q1845/10)-1)*(D1845-D1844)</f>
        <v>0.21032002875863759</v>
      </c>
    </row>
    <row r="1846" spans="2:19" x14ac:dyDescent="0.25">
      <c r="B1846" s="3">
        <f t="shared" si="112"/>
        <v>9140</v>
      </c>
      <c r="C1846" s="14">
        <f t="shared" si="113"/>
        <v>152.33333333333334</v>
      </c>
      <c r="D1846" s="11">
        <f t="shared" si="114"/>
        <v>1084.753198394596</v>
      </c>
      <c r="E1846" s="11">
        <f t="shared" si="115"/>
        <v>557.39798101981694</v>
      </c>
      <c r="F1846" s="11">
        <f>L1846</f>
        <v>557.39798101981694</v>
      </c>
      <c r="G1846" s="11">
        <f>P1846</f>
        <v>557.39798101981694</v>
      </c>
      <c r="H1846" s="24">
        <f>H1845+IF(Limit=Oui,MAX(0,K1845),K1845)</f>
        <v>557.39798101981694</v>
      </c>
      <c r="I1846" s="12">
        <f>Cp*RhoP/(J1846*RhoA)*dP/1000*MassivSS</f>
        <v>0.396014783288612</v>
      </c>
      <c r="J1846" s="24">
        <f>IF(H1846&lt;600,425+0.773*H1846-1.69/1000*H1846^2+2.22/1000^2*H1846^3,IF(H1846&lt;735,666+13002/(738-H1846),IF(H1846&lt;900,545+17820/(H1846-731),650)))</f>
        <v>715.25651646822234</v>
      </c>
      <c r="K1846" s="12">
        <f>LambdaP*MassivSS/(dP/1000)/(J1846*RhoA)/(1+I1846/3)*(D1846-H1846)*DeltaT-(EXP(I1846/10)-1)*(D1846-D1845)</f>
        <v>0.2102176510396192</v>
      </c>
      <c r="L1846" s="24">
        <f>L1845+IF(Limit=Oui,MAX(0,O1845),O1845)</f>
        <v>557.39798101981694</v>
      </c>
      <c r="M1846" s="12">
        <f>Cp*RhoP/(N1846*RhoA)*dP/1000*MassivW</f>
        <v>0.396014783288612</v>
      </c>
      <c r="N1846" s="24">
        <f>IF(L1846&lt;600,425+0.773*L1846-1.69/1000*L1846^2+2.22/1000^2*L1846^3,IF(L1846&lt;735,666+13002/(738-L1846),IF(L1846&lt;900,545+17820/(L1846-731),650)))</f>
        <v>715.25651646822234</v>
      </c>
      <c r="O1846" s="12">
        <f>LambdaP*MassivW/(dP/1000)/(N1846*RhoA)/(1+M1846/3)*(D1846-L1846)*DeltaT-(EXP(M1846/10)-1)*(D1846-D1845)</f>
        <v>0.2102176510396192</v>
      </c>
      <c r="P1846" s="24">
        <f>P1845+IF(Limit=Oui,MAX(0,S1845),S1845)</f>
        <v>557.39798101981694</v>
      </c>
      <c r="Q1846" s="12">
        <f>Cp*RhoP/(R1846*RhoA)*dP/1000*MassivSI</f>
        <v>0.396014783288612</v>
      </c>
      <c r="R1846" s="24">
        <f>IF(P1846&lt;600,425+0.773*P1846-1.69/1000*P1846^2+2.22/1000^2*P1846^3,IF(P1846&lt;735,666+13002/(738-P1846),IF(P1846&lt;900,545+17820/(P1846-731),650)))</f>
        <v>715.25651646822234</v>
      </c>
      <c r="S1846" s="12">
        <f>LambdaP*MassivSI/(dP/1000)/(R1846*RhoA)/(1+Q1846/3)*(D1846-P1846)*DeltaT-(EXP(Q1846/10)-1)*(D1846-D1845)</f>
        <v>0.2102176510396192</v>
      </c>
    </row>
    <row r="1847" spans="2:19" x14ac:dyDescent="0.25">
      <c r="B1847" s="3">
        <f t="shared" si="112"/>
        <v>9145</v>
      </c>
      <c r="C1847" s="14">
        <f t="shared" si="113"/>
        <v>152.41666666666666</v>
      </c>
      <c r="D1847" s="11">
        <f t="shared" si="114"/>
        <v>1084.8350735858446</v>
      </c>
      <c r="E1847" s="11">
        <f t="shared" si="115"/>
        <v>557.60819867085661</v>
      </c>
      <c r="F1847" s="11">
        <f>L1847</f>
        <v>557.60819867085661</v>
      </c>
      <c r="G1847" s="11">
        <f>P1847</f>
        <v>557.60819867085661</v>
      </c>
      <c r="H1847" s="24">
        <f>H1846+IF(Limit=Oui,MAX(0,K1846),K1846)</f>
        <v>557.60819867085661</v>
      </c>
      <c r="I1847" s="12">
        <f>Cp*RhoP/(J1847*RhoA)*dP/1000*MassivSS</f>
        <v>0.39590323872707278</v>
      </c>
      <c r="J1847" s="24">
        <f>IF(H1847&lt;600,425+0.773*H1847-1.69/1000*H1847^2+2.22/1000^2*H1847^3,IF(H1847&lt;735,666+13002/(738-H1847),IF(H1847&lt;900,545+17820/(H1847-731),650)))</f>
        <v>715.4580378671734</v>
      </c>
      <c r="K1847" s="12">
        <f>LambdaP*MassivSS/(dP/1000)/(J1847*RhoA)/(1+I1847/3)*(D1847-H1847)*DeltaT-(EXP(I1847/10)-1)*(D1847-D1846)</f>
        <v>0.21011532448932582</v>
      </c>
      <c r="L1847" s="24">
        <f>L1846+IF(Limit=Oui,MAX(0,O1846),O1846)</f>
        <v>557.60819867085661</v>
      </c>
      <c r="M1847" s="12">
        <f>Cp*RhoP/(N1847*RhoA)*dP/1000*MassivW</f>
        <v>0.39590323872707278</v>
      </c>
      <c r="N1847" s="24">
        <f>IF(L1847&lt;600,425+0.773*L1847-1.69/1000*L1847^2+2.22/1000^2*L1847^3,IF(L1847&lt;735,666+13002/(738-L1847),IF(L1847&lt;900,545+17820/(L1847-731),650)))</f>
        <v>715.4580378671734</v>
      </c>
      <c r="O1847" s="12">
        <f>LambdaP*MassivW/(dP/1000)/(N1847*RhoA)/(1+M1847/3)*(D1847-L1847)*DeltaT-(EXP(M1847/10)-1)*(D1847-D1846)</f>
        <v>0.21011532448932582</v>
      </c>
      <c r="P1847" s="24">
        <f>P1846+IF(Limit=Oui,MAX(0,S1846),S1846)</f>
        <v>557.60819867085661</v>
      </c>
      <c r="Q1847" s="12">
        <f>Cp*RhoP/(R1847*RhoA)*dP/1000*MassivSI</f>
        <v>0.39590323872707278</v>
      </c>
      <c r="R1847" s="24">
        <f>IF(P1847&lt;600,425+0.773*P1847-1.69/1000*P1847^2+2.22/1000^2*P1847^3,IF(P1847&lt;735,666+13002/(738-P1847),IF(P1847&lt;900,545+17820/(P1847-731),650)))</f>
        <v>715.4580378671734</v>
      </c>
      <c r="S1847" s="12">
        <f>LambdaP*MassivSI/(dP/1000)/(R1847*RhoA)/(1+Q1847/3)*(D1847-P1847)*DeltaT-(EXP(Q1847/10)-1)*(D1847-D1846)</f>
        <v>0.21011532448932582</v>
      </c>
    </row>
    <row r="1848" spans="2:19" x14ac:dyDescent="0.25">
      <c r="B1848" s="3">
        <f t="shared" si="112"/>
        <v>9150</v>
      </c>
      <c r="C1848" s="14">
        <f t="shared" si="113"/>
        <v>152.5</v>
      </c>
      <c r="D1848" s="11">
        <f t="shared" si="114"/>
        <v>1084.9169040609843</v>
      </c>
      <c r="E1848" s="11">
        <f t="shared" si="115"/>
        <v>557.81831399534599</v>
      </c>
      <c r="F1848" s="11">
        <f>L1848</f>
        <v>557.81831399534599</v>
      </c>
      <c r="G1848" s="11">
        <f>P1848</f>
        <v>557.81831399534599</v>
      </c>
      <c r="H1848" s="24">
        <f>H1847+IF(Limit=Oui,MAX(0,K1847),K1847)</f>
        <v>557.81831399534599</v>
      </c>
      <c r="I1848" s="12">
        <f>Cp*RhoP/(J1848*RhoA)*dP/1000*MassivSS</f>
        <v>0.39579171239073441</v>
      </c>
      <c r="J1848" s="24">
        <f>IF(H1848&lt;600,425+0.773*H1848-1.69/1000*H1848^2+2.22/1000^2*H1848^3,IF(H1848&lt;735,666+13002/(738-H1848),IF(H1848&lt;900,545+17820/(H1848-731),650)))</f>
        <v>715.65963989993259</v>
      </c>
      <c r="K1848" s="12">
        <f>LambdaP*MassivSS/(dP/1000)/(J1848*RhoA)/(1+I1848/3)*(D1848-H1848)*DeltaT-(EXP(I1848/10)-1)*(D1848-D1847)</f>
        <v>0.21001304912553723</v>
      </c>
      <c r="L1848" s="24">
        <f>L1847+IF(Limit=Oui,MAX(0,O1847),O1847)</f>
        <v>557.81831399534599</v>
      </c>
      <c r="M1848" s="12">
        <f>Cp*RhoP/(N1848*RhoA)*dP/1000*MassivW</f>
        <v>0.39579171239073441</v>
      </c>
      <c r="N1848" s="24">
        <f>IF(L1848&lt;600,425+0.773*L1848-1.69/1000*L1848^2+2.22/1000^2*L1848^3,IF(L1848&lt;735,666+13002/(738-L1848),IF(L1848&lt;900,545+17820/(L1848-731),650)))</f>
        <v>715.65963989993259</v>
      </c>
      <c r="O1848" s="12">
        <f>LambdaP*MassivW/(dP/1000)/(N1848*RhoA)/(1+M1848/3)*(D1848-L1848)*DeltaT-(EXP(M1848/10)-1)*(D1848-D1847)</f>
        <v>0.21001304912553723</v>
      </c>
      <c r="P1848" s="24">
        <f>P1847+IF(Limit=Oui,MAX(0,S1847),S1847)</f>
        <v>557.81831399534599</v>
      </c>
      <c r="Q1848" s="12">
        <f>Cp*RhoP/(R1848*RhoA)*dP/1000*MassivSI</f>
        <v>0.39579171239073441</v>
      </c>
      <c r="R1848" s="24">
        <f>IF(P1848&lt;600,425+0.773*P1848-1.69/1000*P1848^2+2.22/1000^2*P1848^3,IF(P1848&lt;735,666+13002/(738-P1848),IF(P1848&lt;900,545+17820/(P1848-731),650)))</f>
        <v>715.65963989993259</v>
      </c>
      <c r="S1848" s="12">
        <f>LambdaP*MassivSI/(dP/1000)/(R1848*RhoA)/(1+Q1848/3)*(D1848-P1848)*DeltaT-(EXP(Q1848/10)-1)*(D1848-D1847)</f>
        <v>0.21001304912553723</v>
      </c>
    </row>
    <row r="1849" spans="2:19" x14ac:dyDescent="0.25">
      <c r="B1849" s="3">
        <f t="shared" si="112"/>
        <v>9155</v>
      </c>
      <c r="C1849" s="14">
        <f t="shared" si="113"/>
        <v>152.58333333333334</v>
      </c>
      <c r="D1849" s="11">
        <f t="shared" si="114"/>
        <v>1084.9986898688321</v>
      </c>
      <c r="E1849" s="11">
        <f t="shared" si="115"/>
        <v>558.02832704447155</v>
      </c>
      <c r="F1849" s="11">
        <f>L1849</f>
        <v>558.02832704447155</v>
      </c>
      <c r="G1849" s="11">
        <f>P1849</f>
        <v>558.02832704447155</v>
      </c>
      <c r="H1849" s="24">
        <f>H1848+IF(Limit=Oui,MAX(0,K1848),K1848)</f>
        <v>558.02832704447155</v>
      </c>
      <c r="I1849" s="12">
        <f>Cp*RhoP/(J1849*RhoA)*dP/1000*MassivSS</f>
        <v>0.3956802043507533</v>
      </c>
      <c r="J1849" s="24">
        <f>IF(H1849&lt;600,425+0.773*H1849-1.69/1000*H1849^2+2.22/1000^2*H1849^3,IF(H1849&lt;735,666+13002/(738-H1849),IF(H1849&lt;900,545+17820/(H1849-731),650)))</f>
        <v>715.86132247808882</v>
      </c>
      <c r="K1849" s="12">
        <f>LambdaP*MassivSS/(dP/1000)/(J1849*RhoA)/(1+I1849/3)*(D1849-H1849)*DeltaT-(EXP(I1849/10)-1)*(D1849-D1848)</f>
        <v>0.20991082496593014</v>
      </c>
      <c r="L1849" s="24">
        <f>L1848+IF(Limit=Oui,MAX(0,O1848),O1848)</f>
        <v>558.02832704447155</v>
      </c>
      <c r="M1849" s="12">
        <f>Cp*RhoP/(N1849*RhoA)*dP/1000*MassivW</f>
        <v>0.3956802043507533</v>
      </c>
      <c r="N1849" s="24">
        <f>IF(L1849&lt;600,425+0.773*L1849-1.69/1000*L1849^2+2.22/1000^2*L1849^3,IF(L1849&lt;735,666+13002/(738-L1849),IF(L1849&lt;900,545+17820/(L1849-731),650)))</f>
        <v>715.86132247808882</v>
      </c>
      <c r="O1849" s="12">
        <f>LambdaP*MassivW/(dP/1000)/(N1849*RhoA)/(1+M1849/3)*(D1849-L1849)*DeltaT-(EXP(M1849/10)-1)*(D1849-D1848)</f>
        <v>0.20991082496593014</v>
      </c>
      <c r="P1849" s="24">
        <f>P1848+IF(Limit=Oui,MAX(0,S1848),S1848)</f>
        <v>558.02832704447155</v>
      </c>
      <c r="Q1849" s="12">
        <f>Cp*RhoP/(R1849*RhoA)*dP/1000*MassivSI</f>
        <v>0.3956802043507533</v>
      </c>
      <c r="R1849" s="24">
        <f>IF(P1849&lt;600,425+0.773*P1849-1.69/1000*P1849^2+2.22/1000^2*P1849^3,IF(P1849&lt;735,666+13002/(738-P1849),IF(P1849&lt;900,545+17820/(P1849-731),650)))</f>
        <v>715.86132247808882</v>
      </c>
      <c r="S1849" s="12">
        <f>LambdaP*MassivSI/(dP/1000)/(R1849*RhoA)/(1+Q1849/3)*(D1849-P1849)*DeltaT-(EXP(Q1849/10)-1)*(D1849-D1848)</f>
        <v>0.20991082496593014</v>
      </c>
    </row>
    <row r="1850" spans="2:19" x14ac:dyDescent="0.25">
      <c r="B1850" s="3">
        <f t="shared" si="112"/>
        <v>9160</v>
      </c>
      <c r="C1850" s="14">
        <f t="shared" si="113"/>
        <v>152.66666666666666</v>
      </c>
      <c r="D1850" s="11">
        <f t="shared" si="114"/>
        <v>1085.0804310581243</v>
      </c>
      <c r="E1850" s="11">
        <f t="shared" si="115"/>
        <v>558.23823786943751</v>
      </c>
      <c r="F1850" s="11">
        <f>L1850</f>
        <v>558.23823786943751</v>
      </c>
      <c r="G1850" s="11">
        <f>P1850</f>
        <v>558.23823786943751</v>
      </c>
      <c r="H1850" s="24">
        <f>H1849+IF(Limit=Oui,MAX(0,K1849),K1849)</f>
        <v>558.23823786943751</v>
      </c>
      <c r="I1850" s="12">
        <f>Cp*RhoP/(J1850*RhoA)*dP/1000*MassivSS</f>
        <v>0.39556871467816118</v>
      </c>
      <c r="J1850" s="24">
        <f>IF(H1850&lt;600,425+0.773*H1850-1.69/1000*H1850^2+2.22/1000^2*H1850^3,IF(H1850&lt;735,666+13002/(738-H1850),IF(H1850&lt;900,545+17820/(H1850-731),650)))</f>
        <v>716.06308551318966</v>
      </c>
      <c r="K1850" s="12">
        <f>LambdaP*MassivSS/(dP/1000)/(J1850*RhoA)/(1+I1850/3)*(D1850-H1850)*DeltaT-(EXP(I1850/10)-1)*(D1850-D1849)</f>
        <v>0.20980865202810509</v>
      </c>
      <c r="L1850" s="24">
        <f>L1849+IF(Limit=Oui,MAX(0,O1849),O1849)</f>
        <v>558.23823786943751</v>
      </c>
      <c r="M1850" s="12">
        <f>Cp*RhoP/(N1850*RhoA)*dP/1000*MassivW</f>
        <v>0.39556871467816118</v>
      </c>
      <c r="N1850" s="24">
        <f>IF(L1850&lt;600,425+0.773*L1850-1.69/1000*L1850^2+2.22/1000^2*L1850^3,IF(L1850&lt;735,666+13002/(738-L1850),IF(L1850&lt;900,545+17820/(L1850-731),650)))</f>
        <v>716.06308551318966</v>
      </c>
      <c r="O1850" s="12">
        <f>LambdaP*MassivW/(dP/1000)/(N1850*RhoA)/(1+M1850/3)*(D1850-L1850)*DeltaT-(EXP(M1850/10)-1)*(D1850-D1849)</f>
        <v>0.20980865202810509</v>
      </c>
      <c r="P1850" s="24">
        <f>P1849+IF(Limit=Oui,MAX(0,S1849),S1849)</f>
        <v>558.23823786943751</v>
      </c>
      <c r="Q1850" s="12">
        <f>Cp*RhoP/(R1850*RhoA)*dP/1000*MassivSI</f>
        <v>0.39556871467816118</v>
      </c>
      <c r="R1850" s="24">
        <f>IF(P1850&lt;600,425+0.773*P1850-1.69/1000*P1850^2+2.22/1000^2*P1850^3,IF(P1850&lt;735,666+13002/(738-P1850),IF(P1850&lt;900,545+17820/(P1850-731),650)))</f>
        <v>716.06308551318966</v>
      </c>
      <c r="S1850" s="12">
        <f>LambdaP*MassivSI/(dP/1000)/(R1850*RhoA)/(1+Q1850/3)*(D1850-P1850)*DeltaT-(EXP(Q1850/10)-1)*(D1850-D1849)</f>
        <v>0.20980865202810509</v>
      </c>
    </row>
    <row r="1851" spans="2:19" x14ac:dyDescent="0.25">
      <c r="B1851" s="3">
        <f t="shared" si="112"/>
        <v>9165</v>
      </c>
      <c r="C1851" s="14">
        <f t="shared" si="113"/>
        <v>152.75</v>
      </c>
      <c r="D1851" s="11">
        <f t="shared" si="114"/>
        <v>1085.1621276775184</v>
      </c>
      <c r="E1851" s="11">
        <f t="shared" si="115"/>
        <v>558.44804652146559</v>
      </c>
      <c r="F1851" s="11">
        <f>L1851</f>
        <v>558.44804652146559</v>
      </c>
      <c r="G1851" s="11">
        <f>P1851</f>
        <v>558.44804652146559</v>
      </c>
      <c r="H1851" s="24">
        <f>H1850+IF(Limit=Oui,MAX(0,K1850),K1850)</f>
        <v>558.44804652146559</v>
      </c>
      <c r="I1851" s="12">
        <f>Cp*RhoP/(J1851*RhoA)*dP/1000*MassivSS</f>
        <v>0.39545724344386618</v>
      </c>
      <c r="J1851" s="24">
        <f>IF(H1851&lt;600,425+0.773*H1851-1.69/1000*H1851^2+2.22/1000^2*H1851^3,IF(H1851&lt;735,666+13002/(738-H1851),IF(H1851&lt;900,545+17820/(H1851-731),650)))</f>
        <v>716.26492891673979</v>
      </c>
      <c r="K1851" s="12">
        <f>LambdaP*MassivSS/(dP/1000)/(J1851*RhoA)/(1+I1851/3)*(D1851-H1851)*DeltaT-(EXP(I1851/10)-1)*(D1851-D1850)</f>
        <v>0.20970653032945014</v>
      </c>
      <c r="L1851" s="24">
        <f>L1850+IF(Limit=Oui,MAX(0,O1850),O1850)</f>
        <v>558.44804652146559</v>
      </c>
      <c r="M1851" s="12">
        <f>Cp*RhoP/(N1851*RhoA)*dP/1000*MassivW</f>
        <v>0.39545724344386618</v>
      </c>
      <c r="N1851" s="24">
        <f>IF(L1851&lt;600,425+0.773*L1851-1.69/1000*L1851^2+2.22/1000^2*L1851^3,IF(L1851&lt;735,666+13002/(738-L1851),IF(L1851&lt;900,545+17820/(L1851-731),650)))</f>
        <v>716.26492891673979</v>
      </c>
      <c r="O1851" s="12">
        <f>LambdaP*MassivW/(dP/1000)/(N1851*RhoA)/(1+M1851/3)*(D1851-L1851)*DeltaT-(EXP(M1851/10)-1)*(D1851-D1850)</f>
        <v>0.20970653032945014</v>
      </c>
      <c r="P1851" s="24">
        <f>P1850+IF(Limit=Oui,MAX(0,S1850),S1850)</f>
        <v>558.44804652146559</v>
      </c>
      <c r="Q1851" s="12">
        <f>Cp*RhoP/(R1851*RhoA)*dP/1000*MassivSI</f>
        <v>0.39545724344386618</v>
      </c>
      <c r="R1851" s="24">
        <f>IF(P1851&lt;600,425+0.773*P1851-1.69/1000*P1851^2+2.22/1000^2*P1851^3,IF(P1851&lt;735,666+13002/(738-P1851),IF(P1851&lt;900,545+17820/(P1851-731),650)))</f>
        <v>716.26492891673979</v>
      </c>
      <c r="S1851" s="12">
        <f>LambdaP*MassivSI/(dP/1000)/(R1851*RhoA)/(1+Q1851/3)*(D1851-P1851)*DeltaT-(EXP(Q1851/10)-1)*(D1851-D1850)</f>
        <v>0.20970653032945014</v>
      </c>
    </row>
    <row r="1852" spans="2:19" x14ac:dyDescent="0.25">
      <c r="B1852" s="3">
        <f t="shared" si="112"/>
        <v>9170</v>
      </c>
      <c r="C1852" s="14">
        <f t="shared" si="113"/>
        <v>152.83333333333334</v>
      </c>
      <c r="D1852" s="11">
        <f t="shared" si="114"/>
        <v>1085.2437797755917</v>
      </c>
      <c r="E1852" s="11">
        <f t="shared" si="115"/>
        <v>558.657753051795</v>
      </c>
      <c r="F1852" s="11">
        <f>L1852</f>
        <v>558.657753051795</v>
      </c>
      <c r="G1852" s="11">
        <f>P1852</f>
        <v>558.657753051795</v>
      </c>
      <c r="H1852" s="24">
        <f>H1851+IF(Limit=Oui,MAX(0,K1851),K1851)</f>
        <v>558.657753051795</v>
      </c>
      <c r="I1852" s="12">
        <f>Cp*RhoP/(J1852*RhoA)*dP/1000*MassivSS</f>
        <v>0.39534579071865117</v>
      </c>
      <c r="J1852" s="24">
        <f>IF(H1852&lt;600,425+0.773*H1852-1.69/1000*H1852^2+2.22/1000^2*H1852^3,IF(H1852&lt;735,666+13002/(738-H1852),IF(H1852&lt;900,545+17820/(H1852-731),650)))</f>
        <v>716.46685260020331</v>
      </c>
      <c r="K1852" s="12">
        <f>LambdaP*MassivSS/(dP/1000)/(J1852*RhoA)/(1+I1852/3)*(D1852-H1852)*DeltaT-(EXP(I1852/10)-1)*(D1852-D1851)</f>
        <v>0.20960445988728688</v>
      </c>
      <c r="L1852" s="24">
        <f>L1851+IF(Limit=Oui,MAX(0,O1851),O1851)</f>
        <v>558.657753051795</v>
      </c>
      <c r="M1852" s="12">
        <f>Cp*RhoP/(N1852*RhoA)*dP/1000*MassivW</f>
        <v>0.39534579071865117</v>
      </c>
      <c r="N1852" s="24">
        <f>IF(L1852&lt;600,425+0.773*L1852-1.69/1000*L1852^2+2.22/1000^2*L1852^3,IF(L1852&lt;735,666+13002/(738-L1852),IF(L1852&lt;900,545+17820/(L1852-731),650)))</f>
        <v>716.46685260020331</v>
      </c>
      <c r="O1852" s="12">
        <f>LambdaP*MassivW/(dP/1000)/(N1852*RhoA)/(1+M1852/3)*(D1852-L1852)*DeltaT-(EXP(M1852/10)-1)*(D1852-D1851)</f>
        <v>0.20960445988728688</v>
      </c>
      <c r="P1852" s="24">
        <f>P1851+IF(Limit=Oui,MAX(0,S1851),S1851)</f>
        <v>558.657753051795</v>
      </c>
      <c r="Q1852" s="12">
        <f>Cp*RhoP/(R1852*RhoA)*dP/1000*MassivSI</f>
        <v>0.39534579071865117</v>
      </c>
      <c r="R1852" s="24">
        <f>IF(P1852&lt;600,425+0.773*P1852-1.69/1000*P1852^2+2.22/1000^2*P1852^3,IF(P1852&lt;735,666+13002/(738-P1852),IF(P1852&lt;900,545+17820/(P1852-731),650)))</f>
        <v>716.46685260020331</v>
      </c>
      <c r="S1852" s="12">
        <f>LambdaP*MassivSI/(dP/1000)/(R1852*RhoA)/(1+Q1852/3)*(D1852-P1852)*DeltaT-(EXP(Q1852/10)-1)*(D1852-D1851)</f>
        <v>0.20960445988728688</v>
      </c>
    </row>
    <row r="1853" spans="2:19" x14ac:dyDescent="0.25">
      <c r="B1853" s="3">
        <f t="shared" si="112"/>
        <v>9175</v>
      </c>
      <c r="C1853" s="14">
        <f t="shared" si="113"/>
        <v>152.91666666666666</v>
      </c>
      <c r="D1853" s="11">
        <f t="shared" si="114"/>
        <v>1085.3253874008426</v>
      </c>
      <c r="E1853" s="11">
        <f t="shared" si="115"/>
        <v>558.86735751168226</v>
      </c>
      <c r="F1853" s="11">
        <f>L1853</f>
        <v>558.86735751168226</v>
      </c>
      <c r="G1853" s="11">
        <f>P1853</f>
        <v>558.86735751168226</v>
      </c>
      <c r="H1853" s="24">
        <f>H1852+IF(Limit=Oui,MAX(0,K1852),K1852)</f>
        <v>558.86735751168226</v>
      </c>
      <c r="I1853" s="12">
        <f>Cp*RhoP/(J1853*RhoA)*dP/1000*MassivSS</f>
        <v>0.39523435657317479</v>
      </c>
      <c r="J1853" s="24">
        <f>IF(H1853&lt;600,425+0.773*H1853-1.69/1000*H1853^2+2.22/1000^2*H1853^3,IF(H1853&lt;735,666+13002/(738-H1853),IF(H1853&lt;900,545+17820/(H1853-731),650)))</f>
        <v>716.66885647500283</v>
      </c>
      <c r="K1853" s="12">
        <f>LambdaP*MassivSS/(dP/1000)/(J1853*RhoA)/(1+I1853/3)*(D1853-H1853)*DeltaT-(EXP(I1853/10)-1)*(D1853-D1852)</f>
        <v>0.20950244071878846</v>
      </c>
      <c r="L1853" s="24">
        <f>L1852+IF(Limit=Oui,MAX(0,O1852),O1852)</f>
        <v>558.86735751168226</v>
      </c>
      <c r="M1853" s="12">
        <f>Cp*RhoP/(N1853*RhoA)*dP/1000*MassivW</f>
        <v>0.39523435657317479</v>
      </c>
      <c r="N1853" s="24">
        <f>IF(L1853&lt;600,425+0.773*L1853-1.69/1000*L1853^2+2.22/1000^2*L1853^3,IF(L1853&lt;735,666+13002/(738-L1853),IF(L1853&lt;900,545+17820/(L1853-731),650)))</f>
        <v>716.66885647500283</v>
      </c>
      <c r="O1853" s="12">
        <f>LambdaP*MassivW/(dP/1000)/(N1853*RhoA)/(1+M1853/3)*(D1853-L1853)*DeltaT-(EXP(M1853/10)-1)*(D1853-D1852)</f>
        <v>0.20950244071878846</v>
      </c>
      <c r="P1853" s="24">
        <f>P1852+IF(Limit=Oui,MAX(0,S1852),S1852)</f>
        <v>558.86735751168226</v>
      </c>
      <c r="Q1853" s="12">
        <f>Cp*RhoP/(R1853*RhoA)*dP/1000*MassivSI</f>
        <v>0.39523435657317479</v>
      </c>
      <c r="R1853" s="24">
        <f>IF(P1853&lt;600,425+0.773*P1853-1.69/1000*P1853^2+2.22/1000^2*P1853^3,IF(P1853&lt;735,666+13002/(738-P1853),IF(P1853&lt;900,545+17820/(P1853-731),650)))</f>
        <v>716.66885647500283</v>
      </c>
      <c r="S1853" s="12">
        <f>LambdaP*MassivSI/(dP/1000)/(R1853*RhoA)/(1+Q1853/3)*(D1853-P1853)*DeltaT-(EXP(Q1853/10)-1)*(D1853-D1852)</f>
        <v>0.20950244071878846</v>
      </c>
    </row>
    <row r="1854" spans="2:19" x14ac:dyDescent="0.25">
      <c r="B1854" s="3">
        <f t="shared" si="112"/>
        <v>9180</v>
      </c>
      <c r="C1854" s="14">
        <f t="shared" si="113"/>
        <v>153</v>
      </c>
      <c r="D1854" s="11">
        <f t="shared" si="114"/>
        <v>1085.4069506016901</v>
      </c>
      <c r="E1854" s="11">
        <f t="shared" si="115"/>
        <v>559.07685995240104</v>
      </c>
      <c r="F1854" s="11">
        <f>L1854</f>
        <v>559.07685995240104</v>
      </c>
      <c r="G1854" s="11">
        <f>P1854</f>
        <v>559.07685995240104</v>
      </c>
      <c r="H1854" s="24">
        <f>H1853+IF(Limit=Oui,MAX(0,K1853),K1853)</f>
        <v>559.07685995240104</v>
      </c>
      <c r="I1854" s="12">
        <f>Cp*RhoP/(J1854*RhoA)*dP/1000*MassivSS</f>
        <v>0.39512294107797041</v>
      </c>
      <c r="J1854" s="24">
        <f>IF(H1854&lt;600,425+0.773*H1854-1.69/1000*H1854^2+2.22/1000^2*H1854^3,IF(H1854&lt;735,666+13002/(738-H1854),IF(H1854&lt;900,545+17820/(H1854-731),650)))</f>
        <v>716.87094045252093</v>
      </c>
      <c r="K1854" s="12">
        <f>LambdaP*MassivSS/(dP/1000)/(J1854*RhoA)/(1+I1854/3)*(D1854-H1854)*DeltaT-(EXP(I1854/10)-1)*(D1854-D1853)</f>
        <v>0.20940047284098887</v>
      </c>
      <c r="L1854" s="24">
        <f>L1853+IF(Limit=Oui,MAX(0,O1853),O1853)</f>
        <v>559.07685995240104</v>
      </c>
      <c r="M1854" s="12">
        <f>Cp*RhoP/(N1854*RhoA)*dP/1000*MassivW</f>
        <v>0.39512294107797041</v>
      </c>
      <c r="N1854" s="24">
        <f>IF(L1854&lt;600,425+0.773*L1854-1.69/1000*L1854^2+2.22/1000^2*L1854^3,IF(L1854&lt;735,666+13002/(738-L1854),IF(L1854&lt;900,545+17820/(L1854-731),650)))</f>
        <v>716.87094045252093</v>
      </c>
      <c r="O1854" s="12">
        <f>LambdaP*MassivW/(dP/1000)/(N1854*RhoA)/(1+M1854/3)*(D1854-L1854)*DeltaT-(EXP(M1854/10)-1)*(D1854-D1853)</f>
        <v>0.20940047284098887</v>
      </c>
      <c r="P1854" s="24">
        <f>P1853+IF(Limit=Oui,MAX(0,S1853),S1853)</f>
        <v>559.07685995240104</v>
      </c>
      <c r="Q1854" s="12">
        <f>Cp*RhoP/(R1854*RhoA)*dP/1000*MassivSI</f>
        <v>0.39512294107797041</v>
      </c>
      <c r="R1854" s="24">
        <f>IF(P1854&lt;600,425+0.773*P1854-1.69/1000*P1854^2+2.22/1000^2*P1854^3,IF(P1854&lt;735,666+13002/(738-P1854),IF(P1854&lt;900,545+17820/(P1854-731),650)))</f>
        <v>716.87094045252093</v>
      </c>
      <c r="S1854" s="12">
        <f>LambdaP*MassivSI/(dP/1000)/(R1854*RhoA)/(1+Q1854/3)*(D1854-P1854)*DeltaT-(EXP(Q1854/10)-1)*(D1854-D1853)</f>
        <v>0.20940047284098887</v>
      </c>
    </row>
    <row r="1855" spans="2:19" x14ac:dyDescent="0.25">
      <c r="B1855" s="3">
        <f t="shared" si="112"/>
        <v>9185</v>
      </c>
      <c r="C1855" s="14">
        <f t="shared" si="113"/>
        <v>153.08333333333334</v>
      </c>
      <c r="D1855" s="11">
        <f t="shared" si="114"/>
        <v>1085.488469426474</v>
      </c>
      <c r="E1855" s="11">
        <f t="shared" si="115"/>
        <v>559.28626042524206</v>
      </c>
      <c r="F1855" s="11">
        <f>L1855</f>
        <v>559.28626042524206</v>
      </c>
      <c r="G1855" s="11">
        <f>P1855</f>
        <v>559.28626042524206</v>
      </c>
      <c r="H1855" s="24">
        <f>H1854+IF(Limit=Oui,MAX(0,K1854),K1854)</f>
        <v>559.28626042524206</v>
      </c>
      <c r="I1855" s="12">
        <f>Cp*RhoP/(J1855*RhoA)*dP/1000*MassivSS</f>
        <v>0.39501154430344693</v>
      </c>
      <c r="J1855" s="24">
        <f>IF(H1855&lt;600,425+0.773*H1855-1.69/1000*H1855^2+2.22/1000^2*H1855^3,IF(H1855&lt;735,666+13002/(738-H1855),IF(H1855&lt;900,545+17820/(H1855-731),650)))</f>
        <v>717.0731044440995</v>
      </c>
      <c r="K1855" s="12">
        <f>LambdaP*MassivSS/(dP/1000)/(J1855*RhoA)/(1+I1855/3)*(D1855-H1855)*DeltaT-(EXP(I1855/10)-1)*(D1855-D1854)</f>
        <v>0.20929855627082897</v>
      </c>
      <c r="L1855" s="24">
        <f>L1854+IF(Limit=Oui,MAX(0,O1854),O1854)</f>
        <v>559.28626042524206</v>
      </c>
      <c r="M1855" s="12">
        <f>Cp*RhoP/(N1855*RhoA)*dP/1000*MassivW</f>
        <v>0.39501154430344693</v>
      </c>
      <c r="N1855" s="24">
        <f>IF(L1855&lt;600,425+0.773*L1855-1.69/1000*L1855^2+2.22/1000^2*L1855^3,IF(L1855&lt;735,666+13002/(738-L1855),IF(L1855&lt;900,545+17820/(L1855-731),650)))</f>
        <v>717.0731044440995</v>
      </c>
      <c r="O1855" s="12">
        <f>LambdaP*MassivW/(dP/1000)/(N1855*RhoA)/(1+M1855/3)*(D1855-L1855)*DeltaT-(EXP(M1855/10)-1)*(D1855-D1854)</f>
        <v>0.20929855627082897</v>
      </c>
      <c r="P1855" s="24">
        <f>P1854+IF(Limit=Oui,MAX(0,S1854),S1854)</f>
        <v>559.28626042524206</v>
      </c>
      <c r="Q1855" s="12">
        <f>Cp*RhoP/(R1855*RhoA)*dP/1000*MassivSI</f>
        <v>0.39501154430344693</v>
      </c>
      <c r="R1855" s="24">
        <f>IF(P1855&lt;600,425+0.773*P1855-1.69/1000*P1855^2+2.22/1000^2*P1855^3,IF(P1855&lt;735,666+13002/(738-P1855),IF(P1855&lt;900,545+17820/(P1855-731),650)))</f>
        <v>717.0731044440995</v>
      </c>
      <c r="S1855" s="12">
        <f>LambdaP*MassivSI/(dP/1000)/(R1855*RhoA)/(1+Q1855/3)*(D1855-P1855)*DeltaT-(EXP(Q1855/10)-1)*(D1855-D1854)</f>
        <v>0.20929855627082897</v>
      </c>
    </row>
    <row r="1856" spans="2:19" x14ac:dyDescent="0.25">
      <c r="B1856" s="3">
        <f t="shared" si="112"/>
        <v>9190</v>
      </c>
      <c r="C1856" s="14">
        <f t="shared" si="113"/>
        <v>153.16666666666666</v>
      </c>
      <c r="D1856" s="11">
        <f t="shared" si="114"/>
        <v>1085.5699439234552</v>
      </c>
      <c r="E1856" s="11">
        <f t="shared" si="115"/>
        <v>559.49555898151289</v>
      </c>
      <c r="F1856" s="11">
        <f>L1856</f>
        <v>559.49555898151289</v>
      </c>
      <c r="G1856" s="11">
        <f>P1856</f>
        <v>559.49555898151289</v>
      </c>
      <c r="H1856" s="24">
        <f>H1855+IF(Limit=Oui,MAX(0,K1855),K1855)</f>
        <v>559.49555898151289</v>
      </c>
      <c r="I1856" s="12">
        <f>Cp*RhoP/(J1856*RhoA)*dP/1000*MassivSS</f>
        <v>0.39490016631988756</v>
      </c>
      <c r="J1856" s="24">
        <f>IF(H1856&lt;600,425+0.773*H1856-1.69/1000*H1856^2+2.22/1000^2*H1856^3,IF(H1856&lt;735,666+13002/(738-H1856),IF(H1856&lt;900,545+17820/(H1856-731),650)))</f>
        <v>717.27534836104178</v>
      </c>
      <c r="K1856" s="12">
        <f>LambdaP*MassivSS/(dP/1000)/(J1856*RhoA)/(1+I1856/3)*(D1856-H1856)*DeltaT-(EXP(I1856/10)-1)*(D1856-D1855)</f>
        <v>0.20919669102509225</v>
      </c>
      <c r="L1856" s="24">
        <f>L1855+IF(Limit=Oui,MAX(0,O1855),O1855)</f>
        <v>559.49555898151289</v>
      </c>
      <c r="M1856" s="12">
        <f>Cp*RhoP/(N1856*RhoA)*dP/1000*MassivW</f>
        <v>0.39490016631988756</v>
      </c>
      <c r="N1856" s="24">
        <f>IF(L1856&lt;600,425+0.773*L1856-1.69/1000*L1856^2+2.22/1000^2*L1856^3,IF(L1856&lt;735,666+13002/(738-L1856),IF(L1856&lt;900,545+17820/(L1856-731),650)))</f>
        <v>717.27534836104178</v>
      </c>
      <c r="O1856" s="12">
        <f>LambdaP*MassivW/(dP/1000)/(N1856*RhoA)/(1+M1856/3)*(D1856-L1856)*DeltaT-(EXP(M1856/10)-1)*(D1856-D1855)</f>
        <v>0.20919669102509225</v>
      </c>
      <c r="P1856" s="24">
        <f>P1855+IF(Limit=Oui,MAX(0,S1855),S1855)</f>
        <v>559.49555898151289</v>
      </c>
      <c r="Q1856" s="12">
        <f>Cp*RhoP/(R1856*RhoA)*dP/1000*MassivSI</f>
        <v>0.39490016631988756</v>
      </c>
      <c r="R1856" s="24">
        <f>IF(P1856&lt;600,425+0.773*P1856-1.69/1000*P1856^2+2.22/1000^2*P1856^3,IF(P1856&lt;735,666+13002/(738-P1856),IF(P1856&lt;900,545+17820/(P1856-731),650)))</f>
        <v>717.27534836104178</v>
      </c>
      <c r="S1856" s="12">
        <f>LambdaP*MassivSI/(dP/1000)/(R1856*RhoA)/(1+Q1856/3)*(D1856-P1856)*DeltaT-(EXP(Q1856/10)-1)*(D1856-D1855)</f>
        <v>0.20919669102509225</v>
      </c>
    </row>
    <row r="1857" spans="2:19" x14ac:dyDescent="0.25">
      <c r="B1857" s="3">
        <f t="shared" si="112"/>
        <v>9195</v>
      </c>
      <c r="C1857" s="14">
        <f t="shared" si="113"/>
        <v>153.25</v>
      </c>
      <c r="D1857" s="11">
        <f t="shared" si="114"/>
        <v>1085.6513741408164</v>
      </c>
      <c r="E1857" s="11">
        <f t="shared" si="115"/>
        <v>559.704755672538</v>
      </c>
      <c r="F1857" s="11">
        <f>L1857</f>
        <v>559.704755672538</v>
      </c>
      <c r="G1857" s="11">
        <f>P1857</f>
        <v>559.704755672538</v>
      </c>
      <c r="H1857" s="24">
        <f>H1856+IF(Limit=Oui,MAX(0,K1856),K1856)</f>
        <v>559.704755672538</v>
      </c>
      <c r="I1857" s="12">
        <f>Cp*RhoP/(J1857*RhoA)*dP/1000*MassivSS</f>
        <v>0.39478880719745046</v>
      </c>
      <c r="J1857" s="24">
        <f>IF(H1857&lt;600,425+0.773*H1857-1.69/1000*H1857^2+2.22/1000^2*H1857^3,IF(H1857&lt;735,666+13002/(738-H1857),IF(H1857&lt;900,545+17820/(H1857-731),650)))</f>
        <v>717.47767211461087</v>
      </c>
      <c r="K1857" s="12">
        <f>LambdaP*MassivSS/(dP/1000)/(J1857*RhoA)/(1+I1857/3)*(D1857-H1857)*DeltaT-(EXP(I1857/10)-1)*(D1857-D1856)</f>
        <v>0.20909487712042424</v>
      </c>
      <c r="L1857" s="24">
        <f>L1856+IF(Limit=Oui,MAX(0,O1856),O1856)</f>
        <v>559.704755672538</v>
      </c>
      <c r="M1857" s="12">
        <f>Cp*RhoP/(N1857*RhoA)*dP/1000*MassivW</f>
        <v>0.39478880719745046</v>
      </c>
      <c r="N1857" s="24">
        <f>IF(L1857&lt;600,425+0.773*L1857-1.69/1000*L1857^2+2.22/1000^2*L1857^3,IF(L1857&lt;735,666+13002/(738-L1857),IF(L1857&lt;900,545+17820/(L1857-731),650)))</f>
        <v>717.47767211461087</v>
      </c>
      <c r="O1857" s="12">
        <f>LambdaP*MassivW/(dP/1000)/(N1857*RhoA)/(1+M1857/3)*(D1857-L1857)*DeltaT-(EXP(M1857/10)-1)*(D1857-D1856)</f>
        <v>0.20909487712042424</v>
      </c>
      <c r="P1857" s="24">
        <f>P1856+IF(Limit=Oui,MAX(0,S1856),S1856)</f>
        <v>559.704755672538</v>
      </c>
      <c r="Q1857" s="12">
        <f>Cp*RhoP/(R1857*RhoA)*dP/1000*MassivSI</f>
        <v>0.39478880719745046</v>
      </c>
      <c r="R1857" s="24">
        <f>IF(P1857&lt;600,425+0.773*P1857-1.69/1000*P1857^2+2.22/1000^2*P1857^3,IF(P1857&lt;735,666+13002/(738-P1857),IF(P1857&lt;900,545+17820/(P1857-731),650)))</f>
        <v>717.47767211461087</v>
      </c>
      <c r="S1857" s="12">
        <f>LambdaP*MassivSI/(dP/1000)/(R1857*RhoA)/(1+Q1857/3)*(D1857-P1857)*DeltaT-(EXP(Q1857/10)-1)*(D1857-D1856)</f>
        <v>0.20909487712042424</v>
      </c>
    </row>
    <row r="1858" spans="2:19" x14ac:dyDescent="0.25">
      <c r="B1858" s="3">
        <f t="shared" si="112"/>
        <v>9200</v>
      </c>
      <c r="C1858" s="14">
        <f t="shared" si="113"/>
        <v>153.33333333333334</v>
      </c>
      <c r="D1858" s="11">
        <f t="shared" si="114"/>
        <v>1085.7327601266613</v>
      </c>
      <c r="E1858" s="11">
        <f t="shared" si="115"/>
        <v>559.91385054965838</v>
      </c>
      <c r="F1858" s="11">
        <f>L1858</f>
        <v>559.91385054965838</v>
      </c>
      <c r="G1858" s="11">
        <f>P1858</f>
        <v>559.91385054965838</v>
      </c>
      <c r="H1858" s="24">
        <f>H1857+IF(Limit=Oui,MAX(0,K1857),K1857)</f>
        <v>559.91385054965838</v>
      </c>
      <c r="I1858" s="12">
        <f>Cp*RhoP/(J1858*RhoA)*dP/1000*MassivSS</f>
        <v>0.39467746700616779</v>
      </c>
      <c r="J1858" s="24">
        <f>IF(H1858&lt;600,425+0.773*H1858-1.69/1000*H1858^2+2.22/1000^2*H1858^3,IF(H1858&lt;735,666+13002/(738-H1858),IF(H1858&lt;900,545+17820/(H1858-731),650)))</f>
        <v>717.68007561603247</v>
      </c>
      <c r="K1858" s="12">
        <f>LambdaP*MassivSS/(dP/1000)/(J1858*RhoA)/(1+I1858/3)*(D1858-H1858)*DeltaT-(EXP(I1858/10)-1)*(D1858-D1857)</f>
        <v>0.2089931145733861</v>
      </c>
      <c r="L1858" s="24">
        <f>L1857+IF(Limit=Oui,MAX(0,O1857),O1857)</f>
        <v>559.91385054965838</v>
      </c>
      <c r="M1858" s="12">
        <f>Cp*RhoP/(N1858*RhoA)*dP/1000*MassivW</f>
        <v>0.39467746700616779</v>
      </c>
      <c r="N1858" s="24">
        <f>IF(L1858&lt;600,425+0.773*L1858-1.69/1000*L1858^2+2.22/1000^2*L1858^3,IF(L1858&lt;735,666+13002/(738-L1858),IF(L1858&lt;900,545+17820/(L1858-731),650)))</f>
        <v>717.68007561603247</v>
      </c>
      <c r="O1858" s="12">
        <f>LambdaP*MassivW/(dP/1000)/(N1858*RhoA)/(1+M1858/3)*(D1858-L1858)*DeltaT-(EXP(M1858/10)-1)*(D1858-D1857)</f>
        <v>0.2089931145733861</v>
      </c>
      <c r="P1858" s="24">
        <f>P1857+IF(Limit=Oui,MAX(0,S1857),S1857)</f>
        <v>559.91385054965838</v>
      </c>
      <c r="Q1858" s="12">
        <f>Cp*RhoP/(R1858*RhoA)*dP/1000*MassivSI</f>
        <v>0.39467746700616779</v>
      </c>
      <c r="R1858" s="24">
        <f>IF(P1858&lt;600,425+0.773*P1858-1.69/1000*P1858^2+2.22/1000^2*P1858^3,IF(P1858&lt;735,666+13002/(738-P1858),IF(P1858&lt;900,545+17820/(P1858-731),650)))</f>
        <v>717.68007561603247</v>
      </c>
      <c r="S1858" s="12">
        <f>LambdaP*MassivSI/(dP/1000)/(R1858*RhoA)/(1+Q1858/3)*(D1858-P1858)*DeltaT-(EXP(Q1858/10)-1)*(D1858-D1857)</f>
        <v>0.2089931145733861</v>
      </c>
    </row>
    <row r="1859" spans="2:19" x14ac:dyDescent="0.25">
      <c r="B1859" s="3">
        <f t="shared" si="112"/>
        <v>9205</v>
      </c>
      <c r="C1859" s="14">
        <f t="shared" si="113"/>
        <v>153.41666666666666</v>
      </c>
      <c r="D1859" s="11">
        <f t="shared" si="114"/>
        <v>1085.8141019290156</v>
      </c>
      <c r="E1859" s="11">
        <f t="shared" si="115"/>
        <v>560.12284366423171</v>
      </c>
      <c r="F1859" s="11">
        <f>L1859</f>
        <v>560.12284366423171</v>
      </c>
      <c r="G1859" s="11">
        <f>P1859</f>
        <v>560.12284366423171</v>
      </c>
      <c r="H1859" s="24">
        <f>H1858+IF(Limit=Oui,MAX(0,K1858),K1858)</f>
        <v>560.12284366423171</v>
      </c>
      <c r="I1859" s="12">
        <f>Cp*RhoP/(J1859*RhoA)*dP/1000*MassivSS</f>
        <v>0.39456614581594646</v>
      </c>
      <c r="J1859" s="24">
        <f>IF(H1859&lt;600,425+0.773*H1859-1.69/1000*H1859^2+2.22/1000^2*H1859^3,IF(H1859&lt;735,666+13002/(738-H1859),IF(H1859&lt;900,545+17820/(H1859-731),650)))</f>
        <v>717.8825587764934</v>
      </c>
      <c r="K1859" s="12">
        <f>LambdaP*MassivSS/(dP/1000)/(J1859*RhoA)/(1+I1859/3)*(D1859-H1859)*DeltaT-(EXP(I1859/10)-1)*(D1859-D1858)</f>
        <v>0.20889140340037385</v>
      </c>
      <c r="L1859" s="24">
        <f>L1858+IF(Limit=Oui,MAX(0,O1858),O1858)</f>
        <v>560.12284366423171</v>
      </c>
      <c r="M1859" s="12">
        <f>Cp*RhoP/(N1859*RhoA)*dP/1000*MassivW</f>
        <v>0.39456614581594646</v>
      </c>
      <c r="N1859" s="24">
        <f>IF(L1859&lt;600,425+0.773*L1859-1.69/1000*L1859^2+2.22/1000^2*L1859^3,IF(L1859&lt;735,666+13002/(738-L1859),IF(L1859&lt;900,545+17820/(L1859-731),650)))</f>
        <v>717.8825587764934</v>
      </c>
      <c r="O1859" s="12">
        <f>LambdaP*MassivW/(dP/1000)/(N1859*RhoA)/(1+M1859/3)*(D1859-L1859)*DeltaT-(EXP(M1859/10)-1)*(D1859-D1858)</f>
        <v>0.20889140340037385</v>
      </c>
      <c r="P1859" s="24">
        <f>P1858+IF(Limit=Oui,MAX(0,S1858),S1858)</f>
        <v>560.12284366423171</v>
      </c>
      <c r="Q1859" s="12">
        <f>Cp*RhoP/(R1859*RhoA)*dP/1000*MassivSI</f>
        <v>0.39456614581594646</v>
      </c>
      <c r="R1859" s="24">
        <f>IF(P1859&lt;600,425+0.773*P1859-1.69/1000*P1859^2+2.22/1000^2*P1859^3,IF(P1859&lt;735,666+13002/(738-P1859),IF(P1859&lt;900,545+17820/(P1859-731),650)))</f>
        <v>717.8825587764934</v>
      </c>
      <c r="S1859" s="12">
        <f>LambdaP*MassivSI/(dP/1000)/(R1859*RhoA)/(1+Q1859/3)*(D1859-P1859)*DeltaT-(EXP(Q1859/10)-1)*(D1859-D1858)</f>
        <v>0.20889140340037385</v>
      </c>
    </row>
    <row r="1860" spans="2:19" x14ac:dyDescent="0.25">
      <c r="B1860" s="3">
        <f t="shared" si="112"/>
        <v>9210</v>
      </c>
      <c r="C1860" s="14">
        <f t="shared" si="113"/>
        <v>153.5</v>
      </c>
      <c r="D1860" s="11">
        <f t="shared" si="114"/>
        <v>1085.8953995958263</v>
      </c>
      <c r="E1860" s="11">
        <f t="shared" si="115"/>
        <v>560.33173506763205</v>
      </c>
      <c r="F1860" s="11">
        <f>L1860</f>
        <v>560.33173506763205</v>
      </c>
      <c r="G1860" s="11">
        <f>P1860</f>
        <v>560.33173506763205</v>
      </c>
      <c r="H1860" s="24">
        <f>H1859+IF(Limit=Oui,MAX(0,K1859),K1859)</f>
        <v>560.33173506763205</v>
      </c>
      <c r="I1860" s="12">
        <f>Cp*RhoP/(J1860*RhoA)*dP/1000*MassivSS</f>
        <v>0.39445484369656758</v>
      </c>
      <c r="J1860" s="24">
        <f>IF(H1860&lt;600,425+0.773*H1860-1.69/1000*H1860^2+2.22/1000^2*H1860^3,IF(H1860&lt;735,666+13002/(738-H1860),IF(H1860&lt;900,545+17820/(H1860-731),650)))</f>
        <v>718.08512150714273</v>
      </c>
      <c r="K1860" s="12">
        <f>LambdaP*MassivSS/(dP/1000)/(J1860*RhoA)/(1+I1860/3)*(D1860-H1860)*DeltaT-(EXP(I1860/10)-1)*(D1860-D1859)</f>
        <v>0.20878974361768182</v>
      </c>
      <c r="L1860" s="24">
        <f>L1859+IF(Limit=Oui,MAX(0,O1859),O1859)</f>
        <v>560.33173506763205</v>
      </c>
      <c r="M1860" s="12">
        <f>Cp*RhoP/(N1860*RhoA)*dP/1000*MassivW</f>
        <v>0.39445484369656758</v>
      </c>
      <c r="N1860" s="24">
        <f>IF(L1860&lt;600,425+0.773*L1860-1.69/1000*L1860^2+2.22/1000^2*L1860^3,IF(L1860&lt;735,666+13002/(738-L1860),IF(L1860&lt;900,545+17820/(L1860-731),650)))</f>
        <v>718.08512150714273</v>
      </c>
      <c r="O1860" s="12">
        <f>LambdaP*MassivW/(dP/1000)/(N1860*RhoA)/(1+M1860/3)*(D1860-L1860)*DeltaT-(EXP(M1860/10)-1)*(D1860-D1859)</f>
        <v>0.20878974361768182</v>
      </c>
      <c r="P1860" s="24">
        <f>P1859+IF(Limit=Oui,MAX(0,S1859),S1859)</f>
        <v>560.33173506763205</v>
      </c>
      <c r="Q1860" s="12">
        <f>Cp*RhoP/(R1860*RhoA)*dP/1000*MassivSI</f>
        <v>0.39445484369656758</v>
      </c>
      <c r="R1860" s="24">
        <f>IF(P1860&lt;600,425+0.773*P1860-1.69/1000*P1860^2+2.22/1000^2*P1860^3,IF(P1860&lt;735,666+13002/(738-P1860),IF(P1860&lt;900,545+17820/(P1860-731),650)))</f>
        <v>718.08512150714273</v>
      </c>
      <c r="S1860" s="12">
        <f>LambdaP*MassivSI/(dP/1000)/(R1860*RhoA)/(1+Q1860/3)*(D1860-P1860)*DeltaT-(EXP(Q1860/10)-1)*(D1860-D1859)</f>
        <v>0.20878974361768182</v>
      </c>
    </row>
    <row r="1861" spans="2:19" x14ac:dyDescent="0.25">
      <c r="B1861" s="3">
        <f t="shared" si="112"/>
        <v>9215</v>
      </c>
      <c r="C1861" s="14">
        <f t="shared" si="113"/>
        <v>153.58333333333334</v>
      </c>
      <c r="D1861" s="11">
        <f t="shared" si="114"/>
        <v>1085.9766531749635</v>
      </c>
      <c r="E1861" s="11">
        <f t="shared" si="115"/>
        <v>560.54052481124972</v>
      </c>
      <c r="F1861" s="11">
        <f>L1861</f>
        <v>560.54052481124972</v>
      </c>
      <c r="G1861" s="11">
        <f>P1861</f>
        <v>560.54052481124972</v>
      </c>
      <c r="H1861" s="24">
        <f>H1860+IF(Limit=Oui,MAX(0,K1860),K1860)</f>
        <v>560.54052481124972</v>
      </c>
      <c r="I1861" s="12">
        <f>Cp*RhoP/(J1861*RhoA)*dP/1000*MassivSS</f>
        <v>0.39434356071768562</v>
      </c>
      <c r="J1861" s="24">
        <f>IF(H1861&lt;600,425+0.773*H1861-1.69/1000*H1861^2+2.22/1000^2*H1861^3,IF(H1861&lt;735,666+13002/(738-H1861),IF(H1861&lt;900,545+17820/(H1861-731),650)))</f>
        <v>718.28776371909282</v>
      </c>
      <c r="K1861" s="12">
        <f>LambdaP*MassivSS/(dP/1000)/(J1861*RhoA)/(1+I1861/3)*(D1861-H1861)*DeltaT-(EXP(I1861/10)-1)*(D1861-D1860)</f>
        <v>0.208688135241439</v>
      </c>
      <c r="L1861" s="24">
        <f>L1860+IF(Limit=Oui,MAX(0,O1860),O1860)</f>
        <v>560.54052481124972</v>
      </c>
      <c r="M1861" s="12">
        <f>Cp*RhoP/(N1861*RhoA)*dP/1000*MassivW</f>
        <v>0.39434356071768562</v>
      </c>
      <c r="N1861" s="24">
        <f>IF(L1861&lt;600,425+0.773*L1861-1.69/1000*L1861^2+2.22/1000^2*L1861^3,IF(L1861&lt;735,666+13002/(738-L1861),IF(L1861&lt;900,545+17820/(L1861-731),650)))</f>
        <v>718.28776371909282</v>
      </c>
      <c r="O1861" s="12">
        <f>LambdaP*MassivW/(dP/1000)/(N1861*RhoA)/(1+M1861/3)*(D1861-L1861)*DeltaT-(EXP(M1861/10)-1)*(D1861-D1860)</f>
        <v>0.208688135241439</v>
      </c>
      <c r="P1861" s="24">
        <f>P1860+IF(Limit=Oui,MAX(0,S1860),S1860)</f>
        <v>560.54052481124972</v>
      </c>
      <c r="Q1861" s="12">
        <f>Cp*RhoP/(R1861*RhoA)*dP/1000*MassivSI</f>
        <v>0.39434356071768562</v>
      </c>
      <c r="R1861" s="24">
        <f>IF(P1861&lt;600,425+0.773*P1861-1.69/1000*P1861^2+2.22/1000^2*P1861^3,IF(P1861&lt;735,666+13002/(738-P1861),IF(P1861&lt;900,545+17820/(P1861-731),650)))</f>
        <v>718.28776371909282</v>
      </c>
      <c r="S1861" s="12">
        <f>LambdaP*MassivSI/(dP/1000)/(R1861*RhoA)/(1+Q1861/3)*(D1861-P1861)*DeltaT-(EXP(Q1861/10)-1)*(D1861-D1860)</f>
        <v>0.208688135241439</v>
      </c>
    </row>
    <row r="1862" spans="2:19" x14ac:dyDescent="0.25">
      <c r="B1862" s="3">
        <f t="shared" si="112"/>
        <v>9220</v>
      </c>
      <c r="C1862" s="14">
        <f t="shared" si="113"/>
        <v>153.66666666666666</v>
      </c>
      <c r="D1862" s="11">
        <f t="shared" si="114"/>
        <v>1086.0578627142181</v>
      </c>
      <c r="E1862" s="11">
        <f t="shared" si="115"/>
        <v>560.74921294649118</v>
      </c>
      <c r="F1862" s="11">
        <f>L1862</f>
        <v>560.74921294649118</v>
      </c>
      <c r="G1862" s="11">
        <f>P1862</f>
        <v>560.74921294649118</v>
      </c>
      <c r="H1862" s="24">
        <f>H1861+IF(Limit=Oui,MAX(0,K1861),K1861)</f>
        <v>560.74921294649118</v>
      </c>
      <c r="I1862" s="12">
        <f>Cp*RhoP/(J1862*RhoA)*dP/1000*MassivSS</f>
        <v>0.39423229694882927</v>
      </c>
      <c r="J1862" s="24">
        <f>IF(H1862&lt;600,425+0.773*H1862-1.69/1000*H1862^2+2.22/1000^2*H1862^3,IF(H1862&lt;735,666+13002/(738-H1862),IF(H1862&lt;900,545+17820/(H1862-731),650)))</f>
        <v>718.49048532341919</v>
      </c>
      <c r="K1862" s="12">
        <f>LambdaP*MassivSS/(dP/1000)/(J1862*RhoA)/(1+I1862/3)*(D1862-H1862)*DeltaT-(EXP(I1862/10)-1)*(D1862-D1861)</f>
        <v>0.20858657828771884</v>
      </c>
      <c r="L1862" s="24">
        <f>L1861+IF(Limit=Oui,MAX(0,O1861),O1861)</f>
        <v>560.74921294649118</v>
      </c>
      <c r="M1862" s="12">
        <f>Cp*RhoP/(N1862*RhoA)*dP/1000*MassivW</f>
        <v>0.39423229694882927</v>
      </c>
      <c r="N1862" s="24">
        <f>IF(L1862&lt;600,425+0.773*L1862-1.69/1000*L1862^2+2.22/1000^2*L1862^3,IF(L1862&lt;735,666+13002/(738-L1862),IF(L1862&lt;900,545+17820/(L1862-731),650)))</f>
        <v>718.49048532341919</v>
      </c>
      <c r="O1862" s="12">
        <f>LambdaP*MassivW/(dP/1000)/(N1862*RhoA)/(1+M1862/3)*(D1862-L1862)*DeltaT-(EXP(M1862/10)-1)*(D1862-D1861)</f>
        <v>0.20858657828771884</v>
      </c>
      <c r="P1862" s="24">
        <f>P1861+IF(Limit=Oui,MAX(0,S1861),S1861)</f>
        <v>560.74921294649118</v>
      </c>
      <c r="Q1862" s="12">
        <f>Cp*RhoP/(R1862*RhoA)*dP/1000*MassivSI</f>
        <v>0.39423229694882927</v>
      </c>
      <c r="R1862" s="24">
        <f>IF(P1862&lt;600,425+0.773*P1862-1.69/1000*P1862^2+2.22/1000^2*P1862^3,IF(P1862&lt;735,666+13002/(738-P1862),IF(P1862&lt;900,545+17820/(P1862-731),650)))</f>
        <v>718.49048532341919</v>
      </c>
      <c r="S1862" s="12">
        <f>LambdaP*MassivSI/(dP/1000)/(R1862*RhoA)/(1+Q1862/3)*(D1862-P1862)*DeltaT-(EXP(Q1862/10)-1)*(D1862-D1861)</f>
        <v>0.20858657828771884</v>
      </c>
    </row>
    <row r="1863" spans="2:19" x14ac:dyDescent="0.25">
      <c r="B1863" s="3">
        <f t="shared" si="112"/>
        <v>9225</v>
      </c>
      <c r="C1863" s="14">
        <f t="shared" si="113"/>
        <v>153.75</v>
      </c>
      <c r="D1863" s="11">
        <f t="shared" si="114"/>
        <v>1086.139028261304</v>
      </c>
      <c r="E1863" s="11">
        <f t="shared" si="115"/>
        <v>560.95779952477892</v>
      </c>
      <c r="F1863" s="11">
        <f>L1863</f>
        <v>560.95779952477892</v>
      </c>
      <c r="G1863" s="11">
        <f>P1863</f>
        <v>560.95779952477892</v>
      </c>
      <c r="H1863" s="24">
        <f>H1862+IF(Limit=Oui,MAX(0,K1862),K1862)</f>
        <v>560.95779952477892</v>
      </c>
      <c r="I1863" s="12">
        <f>Cp*RhoP/(J1863*RhoA)*dP/1000*MassivSS</f>
        <v>0.39412105245940121</v>
      </c>
      <c r="J1863" s="24">
        <f>IF(H1863&lt;600,425+0.773*H1863-1.69/1000*H1863^2+2.22/1000^2*H1863^3,IF(H1863&lt;735,666+13002/(738-H1863),IF(H1863&lt;900,545+17820/(H1863-731),650)))</f>
        <v>718.69328623116053</v>
      </c>
      <c r="K1863" s="12">
        <f>LambdaP*MassivSS/(dP/1000)/(J1863*RhoA)/(1+I1863/3)*(D1863-H1863)*DeltaT-(EXP(I1863/10)-1)*(D1863-D1862)</f>
        <v>0.20848507277240269</v>
      </c>
      <c r="L1863" s="24">
        <f>L1862+IF(Limit=Oui,MAX(0,O1862),O1862)</f>
        <v>560.95779952477892</v>
      </c>
      <c r="M1863" s="12">
        <f>Cp*RhoP/(N1863*RhoA)*dP/1000*MassivW</f>
        <v>0.39412105245940121</v>
      </c>
      <c r="N1863" s="24">
        <f>IF(L1863&lt;600,425+0.773*L1863-1.69/1000*L1863^2+2.22/1000^2*L1863^3,IF(L1863&lt;735,666+13002/(738-L1863),IF(L1863&lt;900,545+17820/(L1863-731),650)))</f>
        <v>718.69328623116053</v>
      </c>
      <c r="O1863" s="12">
        <f>LambdaP*MassivW/(dP/1000)/(N1863*RhoA)/(1+M1863/3)*(D1863-L1863)*DeltaT-(EXP(M1863/10)-1)*(D1863-D1862)</f>
        <v>0.20848507277240269</v>
      </c>
      <c r="P1863" s="24">
        <f>P1862+IF(Limit=Oui,MAX(0,S1862),S1862)</f>
        <v>560.95779952477892</v>
      </c>
      <c r="Q1863" s="12">
        <f>Cp*RhoP/(R1863*RhoA)*dP/1000*MassivSI</f>
        <v>0.39412105245940121</v>
      </c>
      <c r="R1863" s="24">
        <f>IF(P1863&lt;600,425+0.773*P1863-1.69/1000*P1863^2+2.22/1000^2*P1863^3,IF(P1863&lt;735,666+13002/(738-P1863),IF(P1863&lt;900,545+17820/(P1863-731),650)))</f>
        <v>718.69328623116053</v>
      </c>
      <c r="S1863" s="12">
        <f>LambdaP*MassivSI/(dP/1000)/(R1863*RhoA)/(1+Q1863/3)*(D1863-P1863)*DeltaT-(EXP(Q1863/10)-1)*(D1863-D1862)</f>
        <v>0.20848507277240269</v>
      </c>
    </row>
    <row r="1864" spans="2:19" x14ac:dyDescent="0.25">
      <c r="B1864" s="3">
        <f t="shared" si="112"/>
        <v>9230</v>
      </c>
      <c r="C1864" s="14">
        <f t="shared" si="113"/>
        <v>153.83333333333334</v>
      </c>
      <c r="D1864" s="11">
        <f t="shared" si="114"/>
        <v>1086.2201498638578</v>
      </c>
      <c r="E1864" s="11">
        <f t="shared" si="115"/>
        <v>561.16628459755134</v>
      </c>
      <c r="F1864" s="11">
        <f>L1864</f>
        <v>561.16628459755134</v>
      </c>
      <c r="G1864" s="11">
        <f>P1864</f>
        <v>561.16628459755134</v>
      </c>
      <c r="H1864" s="24">
        <f>H1863+IF(Limit=Oui,MAX(0,K1863),K1863)</f>
        <v>561.16628459755134</v>
      </c>
      <c r="I1864" s="12">
        <f>Cp*RhoP/(J1864*RhoA)*dP/1000*MassivSS</f>
        <v>0.39400982731867684</v>
      </c>
      <c r="J1864" s="24">
        <f>IF(H1864&lt;600,425+0.773*H1864-1.69/1000*H1864^2+2.22/1000^2*H1864^3,IF(H1864&lt;735,666+13002/(738-H1864),IF(H1864&lt;900,545+17820/(H1864-731),650)))</f>
        <v>718.89616635332061</v>
      </c>
      <c r="K1864" s="12">
        <f>LambdaP*MassivSS/(dP/1000)/(J1864*RhoA)/(1+I1864/3)*(D1864-H1864)*DeltaT-(EXP(I1864/10)-1)*(D1864-D1863)</f>
        <v>0.20838361871126157</v>
      </c>
      <c r="L1864" s="24">
        <f>L1863+IF(Limit=Oui,MAX(0,O1863),O1863)</f>
        <v>561.16628459755134</v>
      </c>
      <c r="M1864" s="12">
        <f>Cp*RhoP/(N1864*RhoA)*dP/1000*MassivW</f>
        <v>0.39400982731867684</v>
      </c>
      <c r="N1864" s="24">
        <f>IF(L1864&lt;600,425+0.773*L1864-1.69/1000*L1864^2+2.22/1000^2*L1864^3,IF(L1864&lt;735,666+13002/(738-L1864),IF(L1864&lt;900,545+17820/(L1864-731),650)))</f>
        <v>718.89616635332061</v>
      </c>
      <c r="O1864" s="12">
        <f>LambdaP*MassivW/(dP/1000)/(N1864*RhoA)/(1+M1864/3)*(D1864-L1864)*DeltaT-(EXP(M1864/10)-1)*(D1864-D1863)</f>
        <v>0.20838361871126157</v>
      </c>
      <c r="P1864" s="24">
        <f>P1863+IF(Limit=Oui,MAX(0,S1863),S1863)</f>
        <v>561.16628459755134</v>
      </c>
      <c r="Q1864" s="12">
        <f>Cp*RhoP/(R1864*RhoA)*dP/1000*MassivSI</f>
        <v>0.39400982731867684</v>
      </c>
      <c r="R1864" s="24">
        <f>IF(P1864&lt;600,425+0.773*P1864-1.69/1000*P1864^2+2.22/1000^2*P1864^3,IF(P1864&lt;735,666+13002/(738-P1864),IF(P1864&lt;900,545+17820/(P1864-731),650)))</f>
        <v>718.89616635332061</v>
      </c>
      <c r="S1864" s="12">
        <f>LambdaP*MassivSI/(dP/1000)/(R1864*RhoA)/(1+Q1864/3)*(D1864-P1864)*DeltaT-(EXP(Q1864/10)-1)*(D1864-D1863)</f>
        <v>0.20838361871126157</v>
      </c>
    </row>
    <row r="1865" spans="2:19" x14ac:dyDescent="0.25">
      <c r="B1865" s="3">
        <f t="shared" si="112"/>
        <v>9235</v>
      </c>
      <c r="C1865" s="14">
        <f t="shared" si="113"/>
        <v>153.91666666666666</v>
      </c>
      <c r="D1865" s="11">
        <f t="shared" si="114"/>
        <v>1086.3012275694382</v>
      </c>
      <c r="E1865" s="11">
        <f t="shared" si="115"/>
        <v>561.37466821626265</v>
      </c>
      <c r="F1865" s="11">
        <f>L1865</f>
        <v>561.37466821626265</v>
      </c>
      <c r="G1865" s="11">
        <f>P1865</f>
        <v>561.37466821626265</v>
      </c>
      <c r="H1865" s="24">
        <f>H1864+IF(Limit=Oui,MAX(0,K1864),K1864)</f>
        <v>561.37466821626265</v>
      </c>
      <c r="I1865" s="12">
        <f>Cp*RhoP/(J1865*RhoA)*dP/1000*MassivSS</f>
        <v>0.39389862159580563</v>
      </c>
      <c r="J1865" s="24">
        <f>IF(H1865&lt;600,425+0.773*H1865-1.69/1000*H1865^2+2.22/1000^2*H1865^3,IF(H1865&lt;735,666+13002/(738-H1865),IF(H1865&lt;900,545+17820/(H1865-731),650)))</f>
        <v>719.09912560086718</v>
      </c>
      <c r="K1865" s="12">
        <f>LambdaP*MassivSS/(dP/1000)/(J1865*RhoA)/(1+I1865/3)*(D1865-H1865)*DeltaT-(EXP(I1865/10)-1)*(D1865-D1864)</f>
        <v>0.20828221611997511</v>
      </c>
      <c r="L1865" s="24">
        <f>L1864+IF(Limit=Oui,MAX(0,O1864),O1864)</f>
        <v>561.37466821626265</v>
      </c>
      <c r="M1865" s="12">
        <f>Cp*RhoP/(N1865*RhoA)*dP/1000*MassivW</f>
        <v>0.39389862159580563</v>
      </c>
      <c r="N1865" s="24">
        <f>IF(L1865&lt;600,425+0.773*L1865-1.69/1000*L1865^2+2.22/1000^2*L1865^3,IF(L1865&lt;735,666+13002/(738-L1865),IF(L1865&lt;900,545+17820/(L1865-731),650)))</f>
        <v>719.09912560086718</v>
      </c>
      <c r="O1865" s="12">
        <f>LambdaP*MassivW/(dP/1000)/(N1865*RhoA)/(1+M1865/3)*(D1865-L1865)*DeltaT-(EXP(M1865/10)-1)*(D1865-D1864)</f>
        <v>0.20828221611997511</v>
      </c>
      <c r="P1865" s="24">
        <f>P1864+IF(Limit=Oui,MAX(0,S1864),S1864)</f>
        <v>561.37466821626265</v>
      </c>
      <c r="Q1865" s="12">
        <f>Cp*RhoP/(R1865*RhoA)*dP/1000*MassivSI</f>
        <v>0.39389862159580563</v>
      </c>
      <c r="R1865" s="24">
        <f>IF(P1865&lt;600,425+0.773*P1865-1.69/1000*P1865^2+2.22/1000^2*P1865^3,IF(P1865&lt;735,666+13002/(738-P1865),IF(P1865&lt;900,545+17820/(P1865-731),650)))</f>
        <v>719.09912560086718</v>
      </c>
      <c r="S1865" s="12">
        <f>LambdaP*MassivSI/(dP/1000)/(R1865*RhoA)/(1+Q1865/3)*(D1865-P1865)*DeltaT-(EXP(Q1865/10)-1)*(D1865-D1864)</f>
        <v>0.20828221611997511</v>
      </c>
    </row>
    <row r="1866" spans="2:19" x14ac:dyDescent="0.25">
      <c r="B1866" s="3">
        <f t="shared" si="112"/>
        <v>9240</v>
      </c>
      <c r="C1866" s="14">
        <f t="shared" si="113"/>
        <v>154</v>
      </c>
      <c r="D1866" s="11">
        <f t="shared" si="114"/>
        <v>1086.3822614255273</v>
      </c>
      <c r="E1866" s="11">
        <f t="shared" si="115"/>
        <v>561.58295043238263</v>
      </c>
      <c r="F1866" s="11">
        <f>L1866</f>
        <v>561.58295043238263</v>
      </c>
      <c r="G1866" s="11">
        <f>P1866</f>
        <v>561.58295043238263</v>
      </c>
      <c r="H1866" s="24">
        <f>H1865+IF(Limit=Oui,MAX(0,K1865),K1865)</f>
        <v>561.58295043238263</v>
      </c>
      <c r="I1866" s="12">
        <f>Cp*RhoP/(J1866*RhoA)*dP/1000*MassivSS</f>
        <v>0.39378743535980987</v>
      </c>
      <c r="J1866" s="24">
        <f>IF(H1866&lt;600,425+0.773*H1866-1.69/1000*H1866^2+2.22/1000^2*H1866^3,IF(H1866&lt;735,666+13002/(738-H1866),IF(H1866&lt;900,545+17820/(H1866-731),650)))</f>
        <v>719.30216388473309</v>
      </c>
      <c r="K1866" s="12">
        <f>LambdaP*MassivSS/(dP/1000)/(J1866*RhoA)/(1+I1866/3)*(D1866-H1866)*DeltaT-(EXP(I1866/10)-1)*(D1866-D1865)</f>
        <v>0.20818086501404048</v>
      </c>
      <c r="L1866" s="24">
        <f>L1865+IF(Limit=Oui,MAX(0,O1865),O1865)</f>
        <v>561.58295043238263</v>
      </c>
      <c r="M1866" s="12">
        <f>Cp*RhoP/(N1866*RhoA)*dP/1000*MassivW</f>
        <v>0.39378743535980987</v>
      </c>
      <c r="N1866" s="24">
        <f>IF(L1866&lt;600,425+0.773*L1866-1.69/1000*L1866^2+2.22/1000^2*L1866^3,IF(L1866&lt;735,666+13002/(738-L1866),IF(L1866&lt;900,545+17820/(L1866-731),650)))</f>
        <v>719.30216388473309</v>
      </c>
      <c r="O1866" s="12">
        <f>LambdaP*MassivW/(dP/1000)/(N1866*RhoA)/(1+M1866/3)*(D1866-L1866)*DeltaT-(EXP(M1866/10)-1)*(D1866-D1865)</f>
        <v>0.20818086501404048</v>
      </c>
      <c r="P1866" s="24">
        <f>P1865+IF(Limit=Oui,MAX(0,S1865),S1865)</f>
        <v>561.58295043238263</v>
      </c>
      <c r="Q1866" s="12">
        <f>Cp*RhoP/(R1866*RhoA)*dP/1000*MassivSI</f>
        <v>0.39378743535980987</v>
      </c>
      <c r="R1866" s="24">
        <f>IF(P1866&lt;600,425+0.773*P1866-1.69/1000*P1866^2+2.22/1000^2*P1866^3,IF(P1866&lt;735,666+13002/(738-P1866),IF(P1866&lt;900,545+17820/(P1866-731),650)))</f>
        <v>719.30216388473309</v>
      </c>
      <c r="S1866" s="12">
        <f>LambdaP*MassivSI/(dP/1000)/(R1866*RhoA)/(1+Q1866/3)*(D1866-P1866)*DeltaT-(EXP(Q1866/10)-1)*(D1866-D1865)</f>
        <v>0.20818086501404048</v>
      </c>
    </row>
    <row r="1867" spans="2:19" x14ac:dyDescent="0.25">
      <c r="B1867" s="3">
        <f t="shared" si="112"/>
        <v>9245</v>
      </c>
      <c r="C1867" s="14">
        <f t="shared" si="113"/>
        <v>154.08333333333334</v>
      </c>
      <c r="D1867" s="11">
        <f t="shared" si="114"/>
        <v>1086.4632514795298</v>
      </c>
      <c r="E1867" s="11">
        <f t="shared" si="115"/>
        <v>561.79113129739665</v>
      </c>
      <c r="F1867" s="11">
        <f>L1867</f>
        <v>561.79113129739665</v>
      </c>
      <c r="G1867" s="11">
        <f>P1867</f>
        <v>561.79113129739665</v>
      </c>
      <c r="H1867" s="24">
        <f>H1866+IF(Limit=Oui,MAX(0,K1866),K1866)</f>
        <v>561.79113129739665</v>
      </c>
      <c r="I1867" s="12">
        <f>Cp*RhoP/(J1867*RhoA)*dP/1000*MassivSS</f>
        <v>0.39367626867958483</v>
      </c>
      <c r="J1867" s="24">
        <f>IF(H1867&lt;600,425+0.773*H1867-1.69/1000*H1867^2+2.22/1000^2*H1867^3,IF(H1867&lt;735,666+13002/(738-H1867),IF(H1867&lt;900,545+17820/(H1867-731),650)))</f>
        <v>719.5052811158173</v>
      </c>
      <c r="K1867" s="12">
        <f>LambdaP*MassivSS/(dP/1000)/(J1867*RhoA)/(1+I1867/3)*(D1867-H1867)*DeltaT-(EXP(I1867/10)-1)*(D1867-D1866)</f>
        <v>0.20807956540888167</v>
      </c>
      <c r="L1867" s="24">
        <f>L1866+IF(Limit=Oui,MAX(0,O1866),O1866)</f>
        <v>561.79113129739665</v>
      </c>
      <c r="M1867" s="12">
        <f>Cp*RhoP/(N1867*RhoA)*dP/1000*MassivW</f>
        <v>0.39367626867958483</v>
      </c>
      <c r="N1867" s="24">
        <f>IF(L1867&lt;600,425+0.773*L1867-1.69/1000*L1867^2+2.22/1000^2*L1867^3,IF(L1867&lt;735,666+13002/(738-L1867),IF(L1867&lt;900,545+17820/(L1867-731),650)))</f>
        <v>719.5052811158173</v>
      </c>
      <c r="O1867" s="12">
        <f>LambdaP*MassivW/(dP/1000)/(N1867*RhoA)/(1+M1867/3)*(D1867-L1867)*DeltaT-(EXP(M1867/10)-1)*(D1867-D1866)</f>
        <v>0.20807956540888167</v>
      </c>
      <c r="P1867" s="24">
        <f>P1866+IF(Limit=Oui,MAX(0,S1866),S1866)</f>
        <v>561.79113129739665</v>
      </c>
      <c r="Q1867" s="12">
        <f>Cp*RhoP/(R1867*RhoA)*dP/1000*MassivSI</f>
        <v>0.39367626867958483</v>
      </c>
      <c r="R1867" s="24">
        <f>IF(P1867&lt;600,425+0.773*P1867-1.69/1000*P1867^2+2.22/1000^2*P1867^3,IF(P1867&lt;735,666+13002/(738-P1867),IF(P1867&lt;900,545+17820/(P1867-731),650)))</f>
        <v>719.5052811158173</v>
      </c>
      <c r="S1867" s="12">
        <f>LambdaP*MassivSI/(dP/1000)/(R1867*RhoA)/(1+Q1867/3)*(D1867-P1867)*DeltaT-(EXP(Q1867/10)-1)*(D1867-D1866)</f>
        <v>0.20807956540888167</v>
      </c>
    </row>
    <row r="1868" spans="2:19" x14ac:dyDescent="0.25">
      <c r="B1868" s="3">
        <f t="shared" si="112"/>
        <v>9250</v>
      </c>
      <c r="C1868" s="14">
        <f t="shared" si="113"/>
        <v>154.16666666666666</v>
      </c>
      <c r="D1868" s="11">
        <f t="shared" si="114"/>
        <v>1086.5441977787739</v>
      </c>
      <c r="E1868" s="11">
        <f t="shared" si="115"/>
        <v>561.99921086280551</v>
      </c>
      <c r="F1868" s="11">
        <f>L1868</f>
        <v>561.99921086280551</v>
      </c>
      <c r="G1868" s="11">
        <f>P1868</f>
        <v>561.99921086280551</v>
      </c>
      <c r="H1868" s="24">
        <f>H1867+IF(Limit=Oui,MAX(0,K1867),K1867)</f>
        <v>561.99921086280551</v>
      </c>
      <c r="I1868" s="12">
        <f>Cp*RhoP/(J1868*RhoA)*dP/1000*MassivSS</f>
        <v>0.39356512162389873</v>
      </c>
      <c r="J1868" s="24">
        <f>IF(H1868&lt;600,425+0.773*H1868-1.69/1000*H1868^2+2.22/1000^2*H1868^3,IF(H1868&lt;735,666+13002/(738-H1868),IF(H1868&lt;900,545+17820/(H1868-731),650)))</f>
        <v>719.70847720498443</v>
      </c>
      <c r="K1868" s="12">
        <f>LambdaP*MassivSS/(dP/1000)/(J1868*RhoA)/(1+I1868/3)*(D1868-H1868)*DeltaT-(EXP(I1868/10)-1)*(D1868-D1867)</f>
        <v>0.20797831731976779</v>
      </c>
      <c r="L1868" s="24">
        <f>L1867+IF(Limit=Oui,MAX(0,O1867),O1867)</f>
        <v>561.99921086280551</v>
      </c>
      <c r="M1868" s="12">
        <f>Cp*RhoP/(N1868*RhoA)*dP/1000*MassivW</f>
        <v>0.39356512162389873</v>
      </c>
      <c r="N1868" s="24">
        <f>IF(L1868&lt;600,425+0.773*L1868-1.69/1000*L1868^2+2.22/1000^2*L1868^3,IF(L1868&lt;735,666+13002/(738-L1868),IF(L1868&lt;900,545+17820/(L1868-731),650)))</f>
        <v>719.70847720498443</v>
      </c>
      <c r="O1868" s="12">
        <f>LambdaP*MassivW/(dP/1000)/(N1868*RhoA)/(1+M1868/3)*(D1868-L1868)*DeltaT-(EXP(M1868/10)-1)*(D1868-D1867)</f>
        <v>0.20797831731976779</v>
      </c>
      <c r="P1868" s="24">
        <f>P1867+IF(Limit=Oui,MAX(0,S1867),S1867)</f>
        <v>561.99921086280551</v>
      </c>
      <c r="Q1868" s="12">
        <f>Cp*RhoP/(R1868*RhoA)*dP/1000*MassivSI</f>
        <v>0.39356512162389873</v>
      </c>
      <c r="R1868" s="24">
        <f>IF(P1868&lt;600,425+0.773*P1868-1.69/1000*P1868^2+2.22/1000^2*P1868^3,IF(P1868&lt;735,666+13002/(738-P1868),IF(P1868&lt;900,545+17820/(P1868-731),650)))</f>
        <v>719.70847720498443</v>
      </c>
      <c r="S1868" s="12">
        <f>LambdaP*MassivSI/(dP/1000)/(R1868*RhoA)/(1+Q1868/3)*(D1868-P1868)*DeltaT-(EXP(Q1868/10)-1)*(D1868-D1867)</f>
        <v>0.20797831731976779</v>
      </c>
    </row>
    <row r="1869" spans="2:19" x14ac:dyDescent="0.25">
      <c r="B1869" s="3">
        <f t="shared" si="112"/>
        <v>9255</v>
      </c>
      <c r="C1869" s="14">
        <f t="shared" si="113"/>
        <v>154.25</v>
      </c>
      <c r="D1869" s="11">
        <f t="shared" si="114"/>
        <v>1086.6251003705111</v>
      </c>
      <c r="E1869" s="11">
        <f t="shared" si="115"/>
        <v>562.20718918012528</v>
      </c>
      <c r="F1869" s="11">
        <f>L1869</f>
        <v>562.20718918012528</v>
      </c>
      <c r="G1869" s="11">
        <f>P1869</f>
        <v>562.20718918012528</v>
      </c>
      <c r="H1869" s="24">
        <f>H1868+IF(Limit=Oui,MAX(0,K1868),K1868)</f>
        <v>562.20718918012528</v>
      </c>
      <c r="I1869" s="12">
        <f>Cp*RhoP/(J1869*RhoA)*dP/1000*MassivSS</f>
        <v>0.39345399426139294</v>
      </c>
      <c r="J1869" s="24">
        <f>IF(H1869&lt;600,425+0.773*H1869-1.69/1000*H1869^2+2.22/1000^2*H1869^3,IF(H1869&lt;735,666+13002/(738-H1869),IF(H1869&lt;900,545+17820/(H1869-731),650)))</f>
        <v>719.91175206306536</v>
      </c>
      <c r="K1869" s="12">
        <f>LambdaP*MassivSS/(dP/1000)/(J1869*RhoA)/(1+I1869/3)*(D1869-H1869)*DeltaT-(EXP(I1869/10)-1)*(D1869-D1868)</f>
        <v>0.20787712076184089</v>
      </c>
      <c r="L1869" s="24">
        <f>L1868+IF(Limit=Oui,MAX(0,O1868),O1868)</f>
        <v>562.20718918012528</v>
      </c>
      <c r="M1869" s="12">
        <f>Cp*RhoP/(N1869*RhoA)*dP/1000*MassivW</f>
        <v>0.39345399426139294</v>
      </c>
      <c r="N1869" s="24">
        <f>IF(L1869&lt;600,425+0.773*L1869-1.69/1000*L1869^2+2.22/1000^2*L1869^3,IF(L1869&lt;735,666+13002/(738-L1869),IF(L1869&lt;900,545+17820/(L1869-731),650)))</f>
        <v>719.91175206306536</v>
      </c>
      <c r="O1869" s="12">
        <f>LambdaP*MassivW/(dP/1000)/(N1869*RhoA)/(1+M1869/3)*(D1869-L1869)*DeltaT-(EXP(M1869/10)-1)*(D1869-D1868)</f>
        <v>0.20787712076184089</v>
      </c>
      <c r="P1869" s="24">
        <f>P1868+IF(Limit=Oui,MAX(0,S1868),S1868)</f>
        <v>562.20718918012528</v>
      </c>
      <c r="Q1869" s="12">
        <f>Cp*RhoP/(R1869*RhoA)*dP/1000*MassivSI</f>
        <v>0.39345399426139294</v>
      </c>
      <c r="R1869" s="24">
        <f>IF(P1869&lt;600,425+0.773*P1869-1.69/1000*P1869^2+2.22/1000^2*P1869^3,IF(P1869&lt;735,666+13002/(738-P1869),IF(P1869&lt;900,545+17820/(P1869-731),650)))</f>
        <v>719.91175206306536</v>
      </c>
      <c r="S1869" s="12">
        <f>LambdaP*MassivSI/(dP/1000)/(R1869*RhoA)/(1+Q1869/3)*(D1869-P1869)*DeltaT-(EXP(Q1869/10)-1)*(D1869-D1868)</f>
        <v>0.20787712076184089</v>
      </c>
    </row>
    <row r="1870" spans="2:19" x14ac:dyDescent="0.25">
      <c r="B1870" s="3">
        <f t="shared" si="112"/>
        <v>9260</v>
      </c>
      <c r="C1870" s="14">
        <f t="shared" si="113"/>
        <v>154.33333333333334</v>
      </c>
      <c r="D1870" s="11">
        <f t="shared" si="114"/>
        <v>1086.7059593019158</v>
      </c>
      <c r="E1870" s="11">
        <f t="shared" si="115"/>
        <v>562.41506630088713</v>
      </c>
      <c r="F1870" s="11">
        <f>L1870</f>
        <v>562.41506630088713</v>
      </c>
      <c r="G1870" s="11">
        <f>P1870</f>
        <v>562.41506630088713</v>
      </c>
      <c r="H1870" s="24">
        <f>H1869+IF(Limit=Oui,MAX(0,K1869),K1869)</f>
        <v>562.41506630088713</v>
      </c>
      <c r="I1870" s="12">
        <f>Cp*RhoP/(J1870*RhoA)*dP/1000*MassivSS</f>
        <v>0.39334288666058087</v>
      </c>
      <c r="J1870" s="24">
        <f>IF(H1870&lt;600,425+0.773*H1870-1.69/1000*H1870^2+2.22/1000^2*H1870^3,IF(H1870&lt;735,666+13002/(738-H1870),IF(H1870&lt;900,545+17820/(H1870-731),650)))</f>
        <v>720.11510560085844</v>
      </c>
      <c r="K1870" s="12">
        <f>LambdaP*MassivSS/(dP/1000)/(J1870*RhoA)/(1+I1870/3)*(D1870-H1870)*DeltaT-(EXP(I1870/10)-1)*(D1870-D1869)</f>
        <v>0.20777597575016099</v>
      </c>
      <c r="L1870" s="24">
        <f>L1869+IF(Limit=Oui,MAX(0,O1869),O1869)</f>
        <v>562.41506630088713</v>
      </c>
      <c r="M1870" s="12">
        <f>Cp*RhoP/(N1870*RhoA)*dP/1000*MassivW</f>
        <v>0.39334288666058087</v>
      </c>
      <c r="N1870" s="24">
        <f>IF(L1870&lt;600,425+0.773*L1870-1.69/1000*L1870^2+2.22/1000^2*L1870^3,IF(L1870&lt;735,666+13002/(738-L1870),IF(L1870&lt;900,545+17820/(L1870-731),650)))</f>
        <v>720.11510560085844</v>
      </c>
      <c r="O1870" s="12">
        <f>LambdaP*MassivW/(dP/1000)/(N1870*RhoA)/(1+M1870/3)*(D1870-L1870)*DeltaT-(EXP(M1870/10)-1)*(D1870-D1869)</f>
        <v>0.20777597575016099</v>
      </c>
      <c r="P1870" s="24">
        <f>P1869+IF(Limit=Oui,MAX(0,S1869),S1869)</f>
        <v>562.41506630088713</v>
      </c>
      <c r="Q1870" s="12">
        <f>Cp*RhoP/(R1870*RhoA)*dP/1000*MassivSI</f>
        <v>0.39334288666058087</v>
      </c>
      <c r="R1870" s="24">
        <f>IF(P1870&lt;600,425+0.773*P1870-1.69/1000*P1870^2+2.22/1000^2*P1870^3,IF(P1870&lt;735,666+13002/(738-P1870),IF(P1870&lt;900,545+17820/(P1870-731),650)))</f>
        <v>720.11510560085844</v>
      </c>
      <c r="S1870" s="12">
        <f>LambdaP*MassivSI/(dP/1000)/(R1870*RhoA)/(1+Q1870/3)*(D1870-P1870)*DeltaT-(EXP(Q1870/10)-1)*(D1870-D1869)</f>
        <v>0.20777597575016099</v>
      </c>
    </row>
    <row r="1871" spans="2:19" x14ac:dyDescent="0.25">
      <c r="B1871" s="3">
        <f t="shared" si="112"/>
        <v>9265</v>
      </c>
      <c r="C1871" s="14">
        <f t="shared" si="113"/>
        <v>154.41666666666666</v>
      </c>
      <c r="D1871" s="11">
        <f t="shared" si="114"/>
        <v>1086.7867746200868</v>
      </c>
      <c r="E1871" s="11">
        <f t="shared" si="115"/>
        <v>562.62284227663724</v>
      </c>
      <c r="F1871" s="11">
        <f>L1871</f>
        <v>562.62284227663724</v>
      </c>
      <c r="G1871" s="11">
        <f>P1871</f>
        <v>562.62284227663724</v>
      </c>
      <c r="H1871" s="24">
        <f>H1870+IF(Limit=Oui,MAX(0,K1870),K1870)</f>
        <v>562.62284227663724</v>
      </c>
      <c r="I1871" s="12">
        <f>Cp*RhoP/(J1871*RhoA)*dP/1000*MassivSS</f>
        <v>0.39323179888984866</v>
      </c>
      <c r="J1871" s="24">
        <f>IF(H1871&lt;600,425+0.773*H1871-1.69/1000*H1871^2+2.22/1000^2*H1871^3,IF(H1871&lt;735,666+13002/(738-H1871),IF(H1871&lt;900,545+17820/(H1871-731),650)))</f>
        <v>720.31853772912882</v>
      </c>
      <c r="K1871" s="12">
        <f>LambdaP*MassivSS/(dP/1000)/(J1871*RhoA)/(1+I1871/3)*(D1871-H1871)*DeltaT-(EXP(I1871/10)-1)*(D1871-D1870)</f>
        <v>0.20767488229959771</v>
      </c>
      <c r="L1871" s="24">
        <f>L1870+IF(Limit=Oui,MAX(0,O1870),O1870)</f>
        <v>562.62284227663724</v>
      </c>
      <c r="M1871" s="12">
        <f>Cp*RhoP/(N1871*RhoA)*dP/1000*MassivW</f>
        <v>0.39323179888984866</v>
      </c>
      <c r="N1871" s="24">
        <f>IF(L1871&lt;600,425+0.773*L1871-1.69/1000*L1871^2+2.22/1000^2*L1871^3,IF(L1871&lt;735,666+13002/(738-L1871),IF(L1871&lt;900,545+17820/(L1871-731),650)))</f>
        <v>720.31853772912882</v>
      </c>
      <c r="O1871" s="12">
        <f>LambdaP*MassivW/(dP/1000)/(N1871*RhoA)/(1+M1871/3)*(D1871-L1871)*DeltaT-(EXP(M1871/10)-1)*(D1871-D1870)</f>
        <v>0.20767488229959771</v>
      </c>
      <c r="P1871" s="24">
        <f>P1870+IF(Limit=Oui,MAX(0,S1870),S1870)</f>
        <v>562.62284227663724</v>
      </c>
      <c r="Q1871" s="12">
        <f>Cp*RhoP/(R1871*RhoA)*dP/1000*MassivSI</f>
        <v>0.39323179888984866</v>
      </c>
      <c r="R1871" s="24">
        <f>IF(P1871&lt;600,425+0.773*P1871-1.69/1000*P1871^2+2.22/1000^2*P1871^3,IF(P1871&lt;735,666+13002/(738-P1871),IF(P1871&lt;900,545+17820/(P1871-731),650)))</f>
        <v>720.31853772912882</v>
      </c>
      <c r="S1871" s="12">
        <f>LambdaP*MassivSI/(dP/1000)/(R1871*RhoA)/(1+Q1871/3)*(D1871-P1871)*DeltaT-(EXP(Q1871/10)-1)*(D1871-D1870)</f>
        <v>0.20767488229959771</v>
      </c>
    </row>
    <row r="1872" spans="2:19" x14ac:dyDescent="0.25">
      <c r="B1872" s="3">
        <f t="shared" si="112"/>
        <v>9270</v>
      </c>
      <c r="C1872" s="14">
        <f t="shared" si="113"/>
        <v>154.5</v>
      </c>
      <c r="D1872" s="11">
        <f t="shared" si="114"/>
        <v>1086.8675463720465</v>
      </c>
      <c r="E1872" s="11">
        <f t="shared" si="115"/>
        <v>562.8305171589368</v>
      </c>
      <c r="F1872" s="11">
        <f>L1872</f>
        <v>562.8305171589368</v>
      </c>
      <c r="G1872" s="11">
        <f>P1872</f>
        <v>562.8305171589368</v>
      </c>
      <c r="H1872" s="24">
        <f>H1871+IF(Limit=Oui,MAX(0,K1871),K1871)</f>
        <v>562.8305171589368</v>
      </c>
      <c r="I1872" s="12">
        <f>Cp*RhoP/(J1872*RhoA)*dP/1000*MassivSS</f>
        <v>0.39312073101745482</v>
      </c>
      <c r="J1872" s="24">
        <f>IF(H1872&lt;600,425+0.773*H1872-1.69/1000*H1872^2+2.22/1000^2*H1872^3,IF(H1872&lt;735,666+13002/(738-H1872),IF(H1872&lt;900,545+17820/(H1872-731),650)))</f>
        <v>720.52204835860994</v>
      </c>
      <c r="K1872" s="12">
        <f>LambdaP*MassivSS/(dP/1000)/(J1872*RhoA)/(1+I1872/3)*(D1872-H1872)*DeltaT-(EXP(I1872/10)-1)*(D1872-D1871)</f>
        <v>0.20757384042494828</v>
      </c>
      <c r="L1872" s="24">
        <f>L1871+IF(Limit=Oui,MAX(0,O1871),O1871)</f>
        <v>562.8305171589368</v>
      </c>
      <c r="M1872" s="12">
        <f>Cp*RhoP/(N1872*RhoA)*dP/1000*MassivW</f>
        <v>0.39312073101745482</v>
      </c>
      <c r="N1872" s="24">
        <f>IF(L1872&lt;600,425+0.773*L1872-1.69/1000*L1872^2+2.22/1000^2*L1872^3,IF(L1872&lt;735,666+13002/(738-L1872),IF(L1872&lt;900,545+17820/(L1872-731),650)))</f>
        <v>720.52204835860994</v>
      </c>
      <c r="O1872" s="12">
        <f>LambdaP*MassivW/(dP/1000)/(N1872*RhoA)/(1+M1872/3)*(D1872-L1872)*DeltaT-(EXP(M1872/10)-1)*(D1872-D1871)</f>
        <v>0.20757384042494828</v>
      </c>
      <c r="P1872" s="24">
        <f>P1871+IF(Limit=Oui,MAX(0,S1871),S1871)</f>
        <v>562.8305171589368</v>
      </c>
      <c r="Q1872" s="12">
        <f>Cp*RhoP/(R1872*RhoA)*dP/1000*MassivSI</f>
        <v>0.39312073101745482</v>
      </c>
      <c r="R1872" s="24">
        <f>IF(P1872&lt;600,425+0.773*P1872-1.69/1000*P1872^2+2.22/1000^2*P1872^3,IF(P1872&lt;735,666+13002/(738-P1872),IF(P1872&lt;900,545+17820/(P1872-731),650)))</f>
        <v>720.52204835860994</v>
      </c>
      <c r="S1872" s="12">
        <f>LambdaP*MassivSI/(dP/1000)/(R1872*RhoA)/(1+Q1872/3)*(D1872-P1872)*DeltaT-(EXP(Q1872/10)-1)*(D1872-D1871)</f>
        <v>0.20757384042494828</v>
      </c>
    </row>
    <row r="1873" spans="2:19" x14ac:dyDescent="0.25">
      <c r="B1873" s="3">
        <f t="shared" si="112"/>
        <v>9275</v>
      </c>
      <c r="C1873" s="14">
        <f t="shared" si="113"/>
        <v>154.58333333333334</v>
      </c>
      <c r="D1873" s="11">
        <f t="shared" si="114"/>
        <v>1086.9482746047413</v>
      </c>
      <c r="E1873" s="11">
        <f t="shared" si="115"/>
        <v>563.03809099936177</v>
      </c>
      <c r="F1873" s="11">
        <f>L1873</f>
        <v>563.03809099936177</v>
      </c>
      <c r="G1873" s="11">
        <f>P1873</f>
        <v>563.03809099936177</v>
      </c>
      <c r="H1873" s="24">
        <f>H1872+IF(Limit=Oui,MAX(0,K1872),K1872)</f>
        <v>563.03809099936177</v>
      </c>
      <c r="I1873" s="12">
        <f>Cp*RhoP/(J1873*RhoA)*dP/1000*MassivSS</f>
        <v>0.39300968311152984</v>
      </c>
      <c r="J1873" s="24">
        <f>IF(H1873&lt;600,425+0.773*H1873-1.69/1000*H1873^2+2.22/1000^2*H1873^3,IF(H1873&lt;735,666+13002/(738-H1873),IF(H1873&lt;900,545+17820/(H1873-731),650)))</f>
        <v>720.72563740000328</v>
      </c>
      <c r="K1873" s="12">
        <f>LambdaP*MassivSS/(dP/1000)/(J1873*RhoA)/(1+I1873/3)*(D1873-H1873)*DeltaT-(EXP(I1873/10)-1)*(D1873-D1872)</f>
        <v>0.20747285014085615</v>
      </c>
      <c r="L1873" s="24">
        <f>L1872+IF(Limit=Oui,MAX(0,O1872),O1872)</f>
        <v>563.03809099936177</v>
      </c>
      <c r="M1873" s="12">
        <f>Cp*RhoP/(N1873*RhoA)*dP/1000*MassivW</f>
        <v>0.39300968311152984</v>
      </c>
      <c r="N1873" s="24">
        <f>IF(L1873&lt;600,425+0.773*L1873-1.69/1000*L1873^2+2.22/1000^2*L1873^3,IF(L1873&lt;735,666+13002/(738-L1873),IF(L1873&lt;900,545+17820/(L1873-731),650)))</f>
        <v>720.72563740000328</v>
      </c>
      <c r="O1873" s="12">
        <f>LambdaP*MassivW/(dP/1000)/(N1873*RhoA)/(1+M1873/3)*(D1873-L1873)*DeltaT-(EXP(M1873/10)-1)*(D1873-D1872)</f>
        <v>0.20747285014085615</v>
      </c>
      <c r="P1873" s="24">
        <f>P1872+IF(Limit=Oui,MAX(0,S1872),S1872)</f>
        <v>563.03809099936177</v>
      </c>
      <c r="Q1873" s="12">
        <f>Cp*RhoP/(R1873*RhoA)*dP/1000*MassivSI</f>
        <v>0.39300968311152984</v>
      </c>
      <c r="R1873" s="24">
        <f>IF(P1873&lt;600,425+0.773*P1873-1.69/1000*P1873^2+2.22/1000^2*P1873^3,IF(P1873&lt;735,666+13002/(738-P1873),IF(P1873&lt;900,545+17820/(P1873-731),650)))</f>
        <v>720.72563740000328</v>
      </c>
      <c r="S1873" s="12">
        <f>LambdaP*MassivSI/(dP/1000)/(R1873*RhoA)/(1+Q1873/3)*(D1873-P1873)*DeltaT-(EXP(Q1873/10)-1)*(D1873-D1872)</f>
        <v>0.20747285014085615</v>
      </c>
    </row>
    <row r="1874" spans="2:19" x14ac:dyDescent="0.25">
      <c r="B1874" s="3">
        <f t="shared" si="112"/>
        <v>9280</v>
      </c>
      <c r="C1874" s="14">
        <f t="shared" si="113"/>
        <v>154.66666666666666</v>
      </c>
      <c r="D1874" s="11">
        <f t="shared" si="114"/>
        <v>1087.0289593650411</v>
      </c>
      <c r="E1874" s="11">
        <f t="shared" si="115"/>
        <v>563.24556384950267</v>
      </c>
      <c r="F1874" s="11">
        <f>L1874</f>
        <v>563.24556384950267</v>
      </c>
      <c r="G1874" s="11">
        <f>P1874</f>
        <v>563.24556384950267</v>
      </c>
      <c r="H1874" s="24">
        <f>H1873+IF(Limit=Oui,MAX(0,K1873),K1873)</f>
        <v>563.24556384950267</v>
      </c>
      <c r="I1874" s="12">
        <f>Cp*RhoP/(J1874*RhoA)*dP/1000*MassivSS</f>
        <v>0.3928986552400765</v>
      </c>
      <c r="J1874" s="24">
        <f>IF(H1874&lt;600,425+0.773*H1874-1.69/1000*H1874^2+2.22/1000^2*H1874^3,IF(H1874&lt;735,666+13002/(738-H1874),IF(H1874&lt;900,545+17820/(H1874-731),650)))</f>
        <v>720.92930476397919</v>
      </c>
      <c r="K1874" s="12">
        <f>LambdaP*MassivSS/(dP/1000)/(J1874*RhoA)/(1+I1874/3)*(D1874-H1874)*DeltaT-(EXP(I1874/10)-1)*(D1874-D1873)</f>
        <v>0.20737191146188361</v>
      </c>
      <c r="L1874" s="24">
        <f>L1873+IF(Limit=Oui,MAX(0,O1873),O1873)</f>
        <v>563.24556384950267</v>
      </c>
      <c r="M1874" s="12">
        <f>Cp*RhoP/(N1874*RhoA)*dP/1000*MassivW</f>
        <v>0.3928986552400765</v>
      </c>
      <c r="N1874" s="24">
        <f>IF(L1874&lt;600,425+0.773*L1874-1.69/1000*L1874^2+2.22/1000^2*L1874^3,IF(L1874&lt;735,666+13002/(738-L1874),IF(L1874&lt;900,545+17820/(L1874-731),650)))</f>
        <v>720.92930476397919</v>
      </c>
      <c r="O1874" s="12">
        <f>LambdaP*MassivW/(dP/1000)/(N1874*RhoA)/(1+M1874/3)*(D1874-L1874)*DeltaT-(EXP(M1874/10)-1)*(D1874-D1873)</f>
        <v>0.20737191146188361</v>
      </c>
      <c r="P1874" s="24">
        <f>P1873+IF(Limit=Oui,MAX(0,S1873),S1873)</f>
        <v>563.24556384950267</v>
      </c>
      <c r="Q1874" s="12">
        <f>Cp*RhoP/(R1874*RhoA)*dP/1000*MassivSI</f>
        <v>0.3928986552400765</v>
      </c>
      <c r="R1874" s="24">
        <f>IF(P1874&lt;600,425+0.773*P1874-1.69/1000*P1874^2+2.22/1000^2*P1874^3,IF(P1874&lt;735,666+13002/(738-P1874),IF(P1874&lt;900,545+17820/(P1874-731),650)))</f>
        <v>720.92930476397919</v>
      </c>
      <c r="S1874" s="12">
        <f>LambdaP*MassivSI/(dP/1000)/(R1874*RhoA)/(1+Q1874/3)*(D1874-P1874)*DeltaT-(EXP(Q1874/10)-1)*(D1874-D1873)</f>
        <v>0.20737191146188361</v>
      </c>
    </row>
    <row r="1875" spans="2:19" x14ac:dyDescent="0.25">
      <c r="B1875" s="3">
        <f t="shared" ref="B1875:B1938" si="116">B1874+DeltaT</f>
        <v>9285</v>
      </c>
      <c r="C1875" s="14">
        <f t="shared" ref="C1875:C1938" si="117">B1875/60</f>
        <v>154.75</v>
      </c>
      <c r="D1875" s="11">
        <f t="shared" ref="D1875:D1938" si="118">20+345*LOG(8*C1875+1,10)</f>
        <v>1087.1096006997418</v>
      </c>
      <c r="E1875" s="11">
        <f t="shared" ref="E1875:E1938" si="119">H1875</f>
        <v>563.45293576096458</v>
      </c>
      <c r="F1875" s="11">
        <f>L1875</f>
        <v>563.45293576096458</v>
      </c>
      <c r="G1875" s="11">
        <f>P1875</f>
        <v>563.45293576096458</v>
      </c>
      <c r="H1875" s="24">
        <f>H1874+IF(Limit=Oui,MAX(0,K1874),K1874)</f>
        <v>563.45293576096458</v>
      </c>
      <c r="I1875" s="12">
        <f>Cp*RhoP/(J1875*RhoA)*dP/1000*MassivSS</f>
        <v>0.39278764747096934</v>
      </c>
      <c r="J1875" s="24">
        <f>IF(H1875&lt;600,425+0.773*H1875-1.69/1000*H1875^2+2.22/1000^2*H1875^3,IF(H1875&lt;735,666+13002/(738-H1875),IF(H1875&lt;900,545+17820/(H1875-731),650)))</f>
        <v>721.13305036117686</v>
      </c>
      <c r="K1875" s="12">
        <f>LambdaP*MassivSS/(dP/1000)/(J1875*RhoA)/(1+I1875/3)*(D1875-H1875)*DeltaT-(EXP(I1875/10)-1)*(D1875-D1874)</f>
        <v>0.20727102440237616</v>
      </c>
      <c r="L1875" s="24">
        <f>L1874+IF(Limit=Oui,MAX(0,O1874),O1874)</f>
        <v>563.45293576096458</v>
      </c>
      <c r="M1875" s="12">
        <f>Cp*RhoP/(N1875*RhoA)*dP/1000*MassivW</f>
        <v>0.39278764747096934</v>
      </c>
      <c r="N1875" s="24">
        <f>IF(L1875&lt;600,425+0.773*L1875-1.69/1000*L1875^2+2.22/1000^2*L1875^3,IF(L1875&lt;735,666+13002/(738-L1875),IF(L1875&lt;900,545+17820/(L1875-731),650)))</f>
        <v>721.13305036117686</v>
      </c>
      <c r="O1875" s="12">
        <f>LambdaP*MassivW/(dP/1000)/(N1875*RhoA)/(1+M1875/3)*(D1875-L1875)*DeltaT-(EXP(M1875/10)-1)*(D1875-D1874)</f>
        <v>0.20727102440237616</v>
      </c>
      <c r="P1875" s="24">
        <f>P1874+IF(Limit=Oui,MAX(0,S1874),S1874)</f>
        <v>563.45293576096458</v>
      </c>
      <c r="Q1875" s="12">
        <f>Cp*RhoP/(R1875*RhoA)*dP/1000*MassivSI</f>
        <v>0.39278764747096934</v>
      </c>
      <c r="R1875" s="24">
        <f>IF(P1875&lt;600,425+0.773*P1875-1.69/1000*P1875^2+2.22/1000^2*P1875^3,IF(P1875&lt;735,666+13002/(738-P1875),IF(P1875&lt;900,545+17820/(P1875-731),650)))</f>
        <v>721.13305036117686</v>
      </c>
      <c r="S1875" s="12">
        <f>LambdaP*MassivSI/(dP/1000)/(R1875*RhoA)/(1+Q1875/3)*(D1875-P1875)*DeltaT-(EXP(Q1875/10)-1)*(D1875-D1874)</f>
        <v>0.20727102440237616</v>
      </c>
    </row>
    <row r="1876" spans="2:19" x14ac:dyDescent="0.25">
      <c r="B1876" s="3">
        <f t="shared" si="116"/>
        <v>9290</v>
      </c>
      <c r="C1876" s="14">
        <f t="shared" si="117"/>
        <v>154.83333333333334</v>
      </c>
      <c r="D1876" s="11">
        <f t="shared" si="118"/>
        <v>1087.190198655562</v>
      </c>
      <c r="E1876" s="11">
        <f t="shared" si="119"/>
        <v>563.660206785367</v>
      </c>
      <c r="F1876" s="11">
        <f>L1876</f>
        <v>563.660206785367</v>
      </c>
      <c r="G1876" s="11">
        <f>P1876</f>
        <v>563.660206785367</v>
      </c>
      <c r="H1876" s="24">
        <f>H1875+IF(Limit=Oui,MAX(0,K1875),K1875)</f>
        <v>563.660206785367</v>
      </c>
      <c r="I1876" s="12">
        <f>Cp*RhoP/(J1876*RhoA)*dP/1000*MassivSS</f>
        <v>0.39267665987195455</v>
      </c>
      <c r="J1876" s="24">
        <f>IF(H1876&lt;600,425+0.773*H1876-1.69/1000*H1876^2+2.22/1000^2*H1876^3,IF(H1876&lt;735,666+13002/(738-H1876),IF(H1876&lt;900,545+17820/(H1876-731),650)))</f>
        <v>721.33687410220557</v>
      </c>
      <c r="K1876" s="12">
        <f>LambdaP*MassivSS/(dP/1000)/(J1876*RhoA)/(1+I1876/3)*(D1876-H1876)*DeltaT-(EXP(I1876/10)-1)*(D1876-D1875)</f>
        <v>0.20717018897668021</v>
      </c>
      <c r="L1876" s="24">
        <f>L1875+IF(Limit=Oui,MAX(0,O1875),O1875)</f>
        <v>563.660206785367</v>
      </c>
      <c r="M1876" s="12">
        <f>Cp*RhoP/(N1876*RhoA)*dP/1000*MassivW</f>
        <v>0.39267665987195455</v>
      </c>
      <c r="N1876" s="24">
        <f>IF(L1876&lt;600,425+0.773*L1876-1.69/1000*L1876^2+2.22/1000^2*L1876^3,IF(L1876&lt;735,666+13002/(738-L1876),IF(L1876&lt;900,545+17820/(L1876-731),650)))</f>
        <v>721.33687410220557</v>
      </c>
      <c r="O1876" s="12">
        <f>LambdaP*MassivW/(dP/1000)/(N1876*RhoA)/(1+M1876/3)*(D1876-L1876)*DeltaT-(EXP(M1876/10)-1)*(D1876-D1875)</f>
        <v>0.20717018897668021</v>
      </c>
      <c r="P1876" s="24">
        <f>P1875+IF(Limit=Oui,MAX(0,S1875),S1875)</f>
        <v>563.660206785367</v>
      </c>
      <c r="Q1876" s="12">
        <f>Cp*RhoP/(R1876*RhoA)*dP/1000*MassivSI</f>
        <v>0.39267665987195455</v>
      </c>
      <c r="R1876" s="24">
        <f>IF(P1876&lt;600,425+0.773*P1876-1.69/1000*P1876^2+2.22/1000^2*P1876^3,IF(P1876&lt;735,666+13002/(738-P1876),IF(P1876&lt;900,545+17820/(P1876-731),650)))</f>
        <v>721.33687410220557</v>
      </c>
      <c r="S1876" s="12">
        <f>LambdaP*MassivSI/(dP/1000)/(R1876*RhoA)/(1+Q1876/3)*(D1876-P1876)*DeltaT-(EXP(Q1876/10)-1)*(D1876-D1875)</f>
        <v>0.20717018897668021</v>
      </c>
    </row>
    <row r="1877" spans="2:19" x14ac:dyDescent="0.25">
      <c r="B1877" s="3">
        <f t="shared" si="116"/>
        <v>9295</v>
      </c>
      <c r="C1877" s="14">
        <f t="shared" si="117"/>
        <v>154.91666666666666</v>
      </c>
      <c r="D1877" s="11">
        <f t="shared" si="118"/>
        <v>1087.2707532791455</v>
      </c>
      <c r="E1877" s="11">
        <f t="shared" si="119"/>
        <v>563.86737697434364</v>
      </c>
      <c r="F1877" s="11">
        <f>L1877</f>
        <v>563.86737697434364</v>
      </c>
      <c r="G1877" s="11">
        <f>P1877</f>
        <v>563.86737697434364</v>
      </c>
      <c r="H1877" s="24">
        <f>H1876+IF(Limit=Oui,MAX(0,K1876),K1876)</f>
        <v>563.86737697434364</v>
      </c>
      <c r="I1877" s="12">
        <f>Cp*RhoP/(J1877*RhoA)*dP/1000*MassivSS</f>
        <v>0.39256569251065038</v>
      </c>
      <c r="J1877" s="24">
        <f>IF(H1877&lt;600,425+0.773*H1877-1.69/1000*H1877^2+2.22/1000^2*H1877^3,IF(H1877&lt;735,666+13002/(738-H1877),IF(H1877&lt;900,545+17820/(H1877-731),650)))</f>
        <v>721.54077589764415</v>
      </c>
      <c r="K1877" s="12">
        <f>LambdaP*MassivSS/(dP/1000)/(J1877*RhoA)/(1+I1877/3)*(D1877-H1877)*DeltaT-(EXP(I1877/10)-1)*(D1877-D1876)</f>
        <v>0.2070694051989343</v>
      </c>
      <c r="L1877" s="24">
        <f>L1876+IF(Limit=Oui,MAX(0,O1876),O1876)</f>
        <v>563.86737697434364</v>
      </c>
      <c r="M1877" s="12">
        <f>Cp*RhoP/(N1877*RhoA)*dP/1000*MassivW</f>
        <v>0.39256569251065038</v>
      </c>
      <c r="N1877" s="24">
        <f>IF(L1877&lt;600,425+0.773*L1877-1.69/1000*L1877^2+2.22/1000^2*L1877^3,IF(L1877&lt;735,666+13002/(738-L1877),IF(L1877&lt;900,545+17820/(L1877-731),650)))</f>
        <v>721.54077589764415</v>
      </c>
      <c r="O1877" s="12">
        <f>LambdaP*MassivW/(dP/1000)/(N1877*RhoA)/(1+M1877/3)*(D1877-L1877)*DeltaT-(EXP(M1877/10)-1)*(D1877-D1876)</f>
        <v>0.2070694051989343</v>
      </c>
      <c r="P1877" s="24">
        <f>P1876+IF(Limit=Oui,MAX(0,S1876),S1876)</f>
        <v>563.86737697434364</v>
      </c>
      <c r="Q1877" s="12">
        <f>Cp*RhoP/(R1877*RhoA)*dP/1000*MassivSI</f>
        <v>0.39256569251065038</v>
      </c>
      <c r="R1877" s="24">
        <f>IF(P1877&lt;600,425+0.773*P1877-1.69/1000*P1877^2+2.22/1000^2*P1877^3,IF(P1877&lt;735,666+13002/(738-P1877),IF(P1877&lt;900,545+17820/(P1877-731),650)))</f>
        <v>721.54077589764415</v>
      </c>
      <c r="S1877" s="12">
        <f>LambdaP*MassivSI/(dP/1000)/(R1877*RhoA)/(1+Q1877/3)*(D1877-P1877)*DeltaT-(EXP(Q1877/10)-1)*(D1877-D1876)</f>
        <v>0.2070694051989343</v>
      </c>
    </row>
    <row r="1878" spans="2:19" x14ac:dyDescent="0.25">
      <c r="B1878" s="3">
        <f t="shared" si="116"/>
        <v>9300</v>
      </c>
      <c r="C1878" s="14">
        <f t="shared" si="117"/>
        <v>155</v>
      </c>
      <c r="D1878" s="11">
        <f t="shared" si="118"/>
        <v>1087.3512646170616</v>
      </c>
      <c r="E1878" s="11">
        <f t="shared" si="119"/>
        <v>564.07444637954256</v>
      </c>
      <c r="F1878" s="11">
        <f>L1878</f>
        <v>564.07444637954256</v>
      </c>
      <c r="G1878" s="11">
        <f>P1878</f>
        <v>564.07444637954256</v>
      </c>
      <c r="H1878" s="24">
        <f>H1877+IF(Limit=Oui,MAX(0,K1877),K1877)</f>
        <v>564.07444637954256</v>
      </c>
      <c r="I1878" s="12">
        <f>Cp*RhoP/(J1878*RhoA)*dP/1000*MassivSS</f>
        <v>0.39245474545454639</v>
      </c>
      <c r="J1878" s="24">
        <f>IF(H1878&lt;600,425+0.773*H1878-1.69/1000*H1878^2+2.22/1000^2*H1878^3,IF(H1878&lt;735,666+13002/(738-H1878),IF(H1878&lt;900,545+17820/(H1878-731),650)))</f>
        <v>721.7447556580421</v>
      </c>
      <c r="K1878" s="12">
        <f>LambdaP*MassivSS/(dP/1000)/(J1878*RhoA)/(1+I1878/3)*(D1878-H1878)*DeltaT-(EXP(I1878/10)-1)*(D1878-D1877)</f>
        <v>0.20696867308316097</v>
      </c>
      <c r="L1878" s="24">
        <f>L1877+IF(Limit=Oui,MAX(0,O1877),O1877)</f>
        <v>564.07444637954256</v>
      </c>
      <c r="M1878" s="12">
        <f>Cp*RhoP/(N1878*RhoA)*dP/1000*MassivW</f>
        <v>0.39245474545454639</v>
      </c>
      <c r="N1878" s="24">
        <f>IF(L1878&lt;600,425+0.773*L1878-1.69/1000*L1878^2+2.22/1000^2*L1878^3,IF(L1878&lt;735,666+13002/(738-L1878),IF(L1878&lt;900,545+17820/(L1878-731),650)))</f>
        <v>721.7447556580421</v>
      </c>
      <c r="O1878" s="12">
        <f>LambdaP*MassivW/(dP/1000)/(N1878*RhoA)/(1+M1878/3)*(D1878-L1878)*DeltaT-(EXP(M1878/10)-1)*(D1878-D1877)</f>
        <v>0.20696867308316097</v>
      </c>
      <c r="P1878" s="24">
        <f>P1877+IF(Limit=Oui,MAX(0,S1877),S1877)</f>
        <v>564.07444637954256</v>
      </c>
      <c r="Q1878" s="12">
        <f>Cp*RhoP/(R1878*RhoA)*dP/1000*MassivSI</f>
        <v>0.39245474545454639</v>
      </c>
      <c r="R1878" s="24">
        <f>IF(P1878&lt;600,425+0.773*P1878-1.69/1000*P1878^2+2.22/1000^2*P1878^3,IF(P1878&lt;735,666+13002/(738-P1878),IF(P1878&lt;900,545+17820/(P1878-731),650)))</f>
        <v>721.7447556580421</v>
      </c>
      <c r="S1878" s="12">
        <f>LambdaP*MassivSI/(dP/1000)/(R1878*RhoA)/(1+Q1878/3)*(D1878-P1878)*DeltaT-(EXP(Q1878/10)-1)*(D1878-D1877)</f>
        <v>0.20696867308316097</v>
      </c>
    </row>
    <row r="1879" spans="2:19" x14ac:dyDescent="0.25">
      <c r="B1879" s="3">
        <f t="shared" si="116"/>
        <v>9305</v>
      </c>
      <c r="C1879" s="14">
        <f t="shared" si="117"/>
        <v>155.08333333333334</v>
      </c>
      <c r="D1879" s="11">
        <f t="shared" si="118"/>
        <v>1087.4317327158039</v>
      </c>
      <c r="E1879" s="11">
        <f t="shared" si="119"/>
        <v>564.28141505262568</v>
      </c>
      <c r="F1879" s="11">
        <f>L1879</f>
        <v>564.28141505262568</v>
      </c>
      <c r="G1879" s="11">
        <f>P1879</f>
        <v>564.28141505262568</v>
      </c>
      <c r="H1879" s="24">
        <f>H1878+IF(Limit=Oui,MAX(0,K1878),K1878)</f>
        <v>564.28141505262568</v>
      </c>
      <c r="I1879" s="12">
        <f>Cp*RhoP/(J1879*RhoA)*dP/1000*MassivSS</f>
        <v>0.39234381877100316</v>
      </c>
      <c r="J1879" s="24">
        <f>IF(H1879&lt;600,425+0.773*H1879-1.69/1000*H1879^2+2.22/1000^2*H1879^3,IF(H1879&lt;735,666+13002/(738-H1879),IF(H1879&lt;900,545+17820/(H1879-731),650)))</f>
        <v>721.94881329392013</v>
      </c>
      <c r="K1879" s="12">
        <f>LambdaP*MassivSS/(dP/1000)/(J1879*RhoA)/(1+I1879/3)*(D1879-H1879)*DeltaT-(EXP(I1879/10)-1)*(D1879-D1878)</f>
        <v>0.20686799264328384</v>
      </c>
      <c r="L1879" s="24">
        <f>L1878+IF(Limit=Oui,MAX(0,O1878),O1878)</f>
        <v>564.28141505262568</v>
      </c>
      <c r="M1879" s="12">
        <f>Cp*RhoP/(N1879*RhoA)*dP/1000*MassivW</f>
        <v>0.39234381877100316</v>
      </c>
      <c r="N1879" s="24">
        <f>IF(L1879&lt;600,425+0.773*L1879-1.69/1000*L1879^2+2.22/1000^2*L1879^3,IF(L1879&lt;735,666+13002/(738-L1879),IF(L1879&lt;900,545+17820/(L1879-731),650)))</f>
        <v>721.94881329392013</v>
      </c>
      <c r="O1879" s="12">
        <f>LambdaP*MassivW/(dP/1000)/(N1879*RhoA)/(1+M1879/3)*(D1879-L1879)*DeltaT-(EXP(M1879/10)-1)*(D1879-D1878)</f>
        <v>0.20686799264328384</v>
      </c>
      <c r="P1879" s="24">
        <f>P1878+IF(Limit=Oui,MAX(0,S1878),S1878)</f>
        <v>564.28141505262568</v>
      </c>
      <c r="Q1879" s="12">
        <f>Cp*RhoP/(R1879*RhoA)*dP/1000*MassivSI</f>
        <v>0.39234381877100316</v>
      </c>
      <c r="R1879" s="24">
        <f>IF(P1879&lt;600,425+0.773*P1879-1.69/1000*P1879^2+2.22/1000^2*P1879^3,IF(P1879&lt;735,666+13002/(738-P1879),IF(P1879&lt;900,545+17820/(P1879-731),650)))</f>
        <v>721.94881329392013</v>
      </c>
      <c r="S1879" s="12">
        <f>LambdaP*MassivSI/(dP/1000)/(R1879*RhoA)/(1+Q1879/3)*(D1879-P1879)*DeltaT-(EXP(Q1879/10)-1)*(D1879-D1878)</f>
        <v>0.20686799264328384</v>
      </c>
    </row>
    <row r="1880" spans="2:19" x14ac:dyDescent="0.25">
      <c r="B1880" s="3">
        <f t="shared" si="116"/>
        <v>9310</v>
      </c>
      <c r="C1880" s="14">
        <f t="shared" si="117"/>
        <v>155.16666666666666</v>
      </c>
      <c r="D1880" s="11">
        <f t="shared" si="118"/>
        <v>1087.5121576217909</v>
      </c>
      <c r="E1880" s="11">
        <f t="shared" si="119"/>
        <v>564.48828304526899</v>
      </c>
      <c r="F1880" s="11">
        <f>L1880</f>
        <v>564.48828304526899</v>
      </c>
      <c r="G1880" s="11">
        <f>P1880</f>
        <v>564.48828304526899</v>
      </c>
      <c r="H1880" s="24">
        <f>H1879+IF(Limit=Oui,MAX(0,K1879),K1879)</f>
        <v>564.48828304526899</v>
      </c>
      <c r="I1880" s="12">
        <f>Cp*RhoP/(J1880*RhoA)*dP/1000*MassivSS</f>
        <v>0.39223291252725323</v>
      </c>
      <c r="J1880" s="24">
        <f>IF(H1880&lt;600,425+0.773*H1880-1.69/1000*H1880^2+2.22/1000^2*H1880^3,IF(H1880&lt;735,666+13002/(738-H1880),IF(H1880&lt;900,545+17820/(H1880-731),650)))</f>
        <v>722.15294871577021</v>
      </c>
      <c r="K1880" s="12">
        <f>LambdaP*MassivSS/(dP/1000)/(J1880*RhoA)/(1+I1880/3)*(D1880-H1880)*DeltaT-(EXP(I1880/10)-1)*(D1880-D1879)</f>
        <v>0.20676736389311953</v>
      </c>
      <c r="L1880" s="24">
        <f>L1879+IF(Limit=Oui,MAX(0,O1879),O1879)</f>
        <v>564.48828304526899</v>
      </c>
      <c r="M1880" s="12">
        <f>Cp*RhoP/(N1880*RhoA)*dP/1000*MassivW</f>
        <v>0.39223291252725323</v>
      </c>
      <c r="N1880" s="24">
        <f>IF(L1880&lt;600,425+0.773*L1880-1.69/1000*L1880^2+2.22/1000^2*L1880^3,IF(L1880&lt;735,666+13002/(738-L1880),IF(L1880&lt;900,545+17820/(L1880-731),650)))</f>
        <v>722.15294871577021</v>
      </c>
      <c r="O1880" s="12">
        <f>LambdaP*MassivW/(dP/1000)/(N1880*RhoA)/(1+M1880/3)*(D1880-L1880)*DeltaT-(EXP(M1880/10)-1)*(D1880-D1879)</f>
        <v>0.20676736389311953</v>
      </c>
      <c r="P1880" s="24">
        <f>P1879+IF(Limit=Oui,MAX(0,S1879),S1879)</f>
        <v>564.48828304526899</v>
      </c>
      <c r="Q1880" s="12">
        <f>Cp*RhoP/(R1880*RhoA)*dP/1000*MassivSI</f>
        <v>0.39223291252725323</v>
      </c>
      <c r="R1880" s="24">
        <f>IF(P1880&lt;600,425+0.773*P1880-1.69/1000*P1880^2+2.22/1000^2*P1880^3,IF(P1880&lt;735,666+13002/(738-P1880),IF(P1880&lt;900,545+17820/(P1880-731),650)))</f>
        <v>722.15294871577021</v>
      </c>
      <c r="S1880" s="12">
        <f>LambdaP*MassivSI/(dP/1000)/(R1880*RhoA)/(1+Q1880/3)*(D1880-P1880)*DeltaT-(EXP(Q1880/10)-1)*(D1880-D1879)</f>
        <v>0.20676736389311953</v>
      </c>
    </row>
    <row r="1881" spans="2:19" x14ac:dyDescent="0.25">
      <c r="B1881" s="3">
        <f t="shared" si="116"/>
        <v>9315</v>
      </c>
      <c r="C1881" s="14">
        <f t="shared" si="117"/>
        <v>155.25</v>
      </c>
      <c r="D1881" s="11">
        <f t="shared" si="118"/>
        <v>1087.5925393813673</v>
      </c>
      <c r="E1881" s="11">
        <f t="shared" si="119"/>
        <v>564.69505040916215</v>
      </c>
      <c r="F1881" s="11">
        <f>L1881</f>
        <v>564.69505040916215</v>
      </c>
      <c r="G1881" s="11">
        <f>P1881</f>
        <v>564.69505040916215</v>
      </c>
      <c r="H1881" s="24">
        <f>H1880+IF(Limit=Oui,MAX(0,K1880),K1880)</f>
        <v>564.69505040916215</v>
      </c>
      <c r="I1881" s="12">
        <f>Cp*RhoP/(J1881*RhoA)*dP/1000*MassivSS</f>
        <v>0.39212202679039959</v>
      </c>
      <c r="J1881" s="24">
        <f>IF(H1881&lt;600,425+0.773*H1881-1.69/1000*H1881^2+2.22/1000^2*H1881^3,IF(H1881&lt;735,666+13002/(738-H1881),IF(H1881&lt;900,545+17820/(H1881-731),650)))</f>
        <v>722.35716183405589</v>
      </c>
      <c r="K1881" s="12">
        <f>LambdaP*MassivSS/(dP/1000)/(J1881*RhoA)/(1+I1881/3)*(D1881-H1881)*DeltaT-(EXP(I1881/10)-1)*(D1881-D1880)</f>
        <v>0.20666678684629614</v>
      </c>
      <c r="L1881" s="24">
        <f>L1880+IF(Limit=Oui,MAX(0,O1880),O1880)</f>
        <v>564.69505040916215</v>
      </c>
      <c r="M1881" s="12">
        <f>Cp*RhoP/(N1881*RhoA)*dP/1000*MassivW</f>
        <v>0.39212202679039959</v>
      </c>
      <c r="N1881" s="24">
        <f>IF(L1881&lt;600,425+0.773*L1881-1.69/1000*L1881^2+2.22/1000^2*L1881^3,IF(L1881&lt;735,666+13002/(738-L1881),IF(L1881&lt;900,545+17820/(L1881-731),650)))</f>
        <v>722.35716183405589</v>
      </c>
      <c r="O1881" s="12">
        <f>LambdaP*MassivW/(dP/1000)/(N1881*RhoA)/(1+M1881/3)*(D1881-L1881)*DeltaT-(EXP(M1881/10)-1)*(D1881-D1880)</f>
        <v>0.20666678684629614</v>
      </c>
      <c r="P1881" s="24">
        <f>P1880+IF(Limit=Oui,MAX(0,S1880),S1880)</f>
        <v>564.69505040916215</v>
      </c>
      <c r="Q1881" s="12">
        <f>Cp*RhoP/(R1881*RhoA)*dP/1000*MassivSI</f>
        <v>0.39212202679039959</v>
      </c>
      <c r="R1881" s="24">
        <f>IF(P1881&lt;600,425+0.773*P1881-1.69/1000*P1881^2+2.22/1000^2*P1881^3,IF(P1881&lt;735,666+13002/(738-P1881),IF(P1881&lt;900,545+17820/(P1881-731),650)))</f>
        <v>722.35716183405589</v>
      </c>
      <c r="S1881" s="12">
        <f>LambdaP*MassivSI/(dP/1000)/(R1881*RhoA)/(1+Q1881/3)*(D1881-P1881)*DeltaT-(EXP(Q1881/10)-1)*(D1881-D1880)</f>
        <v>0.20666678684629614</v>
      </c>
    </row>
    <row r="1882" spans="2:19" x14ac:dyDescent="0.25">
      <c r="B1882" s="3">
        <f t="shared" si="116"/>
        <v>9320</v>
      </c>
      <c r="C1882" s="14">
        <f t="shared" si="117"/>
        <v>155.33333333333334</v>
      </c>
      <c r="D1882" s="11">
        <f t="shared" si="118"/>
        <v>1087.6728780408025</v>
      </c>
      <c r="E1882" s="11">
        <f t="shared" si="119"/>
        <v>564.90171719600846</v>
      </c>
      <c r="F1882" s="11">
        <f>L1882</f>
        <v>564.90171719600846</v>
      </c>
      <c r="G1882" s="11">
        <f>P1882</f>
        <v>564.90171719600846</v>
      </c>
      <c r="H1882" s="24">
        <f>H1881+IF(Limit=Oui,MAX(0,K1881),K1881)</f>
        <v>564.90171719600846</v>
      </c>
      <c r="I1882" s="12">
        <f>Cp*RhoP/(J1882*RhoA)*dP/1000*MassivSS</f>
        <v>0.39201116162741667</v>
      </c>
      <c r="J1882" s="24">
        <f>IF(H1882&lt;600,425+0.773*H1882-1.69/1000*H1882^2+2.22/1000^2*H1882^3,IF(H1882&lt;735,666+13002/(738-H1882),IF(H1882&lt;900,545+17820/(H1882-731),650)))</f>
        <v>722.56145255921319</v>
      </c>
      <c r="K1882" s="12">
        <f>LambdaP*MassivSS/(dP/1000)/(J1882*RhoA)/(1+I1882/3)*(D1882-H1882)*DeltaT-(EXP(I1882/10)-1)*(D1882-D1881)</f>
        <v>0.20656626151638027</v>
      </c>
      <c r="L1882" s="24">
        <f>L1881+IF(Limit=Oui,MAX(0,O1881),O1881)</f>
        <v>564.90171719600846</v>
      </c>
      <c r="M1882" s="12">
        <f>Cp*RhoP/(N1882*RhoA)*dP/1000*MassivW</f>
        <v>0.39201116162741667</v>
      </c>
      <c r="N1882" s="24">
        <f>IF(L1882&lt;600,425+0.773*L1882-1.69/1000*L1882^2+2.22/1000^2*L1882^3,IF(L1882&lt;735,666+13002/(738-L1882),IF(L1882&lt;900,545+17820/(L1882-731),650)))</f>
        <v>722.56145255921319</v>
      </c>
      <c r="O1882" s="12">
        <f>LambdaP*MassivW/(dP/1000)/(N1882*RhoA)/(1+M1882/3)*(D1882-L1882)*DeltaT-(EXP(M1882/10)-1)*(D1882-D1881)</f>
        <v>0.20656626151638027</v>
      </c>
      <c r="P1882" s="24">
        <f>P1881+IF(Limit=Oui,MAX(0,S1881),S1881)</f>
        <v>564.90171719600846</v>
      </c>
      <c r="Q1882" s="12">
        <f>Cp*RhoP/(R1882*RhoA)*dP/1000*MassivSI</f>
        <v>0.39201116162741667</v>
      </c>
      <c r="R1882" s="24">
        <f>IF(P1882&lt;600,425+0.773*P1882-1.69/1000*P1882^2+2.22/1000^2*P1882^3,IF(P1882&lt;735,666+13002/(738-P1882),IF(P1882&lt;900,545+17820/(P1882-731),650)))</f>
        <v>722.56145255921319</v>
      </c>
      <c r="S1882" s="12">
        <f>LambdaP*MassivSI/(dP/1000)/(R1882*RhoA)/(1+Q1882/3)*(D1882-P1882)*DeltaT-(EXP(Q1882/10)-1)*(D1882-D1881)</f>
        <v>0.20656626151638027</v>
      </c>
    </row>
    <row r="1883" spans="2:19" x14ac:dyDescent="0.25">
      <c r="B1883" s="3">
        <f t="shared" si="116"/>
        <v>9325</v>
      </c>
      <c r="C1883" s="14">
        <f t="shared" si="117"/>
        <v>155.41666666666666</v>
      </c>
      <c r="D1883" s="11">
        <f t="shared" si="118"/>
        <v>1087.7531736462915</v>
      </c>
      <c r="E1883" s="11">
        <f t="shared" si="119"/>
        <v>565.10828345752486</v>
      </c>
      <c r="F1883" s="11">
        <f>L1883</f>
        <v>565.10828345752486</v>
      </c>
      <c r="G1883" s="11">
        <f>P1883</f>
        <v>565.10828345752486</v>
      </c>
      <c r="H1883" s="24">
        <f>H1882+IF(Limit=Oui,MAX(0,K1882),K1882)</f>
        <v>565.10828345752486</v>
      </c>
      <c r="I1883" s="12">
        <f>Cp*RhoP/(J1883*RhoA)*dP/1000*MassivSS</f>
        <v>0.39190031710514978</v>
      </c>
      <c r="J1883" s="24">
        <f>IF(H1883&lt;600,425+0.773*H1883-1.69/1000*H1883^2+2.22/1000^2*H1883^3,IF(H1883&lt;735,666+13002/(738-H1883),IF(H1883&lt;900,545+17820/(H1883-731),650)))</f>
        <v>722.76582080165053</v>
      </c>
      <c r="K1883" s="12">
        <f>LambdaP*MassivSS/(dP/1000)/(J1883*RhoA)/(1+I1883/3)*(D1883-H1883)*DeltaT-(EXP(I1883/10)-1)*(D1883-D1882)</f>
        <v>0.20646578791681353</v>
      </c>
      <c r="L1883" s="24">
        <f>L1882+IF(Limit=Oui,MAX(0,O1882),O1882)</f>
        <v>565.10828345752486</v>
      </c>
      <c r="M1883" s="12">
        <f>Cp*RhoP/(N1883*RhoA)*dP/1000*MassivW</f>
        <v>0.39190031710514978</v>
      </c>
      <c r="N1883" s="24">
        <f>IF(L1883&lt;600,425+0.773*L1883-1.69/1000*L1883^2+2.22/1000^2*L1883^3,IF(L1883&lt;735,666+13002/(738-L1883),IF(L1883&lt;900,545+17820/(L1883-731),650)))</f>
        <v>722.76582080165053</v>
      </c>
      <c r="O1883" s="12">
        <f>LambdaP*MassivW/(dP/1000)/(N1883*RhoA)/(1+M1883/3)*(D1883-L1883)*DeltaT-(EXP(M1883/10)-1)*(D1883-D1882)</f>
        <v>0.20646578791681353</v>
      </c>
      <c r="P1883" s="24">
        <f>P1882+IF(Limit=Oui,MAX(0,S1882),S1882)</f>
        <v>565.10828345752486</v>
      </c>
      <c r="Q1883" s="12">
        <f>Cp*RhoP/(R1883*RhoA)*dP/1000*MassivSI</f>
        <v>0.39190031710514978</v>
      </c>
      <c r="R1883" s="24">
        <f>IF(P1883&lt;600,425+0.773*P1883-1.69/1000*P1883^2+2.22/1000^2*P1883^3,IF(P1883&lt;735,666+13002/(738-P1883),IF(P1883&lt;900,545+17820/(P1883-731),650)))</f>
        <v>722.76582080165053</v>
      </c>
      <c r="S1883" s="12">
        <f>LambdaP*MassivSI/(dP/1000)/(R1883*RhoA)/(1+Q1883/3)*(D1883-P1883)*DeltaT-(EXP(Q1883/10)-1)*(D1883-D1882)</f>
        <v>0.20646578791681353</v>
      </c>
    </row>
    <row r="1884" spans="2:19" x14ac:dyDescent="0.25">
      <c r="B1884" s="3">
        <f t="shared" si="116"/>
        <v>9330</v>
      </c>
      <c r="C1884" s="14">
        <f t="shared" si="117"/>
        <v>155.5</v>
      </c>
      <c r="D1884" s="11">
        <f t="shared" si="118"/>
        <v>1087.8334262439553</v>
      </c>
      <c r="E1884" s="11">
        <f t="shared" si="119"/>
        <v>565.3147492454417</v>
      </c>
      <c r="F1884" s="11">
        <f>L1884</f>
        <v>565.3147492454417</v>
      </c>
      <c r="G1884" s="11">
        <f>P1884</f>
        <v>565.3147492454417</v>
      </c>
      <c r="H1884" s="24">
        <f>H1883+IF(Limit=Oui,MAX(0,K1883),K1883)</f>
        <v>565.3147492454417</v>
      </c>
      <c r="I1884" s="12">
        <f>Cp*RhoP/(J1884*RhoA)*dP/1000*MassivSS</f>
        <v>0.39178949329031476</v>
      </c>
      <c r="J1884" s="24">
        <f>IF(H1884&lt;600,425+0.773*H1884-1.69/1000*H1884^2+2.22/1000^2*H1884^3,IF(H1884&lt;735,666+13002/(738-H1884),IF(H1884&lt;900,545+17820/(H1884-731),650)))</f>
        <v>722.97026647174971</v>
      </c>
      <c r="K1884" s="12">
        <f>LambdaP*MassivSS/(dP/1000)/(J1884*RhoA)/(1+I1884/3)*(D1884-H1884)*DeltaT-(EXP(I1884/10)-1)*(D1884-D1883)</f>
        <v>0.20636536606088582</v>
      </c>
      <c r="L1884" s="24">
        <f>L1883+IF(Limit=Oui,MAX(0,O1883),O1883)</f>
        <v>565.3147492454417</v>
      </c>
      <c r="M1884" s="12">
        <f>Cp*RhoP/(N1884*RhoA)*dP/1000*MassivW</f>
        <v>0.39178949329031476</v>
      </c>
      <c r="N1884" s="24">
        <f>IF(L1884&lt;600,425+0.773*L1884-1.69/1000*L1884^2+2.22/1000^2*L1884^3,IF(L1884&lt;735,666+13002/(738-L1884),IF(L1884&lt;900,545+17820/(L1884-731),650)))</f>
        <v>722.97026647174971</v>
      </c>
      <c r="O1884" s="12">
        <f>LambdaP*MassivW/(dP/1000)/(N1884*RhoA)/(1+M1884/3)*(D1884-L1884)*DeltaT-(EXP(M1884/10)-1)*(D1884-D1883)</f>
        <v>0.20636536606088582</v>
      </c>
      <c r="P1884" s="24">
        <f>P1883+IF(Limit=Oui,MAX(0,S1883),S1883)</f>
        <v>565.3147492454417</v>
      </c>
      <c r="Q1884" s="12">
        <f>Cp*RhoP/(R1884*RhoA)*dP/1000*MassivSI</f>
        <v>0.39178949329031476</v>
      </c>
      <c r="R1884" s="24">
        <f>IF(P1884&lt;600,425+0.773*P1884-1.69/1000*P1884^2+2.22/1000^2*P1884^3,IF(P1884&lt;735,666+13002/(738-P1884),IF(P1884&lt;900,545+17820/(P1884-731),650)))</f>
        <v>722.97026647174971</v>
      </c>
      <c r="S1884" s="12">
        <f>LambdaP*MassivSI/(dP/1000)/(R1884*RhoA)/(1+Q1884/3)*(D1884-P1884)*DeltaT-(EXP(Q1884/10)-1)*(D1884-D1883)</f>
        <v>0.20636536606088582</v>
      </c>
    </row>
    <row r="1885" spans="2:19" x14ac:dyDescent="0.25">
      <c r="B1885" s="3">
        <f t="shared" si="116"/>
        <v>9335</v>
      </c>
      <c r="C1885" s="14">
        <f t="shared" si="117"/>
        <v>155.58333333333334</v>
      </c>
      <c r="D1885" s="11">
        <f t="shared" si="118"/>
        <v>1087.9136358798414</v>
      </c>
      <c r="E1885" s="11">
        <f t="shared" si="119"/>
        <v>565.52111461150264</v>
      </c>
      <c r="F1885" s="11">
        <f>L1885</f>
        <v>565.52111461150264</v>
      </c>
      <c r="G1885" s="11">
        <f>P1885</f>
        <v>565.52111461150264</v>
      </c>
      <c r="H1885" s="24">
        <f>H1884+IF(Limit=Oui,MAX(0,K1884),K1884)</f>
        <v>565.52111461150264</v>
      </c>
      <c r="I1885" s="12">
        <f>Cp*RhoP/(J1885*RhoA)*dP/1000*MassivSS</f>
        <v>0.39167869024949836</v>
      </c>
      <c r="J1885" s="24">
        <f>IF(H1885&lt;600,425+0.773*H1885-1.69/1000*H1885^2+2.22/1000^2*H1885^3,IF(H1885&lt;735,666+13002/(738-H1885),IF(H1885&lt;900,545+17820/(H1885-731),650)))</f>
        <v>723.17478947986615</v>
      </c>
      <c r="K1885" s="12">
        <f>LambdaP*MassivSS/(dP/1000)/(J1885*RhoA)/(1+I1885/3)*(D1885-H1885)*DeltaT-(EXP(I1885/10)-1)*(D1885-D1884)</f>
        <v>0.20626499596174472</v>
      </c>
      <c r="L1885" s="24">
        <f>L1884+IF(Limit=Oui,MAX(0,O1884),O1884)</f>
        <v>565.52111461150264</v>
      </c>
      <c r="M1885" s="12">
        <f>Cp*RhoP/(N1885*RhoA)*dP/1000*MassivW</f>
        <v>0.39167869024949836</v>
      </c>
      <c r="N1885" s="24">
        <f>IF(L1885&lt;600,425+0.773*L1885-1.69/1000*L1885^2+2.22/1000^2*L1885^3,IF(L1885&lt;735,666+13002/(738-L1885),IF(L1885&lt;900,545+17820/(L1885-731),650)))</f>
        <v>723.17478947986615</v>
      </c>
      <c r="O1885" s="12">
        <f>LambdaP*MassivW/(dP/1000)/(N1885*RhoA)/(1+M1885/3)*(D1885-L1885)*DeltaT-(EXP(M1885/10)-1)*(D1885-D1884)</f>
        <v>0.20626499596174472</v>
      </c>
      <c r="P1885" s="24">
        <f>P1884+IF(Limit=Oui,MAX(0,S1884),S1884)</f>
        <v>565.52111461150264</v>
      </c>
      <c r="Q1885" s="12">
        <f>Cp*RhoP/(R1885*RhoA)*dP/1000*MassivSI</f>
        <v>0.39167869024949836</v>
      </c>
      <c r="R1885" s="24">
        <f>IF(P1885&lt;600,425+0.773*P1885-1.69/1000*P1885^2+2.22/1000^2*P1885^3,IF(P1885&lt;735,666+13002/(738-P1885),IF(P1885&lt;900,545+17820/(P1885-731),650)))</f>
        <v>723.17478947986615</v>
      </c>
      <c r="S1885" s="12">
        <f>LambdaP*MassivSI/(dP/1000)/(R1885*RhoA)/(1+Q1885/3)*(D1885-P1885)*DeltaT-(EXP(Q1885/10)-1)*(D1885-D1884)</f>
        <v>0.20626499596174472</v>
      </c>
    </row>
    <row r="1886" spans="2:19" x14ac:dyDescent="0.25">
      <c r="B1886" s="3">
        <f t="shared" si="116"/>
        <v>9340</v>
      </c>
      <c r="C1886" s="14">
        <f t="shared" si="117"/>
        <v>155.66666666666666</v>
      </c>
      <c r="D1886" s="11">
        <f t="shared" si="118"/>
        <v>1087.9938025999222</v>
      </c>
      <c r="E1886" s="11">
        <f t="shared" si="119"/>
        <v>565.7273796074644</v>
      </c>
      <c r="F1886" s="11">
        <f>L1886</f>
        <v>565.7273796074644</v>
      </c>
      <c r="G1886" s="11">
        <f>P1886</f>
        <v>565.7273796074644</v>
      </c>
      <c r="H1886" s="24">
        <f>H1885+IF(Limit=Oui,MAX(0,K1885),K1885)</f>
        <v>565.7273796074644</v>
      </c>
      <c r="I1886" s="12">
        <f>Cp*RhoP/(J1886*RhoA)*dP/1000*MassivSS</f>
        <v>0.3915679080491577</v>
      </c>
      <c r="J1886" s="24">
        <f>IF(H1886&lt;600,425+0.773*H1886-1.69/1000*H1886^2+2.22/1000^2*H1886^3,IF(H1886&lt;735,666+13002/(738-H1886),IF(H1886&lt;900,545+17820/(H1886-731),650)))</f>
        <v>723.37938973632902</v>
      </c>
      <c r="K1886" s="12">
        <f>LambdaP*MassivSS/(dP/1000)/(J1886*RhoA)/(1+I1886/3)*(D1886-H1886)*DeltaT-(EXP(I1886/10)-1)*(D1886-D1885)</f>
        <v>0.206164677632513</v>
      </c>
      <c r="L1886" s="24">
        <f>L1885+IF(Limit=Oui,MAX(0,O1885),O1885)</f>
        <v>565.7273796074644</v>
      </c>
      <c r="M1886" s="12">
        <f>Cp*RhoP/(N1886*RhoA)*dP/1000*MassivW</f>
        <v>0.3915679080491577</v>
      </c>
      <c r="N1886" s="24">
        <f>IF(L1886&lt;600,425+0.773*L1886-1.69/1000*L1886^2+2.22/1000^2*L1886^3,IF(L1886&lt;735,666+13002/(738-L1886),IF(L1886&lt;900,545+17820/(L1886-731),650)))</f>
        <v>723.37938973632902</v>
      </c>
      <c r="O1886" s="12">
        <f>LambdaP*MassivW/(dP/1000)/(N1886*RhoA)/(1+M1886/3)*(D1886-L1886)*DeltaT-(EXP(M1886/10)-1)*(D1886-D1885)</f>
        <v>0.206164677632513</v>
      </c>
      <c r="P1886" s="24">
        <f>P1885+IF(Limit=Oui,MAX(0,S1885),S1885)</f>
        <v>565.7273796074644</v>
      </c>
      <c r="Q1886" s="12">
        <f>Cp*RhoP/(R1886*RhoA)*dP/1000*MassivSI</f>
        <v>0.3915679080491577</v>
      </c>
      <c r="R1886" s="24">
        <f>IF(P1886&lt;600,425+0.773*P1886-1.69/1000*P1886^2+2.22/1000^2*P1886^3,IF(P1886&lt;735,666+13002/(738-P1886),IF(P1886&lt;900,545+17820/(P1886-731),650)))</f>
        <v>723.37938973632902</v>
      </c>
      <c r="S1886" s="12">
        <f>LambdaP*MassivSI/(dP/1000)/(R1886*RhoA)/(1+Q1886/3)*(D1886-P1886)*DeltaT-(EXP(Q1886/10)-1)*(D1886-D1885)</f>
        <v>0.206164677632513</v>
      </c>
    </row>
    <row r="1887" spans="2:19" x14ac:dyDescent="0.25">
      <c r="B1887" s="3">
        <f t="shared" si="116"/>
        <v>9345</v>
      </c>
      <c r="C1887" s="14">
        <f t="shared" si="117"/>
        <v>155.75</v>
      </c>
      <c r="D1887" s="11">
        <f t="shared" si="118"/>
        <v>1088.0739264500971</v>
      </c>
      <c r="E1887" s="11">
        <f t="shared" si="119"/>
        <v>565.9335442850969</v>
      </c>
      <c r="F1887" s="11">
        <f>L1887</f>
        <v>565.9335442850969</v>
      </c>
      <c r="G1887" s="11">
        <f>P1887</f>
        <v>565.9335442850969</v>
      </c>
      <c r="H1887" s="24">
        <f>H1886+IF(Limit=Oui,MAX(0,K1886),K1886)</f>
        <v>565.9335442850969</v>
      </c>
      <c r="I1887" s="12">
        <f>Cp*RhoP/(J1887*RhoA)*dP/1000*MassivSS</f>
        <v>0.39145714675562038</v>
      </c>
      <c r="J1887" s="24">
        <f>IF(H1887&lt;600,425+0.773*H1887-1.69/1000*H1887^2+2.22/1000^2*H1887^3,IF(H1887&lt;735,666+13002/(738-H1887),IF(H1887&lt;900,545+17820/(H1887-731),650)))</f>
        <v>723.58406715144179</v>
      </c>
      <c r="K1887" s="12">
        <f>LambdaP*MassivSS/(dP/1000)/(J1887*RhoA)/(1+I1887/3)*(D1887-H1887)*DeltaT-(EXP(I1887/10)-1)*(D1887-D1886)</f>
        <v>0.20606441108608972</v>
      </c>
      <c r="L1887" s="24">
        <f>L1886+IF(Limit=Oui,MAX(0,O1886),O1886)</f>
        <v>565.9335442850969</v>
      </c>
      <c r="M1887" s="12">
        <f>Cp*RhoP/(N1887*RhoA)*dP/1000*MassivW</f>
        <v>0.39145714675562038</v>
      </c>
      <c r="N1887" s="24">
        <f>IF(L1887&lt;600,425+0.773*L1887-1.69/1000*L1887^2+2.22/1000^2*L1887^3,IF(L1887&lt;735,666+13002/(738-L1887),IF(L1887&lt;900,545+17820/(L1887-731),650)))</f>
        <v>723.58406715144179</v>
      </c>
      <c r="O1887" s="12">
        <f>LambdaP*MassivW/(dP/1000)/(N1887*RhoA)/(1+M1887/3)*(D1887-L1887)*DeltaT-(EXP(M1887/10)-1)*(D1887-D1886)</f>
        <v>0.20606441108608972</v>
      </c>
      <c r="P1887" s="24">
        <f>P1886+IF(Limit=Oui,MAX(0,S1886),S1886)</f>
        <v>565.9335442850969</v>
      </c>
      <c r="Q1887" s="12">
        <f>Cp*RhoP/(R1887*RhoA)*dP/1000*MassivSI</f>
        <v>0.39145714675562038</v>
      </c>
      <c r="R1887" s="24">
        <f>IF(P1887&lt;600,425+0.773*P1887-1.69/1000*P1887^2+2.22/1000^2*P1887^3,IF(P1887&lt;735,666+13002/(738-P1887),IF(P1887&lt;900,545+17820/(P1887-731),650)))</f>
        <v>723.58406715144179</v>
      </c>
      <c r="S1887" s="12">
        <f>LambdaP*MassivSI/(dP/1000)/(R1887*RhoA)/(1+Q1887/3)*(D1887-P1887)*DeltaT-(EXP(Q1887/10)-1)*(D1887-D1886)</f>
        <v>0.20606441108608972</v>
      </c>
    </row>
    <row r="1888" spans="2:19" x14ac:dyDescent="0.25">
      <c r="B1888" s="3">
        <f t="shared" si="116"/>
        <v>9350</v>
      </c>
      <c r="C1888" s="14">
        <f t="shared" si="117"/>
        <v>155.83333333333334</v>
      </c>
      <c r="D1888" s="11">
        <f t="shared" si="118"/>
        <v>1088.154007476192</v>
      </c>
      <c r="E1888" s="11">
        <f t="shared" si="119"/>
        <v>566.13960869618302</v>
      </c>
      <c r="F1888" s="11">
        <f>L1888</f>
        <v>566.13960869618302</v>
      </c>
      <c r="G1888" s="11">
        <f>P1888</f>
        <v>566.13960869618302</v>
      </c>
      <c r="H1888" s="24">
        <f>H1887+IF(Limit=Oui,MAX(0,K1887),K1887)</f>
        <v>566.13960869618302</v>
      </c>
      <c r="I1888" s="12">
        <f>Cp*RhoP/(J1888*RhoA)*dP/1000*MassivSS</f>
        <v>0.39134640643508439</v>
      </c>
      <c r="J1888" s="24">
        <f>IF(H1888&lt;600,425+0.773*H1888-1.69/1000*H1888^2+2.22/1000^2*H1888^3,IF(H1888&lt;735,666+13002/(738-H1888),IF(H1888&lt;900,545+17820/(H1888-731),650)))</f>
        <v>723.78882163548337</v>
      </c>
      <c r="K1888" s="12">
        <f>LambdaP*MassivSS/(dP/1000)/(J1888*RhoA)/(1+I1888/3)*(D1888-H1888)*DeltaT-(EXP(I1888/10)-1)*(D1888-D1887)</f>
        <v>0.20596419633529545</v>
      </c>
      <c r="L1888" s="24">
        <f>L1887+IF(Limit=Oui,MAX(0,O1887),O1887)</f>
        <v>566.13960869618302</v>
      </c>
      <c r="M1888" s="12">
        <f>Cp*RhoP/(N1888*RhoA)*dP/1000*MassivW</f>
        <v>0.39134640643508439</v>
      </c>
      <c r="N1888" s="24">
        <f>IF(L1888&lt;600,425+0.773*L1888-1.69/1000*L1888^2+2.22/1000^2*L1888^3,IF(L1888&lt;735,666+13002/(738-L1888),IF(L1888&lt;900,545+17820/(L1888-731),650)))</f>
        <v>723.78882163548337</v>
      </c>
      <c r="O1888" s="12">
        <f>LambdaP*MassivW/(dP/1000)/(N1888*RhoA)/(1+M1888/3)*(D1888-L1888)*DeltaT-(EXP(M1888/10)-1)*(D1888-D1887)</f>
        <v>0.20596419633529545</v>
      </c>
      <c r="P1888" s="24">
        <f>P1887+IF(Limit=Oui,MAX(0,S1887),S1887)</f>
        <v>566.13960869618302</v>
      </c>
      <c r="Q1888" s="12">
        <f>Cp*RhoP/(R1888*RhoA)*dP/1000*MassivSI</f>
        <v>0.39134640643508439</v>
      </c>
      <c r="R1888" s="24">
        <f>IF(P1888&lt;600,425+0.773*P1888-1.69/1000*P1888^2+2.22/1000^2*P1888^3,IF(P1888&lt;735,666+13002/(738-P1888),IF(P1888&lt;900,545+17820/(P1888-731),650)))</f>
        <v>723.78882163548337</v>
      </c>
      <c r="S1888" s="12">
        <f>LambdaP*MassivSI/(dP/1000)/(R1888*RhoA)/(1+Q1888/3)*(D1888-P1888)*DeltaT-(EXP(Q1888/10)-1)*(D1888-D1887)</f>
        <v>0.20596419633529545</v>
      </c>
    </row>
    <row r="1889" spans="2:19" x14ac:dyDescent="0.25">
      <c r="B1889" s="3">
        <f t="shared" si="116"/>
        <v>9355</v>
      </c>
      <c r="C1889" s="14">
        <f t="shared" si="117"/>
        <v>155.91666666666666</v>
      </c>
      <c r="D1889" s="11">
        <f t="shared" si="118"/>
        <v>1088.2340457239586</v>
      </c>
      <c r="E1889" s="11">
        <f t="shared" si="119"/>
        <v>566.34557289251836</v>
      </c>
      <c r="F1889" s="11">
        <f>L1889</f>
        <v>566.34557289251836</v>
      </c>
      <c r="G1889" s="11">
        <f>P1889</f>
        <v>566.34557289251836</v>
      </c>
      <c r="H1889" s="24">
        <f>H1888+IF(Limit=Oui,MAX(0,K1888),K1888)</f>
        <v>566.34557289251836</v>
      </c>
      <c r="I1889" s="12">
        <f>Cp*RhoP/(J1889*RhoA)*dP/1000*MassivSS</f>
        <v>0.39123568715361773</v>
      </c>
      <c r="J1889" s="24">
        <f>IF(H1889&lt;600,425+0.773*H1889-1.69/1000*H1889^2+2.22/1000^2*H1889^3,IF(H1889&lt;735,666+13002/(738-H1889),IF(H1889&lt;900,545+17820/(H1889-731),650)))</f>
        <v>723.99365309870723</v>
      </c>
      <c r="K1889" s="12">
        <f>LambdaP*MassivSS/(dP/1000)/(J1889*RhoA)/(1+I1889/3)*(D1889-H1889)*DeltaT-(EXP(I1889/10)-1)*(D1889-D1888)</f>
        <v>0.20586403339284512</v>
      </c>
      <c r="L1889" s="24">
        <f>L1888+IF(Limit=Oui,MAX(0,O1888),O1888)</f>
        <v>566.34557289251836</v>
      </c>
      <c r="M1889" s="12">
        <f>Cp*RhoP/(N1889*RhoA)*dP/1000*MassivW</f>
        <v>0.39123568715361773</v>
      </c>
      <c r="N1889" s="24">
        <f>IF(L1889&lt;600,425+0.773*L1889-1.69/1000*L1889^2+2.22/1000^2*L1889^3,IF(L1889&lt;735,666+13002/(738-L1889),IF(L1889&lt;900,545+17820/(L1889-731),650)))</f>
        <v>723.99365309870723</v>
      </c>
      <c r="O1889" s="12">
        <f>LambdaP*MassivW/(dP/1000)/(N1889*RhoA)/(1+M1889/3)*(D1889-L1889)*DeltaT-(EXP(M1889/10)-1)*(D1889-D1888)</f>
        <v>0.20586403339284512</v>
      </c>
      <c r="P1889" s="24">
        <f>P1888+IF(Limit=Oui,MAX(0,S1888),S1888)</f>
        <v>566.34557289251836</v>
      </c>
      <c r="Q1889" s="12">
        <f>Cp*RhoP/(R1889*RhoA)*dP/1000*MassivSI</f>
        <v>0.39123568715361773</v>
      </c>
      <c r="R1889" s="24">
        <f>IF(P1889&lt;600,425+0.773*P1889-1.69/1000*P1889^2+2.22/1000^2*P1889^3,IF(P1889&lt;735,666+13002/(738-P1889),IF(P1889&lt;900,545+17820/(P1889-731),650)))</f>
        <v>723.99365309870723</v>
      </c>
      <c r="S1889" s="12">
        <f>LambdaP*MassivSI/(dP/1000)/(R1889*RhoA)/(1+Q1889/3)*(D1889-P1889)*DeltaT-(EXP(Q1889/10)-1)*(D1889-D1888)</f>
        <v>0.20586403339284512</v>
      </c>
    </row>
    <row r="1890" spans="2:19" x14ac:dyDescent="0.25">
      <c r="B1890" s="3">
        <f t="shared" si="116"/>
        <v>9360</v>
      </c>
      <c r="C1890" s="14">
        <f t="shared" si="117"/>
        <v>156</v>
      </c>
      <c r="D1890" s="11">
        <f t="shared" si="118"/>
        <v>1088.3140412390767</v>
      </c>
      <c r="E1890" s="11">
        <f t="shared" si="119"/>
        <v>566.55143692591116</v>
      </c>
      <c r="F1890" s="11">
        <f>L1890</f>
        <v>566.55143692591116</v>
      </c>
      <c r="G1890" s="11">
        <f>P1890</f>
        <v>566.55143692591116</v>
      </c>
      <c r="H1890" s="24">
        <f>H1889+IF(Limit=Oui,MAX(0,K1889),K1889)</f>
        <v>566.55143692591116</v>
      </c>
      <c r="I1890" s="12">
        <f>Cp*RhoP/(J1890*RhoA)*dP/1000*MassivSS</f>
        <v>0.39112498897715881</v>
      </c>
      <c r="J1890" s="24">
        <f>IF(H1890&lt;600,425+0.773*H1890-1.69/1000*H1890^2+2.22/1000^2*H1890^3,IF(H1890&lt;735,666+13002/(738-H1890),IF(H1890&lt;900,545+17820/(H1890-731),650)))</f>
        <v>724.1985614513427</v>
      </c>
      <c r="K1890" s="12">
        <f>LambdaP*MassivSS/(dP/1000)/(J1890*RhoA)/(1+I1890/3)*(D1890-H1890)*DeltaT-(EXP(I1890/10)-1)*(D1890-D1889)</f>
        <v>0.20576392227127624</v>
      </c>
      <c r="L1890" s="24">
        <f>L1889+IF(Limit=Oui,MAX(0,O1889),O1889)</f>
        <v>566.55143692591116</v>
      </c>
      <c r="M1890" s="12">
        <f>Cp*RhoP/(N1890*RhoA)*dP/1000*MassivW</f>
        <v>0.39112498897715881</v>
      </c>
      <c r="N1890" s="24">
        <f>IF(L1890&lt;600,425+0.773*L1890-1.69/1000*L1890^2+2.22/1000^2*L1890^3,IF(L1890&lt;735,666+13002/(738-L1890),IF(L1890&lt;900,545+17820/(L1890-731),650)))</f>
        <v>724.1985614513427</v>
      </c>
      <c r="O1890" s="12">
        <f>LambdaP*MassivW/(dP/1000)/(N1890*RhoA)/(1+M1890/3)*(D1890-L1890)*DeltaT-(EXP(M1890/10)-1)*(D1890-D1889)</f>
        <v>0.20576392227127624</v>
      </c>
      <c r="P1890" s="24">
        <f>P1889+IF(Limit=Oui,MAX(0,S1889),S1889)</f>
        <v>566.55143692591116</v>
      </c>
      <c r="Q1890" s="12">
        <f>Cp*RhoP/(R1890*RhoA)*dP/1000*MassivSI</f>
        <v>0.39112498897715881</v>
      </c>
      <c r="R1890" s="24">
        <f>IF(P1890&lt;600,425+0.773*P1890-1.69/1000*P1890^2+2.22/1000^2*P1890^3,IF(P1890&lt;735,666+13002/(738-P1890),IF(P1890&lt;900,545+17820/(P1890-731),650)))</f>
        <v>724.1985614513427</v>
      </c>
      <c r="S1890" s="12">
        <f>LambdaP*MassivSI/(dP/1000)/(R1890*RhoA)/(1+Q1890/3)*(D1890-P1890)*DeltaT-(EXP(Q1890/10)-1)*(D1890-D1889)</f>
        <v>0.20576392227127624</v>
      </c>
    </row>
    <row r="1891" spans="2:19" x14ac:dyDescent="0.25">
      <c r="B1891" s="3">
        <f t="shared" si="116"/>
        <v>9365</v>
      </c>
      <c r="C1891" s="14">
        <f t="shared" si="117"/>
        <v>156.08333333333334</v>
      </c>
      <c r="D1891" s="11">
        <f t="shared" si="118"/>
        <v>1088.3939940671512</v>
      </c>
      <c r="E1891" s="11">
        <f t="shared" si="119"/>
        <v>566.75720084818249</v>
      </c>
      <c r="F1891" s="11">
        <f>L1891</f>
        <v>566.75720084818249</v>
      </c>
      <c r="G1891" s="11">
        <f>P1891</f>
        <v>566.75720084818249</v>
      </c>
      <c r="H1891" s="24">
        <f>H1890+IF(Limit=Oui,MAX(0,K1890),K1890)</f>
        <v>566.75720084818249</v>
      </c>
      <c r="I1891" s="12">
        <f>Cp*RhoP/(J1891*RhoA)*dP/1000*MassivSS</f>
        <v>0.39101431197151543</v>
      </c>
      <c r="J1891" s="24">
        <f>IF(H1891&lt;600,425+0.773*H1891-1.69/1000*H1891^2+2.22/1000^2*H1891^3,IF(H1891&lt;735,666+13002/(738-H1891),IF(H1891&lt;900,545+17820/(H1891-731),650)))</f>
        <v>724.40354660359583</v>
      </c>
      <c r="K1891" s="12">
        <f>LambdaP*MassivSS/(dP/1000)/(J1891*RhoA)/(1+I1891/3)*(D1891-H1891)*DeltaT-(EXP(I1891/10)-1)*(D1891-D1890)</f>
        <v>0.20566386298310177</v>
      </c>
      <c r="L1891" s="24">
        <f>L1890+IF(Limit=Oui,MAX(0,O1890),O1890)</f>
        <v>566.75720084818249</v>
      </c>
      <c r="M1891" s="12">
        <f>Cp*RhoP/(N1891*RhoA)*dP/1000*MassivW</f>
        <v>0.39101431197151543</v>
      </c>
      <c r="N1891" s="24">
        <f>IF(L1891&lt;600,425+0.773*L1891-1.69/1000*L1891^2+2.22/1000^2*L1891^3,IF(L1891&lt;735,666+13002/(738-L1891),IF(L1891&lt;900,545+17820/(L1891-731),650)))</f>
        <v>724.40354660359583</v>
      </c>
      <c r="O1891" s="12">
        <f>LambdaP*MassivW/(dP/1000)/(N1891*RhoA)/(1+M1891/3)*(D1891-L1891)*DeltaT-(EXP(M1891/10)-1)*(D1891-D1890)</f>
        <v>0.20566386298310177</v>
      </c>
      <c r="P1891" s="24">
        <f>P1890+IF(Limit=Oui,MAX(0,S1890),S1890)</f>
        <v>566.75720084818249</v>
      </c>
      <c r="Q1891" s="12">
        <f>Cp*RhoP/(R1891*RhoA)*dP/1000*MassivSI</f>
        <v>0.39101431197151543</v>
      </c>
      <c r="R1891" s="24">
        <f>IF(P1891&lt;600,425+0.773*P1891-1.69/1000*P1891^2+2.22/1000^2*P1891^3,IF(P1891&lt;735,666+13002/(738-P1891),IF(P1891&lt;900,545+17820/(P1891-731),650)))</f>
        <v>724.40354660359583</v>
      </c>
      <c r="S1891" s="12">
        <f>LambdaP*MassivSI/(dP/1000)/(R1891*RhoA)/(1+Q1891/3)*(D1891-P1891)*DeltaT-(EXP(Q1891/10)-1)*(D1891-D1890)</f>
        <v>0.20566386298310177</v>
      </c>
    </row>
    <row r="1892" spans="2:19" x14ac:dyDescent="0.25">
      <c r="B1892" s="3">
        <f t="shared" si="116"/>
        <v>9370</v>
      </c>
      <c r="C1892" s="14">
        <f t="shared" si="117"/>
        <v>156.16666666666666</v>
      </c>
      <c r="D1892" s="11">
        <f t="shared" si="118"/>
        <v>1088.4739042537155</v>
      </c>
      <c r="E1892" s="11">
        <f t="shared" si="119"/>
        <v>566.96286471116559</v>
      </c>
      <c r="F1892" s="11">
        <f>L1892</f>
        <v>566.96286471116559</v>
      </c>
      <c r="G1892" s="11">
        <f>P1892</f>
        <v>566.96286471116559</v>
      </c>
      <c r="H1892" s="24">
        <f>H1891+IF(Limit=Oui,MAX(0,K1891),K1891)</f>
        <v>566.96286471116559</v>
      </c>
      <c r="I1892" s="12">
        <f>Cp*RhoP/(J1892*RhoA)*dP/1000*MassivSS</f>
        <v>0.39090365620236611</v>
      </c>
      <c r="J1892" s="24">
        <f>IF(H1892&lt;600,425+0.773*H1892-1.69/1000*H1892^2+2.22/1000^2*H1892^3,IF(H1892&lt;735,666+13002/(738-H1892),IF(H1892&lt;900,545+17820/(H1892-731),650)))</f>
        <v>724.6086084656481</v>
      </c>
      <c r="K1892" s="12">
        <f>LambdaP*MassivSS/(dP/1000)/(J1892*RhoA)/(1+I1892/3)*(D1892-H1892)*DeltaT-(EXP(I1892/10)-1)*(D1892-D1891)</f>
        <v>0.20556385554060383</v>
      </c>
      <c r="L1892" s="24">
        <f>L1891+IF(Limit=Oui,MAX(0,O1891),O1891)</f>
        <v>566.96286471116559</v>
      </c>
      <c r="M1892" s="12">
        <f>Cp*RhoP/(N1892*RhoA)*dP/1000*MassivW</f>
        <v>0.39090365620236611</v>
      </c>
      <c r="N1892" s="24">
        <f>IF(L1892&lt;600,425+0.773*L1892-1.69/1000*L1892^2+2.22/1000^2*L1892^3,IF(L1892&lt;735,666+13002/(738-L1892),IF(L1892&lt;900,545+17820/(L1892-731),650)))</f>
        <v>724.6086084656481</v>
      </c>
      <c r="O1892" s="12">
        <f>LambdaP*MassivW/(dP/1000)/(N1892*RhoA)/(1+M1892/3)*(D1892-L1892)*DeltaT-(EXP(M1892/10)-1)*(D1892-D1891)</f>
        <v>0.20556385554060383</v>
      </c>
      <c r="P1892" s="24">
        <f>P1891+IF(Limit=Oui,MAX(0,S1891),S1891)</f>
        <v>566.96286471116559</v>
      </c>
      <c r="Q1892" s="12">
        <f>Cp*RhoP/(R1892*RhoA)*dP/1000*MassivSI</f>
        <v>0.39090365620236611</v>
      </c>
      <c r="R1892" s="24">
        <f>IF(P1892&lt;600,425+0.773*P1892-1.69/1000*P1892^2+2.22/1000^2*P1892^3,IF(P1892&lt;735,666+13002/(738-P1892),IF(P1892&lt;900,545+17820/(P1892-731),650)))</f>
        <v>724.6086084656481</v>
      </c>
      <c r="S1892" s="12">
        <f>LambdaP*MassivSI/(dP/1000)/(R1892*RhoA)/(1+Q1892/3)*(D1892-P1892)*DeltaT-(EXP(Q1892/10)-1)*(D1892-D1891)</f>
        <v>0.20556385554060383</v>
      </c>
    </row>
    <row r="1893" spans="2:19" x14ac:dyDescent="0.25">
      <c r="B1893" s="3">
        <f t="shared" si="116"/>
        <v>9375</v>
      </c>
      <c r="C1893" s="14">
        <f t="shared" si="117"/>
        <v>156.25</v>
      </c>
      <c r="D1893" s="11">
        <f t="shared" si="118"/>
        <v>1088.5537718442299</v>
      </c>
      <c r="E1893" s="11">
        <f t="shared" si="119"/>
        <v>567.16842856670621</v>
      </c>
      <c r="F1893" s="11">
        <f>L1893</f>
        <v>567.16842856670621</v>
      </c>
      <c r="G1893" s="11">
        <f>P1893</f>
        <v>567.16842856670621</v>
      </c>
      <c r="H1893" s="24">
        <f>H1892+IF(Limit=Oui,MAX(0,K1892),K1892)</f>
        <v>567.16842856670621</v>
      </c>
      <c r="I1893" s="12">
        <f>Cp*RhoP/(J1893*RhoA)*dP/1000*MassivSS</f>
        <v>0.39079302173525837</v>
      </c>
      <c r="J1893" s="24">
        <f>IF(H1893&lt;600,425+0.773*H1893-1.69/1000*H1893^2+2.22/1000^2*H1893^3,IF(H1893&lt;735,666+13002/(738-H1893),IF(H1893&lt;900,545+17820/(H1893-731),650)))</f>
        <v>724.81374694765918</v>
      </c>
      <c r="K1893" s="12">
        <f>LambdaP*MassivSS/(dP/1000)/(J1893*RhoA)/(1+I1893/3)*(D1893-H1893)*DeltaT-(EXP(I1893/10)-1)*(D1893-D1892)</f>
        <v>0.2054638999560135</v>
      </c>
      <c r="L1893" s="24">
        <f>L1892+IF(Limit=Oui,MAX(0,O1892),O1892)</f>
        <v>567.16842856670621</v>
      </c>
      <c r="M1893" s="12">
        <f>Cp*RhoP/(N1893*RhoA)*dP/1000*MassivW</f>
        <v>0.39079302173525837</v>
      </c>
      <c r="N1893" s="24">
        <f>IF(L1893&lt;600,425+0.773*L1893-1.69/1000*L1893^2+2.22/1000^2*L1893^3,IF(L1893&lt;735,666+13002/(738-L1893),IF(L1893&lt;900,545+17820/(L1893-731),650)))</f>
        <v>724.81374694765918</v>
      </c>
      <c r="O1893" s="12">
        <f>LambdaP*MassivW/(dP/1000)/(N1893*RhoA)/(1+M1893/3)*(D1893-L1893)*DeltaT-(EXP(M1893/10)-1)*(D1893-D1892)</f>
        <v>0.2054638999560135</v>
      </c>
      <c r="P1893" s="24">
        <f>P1892+IF(Limit=Oui,MAX(0,S1892),S1892)</f>
        <v>567.16842856670621</v>
      </c>
      <c r="Q1893" s="12">
        <f>Cp*RhoP/(R1893*RhoA)*dP/1000*MassivSI</f>
        <v>0.39079302173525837</v>
      </c>
      <c r="R1893" s="24">
        <f>IF(P1893&lt;600,425+0.773*P1893-1.69/1000*P1893^2+2.22/1000^2*P1893^3,IF(P1893&lt;735,666+13002/(738-P1893),IF(P1893&lt;900,545+17820/(P1893-731),650)))</f>
        <v>724.81374694765918</v>
      </c>
      <c r="S1893" s="12">
        <f>LambdaP*MassivSI/(dP/1000)/(R1893*RhoA)/(1+Q1893/3)*(D1893-P1893)*DeltaT-(EXP(Q1893/10)-1)*(D1893-D1892)</f>
        <v>0.2054638999560135</v>
      </c>
    </row>
    <row r="1894" spans="2:19" x14ac:dyDescent="0.25">
      <c r="B1894" s="3">
        <f t="shared" si="116"/>
        <v>9380</v>
      </c>
      <c r="C1894" s="14">
        <f t="shared" si="117"/>
        <v>156.33333333333334</v>
      </c>
      <c r="D1894" s="11">
        <f t="shared" si="118"/>
        <v>1088.633596884081</v>
      </c>
      <c r="E1894" s="11">
        <f t="shared" si="119"/>
        <v>567.37389246666226</v>
      </c>
      <c r="F1894" s="11">
        <f>L1894</f>
        <v>567.37389246666226</v>
      </c>
      <c r="G1894" s="11">
        <f>P1894</f>
        <v>567.37389246666226</v>
      </c>
      <c r="H1894" s="24">
        <f>H1893+IF(Limit=Oui,MAX(0,K1893),K1893)</f>
        <v>567.37389246666226</v>
      </c>
      <c r="I1894" s="12">
        <f>Cp*RhoP/(J1894*RhoA)*dP/1000*MassivSS</f>
        <v>0.39068240863560999</v>
      </c>
      <c r="J1894" s="24">
        <f>IF(H1894&lt;600,425+0.773*H1894-1.69/1000*H1894^2+2.22/1000^2*H1894^3,IF(H1894&lt;735,666+13002/(738-H1894),IF(H1894&lt;900,545+17820/(H1894-731),650)))</f>
        <v>725.01896195976497</v>
      </c>
      <c r="K1894" s="12">
        <f>LambdaP*MassivSS/(dP/1000)/(J1894*RhoA)/(1+I1894/3)*(D1894-H1894)*DeltaT-(EXP(I1894/10)-1)*(D1894-D1893)</f>
        <v>0.20536399624145729</v>
      </c>
      <c r="L1894" s="24">
        <f>L1893+IF(Limit=Oui,MAX(0,O1893),O1893)</f>
        <v>567.37389246666226</v>
      </c>
      <c r="M1894" s="12">
        <f>Cp*RhoP/(N1894*RhoA)*dP/1000*MassivW</f>
        <v>0.39068240863560999</v>
      </c>
      <c r="N1894" s="24">
        <f>IF(L1894&lt;600,425+0.773*L1894-1.69/1000*L1894^2+2.22/1000^2*L1894^3,IF(L1894&lt;735,666+13002/(738-L1894),IF(L1894&lt;900,545+17820/(L1894-731),650)))</f>
        <v>725.01896195976497</v>
      </c>
      <c r="O1894" s="12">
        <f>LambdaP*MassivW/(dP/1000)/(N1894*RhoA)/(1+M1894/3)*(D1894-L1894)*DeltaT-(EXP(M1894/10)-1)*(D1894-D1893)</f>
        <v>0.20536399624145729</v>
      </c>
      <c r="P1894" s="24">
        <f>P1893+IF(Limit=Oui,MAX(0,S1893),S1893)</f>
        <v>567.37389246666226</v>
      </c>
      <c r="Q1894" s="12">
        <f>Cp*RhoP/(R1894*RhoA)*dP/1000*MassivSI</f>
        <v>0.39068240863560999</v>
      </c>
      <c r="R1894" s="24">
        <f>IF(P1894&lt;600,425+0.773*P1894-1.69/1000*P1894^2+2.22/1000^2*P1894^3,IF(P1894&lt;735,666+13002/(738-P1894),IF(P1894&lt;900,545+17820/(P1894-731),650)))</f>
        <v>725.01896195976497</v>
      </c>
      <c r="S1894" s="12">
        <f>LambdaP*MassivSI/(dP/1000)/(R1894*RhoA)/(1+Q1894/3)*(D1894-P1894)*DeltaT-(EXP(Q1894/10)-1)*(D1894-D1893)</f>
        <v>0.20536399624145729</v>
      </c>
    </row>
    <row r="1895" spans="2:19" x14ac:dyDescent="0.25">
      <c r="B1895" s="3">
        <f t="shared" si="116"/>
        <v>9385</v>
      </c>
      <c r="C1895" s="14">
        <f t="shared" si="117"/>
        <v>156.41666666666666</v>
      </c>
      <c r="D1895" s="11">
        <f t="shared" si="118"/>
        <v>1088.7133794185841</v>
      </c>
      <c r="E1895" s="11">
        <f t="shared" si="119"/>
        <v>567.57925646290369</v>
      </c>
      <c r="F1895" s="11">
        <f>L1895</f>
        <v>567.57925646290369</v>
      </c>
      <c r="G1895" s="11">
        <f>P1895</f>
        <v>567.57925646290369</v>
      </c>
      <c r="H1895" s="24">
        <f>H1894+IF(Limit=Oui,MAX(0,K1894),K1894)</f>
        <v>567.57925646290369</v>
      </c>
      <c r="I1895" s="12">
        <f>Cp*RhoP/(J1895*RhoA)*dP/1000*MassivSS</f>
        <v>0.39057181696870791</v>
      </c>
      <c r="J1895" s="24">
        <f>IF(H1895&lt;600,425+0.773*H1895-1.69/1000*H1895^2+2.22/1000^2*H1895^3,IF(H1895&lt;735,666+13002/(738-H1895),IF(H1895&lt;900,545+17820/(H1895-731),650)))</f>
        <v>725.22425341207975</v>
      </c>
      <c r="K1895" s="12">
        <f>LambdaP*MassivSS/(dP/1000)/(J1895*RhoA)/(1+I1895/3)*(D1895-H1895)*DeltaT-(EXP(I1895/10)-1)*(D1895-D1894)</f>
        <v>0.2052641444088758</v>
      </c>
      <c r="L1895" s="24">
        <f>L1894+IF(Limit=Oui,MAX(0,O1894),O1894)</f>
        <v>567.57925646290369</v>
      </c>
      <c r="M1895" s="12">
        <f>Cp*RhoP/(N1895*RhoA)*dP/1000*MassivW</f>
        <v>0.39057181696870791</v>
      </c>
      <c r="N1895" s="24">
        <f>IF(L1895&lt;600,425+0.773*L1895-1.69/1000*L1895^2+2.22/1000^2*L1895^3,IF(L1895&lt;735,666+13002/(738-L1895),IF(L1895&lt;900,545+17820/(L1895-731),650)))</f>
        <v>725.22425341207975</v>
      </c>
      <c r="O1895" s="12">
        <f>LambdaP*MassivW/(dP/1000)/(N1895*RhoA)/(1+M1895/3)*(D1895-L1895)*DeltaT-(EXP(M1895/10)-1)*(D1895-D1894)</f>
        <v>0.2052641444088758</v>
      </c>
      <c r="P1895" s="24">
        <f>P1894+IF(Limit=Oui,MAX(0,S1894),S1894)</f>
        <v>567.57925646290369</v>
      </c>
      <c r="Q1895" s="12">
        <f>Cp*RhoP/(R1895*RhoA)*dP/1000*MassivSI</f>
        <v>0.39057181696870791</v>
      </c>
      <c r="R1895" s="24">
        <f>IF(P1895&lt;600,425+0.773*P1895-1.69/1000*P1895^2+2.22/1000^2*P1895^3,IF(P1895&lt;735,666+13002/(738-P1895),IF(P1895&lt;900,545+17820/(P1895-731),650)))</f>
        <v>725.22425341207975</v>
      </c>
      <c r="S1895" s="12">
        <f>LambdaP*MassivSI/(dP/1000)/(R1895*RhoA)/(1+Q1895/3)*(D1895-P1895)*DeltaT-(EXP(Q1895/10)-1)*(D1895-D1894)</f>
        <v>0.2052641444088758</v>
      </c>
    </row>
    <row r="1896" spans="2:19" x14ac:dyDescent="0.25">
      <c r="B1896" s="3">
        <f t="shared" si="116"/>
        <v>9390</v>
      </c>
      <c r="C1896" s="14">
        <f t="shared" si="117"/>
        <v>156.5</v>
      </c>
      <c r="D1896" s="11">
        <f t="shared" si="118"/>
        <v>1088.7931194929818</v>
      </c>
      <c r="E1896" s="11">
        <f t="shared" si="119"/>
        <v>567.78452060731252</v>
      </c>
      <c r="F1896" s="11">
        <f>L1896</f>
        <v>567.78452060731252</v>
      </c>
      <c r="G1896" s="11">
        <f>P1896</f>
        <v>567.78452060731252</v>
      </c>
      <c r="H1896" s="24">
        <f>H1895+IF(Limit=Oui,MAX(0,K1895),K1895)</f>
        <v>567.78452060731252</v>
      </c>
      <c r="I1896" s="12">
        <f>Cp*RhoP/(J1896*RhoA)*dP/1000*MassivSS</f>
        <v>0.39046124679970873</v>
      </c>
      <c r="J1896" s="24">
        <f>IF(H1896&lt;600,425+0.773*H1896-1.69/1000*H1896^2+2.22/1000^2*H1896^3,IF(H1896&lt;735,666+13002/(738-H1896),IF(H1896&lt;900,545+17820/(H1896-731),650)))</f>
        <v>725.42962121469611</v>
      </c>
      <c r="K1896" s="12">
        <f>LambdaP*MassivSS/(dP/1000)/(J1896*RhoA)/(1+I1896/3)*(D1896-H1896)*DeltaT-(EXP(I1896/10)-1)*(D1896-D1895)</f>
        <v>0.20516434447012372</v>
      </c>
      <c r="L1896" s="24">
        <f>L1895+IF(Limit=Oui,MAX(0,O1895),O1895)</f>
        <v>567.78452060731252</v>
      </c>
      <c r="M1896" s="12">
        <f>Cp*RhoP/(N1896*RhoA)*dP/1000*MassivW</f>
        <v>0.39046124679970873</v>
      </c>
      <c r="N1896" s="24">
        <f>IF(L1896&lt;600,425+0.773*L1896-1.69/1000*L1896^2+2.22/1000^2*L1896^3,IF(L1896&lt;735,666+13002/(738-L1896),IF(L1896&lt;900,545+17820/(L1896-731),650)))</f>
        <v>725.42962121469611</v>
      </c>
      <c r="O1896" s="12">
        <f>LambdaP*MassivW/(dP/1000)/(N1896*RhoA)/(1+M1896/3)*(D1896-L1896)*DeltaT-(EXP(M1896/10)-1)*(D1896-D1895)</f>
        <v>0.20516434447012372</v>
      </c>
      <c r="P1896" s="24">
        <f>P1895+IF(Limit=Oui,MAX(0,S1895),S1895)</f>
        <v>567.78452060731252</v>
      </c>
      <c r="Q1896" s="12">
        <f>Cp*RhoP/(R1896*RhoA)*dP/1000*MassivSI</f>
        <v>0.39046124679970873</v>
      </c>
      <c r="R1896" s="24">
        <f>IF(P1896&lt;600,425+0.773*P1896-1.69/1000*P1896^2+2.22/1000^2*P1896^3,IF(P1896&lt;735,666+13002/(738-P1896),IF(P1896&lt;900,545+17820/(P1896-731),650)))</f>
        <v>725.42962121469611</v>
      </c>
      <c r="S1896" s="12">
        <f>LambdaP*MassivSI/(dP/1000)/(R1896*RhoA)/(1+Q1896/3)*(D1896-P1896)*DeltaT-(EXP(Q1896/10)-1)*(D1896-D1895)</f>
        <v>0.20516434447012372</v>
      </c>
    </row>
    <row r="1897" spans="2:19" x14ac:dyDescent="0.25">
      <c r="B1897" s="3">
        <f t="shared" si="116"/>
        <v>9395</v>
      </c>
      <c r="C1897" s="14">
        <f t="shared" si="117"/>
        <v>156.58333333333334</v>
      </c>
      <c r="D1897" s="11">
        <f t="shared" si="118"/>
        <v>1088.872817152444</v>
      </c>
      <c r="E1897" s="11">
        <f t="shared" si="119"/>
        <v>567.98968495178269</v>
      </c>
      <c r="F1897" s="11">
        <f>L1897</f>
        <v>567.98968495178269</v>
      </c>
      <c r="G1897" s="11">
        <f>P1897</f>
        <v>567.98968495178269</v>
      </c>
      <c r="H1897" s="24">
        <f>H1896+IF(Limit=Oui,MAX(0,K1896),K1896)</f>
        <v>567.98968495178269</v>
      </c>
      <c r="I1897" s="12">
        <f>Cp*RhoP/(J1897*RhoA)*dP/1000*MassivSS</f>
        <v>0.39035069819363827</v>
      </c>
      <c r="J1897" s="24">
        <f>IF(H1897&lt;600,425+0.773*H1897-1.69/1000*H1897^2+2.22/1000^2*H1897^3,IF(H1897&lt;735,666+13002/(738-H1897),IF(H1897&lt;900,545+17820/(H1897-731),650)))</f>
        <v>725.63506527768516</v>
      </c>
      <c r="K1897" s="12">
        <f>LambdaP*MassivSS/(dP/1000)/(J1897*RhoA)/(1+I1897/3)*(D1897-H1897)*DeltaT-(EXP(I1897/10)-1)*(D1897-D1896)</f>
        <v>0.20506459643696928</v>
      </c>
      <c r="L1897" s="24">
        <f>L1896+IF(Limit=Oui,MAX(0,O1896),O1896)</f>
        <v>567.98968495178269</v>
      </c>
      <c r="M1897" s="12">
        <f>Cp*RhoP/(N1897*RhoA)*dP/1000*MassivW</f>
        <v>0.39035069819363827</v>
      </c>
      <c r="N1897" s="24">
        <f>IF(L1897&lt;600,425+0.773*L1897-1.69/1000*L1897^2+2.22/1000^2*L1897^3,IF(L1897&lt;735,666+13002/(738-L1897),IF(L1897&lt;900,545+17820/(L1897-731),650)))</f>
        <v>725.63506527768516</v>
      </c>
      <c r="O1897" s="12">
        <f>LambdaP*MassivW/(dP/1000)/(N1897*RhoA)/(1+M1897/3)*(D1897-L1897)*DeltaT-(EXP(M1897/10)-1)*(D1897-D1896)</f>
        <v>0.20506459643696928</v>
      </c>
      <c r="P1897" s="24">
        <f>P1896+IF(Limit=Oui,MAX(0,S1896),S1896)</f>
        <v>567.98968495178269</v>
      </c>
      <c r="Q1897" s="12">
        <f>Cp*RhoP/(R1897*RhoA)*dP/1000*MassivSI</f>
        <v>0.39035069819363827</v>
      </c>
      <c r="R1897" s="24">
        <f>IF(P1897&lt;600,425+0.773*P1897-1.69/1000*P1897^2+2.22/1000^2*P1897^3,IF(P1897&lt;735,666+13002/(738-P1897),IF(P1897&lt;900,545+17820/(P1897-731),650)))</f>
        <v>725.63506527768516</v>
      </c>
      <c r="S1897" s="12">
        <f>LambdaP*MassivSI/(dP/1000)/(R1897*RhoA)/(1+Q1897/3)*(D1897-P1897)*DeltaT-(EXP(Q1897/10)-1)*(D1897-D1896)</f>
        <v>0.20506459643696928</v>
      </c>
    </row>
    <row r="1898" spans="2:19" x14ac:dyDescent="0.25">
      <c r="B1898" s="3">
        <f t="shared" si="116"/>
        <v>9400</v>
      </c>
      <c r="C1898" s="14">
        <f t="shared" si="117"/>
        <v>156.66666666666666</v>
      </c>
      <c r="D1898" s="11">
        <f t="shared" si="118"/>
        <v>1088.9524724420696</v>
      </c>
      <c r="E1898" s="11">
        <f t="shared" si="119"/>
        <v>568.19474954821965</v>
      </c>
      <c r="F1898" s="11">
        <f>L1898</f>
        <v>568.19474954821965</v>
      </c>
      <c r="G1898" s="11">
        <f>P1898</f>
        <v>568.19474954821965</v>
      </c>
      <c r="H1898" s="24">
        <f>H1897+IF(Limit=Oui,MAX(0,K1897),K1897)</f>
        <v>568.19474954821965</v>
      </c>
      <c r="I1898" s="12">
        <f>Cp*RhoP/(J1898*RhoA)*dP/1000*MassivSS</f>
        <v>0.39024017121539184</v>
      </c>
      <c r="J1898" s="24">
        <f>IF(H1898&lt;600,425+0.773*H1898-1.69/1000*H1898^2+2.22/1000^2*H1898^3,IF(H1898&lt;735,666+13002/(738-H1898),IF(H1898&lt;900,545+17820/(H1898-731),650)))</f>
        <v>725.84058551109672</v>
      </c>
      <c r="K1898" s="12">
        <f>LambdaP*MassivSS/(dP/1000)/(J1898*RhoA)/(1+I1898/3)*(D1898-H1898)*DeltaT-(EXP(I1898/10)-1)*(D1898-D1897)</f>
        <v>0.20496490032098691</v>
      </c>
      <c r="L1898" s="24">
        <f>L1897+IF(Limit=Oui,MAX(0,O1897),O1897)</f>
        <v>568.19474954821965</v>
      </c>
      <c r="M1898" s="12">
        <f>Cp*RhoP/(N1898*RhoA)*dP/1000*MassivW</f>
        <v>0.39024017121539184</v>
      </c>
      <c r="N1898" s="24">
        <f>IF(L1898&lt;600,425+0.773*L1898-1.69/1000*L1898^2+2.22/1000^2*L1898^3,IF(L1898&lt;735,666+13002/(738-L1898),IF(L1898&lt;900,545+17820/(L1898-731),650)))</f>
        <v>725.84058551109672</v>
      </c>
      <c r="O1898" s="12">
        <f>LambdaP*MassivW/(dP/1000)/(N1898*RhoA)/(1+M1898/3)*(D1898-L1898)*DeltaT-(EXP(M1898/10)-1)*(D1898-D1897)</f>
        <v>0.20496490032098691</v>
      </c>
      <c r="P1898" s="24">
        <f>P1897+IF(Limit=Oui,MAX(0,S1897),S1897)</f>
        <v>568.19474954821965</v>
      </c>
      <c r="Q1898" s="12">
        <f>Cp*RhoP/(R1898*RhoA)*dP/1000*MassivSI</f>
        <v>0.39024017121539184</v>
      </c>
      <c r="R1898" s="24">
        <f>IF(P1898&lt;600,425+0.773*P1898-1.69/1000*P1898^2+2.22/1000^2*P1898^3,IF(P1898&lt;735,666+13002/(738-P1898),IF(P1898&lt;900,545+17820/(P1898-731),650)))</f>
        <v>725.84058551109672</v>
      </c>
      <c r="S1898" s="12">
        <f>LambdaP*MassivSI/(dP/1000)/(R1898*RhoA)/(1+Q1898/3)*(D1898-P1898)*DeltaT-(EXP(Q1898/10)-1)*(D1898-D1897)</f>
        <v>0.20496490032098691</v>
      </c>
    </row>
    <row r="1899" spans="2:19" x14ac:dyDescent="0.25">
      <c r="B1899" s="3">
        <f t="shared" si="116"/>
        <v>9405</v>
      </c>
      <c r="C1899" s="14">
        <f t="shared" si="117"/>
        <v>156.75</v>
      </c>
      <c r="D1899" s="11">
        <f t="shared" si="118"/>
        <v>1089.0320854068846</v>
      </c>
      <c r="E1899" s="11">
        <f t="shared" si="119"/>
        <v>568.39971444854064</v>
      </c>
      <c r="F1899" s="11">
        <f>L1899</f>
        <v>568.39971444854064</v>
      </c>
      <c r="G1899" s="11">
        <f>P1899</f>
        <v>568.39971444854064</v>
      </c>
      <c r="H1899" s="24">
        <f>H1898+IF(Limit=Oui,MAX(0,K1898),K1898)</f>
        <v>568.39971444854064</v>
      </c>
      <c r="I1899" s="12">
        <f>Cp*RhoP/(J1899*RhoA)*dP/1000*MassivSS</f>
        <v>0.3901296659297338</v>
      </c>
      <c r="J1899" s="24">
        <f>IF(H1899&lt;600,425+0.773*H1899-1.69/1000*H1899^2+2.22/1000^2*H1899^3,IF(H1899&lt;735,666+13002/(738-H1899),IF(H1899&lt;900,545+17820/(H1899-731),650)))</f>
        <v>726.04618182496063</v>
      </c>
      <c r="K1899" s="12">
        <f>LambdaP*MassivSS/(dP/1000)/(J1899*RhoA)/(1+I1899/3)*(D1899-H1899)*DeltaT-(EXP(I1899/10)-1)*(D1899-D1898)</f>
        <v>0.2048652561337192</v>
      </c>
      <c r="L1899" s="24">
        <f>L1898+IF(Limit=Oui,MAX(0,O1898),O1898)</f>
        <v>568.39971444854064</v>
      </c>
      <c r="M1899" s="12">
        <f>Cp*RhoP/(N1899*RhoA)*dP/1000*MassivW</f>
        <v>0.3901296659297338</v>
      </c>
      <c r="N1899" s="24">
        <f>IF(L1899&lt;600,425+0.773*L1899-1.69/1000*L1899^2+2.22/1000^2*L1899^3,IF(L1899&lt;735,666+13002/(738-L1899),IF(L1899&lt;900,545+17820/(L1899-731),650)))</f>
        <v>726.04618182496063</v>
      </c>
      <c r="O1899" s="12">
        <f>LambdaP*MassivW/(dP/1000)/(N1899*RhoA)/(1+M1899/3)*(D1899-L1899)*DeltaT-(EXP(M1899/10)-1)*(D1899-D1898)</f>
        <v>0.2048652561337192</v>
      </c>
      <c r="P1899" s="24">
        <f>P1898+IF(Limit=Oui,MAX(0,S1898),S1898)</f>
        <v>568.39971444854064</v>
      </c>
      <c r="Q1899" s="12">
        <f>Cp*RhoP/(R1899*RhoA)*dP/1000*MassivSI</f>
        <v>0.3901296659297338</v>
      </c>
      <c r="R1899" s="24">
        <f>IF(P1899&lt;600,425+0.773*P1899-1.69/1000*P1899^2+2.22/1000^2*P1899^3,IF(P1899&lt;735,666+13002/(738-P1899),IF(P1899&lt;900,545+17820/(P1899-731),650)))</f>
        <v>726.04618182496063</v>
      </c>
      <c r="S1899" s="12">
        <f>LambdaP*MassivSI/(dP/1000)/(R1899*RhoA)/(1+Q1899/3)*(D1899-P1899)*DeltaT-(EXP(Q1899/10)-1)*(D1899-D1898)</f>
        <v>0.2048652561337192</v>
      </c>
    </row>
    <row r="1900" spans="2:19" x14ac:dyDescent="0.25">
      <c r="B1900" s="3">
        <f t="shared" si="116"/>
        <v>9410</v>
      </c>
      <c r="C1900" s="14">
        <f t="shared" si="117"/>
        <v>156.83333333333334</v>
      </c>
      <c r="D1900" s="11">
        <f t="shared" si="118"/>
        <v>1089.1116560918438</v>
      </c>
      <c r="E1900" s="11">
        <f t="shared" si="119"/>
        <v>568.60457970467439</v>
      </c>
      <c r="F1900" s="11">
        <f>L1900</f>
        <v>568.60457970467439</v>
      </c>
      <c r="G1900" s="11">
        <f>P1900</f>
        <v>568.60457970467439</v>
      </c>
      <c r="H1900" s="24">
        <f>H1899+IF(Limit=Oui,MAX(0,K1899),K1899)</f>
        <v>568.60457970467439</v>
      </c>
      <c r="I1900" s="12">
        <f>Cp*RhoP/(J1900*RhoA)*dP/1000*MassivSS</f>
        <v>0.39001918240129779</v>
      </c>
      <c r="J1900" s="24">
        <f>IF(H1900&lt;600,425+0.773*H1900-1.69/1000*H1900^2+2.22/1000^2*H1900^3,IF(H1900&lt;735,666+13002/(738-H1900),IF(H1900&lt;900,545+17820/(H1900-731),650)))</f>
        <v>726.2518541292859</v>
      </c>
      <c r="K1900" s="12">
        <f>LambdaP*MassivSS/(dP/1000)/(J1900*RhoA)/(1+I1900/3)*(D1900-H1900)*DeltaT-(EXP(I1900/10)-1)*(D1900-D1899)</f>
        <v>0.2047656638865151</v>
      </c>
      <c r="L1900" s="24">
        <f>L1899+IF(Limit=Oui,MAX(0,O1899),O1899)</f>
        <v>568.60457970467439</v>
      </c>
      <c r="M1900" s="12">
        <f>Cp*RhoP/(N1900*RhoA)*dP/1000*MassivW</f>
        <v>0.39001918240129779</v>
      </c>
      <c r="N1900" s="24">
        <f>IF(L1900&lt;600,425+0.773*L1900-1.69/1000*L1900^2+2.22/1000^2*L1900^3,IF(L1900&lt;735,666+13002/(738-L1900),IF(L1900&lt;900,545+17820/(L1900-731),650)))</f>
        <v>726.2518541292859</v>
      </c>
      <c r="O1900" s="12">
        <f>LambdaP*MassivW/(dP/1000)/(N1900*RhoA)/(1+M1900/3)*(D1900-L1900)*DeltaT-(EXP(M1900/10)-1)*(D1900-D1899)</f>
        <v>0.2047656638865151</v>
      </c>
      <c r="P1900" s="24">
        <f>P1899+IF(Limit=Oui,MAX(0,S1899),S1899)</f>
        <v>568.60457970467439</v>
      </c>
      <c r="Q1900" s="12">
        <f>Cp*RhoP/(R1900*RhoA)*dP/1000*MassivSI</f>
        <v>0.39001918240129779</v>
      </c>
      <c r="R1900" s="24">
        <f>IF(P1900&lt;600,425+0.773*P1900-1.69/1000*P1900^2+2.22/1000^2*P1900^3,IF(P1900&lt;735,666+13002/(738-P1900),IF(P1900&lt;900,545+17820/(P1900-731),650)))</f>
        <v>726.2518541292859</v>
      </c>
      <c r="S1900" s="12">
        <f>LambdaP*MassivSI/(dP/1000)/(R1900*RhoA)/(1+Q1900/3)*(D1900-P1900)*DeltaT-(EXP(Q1900/10)-1)*(D1900-D1899)</f>
        <v>0.2047656638865151</v>
      </c>
    </row>
    <row r="1901" spans="2:19" x14ac:dyDescent="0.25">
      <c r="B1901" s="3">
        <f t="shared" si="116"/>
        <v>9415</v>
      </c>
      <c r="C1901" s="14">
        <f t="shared" si="117"/>
        <v>156.91666666666666</v>
      </c>
      <c r="D1901" s="11">
        <f t="shared" si="118"/>
        <v>1089.1911845418301</v>
      </c>
      <c r="E1901" s="11">
        <f t="shared" si="119"/>
        <v>568.80934536856091</v>
      </c>
      <c r="F1901" s="11">
        <f>L1901</f>
        <v>568.80934536856091</v>
      </c>
      <c r="G1901" s="11">
        <f>P1901</f>
        <v>568.80934536856091</v>
      </c>
      <c r="H1901" s="24">
        <f>H1900+IF(Limit=Oui,MAX(0,K1900),K1900)</f>
        <v>568.80934536856091</v>
      </c>
      <c r="I1901" s="12">
        <f>Cp*RhoP/(J1901*RhoA)*dP/1000*MassivSS</f>
        <v>0.38990872069458593</v>
      </c>
      <c r="J1901" s="24">
        <f>IF(H1901&lt;600,425+0.773*H1901-1.69/1000*H1901^2+2.22/1000^2*H1901^3,IF(H1901&lt;735,666+13002/(738-H1901),IF(H1901&lt;900,545+17820/(H1901-731),650)))</f>
        <v>726.45760233406281</v>
      </c>
      <c r="K1901" s="12">
        <f>LambdaP*MassivSS/(dP/1000)/(J1901*RhoA)/(1+I1901/3)*(D1901-H1901)*DeltaT-(EXP(I1901/10)-1)*(D1901-D1900)</f>
        <v>0.20466612359065608</v>
      </c>
      <c r="L1901" s="24">
        <f>L1900+IF(Limit=Oui,MAX(0,O1900),O1900)</f>
        <v>568.80934536856091</v>
      </c>
      <c r="M1901" s="12">
        <f>Cp*RhoP/(N1901*RhoA)*dP/1000*MassivW</f>
        <v>0.38990872069458593</v>
      </c>
      <c r="N1901" s="24">
        <f>IF(L1901&lt;600,425+0.773*L1901-1.69/1000*L1901^2+2.22/1000^2*L1901^3,IF(L1901&lt;735,666+13002/(738-L1901),IF(L1901&lt;900,545+17820/(L1901-731),650)))</f>
        <v>726.45760233406281</v>
      </c>
      <c r="O1901" s="12">
        <f>LambdaP*MassivW/(dP/1000)/(N1901*RhoA)/(1+M1901/3)*(D1901-L1901)*DeltaT-(EXP(M1901/10)-1)*(D1901-D1900)</f>
        <v>0.20466612359065608</v>
      </c>
      <c r="P1901" s="24">
        <f>P1900+IF(Limit=Oui,MAX(0,S1900),S1900)</f>
        <v>568.80934536856091</v>
      </c>
      <c r="Q1901" s="12">
        <f>Cp*RhoP/(R1901*RhoA)*dP/1000*MassivSI</f>
        <v>0.38990872069458593</v>
      </c>
      <c r="R1901" s="24">
        <f>IF(P1901&lt;600,425+0.773*P1901-1.69/1000*P1901^2+2.22/1000^2*P1901^3,IF(P1901&lt;735,666+13002/(738-P1901),IF(P1901&lt;900,545+17820/(P1901-731),650)))</f>
        <v>726.45760233406281</v>
      </c>
      <c r="S1901" s="12">
        <f>LambdaP*MassivSI/(dP/1000)/(R1901*RhoA)/(1+Q1901/3)*(D1901-P1901)*DeltaT-(EXP(Q1901/10)-1)*(D1901-D1900)</f>
        <v>0.20466612359065608</v>
      </c>
    </row>
    <row r="1902" spans="2:19" x14ac:dyDescent="0.25">
      <c r="B1902" s="3">
        <f t="shared" si="116"/>
        <v>9420</v>
      </c>
      <c r="C1902" s="14">
        <f t="shared" si="117"/>
        <v>157</v>
      </c>
      <c r="D1902" s="11">
        <f t="shared" si="118"/>
        <v>1089.2706708016553</v>
      </c>
      <c r="E1902" s="11">
        <f t="shared" si="119"/>
        <v>569.01401149215155</v>
      </c>
      <c r="F1902" s="11">
        <f>L1902</f>
        <v>569.01401149215155</v>
      </c>
      <c r="G1902" s="11">
        <f>P1902</f>
        <v>569.01401149215155</v>
      </c>
      <c r="H1902" s="24">
        <f>H1901+IF(Limit=Oui,MAX(0,K1901),K1901)</f>
        <v>569.01401149215155</v>
      </c>
      <c r="I1902" s="12">
        <f>Cp*RhoP/(J1902*RhoA)*dP/1000*MassivSS</f>
        <v>0.38979828087396989</v>
      </c>
      <c r="J1902" s="24">
        <f>IF(H1902&lt;600,425+0.773*H1902-1.69/1000*H1902^2+2.22/1000^2*H1902^3,IF(H1902&lt;735,666+13002/(738-H1902),IF(H1902&lt;900,545+17820/(H1902-731),650)))</f>
        <v>726.66342634926127</v>
      </c>
      <c r="K1902" s="12">
        <f>LambdaP*MassivSS/(dP/1000)/(J1902*RhoA)/(1+I1902/3)*(D1902-H1902)*DeltaT-(EXP(I1902/10)-1)*(D1902-D1901)</f>
        <v>0.20456663525727573</v>
      </c>
      <c r="L1902" s="24">
        <f>L1901+IF(Limit=Oui,MAX(0,O1901),O1901)</f>
        <v>569.01401149215155</v>
      </c>
      <c r="M1902" s="12">
        <f>Cp*RhoP/(N1902*RhoA)*dP/1000*MassivW</f>
        <v>0.38979828087396989</v>
      </c>
      <c r="N1902" s="24">
        <f>IF(L1902&lt;600,425+0.773*L1902-1.69/1000*L1902^2+2.22/1000^2*L1902^3,IF(L1902&lt;735,666+13002/(738-L1902),IF(L1902&lt;900,545+17820/(L1902-731),650)))</f>
        <v>726.66342634926127</v>
      </c>
      <c r="O1902" s="12">
        <f>LambdaP*MassivW/(dP/1000)/(N1902*RhoA)/(1+M1902/3)*(D1902-L1902)*DeltaT-(EXP(M1902/10)-1)*(D1902-D1901)</f>
        <v>0.20456663525727573</v>
      </c>
      <c r="P1902" s="24">
        <f>P1901+IF(Limit=Oui,MAX(0,S1901),S1901)</f>
        <v>569.01401149215155</v>
      </c>
      <c r="Q1902" s="12">
        <f>Cp*RhoP/(R1902*RhoA)*dP/1000*MassivSI</f>
        <v>0.38979828087396989</v>
      </c>
      <c r="R1902" s="24">
        <f>IF(P1902&lt;600,425+0.773*P1902-1.69/1000*P1902^2+2.22/1000^2*P1902^3,IF(P1902&lt;735,666+13002/(738-P1902),IF(P1902&lt;900,545+17820/(P1902-731),650)))</f>
        <v>726.66342634926127</v>
      </c>
      <c r="S1902" s="12">
        <f>LambdaP*MassivSI/(dP/1000)/(R1902*RhoA)/(1+Q1902/3)*(D1902-P1902)*DeltaT-(EXP(Q1902/10)-1)*(D1902-D1901)</f>
        <v>0.20456663525727573</v>
      </c>
    </row>
    <row r="1903" spans="2:19" x14ac:dyDescent="0.25">
      <c r="B1903" s="3">
        <f t="shared" si="116"/>
        <v>9425</v>
      </c>
      <c r="C1903" s="14">
        <f t="shared" si="117"/>
        <v>157.08333333333334</v>
      </c>
      <c r="D1903" s="11">
        <f t="shared" si="118"/>
        <v>1089.35011491606</v>
      </c>
      <c r="E1903" s="11">
        <f t="shared" si="119"/>
        <v>569.21857812740882</v>
      </c>
      <c r="F1903" s="11">
        <f>L1903</f>
        <v>569.21857812740882</v>
      </c>
      <c r="G1903" s="11">
        <f>P1903</f>
        <v>569.21857812740882</v>
      </c>
      <c r="H1903" s="24">
        <f>H1902+IF(Limit=Oui,MAX(0,K1902),K1902)</f>
        <v>569.21857812740882</v>
      </c>
      <c r="I1903" s="12">
        <f>Cp*RhoP/(J1903*RhoA)*dP/1000*MassivSS</f>
        <v>0.38968786300368996</v>
      </c>
      <c r="J1903" s="24">
        <f>IF(H1903&lt;600,425+0.773*H1903-1.69/1000*H1903^2+2.22/1000^2*H1903^3,IF(H1903&lt;735,666+13002/(738-H1903),IF(H1903&lt;900,545+17820/(H1903-731),650)))</f>
        <v>726.86932608483266</v>
      </c>
      <c r="K1903" s="12">
        <f>LambdaP*MassivSS/(dP/1000)/(J1903*RhoA)/(1+I1903/3)*(D1903-H1903)*DeltaT-(EXP(I1903/10)-1)*(D1903-D1902)</f>
        <v>0.20446719889739529</v>
      </c>
      <c r="L1903" s="24">
        <f>L1902+IF(Limit=Oui,MAX(0,O1902),O1902)</f>
        <v>569.21857812740882</v>
      </c>
      <c r="M1903" s="12">
        <f>Cp*RhoP/(N1903*RhoA)*dP/1000*MassivW</f>
        <v>0.38968786300368996</v>
      </c>
      <c r="N1903" s="24">
        <f>IF(L1903&lt;600,425+0.773*L1903-1.69/1000*L1903^2+2.22/1000^2*L1903^3,IF(L1903&lt;735,666+13002/(738-L1903),IF(L1903&lt;900,545+17820/(L1903-731),650)))</f>
        <v>726.86932608483266</v>
      </c>
      <c r="O1903" s="12">
        <f>LambdaP*MassivW/(dP/1000)/(N1903*RhoA)/(1+M1903/3)*(D1903-L1903)*DeltaT-(EXP(M1903/10)-1)*(D1903-D1902)</f>
        <v>0.20446719889739529</v>
      </c>
      <c r="P1903" s="24">
        <f>P1902+IF(Limit=Oui,MAX(0,S1902),S1902)</f>
        <v>569.21857812740882</v>
      </c>
      <c r="Q1903" s="12">
        <f>Cp*RhoP/(R1903*RhoA)*dP/1000*MassivSI</f>
        <v>0.38968786300368996</v>
      </c>
      <c r="R1903" s="24">
        <f>IF(P1903&lt;600,425+0.773*P1903-1.69/1000*P1903^2+2.22/1000^2*P1903^3,IF(P1903&lt;735,666+13002/(738-P1903),IF(P1903&lt;900,545+17820/(P1903-731),650)))</f>
        <v>726.86932608483266</v>
      </c>
      <c r="S1903" s="12">
        <f>LambdaP*MassivSI/(dP/1000)/(R1903*RhoA)/(1+Q1903/3)*(D1903-P1903)*DeltaT-(EXP(Q1903/10)-1)*(D1903-D1902)</f>
        <v>0.20446719889739529</v>
      </c>
    </row>
    <row r="1904" spans="2:19" x14ac:dyDescent="0.25">
      <c r="B1904" s="3">
        <f t="shared" si="116"/>
        <v>9430</v>
      </c>
      <c r="C1904" s="14">
        <f t="shared" si="117"/>
        <v>157.16666666666666</v>
      </c>
      <c r="D1904" s="11">
        <f t="shared" si="118"/>
        <v>1089.4295169297127</v>
      </c>
      <c r="E1904" s="11">
        <f t="shared" si="119"/>
        <v>569.42304532630624</v>
      </c>
      <c r="F1904" s="11">
        <f>L1904</f>
        <v>569.42304532630624</v>
      </c>
      <c r="G1904" s="11">
        <f>P1904</f>
        <v>569.42304532630624</v>
      </c>
      <c r="H1904" s="24">
        <f>H1903+IF(Limit=Oui,MAX(0,K1903),K1903)</f>
        <v>569.42304532630624</v>
      </c>
      <c r="I1904" s="12">
        <f>Cp*RhoP/(J1904*RhoA)*dP/1000*MassivSS</f>
        <v>0.38957746714785479</v>
      </c>
      <c r="J1904" s="24">
        <f>IF(H1904&lt;600,425+0.773*H1904-1.69/1000*H1904^2+2.22/1000^2*H1904^3,IF(H1904&lt;735,666+13002/(738-H1904),IF(H1904&lt;900,545+17820/(H1904-731),650)))</f>
        <v>727.07530145071019</v>
      </c>
      <c r="K1904" s="12">
        <f>LambdaP*MassivSS/(dP/1000)/(J1904*RhoA)/(1+I1904/3)*(D1904-H1904)*DeltaT-(EXP(I1904/10)-1)*(D1904-D1903)</f>
        <v>0.20436781452195116</v>
      </c>
      <c r="L1904" s="24">
        <f>L1903+IF(Limit=Oui,MAX(0,O1903),O1903)</f>
        <v>569.42304532630624</v>
      </c>
      <c r="M1904" s="12">
        <f>Cp*RhoP/(N1904*RhoA)*dP/1000*MassivW</f>
        <v>0.38957746714785479</v>
      </c>
      <c r="N1904" s="24">
        <f>IF(L1904&lt;600,425+0.773*L1904-1.69/1000*L1904^2+2.22/1000^2*L1904^3,IF(L1904&lt;735,666+13002/(738-L1904),IF(L1904&lt;900,545+17820/(L1904-731),650)))</f>
        <v>727.07530145071019</v>
      </c>
      <c r="O1904" s="12">
        <f>LambdaP*MassivW/(dP/1000)/(N1904*RhoA)/(1+M1904/3)*(D1904-L1904)*DeltaT-(EXP(M1904/10)-1)*(D1904-D1903)</f>
        <v>0.20436781452195116</v>
      </c>
      <c r="P1904" s="24">
        <f>P1903+IF(Limit=Oui,MAX(0,S1903),S1903)</f>
        <v>569.42304532630624</v>
      </c>
      <c r="Q1904" s="12">
        <f>Cp*RhoP/(R1904*RhoA)*dP/1000*MassivSI</f>
        <v>0.38957746714785479</v>
      </c>
      <c r="R1904" s="24">
        <f>IF(P1904&lt;600,425+0.773*P1904-1.69/1000*P1904^2+2.22/1000^2*P1904^3,IF(P1904&lt;735,666+13002/(738-P1904),IF(P1904&lt;900,545+17820/(P1904-731),650)))</f>
        <v>727.07530145071019</v>
      </c>
      <c r="S1904" s="12">
        <f>LambdaP*MassivSI/(dP/1000)/(R1904*RhoA)/(1+Q1904/3)*(D1904-P1904)*DeltaT-(EXP(Q1904/10)-1)*(D1904-D1903)</f>
        <v>0.20436781452195116</v>
      </c>
    </row>
    <row r="1905" spans="2:19" x14ac:dyDescent="0.25">
      <c r="B1905" s="3">
        <f t="shared" si="116"/>
        <v>9435</v>
      </c>
      <c r="C1905" s="14">
        <f t="shared" si="117"/>
        <v>157.25</v>
      </c>
      <c r="D1905" s="11">
        <f t="shared" si="118"/>
        <v>1089.5088768872124</v>
      </c>
      <c r="E1905" s="11">
        <f t="shared" si="119"/>
        <v>569.62741314082814</v>
      </c>
      <c r="F1905" s="11">
        <f>L1905</f>
        <v>569.62741314082814</v>
      </c>
      <c r="G1905" s="11">
        <f>P1905</f>
        <v>569.62741314082814</v>
      </c>
      <c r="H1905" s="24">
        <f>H1904+IF(Limit=Oui,MAX(0,K1904),K1904)</f>
        <v>569.62741314082814</v>
      </c>
      <c r="I1905" s="12">
        <f>Cp*RhoP/(J1905*RhoA)*dP/1000*MassivSS</f>
        <v>0.38946709337044211</v>
      </c>
      <c r="J1905" s="24">
        <f>IF(H1905&lt;600,425+0.773*H1905-1.69/1000*H1905^2+2.22/1000^2*H1905^3,IF(H1905&lt;735,666+13002/(738-H1905),IF(H1905&lt;900,545+17820/(H1905-731),650)))</f>
        <v>727.28135235680884</v>
      </c>
      <c r="K1905" s="12">
        <f>LambdaP*MassivSS/(dP/1000)/(J1905*RhoA)/(1+I1905/3)*(D1905-H1905)*DeltaT-(EXP(I1905/10)-1)*(D1905-D1904)</f>
        <v>0.20426848214168727</v>
      </c>
      <c r="L1905" s="24">
        <f>L1904+IF(Limit=Oui,MAX(0,O1904),O1904)</f>
        <v>569.62741314082814</v>
      </c>
      <c r="M1905" s="12">
        <f>Cp*RhoP/(N1905*RhoA)*dP/1000*MassivW</f>
        <v>0.38946709337044211</v>
      </c>
      <c r="N1905" s="24">
        <f>IF(L1905&lt;600,425+0.773*L1905-1.69/1000*L1905^2+2.22/1000^2*L1905^3,IF(L1905&lt;735,666+13002/(738-L1905),IF(L1905&lt;900,545+17820/(L1905-731),650)))</f>
        <v>727.28135235680884</v>
      </c>
      <c r="O1905" s="12">
        <f>LambdaP*MassivW/(dP/1000)/(N1905*RhoA)/(1+M1905/3)*(D1905-L1905)*DeltaT-(EXP(M1905/10)-1)*(D1905-D1904)</f>
        <v>0.20426848214168727</v>
      </c>
      <c r="P1905" s="24">
        <f>P1904+IF(Limit=Oui,MAX(0,S1904),S1904)</f>
        <v>569.62741314082814</v>
      </c>
      <c r="Q1905" s="12">
        <f>Cp*RhoP/(R1905*RhoA)*dP/1000*MassivSI</f>
        <v>0.38946709337044211</v>
      </c>
      <c r="R1905" s="24">
        <f>IF(P1905&lt;600,425+0.773*P1905-1.69/1000*P1905^2+2.22/1000^2*P1905^3,IF(P1905&lt;735,666+13002/(738-P1905),IF(P1905&lt;900,545+17820/(P1905-731),650)))</f>
        <v>727.28135235680884</v>
      </c>
      <c r="S1905" s="12">
        <f>LambdaP*MassivSI/(dP/1000)/(R1905*RhoA)/(1+Q1905/3)*(D1905-P1905)*DeltaT-(EXP(Q1905/10)-1)*(D1905-D1904)</f>
        <v>0.20426848214168727</v>
      </c>
    </row>
    <row r="1906" spans="2:19" x14ac:dyDescent="0.25">
      <c r="B1906" s="3">
        <f t="shared" si="116"/>
        <v>9440</v>
      </c>
      <c r="C1906" s="14">
        <f t="shared" si="117"/>
        <v>157.33333333333334</v>
      </c>
      <c r="D1906" s="11">
        <f t="shared" si="118"/>
        <v>1089.5881948330864</v>
      </c>
      <c r="E1906" s="11">
        <f t="shared" si="119"/>
        <v>569.83168162296988</v>
      </c>
      <c r="F1906" s="11">
        <f>L1906</f>
        <v>569.83168162296988</v>
      </c>
      <c r="G1906" s="11">
        <f>P1906</f>
        <v>569.83168162296988</v>
      </c>
      <c r="H1906" s="24">
        <f>H1905+IF(Limit=Oui,MAX(0,K1905),K1905)</f>
        <v>569.83168162296988</v>
      </c>
      <c r="I1906" s="12">
        <f>Cp*RhoP/(J1906*RhoA)*dP/1000*MassivSS</f>
        <v>0.38935674173529816</v>
      </c>
      <c r="J1906" s="24">
        <f>IF(H1906&lt;600,425+0.773*H1906-1.69/1000*H1906^2+2.22/1000^2*H1906^3,IF(H1906&lt;735,666+13002/(738-H1906),IF(H1906&lt;900,545+17820/(H1906-731),650)))</f>
        <v>727.48747871302544</v>
      </c>
      <c r="K1906" s="12">
        <f>LambdaP*MassivSS/(dP/1000)/(J1906*RhoA)/(1+I1906/3)*(D1906-H1906)*DeltaT-(EXP(I1906/10)-1)*(D1906-D1905)</f>
        <v>0.20416920176730807</v>
      </c>
      <c r="L1906" s="24">
        <f>L1905+IF(Limit=Oui,MAX(0,O1905),O1905)</f>
        <v>569.83168162296988</v>
      </c>
      <c r="M1906" s="12">
        <f>Cp*RhoP/(N1906*RhoA)*dP/1000*MassivW</f>
        <v>0.38935674173529816</v>
      </c>
      <c r="N1906" s="24">
        <f>IF(L1906&lt;600,425+0.773*L1906-1.69/1000*L1906^2+2.22/1000^2*L1906^3,IF(L1906&lt;735,666+13002/(738-L1906),IF(L1906&lt;900,545+17820/(L1906-731),650)))</f>
        <v>727.48747871302544</v>
      </c>
      <c r="O1906" s="12">
        <f>LambdaP*MassivW/(dP/1000)/(N1906*RhoA)/(1+M1906/3)*(D1906-L1906)*DeltaT-(EXP(M1906/10)-1)*(D1906-D1905)</f>
        <v>0.20416920176730807</v>
      </c>
      <c r="P1906" s="24">
        <f>P1905+IF(Limit=Oui,MAX(0,S1905),S1905)</f>
        <v>569.83168162296988</v>
      </c>
      <c r="Q1906" s="12">
        <f>Cp*RhoP/(R1906*RhoA)*dP/1000*MassivSI</f>
        <v>0.38935674173529816</v>
      </c>
      <c r="R1906" s="24">
        <f>IF(P1906&lt;600,425+0.773*P1906-1.69/1000*P1906^2+2.22/1000^2*P1906^3,IF(P1906&lt;735,666+13002/(738-P1906),IF(P1906&lt;900,545+17820/(P1906-731),650)))</f>
        <v>727.48747871302544</v>
      </c>
      <c r="S1906" s="12">
        <f>LambdaP*MassivSI/(dP/1000)/(R1906*RhoA)/(1+Q1906/3)*(D1906-P1906)*DeltaT-(EXP(Q1906/10)-1)*(D1906-D1905)</f>
        <v>0.20416920176730807</v>
      </c>
    </row>
    <row r="1907" spans="2:19" x14ac:dyDescent="0.25">
      <c r="B1907" s="3">
        <f t="shared" si="116"/>
        <v>9445</v>
      </c>
      <c r="C1907" s="14">
        <f t="shared" si="117"/>
        <v>157.41666666666666</v>
      </c>
      <c r="D1907" s="11">
        <f t="shared" si="118"/>
        <v>1089.6674708117912</v>
      </c>
      <c r="E1907" s="11">
        <f t="shared" si="119"/>
        <v>570.03585082473717</v>
      </c>
      <c r="F1907" s="11">
        <f>L1907</f>
        <v>570.03585082473717</v>
      </c>
      <c r="G1907" s="11">
        <f>P1907</f>
        <v>570.03585082473717</v>
      </c>
      <c r="H1907" s="24">
        <f>H1906+IF(Limit=Oui,MAX(0,K1906),K1906)</f>
        <v>570.03585082473717</v>
      </c>
      <c r="I1907" s="12">
        <f>Cp*RhoP/(J1907*RhoA)*dP/1000*MassivSS</f>
        <v>0.38924641230613743</v>
      </c>
      <c r="J1907" s="24">
        <f>IF(H1907&lt;600,425+0.773*H1907-1.69/1000*H1907^2+2.22/1000^2*H1907^3,IF(H1907&lt;735,666+13002/(738-H1907),IF(H1907&lt;900,545+17820/(H1907-731),650)))</f>
        <v>727.6936804292402</v>
      </c>
      <c r="K1907" s="12">
        <f>LambdaP*MassivSS/(dP/1000)/(J1907*RhoA)/(1+I1907/3)*(D1907-H1907)*DeltaT-(EXP(I1907/10)-1)*(D1907-D1906)</f>
        <v>0.20406997340937066</v>
      </c>
      <c r="L1907" s="24">
        <f>L1906+IF(Limit=Oui,MAX(0,O1906),O1906)</f>
        <v>570.03585082473717</v>
      </c>
      <c r="M1907" s="12">
        <f>Cp*RhoP/(N1907*RhoA)*dP/1000*MassivW</f>
        <v>0.38924641230613743</v>
      </c>
      <c r="N1907" s="24">
        <f>IF(L1907&lt;600,425+0.773*L1907-1.69/1000*L1907^2+2.22/1000^2*L1907^3,IF(L1907&lt;735,666+13002/(738-L1907),IF(L1907&lt;900,545+17820/(L1907-731),650)))</f>
        <v>727.6936804292402</v>
      </c>
      <c r="O1907" s="12">
        <f>LambdaP*MassivW/(dP/1000)/(N1907*RhoA)/(1+M1907/3)*(D1907-L1907)*DeltaT-(EXP(M1907/10)-1)*(D1907-D1906)</f>
        <v>0.20406997340937066</v>
      </c>
      <c r="P1907" s="24">
        <f>P1906+IF(Limit=Oui,MAX(0,S1906),S1906)</f>
        <v>570.03585082473717</v>
      </c>
      <c r="Q1907" s="12">
        <f>Cp*RhoP/(R1907*RhoA)*dP/1000*MassivSI</f>
        <v>0.38924641230613743</v>
      </c>
      <c r="R1907" s="24">
        <f>IF(P1907&lt;600,425+0.773*P1907-1.69/1000*P1907^2+2.22/1000^2*P1907^3,IF(P1907&lt;735,666+13002/(738-P1907),IF(P1907&lt;900,545+17820/(P1907-731),650)))</f>
        <v>727.6936804292402</v>
      </c>
      <c r="S1907" s="12">
        <f>LambdaP*MassivSI/(dP/1000)/(R1907*RhoA)/(1+Q1907/3)*(D1907-P1907)*DeltaT-(EXP(Q1907/10)-1)*(D1907-D1906)</f>
        <v>0.20406997340937066</v>
      </c>
    </row>
    <row r="1908" spans="2:19" x14ac:dyDescent="0.25">
      <c r="B1908" s="3">
        <f t="shared" si="116"/>
        <v>9450</v>
      </c>
      <c r="C1908" s="14">
        <f t="shared" si="117"/>
        <v>157.5</v>
      </c>
      <c r="D1908" s="11">
        <f t="shared" si="118"/>
        <v>1089.7467048677131</v>
      </c>
      <c r="E1908" s="11">
        <f t="shared" si="119"/>
        <v>570.2399207981465</v>
      </c>
      <c r="F1908" s="11">
        <f>L1908</f>
        <v>570.2399207981465</v>
      </c>
      <c r="G1908" s="11">
        <f>P1908</f>
        <v>570.2399207981465</v>
      </c>
      <c r="H1908" s="24">
        <f>H1907+IF(Limit=Oui,MAX(0,K1907),K1907)</f>
        <v>570.2399207981465</v>
      </c>
      <c r="I1908" s="12">
        <f>Cp*RhoP/(J1908*RhoA)*dP/1000*MassivSS</f>
        <v>0.38913610514654323</v>
      </c>
      <c r="J1908" s="24">
        <f>IF(H1908&lt;600,425+0.773*H1908-1.69/1000*H1908^2+2.22/1000^2*H1908^3,IF(H1908&lt;735,666+13002/(738-H1908),IF(H1908&lt;900,545+17820/(H1908-731),650)))</f>
        <v>727.89995741531584</v>
      </c>
      <c r="K1908" s="12">
        <f>LambdaP*MassivSS/(dP/1000)/(J1908*RhoA)/(1+I1908/3)*(D1908-H1908)*DeltaT-(EXP(I1908/10)-1)*(D1908-D1907)</f>
        <v>0.20397079707830312</v>
      </c>
      <c r="L1908" s="24">
        <f>L1907+IF(Limit=Oui,MAX(0,O1907),O1907)</f>
        <v>570.2399207981465</v>
      </c>
      <c r="M1908" s="12">
        <f>Cp*RhoP/(N1908*RhoA)*dP/1000*MassivW</f>
        <v>0.38913610514654323</v>
      </c>
      <c r="N1908" s="24">
        <f>IF(L1908&lt;600,425+0.773*L1908-1.69/1000*L1908^2+2.22/1000^2*L1908^3,IF(L1908&lt;735,666+13002/(738-L1908),IF(L1908&lt;900,545+17820/(L1908-731),650)))</f>
        <v>727.89995741531584</v>
      </c>
      <c r="O1908" s="12">
        <f>LambdaP*MassivW/(dP/1000)/(N1908*RhoA)/(1+M1908/3)*(D1908-L1908)*DeltaT-(EXP(M1908/10)-1)*(D1908-D1907)</f>
        <v>0.20397079707830312</v>
      </c>
      <c r="P1908" s="24">
        <f>P1907+IF(Limit=Oui,MAX(0,S1907),S1907)</f>
        <v>570.2399207981465</v>
      </c>
      <c r="Q1908" s="12">
        <f>Cp*RhoP/(R1908*RhoA)*dP/1000*MassivSI</f>
        <v>0.38913610514654323</v>
      </c>
      <c r="R1908" s="24">
        <f>IF(P1908&lt;600,425+0.773*P1908-1.69/1000*P1908^2+2.22/1000^2*P1908^3,IF(P1908&lt;735,666+13002/(738-P1908),IF(P1908&lt;900,545+17820/(P1908-731),650)))</f>
        <v>727.89995741531584</v>
      </c>
      <c r="S1908" s="12">
        <f>LambdaP*MassivSI/(dP/1000)/(R1908*RhoA)/(1+Q1908/3)*(D1908-P1908)*DeltaT-(EXP(Q1908/10)-1)*(D1908-D1907)</f>
        <v>0.20397079707830312</v>
      </c>
    </row>
    <row r="1909" spans="2:19" x14ac:dyDescent="0.25">
      <c r="B1909" s="3">
        <f t="shared" si="116"/>
        <v>9455</v>
      </c>
      <c r="C1909" s="14">
        <f t="shared" si="117"/>
        <v>157.58333333333334</v>
      </c>
      <c r="D1909" s="11">
        <f t="shared" si="118"/>
        <v>1089.8258970451679</v>
      </c>
      <c r="E1909" s="11">
        <f t="shared" si="119"/>
        <v>570.44389159522484</v>
      </c>
      <c r="F1909" s="11">
        <f>L1909</f>
        <v>570.44389159522484</v>
      </c>
      <c r="G1909" s="11">
        <f>P1909</f>
        <v>570.44389159522484</v>
      </c>
      <c r="H1909" s="24">
        <f>H1908+IF(Limit=Oui,MAX(0,K1908),K1908)</f>
        <v>570.44389159522484</v>
      </c>
      <c r="I1909" s="12">
        <f>Cp*RhoP/(J1909*RhoA)*dP/1000*MassivSS</f>
        <v>0.38902582031996663</v>
      </c>
      <c r="J1909" s="24">
        <f>IF(H1909&lt;600,425+0.773*H1909-1.69/1000*H1909^2+2.22/1000^2*H1909^3,IF(H1909&lt;735,666+13002/(738-H1909),IF(H1909&lt;900,545+17820/(H1909-731),650)))</f>
        <v>728.10630958109914</v>
      </c>
      <c r="K1909" s="12">
        <f>LambdaP*MassivSS/(dP/1000)/(J1909*RhoA)/(1+I1909/3)*(D1909-H1909)*DeltaT-(EXP(I1909/10)-1)*(D1909-D1908)</f>
        <v>0.20387167278443147</v>
      </c>
      <c r="L1909" s="24">
        <f>L1908+IF(Limit=Oui,MAX(0,O1908),O1908)</f>
        <v>570.44389159522484</v>
      </c>
      <c r="M1909" s="12">
        <f>Cp*RhoP/(N1909*RhoA)*dP/1000*MassivW</f>
        <v>0.38902582031996663</v>
      </c>
      <c r="N1909" s="24">
        <f>IF(L1909&lt;600,425+0.773*L1909-1.69/1000*L1909^2+2.22/1000^2*L1909^3,IF(L1909&lt;735,666+13002/(738-L1909),IF(L1909&lt;900,545+17820/(L1909-731),650)))</f>
        <v>728.10630958109914</v>
      </c>
      <c r="O1909" s="12">
        <f>LambdaP*MassivW/(dP/1000)/(N1909*RhoA)/(1+M1909/3)*(D1909-L1909)*DeltaT-(EXP(M1909/10)-1)*(D1909-D1908)</f>
        <v>0.20387167278443147</v>
      </c>
      <c r="P1909" s="24">
        <f>P1908+IF(Limit=Oui,MAX(0,S1908),S1908)</f>
        <v>570.44389159522484</v>
      </c>
      <c r="Q1909" s="12">
        <f>Cp*RhoP/(R1909*RhoA)*dP/1000*MassivSI</f>
        <v>0.38902582031996663</v>
      </c>
      <c r="R1909" s="24">
        <f>IF(P1909&lt;600,425+0.773*P1909-1.69/1000*P1909^2+2.22/1000^2*P1909^3,IF(P1909&lt;735,666+13002/(738-P1909),IF(P1909&lt;900,545+17820/(P1909-731),650)))</f>
        <v>728.10630958109914</v>
      </c>
      <c r="S1909" s="12">
        <f>LambdaP*MassivSI/(dP/1000)/(R1909*RhoA)/(1+Q1909/3)*(D1909-P1909)*DeltaT-(EXP(Q1909/10)-1)*(D1909-D1908)</f>
        <v>0.20387167278443147</v>
      </c>
    </row>
    <row r="1910" spans="2:19" x14ac:dyDescent="0.25">
      <c r="B1910" s="3">
        <f t="shared" si="116"/>
        <v>9460</v>
      </c>
      <c r="C1910" s="14">
        <f t="shared" si="117"/>
        <v>157.66666666666666</v>
      </c>
      <c r="D1910" s="11">
        <f t="shared" si="118"/>
        <v>1089.9050473884015</v>
      </c>
      <c r="E1910" s="11">
        <f t="shared" si="119"/>
        <v>570.64776326800927</v>
      </c>
      <c r="F1910" s="11">
        <f>L1910</f>
        <v>570.64776326800927</v>
      </c>
      <c r="G1910" s="11">
        <f>P1910</f>
        <v>570.64776326800927</v>
      </c>
      <c r="H1910" s="24">
        <f>H1909+IF(Limit=Oui,MAX(0,K1909),K1909)</f>
        <v>570.64776326800927</v>
      </c>
      <c r="I1910" s="12">
        <f>Cp*RhoP/(J1910*RhoA)*dP/1000*MassivSS</f>
        <v>0.38891555788972748</v>
      </c>
      <c r="J1910" s="24">
        <f>IF(H1910&lt;600,425+0.773*H1910-1.69/1000*H1910^2+2.22/1000^2*H1910^3,IF(H1910&lt;735,666+13002/(738-H1910),IF(H1910&lt;900,545+17820/(H1910-731),650)))</f>
        <v>728.3127368364203</v>
      </c>
      <c r="K1910" s="12">
        <f>LambdaP*MassivSS/(dP/1000)/(J1910*RhoA)/(1+I1910/3)*(D1910-H1910)*DeltaT-(EXP(I1910/10)-1)*(D1910-D1909)</f>
        <v>0.2037726005379534</v>
      </c>
      <c r="L1910" s="24">
        <f>L1909+IF(Limit=Oui,MAX(0,O1909),O1909)</f>
        <v>570.64776326800927</v>
      </c>
      <c r="M1910" s="12">
        <f>Cp*RhoP/(N1910*RhoA)*dP/1000*MassivW</f>
        <v>0.38891555788972748</v>
      </c>
      <c r="N1910" s="24">
        <f>IF(L1910&lt;600,425+0.773*L1910-1.69/1000*L1910^2+2.22/1000^2*L1910^3,IF(L1910&lt;735,666+13002/(738-L1910),IF(L1910&lt;900,545+17820/(L1910-731),650)))</f>
        <v>728.3127368364203</v>
      </c>
      <c r="O1910" s="12">
        <f>LambdaP*MassivW/(dP/1000)/(N1910*RhoA)/(1+M1910/3)*(D1910-L1910)*DeltaT-(EXP(M1910/10)-1)*(D1910-D1909)</f>
        <v>0.2037726005379534</v>
      </c>
      <c r="P1910" s="24">
        <f>P1909+IF(Limit=Oui,MAX(0,S1909),S1909)</f>
        <v>570.64776326800927</v>
      </c>
      <c r="Q1910" s="12">
        <f>Cp*RhoP/(R1910*RhoA)*dP/1000*MassivSI</f>
        <v>0.38891555788972748</v>
      </c>
      <c r="R1910" s="24">
        <f>IF(P1910&lt;600,425+0.773*P1910-1.69/1000*P1910^2+2.22/1000^2*P1910^3,IF(P1910&lt;735,666+13002/(738-P1910),IF(P1910&lt;900,545+17820/(P1910-731),650)))</f>
        <v>728.3127368364203</v>
      </c>
      <c r="S1910" s="12">
        <f>LambdaP*MassivSI/(dP/1000)/(R1910*RhoA)/(1+Q1910/3)*(D1910-P1910)*DeltaT-(EXP(Q1910/10)-1)*(D1910-D1909)</f>
        <v>0.2037726005379534</v>
      </c>
    </row>
    <row r="1911" spans="2:19" x14ac:dyDescent="0.25">
      <c r="B1911" s="3">
        <f t="shared" si="116"/>
        <v>9465</v>
      </c>
      <c r="C1911" s="14">
        <f t="shared" si="117"/>
        <v>157.75</v>
      </c>
      <c r="D1911" s="11">
        <f t="shared" si="118"/>
        <v>1089.9841559415891</v>
      </c>
      <c r="E1911" s="11">
        <f t="shared" si="119"/>
        <v>570.85153586854722</v>
      </c>
      <c r="F1911" s="11">
        <f>L1911</f>
        <v>570.85153586854722</v>
      </c>
      <c r="G1911" s="11">
        <f>P1911</f>
        <v>570.85153586854722</v>
      </c>
      <c r="H1911" s="24">
        <f>H1910+IF(Limit=Oui,MAX(0,K1910),K1910)</f>
        <v>570.85153586854722</v>
      </c>
      <c r="I1911" s="12">
        <f>Cp*RhoP/(J1911*RhoA)*dP/1000*MassivSS</f>
        <v>0.38880531791901352</v>
      </c>
      <c r="J1911" s="24">
        <f>IF(H1911&lt;600,425+0.773*H1911-1.69/1000*H1911^2+2.22/1000^2*H1911^3,IF(H1911&lt;735,666+13002/(738-H1911),IF(H1911&lt;900,545+17820/(H1911-731),650)))</f>
        <v>728.51923909109428</v>
      </c>
      <c r="K1911" s="12">
        <f>LambdaP*MassivSS/(dP/1000)/(J1911*RhoA)/(1+I1911/3)*(D1911-H1911)*DeltaT-(EXP(I1911/10)-1)*(D1911-D1910)</f>
        <v>0.20367358034897379</v>
      </c>
      <c r="L1911" s="24">
        <f>L1910+IF(Limit=Oui,MAX(0,O1910),O1910)</f>
        <v>570.85153586854722</v>
      </c>
      <c r="M1911" s="12">
        <f>Cp*RhoP/(N1911*RhoA)*dP/1000*MassivW</f>
        <v>0.38880531791901352</v>
      </c>
      <c r="N1911" s="24">
        <f>IF(L1911&lt;600,425+0.773*L1911-1.69/1000*L1911^2+2.22/1000^2*L1911^3,IF(L1911&lt;735,666+13002/(738-L1911),IF(L1911&lt;900,545+17820/(L1911-731),650)))</f>
        <v>728.51923909109428</v>
      </c>
      <c r="O1911" s="12">
        <f>LambdaP*MassivW/(dP/1000)/(N1911*RhoA)/(1+M1911/3)*(D1911-L1911)*DeltaT-(EXP(M1911/10)-1)*(D1911-D1910)</f>
        <v>0.20367358034897379</v>
      </c>
      <c r="P1911" s="24">
        <f>P1910+IF(Limit=Oui,MAX(0,S1910),S1910)</f>
        <v>570.85153586854722</v>
      </c>
      <c r="Q1911" s="12">
        <f>Cp*RhoP/(R1911*RhoA)*dP/1000*MassivSI</f>
        <v>0.38880531791901352</v>
      </c>
      <c r="R1911" s="24">
        <f>IF(P1911&lt;600,425+0.773*P1911-1.69/1000*P1911^2+2.22/1000^2*P1911^3,IF(P1911&lt;735,666+13002/(738-P1911),IF(P1911&lt;900,545+17820/(P1911-731),650)))</f>
        <v>728.51923909109428</v>
      </c>
      <c r="S1911" s="12">
        <f>LambdaP*MassivSI/(dP/1000)/(R1911*RhoA)/(1+Q1911/3)*(D1911-P1911)*DeltaT-(EXP(Q1911/10)-1)*(D1911-D1910)</f>
        <v>0.20367358034897379</v>
      </c>
    </row>
    <row r="1912" spans="2:19" x14ac:dyDescent="0.25">
      <c r="B1912" s="3">
        <f t="shared" si="116"/>
        <v>9470</v>
      </c>
      <c r="C1912" s="14">
        <f t="shared" si="117"/>
        <v>157.83333333333334</v>
      </c>
      <c r="D1912" s="11">
        <f t="shared" si="118"/>
        <v>1090.0632227488363</v>
      </c>
      <c r="E1912" s="11">
        <f t="shared" si="119"/>
        <v>571.05520944889622</v>
      </c>
      <c r="F1912" s="11">
        <f>L1912</f>
        <v>571.05520944889622</v>
      </c>
      <c r="G1912" s="11">
        <f>P1912</f>
        <v>571.05520944889622</v>
      </c>
      <c r="H1912" s="24">
        <f>H1911+IF(Limit=Oui,MAX(0,K1911),K1911)</f>
        <v>571.05520944889622</v>
      </c>
      <c r="I1912" s="12">
        <f>Cp*RhoP/(J1912*RhoA)*dP/1000*MassivSS</f>
        <v>0.38869510047088035</v>
      </c>
      <c r="J1912" s="24">
        <f>IF(H1912&lt;600,425+0.773*H1912-1.69/1000*H1912^2+2.22/1000^2*H1912^3,IF(H1912&lt;735,666+13002/(738-H1912),IF(H1912&lt;900,545+17820/(H1912-731),650)))</f>
        <v>728.72581625492057</v>
      </c>
      <c r="K1912" s="12">
        <f>LambdaP*MassivSS/(dP/1000)/(J1912*RhoA)/(1+I1912/3)*(D1912-H1912)*DeltaT-(EXP(I1912/10)-1)*(D1912-D1911)</f>
        <v>0.20357461222745135</v>
      </c>
      <c r="L1912" s="24">
        <f>L1911+IF(Limit=Oui,MAX(0,O1911),O1911)</f>
        <v>571.05520944889622</v>
      </c>
      <c r="M1912" s="12">
        <f>Cp*RhoP/(N1912*RhoA)*dP/1000*MassivW</f>
        <v>0.38869510047088035</v>
      </c>
      <c r="N1912" s="24">
        <f>IF(L1912&lt;600,425+0.773*L1912-1.69/1000*L1912^2+2.22/1000^2*L1912^3,IF(L1912&lt;735,666+13002/(738-L1912),IF(L1912&lt;900,545+17820/(L1912-731),650)))</f>
        <v>728.72581625492057</v>
      </c>
      <c r="O1912" s="12">
        <f>LambdaP*MassivW/(dP/1000)/(N1912*RhoA)/(1+M1912/3)*(D1912-L1912)*DeltaT-(EXP(M1912/10)-1)*(D1912-D1911)</f>
        <v>0.20357461222745135</v>
      </c>
      <c r="P1912" s="24">
        <f>P1911+IF(Limit=Oui,MAX(0,S1911),S1911)</f>
        <v>571.05520944889622</v>
      </c>
      <c r="Q1912" s="12">
        <f>Cp*RhoP/(R1912*RhoA)*dP/1000*MassivSI</f>
        <v>0.38869510047088035</v>
      </c>
      <c r="R1912" s="24">
        <f>IF(P1912&lt;600,425+0.773*P1912-1.69/1000*P1912^2+2.22/1000^2*P1912^3,IF(P1912&lt;735,666+13002/(738-P1912),IF(P1912&lt;900,545+17820/(P1912-731),650)))</f>
        <v>728.72581625492057</v>
      </c>
      <c r="S1912" s="12">
        <f>LambdaP*MassivSI/(dP/1000)/(R1912*RhoA)/(1+Q1912/3)*(D1912-P1912)*DeltaT-(EXP(Q1912/10)-1)*(D1912-D1911)</f>
        <v>0.20357461222745135</v>
      </c>
    </row>
    <row r="1913" spans="2:19" x14ac:dyDescent="0.25">
      <c r="B1913" s="3">
        <f t="shared" si="116"/>
        <v>9475</v>
      </c>
      <c r="C1913" s="14">
        <f t="shared" si="117"/>
        <v>157.91666666666666</v>
      </c>
      <c r="D1913" s="11">
        <f t="shared" si="118"/>
        <v>1090.142247854179</v>
      </c>
      <c r="E1913" s="11">
        <f t="shared" si="119"/>
        <v>571.25878406112372</v>
      </c>
      <c r="F1913" s="11">
        <f>L1913</f>
        <v>571.25878406112372</v>
      </c>
      <c r="G1913" s="11">
        <f>P1913</f>
        <v>571.25878406112372</v>
      </c>
      <c r="H1913" s="24">
        <f>H1912+IF(Limit=Oui,MAX(0,K1912),K1912)</f>
        <v>571.25878406112372</v>
      </c>
      <c r="I1913" s="12">
        <f>Cp*RhoP/(J1913*RhoA)*dP/1000*MassivSS</f>
        <v>0.38858490560825237</v>
      </c>
      <c r="J1913" s="24">
        <f>IF(H1913&lt;600,425+0.773*H1913-1.69/1000*H1913^2+2.22/1000^2*H1913^3,IF(H1913&lt;735,666+13002/(738-H1913),IF(H1913&lt;900,545+17820/(H1913-731),650)))</f>
        <v>728.93246823768345</v>
      </c>
      <c r="K1913" s="12">
        <f>LambdaP*MassivSS/(dP/1000)/(J1913*RhoA)/(1+I1913/3)*(D1913-H1913)*DeltaT-(EXP(I1913/10)-1)*(D1913-D1912)</f>
        <v>0.20347569618325256</v>
      </c>
      <c r="L1913" s="24">
        <f>L1912+IF(Limit=Oui,MAX(0,O1912),O1912)</f>
        <v>571.25878406112372</v>
      </c>
      <c r="M1913" s="12">
        <f>Cp*RhoP/(N1913*RhoA)*dP/1000*MassivW</f>
        <v>0.38858490560825237</v>
      </c>
      <c r="N1913" s="24">
        <f>IF(L1913&lt;600,425+0.773*L1913-1.69/1000*L1913^2+2.22/1000^2*L1913^3,IF(L1913&lt;735,666+13002/(738-L1913),IF(L1913&lt;900,545+17820/(L1913-731),650)))</f>
        <v>728.93246823768345</v>
      </c>
      <c r="O1913" s="12">
        <f>LambdaP*MassivW/(dP/1000)/(N1913*RhoA)/(1+M1913/3)*(D1913-L1913)*DeltaT-(EXP(M1913/10)-1)*(D1913-D1912)</f>
        <v>0.20347569618325256</v>
      </c>
      <c r="P1913" s="24">
        <f>P1912+IF(Limit=Oui,MAX(0,S1912),S1912)</f>
        <v>571.25878406112372</v>
      </c>
      <c r="Q1913" s="12">
        <f>Cp*RhoP/(R1913*RhoA)*dP/1000*MassivSI</f>
        <v>0.38858490560825237</v>
      </c>
      <c r="R1913" s="24">
        <f>IF(P1913&lt;600,425+0.773*P1913-1.69/1000*P1913^2+2.22/1000^2*P1913^3,IF(P1913&lt;735,666+13002/(738-P1913),IF(P1913&lt;900,545+17820/(P1913-731),650)))</f>
        <v>728.93246823768345</v>
      </c>
      <c r="S1913" s="12">
        <f>LambdaP*MassivSI/(dP/1000)/(R1913*RhoA)/(1+Q1913/3)*(D1913-P1913)*DeltaT-(EXP(Q1913/10)-1)*(D1913-D1912)</f>
        <v>0.20347569618325256</v>
      </c>
    </row>
    <row r="1914" spans="2:19" x14ac:dyDescent="0.25">
      <c r="B1914" s="3">
        <f t="shared" si="116"/>
        <v>9480</v>
      </c>
      <c r="C1914" s="14">
        <f t="shared" si="117"/>
        <v>158</v>
      </c>
      <c r="D1914" s="11">
        <f t="shared" si="118"/>
        <v>1090.2212313015837</v>
      </c>
      <c r="E1914" s="11">
        <f t="shared" si="119"/>
        <v>571.46225975730692</v>
      </c>
      <c r="F1914" s="11">
        <f>L1914</f>
        <v>571.46225975730692</v>
      </c>
      <c r="G1914" s="11">
        <f>P1914</f>
        <v>571.46225975730692</v>
      </c>
      <c r="H1914" s="24">
        <f>H1913+IF(Limit=Oui,MAX(0,K1913),K1913)</f>
        <v>571.46225975730692</v>
      </c>
      <c r="I1914" s="12">
        <f>Cp*RhoP/(J1914*RhoA)*dP/1000*MassivSS</f>
        <v>0.38847473339392119</v>
      </c>
      <c r="J1914" s="24">
        <f>IF(H1914&lt;600,425+0.773*H1914-1.69/1000*H1914^2+2.22/1000^2*H1914^3,IF(H1914&lt;735,666+13002/(738-H1914),IF(H1914&lt;900,545+17820/(H1914-731),650)))</f>
        <v>729.13919494915331</v>
      </c>
      <c r="K1914" s="12">
        <f>LambdaP*MassivSS/(dP/1000)/(J1914*RhoA)/(1+I1914/3)*(D1914-H1914)*DeltaT-(EXP(I1914/10)-1)*(D1914-D1913)</f>
        <v>0.20337683222609843</v>
      </c>
      <c r="L1914" s="24">
        <f>L1913+IF(Limit=Oui,MAX(0,O1913),O1913)</f>
        <v>571.46225975730692</v>
      </c>
      <c r="M1914" s="12">
        <f>Cp*RhoP/(N1914*RhoA)*dP/1000*MassivW</f>
        <v>0.38847473339392119</v>
      </c>
      <c r="N1914" s="24">
        <f>IF(L1914&lt;600,425+0.773*L1914-1.69/1000*L1914^2+2.22/1000^2*L1914^3,IF(L1914&lt;735,666+13002/(738-L1914),IF(L1914&lt;900,545+17820/(L1914-731),650)))</f>
        <v>729.13919494915331</v>
      </c>
      <c r="O1914" s="12">
        <f>LambdaP*MassivW/(dP/1000)/(N1914*RhoA)/(1+M1914/3)*(D1914-L1914)*DeltaT-(EXP(M1914/10)-1)*(D1914-D1913)</f>
        <v>0.20337683222609843</v>
      </c>
      <c r="P1914" s="24">
        <f>P1913+IF(Limit=Oui,MAX(0,S1913),S1913)</f>
        <v>571.46225975730692</v>
      </c>
      <c r="Q1914" s="12">
        <f>Cp*RhoP/(R1914*RhoA)*dP/1000*MassivSI</f>
        <v>0.38847473339392119</v>
      </c>
      <c r="R1914" s="24">
        <f>IF(P1914&lt;600,425+0.773*P1914-1.69/1000*P1914^2+2.22/1000^2*P1914^3,IF(P1914&lt;735,666+13002/(738-P1914),IF(P1914&lt;900,545+17820/(P1914-731),650)))</f>
        <v>729.13919494915331</v>
      </c>
      <c r="S1914" s="12">
        <f>LambdaP*MassivSI/(dP/1000)/(R1914*RhoA)/(1+Q1914/3)*(D1914-P1914)*DeltaT-(EXP(Q1914/10)-1)*(D1914-D1913)</f>
        <v>0.20337683222609843</v>
      </c>
    </row>
    <row r="1915" spans="2:19" x14ac:dyDescent="0.25">
      <c r="B1915" s="3">
        <f t="shared" si="116"/>
        <v>9485</v>
      </c>
      <c r="C1915" s="14">
        <f t="shared" si="117"/>
        <v>158.08333333333334</v>
      </c>
      <c r="D1915" s="11">
        <f t="shared" si="118"/>
        <v>1090.3001731349464</v>
      </c>
      <c r="E1915" s="11">
        <f t="shared" si="119"/>
        <v>571.66563658953305</v>
      </c>
      <c r="F1915" s="11">
        <f>L1915</f>
        <v>571.66563658953305</v>
      </c>
      <c r="G1915" s="11">
        <f>P1915</f>
        <v>571.66563658953305</v>
      </c>
      <c r="H1915" s="24">
        <f>H1914+IF(Limit=Oui,MAX(0,K1914),K1914)</f>
        <v>571.66563658953305</v>
      </c>
      <c r="I1915" s="12">
        <f>Cp*RhoP/(J1915*RhoA)*dP/1000*MassivSS</f>
        <v>0.38836458389054679</v>
      </c>
      <c r="J1915" s="24">
        <f>IF(H1915&lt;600,425+0.773*H1915-1.69/1000*H1915^2+2.22/1000^2*H1915^3,IF(H1915&lt;735,666+13002/(738-H1915),IF(H1915&lt;900,545+17820/(H1915-731),650)))</f>
        <v>729.34599629908564</v>
      </c>
      <c r="K1915" s="12">
        <f>LambdaP*MassivSS/(dP/1000)/(J1915*RhoA)/(1+I1915/3)*(D1915-H1915)*DeltaT-(EXP(I1915/10)-1)*(D1915-D1914)</f>
        <v>0.20327802036565348</v>
      </c>
      <c r="L1915" s="24">
        <f>L1914+IF(Limit=Oui,MAX(0,O1914),O1914)</f>
        <v>571.66563658953305</v>
      </c>
      <c r="M1915" s="12">
        <f>Cp*RhoP/(N1915*RhoA)*dP/1000*MassivW</f>
        <v>0.38836458389054679</v>
      </c>
      <c r="N1915" s="24">
        <f>IF(L1915&lt;600,425+0.773*L1915-1.69/1000*L1915^2+2.22/1000^2*L1915^3,IF(L1915&lt;735,666+13002/(738-L1915),IF(L1915&lt;900,545+17820/(L1915-731),650)))</f>
        <v>729.34599629908564</v>
      </c>
      <c r="O1915" s="12">
        <f>LambdaP*MassivW/(dP/1000)/(N1915*RhoA)/(1+M1915/3)*(D1915-L1915)*DeltaT-(EXP(M1915/10)-1)*(D1915-D1914)</f>
        <v>0.20327802036565348</v>
      </c>
      <c r="P1915" s="24">
        <f>P1914+IF(Limit=Oui,MAX(0,S1914),S1914)</f>
        <v>571.66563658953305</v>
      </c>
      <c r="Q1915" s="12">
        <f>Cp*RhoP/(R1915*RhoA)*dP/1000*MassivSI</f>
        <v>0.38836458389054679</v>
      </c>
      <c r="R1915" s="24">
        <f>IF(P1915&lt;600,425+0.773*P1915-1.69/1000*P1915^2+2.22/1000^2*P1915^3,IF(P1915&lt;735,666+13002/(738-P1915),IF(P1915&lt;900,545+17820/(P1915-731),650)))</f>
        <v>729.34599629908564</v>
      </c>
      <c r="S1915" s="12">
        <f>LambdaP*MassivSI/(dP/1000)/(R1915*RhoA)/(1+Q1915/3)*(D1915-P1915)*DeltaT-(EXP(Q1915/10)-1)*(D1915-D1914)</f>
        <v>0.20327802036565348</v>
      </c>
    </row>
    <row r="1916" spans="2:19" x14ac:dyDescent="0.25">
      <c r="B1916" s="3">
        <f t="shared" si="116"/>
        <v>9490</v>
      </c>
      <c r="C1916" s="14">
        <f t="shared" si="117"/>
        <v>158.16666666666666</v>
      </c>
      <c r="D1916" s="11">
        <f t="shared" si="118"/>
        <v>1090.3790733980948</v>
      </c>
      <c r="E1916" s="11">
        <f t="shared" si="119"/>
        <v>571.86891460989875</v>
      </c>
      <c r="F1916" s="11">
        <f>L1916</f>
        <v>571.86891460989875</v>
      </c>
      <c r="G1916" s="11">
        <f>P1916</f>
        <v>571.86891460989875</v>
      </c>
      <c r="H1916" s="24">
        <f>H1915+IF(Limit=Oui,MAX(0,K1915),K1915)</f>
        <v>571.86891460989875</v>
      </c>
      <c r="I1916" s="12">
        <f>Cp*RhoP/(J1916*RhoA)*dP/1000*MassivSS</f>
        <v>0.38825445716065649</v>
      </c>
      <c r="J1916" s="24">
        <f>IF(H1916&lt;600,425+0.773*H1916-1.69/1000*H1916^2+2.22/1000^2*H1916^3,IF(H1916&lt;735,666+13002/(738-H1916),IF(H1916&lt;900,545+17820/(H1916-731),650)))</f>
        <v>729.55287219722322</v>
      </c>
      <c r="K1916" s="12">
        <f>LambdaP*MassivSS/(dP/1000)/(J1916*RhoA)/(1+I1916/3)*(D1916-H1916)*DeltaT-(EXP(I1916/10)-1)*(D1916-D1915)</f>
        <v>0.20317926061139213</v>
      </c>
      <c r="L1916" s="24">
        <f>L1915+IF(Limit=Oui,MAX(0,O1915),O1915)</f>
        <v>571.86891460989875</v>
      </c>
      <c r="M1916" s="12">
        <f>Cp*RhoP/(N1916*RhoA)*dP/1000*MassivW</f>
        <v>0.38825445716065649</v>
      </c>
      <c r="N1916" s="24">
        <f>IF(L1916&lt;600,425+0.773*L1916-1.69/1000*L1916^2+2.22/1000^2*L1916^3,IF(L1916&lt;735,666+13002/(738-L1916),IF(L1916&lt;900,545+17820/(L1916-731),650)))</f>
        <v>729.55287219722322</v>
      </c>
      <c r="O1916" s="12">
        <f>LambdaP*MassivW/(dP/1000)/(N1916*RhoA)/(1+M1916/3)*(D1916-L1916)*DeltaT-(EXP(M1916/10)-1)*(D1916-D1915)</f>
        <v>0.20317926061139213</v>
      </c>
      <c r="P1916" s="24">
        <f>P1915+IF(Limit=Oui,MAX(0,S1915),S1915)</f>
        <v>571.86891460989875</v>
      </c>
      <c r="Q1916" s="12">
        <f>Cp*RhoP/(R1916*RhoA)*dP/1000*MassivSI</f>
        <v>0.38825445716065649</v>
      </c>
      <c r="R1916" s="24">
        <f>IF(P1916&lt;600,425+0.773*P1916-1.69/1000*P1916^2+2.22/1000^2*P1916^3,IF(P1916&lt;735,666+13002/(738-P1916),IF(P1916&lt;900,545+17820/(P1916-731),650)))</f>
        <v>729.55287219722322</v>
      </c>
      <c r="S1916" s="12">
        <f>LambdaP*MassivSI/(dP/1000)/(R1916*RhoA)/(1+Q1916/3)*(D1916-P1916)*DeltaT-(EXP(Q1916/10)-1)*(D1916-D1915)</f>
        <v>0.20317926061139213</v>
      </c>
    </row>
    <row r="1917" spans="2:19" x14ac:dyDescent="0.25">
      <c r="B1917" s="3">
        <f t="shared" si="116"/>
        <v>9495</v>
      </c>
      <c r="C1917" s="14">
        <f t="shared" si="117"/>
        <v>158.25</v>
      </c>
      <c r="D1917" s="11">
        <f t="shared" si="118"/>
        <v>1090.4579321347871</v>
      </c>
      <c r="E1917" s="11">
        <f t="shared" si="119"/>
        <v>572.07209387051012</v>
      </c>
      <c r="F1917" s="11">
        <f>L1917</f>
        <v>572.07209387051012</v>
      </c>
      <c r="G1917" s="11">
        <f>P1917</f>
        <v>572.07209387051012</v>
      </c>
      <c r="H1917" s="24">
        <f>H1916+IF(Limit=Oui,MAX(0,K1916),K1916)</f>
        <v>572.07209387051012</v>
      </c>
      <c r="I1917" s="12">
        <f>Cp*RhoP/(J1917*RhoA)*dP/1000*MassivSS</f>
        <v>0.38814435326664565</v>
      </c>
      <c r="J1917" s="24">
        <f>IF(H1917&lt;600,425+0.773*H1917-1.69/1000*H1917^2+2.22/1000^2*H1917^3,IF(H1917&lt;735,666+13002/(738-H1917),IF(H1917&lt;900,545+17820/(H1917-731),650)))</f>
        <v>729.75982255329461</v>
      </c>
      <c r="K1917" s="12">
        <f>LambdaP*MassivSS/(dP/1000)/(J1917*RhoA)/(1+I1917/3)*(D1917-H1917)*DeltaT-(EXP(I1917/10)-1)*(D1917-D1916)</f>
        <v>0.20308055297271574</v>
      </c>
      <c r="L1917" s="24">
        <f>L1916+IF(Limit=Oui,MAX(0,O1916),O1916)</f>
        <v>572.07209387051012</v>
      </c>
      <c r="M1917" s="12">
        <f>Cp*RhoP/(N1917*RhoA)*dP/1000*MassivW</f>
        <v>0.38814435326664565</v>
      </c>
      <c r="N1917" s="24">
        <f>IF(L1917&lt;600,425+0.773*L1917-1.69/1000*L1917^2+2.22/1000^2*L1917^3,IF(L1917&lt;735,666+13002/(738-L1917),IF(L1917&lt;900,545+17820/(L1917-731),650)))</f>
        <v>729.75982255329461</v>
      </c>
      <c r="O1917" s="12">
        <f>LambdaP*MassivW/(dP/1000)/(N1917*RhoA)/(1+M1917/3)*(D1917-L1917)*DeltaT-(EXP(M1917/10)-1)*(D1917-D1916)</f>
        <v>0.20308055297271574</v>
      </c>
      <c r="P1917" s="24">
        <f>P1916+IF(Limit=Oui,MAX(0,S1916),S1916)</f>
        <v>572.07209387051012</v>
      </c>
      <c r="Q1917" s="12">
        <f>Cp*RhoP/(R1917*RhoA)*dP/1000*MassivSI</f>
        <v>0.38814435326664565</v>
      </c>
      <c r="R1917" s="24">
        <f>IF(P1917&lt;600,425+0.773*P1917-1.69/1000*P1917^2+2.22/1000^2*P1917^3,IF(P1917&lt;735,666+13002/(738-P1917),IF(P1917&lt;900,545+17820/(P1917-731),650)))</f>
        <v>729.75982255329461</v>
      </c>
      <c r="S1917" s="12">
        <f>LambdaP*MassivSI/(dP/1000)/(R1917*RhoA)/(1+Q1917/3)*(D1917-P1917)*DeltaT-(EXP(Q1917/10)-1)*(D1917-D1916)</f>
        <v>0.20308055297271574</v>
      </c>
    </row>
    <row r="1918" spans="2:19" x14ac:dyDescent="0.25">
      <c r="B1918" s="3">
        <f t="shared" si="116"/>
        <v>9500</v>
      </c>
      <c r="C1918" s="14">
        <f t="shared" si="117"/>
        <v>158.33333333333334</v>
      </c>
      <c r="D1918" s="11">
        <f t="shared" si="118"/>
        <v>1090.5367493887125</v>
      </c>
      <c r="E1918" s="11">
        <f t="shared" si="119"/>
        <v>572.27517442348278</v>
      </c>
      <c r="F1918" s="11">
        <f>L1918</f>
        <v>572.27517442348278</v>
      </c>
      <c r="G1918" s="11">
        <f>P1918</f>
        <v>572.27517442348278</v>
      </c>
      <c r="H1918" s="24">
        <f>H1917+IF(Limit=Oui,MAX(0,K1917),K1917)</f>
        <v>572.27517442348278</v>
      </c>
      <c r="I1918" s="12">
        <f>Cp*RhoP/(J1918*RhoA)*dP/1000*MassivSS</f>
        <v>0.38803427227077769</v>
      </c>
      <c r="J1918" s="24">
        <f>IF(H1918&lt;600,425+0.773*H1918-1.69/1000*H1918^2+2.22/1000^2*H1918^3,IF(H1918&lt;735,666+13002/(738-H1918),IF(H1918&lt;900,545+17820/(H1918-731),650)))</f>
        <v>729.96684727701563</v>
      </c>
      <c r="K1918" s="12">
        <f>LambdaP*MassivSS/(dP/1000)/(J1918*RhoA)/(1+I1918/3)*(D1918-H1918)*DeltaT-(EXP(I1918/10)-1)*(D1918-D1917)</f>
        <v>0.20298189745891609</v>
      </c>
      <c r="L1918" s="24">
        <f>L1917+IF(Limit=Oui,MAX(0,O1917),O1917)</f>
        <v>572.27517442348278</v>
      </c>
      <c r="M1918" s="12">
        <f>Cp*RhoP/(N1918*RhoA)*dP/1000*MassivW</f>
        <v>0.38803427227077769</v>
      </c>
      <c r="N1918" s="24">
        <f>IF(L1918&lt;600,425+0.773*L1918-1.69/1000*L1918^2+2.22/1000^2*L1918^3,IF(L1918&lt;735,666+13002/(738-L1918),IF(L1918&lt;900,545+17820/(L1918-731),650)))</f>
        <v>729.96684727701563</v>
      </c>
      <c r="O1918" s="12">
        <f>LambdaP*MassivW/(dP/1000)/(N1918*RhoA)/(1+M1918/3)*(D1918-L1918)*DeltaT-(EXP(M1918/10)-1)*(D1918-D1917)</f>
        <v>0.20298189745891609</v>
      </c>
      <c r="P1918" s="24">
        <f>P1917+IF(Limit=Oui,MAX(0,S1917),S1917)</f>
        <v>572.27517442348278</v>
      </c>
      <c r="Q1918" s="12">
        <f>Cp*RhoP/(R1918*RhoA)*dP/1000*MassivSI</f>
        <v>0.38803427227077769</v>
      </c>
      <c r="R1918" s="24">
        <f>IF(P1918&lt;600,425+0.773*P1918-1.69/1000*P1918^2+2.22/1000^2*P1918^3,IF(P1918&lt;735,666+13002/(738-P1918),IF(P1918&lt;900,545+17820/(P1918-731),650)))</f>
        <v>729.96684727701563</v>
      </c>
      <c r="S1918" s="12">
        <f>LambdaP*MassivSI/(dP/1000)/(R1918*RhoA)/(1+Q1918/3)*(D1918-P1918)*DeltaT-(EXP(Q1918/10)-1)*(D1918-D1917)</f>
        <v>0.20298189745891609</v>
      </c>
    </row>
    <row r="1919" spans="2:19" x14ac:dyDescent="0.25">
      <c r="B1919" s="3">
        <f t="shared" si="116"/>
        <v>9505</v>
      </c>
      <c r="C1919" s="14">
        <f t="shared" si="117"/>
        <v>158.41666666666666</v>
      </c>
      <c r="D1919" s="11">
        <f t="shared" si="118"/>
        <v>1090.6155252034905</v>
      </c>
      <c r="E1919" s="11">
        <f t="shared" si="119"/>
        <v>572.47815632094171</v>
      </c>
      <c r="F1919" s="11">
        <f>L1919</f>
        <v>572.47815632094171</v>
      </c>
      <c r="G1919" s="11">
        <f>P1919</f>
        <v>572.47815632094171</v>
      </c>
      <c r="H1919" s="24">
        <f>H1918+IF(Limit=Oui,MAX(0,K1918),K1918)</f>
        <v>572.47815632094171</v>
      </c>
      <c r="I1919" s="12">
        <f>Cp*RhoP/(J1919*RhoA)*dP/1000*MassivSS</f>
        <v>0.38792421423518292</v>
      </c>
      <c r="J1919" s="24">
        <f>IF(H1919&lt;600,425+0.773*H1919-1.69/1000*H1919^2+2.22/1000^2*H1919^3,IF(H1919&lt;735,666+13002/(738-H1919),IF(H1919&lt;900,545+17820/(H1919-731),650)))</f>
        <v>730.17394627808994</v>
      </c>
      <c r="K1919" s="12">
        <f>LambdaP*MassivSS/(dP/1000)/(J1919*RhoA)/(1+I1919/3)*(D1919-H1919)*DeltaT-(EXP(I1919/10)-1)*(D1919-D1918)</f>
        <v>0.20288329407916691</v>
      </c>
      <c r="L1919" s="24">
        <f>L1918+IF(Limit=Oui,MAX(0,O1918),O1918)</f>
        <v>572.47815632094171</v>
      </c>
      <c r="M1919" s="12">
        <f>Cp*RhoP/(N1919*RhoA)*dP/1000*MassivW</f>
        <v>0.38792421423518292</v>
      </c>
      <c r="N1919" s="24">
        <f>IF(L1919&lt;600,425+0.773*L1919-1.69/1000*L1919^2+2.22/1000^2*L1919^3,IF(L1919&lt;735,666+13002/(738-L1919),IF(L1919&lt;900,545+17820/(L1919-731),650)))</f>
        <v>730.17394627808994</v>
      </c>
      <c r="O1919" s="12">
        <f>LambdaP*MassivW/(dP/1000)/(N1919*RhoA)/(1+M1919/3)*(D1919-L1919)*DeltaT-(EXP(M1919/10)-1)*(D1919-D1918)</f>
        <v>0.20288329407916691</v>
      </c>
      <c r="P1919" s="24">
        <f>P1918+IF(Limit=Oui,MAX(0,S1918),S1918)</f>
        <v>572.47815632094171</v>
      </c>
      <c r="Q1919" s="12">
        <f>Cp*RhoP/(R1919*RhoA)*dP/1000*MassivSI</f>
        <v>0.38792421423518292</v>
      </c>
      <c r="R1919" s="24">
        <f>IF(P1919&lt;600,425+0.773*P1919-1.69/1000*P1919^2+2.22/1000^2*P1919^3,IF(P1919&lt;735,666+13002/(738-P1919),IF(P1919&lt;900,545+17820/(P1919-731),650)))</f>
        <v>730.17394627808994</v>
      </c>
      <c r="S1919" s="12">
        <f>LambdaP*MassivSI/(dP/1000)/(R1919*RhoA)/(1+Q1919/3)*(D1919-P1919)*DeltaT-(EXP(Q1919/10)-1)*(D1919-D1918)</f>
        <v>0.20288329407916691</v>
      </c>
    </row>
    <row r="1920" spans="2:19" x14ac:dyDescent="0.25">
      <c r="B1920" s="3">
        <f t="shared" si="116"/>
        <v>9510</v>
      </c>
      <c r="C1920" s="14">
        <f t="shared" si="117"/>
        <v>158.5</v>
      </c>
      <c r="D1920" s="11">
        <f t="shared" si="118"/>
        <v>1090.6942596226731</v>
      </c>
      <c r="E1920" s="11">
        <f t="shared" si="119"/>
        <v>572.68103961502084</v>
      </c>
      <c r="F1920" s="11">
        <f>L1920</f>
        <v>572.68103961502084</v>
      </c>
      <c r="G1920" s="11">
        <f>P1920</f>
        <v>572.68103961502084</v>
      </c>
      <c r="H1920" s="24">
        <f>H1919+IF(Limit=Oui,MAX(0,K1919),K1919)</f>
        <v>572.68103961502084</v>
      </c>
      <c r="I1920" s="12">
        <f>Cp*RhoP/(J1920*RhoA)*dP/1000*MassivSS</f>
        <v>0.38781417922185957</v>
      </c>
      <c r="J1920" s="24">
        <f>IF(H1920&lt;600,425+0.773*H1920-1.69/1000*H1920^2+2.22/1000^2*H1920^3,IF(H1920&lt;735,666+13002/(738-H1920),IF(H1920&lt;900,545+17820/(H1920-731),650)))</f>
        <v>730.3811194662087</v>
      </c>
      <c r="K1920" s="12">
        <f>LambdaP*MassivSS/(dP/1000)/(J1920*RhoA)/(1+I1920/3)*(D1920-H1920)*DeltaT-(EXP(I1920/10)-1)*(D1920-D1919)</f>
        <v>0.20278474284248865</v>
      </c>
      <c r="L1920" s="24">
        <f>L1919+IF(Limit=Oui,MAX(0,O1919),O1919)</f>
        <v>572.68103961502084</v>
      </c>
      <c r="M1920" s="12">
        <f>Cp*RhoP/(N1920*RhoA)*dP/1000*MassivW</f>
        <v>0.38781417922185957</v>
      </c>
      <c r="N1920" s="24">
        <f>IF(L1920&lt;600,425+0.773*L1920-1.69/1000*L1920^2+2.22/1000^2*L1920^3,IF(L1920&lt;735,666+13002/(738-L1920),IF(L1920&lt;900,545+17820/(L1920-731),650)))</f>
        <v>730.3811194662087</v>
      </c>
      <c r="O1920" s="12">
        <f>LambdaP*MassivW/(dP/1000)/(N1920*RhoA)/(1+M1920/3)*(D1920-L1920)*DeltaT-(EXP(M1920/10)-1)*(D1920-D1919)</f>
        <v>0.20278474284248865</v>
      </c>
      <c r="P1920" s="24">
        <f>P1919+IF(Limit=Oui,MAX(0,S1919),S1919)</f>
        <v>572.68103961502084</v>
      </c>
      <c r="Q1920" s="12">
        <f>Cp*RhoP/(R1920*RhoA)*dP/1000*MassivSI</f>
        <v>0.38781417922185957</v>
      </c>
      <c r="R1920" s="24">
        <f>IF(P1920&lt;600,425+0.773*P1920-1.69/1000*P1920^2+2.22/1000^2*P1920^3,IF(P1920&lt;735,666+13002/(738-P1920),IF(P1920&lt;900,545+17820/(P1920-731),650)))</f>
        <v>730.3811194662087</v>
      </c>
      <c r="S1920" s="12">
        <f>LambdaP*MassivSI/(dP/1000)/(R1920*RhoA)/(1+Q1920/3)*(D1920-P1920)*DeltaT-(EXP(Q1920/10)-1)*(D1920-D1919)</f>
        <v>0.20278474284248865</v>
      </c>
    </row>
    <row r="1921" spans="2:19" x14ac:dyDescent="0.25">
      <c r="B1921" s="3">
        <f t="shared" si="116"/>
        <v>9515</v>
      </c>
      <c r="C1921" s="14">
        <f t="shared" si="117"/>
        <v>158.58333333333334</v>
      </c>
      <c r="D1921" s="11">
        <f t="shared" si="118"/>
        <v>1090.7729526897429</v>
      </c>
      <c r="E1921" s="11">
        <f t="shared" si="119"/>
        <v>572.88382435786332</v>
      </c>
      <c r="F1921" s="11">
        <f>L1921</f>
        <v>572.88382435786332</v>
      </c>
      <c r="G1921" s="11">
        <f>P1921</f>
        <v>572.88382435786332</v>
      </c>
      <c r="H1921" s="24">
        <f>H1920+IF(Limit=Oui,MAX(0,K1920),K1920)</f>
        <v>572.88382435786332</v>
      </c>
      <c r="I1921" s="12">
        <f>Cp*RhoP/(J1921*RhoA)*dP/1000*MassivSS</f>
        <v>0.38770416729267343</v>
      </c>
      <c r="J1921" s="24">
        <f>IF(H1921&lt;600,425+0.773*H1921-1.69/1000*H1921^2+2.22/1000^2*H1921^3,IF(H1921&lt;735,666+13002/(738-H1921),IF(H1921&lt;900,545+17820/(H1921-731),650)))</f>
        <v>730.58836675105135</v>
      </c>
      <c r="K1921" s="12">
        <f>LambdaP*MassivSS/(dP/1000)/(J1921*RhoA)/(1+I1921/3)*(D1921-H1921)*DeltaT-(EXP(I1921/10)-1)*(D1921-D1920)</f>
        <v>0.20268624375784666</v>
      </c>
      <c r="L1921" s="24">
        <f>L1920+IF(Limit=Oui,MAX(0,O1920),O1920)</f>
        <v>572.88382435786332</v>
      </c>
      <c r="M1921" s="12">
        <f>Cp*RhoP/(N1921*RhoA)*dP/1000*MassivW</f>
        <v>0.38770416729267343</v>
      </c>
      <c r="N1921" s="24">
        <f>IF(L1921&lt;600,425+0.773*L1921-1.69/1000*L1921^2+2.22/1000^2*L1921^3,IF(L1921&lt;735,666+13002/(738-L1921),IF(L1921&lt;900,545+17820/(L1921-731),650)))</f>
        <v>730.58836675105135</v>
      </c>
      <c r="O1921" s="12">
        <f>LambdaP*MassivW/(dP/1000)/(N1921*RhoA)/(1+M1921/3)*(D1921-L1921)*DeltaT-(EXP(M1921/10)-1)*(D1921-D1920)</f>
        <v>0.20268624375784666</v>
      </c>
      <c r="P1921" s="24">
        <f>P1920+IF(Limit=Oui,MAX(0,S1920),S1920)</f>
        <v>572.88382435786332</v>
      </c>
      <c r="Q1921" s="12">
        <f>Cp*RhoP/(R1921*RhoA)*dP/1000*MassivSI</f>
        <v>0.38770416729267343</v>
      </c>
      <c r="R1921" s="24">
        <f>IF(P1921&lt;600,425+0.773*P1921-1.69/1000*P1921^2+2.22/1000^2*P1921^3,IF(P1921&lt;735,666+13002/(738-P1921),IF(P1921&lt;900,545+17820/(P1921-731),650)))</f>
        <v>730.58836675105135</v>
      </c>
      <c r="S1921" s="12">
        <f>LambdaP*MassivSI/(dP/1000)/(R1921*RhoA)/(1+Q1921/3)*(D1921-P1921)*DeltaT-(EXP(Q1921/10)-1)*(D1921-D1920)</f>
        <v>0.20268624375784666</v>
      </c>
    </row>
    <row r="1922" spans="2:19" x14ac:dyDescent="0.25">
      <c r="B1922" s="3">
        <f t="shared" si="116"/>
        <v>9520</v>
      </c>
      <c r="C1922" s="14">
        <f t="shared" si="117"/>
        <v>158.66666666666666</v>
      </c>
      <c r="D1922" s="11">
        <f t="shared" si="118"/>
        <v>1090.8516044481139</v>
      </c>
      <c r="E1922" s="11">
        <f t="shared" si="119"/>
        <v>573.08651060162117</v>
      </c>
      <c r="F1922" s="11">
        <f>L1922</f>
        <v>573.08651060162117</v>
      </c>
      <c r="G1922" s="11">
        <f>P1922</f>
        <v>573.08651060162117</v>
      </c>
      <c r="H1922" s="24">
        <f>H1921+IF(Limit=Oui,MAX(0,K1921),K1921)</f>
        <v>573.08651060162117</v>
      </c>
      <c r="I1922" s="12">
        <f>Cp*RhoP/(J1922*RhoA)*dP/1000*MassivSS</f>
        <v>0.38759417850935768</v>
      </c>
      <c r="J1922" s="24">
        <f>IF(H1922&lt;600,425+0.773*H1922-1.69/1000*H1922^2+2.22/1000^2*H1922^3,IF(H1922&lt;735,666+13002/(738-H1922),IF(H1922&lt;900,545+17820/(H1922-731),650)))</f>
        <v>730.79568804228597</v>
      </c>
      <c r="K1922" s="12">
        <f>LambdaP*MassivSS/(dP/1000)/(J1922*RhoA)/(1+I1922/3)*(D1922-H1922)*DeltaT-(EXP(I1922/10)-1)*(D1922-D1921)</f>
        <v>0.20258779683405337</v>
      </c>
      <c r="L1922" s="24">
        <f>L1921+IF(Limit=Oui,MAX(0,O1921),O1921)</f>
        <v>573.08651060162117</v>
      </c>
      <c r="M1922" s="12">
        <f>Cp*RhoP/(N1922*RhoA)*dP/1000*MassivW</f>
        <v>0.38759417850935768</v>
      </c>
      <c r="N1922" s="24">
        <f>IF(L1922&lt;600,425+0.773*L1922-1.69/1000*L1922^2+2.22/1000^2*L1922^3,IF(L1922&lt;735,666+13002/(738-L1922),IF(L1922&lt;900,545+17820/(L1922-731),650)))</f>
        <v>730.79568804228597</v>
      </c>
      <c r="O1922" s="12">
        <f>LambdaP*MassivW/(dP/1000)/(N1922*RhoA)/(1+M1922/3)*(D1922-L1922)*DeltaT-(EXP(M1922/10)-1)*(D1922-D1921)</f>
        <v>0.20258779683405337</v>
      </c>
      <c r="P1922" s="24">
        <f>P1921+IF(Limit=Oui,MAX(0,S1921),S1921)</f>
        <v>573.08651060162117</v>
      </c>
      <c r="Q1922" s="12">
        <f>Cp*RhoP/(R1922*RhoA)*dP/1000*MassivSI</f>
        <v>0.38759417850935768</v>
      </c>
      <c r="R1922" s="24">
        <f>IF(P1922&lt;600,425+0.773*P1922-1.69/1000*P1922^2+2.22/1000^2*P1922^3,IF(P1922&lt;735,666+13002/(738-P1922),IF(P1922&lt;900,545+17820/(P1922-731),650)))</f>
        <v>730.79568804228597</v>
      </c>
      <c r="S1922" s="12">
        <f>LambdaP*MassivSI/(dP/1000)/(R1922*RhoA)/(1+Q1922/3)*(D1922-P1922)*DeltaT-(EXP(Q1922/10)-1)*(D1922-D1921)</f>
        <v>0.20258779683405337</v>
      </c>
    </row>
    <row r="1923" spans="2:19" x14ac:dyDescent="0.25">
      <c r="B1923" s="3">
        <f t="shared" si="116"/>
        <v>9525</v>
      </c>
      <c r="C1923" s="14">
        <f t="shared" si="117"/>
        <v>158.75</v>
      </c>
      <c r="D1923" s="11">
        <f t="shared" si="118"/>
        <v>1090.9302149411328</v>
      </c>
      <c r="E1923" s="11">
        <f t="shared" si="119"/>
        <v>573.28909839845528</v>
      </c>
      <c r="F1923" s="11">
        <f>L1923</f>
        <v>573.28909839845528</v>
      </c>
      <c r="G1923" s="11">
        <f>P1923</f>
        <v>573.28909839845528</v>
      </c>
      <c r="H1923" s="24">
        <f>H1922+IF(Limit=Oui,MAX(0,K1922),K1922)</f>
        <v>573.28909839845528</v>
      </c>
      <c r="I1923" s="12">
        <f>Cp*RhoP/(J1923*RhoA)*dP/1000*MassivSS</f>
        <v>0.38748421293351282</v>
      </c>
      <c r="J1923" s="24">
        <f>IF(H1923&lt;600,425+0.773*H1923-1.69/1000*H1923^2+2.22/1000^2*H1923^3,IF(H1923&lt;735,666+13002/(738-H1923),IF(H1923&lt;900,545+17820/(H1923-731),650)))</f>
        <v>731.00308324956973</v>
      </c>
      <c r="K1923" s="12">
        <f>LambdaP*MassivSS/(dP/1000)/(J1923*RhoA)/(1+I1923/3)*(D1923-H1923)*DeltaT-(EXP(I1923/10)-1)*(D1923-D1922)</f>
        <v>0.20248940207979499</v>
      </c>
      <c r="L1923" s="24">
        <f>L1922+IF(Limit=Oui,MAX(0,O1922),O1922)</f>
        <v>573.28909839845528</v>
      </c>
      <c r="M1923" s="12">
        <f>Cp*RhoP/(N1923*RhoA)*dP/1000*MassivW</f>
        <v>0.38748421293351282</v>
      </c>
      <c r="N1923" s="24">
        <f>IF(L1923&lt;600,425+0.773*L1923-1.69/1000*L1923^2+2.22/1000^2*L1923^3,IF(L1923&lt;735,666+13002/(738-L1923),IF(L1923&lt;900,545+17820/(L1923-731),650)))</f>
        <v>731.00308324956973</v>
      </c>
      <c r="O1923" s="12">
        <f>LambdaP*MassivW/(dP/1000)/(N1923*RhoA)/(1+M1923/3)*(D1923-L1923)*DeltaT-(EXP(M1923/10)-1)*(D1923-D1922)</f>
        <v>0.20248940207979499</v>
      </c>
      <c r="P1923" s="24">
        <f>P1922+IF(Limit=Oui,MAX(0,S1922),S1922)</f>
        <v>573.28909839845528</v>
      </c>
      <c r="Q1923" s="12">
        <f>Cp*RhoP/(R1923*RhoA)*dP/1000*MassivSI</f>
        <v>0.38748421293351282</v>
      </c>
      <c r="R1923" s="24">
        <f>IF(P1923&lt;600,425+0.773*P1923-1.69/1000*P1923^2+2.22/1000^2*P1923^3,IF(P1923&lt;735,666+13002/(738-P1923),IF(P1923&lt;900,545+17820/(P1923-731),650)))</f>
        <v>731.00308324956973</v>
      </c>
      <c r="S1923" s="12">
        <f>LambdaP*MassivSI/(dP/1000)/(R1923*RhoA)/(1+Q1923/3)*(D1923-P1923)*DeltaT-(EXP(Q1923/10)-1)*(D1923-D1922)</f>
        <v>0.20248940207979499</v>
      </c>
    </row>
    <row r="1924" spans="2:19" x14ac:dyDescent="0.25">
      <c r="B1924" s="3">
        <f t="shared" si="116"/>
        <v>9530</v>
      </c>
      <c r="C1924" s="14">
        <f t="shared" si="117"/>
        <v>158.83333333333334</v>
      </c>
      <c r="D1924" s="11">
        <f t="shared" si="118"/>
        <v>1091.0087842120765</v>
      </c>
      <c r="E1924" s="11">
        <f t="shared" si="119"/>
        <v>573.49158780053506</v>
      </c>
      <c r="F1924" s="11">
        <f>L1924</f>
        <v>573.49158780053506</v>
      </c>
      <c r="G1924" s="11">
        <f>P1924</f>
        <v>573.49158780053506</v>
      </c>
      <c r="H1924" s="24">
        <f>H1923+IF(Limit=Oui,MAX(0,K1923),K1923)</f>
        <v>573.49158780053506</v>
      </c>
      <c r="I1924" s="12">
        <f>Cp*RhoP/(J1924*RhoA)*dP/1000*MassivSS</f>
        <v>0.3873742706266069</v>
      </c>
      <c r="J1924" s="24">
        <f>IF(H1924&lt;600,425+0.773*H1924-1.69/1000*H1924^2+2.22/1000^2*H1924^3,IF(H1924&lt;735,666+13002/(738-H1924),IF(H1924&lt;900,545+17820/(H1924-731),650)))</f>
        <v>731.21055228254863</v>
      </c>
      <c r="K1924" s="12">
        <f>LambdaP*MassivSS/(dP/1000)/(J1924*RhoA)/(1+I1924/3)*(D1924-H1924)*DeltaT-(EXP(I1924/10)-1)*(D1924-D1923)</f>
        <v>0.20239105950372133</v>
      </c>
      <c r="L1924" s="24">
        <f>L1923+IF(Limit=Oui,MAX(0,O1923),O1923)</f>
        <v>573.49158780053506</v>
      </c>
      <c r="M1924" s="12">
        <f>Cp*RhoP/(N1924*RhoA)*dP/1000*MassivW</f>
        <v>0.3873742706266069</v>
      </c>
      <c r="N1924" s="24">
        <f>IF(L1924&lt;600,425+0.773*L1924-1.69/1000*L1924^2+2.22/1000^2*L1924^3,IF(L1924&lt;735,666+13002/(738-L1924),IF(L1924&lt;900,545+17820/(L1924-731),650)))</f>
        <v>731.21055228254863</v>
      </c>
      <c r="O1924" s="12">
        <f>LambdaP*MassivW/(dP/1000)/(N1924*RhoA)/(1+M1924/3)*(D1924-L1924)*DeltaT-(EXP(M1924/10)-1)*(D1924-D1923)</f>
        <v>0.20239105950372133</v>
      </c>
      <c r="P1924" s="24">
        <f>P1923+IF(Limit=Oui,MAX(0,S1923),S1923)</f>
        <v>573.49158780053506</v>
      </c>
      <c r="Q1924" s="12">
        <f>Cp*RhoP/(R1924*RhoA)*dP/1000*MassivSI</f>
        <v>0.3873742706266069</v>
      </c>
      <c r="R1924" s="24">
        <f>IF(P1924&lt;600,425+0.773*P1924-1.69/1000*P1924^2+2.22/1000^2*P1924^3,IF(P1924&lt;735,666+13002/(738-P1924),IF(P1924&lt;900,545+17820/(P1924-731),650)))</f>
        <v>731.21055228254863</v>
      </c>
      <c r="S1924" s="12">
        <f>LambdaP*MassivSI/(dP/1000)/(R1924*RhoA)/(1+Q1924/3)*(D1924-P1924)*DeltaT-(EXP(Q1924/10)-1)*(D1924-D1923)</f>
        <v>0.20239105950372133</v>
      </c>
    </row>
    <row r="1925" spans="2:19" x14ac:dyDescent="0.25">
      <c r="B1925" s="3">
        <f t="shared" si="116"/>
        <v>9535</v>
      </c>
      <c r="C1925" s="14">
        <f t="shared" si="117"/>
        <v>158.91666666666666</v>
      </c>
      <c r="D1925" s="11">
        <f t="shared" si="118"/>
        <v>1091.0873123041554</v>
      </c>
      <c r="E1925" s="11">
        <f t="shared" si="119"/>
        <v>573.69397886003878</v>
      </c>
      <c r="F1925" s="11">
        <f>L1925</f>
        <v>573.69397886003878</v>
      </c>
      <c r="G1925" s="11">
        <f>P1925</f>
        <v>573.69397886003878</v>
      </c>
      <c r="H1925" s="24">
        <f>H1924+IF(Limit=Oui,MAX(0,K1924),K1924)</f>
        <v>573.69397886003878</v>
      </c>
      <c r="I1925" s="12">
        <f>Cp*RhoP/(J1925*RhoA)*dP/1000*MassivSS</f>
        <v>0.38726435164997486</v>
      </c>
      <c r="J1925" s="24">
        <f>IF(H1925&lt;600,425+0.773*H1925-1.69/1000*H1925^2+2.22/1000^2*H1925^3,IF(H1925&lt;735,666+13002/(738-H1925),IF(H1925&lt;900,545+17820/(H1925-731),650)))</f>
        <v>731.41809505085916</v>
      </c>
      <c r="K1925" s="12">
        <f>LambdaP*MassivSS/(dP/1000)/(J1925*RhoA)/(1+I1925/3)*(D1925-H1925)*DeltaT-(EXP(I1925/10)-1)*(D1925-D1924)</f>
        <v>0.20229276911425786</v>
      </c>
      <c r="L1925" s="24">
        <f>L1924+IF(Limit=Oui,MAX(0,O1924),O1924)</f>
        <v>573.69397886003878</v>
      </c>
      <c r="M1925" s="12">
        <f>Cp*RhoP/(N1925*RhoA)*dP/1000*MassivW</f>
        <v>0.38726435164997486</v>
      </c>
      <c r="N1925" s="24">
        <f>IF(L1925&lt;600,425+0.773*L1925-1.69/1000*L1925^2+2.22/1000^2*L1925^3,IF(L1925&lt;735,666+13002/(738-L1925),IF(L1925&lt;900,545+17820/(L1925-731),650)))</f>
        <v>731.41809505085916</v>
      </c>
      <c r="O1925" s="12">
        <f>LambdaP*MassivW/(dP/1000)/(N1925*RhoA)/(1+M1925/3)*(D1925-L1925)*DeltaT-(EXP(M1925/10)-1)*(D1925-D1924)</f>
        <v>0.20229276911425786</v>
      </c>
      <c r="P1925" s="24">
        <f>P1924+IF(Limit=Oui,MAX(0,S1924),S1924)</f>
        <v>573.69397886003878</v>
      </c>
      <c r="Q1925" s="12">
        <f>Cp*RhoP/(R1925*RhoA)*dP/1000*MassivSI</f>
        <v>0.38726435164997486</v>
      </c>
      <c r="R1925" s="24">
        <f>IF(P1925&lt;600,425+0.773*P1925-1.69/1000*P1925^2+2.22/1000^2*P1925^3,IF(P1925&lt;735,666+13002/(738-P1925),IF(P1925&lt;900,545+17820/(P1925-731),650)))</f>
        <v>731.41809505085916</v>
      </c>
      <c r="S1925" s="12">
        <f>LambdaP*MassivSI/(dP/1000)/(R1925*RhoA)/(1+Q1925/3)*(D1925-P1925)*DeltaT-(EXP(Q1925/10)-1)*(D1925-D1924)</f>
        <v>0.20229276911425786</v>
      </c>
    </row>
    <row r="1926" spans="2:19" x14ac:dyDescent="0.25">
      <c r="B1926" s="3">
        <f t="shared" si="116"/>
        <v>9540</v>
      </c>
      <c r="C1926" s="14">
        <f t="shared" si="117"/>
        <v>159</v>
      </c>
      <c r="D1926" s="11">
        <f t="shared" si="118"/>
        <v>1091.165799260511</v>
      </c>
      <c r="E1926" s="11">
        <f t="shared" si="119"/>
        <v>573.89627162915303</v>
      </c>
      <c r="F1926" s="11">
        <f>L1926</f>
        <v>573.89627162915303</v>
      </c>
      <c r="G1926" s="11">
        <f>P1926</f>
        <v>573.89627162915303</v>
      </c>
      <c r="H1926" s="24">
        <f>H1925+IF(Limit=Oui,MAX(0,K1925),K1925)</f>
        <v>573.89627162915303</v>
      </c>
      <c r="I1926" s="12">
        <f>Cp*RhoP/(J1926*RhoA)*dP/1000*MassivSS</f>
        <v>0.38715445606481935</v>
      </c>
      <c r="J1926" s="24">
        <f>IF(H1926&lt;600,425+0.773*H1926-1.69/1000*H1926^2+2.22/1000^2*H1926^3,IF(H1926&lt;735,666+13002/(738-H1926),IF(H1926&lt;900,545+17820/(H1926-731),650)))</f>
        <v>731.62571146412733</v>
      </c>
      <c r="K1926" s="12">
        <f>LambdaP*MassivSS/(dP/1000)/(J1926*RhoA)/(1+I1926/3)*(D1926-H1926)*DeltaT-(EXP(I1926/10)-1)*(D1926-D1925)</f>
        <v>0.20219453091980336</v>
      </c>
      <c r="L1926" s="24">
        <f>L1925+IF(Limit=Oui,MAX(0,O1925),O1925)</f>
        <v>573.89627162915303</v>
      </c>
      <c r="M1926" s="12">
        <f>Cp*RhoP/(N1926*RhoA)*dP/1000*MassivW</f>
        <v>0.38715445606481935</v>
      </c>
      <c r="N1926" s="24">
        <f>IF(L1926&lt;600,425+0.773*L1926-1.69/1000*L1926^2+2.22/1000^2*L1926^3,IF(L1926&lt;735,666+13002/(738-L1926),IF(L1926&lt;900,545+17820/(L1926-731),650)))</f>
        <v>731.62571146412733</v>
      </c>
      <c r="O1926" s="12">
        <f>LambdaP*MassivW/(dP/1000)/(N1926*RhoA)/(1+M1926/3)*(D1926-L1926)*DeltaT-(EXP(M1926/10)-1)*(D1926-D1925)</f>
        <v>0.20219453091980336</v>
      </c>
      <c r="P1926" s="24">
        <f>P1925+IF(Limit=Oui,MAX(0,S1925),S1925)</f>
        <v>573.89627162915303</v>
      </c>
      <c r="Q1926" s="12">
        <f>Cp*RhoP/(R1926*RhoA)*dP/1000*MassivSI</f>
        <v>0.38715445606481935</v>
      </c>
      <c r="R1926" s="24">
        <f>IF(P1926&lt;600,425+0.773*P1926-1.69/1000*P1926^2+2.22/1000^2*P1926^3,IF(P1926&lt;735,666+13002/(738-P1926),IF(P1926&lt;900,545+17820/(P1926-731),650)))</f>
        <v>731.62571146412733</v>
      </c>
      <c r="S1926" s="12">
        <f>LambdaP*MassivSI/(dP/1000)/(R1926*RhoA)/(1+Q1926/3)*(D1926-P1926)*DeltaT-(EXP(Q1926/10)-1)*(D1926-D1925)</f>
        <v>0.20219453091980336</v>
      </c>
    </row>
    <row r="1927" spans="2:19" x14ac:dyDescent="0.25">
      <c r="B1927" s="3">
        <f t="shared" si="116"/>
        <v>9545</v>
      </c>
      <c r="C1927" s="14">
        <f t="shared" si="117"/>
        <v>159.08333333333334</v>
      </c>
      <c r="D1927" s="11">
        <f t="shared" si="118"/>
        <v>1091.2442451242173</v>
      </c>
      <c r="E1927" s="11">
        <f t="shared" si="119"/>
        <v>574.0984661600728</v>
      </c>
      <c r="F1927" s="11">
        <f>L1927</f>
        <v>574.0984661600728</v>
      </c>
      <c r="G1927" s="11">
        <f>P1927</f>
        <v>574.0984661600728</v>
      </c>
      <c r="H1927" s="24">
        <f>H1926+IF(Limit=Oui,MAX(0,K1926),K1926)</f>
        <v>574.0984661600728</v>
      </c>
      <c r="I1927" s="12">
        <f>Cp*RhoP/(J1927*RhoA)*dP/1000*MassivSS</f>
        <v>0.3870445839322097</v>
      </c>
      <c r="J1927" s="24">
        <f>IF(H1927&lt;600,425+0.773*H1927-1.69/1000*H1927^2+2.22/1000^2*H1927^3,IF(H1927&lt;735,666+13002/(738-H1927),IF(H1927&lt;900,545+17820/(H1927-731),650)))</f>
        <v>731.83340143197006</v>
      </c>
      <c r="K1927" s="12">
        <f>LambdaP*MassivSS/(dP/1000)/(J1927*RhoA)/(1+I1927/3)*(D1927-H1927)*DeltaT-(EXP(I1927/10)-1)*(D1927-D1926)</f>
        <v>0.202096344928613</v>
      </c>
      <c r="L1927" s="24">
        <f>L1926+IF(Limit=Oui,MAX(0,O1926),O1926)</f>
        <v>574.0984661600728</v>
      </c>
      <c r="M1927" s="12">
        <f>Cp*RhoP/(N1927*RhoA)*dP/1000*MassivW</f>
        <v>0.3870445839322097</v>
      </c>
      <c r="N1927" s="24">
        <f>IF(L1927&lt;600,425+0.773*L1927-1.69/1000*L1927^2+2.22/1000^2*L1927^3,IF(L1927&lt;735,666+13002/(738-L1927),IF(L1927&lt;900,545+17820/(L1927-731),650)))</f>
        <v>731.83340143197006</v>
      </c>
      <c r="O1927" s="12">
        <f>LambdaP*MassivW/(dP/1000)/(N1927*RhoA)/(1+M1927/3)*(D1927-L1927)*DeltaT-(EXP(M1927/10)-1)*(D1927-D1926)</f>
        <v>0.202096344928613</v>
      </c>
      <c r="P1927" s="24">
        <f>P1926+IF(Limit=Oui,MAX(0,S1926),S1926)</f>
        <v>574.0984661600728</v>
      </c>
      <c r="Q1927" s="12">
        <f>Cp*RhoP/(R1927*RhoA)*dP/1000*MassivSI</f>
        <v>0.3870445839322097</v>
      </c>
      <c r="R1927" s="24">
        <f>IF(P1927&lt;600,425+0.773*P1927-1.69/1000*P1927^2+2.22/1000^2*P1927^3,IF(P1927&lt;735,666+13002/(738-P1927),IF(P1927&lt;900,545+17820/(P1927-731),650)))</f>
        <v>731.83340143197006</v>
      </c>
      <c r="S1927" s="12">
        <f>LambdaP*MassivSI/(dP/1000)/(R1927*RhoA)/(1+Q1927/3)*(D1927-P1927)*DeltaT-(EXP(Q1927/10)-1)*(D1927-D1926)</f>
        <v>0.202096344928613</v>
      </c>
    </row>
    <row r="1928" spans="2:19" x14ac:dyDescent="0.25">
      <c r="B1928" s="3">
        <f t="shared" si="116"/>
        <v>9550</v>
      </c>
      <c r="C1928" s="14">
        <f t="shared" si="117"/>
        <v>159.16666666666666</v>
      </c>
      <c r="D1928" s="11">
        <f t="shared" si="118"/>
        <v>1091.3226499382811</v>
      </c>
      <c r="E1928" s="11">
        <f t="shared" si="119"/>
        <v>574.30056250500138</v>
      </c>
      <c r="F1928" s="11">
        <f>L1928</f>
        <v>574.30056250500138</v>
      </c>
      <c r="G1928" s="11">
        <f>P1928</f>
        <v>574.30056250500138</v>
      </c>
      <c r="H1928" s="24">
        <f>H1927+IF(Limit=Oui,MAX(0,K1927),K1927)</f>
        <v>574.30056250500138</v>
      </c>
      <c r="I1928" s="12">
        <f>Cp*RhoP/(J1928*RhoA)*dP/1000*MassivSS</f>
        <v>0.3869347353130827</v>
      </c>
      <c r="J1928" s="24">
        <f>IF(H1928&lt;600,425+0.773*H1928-1.69/1000*H1928^2+2.22/1000^2*H1928^3,IF(H1928&lt;735,666+13002/(738-H1928),IF(H1928&lt;900,545+17820/(H1928-731),650)))</f>
        <v>732.04116486399516</v>
      </c>
      <c r="K1928" s="12">
        <f>LambdaP*MassivSS/(dP/1000)/(J1928*RhoA)/(1+I1928/3)*(D1928-H1928)*DeltaT-(EXP(I1928/10)-1)*(D1928-D1927)</f>
        <v>0.20199821114880814</v>
      </c>
      <c r="L1928" s="24">
        <f>L1927+IF(Limit=Oui,MAX(0,O1927),O1927)</f>
        <v>574.30056250500138</v>
      </c>
      <c r="M1928" s="12">
        <f>Cp*RhoP/(N1928*RhoA)*dP/1000*MassivW</f>
        <v>0.3869347353130827</v>
      </c>
      <c r="N1928" s="24">
        <f>IF(L1928&lt;600,425+0.773*L1928-1.69/1000*L1928^2+2.22/1000^2*L1928^3,IF(L1928&lt;735,666+13002/(738-L1928),IF(L1928&lt;900,545+17820/(L1928-731),650)))</f>
        <v>732.04116486399516</v>
      </c>
      <c r="O1928" s="12">
        <f>LambdaP*MassivW/(dP/1000)/(N1928*RhoA)/(1+M1928/3)*(D1928-L1928)*DeltaT-(EXP(M1928/10)-1)*(D1928-D1927)</f>
        <v>0.20199821114880814</v>
      </c>
      <c r="P1928" s="24">
        <f>P1927+IF(Limit=Oui,MAX(0,S1927),S1927)</f>
        <v>574.30056250500138</v>
      </c>
      <c r="Q1928" s="12">
        <f>Cp*RhoP/(R1928*RhoA)*dP/1000*MassivSI</f>
        <v>0.3869347353130827</v>
      </c>
      <c r="R1928" s="24">
        <f>IF(P1928&lt;600,425+0.773*P1928-1.69/1000*P1928^2+2.22/1000^2*P1928^3,IF(P1928&lt;735,666+13002/(738-P1928),IF(P1928&lt;900,545+17820/(P1928-731),650)))</f>
        <v>732.04116486399516</v>
      </c>
      <c r="S1928" s="12">
        <f>LambdaP*MassivSI/(dP/1000)/(R1928*RhoA)/(1+Q1928/3)*(D1928-P1928)*DeltaT-(EXP(Q1928/10)-1)*(D1928-D1927)</f>
        <v>0.20199821114880814</v>
      </c>
    </row>
    <row r="1929" spans="2:19" x14ac:dyDescent="0.25">
      <c r="B1929" s="3">
        <f t="shared" si="116"/>
        <v>9555</v>
      </c>
      <c r="C1929" s="14">
        <f t="shared" si="117"/>
        <v>159.25</v>
      </c>
      <c r="D1929" s="11">
        <f t="shared" si="118"/>
        <v>1091.401013745641</v>
      </c>
      <c r="E1929" s="11">
        <f t="shared" si="119"/>
        <v>574.50256071615024</v>
      </c>
      <c r="F1929" s="11">
        <f>L1929</f>
        <v>574.50256071615024</v>
      </c>
      <c r="G1929" s="11">
        <f>P1929</f>
        <v>574.50256071615024</v>
      </c>
      <c r="H1929" s="24">
        <f>H1928+IF(Limit=Oui,MAX(0,K1928),K1928)</f>
        <v>574.50256071615024</v>
      </c>
      <c r="I1929" s="12">
        <f>Cp*RhoP/(J1929*RhoA)*dP/1000*MassivSS</f>
        <v>0.38682491026824212</v>
      </c>
      <c r="J1929" s="24">
        <f>IF(H1929&lt;600,425+0.773*H1929-1.69/1000*H1929^2+2.22/1000^2*H1929^3,IF(H1929&lt;735,666+13002/(738-H1929),IF(H1929&lt;900,545+17820/(H1929-731),650)))</f>
        <v>732.24900166980115</v>
      </c>
      <c r="K1929" s="12">
        <f>LambdaP*MassivSS/(dP/1000)/(J1929*RhoA)/(1+I1929/3)*(D1929-H1929)*DeltaT-(EXP(I1929/10)-1)*(D1929-D1928)</f>
        <v>0.20190012958844764</v>
      </c>
      <c r="L1929" s="24">
        <f>L1928+IF(Limit=Oui,MAX(0,O1928),O1928)</f>
        <v>574.50256071615024</v>
      </c>
      <c r="M1929" s="12">
        <f>Cp*RhoP/(N1929*RhoA)*dP/1000*MassivW</f>
        <v>0.38682491026824212</v>
      </c>
      <c r="N1929" s="24">
        <f>IF(L1929&lt;600,425+0.773*L1929-1.69/1000*L1929^2+2.22/1000^2*L1929^3,IF(L1929&lt;735,666+13002/(738-L1929),IF(L1929&lt;900,545+17820/(L1929-731),650)))</f>
        <v>732.24900166980115</v>
      </c>
      <c r="O1929" s="12">
        <f>LambdaP*MassivW/(dP/1000)/(N1929*RhoA)/(1+M1929/3)*(D1929-L1929)*DeltaT-(EXP(M1929/10)-1)*(D1929-D1928)</f>
        <v>0.20190012958844764</v>
      </c>
      <c r="P1929" s="24">
        <f>P1928+IF(Limit=Oui,MAX(0,S1928),S1928)</f>
        <v>574.50256071615024</v>
      </c>
      <c r="Q1929" s="12">
        <f>Cp*RhoP/(R1929*RhoA)*dP/1000*MassivSI</f>
        <v>0.38682491026824212</v>
      </c>
      <c r="R1929" s="24">
        <f>IF(P1929&lt;600,425+0.773*P1929-1.69/1000*P1929^2+2.22/1000^2*P1929^3,IF(P1929&lt;735,666+13002/(738-P1929),IF(P1929&lt;900,545+17820/(P1929-731),650)))</f>
        <v>732.24900166980115</v>
      </c>
      <c r="S1929" s="12">
        <f>LambdaP*MassivSI/(dP/1000)/(R1929*RhoA)/(1+Q1929/3)*(D1929-P1929)*DeltaT-(EXP(Q1929/10)-1)*(D1929-D1928)</f>
        <v>0.20190012958844764</v>
      </c>
    </row>
    <row r="1930" spans="2:19" x14ac:dyDescent="0.25">
      <c r="B1930" s="3">
        <f t="shared" si="116"/>
        <v>9560</v>
      </c>
      <c r="C1930" s="14">
        <f t="shared" si="117"/>
        <v>159.33333333333334</v>
      </c>
      <c r="D1930" s="11">
        <f t="shared" si="118"/>
        <v>1091.4793365891685</v>
      </c>
      <c r="E1930" s="11">
        <f t="shared" si="119"/>
        <v>574.70446084573871</v>
      </c>
      <c r="F1930" s="11">
        <f>L1930</f>
        <v>574.70446084573871</v>
      </c>
      <c r="G1930" s="11">
        <f>P1930</f>
        <v>574.70446084573871</v>
      </c>
      <c r="H1930" s="24">
        <f>H1929+IF(Limit=Oui,MAX(0,K1929),K1929)</f>
        <v>574.70446084573871</v>
      </c>
      <c r="I1930" s="12">
        <f>Cp*RhoP/(J1930*RhoA)*dP/1000*MassivSS</f>
        <v>0.38671510885835875</v>
      </c>
      <c r="J1930" s="24">
        <f>IF(H1930&lt;600,425+0.773*H1930-1.69/1000*H1930^2+2.22/1000^2*H1930^3,IF(H1930&lt;735,666+13002/(738-H1930),IF(H1930&lt;900,545+17820/(H1930-731),650)))</f>
        <v>732.45691175897866</v>
      </c>
      <c r="K1930" s="12">
        <f>LambdaP*MassivSS/(dP/1000)/(J1930*RhoA)/(1+I1930/3)*(D1930-H1930)*DeltaT-(EXP(I1930/10)-1)*(D1930-D1929)</f>
        <v>0.20180210025543896</v>
      </c>
      <c r="L1930" s="24">
        <f>L1929+IF(Limit=Oui,MAX(0,O1929),O1929)</f>
        <v>574.70446084573871</v>
      </c>
      <c r="M1930" s="12">
        <f>Cp*RhoP/(N1930*RhoA)*dP/1000*MassivW</f>
        <v>0.38671510885835875</v>
      </c>
      <c r="N1930" s="24">
        <f>IF(L1930&lt;600,425+0.773*L1930-1.69/1000*L1930^2+2.22/1000^2*L1930^3,IF(L1930&lt;735,666+13002/(738-L1930),IF(L1930&lt;900,545+17820/(L1930-731),650)))</f>
        <v>732.45691175897866</v>
      </c>
      <c r="O1930" s="12">
        <f>LambdaP*MassivW/(dP/1000)/(N1930*RhoA)/(1+M1930/3)*(D1930-L1930)*DeltaT-(EXP(M1930/10)-1)*(D1930-D1929)</f>
        <v>0.20180210025543896</v>
      </c>
      <c r="P1930" s="24">
        <f>P1929+IF(Limit=Oui,MAX(0,S1929),S1929)</f>
        <v>574.70446084573871</v>
      </c>
      <c r="Q1930" s="12">
        <f>Cp*RhoP/(R1930*RhoA)*dP/1000*MassivSI</f>
        <v>0.38671510885835875</v>
      </c>
      <c r="R1930" s="24">
        <f>IF(P1930&lt;600,425+0.773*P1930-1.69/1000*P1930^2+2.22/1000^2*P1930^3,IF(P1930&lt;735,666+13002/(738-P1930),IF(P1930&lt;900,545+17820/(P1930-731),650)))</f>
        <v>732.45691175897866</v>
      </c>
      <c r="S1930" s="12">
        <f>LambdaP*MassivSI/(dP/1000)/(R1930*RhoA)/(1+Q1930/3)*(D1930-P1930)*DeltaT-(EXP(Q1930/10)-1)*(D1930-D1929)</f>
        <v>0.20180210025543896</v>
      </c>
    </row>
    <row r="1931" spans="2:19" x14ac:dyDescent="0.25">
      <c r="B1931" s="3">
        <f t="shared" si="116"/>
        <v>9565</v>
      </c>
      <c r="C1931" s="14">
        <f t="shared" si="117"/>
        <v>159.41666666666666</v>
      </c>
      <c r="D1931" s="11">
        <f t="shared" si="118"/>
        <v>1091.5576185116686</v>
      </c>
      <c r="E1931" s="11">
        <f t="shared" si="119"/>
        <v>574.90626294599417</v>
      </c>
      <c r="F1931" s="11">
        <f>L1931</f>
        <v>574.90626294599417</v>
      </c>
      <c r="G1931" s="11">
        <f>P1931</f>
        <v>574.90626294599417</v>
      </c>
      <c r="H1931" s="24">
        <f>H1930+IF(Limit=Oui,MAX(0,K1930),K1930)</f>
        <v>574.90626294599417</v>
      </c>
      <c r="I1931" s="12">
        <f>Cp*RhoP/(J1931*RhoA)*dP/1000*MassivSS</f>
        <v>0.38660533114397028</v>
      </c>
      <c r="J1931" s="24">
        <f>IF(H1931&lt;600,425+0.773*H1931-1.69/1000*H1931^2+2.22/1000^2*H1931^3,IF(H1931&lt;735,666+13002/(738-H1931),IF(H1931&lt;900,545+17820/(H1931-731),650)))</f>
        <v>732.6648950411103</v>
      </c>
      <c r="K1931" s="12">
        <f>LambdaP*MassivSS/(dP/1000)/(J1931*RhoA)/(1+I1931/3)*(D1931-H1931)*DeltaT-(EXP(I1931/10)-1)*(D1931-D1930)</f>
        <v>0.20170412315756478</v>
      </c>
      <c r="L1931" s="24">
        <f>L1930+IF(Limit=Oui,MAX(0,O1930),O1930)</f>
        <v>574.90626294599417</v>
      </c>
      <c r="M1931" s="12">
        <f>Cp*RhoP/(N1931*RhoA)*dP/1000*MassivW</f>
        <v>0.38660533114397028</v>
      </c>
      <c r="N1931" s="24">
        <f>IF(L1931&lt;600,425+0.773*L1931-1.69/1000*L1931^2+2.22/1000^2*L1931^3,IF(L1931&lt;735,666+13002/(738-L1931),IF(L1931&lt;900,545+17820/(L1931-731),650)))</f>
        <v>732.6648950411103</v>
      </c>
      <c r="O1931" s="12">
        <f>LambdaP*MassivW/(dP/1000)/(N1931*RhoA)/(1+M1931/3)*(D1931-L1931)*DeltaT-(EXP(M1931/10)-1)*(D1931-D1930)</f>
        <v>0.20170412315756478</v>
      </c>
      <c r="P1931" s="24">
        <f>P1930+IF(Limit=Oui,MAX(0,S1930),S1930)</f>
        <v>574.90626294599417</v>
      </c>
      <c r="Q1931" s="12">
        <f>Cp*RhoP/(R1931*RhoA)*dP/1000*MassivSI</f>
        <v>0.38660533114397028</v>
      </c>
      <c r="R1931" s="24">
        <f>IF(P1931&lt;600,425+0.773*P1931-1.69/1000*P1931^2+2.22/1000^2*P1931^3,IF(P1931&lt;735,666+13002/(738-P1931),IF(P1931&lt;900,545+17820/(P1931-731),650)))</f>
        <v>732.6648950411103</v>
      </c>
      <c r="S1931" s="12">
        <f>LambdaP*MassivSI/(dP/1000)/(R1931*RhoA)/(1+Q1931/3)*(D1931-P1931)*DeltaT-(EXP(Q1931/10)-1)*(D1931-D1930)</f>
        <v>0.20170412315756478</v>
      </c>
    </row>
    <row r="1932" spans="2:19" x14ac:dyDescent="0.25">
      <c r="B1932" s="3">
        <f t="shared" si="116"/>
        <v>9570</v>
      </c>
      <c r="C1932" s="14">
        <f t="shared" si="117"/>
        <v>159.5</v>
      </c>
      <c r="D1932" s="11">
        <f t="shared" si="118"/>
        <v>1091.6358595558781</v>
      </c>
      <c r="E1932" s="11">
        <f t="shared" si="119"/>
        <v>575.10796706915175</v>
      </c>
      <c r="F1932" s="11">
        <f>L1932</f>
        <v>575.10796706915175</v>
      </c>
      <c r="G1932" s="11">
        <f>P1932</f>
        <v>575.10796706915175</v>
      </c>
      <c r="H1932" s="24">
        <f>H1931+IF(Limit=Oui,MAX(0,K1931),K1931)</f>
        <v>575.10796706915175</v>
      </c>
      <c r="I1932" s="12">
        <f>Cp*RhoP/(J1932*RhoA)*dP/1000*MassivSS</f>
        <v>0.3864955771854815</v>
      </c>
      <c r="J1932" s="24">
        <f>IF(H1932&lt;600,425+0.773*H1932-1.69/1000*H1932^2+2.22/1000^2*H1932^3,IF(H1932&lt;735,666+13002/(738-H1932),IF(H1932&lt;900,545+17820/(H1932-731),650)))</f>
        <v>732.87295142577091</v>
      </c>
      <c r="K1932" s="12">
        <f>LambdaP*MassivSS/(dP/1000)/(J1932*RhoA)/(1+I1932/3)*(D1932-H1932)*DeltaT-(EXP(I1932/10)-1)*(D1932-D1931)</f>
        <v>0.20160619830255538</v>
      </c>
      <c r="L1932" s="24">
        <f>L1931+IF(Limit=Oui,MAX(0,O1931),O1931)</f>
        <v>575.10796706915175</v>
      </c>
      <c r="M1932" s="12">
        <f>Cp*RhoP/(N1932*RhoA)*dP/1000*MassivW</f>
        <v>0.3864955771854815</v>
      </c>
      <c r="N1932" s="24">
        <f>IF(L1932&lt;600,425+0.773*L1932-1.69/1000*L1932^2+2.22/1000^2*L1932^3,IF(L1932&lt;735,666+13002/(738-L1932),IF(L1932&lt;900,545+17820/(L1932-731),650)))</f>
        <v>732.87295142577091</v>
      </c>
      <c r="O1932" s="12">
        <f>LambdaP*MassivW/(dP/1000)/(N1932*RhoA)/(1+M1932/3)*(D1932-L1932)*DeltaT-(EXP(M1932/10)-1)*(D1932-D1931)</f>
        <v>0.20160619830255538</v>
      </c>
      <c r="P1932" s="24">
        <f>P1931+IF(Limit=Oui,MAX(0,S1931),S1931)</f>
        <v>575.10796706915175</v>
      </c>
      <c r="Q1932" s="12">
        <f>Cp*RhoP/(R1932*RhoA)*dP/1000*MassivSI</f>
        <v>0.3864955771854815</v>
      </c>
      <c r="R1932" s="24">
        <f>IF(P1932&lt;600,425+0.773*P1932-1.69/1000*P1932^2+2.22/1000^2*P1932^3,IF(P1932&lt;735,666+13002/(738-P1932),IF(P1932&lt;900,545+17820/(P1932-731),650)))</f>
        <v>732.87295142577091</v>
      </c>
      <c r="S1932" s="12">
        <f>LambdaP*MassivSI/(dP/1000)/(R1932*RhoA)/(1+Q1932/3)*(D1932-P1932)*DeltaT-(EXP(Q1932/10)-1)*(D1932-D1931)</f>
        <v>0.20160619830255538</v>
      </c>
    </row>
    <row r="1933" spans="2:19" x14ac:dyDescent="0.25">
      <c r="B1933" s="3">
        <f t="shared" si="116"/>
        <v>9575</v>
      </c>
      <c r="C1933" s="14">
        <f t="shared" si="117"/>
        <v>159.58333333333334</v>
      </c>
      <c r="D1933" s="11">
        <f t="shared" si="118"/>
        <v>1091.7140597644679</v>
      </c>
      <c r="E1933" s="11">
        <f t="shared" si="119"/>
        <v>575.30957326745431</v>
      </c>
      <c r="F1933" s="11">
        <f>L1933</f>
        <v>575.30957326745431</v>
      </c>
      <c r="G1933" s="11">
        <f>P1933</f>
        <v>575.30957326745431</v>
      </c>
      <c r="H1933" s="24">
        <f>H1932+IF(Limit=Oui,MAX(0,K1932),K1932)</f>
        <v>575.30957326745431</v>
      </c>
      <c r="I1933" s="12">
        <f>Cp*RhoP/(J1933*RhoA)*dP/1000*MassivSS</f>
        <v>0.38638584704316398</v>
      </c>
      <c r="J1933" s="24">
        <f>IF(H1933&lt;600,425+0.773*H1933-1.69/1000*H1933^2+2.22/1000^2*H1933^3,IF(H1933&lt;735,666+13002/(738-H1933),IF(H1933&lt;900,545+17820/(H1933-731),650)))</f>
        <v>733.08108082252807</v>
      </c>
      <c r="K1933" s="12">
        <f>LambdaP*MassivSS/(dP/1000)/(J1933*RhoA)/(1+I1933/3)*(D1933-H1933)*DeltaT-(EXP(I1933/10)-1)*(D1933-D1932)</f>
        <v>0.20150832569796295</v>
      </c>
      <c r="L1933" s="24">
        <f>L1932+IF(Limit=Oui,MAX(0,O1932),O1932)</f>
        <v>575.30957326745431</v>
      </c>
      <c r="M1933" s="12">
        <f>Cp*RhoP/(N1933*RhoA)*dP/1000*MassivW</f>
        <v>0.38638584704316398</v>
      </c>
      <c r="N1933" s="24">
        <f>IF(L1933&lt;600,425+0.773*L1933-1.69/1000*L1933^2+2.22/1000^2*L1933^3,IF(L1933&lt;735,666+13002/(738-L1933),IF(L1933&lt;900,545+17820/(L1933-731),650)))</f>
        <v>733.08108082252807</v>
      </c>
      <c r="O1933" s="12">
        <f>LambdaP*MassivW/(dP/1000)/(N1933*RhoA)/(1+M1933/3)*(D1933-L1933)*DeltaT-(EXP(M1933/10)-1)*(D1933-D1932)</f>
        <v>0.20150832569796295</v>
      </c>
      <c r="P1933" s="24">
        <f>P1932+IF(Limit=Oui,MAX(0,S1932),S1932)</f>
        <v>575.30957326745431</v>
      </c>
      <c r="Q1933" s="12">
        <f>Cp*RhoP/(R1933*RhoA)*dP/1000*MassivSI</f>
        <v>0.38638584704316398</v>
      </c>
      <c r="R1933" s="24">
        <f>IF(P1933&lt;600,425+0.773*P1933-1.69/1000*P1933^2+2.22/1000^2*P1933^3,IF(P1933&lt;735,666+13002/(738-P1933),IF(P1933&lt;900,545+17820/(P1933-731),650)))</f>
        <v>733.08108082252807</v>
      </c>
      <c r="S1933" s="12">
        <f>LambdaP*MassivSI/(dP/1000)/(R1933*RhoA)/(1+Q1933/3)*(D1933-P1933)*DeltaT-(EXP(Q1933/10)-1)*(D1933-D1932)</f>
        <v>0.20150832569796295</v>
      </c>
    </row>
    <row r="1934" spans="2:19" x14ac:dyDescent="0.25">
      <c r="B1934" s="3">
        <f t="shared" si="116"/>
        <v>9580</v>
      </c>
      <c r="C1934" s="14">
        <f t="shared" si="117"/>
        <v>159.66666666666666</v>
      </c>
      <c r="D1934" s="11">
        <f t="shared" si="118"/>
        <v>1091.7922191800412</v>
      </c>
      <c r="E1934" s="11">
        <f t="shared" si="119"/>
        <v>575.51108159315231</v>
      </c>
      <c r="F1934" s="11">
        <f>L1934</f>
        <v>575.51108159315231</v>
      </c>
      <c r="G1934" s="11">
        <f>P1934</f>
        <v>575.51108159315231</v>
      </c>
      <c r="H1934" s="24">
        <f>H1933+IF(Limit=Oui,MAX(0,K1933),K1933)</f>
        <v>575.51108159315231</v>
      </c>
      <c r="I1934" s="12">
        <f>Cp*RhoP/(J1934*RhoA)*dP/1000*MassivSS</f>
        <v>0.38627614077715627</v>
      </c>
      <c r="J1934" s="24">
        <f>IF(H1934&lt;600,425+0.773*H1934-1.69/1000*H1934^2+2.22/1000^2*H1934^3,IF(H1934&lt;735,666+13002/(738-H1934),IF(H1934&lt;900,545+17820/(H1934-731),650)))</f>
        <v>733.28928314094242</v>
      </c>
      <c r="K1934" s="12">
        <f>LambdaP*MassivSS/(dP/1000)/(J1934*RhoA)/(1+I1934/3)*(D1934-H1934)*DeltaT-(EXP(I1934/10)-1)*(D1934-D1933)</f>
        <v>0.20141050535128735</v>
      </c>
      <c r="L1934" s="24">
        <f>L1933+IF(Limit=Oui,MAX(0,O1933),O1933)</f>
        <v>575.51108159315231</v>
      </c>
      <c r="M1934" s="12">
        <f>Cp*RhoP/(N1934*RhoA)*dP/1000*MassivW</f>
        <v>0.38627614077715627</v>
      </c>
      <c r="N1934" s="24">
        <f>IF(L1934&lt;600,425+0.773*L1934-1.69/1000*L1934^2+2.22/1000^2*L1934^3,IF(L1934&lt;735,666+13002/(738-L1934),IF(L1934&lt;900,545+17820/(L1934-731),650)))</f>
        <v>733.28928314094242</v>
      </c>
      <c r="O1934" s="12">
        <f>LambdaP*MassivW/(dP/1000)/(N1934*RhoA)/(1+M1934/3)*(D1934-L1934)*DeltaT-(EXP(M1934/10)-1)*(D1934-D1933)</f>
        <v>0.20141050535128735</v>
      </c>
      <c r="P1934" s="24">
        <f>P1933+IF(Limit=Oui,MAX(0,S1933),S1933)</f>
        <v>575.51108159315231</v>
      </c>
      <c r="Q1934" s="12">
        <f>Cp*RhoP/(R1934*RhoA)*dP/1000*MassivSI</f>
        <v>0.38627614077715627</v>
      </c>
      <c r="R1934" s="24">
        <f>IF(P1934&lt;600,425+0.773*P1934-1.69/1000*P1934^2+2.22/1000^2*P1934^3,IF(P1934&lt;735,666+13002/(738-P1934),IF(P1934&lt;900,545+17820/(P1934-731),650)))</f>
        <v>733.28928314094242</v>
      </c>
      <c r="S1934" s="12">
        <f>LambdaP*MassivSI/(dP/1000)/(R1934*RhoA)/(1+Q1934/3)*(D1934-P1934)*DeltaT-(EXP(Q1934/10)-1)*(D1934-D1933)</f>
        <v>0.20141050535128735</v>
      </c>
    </row>
    <row r="1935" spans="2:19" x14ac:dyDescent="0.25">
      <c r="B1935" s="3">
        <f t="shared" si="116"/>
        <v>9585</v>
      </c>
      <c r="C1935" s="14">
        <f t="shared" si="117"/>
        <v>159.75</v>
      </c>
      <c r="D1935" s="11">
        <f t="shared" si="118"/>
        <v>1091.8703378451355</v>
      </c>
      <c r="E1935" s="11">
        <f t="shared" si="119"/>
        <v>575.71249209850362</v>
      </c>
      <c r="F1935" s="11">
        <f>L1935</f>
        <v>575.71249209850362</v>
      </c>
      <c r="G1935" s="11">
        <f>P1935</f>
        <v>575.71249209850362</v>
      </c>
      <c r="H1935" s="24">
        <f>H1934+IF(Limit=Oui,MAX(0,K1934),K1934)</f>
        <v>575.71249209850362</v>
      </c>
      <c r="I1935" s="12">
        <f>Cp*RhoP/(J1935*RhoA)*dP/1000*MassivSS</f>
        <v>0.38616645844746333</v>
      </c>
      <c r="J1935" s="24">
        <f>IF(H1935&lt;600,425+0.773*H1935-1.69/1000*H1935^2+2.22/1000^2*H1935^3,IF(H1935&lt;735,666+13002/(738-H1935),IF(H1935&lt;900,545+17820/(H1935-731),650)))</f>
        <v>733.49755829056858</v>
      </c>
      <c r="K1935" s="12">
        <f>LambdaP*MassivSS/(dP/1000)/(J1935*RhoA)/(1+I1935/3)*(D1935-H1935)*DeltaT-(EXP(I1935/10)-1)*(D1935-D1934)</f>
        <v>0.20131273726985102</v>
      </c>
      <c r="L1935" s="24">
        <f>L1934+IF(Limit=Oui,MAX(0,O1934),O1934)</f>
        <v>575.71249209850362</v>
      </c>
      <c r="M1935" s="12">
        <f>Cp*RhoP/(N1935*RhoA)*dP/1000*MassivW</f>
        <v>0.38616645844746333</v>
      </c>
      <c r="N1935" s="24">
        <f>IF(L1935&lt;600,425+0.773*L1935-1.69/1000*L1935^2+2.22/1000^2*L1935^3,IF(L1935&lt;735,666+13002/(738-L1935),IF(L1935&lt;900,545+17820/(L1935-731),650)))</f>
        <v>733.49755829056858</v>
      </c>
      <c r="O1935" s="12">
        <f>LambdaP*MassivW/(dP/1000)/(N1935*RhoA)/(1+M1935/3)*(D1935-L1935)*DeltaT-(EXP(M1935/10)-1)*(D1935-D1934)</f>
        <v>0.20131273726985102</v>
      </c>
      <c r="P1935" s="24">
        <f>P1934+IF(Limit=Oui,MAX(0,S1934),S1934)</f>
        <v>575.71249209850362</v>
      </c>
      <c r="Q1935" s="12">
        <f>Cp*RhoP/(R1935*RhoA)*dP/1000*MassivSI</f>
        <v>0.38616645844746333</v>
      </c>
      <c r="R1935" s="24">
        <f>IF(P1935&lt;600,425+0.773*P1935-1.69/1000*P1935^2+2.22/1000^2*P1935^3,IF(P1935&lt;735,666+13002/(738-P1935),IF(P1935&lt;900,545+17820/(P1935-731),650)))</f>
        <v>733.49755829056858</v>
      </c>
      <c r="S1935" s="12">
        <f>LambdaP*MassivSI/(dP/1000)/(R1935*RhoA)/(1+Q1935/3)*(D1935-P1935)*DeltaT-(EXP(Q1935/10)-1)*(D1935-D1934)</f>
        <v>0.20131273726985102</v>
      </c>
    </row>
    <row r="1936" spans="2:19" x14ac:dyDescent="0.25">
      <c r="B1936" s="3">
        <f t="shared" si="116"/>
        <v>9590</v>
      </c>
      <c r="C1936" s="14">
        <f t="shared" si="117"/>
        <v>159.83333333333334</v>
      </c>
      <c r="D1936" s="11">
        <f t="shared" si="118"/>
        <v>1091.948415802221</v>
      </c>
      <c r="E1936" s="11">
        <f t="shared" si="119"/>
        <v>575.91380483577348</v>
      </c>
      <c r="F1936" s="11">
        <f>L1936</f>
        <v>575.91380483577348</v>
      </c>
      <c r="G1936" s="11">
        <f>P1936</f>
        <v>575.91380483577348</v>
      </c>
      <c r="H1936" s="24">
        <f>H1935+IF(Limit=Oui,MAX(0,K1935),K1935)</f>
        <v>575.91380483577348</v>
      </c>
      <c r="I1936" s="12">
        <f>Cp*RhoP/(J1936*RhoA)*dP/1000*MassivSS</f>
        <v>0.38605680011395771</v>
      </c>
      <c r="J1936" s="24">
        <f>IF(H1936&lt;600,425+0.773*H1936-1.69/1000*H1936^2+2.22/1000^2*H1936^3,IF(H1936&lt;735,666+13002/(738-H1936),IF(H1936&lt;900,545+17820/(H1936-731),650)))</f>
        <v>733.70590618095378</v>
      </c>
      <c r="K1936" s="12">
        <f>LambdaP*MassivSS/(dP/1000)/(J1936*RhoA)/(1+I1936/3)*(D1936-H1936)*DeltaT-(EXP(I1936/10)-1)*(D1936-D1935)</f>
        <v>0.20121502146093342</v>
      </c>
      <c r="L1936" s="24">
        <f>L1935+IF(Limit=Oui,MAX(0,O1935),O1935)</f>
        <v>575.91380483577348</v>
      </c>
      <c r="M1936" s="12">
        <f>Cp*RhoP/(N1936*RhoA)*dP/1000*MassivW</f>
        <v>0.38605680011395771</v>
      </c>
      <c r="N1936" s="24">
        <f>IF(L1936&lt;600,425+0.773*L1936-1.69/1000*L1936^2+2.22/1000^2*L1936^3,IF(L1936&lt;735,666+13002/(738-L1936),IF(L1936&lt;900,545+17820/(L1936-731),650)))</f>
        <v>733.70590618095378</v>
      </c>
      <c r="O1936" s="12">
        <f>LambdaP*MassivW/(dP/1000)/(N1936*RhoA)/(1+M1936/3)*(D1936-L1936)*DeltaT-(EXP(M1936/10)-1)*(D1936-D1935)</f>
        <v>0.20121502146093342</v>
      </c>
      <c r="P1936" s="24">
        <f>P1935+IF(Limit=Oui,MAX(0,S1935),S1935)</f>
        <v>575.91380483577348</v>
      </c>
      <c r="Q1936" s="12">
        <f>Cp*RhoP/(R1936*RhoA)*dP/1000*MassivSI</f>
        <v>0.38605680011395771</v>
      </c>
      <c r="R1936" s="24">
        <f>IF(P1936&lt;600,425+0.773*P1936-1.69/1000*P1936^2+2.22/1000^2*P1936^3,IF(P1936&lt;735,666+13002/(738-P1936),IF(P1936&lt;900,545+17820/(P1936-731),650)))</f>
        <v>733.70590618095378</v>
      </c>
      <c r="S1936" s="12">
        <f>LambdaP*MassivSI/(dP/1000)/(R1936*RhoA)/(1+Q1936/3)*(D1936-P1936)*DeltaT-(EXP(Q1936/10)-1)*(D1936-D1935)</f>
        <v>0.20121502146093342</v>
      </c>
    </row>
    <row r="1937" spans="2:19" x14ac:dyDescent="0.25">
      <c r="B1937" s="3">
        <f t="shared" si="116"/>
        <v>9595</v>
      </c>
      <c r="C1937" s="14">
        <f t="shared" si="117"/>
        <v>159.91666666666666</v>
      </c>
      <c r="D1937" s="11">
        <f t="shared" si="118"/>
        <v>1092.026453093702</v>
      </c>
      <c r="E1937" s="11">
        <f t="shared" si="119"/>
        <v>576.11501985723442</v>
      </c>
      <c r="F1937" s="11">
        <f>L1937</f>
        <v>576.11501985723442</v>
      </c>
      <c r="G1937" s="11">
        <f>P1937</f>
        <v>576.11501985723442</v>
      </c>
      <c r="H1937" s="24">
        <f>H1936+IF(Limit=Oui,MAX(0,K1936),K1936)</f>
        <v>576.11501985723442</v>
      </c>
      <c r="I1937" s="12">
        <f>Cp*RhoP/(J1937*RhoA)*dP/1000*MassivSS</f>
        <v>0.38594716583637778</v>
      </c>
      <c r="J1937" s="24">
        <f>IF(H1937&lt;600,425+0.773*H1937-1.69/1000*H1937^2+2.22/1000^2*H1937^3,IF(H1937&lt;735,666+13002/(738-H1937),IF(H1937&lt;900,545+17820/(H1937-731),650)))</f>
        <v>733.91432672164092</v>
      </c>
      <c r="K1937" s="12">
        <f>LambdaP*MassivSS/(dP/1000)/(J1937*RhoA)/(1+I1937/3)*(D1937-H1937)*DeltaT-(EXP(I1937/10)-1)*(D1937-D1936)</f>
        <v>0.20111735793165481</v>
      </c>
      <c r="L1937" s="24">
        <f>L1936+IF(Limit=Oui,MAX(0,O1936),O1936)</f>
        <v>576.11501985723442</v>
      </c>
      <c r="M1937" s="12">
        <f>Cp*RhoP/(N1937*RhoA)*dP/1000*MassivW</f>
        <v>0.38594716583637778</v>
      </c>
      <c r="N1937" s="24">
        <f>IF(L1937&lt;600,425+0.773*L1937-1.69/1000*L1937^2+2.22/1000^2*L1937^3,IF(L1937&lt;735,666+13002/(738-L1937),IF(L1937&lt;900,545+17820/(L1937-731),650)))</f>
        <v>733.91432672164092</v>
      </c>
      <c r="O1937" s="12">
        <f>LambdaP*MassivW/(dP/1000)/(N1937*RhoA)/(1+M1937/3)*(D1937-L1937)*DeltaT-(EXP(M1937/10)-1)*(D1937-D1936)</f>
        <v>0.20111735793165481</v>
      </c>
      <c r="P1937" s="24">
        <f>P1936+IF(Limit=Oui,MAX(0,S1936),S1936)</f>
        <v>576.11501985723442</v>
      </c>
      <c r="Q1937" s="12">
        <f>Cp*RhoP/(R1937*RhoA)*dP/1000*MassivSI</f>
        <v>0.38594716583637778</v>
      </c>
      <c r="R1937" s="24">
        <f>IF(P1937&lt;600,425+0.773*P1937-1.69/1000*P1937^2+2.22/1000^2*P1937^3,IF(P1937&lt;735,666+13002/(738-P1937),IF(P1937&lt;900,545+17820/(P1937-731),650)))</f>
        <v>733.91432672164092</v>
      </c>
      <c r="S1937" s="12">
        <f>LambdaP*MassivSI/(dP/1000)/(R1937*RhoA)/(1+Q1937/3)*(D1937-P1937)*DeltaT-(EXP(Q1937/10)-1)*(D1937-D1936)</f>
        <v>0.20111735793165481</v>
      </c>
    </row>
    <row r="1938" spans="2:19" x14ac:dyDescent="0.25">
      <c r="B1938" s="3">
        <f t="shared" si="116"/>
        <v>9600</v>
      </c>
      <c r="C1938" s="14">
        <f t="shared" si="117"/>
        <v>160</v>
      </c>
      <c r="D1938" s="11">
        <f t="shared" si="118"/>
        <v>1092.1044497619166</v>
      </c>
      <c r="E1938" s="11">
        <f t="shared" si="119"/>
        <v>576.31613721516612</v>
      </c>
      <c r="F1938" s="11">
        <f>L1938</f>
        <v>576.31613721516612</v>
      </c>
      <c r="G1938" s="11">
        <f>P1938</f>
        <v>576.31613721516612</v>
      </c>
      <c r="H1938" s="24">
        <f>H1937+IF(Limit=Oui,MAX(0,K1937),K1937)</f>
        <v>576.31613721516612</v>
      </c>
      <c r="I1938" s="12">
        <f>Cp*RhoP/(J1938*RhoA)*dP/1000*MassivSS</f>
        <v>0.38583755567432915</v>
      </c>
      <c r="J1938" s="24">
        <f>IF(H1938&lt;600,425+0.773*H1938-1.69/1000*H1938^2+2.22/1000^2*H1938^3,IF(H1938&lt;735,666+13002/(738-H1938),IF(H1938&lt;900,545+17820/(H1938-731),650)))</f>
        <v>734.12281982216655</v>
      </c>
      <c r="K1938" s="12">
        <f>LambdaP*MassivSS/(dP/1000)/(J1938*RhoA)/(1+I1938/3)*(D1938-H1938)*DeltaT-(EXP(I1938/10)-1)*(D1938-D1937)</f>
        <v>0.20101974668903919</v>
      </c>
      <c r="L1938" s="24">
        <f>L1937+IF(Limit=Oui,MAX(0,O1937),O1937)</f>
        <v>576.31613721516612</v>
      </c>
      <c r="M1938" s="12">
        <f>Cp*RhoP/(N1938*RhoA)*dP/1000*MassivW</f>
        <v>0.38583755567432915</v>
      </c>
      <c r="N1938" s="24">
        <f>IF(L1938&lt;600,425+0.773*L1938-1.69/1000*L1938^2+2.22/1000^2*L1938^3,IF(L1938&lt;735,666+13002/(738-L1938),IF(L1938&lt;900,545+17820/(L1938-731),650)))</f>
        <v>734.12281982216655</v>
      </c>
      <c r="O1938" s="12">
        <f>LambdaP*MassivW/(dP/1000)/(N1938*RhoA)/(1+M1938/3)*(D1938-L1938)*DeltaT-(EXP(M1938/10)-1)*(D1938-D1937)</f>
        <v>0.20101974668903919</v>
      </c>
      <c r="P1938" s="24">
        <f>P1937+IF(Limit=Oui,MAX(0,S1937),S1937)</f>
        <v>576.31613721516612</v>
      </c>
      <c r="Q1938" s="12">
        <f>Cp*RhoP/(R1938*RhoA)*dP/1000*MassivSI</f>
        <v>0.38583755567432915</v>
      </c>
      <c r="R1938" s="24">
        <f>IF(P1938&lt;600,425+0.773*P1938-1.69/1000*P1938^2+2.22/1000^2*P1938^3,IF(P1938&lt;735,666+13002/(738-P1938),IF(P1938&lt;900,545+17820/(P1938-731),650)))</f>
        <v>734.12281982216655</v>
      </c>
      <c r="S1938" s="12">
        <f>LambdaP*MassivSI/(dP/1000)/(R1938*RhoA)/(1+Q1938/3)*(D1938-P1938)*DeltaT-(EXP(Q1938/10)-1)*(D1938-D1937)</f>
        <v>0.20101974668903919</v>
      </c>
    </row>
    <row r="1939" spans="2:19" x14ac:dyDescent="0.25">
      <c r="B1939" s="3">
        <f t="shared" ref="B1939:B2002" si="120">B1938+DeltaT</f>
        <v>9605</v>
      </c>
      <c r="C1939" s="14">
        <f t="shared" ref="C1939:C2002" si="121">B1939/60</f>
        <v>160.08333333333334</v>
      </c>
      <c r="D1939" s="11">
        <f t="shared" ref="D1939:D2002" si="122">20+345*LOG(8*C1939+1,10)</f>
        <v>1092.1824058491366</v>
      </c>
      <c r="E1939" s="11">
        <f t="shared" ref="E1939:E2002" si="123">H1939</f>
        <v>576.51715696185511</v>
      </c>
      <c r="F1939" s="11">
        <f>L1939</f>
        <v>576.51715696185511</v>
      </c>
      <c r="G1939" s="11">
        <f>P1939</f>
        <v>576.51715696185511</v>
      </c>
      <c r="H1939" s="24">
        <f>H1938+IF(Limit=Oui,MAX(0,K1938),K1938)</f>
        <v>576.51715696185511</v>
      </c>
      <c r="I1939" s="12">
        <f>Cp*RhoP/(J1939*RhoA)*dP/1000*MassivSS</f>
        <v>0.38572796968728407</v>
      </c>
      <c r="J1939" s="24">
        <f>IF(H1939&lt;600,425+0.773*H1939-1.69/1000*H1939^2+2.22/1000^2*H1939^3,IF(H1939&lt;735,666+13002/(738-H1939),IF(H1939&lt;900,545+17820/(H1939-731),650)))</f>
        <v>734.3313853920622</v>
      </c>
      <c r="K1939" s="12">
        <f>LambdaP*MassivSS/(dP/1000)/(J1939*RhoA)/(1+I1939/3)*(D1939-H1939)*DeltaT-(EXP(I1939/10)-1)*(D1939-D1938)</f>
        <v>0.20092218774001444</v>
      </c>
      <c r="L1939" s="24">
        <f>L1938+IF(Limit=Oui,MAX(0,O1938),O1938)</f>
        <v>576.51715696185511</v>
      </c>
      <c r="M1939" s="12">
        <f>Cp*RhoP/(N1939*RhoA)*dP/1000*MassivW</f>
        <v>0.38572796968728407</v>
      </c>
      <c r="N1939" s="24">
        <f>IF(L1939&lt;600,425+0.773*L1939-1.69/1000*L1939^2+2.22/1000^2*L1939^3,IF(L1939&lt;735,666+13002/(738-L1939),IF(L1939&lt;900,545+17820/(L1939-731),650)))</f>
        <v>734.3313853920622</v>
      </c>
      <c r="O1939" s="12">
        <f>LambdaP*MassivW/(dP/1000)/(N1939*RhoA)/(1+M1939/3)*(D1939-L1939)*DeltaT-(EXP(M1939/10)-1)*(D1939-D1938)</f>
        <v>0.20092218774001444</v>
      </c>
      <c r="P1939" s="24">
        <f>P1938+IF(Limit=Oui,MAX(0,S1938),S1938)</f>
        <v>576.51715696185511</v>
      </c>
      <c r="Q1939" s="12">
        <f>Cp*RhoP/(R1939*RhoA)*dP/1000*MassivSI</f>
        <v>0.38572796968728407</v>
      </c>
      <c r="R1939" s="24">
        <f>IF(P1939&lt;600,425+0.773*P1939-1.69/1000*P1939^2+2.22/1000^2*P1939^3,IF(P1939&lt;735,666+13002/(738-P1939),IF(P1939&lt;900,545+17820/(P1939-731),650)))</f>
        <v>734.3313853920622</v>
      </c>
      <c r="S1939" s="12">
        <f>LambdaP*MassivSI/(dP/1000)/(R1939*RhoA)/(1+Q1939/3)*(D1939-P1939)*DeltaT-(EXP(Q1939/10)-1)*(D1939-D1938)</f>
        <v>0.20092218774001444</v>
      </c>
    </row>
    <row r="1940" spans="2:19" x14ac:dyDescent="0.25">
      <c r="B1940" s="3">
        <f t="shared" si="120"/>
        <v>9610</v>
      </c>
      <c r="C1940" s="14">
        <f t="shared" si="121"/>
        <v>160.16666666666666</v>
      </c>
      <c r="D1940" s="11">
        <f t="shared" si="122"/>
        <v>1092.2603213975676</v>
      </c>
      <c r="E1940" s="11">
        <f t="shared" si="123"/>
        <v>576.71807914959516</v>
      </c>
      <c r="F1940" s="11">
        <f>L1940</f>
        <v>576.71807914959516</v>
      </c>
      <c r="G1940" s="11">
        <f>P1940</f>
        <v>576.71807914959516</v>
      </c>
      <c r="H1940" s="24">
        <f>H1939+IF(Limit=Oui,MAX(0,K1939),K1939)</f>
        <v>576.71807914959516</v>
      </c>
      <c r="I1940" s="12">
        <f>Cp*RhoP/(J1940*RhoA)*dP/1000*MassivSS</f>
        <v>0.38561840793458113</v>
      </c>
      <c r="J1940" s="24">
        <f>IF(H1940&lt;600,425+0.773*H1940-1.69/1000*H1940^2+2.22/1000^2*H1940^3,IF(H1940&lt;735,666+13002/(738-H1940),IF(H1940&lt;900,545+17820/(H1940-731),650)))</f>
        <v>734.54002334085533</v>
      </c>
      <c r="K1940" s="12">
        <f>LambdaP*MassivSS/(dP/1000)/(J1940*RhoA)/(1+I1940/3)*(D1940-H1940)*DeltaT-(EXP(I1940/10)-1)*(D1940-D1939)</f>
        <v>0.20082468109138554</v>
      </c>
      <c r="L1940" s="24">
        <f>L1939+IF(Limit=Oui,MAX(0,O1939),O1939)</f>
        <v>576.71807914959516</v>
      </c>
      <c r="M1940" s="12">
        <f>Cp*RhoP/(N1940*RhoA)*dP/1000*MassivW</f>
        <v>0.38561840793458113</v>
      </c>
      <c r="N1940" s="24">
        <f>IF(L1940&lt;600,425+0.773*L1940-1.69/1000*L1940^2+2.22/1000^2*L1940^3,IF(L1940&lt;735,666+13002/(738-L1940),IF(L1940&lt;900,545+17820/(L1940-731),650)))</f>
        <v>734.54002334085533</v>
      </c>
      <c r="O1940" s="12">
        <f>LambdaP*MassivW/(dP/1000)/(N1940*RhoA)/(1+M1940/3)*(D1940-L1940)*DeltaT-(EXP(M1940/10)-1)*(D1940-D1939)</f>
        <v>0.20082468109138554</v>
      </c>
      <c r="P1940" s="24">
        <f>P1939+IF(Limit=Oui,MAX(0,S1939),S1939)</f>
        <v>576.71807914959516</v>
      </c>
      <c r="Q1940" s="12">
        <f>Cp*RhoP/(R1940*RhoA)*dP/1000*MassivSI</f>
        <v>0.38561840793458113</v>
      </c>
      <c r="R1940" s="24">
        <f>IF(P1940&lt;600,425+0.773*P1940-1.69/1000*P1940^2+2.22/1000^2*P1940^3,IF(P1940&lt;735,666+13002/(738-P1940),IF(P1940&lt;900,545+17820/(P1940-731),650)))</f>
        <v>734.54002334085533</v>
      </c>
      <c r="S1940" s="12">
        <f>LambdaP*MassivSI/(dP/1000)/(R1940*RhoA)/(1+Q1940/3)*(D1940-P1940)*DeltaT-(EXP(Q1940/10)-1)*(D1940-D1939)</f>
        <v>0.20082468109138554</v>
      </c>
    </row>
    <row r="1941" spans="2:19" x14ac:dyDescent="0.25">
      <c r="B1941" s="3">
        <f t="shared" si="120"/>
        <v>9615</v>
      </c>
      <c r="C1941" s="14">
        <f t="shared" si="121"/>
        <v>160.25</v>
      </c>
      <c r="D1941" s="11">
        <f t="shared" si="122"/>
        <v>1092.3381964493503</v>
      </c>
      <c r="E1941" s="11">
        <f t="shared" si="123"/>
        <v>576.91890383068653</v>
      </c>
      <c r="F1941" s="11">
        <f>L1941</f>
        <v>576.91890383068653</v>
      </c>
      <c r="G1941" s="11">
        <f>P1941</f>
        <v>576.91890383068653</v>
      </c>
      <c r="H1941" s="24">
        <f>H1940+IF(Limit=Oui,MAX(0,K1940),K1940)</f>
        <v>576.91890383068653</v>
      </c>
      <c r="I1941" s="12">
        <f>Cp*RhoP/(J1941*RhoA)*dP/1000*MassivSS</f>
        <v>0.3855088704754257</v>
      </c>
      <c r="J1941" s="24">
        <f>IF(H1941&lt;600,425+0.773*H1941-1.69/1000*H1941^2+2.22/1000^2*H1941^3,IF(H1941&lt;735,666+13002/(738-H1941),IF(H1941&lt;900,545+17820/(H1941-731),650)))</f>
        <v>734.74873357806837</v>
      </c>
      <c r="K1941" s="12">
        <f>LambdaP*MassivSS/(dP/1000)/(J1941*RhoA)/(1+I1941/3)*(D1941-H1941)*DeltaT-(EXP(I1941/10)-1)*(D1941-D1940)</f>
        <v>0.20072722674982621</v>
      </c>
      <c r="L1941" s="24">
        <f>L1940+IF(Limit=Oui,MAX(0,O1940),O1940)</f>
        <v>576.91890383068653</v>
      </c>
      <c r="M1941" s="12">
        <f>Cp*RhoP/(N1941*RhoA)*dP/1000*MassivW</f>
        <v>0.3855088704754257</v>
      </c>
      <c r="N1941" s="24">
        <f>IF(L1941&lt;600,425+0.773*L1941-1.69/1000*L1941^2+2.22/1000^2*L1941^3,IF(L1941&lt;735,666+13002/(738-L1941),IF(L1941&lt;900,545+17820/(L1941-731),650)))</f>
        <v>734.74873357806837</v>
      </c>
      <c r="O1941" s="12">
        <f>LambdaP*MassivW/(dP/1000)/(N1941*RhoA)/(1+M1941/3)*(D1941-L1941)*DeltaT-(EXP(M1941/10)-1)*(D1941-D1940)</f>
        <v>0.20072722674982621</v>
      </c>
      <c r="P1941" s="24">
        <f>P1940+IF(Limit=Oui,MAX(0,S1940),S1940)</f>
        <v>576.91890383068653</v>
      </c>
      <c r="Q1941" s="12">
        <f>Cp*RhoP/(R1941*RhoA)*dP/1000*MassivSI</f>
        <v>0.3855088704754257</v>
      </c>
      <c r="R1941" s="24">
        <f>IF(P1941&lt;600,425+0.773*P1941-1.69/1000*P1941^2+2.22/1000^2*P1941^3,IF(P1941&lt;735,666+13002/(738-P1941),IF(P1941&lt;900,545+17820/(P1941-731),650)))</f>
        <v>734.74873357806837</v>
      </c>
      <c r="S1941" s="12">
        <f>LambdaP*MassivSI/(dP/1000)/(R1941*RhoA)/(1+Q1941/3)*(D1941-P1941)*DeltaT-(EXP(Q1941/10)-1)*(D1941-D1940)</f>
        <v>0.20072722674982621</v>
      </c>
    </row>
    <row r="1942" spans="2:19" x14ac:dyDescent="0.25">
      <c r="B1942" s="3">
        <f t="shared" si="120"/>
        <v>9620</v>
      </c>
      <c r="C1942" s="14">
        <f t="shared" si="121"/>
        <v>160.33333333333334</v>
      </c>
      <c r="D1942" s="11">
        <f t="shared" si="122"/>
        <v>1092.4160310465586</v>
      </c>
      <c r="E1942" s="11">
        <f t="shared" si="123"/>
        <v>577.11963105743632</v>
      </c>
      <c r="F1942" s="11">
        <f>L1942</f>
        <v>577.11963105743632</v>
      </c>
      <c r="G1942" s="11">
        <f>P1942</f>
        <v>577.11963105743632</v>
      </c>
      <c r="H1942" s="24">
        <f>H1941+IF(Limit=Oui,MAX(0,K1941),K1941)</f>
        <v>577.11963105743632</v>
      </c>
      <c r="I1942" s="12">
        <f>Cp*RhoP/(J1942*RhoA)*dP/1000*MassivSS</f>
        <v>0.38539935736889008</v>
      </c>
      <c r="J1942" s="24">
        <f>IF(H1942&lt;600,425+0.773*H1942-1.69/1000*H1942^2+2.22/1000^2*H1942^3,IF(H1942&lt;735,666+13002/(738-H1942),IF(H1942&lt;900,545+17820/(H1942-731),650)))</f>
        <v>734.95751601321979</v>
      </c>
      <c r="K1942" s="12">
        <f>LambdaP*MassivSS/(dP/1000)/(J1942*RhoA)/(1+I1942/3)*(D1942-H1942)*DeltaT-(EXP(I1942/10)-1)*(D1942-D1941)</f>
        <v>0.20062982472195912</v>
      </c>
      <c r="L1942" s="24">
        <f>L1941+IF(Limit=Oui,MAX(0,O1941),O1941)</f>
        <v>577.11963105743632</v>
      </c>
      <c r="M1942" s="12">
        <f>Cp*RhoP/(N1942*RhoA)*dP/1000*MassivW</f>
        <v>0.38539935736889008</v>
      </c>
      <c r="N1942" s="24">
        <f>IF(L1942&lt;600,425+0.773*L1942-1.69/1000*L1942^2+2.22/1000^2*L1942^3,IF(L1942&lt;735,666+13002/(738-L1942),IF(L1942&lt;900,545+17820/(L1942-731),650)))</f>
        <v>734.95751601321979</v>
      </c>
      <c r="O1942" s="12">
        <f>LambdaP*MassivW/(dP/1000)/(N1942*RhoA)/(1+M1942/3)*(D1942-L1942)*DeltaT-(EXP(M1942/10)-1)*(D1942-D1941)</f>
        <v>0.20062982472195912</v>
      </c>
      <c r="P1942" s="24">
        <f>P1941+IF(Limit=Oui,MAX(0,S1941),S1941)</f>
        <v>577.11963105743632</v>
      </c>
      <c r="Q1942" s="12">
        <f>Cp*RhoP/(R1942*RhoA)*dP/1000*MassivSI</f>
        <v>0.38539935736889008</v>
      </c>
      <c r="R1942" s="24">
        <f>IF(P1942&lt;600,425+0.773*P1942-1.69/1000*P1942^2+2.22/1000^2*P1942^3,IF(P1942&lt;735,666+13002/(738-P1942),IF(P1942&lt;900,545+17820/(P1942-731),650)))</f>
        <v>734.95751601321979</v>
      </c>
      <c r="S1942" s="12">
        <f>LambdaP*MassivSI/(dP/1000)/(R1942*RhoA)/(1+Q1942/3)*(D1942-P1942)*DeltaT-(EXP(Q1942/10)-1)*(D1942-D1941)</f>
        <v>0.20062982472195912</v>
      </c>
    </row>
    <row r="1943" spans="2:19" x14ac:dyDescent="0.25">
      <c r="B1943" s="3">
        <f t="shared" si="120"/>
        <v>9625</v>
      </c>
      <c r="C1943" s="14">
        <f t="shared" si="121"/>
        <v>160.41666666666666</v>
      </c>
      <c r="D1943" s="11">
        <f t="shared" si="122"/>
        <v>1092.4938252312018</v>
      </c>
      <c r="E1943" s="11">
        <f t="shared" si="123"/>
        <v>577.32026088215832</v>
      </c>
      <c r="F1943" s="11">
        <f>L1943</f>
        <v>577.32026088215832</v>
      </c>
      <c r="G1943" s="11">
        <f>P1943</f>
        <v>577.32026088215832</v>
      </c>
      <c r="H1943" s="24">
        <f>H1942+IF(Limit=Oui,MAX(0,K1942),K1942)</f>
        <v>577.32026088215832</v>
      </c>
      <c r="I1943" s="12">
        <f>Cp*RhoP/(J1943*RhoA)*dP/1000*MassivSS</f>
        <v>0.38528986867391246</v>
      </c>
      <c r="J1943" s="24">
        <f>IF(H1943&lt;600,425+0.773*H1943-1.69/1000*H1943^2+2.22/1000^2*H1943^3,IF(H1943&lt;735,666+13002/(738-H1943),IF(H1943&lt;900,545+17820/(H1943-731),650)))</f>
        <v>735.16637055582498</v>
      </c>
      <c r="K1943" s="12">
        <f>LambdaP*MassivSS/(dP/1000)/(J1943*RhoA)/(1+I1943/3)*(D1943-H1943)*DeltaT-(EXP(I1943/10)-1)*(D1943-D1942)</f>
        <v>0.20053247501422233</v>
      </c>
      <c r="L1943" s="24">
        <f>L1942+IF(Limit=Oui,MAX(0,O1942),O1942)</f>
        <v>577.32026088215832</v>
      </c>
      <c r="M1943" s="12">
        <f>Cp*RhoP/(N1943*RhoA)*dP/1000*MassivW</f>
        <v>0.38528986867391246</v>
      </c>
      <c r="N1943" s="24">
        <f>IF(L1943&lt;600,425+0.773*L1943-1.69/1000*L1943^2+2.22/1000^2*L1943^3,IF(L1943&lt;735,666+13002/(738-L1943),IF(L1943&lt;900,545+17820/(L1943-731),650)))</f>
        <v>735.16637055582498</v>
      </c>
      <c r="O1943" s="12">
        <f>LambdaP*MassivW/(dP/1000)/(N1943*RhoA)/(1+M1943/3)*(D1943-L1943)*DeltaT-(EXP(M1943/10)-1)*(D1943-D1942)</f>
        <v>0.20053247501422233</v>
      </c>
      <c r="P1943" s="24">
        <f>P1942+IF(Limit=Oui,MAX(0,S1942),S1942)</f>
        <v>577.32026088215832</v>
      </c>
      <c r="Q1943" s="12">
        <f>Cp*RhoP/(R1943*RhoA)*dP/1000*MassivSI</f>
        <v>0.38528986867391246</v>
      </c>
      <c r="R1943" s="24">
        <f>IF(P1943&lt;600,425+0.773*P1943-1.69/1000*P1943^2+2.22/1000^2*P1943^3,IF(P1943&lt;735,666+13002/(738-P1943),IF(P1943&lt;900,545+17820/(P1943-731),650)))</f>
        <v>735.16637055582498</v>
      </c>
      <c r="S1943" s="12">
        <f>LambdaP*MassivSI/(dP/1000)/(R1943*RhoA)/(1+Q1943/3)*(D1943-P1943)*DeltaT-(EXP(Q1943/10)-1)*(D1943-D1942)</f>
        <v>0.20053247501422233</v>
      </c>
    </row>
    <row r="1944" spans="2:19" x14ac:dyDescent="0.25">
      <c r="B1944" s="3">
        <f t="shared" si="120"/>
        <v>9630</v>
      </c>
      <c r="C1944" s="14">
        <f t="shared" si="121"/>
        <v>160.5</v>
      </c>
      <c r="D1944" s="11">
        <f t="shared" si="122"/>
        <v>1092.5715790452232</v>
      </c>
      <c r="E1944" s="11">
        <f t="shared" si="123"/>
        <v>577.52079335717258</v>
      </c>
      <c r="F1944" s="11">
        <f>L1944</f>
        <v>577.52079335717258</v>
      </c>
      <c r="G1944" s="11">
        <f>P1944</f>
        <v>577.52079335717258</v>
      </c>
      <c r="H1944" s="24">
        <f>H1943+IF(Limit=Oui,MAX(0,K1943),K1943)</f>
        <v>577.52079335717258</v>
      </c>
      <c r="I1944" s="12">
        <f>Cp*RhoP/(J1944*RhoA)*dP/1000*MassivSS</f>
        <v>0.38518040444929791</v>
      </c>
      <c r="J1944" s="24">
        <f>IF(H1944&lt;600,425+0.773*H1944-1.69/1000*H1944^2+2.22/1000^2*H1944^3,IF(H1944&lt;735,666+13002/(738-H1944),IF(H1944&lt;900,545+17820/(H1944-731),650)))</f>
        <v>735.3752971153956</v>
      </c>
      <c r="K1944" s="12">
        <f>LambdaP*MassivSS/(dP/1000)/(J1944*RhoA)/(1+I1944/3)*(D1944-H1944)*DeltaT-(EXP(I1944/10)-1)*(D1944-D1943)</f>
        <v>0.20043517763300339</v>
      </c>
      <c r="L1944" s="24">
        <f>L1943+IF(Limit=Oui,MAX(0,O1943),O1943)</f>
        <v>577.52079335717258</v>
      </c>
      <c r="M1944" s="12">
        <f>Cp*RhoP/(N1944*RhoA)*dP/1000*MassivW</f>
        <v>0.38518040444929791</v>
      </c>
      <c r="N1944" s="24">
        <f>IF(L1944&lt;600,425+0.773*L1944-1.69/1000*L1944^2+2.22/1000^2*L1944^3,IF(L1944&lt;735,666+13002/(738-L1944),IF(L1944&lt;900,545+17820/(L1944-731),650)))</f>
        <v>735.3752971153956</v>
      </c>
      <c r="O1944" s="12">
        <f>LambdaP*MassivW/(dP/1000)/(N1944*RhoA)/(1+M1944/3)*(D1944-L1944)*DeltaT-(EXP(M1944/10)-1)*(D1944-D1943)</f>
        <v>0.20043517763300339</v>
      </c>
      <c r="P1944" s="24">
        <f>P1943+IF(Limit=Oui,MAX(0,S1943),S1943)</f>
        <v>577.52079335717258</v>
      </c>
      <c r="Q1944" s="12">
        <f>Cp*RhoP/(R1944*RhoA)*dP/1000*MassivSI</f>
        <v>0.38518040444929791</v>
      </c>
      <c r="R1944" s="24">
        <f>IF(P1944&lt;600,425+0.773*P1944-1.69/1000*P1944^2+2.22/1000^2*P1944^3,IF(P1944&lt;735,666+13002/(738-P1944),IF(P1944&lt;900,545+17820/(P1944-731),650)))</f>
        <v>735.3752971153956</v>
      </c>
      <c r="S1944" s="12">
        <f>LambdaP*MassivSI/(dP/1000)/(R1944*RhoA)/(1+Q1944/3)*(D1944-P1944)*DeltaT-(EXP(Q1944/10)-1)*(D1944-D1943)</f>
        <v>0.20043517763300339</v>
      </c>
    </row>
    <row r="1945" spans="2:19" x14ac:dyDescent="0.25">
      <c r="B1945" s="3">
        <f t="shared" si="120"/>
        <v>9635</v>
      </c>
      <c r="C1945" s="14">
        <f t="shared" si="121"/>
        <v>160.58333333333334</v>
      </c>
      <c r="D1945" s="11">
        <f t="shared" si="122"/>
        <v>1092.6492925305008</v>
      </c>
      <c r="E1945" s="11">
        <f t="shared" si="123"/>
        <v>577.72122853480562</v>
      </c>
      <c r="F1945" s="11">
        <f>L1945</f>
        <v>577.72122853480562</v>
      </c>
      <c r="G1945" s="11">
        <f>P1945</f>
        <v>577.72122853480562</v>
      </c>
      <c r="H1945" s="24">
        <f>H1944+IF(Limit=Oui,MAX(0,K1944),K1944)</f>
        <v>577.72122853480562</v>
      </c>
      <c r="I1945" s="12">
        <f>Cp*RhoP/(J1945*RhoA)*dP/1000*MassivSS</f>
        <v>0.38507096475371794</v>
      </c>
      <c r="J1945" s="24">
        <f>IF(H1945&lt;600,425+0.773*H1945-1.69/1000*H1945^2+2.22/1000^2*H1945^3,IF(H1945&lt;735,666+13002/(738-H1945),IF(H1945&lt;900,545+17820/(H1945-731),650)))</f>
        <v>735.58429560144032</v>
      </c>
      <c r="K1945" s="12">
        <f>LambdaP*MassivSS/(dP/1000)/(J1945*RhoA)/(1+I1945/3)*(D1945-H1945)*DeltaT-(EXP(I1945/10)-1)*(D1945-D1944)</f>
        <v>0.20033793258456817</v>
      </c>
      <c r="L1945" s="24">
        <f>L1944+IF(Limit=Oui,MAX(0,O1944),O1944)</f>
        <v>577.72122853480562</v>
      </c>
      <c r="M1945" s="12">
        <f>Cp*RhoP/(N1945*RhoA)*dP/1000*MassivW</f>
        <v>0.38507096475371794</v>
      </c>
      <c r="N1945" s="24">
        <f>IF(L1945&lt;600,425+0.773*L1945-1.69/1000*L1945^2+2.22/1000^2*L1945^3,IF(L1945&lt;735,666+13002/(738-L1945),IF(L1945&lt;900,545+17820/(L1945-731),650)))</f>
        <v>735.58429560144032</v>
      </c>
      <c r="O1945" s="12">
        <f>LambdaP*MassivW/(dP/1000)/(N1945*RhoA)/(1+M1945/3)*(D1945-L1945)*DeltaT-(EXP(M1945/10)-1)*(D1945-D1944)</f>
        <v>0.20033793258456817</v>
      </c>
      <c r="P1945" s="24">
        <f>P1944+IF(Limit=Oui,MAX(0,S1944),S1944)</f>
        <v>577.72122853480562</v>
      </c>
      <c r="Q1945" s="12">
        <f>Cp*RhoP/(R1945*RhoA)*dP/1000*MassivSI</f>
        <v>0.38507096475371794</v>
      </c>
      <c r="R1945" s="24">
        <f>IF(P1945&lt;600,425+0.773*P1945-1.69/1000*P1945^2+2.22/1000^2*P1945^3,IF(P1945&lt;735,666+13002/(738-P1945),IF(P1945&lt;900,545+17820/(P1945-731),650)))</f>
        <v>735.58429560144032</v>
      </c>
      <c r="S1945" s="12">
        <f>LambdaP*MassivSI/(dP/1000)/(R1945*RhoA)/(1+Q1945/3)*(D1945-P1945)*DeltaT-(EXP(Q1945/10)-1)*(D1945-D1944)</f>
        <v>0.20033793258456817</v>
      </c>
    </row>
    <row r="1946" spans="2:19" x14ac:dyDescent="0.25">
      <c r="B1946" s="3">
        <f t="shared" si="120"/>
        <v>9640</v>
      </c>
      <c r="C1946" s="14">
        <f t="shared" si="121"/>
        <v>160.66666666666666</v>
      </c>
      <c r="D1946" s="11">
        <f t="shared" si="122"/>
        <v>1092.7269657288482</v>
      </c>
      <c r="E1946" s="11">
        <f t="shared" si="123"/>
        <v>577.92156646739022</v>
      </c>
      <c r="F1946" s="11">
        <f>L1946</f>
        <v>577.92156646739022</v>
      </c>
      <c r="G1946" s="11">
        <f>P1946</f>
        <v>577.92156646739022</v>
      </c>
      <c r="H1946" s="24">
        <f>H1945+IF(Limit=Oui,MAX(0,K1945),K1945)</f>
        <v>577.92156646739022</v>
      </c>
      <c r="I1946" s="12">
        <f>Cp*RhoP/(J1946*RhoA)*dP/1000*MassivSS</f>
        <v>0.38496154964571055</v>
      </c>
      <c r="J1946" s="24">
        <f>IF(H1946&lt;600,425+0.773*H1946-1.69/1000*H1946^2+2.22/1000^2*H1946^3,IF(H1946&lt;735,666+13002/(738-H1946),IF(H1946&lt;900,545+17820/(H1946-731),650)))</f>
        <v>735.79336592346556</v>
      </c>
      <c r="K1946" s="12">
        <f>LambdaP*MassivSS/(dP/1000)/(J1946*RhoA)/(1+I1946/3)*(D1946-H1946)*DeltaT-(EXP(I1946/10)-1)*(D1946-D1945)</f>
        <v>0.20024073987503413</v>
      </c>
      <c r="L1946" s="24">
        <f>L1945+IF(Limit=Oui,MAX(0,O1945),O1945)</f>
        <v>577.92156646739022</v>
      </c>
      <c r="M1946" s="12">
        <f>Cp*RhoP/(N1946*RhoA)*dP/1000*MassivW</f>
        <v>0.38496154964571055</v>
      </c>
      <c r="N1946" s="24">
        <f>IF(L1946&lt;600,425+0.773*L1946-1.69/1000*L1946^2+2.22/1000^2*L1946^3,IF(L1946&lt;735,666+13002/(738-L1946),IF(L1946&lt;900,545+17820/(L1946-731),650)))</f>
        <v>735.79336592346556</v>
      </c>
      <c r="O1946" s="12">
        <f>LambdaP*MassivW/(dP/1000)/(N1946*RhoA)/(1+M1946/3)*(D1946-L1946)*DeltaT-(EXP(M1946/10)-1)*(D1946-D1945)</f>
        <v>0.20024073987503413</v>
      </c>
      <c r="P1946" s="24">
        <f>P1945+IF(Limit=Oui,MAX(0,S1945),S1945)</f>
        <v>577.92156646739022</v>
      </c>
      <c r="Q1946" s="12">
        <f>Cp*RhoP/(R1946*RhoA)*dP/1000*MassivSI</f>
        <v>0.38496154964571055</v>
      </c>
      <c r="R1946" s="24">
        <f>IF(P1946&lt;600,425+0.773*P1946-1.69/1000*P1946^2+2.22/1000^2*P1946^3,IF(P1946&lt;735,666+13002/(738-P1946),IF(P1946&lt;900,545+17820/(P1946-731),650)))</f>
        <v>735.79336592346556</v>
      </c>
      <c r="S1946" s="12">
        <f>LambdaP*MassivSI/(dP/1000)/(R1946*RhoA)/(1+Q1946/3)*(D1946-P1946)*DeltaT-(EXP(Q1946/10)-1)*(D1946-D1945)</f>
        <v>0.20024073987503413</v>
      </c>
    </row>
    <row r="1947" spans="2:19" x14ac:dyDescent="0.25">
      <c r="B1947" s="3">
        <f t="shared" si="120"/>
        <v>9645</v>
      </c>
      <c r="C1947" s="14">
        <f t="shared" si="121"/>
        <v>160.75</v>
      </c>
      <c r="D1947" s="11">
        <f t="shared" si="122"/>
        <v>1092.8045986820134</v>
      </c>
      <c r="E1947" s="11">
        <f t="shared" si="123"/>
        <v>578.12180720726531</v>
      </c>
      <c r="F1947" s="11">
        <f>L1947</f>
        <v>578.12180720726531</v>
      </c>
      <c r="G1947" s="11">
        <f>P1947</f>
        <v>578.12180720726531</v>
      </c>
      <c r="H1947" s="24">
        <f>H1946+IF(Limit=Oui,MAX(0,K1946),K1946)</f>
        <v>578.12180720726531</v>
      </c>
      <c r="I1947" s="12">
        <f>Cp*RhoP/(J1947*RhoA)*dP/1000*MassivSS</f>
        <v>0.3848521591836801</v>
      </c>
      <c r="J1947" s="24">
        <f>IF(H1947&lt;600,425+0.773*H1947-1.69/1000*H1947^2+2.22/1000^2*H1947^3,IF(H1947&lt;735,666+13002/(738-H1947),IF(H1947&lt;900,545+17820/(H1947-731),650)))</f>
        <v>736.00250799097546</v>
      </c>
      <c r="K1947" s="12">
        <f>LambdaP*MassivSS/(dP/1000)/(J1947*RhoA)/(1+I1947/3)*(D1947-H1947)*DeltaT-(EXP(I1947/10)-1)*(D1947-D1946)</f>
        <v>0.20014359951045999</v>
      </c>
      <c r="L1947" s="24">
        <f>L1946+IF(Limit=Oui,MAX(0,O1946),O1946)</f>
        <v>578.12180720726531</v>
      </c>
      <c r="M1947" s="12">
        <f>Cp*RhoP/(N1947*RhoA)*dP/1000*MassivW</f>
        <v>0.3848521591836801</v>
      </c>
      <c r="N1947" s="24">
        <f>IF(L1947&lt;600,425+0.773*L1947-1.69/1000*L1947^2+2.22/1000^2*L1947^3,IF(L1947&lt;735,666+13002/(738-L1947),IF(L1947&lt;900,545+17820/(L1947-731),650)))</f>
        <v>736.00250799097546</v>
      </c>
      <c r="O1947" s="12">
        <f>LambdaP*MassivW/(dP/1000)/(N1947*RhoA)/(1+M1947/3)*(D1947-L1947)*DeltaT-(EXP(M1947/10)-1)*(D1947-D1946)</f>
        <v>0.20014359951045999</v>
      </c>
      <c r="P1947" s="24">
        <f>P1946+IF(Limit=Oui,MAX(0,S1946),S1946)</f>
        <v>578.12180720726531</v>
      </c>
      <c r="Q1947" s="12">
        <f>Cp*RhoP/(R1947*RhoA)*dP/1000*MassivSI</f>
        <v>0.3848521591836801</v>
      </c>
      <c r="R1947" s="24">
        <f>IF(P1947&lt;600,425+0.773*P1947-1.69/1000*P1947^2+2.22/1000^2*P1947^3,IF(P1947&lt;735,666+13002/(738-P1947),IF(P1947&lt;900,545+17820/(P1947-731),650)))</f>
        <v>736.00250799097546</v>
      </c>
      <c r="S1947" s="12">
        <f>LambdaP*MassivSI/(dP/1000)/(R1947*RhoA)/(1+Q1947/3)*(D1947-P1947)*DeltaT-(EXP(Q1947/10)-1)*(D1947-D1946)</f>
        <v>0.20014359951045999</v>
      </c>
    </row>
    <row r="1948" spans="2:19" x14ac:dyDescent="0.25">
      <c r="B1948" s="3">
        <f t="shared" si="120"/>
        <v>9650</v>
      </c>
      <c r="C1948" s="14">
        <f t="shared" si="121"/>
        <v>160.83333333333334</v>
      </c>
      <c r="D1948" s="11">
        <f t="shared" si="122"/>
        <v>1092.8821914316795</v>
      </c>
      <c r="E1948" s="11">
        <f t="shared" si="123"/>
        <v>578.32195080677582</v>
      </c>
      <c r="F1948" s="11">
        <f>L1948</f>
        <v>578.32195080677582</v>
      </c>
      <c r="G1948" s="11">
        <f>P1948</f>
        <v>578.32195080677582</v>
      </c>
      <c r="H1948" s="24">
        <f>H1947+IF(Limit=Oui,MAX(0,K1947),K1947)</f>
        <v>578.32195080677582</v>
      </c>
      <c r="I1948" s="12">
        <f>Cp*RhoP/(J1948*RhoA)*dP/1000*MassivSS</f>
        <v>0.38474279342589751</v>
      </c>
      <c r="J1948" s="24">
        <f>IF(H1948&lt;600,425+0.773*H1948-1.69/1000*H1948^2+2.22/1000^2*H1948^3,IF(H1948&lt;735,666+13002/(738-H1948),IF(H1948&lt;900,545+17820/(H1948-731),650)))</f>
        <v>736.21172171347189</v>
      </c>
      <c r="K1948" s="12">
        <f>LambdaP*MassivSS/(dP/1000)/(J1948*RhoA)/(1+I1948/3)*(D1948-H1948)*DeltaT-(EXP(I1948/10)-1)*(D1948-D1947)</f>
        <v>0.20004651149678329</v>
      </c>
      <c r="L1948" s="24">
        <f>L1947+IF(Limit=Oui,MAX(0,O1947),O1947)</f>
        <v>578.32195080677582</v>
      </c>
      <c r="M1948" s="12">
        <f>Cp*RhoP/(N1948*RhoA)*dP/1000*MassivW</f>
        <v>0.38474279342589751</v>
      </c>
      <c r="N1948" s="24">
        <f>IF(L1948&lt;600,425+0.773*L1948-1.69/1000*L1948^2+2.22/1000^2*L1948^3,IF(L1948&lt;735,666+13002/(738-L1948),IF(L1948&lt;900,545+17820/(L1948-731),650)))</f>
        <v>736.21172171347189</v>
      </c>
      <c r="O1948" s="12">
        <f>LambdaP*MassivW/(dP/1000)/(N1948*RhoA)/(1+M1948/3)*(D1948-L1948)*DeltaT-(EXP(M1948/10)-1)*(D1948-D1947)</f>
        <v>0.20004651149678329</v>
      </c>
      <c r="P1948" s="24">
        <f>P1947+IF(Limit=Oui,MAX(0,S1947),S1947)</f>
        <v>578.32195080677582</v>
      </c>
      <c r="Q1948" s="12">
        <f>Cp*RhoP/(R1948*RhoA)*dP/1000*MassivSI</f>
        <v>0.38474279342589751</v>
      </c>
      <c r="R1948" s="24">
        <f>IF(P1948&lt;600,425+0.773*P1948-1.69/1000*P1948^2+2.22/1000^2*P1948^3,IF(P1948&lt;735,666+13002/(738-P1948),IF(P1948&lt;900,545+17820/(P1948-731),650)))</f>
        <v>736.21172171347189</v>
      </c>
      <c r="S1948" s="12">
        <f>LambdaP*MassivSI/(dP/1000)/(R1948*RhoA)/(1+Q1948/3)*(D1948-P1948)*DeltaT-(EXP(Q1948/10)-1)*(D1948-D1947)</f>
        <v>0.20004651149678329</v>
      </c>
    </row>
    <row r="1949" spans="2:19" x14ac:dyDescent="0.25">
      <c r="B1949" s="3">
        <f t="shared" si="120"/>
        <v>9655</v>
      </c>
      <c r="C1949" s="14">
        <f t="shared" si="121"/>
        <v>160.91666666666666</v>
      </c>
      <c r="D1949" s="11">
        <f t="shared" si="122"/>
        <v>1092.959744019465</v>
      </c>
      <c r="E1949" s="11">
        <f t="shared" si="123"/>
        <v>578.52199731827261</v>
      </c>
      <c r="F1949" s="11">
        <f>L1949</f>
        <v>578.52199731827261</v>
      </c>
      <c r="G1949" s="11">
        <f>P1949</f>
        <v>578.52199731827261</v>
      </c>
      <c r="H1949" s="24">
        <f>H1948+IF(Limit=Oui,MAX(0,K1948),K1948)</f>
        <v>578.52199731827261</v>
      </c>
      <c r="I1949" s="12">
        <f>Cp*RhoP/(J1949*RhoA)*dP/1000*MassivSS</f>
        <v>0.38463345243049996</v>
      </c>
      <c r="J1949" s="24">
        <f>IF(H1949&lt;600,425+0.773*H1949-1.69/1000*H1949^2+2.22/1000^2*H1949^3,IF(H1949&lt;735,666+13002/(738-H1949),IF(H1949&lt;900,545+17820/(H1949-731),650)))</f>
        <v>736.42100700045569</v>
      </c>
      <c r="K1949" s="12">
        <f>LambdaP*MassivSS/(dP/1000)/(J1949*RhoA)/(1+I1949/3)*(D1949-H1949)*DeltaT-(EXP(I1949/10)-1)*(D1949-D1948)</f>
        <v>0.19994947583982042</v>
      </c>
      <c r="L1949" s="24">
        <f>L1948+IF(Limit=Oui,MAX(0,O1948),O1948)</f>
        <v>578.52199731827261</v>
      </c>
      <c r="M1949" s="12">
        <f>Cp*RhoP/(N1949*RhoA)*dP/1000*MassivW</f>
        <v>0.38463345243049996</v>
      </c>
      <c r="N1949" s="24">
        <f>IF(L1949&lt;600,425+0.773*L1949-1.69/1000*L1949^2+2.22/1000^2*L1949^3,IF(L1949&lt;735,666+13002/(738-L1949),IF(L1949&lt;900,545+17820/(L1949-731),650)))</f>
        <v>736.42100700045569</v>
      </c>
      <c r="O1949" s="12">
        <f>LambdaP*MassivW/(dP/1000)/(N1949*RhoA)/(1+M1949/3)*(D1949-L1949)*DeltaT-(EXP(M1949/10)-1)*(D1949-D1948)</f>
        <v>0.19994947583982042</v>
      </c>
      <c r="P1949" s="24">
        <f>P1948+IF(Limit=Oui,MAX(0,S1948),S1948)</f>
        <v>578.52199731827261</v>
      </c>
      <c r="Q1949" s="12">
        <f>Cp*RhoP/(R1949*RhoA)*dP/1000*MassivSI</f>
        <v>0.38463345243049996</v>
      </c>
      <c r="R1949" s="24">
        <f>IF(P1949&lt;600,425+0.773*P1949-1.69/1000*P1949^2+2.22/1000^2*P1949^3,IF(P1949&lt;735,666+13002/(738-P1949),IF(P1949&lt;900,545+17820/(P1949-731),650)))</f>
        <v>736.42100700045569</v>
      </c>
      <c r="S1949" s="12">
        <f>LambdaP*MassivSI/(dP/1000)/(R1949*RhoA)/(1+Q1949/3)*(D1949-P1949)*DeltaT-(EXP(Q1949/10)-1)*(D1949-D1948)</f>
        <v>0.19994947583982042</v>
      </c>
    </row>
    <row r="1950" spans="2:19" x14ac:dyDescent="0.25">
      <c r="B1950" s="3">
        <f t="shared" si="120"/>
        <v>9660</v>
      </c>
      <c r="C1950" s="14">
        <f t="shared" si="121"/>
        <v>161</v>
      </c>
      <c r="D1950" s="11">
        <f t="shared" si="122"/>
        <v>1093.037256486924</v>
      </c>
      <c r="E1950" s="11">
        <f t="shared" si="123"/>
        <v>578.72194679411245</v>
      </c>
      <c r="F1950" s="11">
        <f>L1950</f>
        <v>578.72194679411245</v>
      </c>
      <c r="G1950" s="11">
        <f>P1950</f>
        <v>578.72194679411245</v>
      </c>
      <c r="H1950" s="24">
        <f>H1949+IF(Limit=Oui,MAX(0,K1949),K1949)</f>
        <v>578.72194679411245</v>
      </c>
      <c r="I1950" s="12">
        <f>Cp*RhoP/(J1950*RhoA)*dP/1000*MassivSS</f>
        <v>0.38452413625549109</v>
      </c>
      <c r="J1950" s="24">
        <f>IF(H1950&lt;600,425+0.773*H1950-1.69/1000*H1950^2+2.22/1000^2*H1950^3,IF(H1950&lt;735,666+13002/(738-H1950),IF(H1950&lt;900,545+17820/(H1950-731),650)))</f>
        <v>736.63036376142645</v>
      </c>
      <c r="K1950" s="12">
        <f>LambdaP*MassivSS/(dP/1000)/(J1950*RhoA)/(1+I1950/3)*(D1950-H1950)*DeltaT-(EXP(I1950/10)-1)*(D1950-D1949)</f>
        <v>0.19985249254527629</v>
      </c>
      <c r="L1950" s="24">
        <f>L1949+IF(Limit=Oui,MAX(0,O1949),O1949)</f>
        <v>578.72194679411245</v>
      </c>
      <c r="M1950" s="12">
        <f>Cp*RhoP/(N1950*RhoA)*dP/1000*MassivW</f>
        <v>0.38452413625549109</v>
      </c>
      <c r="N1950" s="24">
        <f>IF(L1950&lt;600,425+0.773*L1950-1.69/1000*L1950^2+2.22/1000^2*L1950^3,IF(L1950&lt;735,666+13002/(738-L1950),IF(L1950&lt;900,545+17820/(L1950-731),650)))</f>
        <v>736.63036376142645</v>
      </c>
      <c r="O1950" s="12">
        <f>LambdaP*MassivW/(dP/1000)/(N1950*RhoA)/(1+M1950/3)*(D1950-L1950)*DeltaT-(EXP(M1950/10)-1)*(D1950-D1949)</f>
        <v>0.19985249254527629</v>
      </c>
      <c r="P1950" s="24">
        <f>P1949+IF(Limit=Oui,MAX(0,S1949),S1949)</f>
        <v>578.72194679411245</v>
      </c>
      <c r="Q1950" s="12">
        <f>Cp*RhoP/(R1950*RhoA)*dP/1000*MassivSI</f>
        <v>0.38452413625549109</v>
      </c>
      <c r="R1950" s="24">
        <f>IF(P1950&lt;600,425+0.773*P1950-1.69/1000*P1950^2+2.22/1000^2*P1950^3,IF(P1950&lt;735,666+13002/(738-P1950),IF(P1950&lt;900,545+17820/(P1950-731),650)))</f>
        <v>736.63036376142645</v>
      </c>
      <c r="S1950" s="12">
        <f>LambdaP*MassivSI/(dP/1000)/(R1950*RhoA)/(1+Q1950/3)*(D1950-P1950)*DeltaT-(EXP(Q1950/10)-1)*(D1950-D1949)</f>
        <v>0.19985249254527629</v>
      </c>
    </row>
    <row r="1951" spans="2:19" x14ac:dyDescent="0.25">
      <c r="B1951" s="3">
        <f t="shared" si="120"/>
        <v>9665</v>
      </c>
      <c r="C1951" s="14">
        <f t="shared" si="121"/>
        <v>161.08333333333334</v>
      </c>
      <c r="D1951" s="11">
        <f t="shared" si="122"/>
        <v>1093.114728875546</v>
      </c>
      <c r="E1951" s="11">
        <f t="shared" si="123"/>
        <v>578.92179928665769</v>
      </c>
      <c r="F1951" s="11">
        <f>L1951</f>
        <v>578.92179928665769</v>
      </c>
      <c r="G1951" s="11">
        <f>P1951</f>
        <v>578.92179928665769</v>
      </c>
      <c r="H1951" s="24">
        <f>H1950+IF(Limit=Oui,MAX(0,K1950),K1950)</f>
        <v>578.92179928665769</v>
      </c>
      <c r="I1951" s="12">
        <f>Cp*RhoP/(J1951*RhoA)*dP/1000*MassivSS</f>
        <v>0.38441484495874084</v>
      </c>
      <c r="J1951" s="24">
        <f>IF(H1951&lt;600,425+0.773*H1951-1.69/1000*H1951^2+2.22/1000^2*H1951^3,IF(H1951&lt;735,666+13002/(738-H1951),IF(H1951&lt;900,545+17820/(H1951-731),650)))</f>
        <v>736.83979190588263</v>
      </c>
      <c r="K1951" s="12">
        <f>LambdaP*MassivSS/(dP/1000)/(J1951*RhoA)/(1+I1951/3)*(D1951-H1951)*DeltaT-(EXP(I1951/10)-1)*(D1951-D1950)</f>
        <v>0.19975556161876204</v>
      </c>
      <c r="L1951" s="24">
        <f>L1950+IF(Limit=Oui,MAX(0,O1950),O1950)</f>
        <v>578.92179928665769</v>
      </c>
      <c r="M1951" s="12">
        <f>Cp*RhoP/(N1951*RhoA)*dP/1000*MassivW</f>
        <v>0.38441484495874084</v>
      </c>
      <c r="N1951" s="24">
        <f>IF(L1951&lt;600,425+0.773*L1951-1.69/1000*L1951^2+2.22/1000^2*L1951^3,IF(L1951&lt;735,666+13002/(738-L1951),IF(L1951&lt;900,545+17820/(L1951-731),650)))</f>
        <v>736.83979190588263</v>
      </c>
      <c r="O1951" s="12">
        <f>LambdaP*MassivW/(dP/1000)/(N1951*RhoA)/(1+M1951/3)*(D1951-L1951)*DeltaT-(EXP(M1951/10)-1)*(D1951-D1950)</f>
        <v>0.19975556161876204</v>
      </c>
      <c r="P1951" s="24">
        <f>P1950+IF(Limit=Oui,MAX(0,S1950),S1950)</f>
        <v>578.92179928665769</v>
      </c>
      <c r="Q1951" s="12">
        <f>Cp*RhoP/(R1951*RhoA)*dP/1000*MassivSI</f>
        <v>0.38441484495874084</v>
      </c>
      <c r="R1951" s="24">
        <f>IF(P1951&lt;600,425+0.773*P1951-1.69/1000*P1951^2+2.22/1000^2*P1951^3,IF(P1951&lt;735,666+13002/(738-P1951),IF(P1951&lt;900,545+17820/(P1951-731),650)))</f>
        <v>736.83979190588263</v>
      </c>
      <c r="S1951" s="12">
        <f>LambdaP*MassivSI/(dP/1000)/(R1951*RhoA)/(1+Q1951/3)*(D1951-P1951)*DeltaT-(EXP(Q1951/10)-1)*(D1951-D1950)</f>
        <v>0.19975556161876204</v>
      </c>
    </row>
    <row r="1952" spans="2:19" x14ac:dyDescent="0.25">
      <c r="B1952" s="3">
        <f t="shared" si="120"/>
        <v>9670</v>
      </c>
      <c r="C1952" s="14">
        <f t="shared" si="121"/>
        <v>161.16666666666666</v>
      </c>
      <c r="D1952" s="11">
        <f t="shared" si="122"/>
        <v>1093.1921612267558</v>
      </c>
      <c r="E1952" s="11">
        <f t="shared" si="123"/>
        <v>579.12155484827645</v>
      </c>
      <c r="F1952" s="11">
        <f>L1952</f>
        <v>579.12155484827645</v>
      </c>
      <c r="G1952" s="11">
        <f>P1952</f>
        <v>579.12155484827645</v>
      </c>
      <c r="H1952" s="24">
        <f>H1951+IF(Limit=Oui,MAX(0,K1951),K1951)</f>
        <v>579.12155484827645</v>
      </c>
      <c r="I1952" s="12">
        <f>Cp*RhoP/(J1952*RhoA)*dP/1000*MassivSS</f>
        <v>0.38430557859798531</v>
      </c>
      <c r="J1952" s="24">
        <f>IF(H1952&lt;600,425+0.773*H1952-1.69/1000*H1952^2+2.22/1000^2*H1952^3,IF(H1952&lt;735,666+13002/(738-H1952),IF(H1952&lt;900,545+17820/(H1952-731),650)))</f>
        <v>737.04929134332269</v>
      </c>
      <c r="K1952" s="12">
        <f>LambdaP*MassivSS/(dP/1000)/(J1952*RhoA)/(1+I1952/3)*(D1952-H1952)*DeltaT-(EXP(I1952/10)-1)*(D1952-D1951)</f>
        <v>0.19965868306579471</v>
      </c>
      <c r="L1952" s="24">
        <f>L1951+IF(Limit=Oui,MAX(0,O1951),O1951)</f>
        <v>579.12155484827645</v>
      </c>
      <c r="M1952" s="12">
        <f>Cp*RhoP/(N1952*RhoA)*dP/1000*MassivW</f>
        <v>0.38430557859798531</v>
      </c>
      <c r="N1952" s="24">
        <f>IF(L1952&lt;600,425+0.773*L1952-1.69/1000*L1952^2+2.22/1000^2*L1952^3,IF(L1952&lt;735,666+13002/(738-L1952),IF(L1952&lt;900,545+17820/(L1952-731),650)))</f>
        <v>737.04929134332269</v>
      </c>
      <c r="O1952" s="12">
        <f>LambdaP*MassivW/(dP/1000)/(N1952*RhoA)/(1+M1952/3)*(D1952-L1952)*DeltaT-(EXP(M1952/10)-1)*(D1952-D1951)</f>
        <v>0.19965868306579471</v>
      </c>
      <c r="P1952" s="24">
        <f>P1951+IF(Limit=Oui,MAX(0,S1951),S1951)</f>
        <v>579.12155484827645</v>
      </c>
      <c r="Q1952" s="12">
        <f>Cp*RhoP/(R1952*RhoA)*dP/1000*MassivSI</f>
        <v>0.38430557859798531</v>
      </c>
      <c r="R1952" s="24">
        <f>IF(P1952&lt;600,425+0.773*P1952-1.69/1000*P1952^2+2.22/1000^2*P1952^3,IF(P1952&lt;735,666+13002/(738-P1952),IF(P1952&lt;900,545+17820/(P1952-731),650)))</f>
        <v>737.04929134332269</v>
      </c>
      <c r="S1952" s="12">
        <f>LambdaP*MassivSI/(dP/1000)/(R1952*RhoA)/(1+Q1952/3)*(D1952-P1952)*DeltaT-(EXP(Q1952/10)-1)*(D1952-D1951)</f>
        <v>0.19965868306579471</v>
      </c>
    </row>
    <row r="1953" spans="2:19" x14ac:dyDescent="0.25">
      <c r="B1953" s="3">
        <f t="shared" si="120"/>
        <v>9675</v>
      </c>
      <c r="C1953" s="14">
        <f t="shared" si="121"/>
        <v>161.25</v>
      </c>
      <c r="D1953" s="11">
        <f t="shared" si="122"/>
        <v>1093.2695535819148</v>
      </c>
      <c r="E1953" s="11">
        <f t="shared" si="123"/>
        <v>579.32121353134221</v>
      </c>
      <c r="F1953" s="11">
        <f>L1953</f>
        <v>579.32121353134221</v>
      </c>
      <c r="G1953" s="11">
        <f>P1953</f>
        <v>579.32121353134221</v>
      </c>
      <c r="H1953" s="24">
        <f>H1952+IF(Limit=Oui,MAX(0,K1952),K1952)</f>
        <v>579.32121353134221</v>
      </c>
      <c r="I1953" s="12">
        <f>Cp*RhoP/(J1953*RhoA)*dP/1000*MassivSS</f>
        <v>0.38419633723082741</v>
      </c>
      <c r="J1953" s="24">
        <f>IF(H1953&lt;600,425+0.773*H1953-1.69/1000*H1953^2+2.22/1000^2*H1953^3,IF(H1953&lt;735,666+13002/(738-H1953),IF(H1953&lt;900,545+17820/(H1953-731),650)))</f>
        <v>737.25886198324451</v>
      </c>
      <c r="K1953" s="12">
        <f>LambdaP*MassivSS/(dP/1000)/(J1953*RhoA)/(1+I1953/3)*(D1953-H1953)*DeltaT-(EXP(I1953/10)-1)*(D1953-D1952)</f>
        <v>0.19956185689173608</v>
      </c>
      <c r="L1953" s="24">
        <f>L1952+IF(Limit=Oui,MAX(0,O1952),O1952)</f>
        <v>579.32121353134221</v>
      </c>
      <c r="M1953" s="12">
        <f>Cp*RhoP/(N1953*RhoA)*dP/1000*MassivW</f>
        <v>0.38419633723082741</v>
      </c>
      <c r="N1953" s="24">
        <f>IF(L1953&lt;600,425+0.773*L1953-1.69/1000*L1953^2+2.22/1000^2*L1953^3,IF(L1953&lt;735,666+13002/(738-L1953),IF(L1953&lt;900,545+17820/(L1953-731),650)))</f>
        <v>737.25886198324451</v>
      </c>
      <c r="O1953" s="12">
        <f>LambdaP*MassivW/(dP/1000)/(N1953*RhoA)/(1+M1953/3)*(D1953-L1953)*DeltaT-(EXP(M1953/10)-1)*(D1953-D1952)</f>
        <v>0.19956185689173608</v>
      </c>
      <c r="P1953" s="24">
        <f>P1952+IF(Limit=Oui,MAX(0,S1952),S1952)</f>
        <v>579.32121353134221</v>
      </c>
      <c r="Q1953" s="12">
        <f>Cp*RhoP/(R1953*RhoA)*dP/1000*MassivSI</f>
        <v>0.38419633723082741</v>
      </c>
      <c r="R1953" s="24">
        <f>IF(P1953&lt;600,425+0.773*P1953-1.69/1000*P1953^2+2.22/1000^2*P1953^3,IF(P1953&lt;735,666+13002/(738-P1953),IF(P1953&lt;900,545+17820/(P1953-731),650)))</f>
        <v>737.25886198324451</v>
      </c>
      <c r="S1953" s="12">
        <f>LambdaP*MassivSI/(dP/1000)/(R1953*RhoA)/(1+Q1953/3)*(D1953-P1953)*DeltaT-(EXP(Q1953/10)-1)*(D1953-D1952)</f>
        <v>0.19956185689173608</v>
      </c>
    </row>
    <row r="1954" spans="2:19" x14ac:dyDescent="0.25">
      <c r="B1954" s="3">
        <f t="shared" si="120"/>
        <v>9680</v>
      </c>
      <c r="C1954" s="14">
        <f t="shared" si="121"/>
        <v>161.33333333333334</v>
      </c>
      <c r="D1954" s="11">
        <f t="shared" si="122"/>
        <v>1093.3469059823199</v>
      </c>
      <c r="E1954" s="11">
        <f t="shared" si="123"/>
        <v>579.52077538823391</v>
      </c>
      <c r="F1954" s="11">
        <f>L1954</f>
        <v>579.52077538823391</v>
      </c>
      <c r="G1954" s="11">
        <f>P1954</f>
        <v>579.52077538823391</v>
      </c>
      <c r="H1954" s="24">
        <f>H1953+IF(Limit=Oui,MAX(0,K1953),K1953)</f>
        <v>579.52077538823391</v>
      </c>
      <c r="I1954" s="12">
        <f>Cp*RhoP/(J1954*RhoA)*dP/1000*MassivSS</f>
        <v>0.38408712091473596</v>
      </c>
      <c r="J1954" s="24">
        <f>IF(H1954&lt;600,425+0.773*H1954-1.69/1000*H1954^2+2.22/1000^2*H1954^3,IF(H1954&lt;735,666+13002/(738-H1954),IF(H1954&lt;900,545+17820/(H1954-731),650)))</f>
        <v>737.46850373514678</v>
      </c>
      <c r="K1954" s="12">
        <f>LambdaP*MassivSS/(dP/1000)/(J1954*RhoA)/(1+I1954/3)*(D1954-H1954)*DeltaT-(EXP(I1954/10)-1)*(D1954-D1953)</f>
        <v>0.19946508310188146</v>
      </c>
      <c r="L1954" s="24">
        <f>L1953+IF(Limit=Oui,MAX(0,O1953),O1953)</f>
        <v>579.52077538823391</v>
      </c>
      <c r="M1954" s="12">
        <f>Cp*RhoP/(N1954*RhoA)*dP/1000*MassivW</f>
        <v>0.38408712091473596</v>
      </c>
      <c r="N1954" s="24">
        <f>IF(L1954&lt;600,425+0.773*L1954-1.69/1000*L1954^2+2.22/1000^2*L1954^3,IF(L1954&lt;735,666+13002/(738-L1954),IF(L1954&lt;900,545+17820/(L1954-731),650)))</f>
        <v>737.46850373514678</v>
      </c>
      <c r="O1954" s="12">
        <f>LambdaP*MassivW/(dP/1000)/(N1954*RhoA)/(1+M1954/3)*(D1954-L1954)*DeltaT-(EXP(M1954/10)-1)*(D1954-D1953)</f>
        <v>0.19946508310188146</v>
      </c>
      <c r="P1954" s="24">
        <f>P1953+IF(Limit=Oui,MAX(0,S1953),S1953)</f>
        <v>579.52077538823391</v>
      </c>
      <c r="Q1954" s="12">
        <f>Cp*RhoP/(R1954*RhoA)*dP/1000*MassivSI</f>
        <v>0.38408712091473596</v>
      </c>
      <c r="R1954" s="24">
        <f>IF(P1954&lt;600,425+0.773*P1954-1.69/1000*P1954^2+2.22/1000^2*P1954^3,IF(P1954&lt;735,666+13002/(738-P1954),IF(P1954&lt;900,545+17820/(P1954-731),650)))</f>
        <v>737.46850373514678</v>
      </c>
      <c r="S1954" s="12">
        <f>LambdaP*MassivSI/(dP/1000)/(R1954*RhoA)/(1+Q1954/3)*(D1954-P1954)*DeltaT-(EXP(Q1954/10)-1)*(D1954-D1953)</f>
        <v>0.19946508310188146</v>
      </c>
    </row>
    <row r="1955" spans="2:19" x14ac:dyDescent="0.25">
      <c r="B1955" s="3">
        <f t="shared" si="120"/>
        <v>9685</v>
      </c>
      <c r="C1955" s="14">
        <f t="shared" si="121"/>
        <v>161.41666666666666</v>
      </c>
      <c r="D1955" s="11">
        <f t="shared" si="122"/>
        <v>1093.4242184692039</v>
      </c>
      <c r="E1955" s="11">
        <f t="shared" si="123"/>
        <v>579.72024047133584</v>
      </c>
      <c r="F1955" s="11">
        <f>L1955</f>
        <v>579.72024047133584</v>
      </c>
      <c r="G1955" s="11">
        <f>P1955</f>
        <v>579.72024047133584</v>
      </c>
      <c r="H1955" s="24">
        <f>H1954+IF(Limit=Oui,MAX(0,K1954),K1954)</f>
        <v>579.72024047133584</v>
      </c>
      <c r="I1955" s="12">
        <f>Cp*RhoP/(J1955*RhoA)*dP/1000*MassivSS</f>
        <v>0.38397792970704603</v>
      </c>
      <c r="J1955" s="24">
        <f>IF(H1955&lt;600,425+0.773*H1955-1.69/1000*H1955^2+2.22/1000^2*H1955^3,IF(H1955&lt;735,666+13002/(738-H1955),IF(H1955&lt;900,545+17820/(H1955-731),650)))</f>
        <v>737.67821650852795</v>
      </c>
      <c r="K1955" s="12">
        <f>LambdaP*MassivSS/(dP/1000)/(J1955*RhoA)/(1+I1955/3)*(D1955-H1955)*DeltaT-(EXP(I1955/10)-1)*(D1955-D1954)</f>
        <v>0.19936836170141514</v>
      </c>
      <c r="L1955" s="24">
        <f>L1954+IF(Limit=Oui,MAX(0,O1954),O1954)</f>
        <v>579.72024047133584</v>
      </c>
      <c r="M1955" s="12">
        <f>Cp*RhoP/(N1955*RhoA)*dP/1000*MassivW</f>
        <v>0.38397792970704603</v>
      </c>
      <c r="N1955" s="24">
        <f>IF(L1955&lt;600,425+0.773*L1955-1.69/1000*L1955^2+2.22/1000^2*L1955^3,IF(L1955&lt;735,666+13002/(738-L1955),IF(L1955&lt;900,545+17820/(L1955-731),650)))</f>
        <v>737.67821650852795</v>
      </c>
      <c r="O1955" s="12">
        <f>LambdaP*MassivW/(dP/1000)/(N1955*RhoA)/(1+M1955/3)*(D1955-L1955)*DeltaT-(EXP(M1955/10)-1)*(D1955-D1954)</f>
        <v>0.19936836170141514</v>
      </c>
      <c r="P1955" s="24">
        <f>P1954+IF(Limit=Oui,MAX(0,S1954),S1954)</f>
        <v>579.72024047133584</v>
      </c>
      <c r="Q1955" s="12">
        <f>Cp*RhoP/(R1955*RhoA)*dP/1000*MassivSI</f>
        <v>0.38397792970704603</v>
      </c>
      <c r="R1955" s="24">
        <f>IF(P1955&lt;600,425+0.773*P1955-1.69/1000*P1955^2+2.22/1000^2*P1955^3,IF(P1955&lt;735,666+13002/(738-P1955),IF(P1955&lt;900,545+17820/(P1955-731),650)))</f>
        <v>737.67821650852795</v>
      </c>
      <c r="S1955" s="12">
        <f>LambdaP*MassivSI/(dP/1000)/(R1955*RhoA)/(1+Q1955/3)*(D1955-P1955)*DeltaT-(EXP(Q1955/10)-1)*(D1955-D1954)</f>
        <v>0.19936836170141514</v>
      </c>
    </row>
    <row r="1956" spans="2:19" x14ac:dyDescent="0.25">
      <c r="B1956" s="3">
        <f t="shared" si="120"/>
        <v>9690</v>
      </c>
      <c r="C1956" s="14">
        <f t="shared" si="121"/>
        <v>161.5</v>
      </c>
      <c r="D1956" s="11">
        <f t="shared" si="122"/>
        <v>1093.5014910837358</v>
      </c>
      <c r="E1956" s="11">
        <f t="shared" si="123"/>
        <v>579.91960883303727</v>
      </c>
      <c r="F1956" s="11">
        <f>L1956</f>
        <v>579.91960883303727</v>
      </c>
      <c r="G1956" s="11">
        <f>P1956</f>
        <v>579.91960883303727</v>
      </c>
      <c r="H1956" s="24">
        <f>H1955+IF(Limit=Oui,MAX(0,K1955),K1955)</f>
        <v>579.91960883303727</v>
      </c>
      <c r="I1956" s="12">
        <f>Cp*RhoP/(J1956*RhoA)*dP/1000*MassivSS</f>
        <v>0.38386876366495953</v>
      </c>
      <c r="J1956" s="24">
        <f>IF(H1956&lt;600,425+0.773*H1956-1.69/1000*H1956^2+2.22/1000^2*H1956^3,IF(H1956&lt;735,666+13002/(738-H1956),IF(H1956&lt;900,545+17820/(H1956-731),650)))</f>
        <v>737.88800021288785</v>
      </c>
      <c r="K1956" s="12">
        <f>LambdaP*MassivSS/(dP/1000)/(J1956*RhoA)/(1+I1956/3)*(D1956-H1956)*DeltaT-(EXP(I1956/10)-1)*(D1956-D1955)</f>
        <v>0.19927169269541067</v>
      </c>
      <c r="L1956" s="24">
        <f>L1955+IF(Limit=Oui,MAX(0,O1955),O1955)</f>
        <v>579.91960883303727</v>
      </c>
      <c r="M1956" s="12">
        <f>Cp*RhoP/(N1956*RhoA)*dP/1000*MassivW</f>
        <v>0.38386876366495953</v>
      </c>
      <c r="N1956" s="24">
        <f>IF(L1956&lt;600,425+0.773*L1956-1.69/1000*L1956^2+2.22/1000^2*L1956^3,IF(L1956&lt;735,666+13002/(738-L1956),IF(L1956&lt;900,545+17820/(L1956-731),650)))</f>
        <v>737.88800021288785</v>
      </c>
      <c r="O1956" s="12">
        <f>LambdaP*MassivW/(dP/1000)/(N1956*RhoA)/(1+M1956/3)*(D1956-L1956)*DeltaT-(EXP(M1956/10)-1)*(D1956-D1955)</f>
        <v>0.19927169269541067</v>
      </c>
      <c r="P1956" s="24">
        <f>P1955+IF(Limit=Oui,MAX(0,S1955),S1955)</f>
        <v>579.91960883303727</v>
      </c>
      <c r="Q1956" s="12">
        <f>Cp*RhoP/(R1956*RhoA)*dP/1000*MassivSI</f>
        <v>0.38386876366495953</v>
      </c>
      <c r="R1956" s="24">
        <f>IF(P1956&lt;600,425+0.773*P1956-1.69/1000*P1956^2+2.22/1000^2*P1956^3,IF(P1956&lt;735,666+13002/(738-P1956),IF(P1956&lt;900,545+17820/(P1956-731),650)))</f>
        <v>737.88800021288785</v>
      </c>
      <c r="S1956" s="12">
        <f>LambdaP*MassivSI/(dP/1000)/(R1956*RhoA)/(1+Q1956/3)*(D1956-P1956)*DeltaT-(EXP(Q1956/10)-1)*(D1956-D1955)</f>
        <v>0.19927169269541067</v>
      </c>
    </row>
    <row r="1957" spans="2:19" x14ac:dyDescent="0.25">
      <c r="B1957" s="3">
        <f t="shared" si="120"/>
        <v>9695</v>
      </c>
      <c r="C1957" s="14">
        <f t="shared" si="121"/>
        <v>161.58333333333334</v>
      </c>
      <c r="D1957" s="11">
        <f t="shared" si="122"/>
        <v>1093.5787238670214</v>
      </c>
      <c r="E1957" s="11">
        <f t="shared" si="123"/>
        <v>580.11888052573272</v>
      </c>
      <c r="F1957" s="11">
        <f>L1957</f>
        <v>580.11888052573272</v>
      </c>
      <c r="G1957" s="11">
        <f>P1957</f>
        <v>580.11888052573272</v>
      </c>
      <c r="H1957" s="24">
        <f>H1956+IF(Limit=Oui,MAX(0,K1956),K1956)</f>
        <v>580.11888052573272</v>
      </c>
      <c r="I1957" s="12">
        <f>Cp*RhoP/(J1957*RhoA)*dP/1000*MassivSS</f>
        <v>0.38375962284554405</v>
      </c>
      <c r="J1957" s="24">
        <f>IF(H1957&lt;600,425+0.773*H1957-1.69/1000*H1957^2+2.22/1000^2*H1957^3,IF(H1957&lt;735,666+13002/(738-H1957),IF(H1957&lt;900,545+17820/(H1957-731),650)))</f>
        <v>738.09785475772753</v>
      </c>
      <c r="K1957" s="12">
        <f>LambdaP*MassivSS/(dP/1000)/(J1957*RhoA)/(1+I1957/3)*(D1957-H1957)*DeltaT-(EXP(I1957/10)-1)*(D1957-D1956)</f>
        <v>0.19917507608881393</v>
      </c>
      <c r="L1957" s="24">
        <f>L1956+IF(Limit=Oui,MAX(0,O1956),O1956)</f>
        <v>580.11888052573272</v>
      </c>
      <c r="M1957" s="12">
        <f>Cp*RhoP/(N1957*RhoA)*dP/1000*MassivW</f>
        <v>0.38375962284554405</v>
      </c>
      <c r="N1957" s="24">
        <f>IF(L1957&lt;600,425+0.773*L1957-1.69/1000*L1957^2+2.22/1000^2*L1957^3,IF(L1957&lt;735,666+13002/(738-L1957),IF(L1957&lt;900,545+17820/(L1957-731),650)))</f>
        <v>738.09785475772753</v>
      </c>
      <c r="O1957" s="12">
        <f>LambdaP*MassivW/(dP/1000)/(N1957*RhoA)/(1+M1957/3)*(D1957-L1957)*DeltaT-(EXP(M1957/10)-1)*(D1957-D1956)</f>
        <v>0.19917507608881393</v>
      </c>
      <c r="P1957" s="24">
        <f>P1956+IF(Limit=Oui,MAX(0,S1956),S1956)</f>
        <v>580.11888052573272</v>
      </c>
      <c r="Q1957" s="12">
        <f>Cp*RhoP/(R1957*RhoA)*dP/1000*MassivSI</f>
        <v>0.38375962284554405</v>
      </c>
      <c r="R1957" s="24">
        <f>IF(P1957&lt;600,425+0.773*P1957-1.69/1000*P1957^2+2.22/1000^2*P1957^3,IF(P1957&lt;735,666+13002/(738-P1957),IF(P1957&lt;900,545+17820/(P1957-731),650)))</f>
        <v>738.09785475772753</v>
      </c>
      <c r="S1957" s="12">
        <f>LambdaP*MassivSI/(dP/1000)/(R1957*RhoA)/(1+Q1957/3)*(D1957-P1957)*DeltaT-(EXP(Q1957/10)-1)*(D1957-D1956)</f>
        <v>0.19917507608881393</v>
      </c>
    </row>
    <row r="1958" spans="2:19" x14ac:dyDescent="0.25">
      <c r="B1958" s="3">
        <f t="shared" si="120"/>
        <v>9700</v>
      </c>
      <c r="C1958" s="14">
        <f t="shared" si="121"/>
        <v>161.66666666666666</v>
      </c>
      <c r="D1958" s="11">
        <f t="shared" si="122"/>
        <v>1093.6559168601027</v>
      </c>
      <c r="E1958" s="11">
        <f t="shared" si="123"/>
        <v>580.31805560182158</v>
      </c>
      <c r="F1958" s="11">
        <f>L1958</f>
        <v>580.31805560182158</v>
      </c>
      <c r="G1958" s="11">
        <f>P1958</f>
        <v>580.31805560182158</v>
      </c>
      <c r="H1958" s="24">
        <f>H1957+IF(Limit=Oui,MAX(0,K1957),K1957)</f>
        <v>580.31805560182158</v>
      </c>
      <c r="I1958" s="12">
        <f>Cp*RhoP/(J1958*RhoA)*dP/1000*MassivSS</f>
        <v>0.38365050730573363</v>
      </c>
      <c r="J1958" s="24">
        <f>IF(H1958&lt;600,425+0.773*H1958-1.69/1000*H1958^2+2.22/1000^2*H1958^3,IF(H1958&lt;735,666+13002/(738-H1958),IF(H1958&lt;900,545+17820/(H1958-731),650)))</f>
        <v>738.30778005254967</v>
      </c>
      <c r="K1958" s="12">
        <f>LambdaP*MassivSS/(dP/1000)/(J1958*RhoA)/(1+I1958/3)*(D1958-H1958)*DeltaT-(EXP(I1958/10)-1)*(D1958-D1957)</f>
        <v>0.19907851188648687</v>
      </c>
      <c r="L1958" s="24">
        <f>L1957+IF(Limit=Oui,MAX(0,O1957),O1957)</f>
        <v>580.31805560182158</v>
      </c>
      <c r="M1958" s="12">
        <f>Cp*RhoP/(N1958*RhoA)*dP/1000*MassivW</f>
        <v>0.38365050730573363</v>
      </c>
      <c r="N1958" s="24">
        <f>IF(L1958&lt;600,425+0.773*L1958-1.69/1000*L1958^2+2.22/1000^2*L1958^3,IF(L1958&lt;735,666+13002/(738-L1958),IF(L1958&lt;900,545+17820/(L1958-731),650)))</f>
        <v>738.30778005254967</v>
      </c>
      <c r="O1958" s="12">
        <f>LambdaP*MassivW/(dP/1000)/(N1958*RhoA)/(1+M1958/3)*(D1958-L1958)*DeltaT-(EXP(M1958/10)-1)*(D1958-D1957)</f>
        <v>0.19907851188648687</v>
      </c>
      <c r="P1958" s="24">
        <f>P1957+IF(Limit=Oui,MAX(0,S1957),S1957)</f>
        <v>580.31805560182158</v>
      </c>
      <c r="Q1958" s="12">
        <f>Cp*RhoP/(R1958*RhoA)*dP/1000*MassivSI</f>
        <v>0.38365050730573363</v>
      </c>
      <c r="R1958" s="24">
        <f>IF(P1958&lt;600,425+0.773*P1958-1.69/1000*P1958^2+2.22/1000^2*P1958^3,IF(P1958&lt;735,666+13002/(738-P1958),IF(P1958&lt;900,545+17820/(P1958-731),650)))</f>
        <v>738.30778005254967</v>
      </c>
      <c r="S1958" s="12">
        <f>LambdaP*MassivSI/(dP/1000)/(R1958*RhoA)/(1+Q1958/3)*(D1958-P1958)*DeltaT-(EXP(Q1958/10)-1)*(D1958-D1957)</f>
        <v>0.19907851188648687</v>
      </c>
    </row>
    <row r="1959" spans="2:19" x14ac:dyDescent="0.25">
      <c r="B1959" s="3">
        <f t="shared" si="120"/>
        <v>9705</v>
      </c>
      <c r="C1959" s="14">
        <f t="shared" si="121"/>
        <v>161.75</v>
      </c>
      <c r="D1959" s="11">
        <f t="shared" si="122"/>
        <v>1093.7330701039582</v>
      </c>
      <c r="E1959" s="11">
        <f t="shared" si="123"/>
        <v>580.51713411370804</v>
      </c>
      <c r="F1959" s="11">
        <f>L1959</f>
        <v>580.51713411370804</v>
      </c>
      <c r="G1959" s="11">
        <f>P1959</f>
        <v>580.51713411370804</v>
      </c>
      <c r="H1959" s="24">
        <f>H1958+IF(Limit=Oui,MAX(0,K1958),K1958)</f>
        <v>580.51713411370804</v>
      </c>
      <c r="I1959" s="12">
        <f>Cp*RhoP/(J1959*RhoA)*dP/1000*MassivSS</f>
        <v>0.38354141710232864</v>
      </c>
      <c r="J1959" s="24">
        <f>IF(H1959&lt;600,425+0.773*H1959-1.69/1000*H1959^2+2.22/1000^2*H1959^3,IF(H1959&lt;735,666+13002/(738-H1959),IF(H1959&lt;900,545+17820/(H1959-731),650)))</f>
        <v>738.51777600685864</v>
      </c>
      <c r="K1959" s="12">
        <f>LambdaP*MassivSS/(dP/1000)/(J1959*RhoA)/(1+I1959/3)*(D1959-H1959)*DeltaT-(EXP(I1959/10)-1)*(D1959-D1958)</f>
        <v>0.19898200009319039</v>
      </c>
      <c r="L1959" s="24">
        <f>L1958+IF(Limit=Oui,MAX(0,O1958),O1958)</f>
        <v>580.51713411370804</v>
      </c>
      <c r="M1959" s="12">
        <f>Cp*RhoP/(N1959*RhoA)*dP/1000*MassivW</f>
        <v>0.38354141710232864</v>
      </c>
      <c r="N1959" s="24">
        <f>IF(L1959&lt;600,425+0.773*L1959-1.69/1000*L1959^2+2.22/1000^2*L1959^3,IF(L1959&lt;735,666+13002/(738-L1959),IF(L1959&lt;900,545+17820/(L1959-731),650)))</f>
        <v>738.51777600685864</v>
      </c>
      <c r="O1959" s="12">
        <f>LambdaP*MassivW/(dP/1000)/(N1959*RhoA)/(1+M1959/3)*(D1959-L1959)*DeltaT-(EXP(M1959/10)-1)*(D1959-D1958)</f>
        <v>0.19898200009319039</v>
      </c>
      <c r="P1959" s="24">
        <f>P1958+IF(Limit=Oui,MAX(0,S1958),S1958)</f>
        <v>580.51713411370804</v>
      </c>
      <c r="Q1959" s="12">
        <f>Cp*RhoP/(R1959*RhoA)*dP/1000*MassivSI</f>
        <v>0.38354141710232864</v>
      </c>
      <c r="R1959" s="24">
        <f>IF(P1959&lt;600,425+0.773*P1959-1.69/1000*P1959^2+2.22/1000^2*P1959^3,IF(P1959&lt;735,666+13002/(738-P1959),IF(P1959&lt;900,545+17820/(P1959-731),650)))</f>
        <v>738.51777600685864</v>
      </c>
      <c r="S1959" s="12">
        <f>LambdaP*MassivSI/(dP/1000)/(R1959*RhoA)/(1+Q1959/3)*(D1959-P1959)*DeltaT-(EXP(Q1959/10)-1)*(D1959-D1958)</f>
        <v>0.19898200009319039</v>
      </c>
    </row>
    <row r="1960" spans="2:19" x14ac:dyDescent="0.25">
      <c r="B1960" s="3">
        <f t="shared" si="120"/>
        <v>9710</v>
      </c>
      <c r="C1960" s="14">
        <f t="shared" si="121"/>
        <v>161.83333333333334</v>
      </c>
      <c r="D1960" s="11">
        <f t="shared" si="122"/>
        <v>1093.8101836395033</v>
      </c>
      <c r="E1960" s="11">
        <f t="shared" si="123"/>
        <v>580.71611611380126</v>
      </c>
      <c r="F1960" s="11">
        <f>L1960</f>
        <v>580.71611611380126</v>
      </c>
      <c r="G1960" s="11">
        <f>P1960</f>
        <v>580.71611611380126</v>
      </c>
      <c r="H1960" s="24">
        <f>H1959+IF(Limit=Oui,MAX(0,K1959),K1959)</f>
        <v>580.71611611380126</v>
      </c>
      <c r="I1960" s="12">
        <f>Cp*RhoP/(J1960*RhoA)*dP/1000*MassivSS</f>
        <v>0.38343235229199557</v>
      </c>
      <c r="J1960" s="24">
        <f>IF(H1960&lt;600,425+0.773*H1960-1.69/1000*H1960^2+2.22/1000^2*H1960^3,IF(H1960&lt;735,666+13002/(738-H1960),IF(H1960&lt;900,545+17820/(H1960-731),650)))</f>
        <v>738.72784253016152</v>
      </c>
      <c r="K1960" s="12">
        <f>LambdaP*MassivSS/(dP/1000)/(J1960*RhoA)/(1+I1960/3)*(D1960-H1960)*DeltaT-(EXP(I1960/10)-1)*(D1960-D1959)</f>
        <v>0.19888554071355788</v>
      </c>
      <c r="L1960" s="24">
        <f>L1959+IF(Limit=Oui,MAX(0,O1959),O1959)</f>
        <v>580.71611611380126</v>
      </c>
      <c r="M1960" s="12">
        <f>Cp*RhoP/(N1960*RhoA)*dP/1000*MassivW</f>
        <v>0.38343235229199557</v>
      </c>
      <c r="N1960" s="24">
        <f>IF(L1960&lt;600,425+0.773*L1960-1.69/1000*L1960^2+2.22/1000^2*L1960^3,IF(L1960&lt;735,666+13002/(738-L1960),IF(L1960&lt;900,545+17820/(L1960-731),650)))</f>
        <v>738.72784253016152</v>
      </c>
      <c r="O1960" s="12">
        <f>LambdaP*MassivW/(dP/1000)/(N1960*RhoA)/(1+M1960/3)*(D1960-L1960)*DeltaT-(EXP(M1960/10)-1)*(D1960-D1959)</f>
        <v>0.19888554071355788</v>
      </c>
      <c r="P1960" s="24">
        <f>P1959+IF(Limit=Oui,MAX(0,S1959),S1959)</f>
        <v>580.71611611380126</v>
      </c>
      <c r="Q1960" s="12">
        <f>Cp*RhoP/(R1960*RhoA)*dP/1000*MassivSI</f>
        <v>0.38343235229199557</v>
      </c>
      <c r="R1960" s="24">
        <f>IF(P1960&lt;600,425+0.773*P1960-1.69/1000*P1960^2+2.22/1000^2*P1960^3,IF(P1960&lt;735,666+13002/(738-P1960),IF(P1960&lt;900,545+17820/(P1960-731),650)))</f>
        <v>738.72784253016152</v>
      </c>
      <c r="S1960" s="12">
        <f>LambdaP*MassivSI/(dP/1000)/(R1960*RhoA)/(1+Q1960/3)*(D1960-P1960)*DeltaT-(EXP(Q1960/10)-1)*(D1960-D1959)</f>
        <v>0.19888554071355788</v>
      </c>
    </row>
    <row r="1961" spans="2:19" x14ac:dyDescent="0.25">
      <c r="B1961" s="3">
        <f t="shared" si="120"/>
        <v>9715</v>
      </c>
      <c r="C1961" s="14">
        <f t="shared" si="121"/>
        <v>161.91666666666666</v>
      </c>
      <c r="D1961" s="11">
        <f t="shared" si="122"/>
        <v>1093.88725750759</v>
      </c>
      <c r="E1961" s="11">
        <f t="shared" si="123"/>
        <v>580.91500165451487</v>
      </c>
      <c r="F1961" s="11">
        <f>L1961</f>
        <v>580.91500165451487</v>
      </c>
      <c r="G1961" s="11">
        <f>P1961</f>
        <v>580.91500165451487</v>
      </c>
      <c r="H1961" s="24">
        <f>H1960+IF(Limit=Oui,MAX(0,K1960),K1960)</f>
        <v>580.91500165451487</v>
      </c>
      <c r="I1961" s="12">
        <f>Cp*RhoP/(J1961*RhoA)*dP/1000*MassivSS</f>
        <v>0.38332331293126737</v>
      </c>
      <c r="J1961" s="24">
        <f>IF(H1961&lt;600,425+0.773*H1961-1.69/1000*H1961^2+2.22/1000^2*H1961^3,IF(H1961&lt;735,666+13002/(738-H1961),IF(H1961&lt;900,545+17820/(H1961-731),650)))</f>
        <v>738.93797953196713</v>
      </c>
      <c r="K1961" s="12">
        <f>LambdaP*MassivSS/(dP/1000)/(J1961*RhoA)/(1+I1961/3)*(D1961-H1961)*DeltaT-(EXP(I1961/10)-1)*(D1961-D1960)</f>
        <v>0.19878913375213983</v>
      </c>
      <c r="L1961" s="24">
        <f>L1960+IF(Limit=Oui,MAX(0,O1960),O1960)</f>
        <v>580.91500165451487</v>
      </c>
      <c r="M1961" s="12">
        <f>Cp*RhoP/(N1961*RhoA)*dP/1000*MassivW</f>
        <v>0.38332331293126737</v>
      </c>
      <c r="N1961" s="24">
        <f>IF(L1961&lt;600,425+0.773*L1961-1.69/1000*L1961^2+2.22/1000^2*L1961^3,IF(L1961&lt;735,666+13002/(738-L1961),IF(L1961&lt;900,545+17820/(L1961-731),650)))</f>
        <v>738.93797953196713</v>
      </c>
      <c r="O1961" s="12">
        <f>LambdaP*MassivW/(dP/1000)/(N1961*RhoA)/(1+M1961/3)*(D1961-L1961)*DeltaT-(EXP(M1961/10)-1)*(D1961-D1960)</f>
        <v>0.19878913375213983</v>
      </c>
      <c r="P1961" s="24">
        <f>P1960+IF(Limit=Oui,MAX(0,S1960),S1960)</f>
        <v>580.91500165451487</v>
      </c>
      <c r="Q1961" s="12">
        <f>Cp*RhoP/(R1961*RhoA)*dP/1000*MassivSI</f>
        <v>0.38332331293126737</v>
      </c>
      <c r="R1961" s="24">
        <f>IF(P1961&lt;600,425+0.773*P1961-1.69/1000*P1961^2+2.22/1000^2*P1961^3,IF(P1961&lt;735,666+13002/(738-P1961),IF(P1961&lt;900,545+17820/(P1961-731),650)))</f>
        <v>738.93797953196713</v>
      </c>
      <c r="S1961" s="12">
        <f>LambdaP*MassivSI/(dP/1000)/(R1961*RhoA)/(1+Q1961/3)*(D1961-P1961)*DeltaT-(EXP(Q1961/10)-1)*(D1961-D1960)</f>
        <v>0.19878913375213983</v>
      </c>
    </row>
    <row r="1962" spans="2:19" x14ac:dyDescent="0.25">
      <c r="B1962" s="3">
        <f t="shared" si="120"/>
        <v>9720</v>
      </c>
      <c r="C1962" s="14">
        <f t="shared" si="121"/>
        <v>162</v>
      </c>
      <c r="D1962" s="11">
        <f t="shared" si="122"/>
        <v>1093.9642917490075</v>
      </c>
      <c r="E1962" s="11">
        <f t="shared" si="123"/>
        <v>581.11379078826701</v>
      </c>
      <c r="F1962" s="11">
        <f>L1962</f>
        <v>581.11379078826701</v>
      </c>
      <c r="G1962" s="11">
        <f>P1962</f>
        <v>581.11379078826701</v>
      </c>
      <c r="H1962" s="24">
        <f>H1961+IF(Limit=Oui,MAX(0,K1961),K1961)</f>
        <v>581.11379078826701</v>
      </c>
      <c r="I1962" s="12">
        <f>Cp*RhoP/(J1962*RhoA)*dP/1000*MassivSS</f>
        <v>0.38321429907654309</v>
      </c>
      <c r="J1962" s="24">
        <f>IF(H1962&lt;600,425+0.773*H1962-1.69/1000*H1962^2+2.22/1000^2*H1962^3,IF(H1962&lt;735,666+13002/(738-H1962),IF(H1962&lt;900,545+17820/(H1962-731),650)))</f>
        <v>739.14818692178801</v>
      </c>
      <c r="K1962" s="12">
        <f>LambdaP*MassivSS/(dP/1000)/(J1962*RhoA)/(1+I1962/3)*(D1962-H1962)*DeltaT-(EXP(I1962/10)-1)*(D1962-D1961)</f>
        <v>0.19869277921335948</v>
      </c>
      <c r="L1962" s="24">
        <f>L1961+IF(Limit=Oui,MAX(0,O1961),O1961)</f>
        <v>581.11379078826701</v>
      </c>
      <c r="M1962" s="12">
        <f>Cp*RhoP/(N1962*RhoA)*dP/1000*MassivW</f>
        <v>0.38321429907654309</v>
      </c>
      <c r="N1962" s="24">
        <f>IF(L1962&lt;600,425+0.773*L1962-1.69/1000*L1962^2+2.22/1000^2*L1962^3,IF(L1962&lt;735,666+13002/(738-L1962),IF(L1962&lt;900,545+17820/(L1962-731),650)))</f>
        <v>739.14818692178801</v>
      </c>
      <c r="O1962" s="12">
        <f>LambdaP*MassivW/(dP/1000)/(N1962*RhoA)/(1+M1962/3)*(D1962-L1962)*DeltaT-(EXP(M1962/10)-1)*(D1962-D1961)</f>
        <v>0.19869277921335948</v>
      </c>
      <c r="P1962" s="24">
        <f>P1961+IF(Limit=Oui,MAX(0,S1961),S1961)</f>
        <v>581.11379078826701</v>
      </c>
      <c r="Q1962" s="12">
        <f>Cp*RhoP/(R1962*RhoA)*dP/1000*MassivSI</f>
        <v>0.38321429907654309</v>
      </c>
      <c r="R1962" s="24">
        <f>IF(P1962&lt;600,425+0.773*P1962-1.69/1000*P1962^2+2.22/1000^2*P1962^3,IF(P1962&lt;735,666+13002/(738-P1962),IF(P1962&lt;900,545+17820/(P1962-731),650)))</f>
        <v>739.14818692178801</v>
      </c>
      <c r="S1962" s="12">
        <f>LambdaP*MassivSI/(dP/1000)/(R1962*RhoA)/(1+Q1962/3)*(D1962-P1962)*DeltaT-(EXP(Q1962/10)-1)*(D1962-D1961)</f>
        <v>0.19869277921335948</v>
      </c>
    </row>
    <row r="1963" spans="2:19" x14ac:dyDescent="0.25">
      <c r="B1963" s="3">
        <f t="shared" si="120"/>
        <v>9725</v>
      </c>
      <c r="C1963" s="14">
        <f t="shared" si="121"/>
        <v>162.08333333333334</v>
      </c>
      <c r="D1963" s="11">
        <f t="shared" si="122"/>
        <v>1094.0412864044822</v>
      </c>
      <c r="E1963" s="11">
        <f t="shared" si="123"/>
        <v>581.3124835674804</v>
      </c>
      <c r="F1963" s="11">
        <f>L1963</f>
        <v>581.3124835674804</v>
      </c>
      <c r="G1963" s="11">
        <f>P1963</f>
        <v>581.3124835674804</v>
      </c>
      <c r="H1963" s="24">
        <f>H1962+IF(Limit=Oui,MAX(0,K1962),K1962)</f>
        <v>581.3124835674804</v>
      </c>
      <c r="I1963" s="12">
        <f>Cp*RhoP/(J1963*RhoA)*dP/1000*MassivSS</f>
        <v>0.3831053107840881</v>
      </c>
      <c r="J1963" s="24">
        <f>IF(H1963&lt;600,425+0.773*H1963-1.69/1000*H1963^2+2.22/1000^2*H1963^3,IF(H1963&lt;735,666+13002/(738-H1963),IF(H1963&lt;900,545+17820/(H1963-731),650)))</f>
        <v>739.35846460913979</v>
      </c>
      <c r="K1963" s="12">
        <f>LambdaP*MassivSS/(dP/1000)/(J1963*RhoA)/(1+I1963/3)*(D1963-H1963)*DeltaT-(EXP(I1963/10)-1)*(D1963-D1962)</f>
        <v>0.19859647710154865</v>
      </c>
      <c r="L1963" s="24">
        <f>L1962+IF(Limit=Oui,MAX(0,O1962),O1962)</f>
        <v>581.3124835674804</v>
      </c>
      <c r="M1963" s="12">
        <f>Cp*RhoP/(N1963*RhoA)*dP/1000*MassivW</f>
        <v>0.3831053107840881</v>
      </c>
      <c r="N1963" s="24">
        <f>IF(L1963&lt;600,425+0.773*L1963-1.69/1000*L1963^2+2.22/1000^2*L1963^3,IF(L1963&lt;735,666+13002/(738-L1963),IF(L1963&lt;900,545+17820/(L1963-731),650)))</f>
        <v>739.35846460913979</v>
      </c>
      <c r="O1963" s="12">
        <f>LambdaP*MassivW/(dP/1000)/(N1963*RhoA)/(1+M1963/3)*(D1963-L1963)*DeltaT-(EXP(M1963/10)-1)*(D1963-D1962)</f>
        <v>0.19859647710154865</v>
      </c>
      <c r="P1963" s="24">
        <f>P1962+IF(Limit=Oui,MAX(0,S1962),S1962)</f>
        <v>581.3124835674804</v>
      </c>
      <c r="Q1963" s="12">
        <f>Cp*RhoP/(R1963*RhoA)*dP/1000*MassivSI</f>
        <v>0.3831053107840881</v>
      </c>
      <c r="R1963" s="24">
        <f>IF(P1963&lt;600,425+0.773*P1963-1.69/1000*P1963^2+2.22/1000^2*P1963^3,IF(P1963&lt;735,666+13002/(738-P1963),IF(P1963&lt;900,545+17820/(P1963-731),650)))</f>
        <v>739.35846460913979</v>
      </c>
      <c r="S1963" s="12">
        <f>LambdaP*MassivSI/(dP/1000)/(R1963*RhoA)/(1+Q1963/3)*(D1963-P1963)*DeltaT-(EXP(Q1963/10)-1)*(D1963-D1962)</f>
        <v>0.19859647710154865</v>
      </c>
    </row>
    <row r="1964" spans="2:19" x14ac:dyDescent="0.25">
      <c r="B1964" s="3">
        <f t="shared" si="120"/>
        <v>9730</v>
      </c>
      <c r="C1964" s="14">
        <f t="shared" si="121"/>
        <v>162.16666666666666</v>
      </c>
      <c r="D1964" s="11">
        <f t="shared" si="122"/>
        <v>1094.1182415146775</v>
      </c>
      <c r="E1964" s="11">
        <f t="shared" si="123"/>
        <v>581.51108004458195</v>
      </c>
      <c r="F1964" s="11">
        <f>L1964</f>
        <v>581.51108004458195</v>
      </c>
      <c r="G1964" s="11">
        <f>P1964</f>
        <v>581.51108004458195</v>
      </c>
      <c r="H1964" s="24">
        <f>H1963+IF(Limit=Oui,MAX(0,K1963),K1963)</f>
        <v>581.51108004458195</v>
      </c>
      <c r="I1964" s="12">
        <f>Cp*RhoP/(J1964*RhoA)*dP/1000*MassivSS</f>
        <v>0.3829963481100338</v>
      </c>
      <c r="J1964" s="24">
        <f>IF(H1964&lt;600,425+0.773*H1964-1.69/1000*H1964^2+2.22/1000^2*H1964^3,IF(H1964&lt;735,666+13002/(738-H1964),IF(H1964&lt;900,545+17820/(H1964-731),650)))</f>
        <v>739.56881250354149</v>
      </c>
      <c r="K1964" s="12">
        <f>LambdaP*MassivSS/(dP/1000)/(J1964*RhoA)/(1+I1964/3)*(D1964-H1964)*DeltaT-(EXP(I1964/10)-1)*(D1964-D1963)</f>
        <v>0.19850022742093032</v>
      </c>
      <c r="L1964" s="24">
        <f>L1963+IF(Limit=Oui,MAX(0,O1963),O1963)</f>
        <v>581.51108004458195</v>
      </c>
      <c r="M1964" s="12">
        <f>Cp*RhoP/(N1964*RhoA)*dP/1000*MassivW</f>
        <v>0.3829963481100338</v>
      </c>
      <c r="N1964" s="24">
        <f>IF(L1964&lt;600,425+0.773*L1964-1.69/1000*L1964^2+2.22/1000^2*L1964^3,IF(L1964&lt;735,666+13002/(738-L1964),IF(L1964&lt;900,545+17820/(L1964-731),650)))</f>
        <v>739.56881250354149</v>
      </c>
      <c r="O1964" s="12">
        <f>LambdaP*MassivW/(dP/1000)/(N1964*RhoA)/(1+M1964/3)*(D1964-L1964)*DeltaT-(EXP(M1964/10)-1)*(D1964-D1963)</f>
        <v>0.19850022742093032</v>
      </c>
      <c r="P1964" s="24">
        <f>P1963+IF(Limit=Oui,MAX(0,S1963),S1963)</f>
        <v>581.51108004458195</v>
      </c>
      <c r="Q1964" s="12">
        <f>Cp*RhoP/(R1964*RhoA)*dP/1000*MassivSI</f>
        <v>0.3829963481100338</v>
      </c>
      <c r="R1964" s="24">
        <f>IF(P1964&lt;600,425+0.773*P1964-1.69/1000*P1964^2+2.22/1000^2*P1964^3,IF(P1964&lt;735,666+13002/(738-P1964),IF(P1964&lt;900,545+17820/(P1964-731),650)))</f>
        <v>739.56881250354149</v>
      </c>
      <c r="S1964" s="12">
        <f>LambdaP*MassivSI/(dP/1000)/(R1964*RhoA)/(1+Q1964/3)*(D1964-P1964)*DeltaT-(EXP(Q1964/10)-1)*(D1964-D1963)</f>
        <v>0.19850022742093032</v>
      </c>
    </row>
    <row r="1965" spans="2:19" x14ac:dyDescent="0.25">
      <c r="B1965" s="3">
        <f t="shared" si="120"/>
        <v>9735</v>
      </c>
      <c r="C1965" s="14">
        <f t="shared" si="121"/>
        <v>162.25</v>
      </c>
      <c r="D1965" s="11">
        <f t="shared" si="122"/>
        <v>1094.1951571201946</v>
      </c>
      <c r="E1965" s="11">
        <f t="shared" si="123"/>
        <v>581.70958027200288</v>
      </c>
      <c r="F1965" s="11">
        <f>L1965</f>
        <v>581.70958027200288</v>
      </c>
      <c r="G1965" s="11">
        <f>P1965</f>
        <v>581.70958027200288</v>
      </c>
      <c r="H1965" s="24">
        <f>H1964+IF(Limit=Oui,MAX(0,K1964),K1964)</f>
        <v>581.70958027200288</v>
      </c>
      <c r="I1965" s="12">
        <f>Cp*RhoP/(J1965*RhoA)*dP/1000*MassivSS</f>
        <v>0.38288741111037805</v>
      </c>
      <c r="J1965" s="24">
        <f>IF(H1965&lt;600,425+0.773*H1965-1.69/1000*H1965^2+2.22/1000^2*H1965^3,IF(H1965&lt;735,666+13002/(738-H1965),IF(H1965&lt;900,545+17820/(H1965-731),650)))</f>
        <v>739.77923051451626</v>
      </c>
      <c r="K1965" s="12">
        <f>LambdaP*MassivSS/(dP/1000)/(J1965*RhoA)/(1+I1965/3)*(D1965-H1965)*DeltaT-(EXP(I1965/10)-1)*(D1965-D1964)</f>
        <v>0.19840403017560976</v>
      </c>
      <c r="L1965" s="24">
        <f>L1964+IF(Limit=Oui,MAX(0,O1964),O1964)</f>
        <v>581.70958027200288</v>
      </c>
      <c r="M1965" s="12">
        <f>Cp*RhoP/(N1965*RhoA)*dP/1000*MassivW</f>
        <v>0.38288741111037805</v>
      </c>
      <c r="N1965" s="24">
        <f>IF(L1965&lt;600,425+0.773*L1965-1.69/1000*L1965^2+2.22/1000^2*L1965^3,IF(L1965&lt;735,666+13002/(738-L1965),IF(L1965&lt;900,545+17820/(L1965-731),650)))</f>
        <v>739.77923051451626</v>
      </c>
      <c r="O1965" s="12">
        <f>LambdaP*MassivW/(dP/1000)/(N1965*RhoA)/(1+M1965/3)*(D1965-L1965)*DeltaT-(EXP(M1965/10)-1)*(D1965-D1964)</f>
        <v>0.19840403017560976</v>
      </c>
      <c r="P1965" s="24">
        <f>P1964+IF(Limit=Oui,MAX(0,S1964),S1964)</f>
        <v>581.70958027200288</v>
      </c>
      <c r="Q1965" s="12">
        <f>Cp*RhoP/(R1965*RhoA)*dP/1000*MassivSI</f>
        <v>0.38288741111037805</v>
      </c>
      <c r="R1965" s="24">
        <f>IF(P1965&lt;600,425+0.773*P1965-1.69/1000*P1965^2+2.22/1000^2*P1965^3,IF(P1965&lt;735,666+13002/(738-P1965),IF(P1965&lt;900,545+17820/(P1965-731),650)))</f>
        <v>739.77923051451626</v>
      </c>
      <c r="S1965" s="12">
        <f>LambdaP*MassivSI/(dP/1000)/(R1965*RhoA)/(1+Q1965/3)*(D1965-P1965)*DeltaT-(EXP(Q1965/10)-1)*(D1965-D1964)</f>
        <v>0.19840403017560976</v>
      </c>
    </row>
    <row r="1966" spans="2:19" x14ac:dyDescent="0.25">
      <c r="B1966" s="3">
        <f t="shared" si="120"/>
        <v>9740</v>
      </c>
      <c r="C1966" s="14">
        <f t="shared" si="121"/>
        <v>162.33333333333334</v>
      </c>
      <c r="D1966" s="11">
        <f t="shared" si="122"/>
        <v>1094.2720332615716</v>
      </c>
      <c r="E1966" s="11">
        <f t="shared" si="123"/>
        <v>581.90798430217853</v>
      </c>
      <c r="F1966" s="11">
        <f>L1966</f>
        <v>581.90798430217853</v>
      </c>
      <c r="G1966" s="11">
        <f>P1966</f>
        <v>581.90798430217853</v>
      </c>
      <c r="H1966" s="24">
        <f>H1965+IF(Limit=Oui,MAX(0,K1965),K1965)</f>
        <v>581.90798430217853</v>
      </c>
      <c r="I1966" s="12">
        <f>Cp*RhoP/(J1966*RhoA)*dP/1000*MassivSS</f>
        <v>0.38277849984098483</v>
      </c>
      <c r="J1966" s="24">
        <f>IF(H1966&lt;600,425+0.773*H1966-1.69/1000*H1966^2+2.22/1000^2*H1966^3,IF(H1966&lt;735,666+13002/(738-H1966),IF(H1966&lt;900,545+17820/(H1966-731),650)))</f>
        <v>739.9897185515913</v>
      </c>
      <c r="K1966" s="12">
        <f>LambdaP*MassivSS/(dP/1000)/(J1966*RhoA)/(1+I1966/3)*(D1966-H1966)*DeltaT-(EXP(I1966/10)-1)*(D1966-D1965)</f>
        <v>0.19830788536962782</v>
      </c>
      <c r="L1966" s="24">
        <f>L1965+IF(Limit=Oui,MAX(0,O1965),O1965)</f>
        <v>581.90798430217853</v>
      </c>
      <c r="M1966" s="12">
        <f>Cp*RhoP/(N1966*RhoA)*dP/1000*MassivW</f>
        <v>0.38277849984098483</v>
      </c>
      <c r="N1966" s="24">
        <f>IF(L1966&lt;600,425+0.773*L1966-1.69/1000*L1966^2+2.22/1000^2*L1966^3,IF(L1966&lt;735,666+13002/(738-L1966),IF(L1966&lt;900,545+17820/(L1966-731),650)))</f>
        <v>739.9897185515913</v>
      </c>
      <c r="O1966" s="12">
        <f>LambdaP*MassivW/(dP/1000)/(N1966*RhoA)/(1+M1966/3)*(D1966-L1966)*DeltaT-(EXP(M1966/10)-1)*(D1966-D1965)</f>
        <v>0.19830788536962782</v>
      </c>
      <c r="P1966" s="24">
        <f>P1965+IF(Limit=Oui,MAX(0,S1965),S1965)</f>
        <v>581.90798430217853</v>
      </c>
      <c r="Q1966" s="12">
        <f>Cp*RhoP/(R1966*RhoA)*dP/1000*MassivSI</f>
        <v>0.38277849984098483</v>
      </c>
      <c r="R1966" s="24">
        <f>IF(P1966&lt;600,425+0.773*P1966-1.69/1000*P1966^2+2.22/1000^2*P1966^3,IF(P1966&lt;735,666+13002/(738-P1966),IF(P1966&lt;900,545+17820/(P1966-731),650)))</f>
        <v>739.9897185515913</v>
      </c>
      <c r="S1966" s="12">
        <f>LambdaP*MassivSI/(dP/1000)/(R1966*RhoA)/(1+Q1966/3)*(D1966-P1966)*DeltaT-(EXP(Q1966/10)-1)*(D1966-D1965)</f>
        <v>0.19830788536962782</v>
      </c>
    </row>
    <row r="1967" spans="2:19" x14ac:dyDescent="0.25">
      <c r="B1967" s="3">
        <f t="shared" si="120"/>
        <v>9745</v>
      </c>
      <c r="C1967" s="14">
        <f t="shared" si="121"/>
        <v>162.41666666666666</v>
      </c>
      <c r="D1967" s="11">
        <f t="shared" si="122"/>
        <v>1094.3488699792845</v>
      </c>
      <c r="E1967" s="11">
        <f t="shared" si="123"/>
        <v>582.10629218754821</v>
      </c>
      <c r="F1967" s="11">
        <f>L1967</f>
        <v>582.10629218754821</v>
      </c>
      <c r="G1967" s="11">
        <f>P1967</f>
        <v>582.10629218754821</v>
      </c>
      <c r="H1967" s="24">
        <f>H1966+IF(Limit=Oui,MAX(0,K1966),K1966)</f>
        <v>582.10629218754821</v>
      </c>
      <c r="I1967" s="12">
        <f>Cp*RhoP/(J1967*RhoA)*dP/1000*MassivSS</f>
        <v>0.3826696143575844</v>
      </c>
      <c r="J1967" s="24">
        <f>IF(H1967&lt;600,425+0.773*H1967-1.69/1000*H1967^2+2.22/1000^2*H1967^3,IF(H1967&lt;735,666+13002/(738-H1967),IF(H1967&lt;900,545+17820/(H1967-731),650)))</f>
        <v>740.2002765242986</v>
      </c>
      <c r="K1967" s="12">
        <f>LambdaP*MassivSS/(dP/1000)/(J1967*RhoA)/(1+I1967/3)*(D1967-H1967)*DeltaT-(EXP(I1967/10)-1)*(D1967-D1966)</f>
        <v>0.19821179300687275</v>
      </c>
      <c r="L1967" s="24">
        <f>L1966+IF(Limit=Oui,MAX(0,O1966),O1966)</f>
        <v>582.10629218754821</v>
      </c>
      <c r="M1967" s="12">
        <f>Cp*RhoP/(N1967*RhoA)*dP/1000*MassivW</f>
        <v>0.3826696143575844</v>
      </c>
      <c r="N1967" s="24">
        <f>IF(L1967&lt;600,425+0.773*L1967-1.69/1000*L1967^2+2.22/1000^2*L1967^3,IF(L1967&lt;735,666+13002/(738-L1967),IF(L1967&lt;900,545+17820/(L1967-731),650)))</f>
        <v>740.2002765242986</v>
      </c>
      <c r="O1967" s="12">
        <f>LambdaP*MassivW/(dP/1000)/(N1967*RhoA)/(1+M1967/3)*(D1967-L1967)*DeltaT-(EXP(M1967/10)-1)*(D1967-D1966)</f>
        <v>0.19821179300687275</v>
      </c>
      <c r="P1967" s="24">
        <f>P1966+IF(Limit=Oui,MAX(0,S1966),S1966)</f>
        <v>582.10629218754821</v>
      </c>
      <c r="Q1967" s="12">
        <f>Cp*RhoP/(R1967*RhoA)*dP/1000*MassivSI</f>
        <v>0.3826696143575844</v>
      </c>
      <c r="R1967" s="24">
        <f>IF(P1967&lt;600,425+0.773*P1967-1.69/1000*P1967^2+2.22/1000^2*P1967^3,IF(P1967&lt;735,666+13002/(738-P1967),IF(P1967&lt;900,545+17820/(P1967-731),650)))</f>
        <v>740.2002765242986</v>
      </c>
      <c r="S1967" s="12">
        <f>LambdaP*MassivSI/(dP/1000)/(R1967*RhoA)/(1+Q1967/3)*(D1967-P1967)*DeltaT-(EXP(Q1967/10)-1)*(D1967-D1966)</f>
        <v>0.19821179300687275</v>
      </c>
    </row>
    <row r="1968" spans="2:19" x14ac:dyDescent="0.25">
      <c r="B1968" s="3">
        <f t="shared" si="120"/>
        <v>9750</v>
      </c>
      <c r="C1968" s="14">
        <f t="shared" si="121"/>
        <v>162.5</v>
      </c>
      <c r="D1968" s="11">
        <f t="shared" si="122"/>
        <v>1094.4256673137472</v>
      </c>
      <c r="E1968" s="11">
        <f t="shared" si="123"/>
        <v>582.30450398055507</v>
      </c>
      <c r="F1968" s="11">
        <f>L1968</f>
        <v>582.30450398055507</v>
      </c>
      <c r="G1968" s="11">
        <f>P1968</f>
        <v>582.30450398055507</v>
      </c>
      <c r="H1968" s="24">
        <f>H1967+IF(Limit=Oui,MAX(0,K1967),K1967)</f>
        <v>582.30450398055507</v>
      </c>
      <c r="I1968" s="12">
        <f>Cp*RhoP/(J1968*RhoA)*dP/1000*MassivSS</f>
        <v>0.38256075471577339</v>
      </c>
      <c r="J1968" s="24">
        <f>IF(H1968&lt;600,425+0.773*H1968-1.69/1000*H1968^2+2.22/1000^2*H1968^3,IF(H1968&lt;735,666+13002/(738-H1968),IF(H1968&lt;900,545+17820/(H1968-731),650)))</f>
        <v>740.41090434217483</v>
      </c>
      <c r="K1968" s="12">
        <f>LambdaP*MassivSS/(dP/1000)/(J1968*RhoA)/(1+I1968/3)*(D1968-H1968)*DeltaT-(EXP(I1968/10)-1)*(D1968-D1967)</f>
        <v>0.19811575309115134</v>
      </c>
      <c r="L1968" s="24">
        <f>L1967+IF(Limit=Oui,MAX(0,O1967),O1967)</f>
        <v>582.30450398055507</v>
      </c>
      <c r="M1968" s="12">
        <f>Cp*RhoP/(N1968*RhoA)*dP/1000*MassivW</f>
        <v>0.38256075471577339</v>
      </c>
      <c r="N1968" s="24">
        <f>IF(L1968&lt;600,425+0.773*L1968-1.69/1000*L1968^2+2.22/1000^2*L1968^3,IF(L1968&lt;735,666+13002/(738-L1968),IF(L1968&lt;900,545+17820/(L1968-731),650)))</f>
        <v>740.41090434217483</v>
      </c>
      <c r="O1968" s="12">
        <f>LambdaP*MassivW/(dP/1000)/(N1968*RhoA)/(1+M1968/3)*(D1968-L1968)*DeltaT-(EXP(M1968/10)-1)*(D1968-D1967)</f>
        <v>0.19811575309115134</v>
      </c>
      <c r="P1968" s="24">
        <f>P1967+IF(Limit=Oui,MAX(0,S1967),S1967)</f>
        <v>582.30450398055507</v>
      </c>
      <c r="Q1968" s="12">
        <f>Cp*RhoP/(R1968*RhoA)*dP/1000*MassivSI</f>
        <v>0.38256075471577339</v>
      </c>
      <c r="R1968" s="24">
        <f>IF(P1968&lt;600,425+0.773*P1968-1.69/1000*P1968^2+2.22/1000^2*P1968^3,IF(P1968&lt;735,666+13002/(738-P1968),IF(P1968&lt;900,545+17820/(P1968-731),650)))</f>
        <v>740.41090434217483</v>
      </c>
      <c r="S1968" s="12">
        <f>LambdaP*MassivSI/(dP/1000)/(R1968*RhoA)/(1+Q1968/3)*(D1968-P1968)*DeltaT-(EXP(Q1968/10)-1)*(D1968-D1967)</f>
        <v>0.19811575309115134</v>
      </c>
    </row>
    <row r="1969" spans="2:19" x14ac:dyDescent="0.25">
      <c r="B1969" s="3">
        <f t="shared" si="120"/>
        <v>9755</v>
      </c>
      <c r="C1969" s="14">
        <f t="shared" si="121"/>
        <v>162.58333333333334</v>
      </c>
      <c r="D1969" s="11">
        <f t="shared" si="122"/>
        <v>1094.5024253053116</v>
      </c>
      <c r="E1969" s="11">
        <f t="shared" si="123"/>
        <v>582.50261973364627</v>
      </c>
      <c r="F1969" s="11">
        <f>L1969</f>
        <v>582.50261973364627</v>
      </c>
      <c r="G1969" s="11">
        <f>P1969</f>
        <v>582.50261973364627</v>
      </c>
      <c r="H1969" s="24">
        <f>H1968+IF(Limit=Oui,MAX(0,K1968),K1968)</f>
        <v>582.50261973364627</v>
      </c>
      <c r="I1969" s="12">
        <f>Cp*RhoP/(J1969*RhoA)*dP/1000*MassivSS</f>
        <v>0.38245192097101433</v>
      </c>
      <c r="J1969" s="24">
        <f>IF(H1969&lt;600,425+0.773*H1969-1.69/1000*H1969^2+2.22/1000^2*H1969^3,IF(H1969&lt;735,666+13002/(738-H1969),IF(H1969&lt;900,545+17820/(H1969-731),650)))</f>
        <v>740.62160191476232</v>
      </c>
      <c r="K1969" s="12">
        <f>LambdaP*MassivSS/(dP/1000)/(J1969*RhoA)/(1+I1969/3)*(D1969-H1969)*DeltaT-(EXP(I1969/10)-1)*(D1969-D1968)</f>
        <v>0.19801976562616244</v>
      </c>
      <c r="L1969" s="24">
        <f>L1968+IF(Limit=Oui,MAX(0,O1968),O1968)</f>
        <v>582.50261973364627</v>
      </c>
      <c r="M1969" s="12">
        <f>Cp*RhoP/(N1969*RhoA)*dP/1000*MassivW</f>
        <v>0.38245192097101433</v>
      </c>
      <c r="N1969" s="24">
        <f>IF(L1969&lt;600,425+0.773*L1969-1.69/1000*L1969^2+2.22/1000^2*L1969^3,IF(L1969&lt;735,666+13002/(738-L1969),IF(L1969&lt;900,545+17820/(L1969-731),650)))</f>
        <v>740.62160191476232</v>
      </c>
      <c r="O1969" s="12">
        <f>LambdaP*MassivW/(dP/1000)/(N1969*RhoA)/(1+M1969/3)*(D1969-L1969)*DeltaT-(EXP(M1969/10)-1)*(D1969-D1968)</f>
        <v>0.19801976562616244</v>
      </c>
      <c r="P1969" s="24">
        <f>P1968+IF(Limit=Oui,MAX(0,S1968),S1968)</f>
        <v>582.50261973364627</v>
      </c>
      <c r="Q1969" s="12">
        <f>Cp*RhoP/(R1969*RhoA)*dP/1000*MassivSI</f>
        <v>0.38245192097101433</v>
      </c>
      <c r="R1969" s="24">
        <f>IF(P1969&lt;600,425+0.773*P1969-1.69/1000*P1969^2+2.22/1000^2*P1969^3,IF(P1969&lt;735,666+13002/(738-P1969),IF(P1969&lt;900,545+17820/(P1969-731),650)))</f>
        <v>740.62160191476232</v>
      </c>
      <c r="S1969" s="12">
        <f>LambdaP*MassivSI/(dP/1000)/(R1969*RhoA)/(1+Q1969/3)*(D1969-P1969)*DeltaT-(EXP(Q1969/10)-1)*(D1969-D1968)</f>
        <v>0.19801976562616244</v>
      </c>
    </row>
    <row r="1970" spans="2:19" x14ac:dyDescent="0.25">
      <c r="B1970" s="3">
        <f t="shared" si="120"/>
        <v>9760</v>
      </c>
      <c r="C1970" s="14">
        <f t="shared" si="121"/>
        <v>162.66666666666666</v>
      </c>
      <c r="D1970" s="11">
        <f t="shared" si="122"/>
        <v>1094.579143994267</v>
      </c>
      <c r="E1970" s="11">
        <f t="shared" si="123"/>
        <v>582.70063949927248</v>
      </c>
      <c r="F1970" s="11">
        <f>L1970</f>
        <v>582.70063949927248</v>
      </c>
      <c r="G1970" s="11">
        <f>P1970</f>
        <v>582.70063949927248</v>
      </c>
      <c r="H1970" s="24">
        <f>H1969+IF(Limit=Oui,MAX(0,K1969),K1969)</f>
        <v>582.70063949927248</v>
      </c>
      <c r="I1970" s="12">
        <f>Cp*RhoP/(J1970*RhoA)*dP/1000*MassivSS</f>
        <v>0.3823431131786364</v>
      </c>
      <c r="J1970" s="24">
        <f>IF(H1970&lt;600,425+0.773*H1970-1.69/1000*H1970^2+2.22/1000^2*H1970^3,IF(H1970&lt;735,666+13002/(738-H1970),IF(H1970&lt;900,545+17820/(H1970-731),650)))</f>
        <v>740.83236915160819</v>
      </c>
      <c r="K1970" s="12">
        <f>LambdaP*MassivSS/(dP/1000)/(J1970*RhoA)/(1+I1970/3)*(D1970-H1970)*DeltaT-(EXP(I1970/10)-1)*(D1970-D1969)</f>
        <v>0.19792383061551455</v>
      </c>
      <c r="L1970" s="24">
        <f>L1969+IF(Limit=Oui,MAX(0,O1969),O1969)</f>
        <v>582.70063949927248</v>
      </c>
      <c r="M1970" s="12">
        <f>Cp*RhoP/(N1970*RhoA)*dP/1000*MassivW</f>
        <v>0.3823431131786364</v>
      </c>
      <c r="N1970" s="24">
        <f>IF(L1970&lt;600,425+0.773*L1970-1.69/1000*L1970^2+2.22/1000^2*L1970^3,IF(L1970&lt;735,666+13002/(738-L1970),IF(L1970&lt;900,545+17820/(L1970-731),650)))</f>
        <v>740.83236915160819</v>
      </c>
      <c r="O1970" s="12">
        <f>LambdaP*MassivW/(dP/1000)/(N1970*RhoA)/(1+M1970/3)*(D1970-L1970)*DeltaT-(EXP(M1970/10)-1)*(D1970-D1969)</f>
        <v>0.19792383061551455</v>
      </c>
      <c r="P1970" s="24">
        <f>P1969+IF(Limit=Oui,MAX(0,S1969),S1969)</f>
        <v>582.70063949927248</v>
      </c>
      <c r="Q1970" s="12">
        <f>Cp*RhoP/(R1970*RhoA)*dP/1000*MassivSI</f>
        <v>0.3823431131786364</v>
      </c>
      <c r="R1970" s="24">
        <f>IF(P1970&lt;600,425+0.773*P1970-1.69/1000*P1970^2+2.22/1000^2*P1970^3,IF(P1970&lt;735,666+13002/(738-P1970),IF(P1970&lt;900,545+17820/(P1970-731),650)))</f>
        <v>740.83236915160819</v>
      </c>
      <c r="S1970" s="12">
        <f>LambdaP*MassivSI/(dP/1000)/(R1970*RhoA)/(1+Q1970/3)*(D1970-P1970)*DeltaT-(EXP(Q1970/10)-1)*(D1970-D1969)</f>
        <v>0.19792383061551455</v>
      </c>
    </row>
    <row r="1971" spans="2:19" x14ac:dyDescent="0.25">
      <c r="B1971" s="3">
        <f t="shared" si="120"/>
        <v>9765</v>
      </c>
      <c r="C1971" s="14">
        <f t="shared" si="121"/>
        <v>162.75</v>
      </c>
      <c r="D1971" s="11">
        <f t="shared" si="122"/>
        <v>1094.6558234208417</v>
      </c>
      <c r="E1971" s="11">
        <f t="shared" si="123"/>
        <v>582.89856332988802</v>
      </c>
      <c r="F1971" s="11">
        <f>L1971</f>
        <v>582.89856332988802</v>
      </c>
      <c r="G1971" s="11">
        <f>P1971</f>
        <v>582.89856332988802</v>
      </c>
      <c r="H1971" s="24">
        <f>H1970+IF(Limit=Oui,MAX(0,K1970),K1970)</f>
        <v>582.89856332988802</v>
      </c>
      <c r="I1971" s="12">
        <f>Cp*RhoP/(J1971*RhoA)*dP/1000*MassivSS</f>
        <v>0.38223433139383473</v>
      </c>
      <c r="J1971" s="24">
        <f>IF(H1971&lt;600,425+0.773*H1971-1.69/1000*H1971^2+2.22/1000^2*H1971^3,IF(H1971&lt;735,666+13002/(738-H1971),IF(H1971&lt;900,545+17820/(H1971-731),650)))</f>
        <v>741.04320596226648</v>
      </c>
      <c r="K1971" s="12">
        <f>LambdaP*MassivSS/(dP/1000)/(J1971*RhoA)/(1+I1971/3)*(D1971-H1971)*DeltaT-(EXP(I1971/10)-1)*(D1971-D1970)</f>
        <v>0.19782794806268228</v>
      </c>
      <c r="L1971" s="24">
        <f>L1970+IF(Limit=Oui,MAX(0,O1970),O1970)</f>
        <v>582.89856332988802</v>
      </c>
      <c r="M1971" s="12">
        <f>Cp*RhoP/(N1971*RhoA)*dP/1000*MassivW</f>
        <v>0.38223433139383473</v>
      </c>
      <c r="N1971" s="24">
        <f>IF(L1971&lt;600,425+0.773*L1971-1.69/1000*L1971^2+2.22/1000^2*L1971^3,IF(L1971&lt;735,666+13002/(738-L1971),IF(L1971&lt;900,545+17820/(L1971-731),650)))</f>
        <v>741.04320596226648</v>
      </c>
      <c r="O1971" s="12">
        <f>LambdaP*MassivW/(dP/1000)/(N1971*RhoA)/(1+M1971/3)*(D1971-L1971)*DeltaT-(EXP(M1971/10)-1)*(D1971-D1970)</f>
        <v>0.19782794806268228</v>
      </c>
      <c r="P1971" s="24">
        <f>P1970+IF(Limit=Oui,MAX(0,S1970),S1970)</f>
        <v>582.89856332988802</v>
      </c>
      <c r="Q1971" s="12">
        <f>Cp*RhoP/(R1971*RhoA)*dP/1000*MassivSI</f>
        <v>0.38223433139383473</v>
      </c>
      <c r="R1971" s="24">
        <f>IF(P1971&lt;600,425+0.773*P1971-1.69/1000*P1971^2+2.22/1000^2*P1971^3,IF(P1971&lt;735,666+13002/(738-P1971),IF(P1971&lt;900,545+17820/(P1971-731),650)))</f>
        <v>741.04320596226648</v>
      </c>
      <c r="S1971" s="12">
        <f>LambdaP*MassivSI/(dP/1000)/(R1971*RhoA)/(1+Q1971/3)*(D1971-P1971)*DeltaT-(EXP(Q1971/10)-1)*(D1971-D1970)</f>
        <v>0.19782794806268228</v>
      </c>
    </row>
    <row r="1972" spans="2:19" x14ac:dyDescent="0.25">
      <c r="B1972" s="3">
        <f t="shared" si="120"/>
        <v>9770</v>
      </c>
      <c r="C1972" s="14">
        <f t="shared" si="121"/>
        <v>162.83333333333334</v>
      </c>
      <c r="D1972" s="11">
        <f t="shared" si="122"/>
        <v>1094.7324636252015</v>
      </c>
      <c r="E1972" s="11">
        <f t="shared" si="123"/>
        <v>583.09639127795072</v>
      </c>
      <c r="F1972" s="11">
        <f>L1972</f>
        <v>583.09639127795072</v>
      </c>
      <c r="G1972" s="11">
        <f>P1972</f>
        <v>583.09639127795072</v>
      </c>
      <c r="H1972" s="24">
        <f>H1971+IF(Limit=Oui,MAX(0,K1971),K1971)</f>
        <v>583.09639127795072</v>
      </c>
      <c r="I1972" s="12">
        <f>Cp*RhoP/(J1972*RhoA)*dP/1000*MassivSS</f>
        <v>0.38212557567167099</v>
      </c>
      <c r="J1972" s="24">
        <f>IF(H1972&lt;600,425+0.773*H1972-1.69/1000*H1972^2+2.22/1000^2*H1972^3,IF(H1972&lt;735,666+13002/(738-H1972),IF(H1972&lt;900,545+17820/(H1972-731),650)))</f>
        <v>741.25411225629637</v>
      </c>
      <c r="K1972" s="12">
        <f>LambdaP*MassivSS/(dP/1000)/(J1972*RhoA)/(1+I1972/3)*(D1972-H1972)*DeltaT-(EXP(I1972/10)-1)*(D1972-D1971)</f>
        <v>0.19773211797106843</v>
      </c>
      <c r="L1972" s="24">
        <f>L1971+IF(Limit=Oui,MAX(0,O1971),O1971)</f>
        <v>583.09639127795072</v>
      </c>
      <c r="M1972" s="12">
        <f>Cp*RhoP/(N1972*RhoA)*dP/1000*MassivW</f>
        <v>0.38212557567167099</v>
      </c>
      <c r="N1972" s="24">
        <f>IF(L1972&lt;600,425+0.773*L1972-1.69/1000*L1972^2+2.22/1000^2*L1972^3,IF(L1972&lt;735,666+13002/(738-L1972),IF(L1972&lt;900,545+17820/(L1972-731),650)))</f>
        <v>741.25411225629637</v>
      </c>
      <c r="O1972" s="12">
        <f>LambdaP*MassivW/(dP/1000)/(N1972*RhoA)/(1+M1972/3)*(D1972-L1972)*DeltaT-(EXP(M1972/10)-1)*(D1972-D1971)</f>
        <v>0.19773211797106843</v>
      </c>
      <c r="P1972" s="24">
        <f>P1971+IF(Limit=Oui,MAX(0,S1971),S1971)</f>
        <v>583.09639127795072</v>
      </c>
      <c r="Q1972" s="12">
        <f>Cp*RhoP/(R1972*RhoA)*dP/1000*MassivSI</f>
        <v>0.38212557567167099</v>
      </c>
      <c r="R1972" s="24">
        <f>IF(P1972&lt;600,425+0.773*P1972-1.69/1000*P1972^2+2.22/1000^2*P1972^3,IF(P1972&lt;735,666+13002/(738-P1972),IF(P1972&lt;900,545+17820/(P1972-731),650)))</f>
        <v>741.25411225629637</v>
      </c>
      <c r="S1972" s="12">
        <f>LambdaP*MassivSI/(dP/1000)/(R1972*RhoA)/(1+Q1972/3)*(D1972-P1972)*DeltaT-(EXP(Q1972/10)-1)*(D1972-D1971)</f>
        <v>0.19773211797106843</v>
      </c>
    </row>
    <row r="1973" spans="2:19" x14ac:dyDescent="0.25">
      <c r="B1973" s="3">
        <f t="shared" si="120"/>
        <v>9775</v>
      </c>
      <c r="C1973" s="14">
        <f t="shared" si="121"/>
        <v>162.91666666666666</v>
      </c>
      <c r="D1973" s="11">
        <f t="shared" si="122"/>
        <v>1094.8090646474511</v>
      </c>
      <c r="E1973" s="11">
        <f t="shared" si="123"/>
        <v>583.29412339592182</v>
      </c>
      <c r="F1973" s="11">
        <f>L1973</f>
        <v>583.29412339592182</v>
      </c>
      <c r="G1973" s="11">
        <f>P1973</f>
        <v>583.29412339592182</v>
      </c>
      <c r="H1973" s="24">
        <f>H1972+IF(Limit=Oui,MAX(0,K1972),K1972)</f>
        <v>583.29412339592182</v>
      </c>
      <c r="I1973" s="12">
        <f>Cp*RhoP/(J1973*RhoA)*dP/1000*MassivSS</f>
        <v>0.38201684606707287</v>
      </c>
      <c r="J1973" s="24">
        <f>IF(H1973&lt;600,425+0.773*H1973-1.69/1000*H1973^2+2.22/1000^2*H1973^3,IF(H1973&lt;735,666+13002/(738-H1973),IF(H1973&lt;900,545+17820/(H1973-731),650)))</f>
        <v>741.46508794326428</v>
      </c>
      <c r="K1973" s="12">
        <f>LambdaP*MassivSS/(dP/1000)/(J1973*RhoA)/(1+I1973/3)*(D1973-H1973)*DeltaT-(EXP(I1973/10)-1)*(D1973-D1972)</f>
        <v>0.19763634034395067</v>
      </c>
      <c r="L1973" s="24">
        <f>L1972+IF(Limit=Oui,MAX(0,O1972),O1972)</f>
        <v>583.29412339592182</v>
      </c>
      <c r="M1973" s="12">
        <f>Cp*RhoP/(N1973*RhoA)*dP/1000*MassivW</f>
        <v>0.38201684606707287</v>
      </c>
      <c r="N1973" s="24">
        <f>IF(L1973&lt;600,425+0.773*L1973-1.69/1000*L1973^2+2.22/1000^2*L1973^3,IF(L1973&lt;735,666+13002/(738-L1973),IF(L1973&lt;900,545+17820/(L1973-731),650)))</f>
        <v>741.46508794326428</v>
      </c>
      <c r="O1973" s="12">
        <f>LambdaP*MassivW/(dP/1000)/(N1973*RhoA)/(1+M1973/3)*(D1973-L1973)*DeltaT-(EXP(M1973/10)-1)*(D1973-D1972)</f>
        <v>0.19763634034395067</v>
      </c>
      <c r="P1973" s="24">
        <f>P1972+IF(Limit=Oui,MAX(0,S1972),S1972)</f>
        <v>583.29412339592182</v>
      </c>
      <c r="Q1973" s="12">
        <f>Cp*RhoP/(R1973*RhoA)*dP/1000*MassivSI</f>
        <v>0.38201684606707287</v>
      </c>
      <c r="R1973" s="24">
        <f>IF(P1973&lt;600,425+0.773*P1973-1.69/1000*P1973^2+2.22/1000^2*P1973^3,IF(P1973&lt;735,666+13002/(738-P1973),IF(P1973&lt;900,545+17820/(P1973-731),650)))</f>
        <v>741.46508794326428</v>
      </c>
      <c r="S1973" s="12">
        <f>LambdaP*MassivSI/(dP/1000)/(R1973*RhoA)/(1+Q1973/3)*(D1973-P1973)*DeltaT-(EXP(Q1973/10)-1)*(D1973-D1972)</f>
        <v>0.19763634034395067</v>
      </c>
    </row>
    <row r="1974" spans="2:19" x14ac:dyDescent="0.25">
      <c r="B1974" s="3">
        <f t="shared" si="120"/>
        <v>9780</v>
      </c>
      <c r="C1974" s="14">
        <f t="shared" si="121"/>
        <v>163</v>
      </c>
      <c r="D1974" s="11">
        <f t="shared" si="122"/>
        <v>1094.8856265276333</v>
      </c>
      <c r="E1974" s="11">
        <f t="shared" si="123"/>
        <v>583.49175973626575</v>
      </c>
      <c r="F1974" s="11">
        <f>L1974</f>
        <v>583.49175973626575</v>
      </c>
      <c r="G1974" s="11">
        <f>P1974</f>
        <v>583.49175973626575</v>
      </c>
      <c r="H1974" s="24">
        <f>H1973+IF(Limit=Oui,MAX(0,K1973),K1973)</f>
        <v>583.49175973626575</v>
      </c>
      <c r="I1974" s="12">
        <f>Cp*RhoP/(J1974*RhoA)*dP/1000*MassivSS</f>
        <v>0.38190814263483464</v>
      </c>
      <c r="J1974" s="24">
        <f>IF(H1974&lt;600,425+0.773*H1974-1.69/1000*H1974^2+2.22/1000^2*H1974^3,IF(H1974&lt;735,666+13002/(738-H1974),IF(H1974&lt;900,545+17820/(H1974-731),650)))</f>
        <v>741.67613293274326</v>
      </c>
      <c r="K1974" s="12">
        <f>LambdaP*MassivSS/(dP/1000)/(J1974*RhoA)/(1+I1974/3)*(D1974-H1974)*DeltaT-(EXP(I1974/10)-1)*(D1974-D1973)</f>
        <v>0.1975406151845262</v>
      </c>
      <c r="L1974" s="24">
        <f>L1973+IF(Limit=Oui,MAX(0,O1973),O1973)</f>
        <v>583.49175973626575</v>
      </c>
      <c r="M1974" s="12">
        <f>Cp*RhoP/(N1974*RhoA)*dP/1000*MassivW</f>
        <v>0.38190814263483464</v>
      </c>
      <c r="N1974" s="24">
        <f>IF(L1974&lt;600,425+0.773*L1974-1.69/1000*L1974^2+2.22/1000^2*L1974^3,IF(L1974&lt;735,666+13002/(738-L1974),IF(L1974&lt;900,545+17820/(L1974-731),650)))</f>
        <v>741.67613293274326</v>
      </c>
      <c r="O1974" s="12">
        <f>LambdaP*MassivW/(dP/1000)/(N1974*RhoA)/(1+M1974/3)*(D1974-L1974)*DeltaT-(EXP(M1974/10)-1)*(D1974-D1973)</f>
        <v>0.1975406151845262</v>
      </c>
      <c r="P1974" s="24">
        <f>P1973+IF(Limit=Oui,MAX(0,S1973),S1973)</f>
        <v>583.49175973626575</v>
      </c>
      <c r="Q1974" s="12">
        <f>Cp*RhoP/(R1974*RhoA)*dP/1000*MassivSI</f>
        <v>0.38190814263483464</v>
      </c>
      <c r="R1974" s="24">
        <f>IF(P1974&lt;600,425+0.773*P1974-1.69/1000*P1974^2+2.22/1000^2*P1974^3,IF(P1974&lt;735,666+13002/(738-P1974),IF(P1974&lt;900,545+17820/(P1974-731),650)))</f>
        <v>741.67613293274326</v>
      </c>
      <c r="S1974" s="12">
        <f>LambdaP*MassivSI/(dP/1000)/(R1974*RhoA)/(1+Q1974/3)*(D1974-P1974)*DeltaT-(EXP(Q1974/10)-1)*(D1974-D1973)</f>
        <v>0.1975406151845262</v>
      </c>
    </row>
    <row r="1975" spans="2:19" x14ac:dyDescent="0.25">
      <c r="B1975" s="3">
        <f t="shared" si="120"/>
        <v>9785</v>
      </c>
      <c r="C1975" s="14">
        <f t="shared" si="121"/>
        <v>163.08333333333334</v>
      </c>
      <c r="D1975" s="11">
        <f t="shared" si="122"/>
        <v>1094.96214930573</v>
      </c>
      <c r="E1975" s="11">
        <f t="shared" si="123"/>
        <v>583.68930035145024</v>
      </c>
      <c r="F1975" s="11">
        <f>L1975</f>
        <v>583.68930035145024</v>
      </c>
      <c r="G1975" s="11">
        <f>P1975</f>
        <v>583.68930035145024</v>
      </c>
      <c r="H1975" s="24">
        <f>H1974+IF(Limit=Oui,MAX(0,K1974),K1974)</f>
        <v>583.68930035145024</v>
      </c>
      <c r="I1975" s="12">
        <f>Cp*RhoP/(J1975*RhoA)*dP/1000*MassivSS</f>
        <v>0.38179946542961629</v>
      </c>
      <c r="J1975" s="24">
        <f>IF(H1975&lt;600,425+0.773*H1975-1.69/1000*H1975^2+2.22/1000^2*H1975^3,IF(H1975&lt;735,666+13002/(738-H1975),IF(H1975&lt;900,545+17820/(H1975-731),650)))</f>
        <v>741.88724713431384</v>
      </c>
      <c r="K1975" s="12">
        <f>LambdaP*MassivSS/(dP/1000)/(J1975*RhoA)/(1+I1975/3)*(D1975-H1975)*DeltaT-(EXP(I1975/10)-1)*(D1975-D1974)</f>
        <v>0.19744494249585917</v>
      </c>
      <c r="L1975" s="24">
        <f>L1974+IF(Limit=Oui,MAX(0,O1974),O1974)</f>
        <v>583.68930035145024</v>
      </c>
      <c r="M1975" s="12">
        <f>Cp*RhoP/(N1975*RhoA)*dP/1000*MassivW</f>
        <v>0.38179946542961629</v>
      </c>
      <c r="N1975" s="24">
        <f>IF(L1975&lt;600,425+0.773*L1975-1.69/1000*L1975^2+2.22/1000^2*L1975^3,IF(L1975&lt;735,666+13002/(738-L1975),IF(L1975&lt;900,545+17820/(L1975-731),650)))</f>
        <v>741.88724713431384</v>
      </c>
      <c r="O1975" s="12">
        <f>LambdaP*MassivW/(dP/1000)/(N1975*RhoA)/(1+M1975/3)*(D1975-L1975)*DeltaT-(EXP(M1975/10)-1)*(D1975-D1974)</f>
        <v>0.19744494249585917</v>
      </c>
      <c r="P1975" s="24">
        <f>P1974+IF(Limit=Oui,MAX(0,S1974),S1974)</f>
        <v>583.68930035145024</v>
      </c>
      <c r="Q1975" s="12">
        <f>Cp*RhoP/(R1975*RhoA)*dP/1000*MassivSI</f>
        <v>0.38179946542961629</v>
      </c>
      <c r="R1975" s="24">
        <f>IF(P1975&lt;600,425+0.773*P1975-1.69/1000*P1975^2+2.22/1000^2*P1975^3,IF(P1975&lt;735,666+13002/(738-P1975),IF(P1975&lt;900,545+17820/(P1975-731),650)))</f>
        <v>741.88724713431384</v>
      </c>
      <c r="S1975" s="12">
        <f>LambdaP*MassivSI/(dP/1000)/(R1975*RhoA)/(1+Q1975/3)*(D1975-P1975)*DeltaT-(EXP(Q1975/10)-1)*(D1975-D1974)</f>
        <v>0.19744494249585917</v>
      </c>
    </row>
    <row r="1976" spans="2:19" x14ac:dyDescent="0.25">
      <c r="B1976" s="3">
        <f t="shared" si="120"/>
        <v>9790</v>
      </c>
      <c r="C1976" s="14">
        <f t="shared" si="121"/>
        <v>163.16666666666666</v>
      </c>
      <c r="D1976" s="11">
        <f t="shared" si="122"/>
        <v>1095.0386330216618</v>
      </c>
      <c r="E1976" s="11">
        <f t="shared" si="123"/>
        <v>583.88674529394609</v>
      </c>
      <c r="F1976" s="11">
        <f>L1976</f>
        <v>583.88674529394609</v>
      </c>
      <c r="G1976" s="11">
        <f>P1976</f>
        <v>583.88674529394609</v>
      </c>
      <c r="H1976" s="24">
        <f>H1975+IF(Limit=Oui,MAX(0,K1975),K1975)</f>
        <v>583.88674529394609</v>
      </c>
      <c r="I1976" s="12">
        <f>Cp*RhoP/(J1976*RhoA)*dP/1000*MassivSS</f>
        <v>0.381690814505945</v>
      </c>
      <c r="J1976" s="24">
        <f>IF(H1976&lt;600,425+0.773*H1976-1.69/1000*H1976^2+2.22/1000^2*H1976^3,IF(H1976&lt;735,666+13002/(738-H1976),IF(H1976&lt;900,545+17820/(H1976-731),650)))</f>
        <v>742.09843045756315</v>
      </c>
      <c r="K1976" s="12">
        <f>LambdaP*MassivSS/(dP/1000)/(J1976*RhoA)/(1+I1976/3)*(D1976-H1976)*DeltaT-(EXP(I1976/10)-1)*(D1976-D1975)</f>
        <v>0.19734932228092505</v>
      </c>
      <c r="L1976" s="24">
        <f>L1975+IF(Limit=Oui,MAX(0,O1975),O1975)</f>
        <v>583.88674529394609</v>
      </c>
      <c r="M1976" s="12">
        <f>Cp*RhoP/(N1976*RhoA)*dP/1000*MassivW</f>
        <v>0.381690814505945</v>
      </c>
      <c r="N1976" s="24">
        <f>IF(L1976&lt;600,425+0.773*L1976-1.69/1000*L1976^2+2.22/1000^2*L1976^3,IF(L1976&lt;735,666+13002/(738-L1976),IF(L1976&lt;900,545+17820/(L1976-731),650)))</f>
        <v>742.09843045756315</v>
      </c>
      <c r="O1976" s="12">
        <f>LambdaP*MassivW/(dP/1000)/(N1976*RhoA)/(1+M1976/3)*(D1976-L1976)*DeltaT-(EXP(M1976/10)-1)*(D1976-D1975)</f>
        <v>0.19734932228092505</v>
      </c>
      <c r="P1976" s="24">
        <f>P1975+IF(Limit=Oui,MAX(0,S1975),S1975)</f>
        <v>583.88674529394609</v>
      </c>
      <c r="Q1976" s="12">
        <f>Cp*RhoP/(R1976*RhoA)*dP/1000*MassivSI</f>
        <v>0.381690814505945</v>
      </c>
      <c r="R1976" s="24">
        <f>IF(P1976&lt;600,425+0.773*P1976-1.69/1000*P1976^2+2.22/1000^2*P1976^3,IF(P1976&lt;735,666+13002/(738-P1976),IF(P1976&lt;900,545+17820/(P1976-731),650)))</f>
        <v>742.09843045756315</v>
      </c>
      <c r="S1976" s="12">
        <f>LambdaP*MassivSI/(dP/1000)/(R1976*RhoA)/(1+Q1976/3)*(D1976-P1976)*DeltaT-(EXP(Q1976/10)-1)*(D1976-D1975)</f>
        <v>0.19734932228092505</v>
      </c>
    </row>
    <row r="1977" spans="2:19" x14ac:dyDescent="0.25">
      <c r="B1977" s="3">
        <f t="shared" si="120"/>
        <v>9795</v>
      </c>
      <c r="C1977" s="14">
        <f t="shared" si="121"/>
        <v>163.25</v>
      </c>
      <c r="D1977" s="11">
        <f t="shared" si="122"/>
        <v>1095.1150777152877</v>
      </c>
      <c r="E1977" s="11">
        <f t="shared" si="123"/>
        <v>584.08409461622705</v>
      </c>
      <c r="F1977" s="11">
        <f>L1977</f>
        <v>584.08409461622705</v>
      </c>
      <c r="G1977" s="11">
        <f>P1977</f>
        <v>584.08409461622705</v>
      </c>
      <c r="H1977" s="24">
        <f>H1976+IF(Limit=Oui,MAX(0,K1976),K1976)</f>
        <v>584.08409461622705</v>
      </c>
      <c r="I1977" s="12">
        <f>Cp*RhoP/(J1977*RhoA)*dP/1000*MassivSS</f>
        <v>0.38158218991821347</v>
      </c>
      <c r="J1977" s="24">
        <f>IF(H1977&lt;600,425+0.773*H1977-1.69/1000*H1977^2+2.22/1000^2*H1977^3,IF(H1977&lt;735,666+13002/(738-H1977),IF(H1977&lt;900,545+17820/(H1977-731),650)))</f>
        <v>742.3096828120872</v>
      </c>
      <c r="K1977" s="12">
        <f>LambdaP*MassivSS/(dP/1000)/(J1977*RhoA)/(1+I1977/3)*(D1977-H1977)*DeltaT-(EXP(I1977/10)-1)*(D1977-D1976)</f>
        <v>0.19725375454261893</v>
      </c>
      <c r="L1977" s="24">
        <f>L1976+IF(Limit=Oui,MAX(0,O1976),O1976)</f>
        <v>584.08409461622705</v>
      </c>
      <c r="M1977" s="12">
        <f>Cp*RhoP/(N1977*RhoA)*dP/1000*MassivW</f>
        <v>0.38158218991821347</v>
      </c>
      <c r="N1977" s="24">
        <f>IF(L1977&lt;600,425+0.773*L1977-1.69/1000*L1977^2+2.22/1000^2*L1977^3,IF(L1977&lt;735,666+13002/(738-L1977),IF(L1977&lt;900,545+17820/(L1977-731),650)))</f>
        <v>742.3096828120872</v>
      </c>
      <c r="O1977" s="12">
        <f>LambdaP*MassivW/(dP/1000)/(N1977*RhoA)/(1+M1977/3)*(D1977-L1977)*DeltaT-(EXP(M1977/10)-1)*(D1977-D1976)</f>
        <v>0.19725375454261893</v>
      </c>
      <c r="P1977" s="24">
        <f>P1976+IF(Limit=Oui,MAX(0,S1976),S1976)</f>
        <v>584.08409461622705</v>
      </c>
      <c r="Q1977" s="12">
        <f>Cp*RhoP/(R1977*RhoA)*dP/1000*MassivSI</f>
        <v>0.38158218991821347</v>
      </c>
      <c r="R1977" s="24">
        <f>IF(P1977&lt;600,425+0.773*P1977-1.69/1000*P1977^2+2.22/1000^2*P1977^3,IF(P1977&lt;735,666+13002/(738-P1977),IF(P1977&lt;900,545+17820/(P1977-731),650)))</f>
        <v>742.3096828120872</v>
      </c>
      <c r="S1977" s="12">
        <f>LambdaP*MassivSI/(dP/1000)/(R1977*RhoA)/(1+Q1977/3)*(D1977-P1977)*DeltaT-(EXP(Q1977/10)-1)*(D1977-D1976)</f>
        <v>0.19725375454261893</v>
      </c>
    </row>
    <row r="1978" spans="2:19" x14ac:dyDescent="0.25">
      <c r="B1978" s="3">
        <f t="shared" si="120"/>
        <v>9800</v>
      </c>
      <c r="C1978" s="14">
        <f t="shared" si="121"/>
        <v>163.33333333333334</v>
      </c>
      <c r="D1978" s="11">
        <f t="shared" si="122"/>
        <v>1095.1914834264062</v>
      </c>
      <c r="E1978" s="11">
        <f t="shared" si="123"/>
        <v>584.28134837076971</v>
      </c>
      <c r="F1978" s="11">
        <f>L1978</f>
        <v>584.28134837076971</v>
      </c>
      <c r="G1978" s="11">
        <f>P1978</f>
        <v>584.28134837076971</v>
      </c>
      <c r="H1978" s="24">
        <f>H1977+IF(Limit=Oui,MAX(0,K1977),K1977)</f>
        <v>584.28134837076971</v>
      </c>
      <c r="I1978" s="12">
        <f>Cp*RhoP/(J1978*RhoA)*dP/1000*MassivSS</f>
        <v>0.38147359172068107</v>
      </c>
      <c r="J1978" s="24">
        <f>IF(H1978&lt;600,425+0.773*H1978-1.69/1000*H1978^2+2.22/1000^2*H1978^3,IF(H1978&lt;735,666+13002/(738-H1978),IF(H1978&lt;900,545+17820/(H1978-731),650)))</f>
        <v>742.52100410748972</v>
      </c>
      <c r="K1978" s="12">
        <f>LambdaP*MassivSS/(dP/1000)/(J1978*RhoA)/(1+I1978/3)*(D1978-H1978)*DeltaT-(EXP(I1978/10)-1)*(D1978-D1977)</f>
        <v>0.1971582392837036</v>
      </c>
      <c r="L1978" s="24">
        <f>L1977+IF(Limit=Oui,MAX(0,O1977),O1977)</f>
        <v>584.28134837076971</v>
      </c>
      <c r="M1978" s="12">
        <f>Cp*RhoP/(N1978*RhoA)*dP/1000*MassivW</f>
        <v>0.38147359172068107</v>
      </c>
      <c r="N1978" s="24">
        <f>IF(L1978&lt;600,425+0.773*L1978-1.69/1000*L1978^2+2.22/1000^2*L1978^3,IF(L1978&lt;735,666+13002/(738-L1978),IF(L1978&lt;900,545+17820/(L1978-731),650)))</f>
        <v>742.52100410748972</v>
      </c>
      <c r="O1978" s="12">
        <f>LambdaP*MassivW/(dP/1000)/(N1978*RhoA)/(1+M1978/3)*(D1978-L1978)*DeltaT-(EXP(M1978/10)-1)*(D1978-D1977)</f>
        <v>0.1971582392837036</v>
      </c>
      <c r="P1978" s="24">
        <f>P1977+IF(Limit=Oui,MAX(0,S1977),S1977)</f>
        <v>584.28134837076971</v>
      </c>
      <c r="Q1978" s="12">
        <f>Cp*RhoP/(R1978*RhoA)*dP/1000*MassivSI</f>
        <v>0.38147359172068107</v>
      </c>
      <c r="R1978" s="24">
        <f>IF(P1978&lt;600,425+0.773*P1978-1.69/1000*P1978^2+2.22/1000^2*P1978^3,IF(P1978&lt;735,666+13002/(738-P1978),IF(P1978&lt;900,545+17820/(P1978-731),650)))</f>
        <v>742.52100410748972</v>
      </c>
      <c r="S1978" s="12">
        <f>LambdaP*MassivSI/(dP/1000)/(R1978*RhoA)/(1+Q1978/3)*(D1978-P1978)*DeltaT-(EXP(Q1978/10)-1)*(D1978-D1977)</f>
        <v>0.1971582392837036</v>
      </c>
    </row>
    <row r="1979" spans="2:19" x14ac:dyDescent="0.25">
      <c r="B1979" s="3">
        <f t="shared" si="120"/>
        <v>9805</v>
      </c>
      <c r="C1979" s="14">
        <f t="shared" si="121"/>
        <v>163.41666666666666</v>
      </c>
      <c r="D1979" s="11">
        <f t="shared" si="122"/>
        <v>1095.2678501947548</v>
      </c>
      <c r="E1979" s="11">
        <f t="shared" si="123"/>
        <v>584.47850661005339</v>
      </c>
      <c r="F1979" s="11">
        <f>L1979</f>
        <v>584.47850661005339</v>
      </c>
      <c r="G1979" s="11">
        <f>P1979</f>
        <v>584.47850661005339</v>
      </c>
      <c r="H1979" s="24">
        <f>H1978+IF(Limit=Oui,MAX(0,K1978),K1978)</f>
        <v>584.47850661005339</v>
      </c>
      <c r="I1979" s="12">
        <f>Cp*RhoP/(J1979*RhoA)*dP/1000*MassivSS</f>
        <v>0.3813650199674738</v>
      </c>
      <c r="J1979" s="24">
        <f>IF(H1979&lt;600,425+0.773*H1979-1.69/1000*H1979^2+2.22/1000^2*H1979^3,IF(H1979&lt;735,666+13002/(738-H1979),IF(H1979&lt;900,545+17820/(H1979-731),650)))</f>
        <v>742.73239425338215</v>
      </c>
      <c r="K1979" s="12">
        <f>LambdaP*MassivSS/(dP/1000)/(J1979*RhoA)/(1+I1979/3)*(D1979-H1979)*DeltaT-(EXP(I1979/10)-1)*(D1979-D1978)</f>
        <v>0.19706277650684492</v>
      </c>
      <c r="L1979" s="24">
        <f>L1978+IF(Limit=Oui,MAX(0,O1978),O1978)</f>
        <v>584.47850661005339</v>
      </c>
      <c r="M1979" s="12">
        <f>Cp*RhoP/(N1979*RhoA)*dP/1000*MassivW</f>
        <v>0.3813650199674738</v>
      </c>
      <c r="N1979" s="24">
        <f>IF(L1979&lt;600,425+0.773*L1979-1.69/1000*L1979^2+2.22/1000^2*L1979^3,IF(L1979&lt;735,666+13002/(738-L1979),IF(L1979&lt;900,545+17820/(L1979-731),650)))</f>
        <v>742.73239425338215</v>
      </c>
      <c r="O1979" s="12">
        <f>LambdaP*MassivW/(dP/1000)/(N1979*RhoA)/(1+M1979/3)*(D1979-L1979)*DeltaT-(EXP(M1979/10)-1)*(D1979-D1978)</f>
        <v>0.19706277650684492</v>
      </c>
      <c r="P1979" s="24">
        <f>P1978+IF(Limit=Oui,MAX(0,S1978),S1978)</f>
        <v>584.47850661005339</v>
      </c>
      <c r="Q1979" s="12">
        <f>Cp*RhoP/(R1979*RhoA)*dP/1000*MassivSI</f>
        <v>0.3813650199674738</v>
      </c>
      <c r="R1979" s="24">
        <f>IF(P1979&lt;600,425+0.773*P1979-1.69/1000*P1979^2+2.22/1000^2*P1979^3,IF(P1979&lt;735,666+13002/(738-P1979),IF(P1979&lt;900,545+17820/(P1979-731),650)))</f>
        <v>742.73239425338215</v>
      </c>
      <c r="S1979" s="12">
        <f>LambdaP*MassivSI/(dP/1000)/(R1979*RhoA)/(1+Q1979/3)*(D1979-P1979)*DeltaT-(EXP(Q1979/10)-1)*(D1979-D1978)</f>
        <v>0.19706277650684492</v>
      </c>
    </row>
    <row r="1980" spans="2:19" x14ac:dyDescent="0.25">
      <c r="B1980" s="3">
        <f t="shared" si="120"/>
        <v>9810</v>
      </c>
      <c r="C1980" s="14">
        <f t="shared" si="121"/>
        <v>163.5</v>
      </c>
      <c r="D1980" s="11">
        <f t="shared" si="122"/>
        <v>1095.3441780600106</v>
      </c>
      <c r="E1980" s="11">
        <f t="shared" si="123"/>
        <v>584.67556938656026</v>
      </c>
      <c r="F1980" s="11">
        <f>L1980</f>
        <v>584.67556938656026</v>
      </c>
      <c r="G1980" s="11">
        <f>P1980</f>
        <v>584.67556938656026</v>
      </c>
      <c r="H1980" s="24">
        <f>H1979+IF(Limit=Oui,MAX(0,K1979),K1979)</f>
        <v>584.67556938656026</v>
      </c>
      <c r="I1980" s="12">
        <f>Cp*RhoP/(J1980*RhoA)*dP/1000*MassivSS</f>
        <v>0.38125647471258323</v>
      </c>
      <c r="J1980" s="24">
        <f>IF(H1980&lt;600,425+0.773*H1980-1.69/1000*H1980^2+2.22/1000^2*H1980^3,IF(H1980&lt;735,666+13002/(738-H1980),IF(H1980&lt;900,545+17820/(H1980-731),650)))</f>
        <v>742.94385315938621</v>
      </c>
      <c r="K1980" s="12">
        <f>LambdaP*MassivSS/(dP/1000)/(J1980*RhoA)/(1+I1980/3)*(D1980-H1980)*DeltaT-(EXP(I1980/10)-1)*(D1980-D1979)</f>
        <v>0.1969673662146115</v>
      </c>
      <c r="L1980" s="24">
        <f>L1979+IF(Limit=Oui,MAX(0,O1979),O1979)</f>
        <v>584.67556938656026</v>
      </c>
      <c r="M1980" s="12">
        <f>Cp*RhoP/(N1980*RhoA)*dP/1000*MassivW</f>
        <v>0.38125647471258323</v>
      </c>
      <c r="N1980" s="24">
        <f>IF(L1980&lt;600,425+0.773*L1980-1.69/1000*L1980^2+2.22/1000^2*L1980^3,IF(L1980&lt;735,666+13002/(738-L1980),IF(L1980&lt;900,545+17820/(L1980-731),650)))</f>
        <v>742.94385315938621</v>
      </c>
      <c r="O1980" s="12">
        <f>LambdaP*MassivW/(dP/1000)/(N1980*RhoA)/(1+M1980/3)*(D1980-L1980)*DeltaT-(EXP(M1980/10)-1)*(D1980-D1979)</f>
        <v>0.1969673662146115</v>
      </c>
      <c r="P1980" s="24">
        <f>P1979+IF(Limit=Oui,MAX(0,S1979),S1979)</f>
        <v>584.67556938656026</v>
      </c>
      <c r="Q1980" s="12">
        <f>Cp*RhoP/(R1980*RhoA)*dP/1000*MassivSI</f>
        <v>0.38125647471258323</v>
      </c>
      <c r="R1980" s="24">
        <f>IF(P1980&lt;600,425+0.773*P1980-1.69/1000*P1980^2+2.22/1000^2*P1980^3,IF(P1980&lt;735,666+13002/(738-P1980),IF(P1980&lt;900,545+17820/(P1980-731),650)))</f>
        <v>742.94385315938621</v>
      </c>
      <c r="S1980" s="12">
        <f>LambdaP*MassivSI/(dP/1000)/(R1980*RhoA)/(1+Q1980/3)*(D1980-P1980)*DeltaT-(EXP(Q1980/10)-1)*(D1980-D1979)</f>
        <v>0.1969673662146115</v>
      </c>
    </row>
    <row r="1981" spans="2:19" x14ac:dyDescent="0.25">
      <c r="B1981" s="3">
        <f t="shared" si="120"/>
        <v>9815</v>
      </c>
      <c r="C1981" s="14">
        <f t="shared" si="121"/>
        <v>163.58333333333334</v>
      </c>
      <c r="D1981" s="11">
        <f t="shared" si="122"/>
        <v>1095.4204670617894</v>
      </c>
      <c r="E1981" s="11">
        <f t="shared" si="123"/>
        <v>584.87253675277486</v>
      </c>
      <c r="F1981" s="11">
        <f>L1981</f>
        <v>584.87253675277486</v>
      </c>
      <c r="G1981" s="11">
        <f>P1981</f>
        <v>584.87253675277486</v>
      </c>
      <c r="H1981" s="24">
        <f>H1980+IF(Limit=Oui,MAX(0,K1980),K1980)</f>
        <v>584.87253675277486</v>
      </c>
      <c r="I1981" s="12">
        <f>Cp*RhoP/(J1981*RhoA)*dP/1000*MassivSS</f>
        <v>0.38114795600986834</v>
      </c>
      <c r="J1981" s="24">
        <f>IF(H1981&lt;600,425+0.773*H1981-1.69/1000*H1981^2+2.22/1000^2*H1981^3,IF(H1981&lt;735,666+13002/(738-H1981),IF(H1981&lt;900,545+17820/(H1981-731),650)))</f>
        <v>743.15538073513108</v>
      </c>
      <c r="K1981" s="12">
        <f>LambdaP*MassivSS/(dP/1000)/(J1981*RhoA)/(1+I1981/3)*(D1981-H1981)*DeltaT-(EXP(I1981/10)-1)*(D1981-D1980)</f>
        <v>0.19687200840948429</v>
      </c>
      <c r="L1981" s="24">
        <f>L1980+IF(Limit=Oui,MAX(0,O1980),O1980)</f>
        <v>584.87253675277486</v>
      </c>
      <c r="M1981" s="12">
        <f>Cp*RhoP/(N1981*RhoA)*dP/1000*MassivW</f>
        <v>0.38114795600986834</v>
      </c>
      <c r="N1981" s="24">
        <f>IF(L1981&lt;600,425+0.773*L1981-1.69/1000*L1981^2+2.22/1000^2*L1981^3,IF(L1981&lt;735,666+13002/(738-L1981),IF(L1981&lt;900,545+17820/(L1981-731),650)))</f>
        <v>743.15538073513108</v>
      </c>
      <c r="O1981" s="12">
        <f>LambdaP*MassivW/(dP/1000)/(N1981*RhoA)/(1+M1981/3)*(D1981-L1981)*DeltaT-(EXP(M1981/10)-1)*(D1981-D1980)</f>
        <v>0.19687200840948429</v>
      </c>
      <c r="P1981" s="24">
        <f>P1980+IF(Limit=Oui,MAX(0,S1980),S1980)</f>
        <v>584.87253675277486</v>
      </c>
      <c r="Q1981" s="12">
        <f>Cp*RhoP/(R1981*RhoA)*dP/1000*MassivSI</f>
        <v>0.38114795600986834</v>
      </c>
      <c r="R1981" s="24">
        <f>IF(P1981&lt;600,425+0.773*P1981-1.69/1000*P1981^2+2.22/1000^2*P1981^3,IF(P1981&lt;735,666+13002/(738-P1981),IF(P1981&lt;900,545+17820/(P1981-731),650)))</f>
        <v>743.15538073513108</v>
      </c>
      <c r="S1981" s="12">
        <f>LambdaP*MassivSI/(dP/1000)/(R1981*RhoA)/(1+Q1981/3)*(D1981-P1981)*DeltaT-(EXP(Q1981/10)-1)*(D1981-D1980)</f>
        <v>0.19687200840948429</v>
      </c>
    </row>
    <row r="1982" spans="2:19" x14ac:dyDescent="0.25">
      <c r="B1982" s="3">
        <f t="shared" si="120"/>
        <v>9820</v>
      </c>
      <c r="C1982" s="14">
        <f t="shared" si="121"/>
        <v>163.66666666666666</v>
      </c>
      <c r="D1982" s="11">
        <f t="shared" si="122"/>
        <v>1095.4967172396471</v>
      </c>
      <c r="E1982" s="11">
        <f t="shared" si="123"/>
        <v>585.06940876118438</v>
      </c>
      <c r="F1982" s="11">
        <f>L1982</f>
        <v>585.06940876118438</v>
      </c>
      <c r="G1982" s="11">
        <f>P1982</f>
        <v>585.06940876118438</v>
      </c>
      <c r="H1982" s="24">
        <f>H1981+IF(Limit=Oui,MAX(0,K1981),K1981)</f>
        <v>585.06940876118438</v>
      </c>
      <c r="I1982" s="12">
        <f>Cp*RhoP/(J1982*RhoA)*dP/1000*MassivSS</f>
        <v>0.38103946391305366</v>
      </c>
      <c r="J1982" s="24">
        <f>IF(H1982&lt;600,425+0.773*H1982-1.69/1000*H1982^2+2.22/1000^2*H1982^3,IF(H1982&lt;735,666+13002/(738-H1982),IF(H1982&lt;900,545+17820/(H1982-731),650)))</f>
        <v>743.36697689025641</v>
      </c>
      <c r="K1982" s="12">
        <f>LambdaP*MassivSS/(dP/1000)/(J1982*RhoA)/(1+I1982/3)*(D1982-H1982)*DeltaT-(EXP(I1982/10)-1)*(D1982-D1981)</f>
        <v>0.19677670309382123</v>
      </c>
      <c r="L1982" s="24">
        <f>L1981+IF(Limit=Oui,MAX(0,O1981),O1981)</f>
        <v>585.06940876118438</v>
      </c>
      <c r="M1982" s="12">
        <f>Cp*RhoP/(N1982*RhoA)*dP/1000*MassivW</f>
        <v>0.38103946391305366</v>
      </c>
      <c r="N1982" s="24">
        <f>IF(L1982&lt;600,425+0.773*L1982-1.69/1000*L1982^2+2.22/1000^2*L1982^3,IF(L1982&lt;735,666+13002/(738-L1982),IF(L1982&lt;900,545+17820/(L1982-731),650)))</f>
        <v>743.36697689025641</v>
      </c>
      <c r="O1982" s="12">
        <f>LambdaP*MassivW/(dP/1000)/(N1982*RhoA)/(1+M1982/3)*(D1982-L1982)*DeltaT-(EXP(M1982/10)-1)*(D1982-D1981)</f>
        <v>0.19677670309382123</v>
      </c>
      <c r="P1982" s="24">
        <f>P1981+IF(Limit=Oui,MAX(0,S1981),S1981)</f>
        <v>585.06940876118438</v>
      </c>
      <c r="Q1982" s="12">
        <f>Cp*RhoP/(R1982*RhoA)*dP/1000*MassivSI</f>
        <v>0.38103946391305366</v>
      </c>
      <c r="R1982" s="24">
        <f>IF(P1982&lt;600,425+0.773*P1982-1.69/1000*P1982^2+2.22/1000^2*P1982^3,IF(P1982&lt;735,666+13002/(738-P1982),IF(P1982&lt;900,545+17820/(P1982-731),650)))</f>
        <v>743.36697689025641</v>
      </c>
      <c r="S1982" s="12">
        <f>LambdaP*MassivSI/(dP/1000)/(R1982*RhoA)/(1+Q1982/3)*(D1982-P1982)*DeltaT-(EXP(Q1982/10)-1)*(D1982-D1981)</f>
        <v>0.19677670309382123</v>
      </c>
    </row>
    <row r="1983" spans="2:19" x14ac:dyDescent="0.25">
      <c r="B1983" s="3">
        <f t="shared" si="120"/>
        <v>9825</v>
      </c>
      <c r="C1983" s="14">
        <f t="shared" si="121"/>
        <v>163.75</v>
      </c>
      <c r="D1983" s="11">
        <f t="shared" si="122"/>
        <v>1095.5729286330791</v>
      </c>
      <c r="E1983" s="11">
        <f t="shared" si="123"/>
        <v>585.26618546427824</v>
      </c>
      <c r="F1983" s="11">
        <f>L1983</f>
        <v>585.26618546427824</v>
      </c>
      <c r="G1983" s="11">
        <f>P1983</f>
        <v>585.26618546427824</v>
      </c>
      <c r="H1983" s="24">
        <f>H1982+IF(Limit=Oui,MAX(0,K1982),K1982)</f>
        <v>585.26618546427824</v>
      </c>
      <c r="I1983" s="12">
        <f>Cp*RhoP/(J1983*RhoA)*dP/1000*MassivSS</f>
        <v>0.38093099847573075</v>
      </c>
      <c r="J1983" s="24">
        <f>IF(H1983&lt;600,425+0.773*H1983-1.69/1000*H1983^2+2.22/1000^2*H1983^3,IF(H1983&lt;735,666+13002/(738-H1983),IF(H1983&lt;900,545+17820/(H1983-731),650)))</f>
        <v>743.57864153441096</v>
      </c>
      <c r="K1983" s="12">
        <f>LambdaP*MassivSS/(dP/1000)/(J1983*RhoA)/(1+I1983/3)*(D1983-H1983)*DeltaT-(EXP(I1983/10)-1)*(D1983-D1982)</f>
        <v>0.19668145026988398</v>
      </c>
      <c r="L1983" s="24">
        <f>L1982+IF(Limit=Oui,MAX(0,O1982),O1982)</f>
        <v>585.26618546427824</v>
      </c>
      <c r="M1983" s="12">
        <f>Cp*RhoP/(N1983*RhoA)*dP/1000*MassivW</f>
        <v>0.38093099847573075</v>
      </c>
      <c r="N1983" s="24">
        <f>IF(L1983&lt;600,425+0.773*L1983-1.69/1000*L1983^2+2.22/1000^2*L1983^3,IF(L1983&lt;735,666+13002/(738-L1983),IF(L1983&lt;900,545+17820/(L1983-731),650)))</f>
        <v>743.57864153441096</v>
      </c>
      <c r="O1983" s="12">
        <f>LambdaP*MassivW/(dP/1000)/(N1983*RhoA)/(1+M1983/3)*(D1983-L1983)*DeltaT-(EXP(M1983/10)-1)*(D1983-D1982)</f>
        <v>0.19668145026988398</v>
      </c>
      <c r="P1983" s="24">
        <f>P1982+IF(Limit=Oui,MAX(0,S1982),S1982)</f>
        <v>585.26618546427824</v>
      </c>
      <c r="Q1983" s="12">
        <f>Cp*RhoP/(R1983*RhoA)*dP/1000*MassivSI</f>
        <v>0.38093099847573075</v>
      </c>
      <c r="R1983" s="24">
        <f>IF(P1983&lt;600,425+0.773*P1983-1.69/1000*P1983^2+2.22/1000^2*P1983^3,IF(P1983&lt;735,666+13002/(738-P1983),IF(P1983&lt;900,545+17820/(P1983-731),650)))</f>
        <v>743.57864153441096</v>
      </c>
      <c r="S1983" s="12">
        <f>LambdaP*MassivSI/(dP/1000)/(R1983*RhoA)/(1+Q1983/3)*(D1983-P1983)*DeltaT-(EXP(Q1983/10)-1)*(D1983-D1982)</f>
        <v>0.19668145026988398</v>
      </c>
    </row>
    <row r="1984" spans="2:19" x14ac:dyDescent="0.25">
      <c r="B1984" s="3">
        <f t="shared" si="120"/>
        <v>9830</v>
      </c>
      <c r="C1984" s="14">
        <f t="shared" si="121"/>
        <v>163.83333333333334</v>
      </c>
      <c r="D1984" s="11">
        <f t="shared" si="122"/>
        <v>1095.64910128152</v>
      </c>
      <c r="E1984" s="11">
        <f t="shared" si="123"/>
        <v>585.46286691454816</v>
      </c>
      <c r="F1984" s="11">
        <f>L1984</f>
        <v>585.46286691454816</v>
      </c>
      <c r="G1984" s="11">
        <f>P1984</f>
        <v>585.46286691454816</v>
      </c>
      <c r="H1984" s="24">
        <f>H1983+IF(Limit=Oui,MAX(0,K1983),K1983)</f>
        <v>585.46286691454816</v>
      </c>
      <c r="I1984" s="12">
        <f>Cp*RhoP/(J1984*RhoA)*dP/1000*MassivSS</f>
        <v>0.38082255975135731</v>
      </c>
      <c r="J1984" s="24">
        <f>IF(H1984&lt;600,425+0.773*H1984-1.69/1000*H1984^2+2.22/1000^2*H1984^3,IF(H1984&lt;735,666+13002/(738-H1984),IF(H1984&lt;900,545+17820/(H1984-731),650)))</f>
        <v>743.79037457725383</v>
      </c>
      <c r="K1984" s="12">
        <f>LambdaP*MassivSS/(dP/1000)/(J1984*RhoA)/(1+I1984/3)*(D1984-H1984)*DeltaT-(EXP(I1984/10)-1)*(D1984-D1983)</f>
        <v>0.19658624993986448</v>
      </c>
      <c r="L1984" s="24">
        <f>L1983+IF(Limit=Oui,MAX(0,O1983),O1983)</f>
        <v>585.46286691454816</v>
      </c>
      <c r="M1984" s="12">
        <f>Cp*RhoP/(N1984*RhoA)*dP/1000*MassivW</f>
        <v>0.38082255975135731</v>
      </c>
      <c r="N1984" s="24">
        <f>IF(L1984&lt;600,425+0.773*L1984-1.69/1000*L1984^2+2.22/1000^2*L1984^3,IF(L1984&lt;735,666+13002/(738-L1984),IF(L1984&lt;900,545+17820/(L1984-731),650)))</f>
        <v>743.79037457725383</v>
      </c>
      <c r="O1984" s="12">
        <f>LambdaP*MassivW/(dP/1000)/(N1984*RhoA)/(1+M1984/3)*(D1984-L1984)*DeltaT-(EXP(M1984/10)-1)*(D1984-D1983)</f>
        <v>0.19658624993986448</v>
      </c>
      <c r="P1984" s="24">
        <f>P1983+IF(Limit=Oui,MAX(0,S1983),S1983)</f>
        <v>585.46286691454816</v>
      </c>
      <c r="Q1984" s="12">
        <f>Cp*RhoP/(R1984*RhoA)*dP/1000*MassivSI</f>
        <v>0.38082255975135731</v>
      </c>
      <c r="R1984" s="24">
        <f>IF(P1984&lt;600,425+0.773*P1984-1.69/1000*P1984^2+2.22/1000^2*P1984^3,IF(P1984&lt;735,666+13002/(738-P1984),IF(P1984&lt;900,545+17820/(P1984-731),650)))</f>
        <v>743.79037457725383</v>
      </c>
      <c r="S1984" s="12">
        <f>LambdaP*MassivSI/(dP/1000)/(R1984*RhoA)/(1+Q1984/3)*(D1984-P1984)*DeltaT-(EXP(Q1984/10)-1)*(D1984-D1983)</f>
        <v>0.19658624993986448</v>
      </c>
    </row>
    <row r="1985" spans="2:19" x14ac:dyDescent="0.25">
      <c r="B1985" s="3">
        <f t="shared" si="120"/>
        <v>9835</v>
      </c>
      <c r="C1985" s="14">
        <f t="shared" si="121"/>
        <v>163.91666666666666</v>
      </c>
      <c r="D1985" s="11">
        <f t="shared" si="122"/>
        <v>1095.7252352243456</v>
      </c>
      <c r="E1985" s="11">
        <f t="shared" si="123"/>
        <v>585.65945316448801</v>
      </c>
      <c r="F1985" s="11">
        <f>L1985</f>
        <v>585.65945316448801</v>
      </c>
      <c r="G1985" s="11">
        <f>P1985</f>
        <v>585.65945316448801</v>
      </c>
      <c r="H1985" s="24">
        <f>H1984+IF(Limit=Oui,MAX(0,K1984),K1984)</f>
        <v>585.65945316448801</v>
      </c>
      <c r="I1985" s="12">
        <f>Cp*RhoP/(J1985*RhoA)*dP/1000*MassivSS</f>
        <v>0.38071414779325763</v>
      </c>
      <c r="J1985" s="24">
        <f>IF(H1985&lt;600,425+0.773*H1985-1.69/1000*H1985^2+2.22/1000^2*H1985^3,IF(H1985&lt;735,666+13002/(738-H1985),IF(H1985&lt;900,545+17820/(H1985-731),650)))</f>
        <v>744.00217592845388</v>
      </c>
      <c r="K1985" s="12">
        <f>LambdaP*MassivSS/(dP/1000)/(J1985*RhoA)/(1+I1985/3)*(D1985-H1985)*DeltaT-(EXP(I1985/10)-1)*(D1985-D1984)</f>
        <v>0.19649110210577078</v>
      </c>
      <c r="L1985" s="24">
        <f>L1984+IF(Limit=Oui,MAX(0,O1984),O1984)</f>
        <v>585.65945316448801</v>
      </c>
      <c r="M1985" s="12">
        <f>Cp*RhoP/(N1985*RhoA)*dP/1000*MassivW</f>
        <v>0.38071414779325763</v>
      </c>
      <c r="N1985" s="24">
        <f>IF(L1985&lt;600,425+0.773*L1985-1.69/1000*L1985^2+2.22/1000^2*L1985^3,IF(L1985&lt;735,666+13002/(738-L1985),IF(L1985&lt;900,545+17820/(L1985-731),650)))</f>
        <v>744.00217592845388</v>
      </c>
      <c r="O1985" s="12">
        <f>LambdaP*MassivW/(dP/1000)/(N1985*RhoA)/(1+M1985/3)*(D1985-L1985)*DeltaT-(EXP(M1985/10)-1)*(D1985-D1984)</f>
        <v>0.19649110210577078</v>
      </c>
      <c r="P1985" s="24">
        <f>P1984+IF(Limit=Oui,MAX(0,S1984),S1984)</f>
        <v>585.65945316448801</v>
      </c>
      <c r="Q1985" s="12">
        <f>Cp*RhoP/(R1985*RhoA)*dP/1000*MassivSI</f>
        <v>0.38071414779325763</v>
      </c>
      <c r="R1985" s="24">
        <f>IF(P1985&lt;600,425+0.773*P1985-1.69/1000*P1985^2+2.22/1000^2*P1985^3,IF(P1985&lt;735,666+13002/(738-P1985),IF(P1985&lt;900,545+17820/(P1985-731),650)))</f>
        <v>744.00217592845388</v>
      </c>
      <c r="S1985" s="12">
        <f>LambdaP*MassivSI/(dP/1000)/(R1985*RhoA)/(1+Q1985/3)*(D1985-P1985)*DeltaT-(EXP(Q1985/10)-1)*(D1985-D1984)</f>
        <v>0.19649110210577078</v>
      </c>
    </row>
    <row r="1986" spans="2:19" x14ac:dyDescent="0.25">
      <c r="B1986" s="3">
        <f t="shared" si="120"/>
        <v>9840</v>
      </c>
      <c r="C1986" s="14">
        <f t="shared" si="121"/>
        <v>164</v>
      </c>
      <c r="D1986" s="11">
        <f t="shared" si="122"/>
        <v>1095.8013305008703</v>
      </c>
      <c r="E1986" s="11">
        <f t="shared" si="123"/>
        <v>585.85594426659384</v>
      </c>
      <c r="F1986" s="11">
        <f>L1986</f>
        <v>585.85594426659384</v>
      </c>
      <c r="G1986" s="11">
        <f>P1986</f>
        <v>585.85594426659384</v>
      </c>
      <c r="H1986" s="24">
        <f>H1985+IF(Limit=Oui,MAX(0,K1985),K1985)</f>
        <v>585.85594426659384</v>
      </c>
      <c r="I1986" s="12">
        <f>Cp*RhoP/(J1986*RhoA)*dP/1000*MassivSS</f>
        <v>0.38060576265462215</v>
      </c>
      <c r="J1986" s="24">
        <f>IF(H1986&lt;600,425+0.773*H1986-1.69/1000*H1986^2+2.22/1000^2*H1986^3,IF(H1986&lt;735,666+13002/(738-H1986),IF(H1986&lt;900,545+17820/(H1986-731),650)))</f>
        <v>744.21404549769181</v>
      </c>
      <c r="K1986" s="12">
        <f>LambdaP*MassivSS/(dP/1000)/(J1986*RhoA)/(1+I1986/3)*(D1986-H1986)*DeltaT-(EXP(I1986/10)-1)*(D1986-D1985)</f>
        <v>0.19639600676962968</v>
      </c>
      <c r="L1986" s="24">
        <f>L1985+IF(Limit=Oui,MAX(0,O1985),O1985)</f>
        <v>585.85594426659384</v>
      </c>
      <c r="M1986" s="12">
        <f>Cp*RhoP/(N1986*RhoA)*dP/1000*MassivW</f>
        <v>0.38060576265462215</v>
      </c>
      <c r="N1986" s="24">
        <f>IF(L1986&lt;600,425+0.773*L1986-1.69/1000*L1986^2+2.22/1000^2*L1986^3,IF(L1986&lt;735,666+13002/(738-L1986),IF(L1986&lt;900,545+17820/(L1986-731),650)))</f>
        <v>744.21404549769181</v>
      </c>
      <c r="O1986" s="12">
        <f>LambdaP*MassivW/(dP/1000)/(N1986*RhoA)/(1+M1986/3)*(D1986-L1986)*DeltaT-(EXP(M1986/10)-1)*(D1986-D1985)</f>
        <v>0.19639600676962968</v>
      </c>
      <c r="P1986" s="24">
        <f>P1985+IF(Limit=Oui,MAX(0,S1985),S1985)</f>
        <v>585.85594426659384</v>
      </c>
      <c r="Q1986" s="12">
        <f>Cp*RhoP/(R1986*RhoA)*dP/1000*MassivSI</f>
        <v>0.38060576265462215</v>
      </c>
      <c r="R1986" s="24">
        <f>IF(P1986&lt;600,425+0.773*P1986-1.69/1000*P1986^2+2.22/1000^2*P1986^3,IF(P1986&lt;735,666+13002/(738-P1986),IF(P1986&lt;900,545+17820/(P1986-731),650)))</f>
        <v>744.21404549769181</v>
      </c>
      <c r="S1986" s="12">
        <f>LambdaP*MassivSI/(dP/1000)/(R1986*RhoA)/(1+Q1986/3)*(D1986-P1986)*DeltaT-(EXP(Q1986/10)-1)*(D1986-D1985)</f>
        <v>0.19639600676962968</v>
      </c>
    </row>
    <row r="1987" spans="2:19" x14ac:dyDescent="0.25">
      <c r="B1987" s="3">
        <f t="shared" si="120"/>
        <v>9845</v>
      </c>
      <c r="C1987" s="14">
        <f t="shared" si="121"/>
        <v>164.08333333333334</v>
      </c>
      <c r="D1987" s="11">
        <f t="shared" si="122"/>
        <v>1095.8773871503495</v>
      </c>
      <c r="E1987" s="11">
        <f t="shared" si="123"/>
        <v>586.05234027336348</v>
      </c>
      <c r="F1987" s="11">
        <f>L1987</f>
        <v>586.05234027336348</v>
      </c>
      <c r="G1987" s="11">
        <f>P1987</f>
        <v>586.05234027336348</v>
      </c>
      <c r="H1987" s="24">
        <f>H1986+IF(Limit=Oui,MAX(0,K1986),K1986)</f>
        <v>586.05234027336348</v>
      </c>
      <c r="I1987" s="12">
        <f>Cp*RhoP/(J1987*RhoA)*dP/1000*MassivSS</f>
        <v>0.38049740438850849</v>
      </c>
      <c r="J1987" s="24">
        <f>IF(H1987&lt;600,425+0.773*H1987-1.69/1000*H1987^2+2.22/1000^2*H1987^3,IF(H1987&lt;735,666+13002/(738-H1987),IF(H1987&lt;900,545+17820/(H1987-731),650)))</f>
        <v>744.42598319465753</v>
      </c>
      <c r="K1987" s="12">
        <f>LambdaP*MassivSS/(dP/1000)/(J1987*RhoA)/(1+I1987/3)*(D1987-H1987)*DeltaT-(EXP(I1987/10)-1)*(D1987-D1986)</f>
        <v>0.1963009639332669</v>
      </c>
      <c r="L1987" s="24">
        <f>L1986+IF(Limit=Oui,MAX(0,O1986),O1986)</f>
        <v>586.05234027336348</v>
      </c>
      <c r="M1987" s="12">
        <f>Cp*RhoP/(N1987*RhoA)*dP/1000*MassivW</f>
        <v>0.38049740438850849</v>
      </c>
      <c r="N1987" s="24">
        <f>IF(L1987&lt;600,425+0.773*L1987-1.69/1000*L1987^2+2.22/1000^2*L1987^3,IF(L1987&lt;735,666+13002/(738-L1987),IF(L1987&lt;900,545+17820/(L1987-731),650)))</f>
        <v>744.42598319465753</v>
      </c>
      <c r="O1987" s="12">
        <f>LambdaP*MassivW/(dP/1000)/(N1987*RhoA)/(1+M1987/3)*(D1987-L1987)*DeltaT-(EXP(M1987/10)-1)*(D1987-D1986)</f>
        <v>0.1963009639332669</v>
      </c>
      <c r="P1987" s="24">
        <f>P1986+IF(Limit=Oui,MAX(0,S1986),S1986)</f>
        <v>586.05234027336348</v>
      </c>
      <c r="Q1987" s="12">
        <f>Cp*RhoP/(R1987*RhoA)*dP/1000*MassivSI</f>
        <v>0.38049740438850849</v>
      </c>
      <c r="R1987" s="24">
        <f>IF(P1987&lt;600,425+0.773*P1987-1.69/1000*P1987^2+2.22/1000^2*P1987^3,IF(P1987&lt;735,666+13002/(738-P1987),IF(P1987&lt;900,545+17820/(P1987-731),650)))</f>
        <v>744.42598319465753</v>
      </c>
      <c r="S1987" s="12">
        <f>LambdaP*MassivSI/(dP/1000)/(R1987*RhoA)/(1+Q1987/3)*(D1987-P1987)*DeltaT-(EXP(Q1987/10)-1)*(D1987-D1986)</f>
        <v>0.1963009639332669</v>
      </c>
    </row>
    <row r="1988" spans="2:19" x14ac:dyDescent="0.25">
      <c r="B1988" s="3">
        <f t="shared" si="120"/>
        <v>9850</v>
      </c>
      <c r="C1988" s="14">
        <f t="shared" si="121"/>
        <v>164.16666666666666</v>
      </c>
      <c r="D1988" s="11">
        <f t="shared" si="122"/>
        <v>1095.9534052119784</v>
      </c>
      <c r="E1988" s="11">
        <f t="shared" si="123"/>
        <v>586.24864123729674</v>
      </c>
      <c r="F1988" s="11">
        <f>L1988</f>
        <v>586.24864123729674</v>
      </c>
      <c r="G1988" s="11">
        <f>P1988</f>
        <v>586.24864123729674</v>
      </c>
      <c r="H1988" s="24">
        <f>H1987+IF(Limit=Oui,MAX(0,K1987),K1987)</f>
        <v>586.24864123729674</v>
      </c>
      <c r="I1988" s="12">
        <f>Cp*RhoP/(J1988*RhoA)*dP/1000*MassivSS</f>
        <v>0.38038907304784036</v>
      </c>
      <c r="J1988" s="24">
        <f>IF(H1988&lt;600,425+0.773*H1988-1.69/1000*H1988^2+2.22/1000^2*H1988^3,IF(H1988&lt;735,666+13002/(738-H1988),IF(H1988&lt;900,545+17820/(H1988-731),650)))</f>
        <v>744.63798892905356</v>
      </c>
      <c r="K1988" s="12">
        <f>LambdaP*MassivSS/(dP/1000)/(J1988*RhoA)/(1+I1988/3)*(D1988-H1988)*DeltaT-(EXP(I1988/10)-1)*(D1988-D1987)</f>
        <v>0.19620597359845665</v>
      </c>
      <c r="L1988" s="24">
        <f>L1987+IF(Limit=Oui,MAX(0,O1987),O1987)</f>
        <v>586.24864123729674</v>
      </c>
      <c r="M1988" s="12">
        <f>Cp*RhoP/(N1988*RhoA)*dP/1000*MassivW</f>
        <v>0.38038907304784036</v>
      </c>
      <c r="N1988" s="24">
        <f>IF(L1988&lt;600,425+0.773*L1988-1.69/1000*L1988^2+2.22/1000^2*L1988^3,IF(L1988&lt;735,666+13002/(738-L1988),IF(L1988&lt;900,545+17820/(L1988-731),650)))</f>
        <v>744.63798892905356</v>
      </c>
      <c r="O1988" s="12">
        <f>LambdaP*MassivW/(dP/1000)/(N1988*RhoA)/(1+M1988/3)*(D1988-L1988)*DeltaT-(EXP(M1988/10)-1)*(D1988-D1987)</f>
        <v>0.19620597359845665</v>
      </c>
      <c r="P1988" s="24">
        <f>P1987+IF(Limit=Oui,MAX(0,S1987),S1987)</f>
        <v>586.24864123729674</v>
      </c>
      <c r="Q1988" s="12">
        <f>Cp*RhoP/(R1988*RhoA)*dP/1000*MassivSI</f>
        <v>0.38038907304784036</v>
      </c>
      <c r="R1988" s="24">
        <f>IF(P1988&lt;600,425+0.773*P1988-1.69/1000*P1988^2+2.22/1000^2*P1988^3,IF(P1988&lt;735,666+13002/(738-P1988),IF(P1988&lt;900,545+17820/(P1988-731),650)))</f>
        <v>744.63798892905356</v>
      </c>
      <c r="S1988" s="12">
        <f>LambdaP*MassivSI/(dP/1000)/(R1988*RhoA)/(1+Q1988/3)*(D1988-P1988)*DeltaT-(EXP(Q1988/10)-1)*(D1988-D1987)</f>
        <v>0.19620597359845665</v>
      </c>
    </row>
    <row r="1989" spans="2:19" x14ac:dyDescent="0.25">
      <c r="B1989" s="3">
        <f t="shared" si="120"/>
        <v>9855</v>
      </c>
      <c r="C1989" s="14">
        <f t="shared" si="121"/>
        <v>164.25</v>
      </c>
      <c r="D1989" s="11">
        <f t="shared" si="122"/>
        <v>1096.0293847248929</v>
      </c>
      <c r="E1989" s="11">
        <f t="shared" si="123"/>
        <v>586.4448472108952</v>
      </c>
      <c r="F1989" s="11">
        <f>L1989</f>
        <v>586.4448472108952</v>
      </c>
      <c r="G1989" s="11">
        <f>P1989</f>
        <v>586.4448472108952</v>
      </c>
      <c r="H1989" s="24">
        <f>H1988+IF(Limit=Oui,MAX(0,K1988),K1988)</f>
        <v>586.4448472108952</v>
      </c>
      <c r="I1989" s="12">
        <f>Cp*RhoP/(J1989*RhoA)*dP/1000*MassivSS</f>
        <v>0.38028076868540817</v>
      </c>
      <c r="J1989" s="24">
        <f>IF(H1989&lt;600,425+0.773*H1989-1.69/1000*H1989^2+2.22/1000^2*H1989^3,IF(H1989&lt;735,666+13002/(738-H1989),IF(H1989&lt;900,545+17820/(H1989-731),650)))</f>
        <v>744.85006261059289</v>
      </c>
      <c r="K1989" s="12">
        <f>LambdaP*MassivSS/(dP/1000)/(J1989*RhoA)/(1+I1989/3)*(D1989-H1989)*DeltaT-(EXP(I1989/10)-1)*(D1989-D1988)</f>
        <v>0.19611103576686095</v>
      </c>
      <c r="L1989" s="24">
        <f>L1988+IF(Limit=Oui,MAX(0,O1988),O1988)</f>
        <v>586.4448472108952</v>
      </c>
      <c r="M1989" s="12">
        <f>Cp*RhoP/(N1989*RhoA)*dP/1000*MassivW</f>
        <v>0.38028076868540817</v>
      </c>
      <c r="N1989" s="24">
        <f>IF(L1989&lt;600,425+0.773*L1989-1.69/1000*L1989^2+2.22/1000^2*L1989^3,IF(L1989&lt;735,666+13002/(738-L1989),IF(L1989&lt;900,545+17820/(L1989-731),650)))</f>
        <v>744.85006261059289</v>
      </c>
      <c r="O1989" s="12">
        <f>LambdaP*MassivW/(dP/1000)/(N1989*RhoA)/(1+M1989/3)*(D1989-L1989)*DeltaT-(EXP(M1989/10)-1)*(D1989-D1988)</f>
        <v>0.19611103576686095</v>
      </c>
      <c r="P1989" s="24">
        <f>P1988+IF(Limit=Oui,MAX(0,S1988),S1988)</f>
        <v>586.4448472108952</v>
      </c>
      <c r="Q1989" s="12">
        <f>Cp*RhoP/(R1989*RhoA)*dP/1000*MassivSI</f>
        <v>0.38028076868540817</v>
      </c>
      <c r="R1989" s="24">
        <f>IF(P1989&lt;600,425+0.773*P1989-1.69/1000*P1989^2+2.22/1000^2*P1989^3,IF(P1989&lt;735,666+13002/(738-P1989),IF(P1989&lt;900,545+17820/(P1989-731),650)))</f>
        <v>744.85006261059289</v>
      </c>
      <c r="S1989" s="12">
        <f>LambdaP*MassivSI/(dP/1000)/(R1989*RhoA)/(1+Q1989/3)*(D1989-P1989)*DeltaT-(EXP(Q1989/10)-1)*(D1989-D1988)</f>
        <v>0.19611103576686095</v>
      </c>
    </row>
    <row r="1990" spans="2:19" x14ac:dyDescent="0.25">
      <c r="B1990" s="3">
        <f t="shared" si="120"/>
        <v>9860</v>
      </c>
      <c r="C1990" s="14">
        <f t="shared" si="121"/>
        <v>164.33333333333334</v>
      </c>
      <c r="D1990" s="11">
        <f t="shared" si="122"/>
        <v>1096.1053257281692</v>
      </c>
      <c r="E1990" s="11">
        <f t="shared" si="123"/>
        <v>586.64095824666208</v>
      </c>
      <c r="F1990" s="11">
        <f>L1990</f>
        <v>586.64095824666208</v>
      </c>
      <c r="G1990" s="11">
        <f>P1990</f>
        <v>586.64095824666208</v>
      </c>
      <c r="H1990" s="24">
        <f>H1989+IF(Limit=Oui,MAX(0,K1989),K1989)</f>
        <v>586.64095824666208</v>
      </c>
      <c r="I1990" s="12">
        <f>Cp*RhoP/(J1990*RhoA)*dP/1000*MassivSS</f>
        <v>0.38017249135386866</v>
      </c>
      <c r="J1990" s="24">
        <f>IF(H1990&lt;600,425+0.773*H1990-1.69/1000*H1990^2+2.22/1000^2*H1990^3,IF(H1990&lt;735,666+13002/(738-H1990),IF(H1990&lt;900,545+17820/(H1990-731),650)))</f>
        <v>745.06220414900167</v>
      </c>
      <c r="K1990" s="12">
        <f>LambdaP*MassivSS/(dP/1000)/(J1990*RhoA)/(1+I1990/3)*(D1990-H1990)*DeltaT-(EXP(I1990/10)-1)*(D1990-D1989)</f>
        <v>0.19601615044004639</v>
      </c>
      <c r="L1990" s="24">
        <f>L1989+IF(Limit=Oui,MAX(0,O1989),O1989)</f>
        <v>586.64095824666208</v>
      </c>
      <c r="M1990" s="12">
        <f>Cp*RhoP/(N1990*RhoA)*dP/1000*MassivW</f>
        <v>0.38017249135386866</v>
      </c>
      <c r="N1990" s="24">
        <f>IF(L1990&lt;600,425+0.773*L1990-1.69/1000*L1990^2+2.22/1000^2*L1990^3,IF(L1990&lt;735,666+13002/(738-L1990),IF(L1990&lt;900,545+17820/(L1990-731),650)))</f>
        <v>745.06220414900167</v>
      </c>
      <c r="O1990" s="12">
        <f>LambdaP*MassivW/(dP/1000)/(N1990*RhoA)/(1+M1990/3)*(D1990-L1990)*DeltaT-(EXP(M1990/10)-1)*(D1990-D1989)</f>
        <v>0.19601615044004639</v>
      </c>
      <c r="P1990" s="24">
        <f>P1989+IF(Limit=Oui,MAX(0,S1989),S1989)</f>
        <v>586.64095824666208</v>
      </c>
      <c r="Q1990" s="12">
        <f>Cp*RhoP/(R1990*RhoA)*dP/1000*MassivSI</f>
        <v>0.38017249135386866</v>
      </c>
      <c r="R1990" s="24">
        <f>IF(P1990&lt;600,425+0.773*P1990-1.69/1000*P1990^2+2.22/1000^2*P1990^3,IF(P1990&lt;735,666+13002/(738-P1990),IF(P1990&lt;900,545+17820/(P1990-731),650)))</f>
        <v>745.06220414900167</v>
      </c>
      <c r="S1990" s="12">
        <f>LambdaP*MassivSI/(dP/1000)/(R1990*RhoA)/(1+Q1990/3)*(D1990-P1990)*DeltaT-(EXP(Q1990/10)-1)*(D1990-D1989)</f>
        <v>0.19601615044004639</v>
      </c>
    </row>
    <row r="1991" spans="2:19" x14ac:dyDescent="0.25">
      <c r="B1991" s="3">
        <f t="shared" si="120"/>
        <v>9865</v>
      </c>
      <c r="C1991" s="14">
        <f t="shared" si="121"/>
        <v>164.41666666666666</v>
      </c>
      <c r="D1991" s="11">
        <f t="shared" si="122"/>
        <v>1096.1812282608241</v>
      </c>
      <c r="E1991" s="11">
        <f t="shared" si="123"/>
        <v>586.83697439710215</v>
      </c>
      <c r="F1991" s="11">
        <f>L1991</f>
        <v>586.83697439710215</v>
      </c>
      <c r="G1991" s="11">
        <f>P1991</f>
        <v>586.83697439710215</v>
      </c>
      <c r="H1991" s="24">
        <f>H1990+IF(Limit=Oui,MAX(0,K1990),K1990)</f>
        <v>586.83697439710215</v>
      </c>
      <c r="I1991" s="12">
        <f>Cp*RhoP/(J1991*RhoA)*dP/1000*MassivSS</f>
        <v>0.38006424110574594</v>
      </c>
      <c r="J1991" s="24">
        <f>IF(H1991&lt;600,425+0.773*H1991-1.69/1000*H1991^2+2.22/1000^2*H1991^3,IF(H1991&lt;735,666+13002/(738-H1991),IF(H1991&lt;900,545+17820/(H1991-731),650)))</f>
        <v>745.27441345401644</v>
      </c>
      <c r="K1991" s="12">
        <f>LambdaP*MassivSS/(dP/1000)/(J1991*RhoA)/(1+I1991/3)*(D1991-H1991)*DeltaT-(EXP(I1991/10)-1)*(D1991-D1990)</f>
        <v>0.19592131761947645</v>
      </c>
      <c r="L1991" s="24">
        <f>L1990+IF(Limit=Oui,MAX(0,O1990),O1990)</f>
        <v>586.83697439710215</v>
      </c>
      <c r="M1991" s="12">
        <f>Cp*RhoP/(N1991*RhoA)*dP/1000*MassivW</f>
        <v>0.38006424110574594</v>
      </c>
      <c r="N1991" s="24">
        <f>IF(L1991&lt;600,425+0.773*L1991-1.69/1000*L1991^2+2.22/1000^2*L1991^3,IF(L1991&lt;735,666+13002/(738-L1991),IF(L1991&lt;900,545+17820/(L1991-731),650)))</f>
        <v>745.27441345401644</v>
      </c>
      <c r="O1991" s="12">
        <f>LambdaP*MassivW/(dP/1000)/(N1991*RhoA)/(1+M1991/3)*(D1991-L1991)*DeltaT-(EXP(M1991/10)-1)*(D1991-D1990)</f>
        <v>0.19592131761947645</v>
      </c>
      <c r="P1991" s="24">
        <f>P1990+IF(Limit=Oui,MAX(0,S1990),S1990)</f>
        <v>586.83697439710215</v>
      </c>
      <c r="Q1991" s="12">
        <f>Cp*RhoP/(R1991*RhoA)*dP/1000*MassivSI</f>
        <v>0.38006424110574594</v>
      </c>
      <c r="R1991" s="24">
        <f>IF(P1991&lt;600,425+0.773*P1991-1.69/1000*P1991^2+2.22/1000^2*P1991^3,IF(P1991&lt;735,666+13002/(738-P1991),IF(P1991&lt;900,545+17820/(P1991-731),650)))</f>
        <v>745.27441345401644</v>
      </c>
      <c r="S1991" s="12">
        <f>LambdaP*MassivSI/(dP/1000)/(R1991*RhoA)/(1+Q1991/3)*(D1991-P1991)*DeltaT-(EXP(Q1991/10)-1)*(D1991-D1990)</f>
        <v>0.19592131761947645</v>
      </c>
    </row>
    <row r="1992" spans="2:19" x14ac:dyDescent="0.25">
      <c r="B1992" s="3">
        <f t="shared" si="120"/>
        <v>9870</v>
      </c>
      <c r="C1992" s="14">
        <f t="shared" si="121"/>
        <v>164.5</v>
      </c>
      <c r="D1992" s="11">
        <f t="shared" si="122"/>
        <v>1096.2570923618152</v>
      </c>
      <c r="E1992" s="11">
        <f t="shared" si="123"/>
        <v>587.03289571472158</v>
      </c>
      <c r="F1992" s="11">
        <f>L1992</f>
        <v>587.03289571472158</v>
      </c>
      <c r="G1992" s="11">
        <f>P1992</f>
        <v>587.03289571472158</v>
      </c>
      <c r="H1992" s="24">
        <f>H1991+IF(Limit=Oui,MAX(0,K1991),K1991)</f>
        <v>587.03289571472158</v>
      </c>
      <c r="I1992" s="12">
        <f>Cp*RhoP/(J1992*RhoA)*dP/1000*MassivSS</f>
        <v>0.37995601799342998</v>
      </c>
      <c r="J1992" s="24">
        <f>IF(H1992&lt;600,425+0.773*H1992-1.69/1000*H1992^2+2.22/1000^2*H1992^3,IF(H1992&lt;735,666+13002/(738-H1992),IF(H1992&lt;900,545+17820/(H1992-731),650)))</f>
        <v>745.48669043538757</v>
      </c>
      <c r="K1992" s="12">
        <f>LambdaP*MassivSS/(dP/1000)/(J1992*RhoA)/(1+I1992/3)*(D1992-H1992)*DeltaT-(EXP(I1992/10)-1)*(D1992-D1991)</f>
        <v>0.19582653730652005</v>
      </c>
      <c r="L1992" s="24">
        <f>L1991+IF(Limit=Oui,MAX(0,O1991),O1991)</f>
        <v>587.03289571472158</v>
      </c>
      <c r="M1992" s="12">
        <f>Cp*RhoP/(N1992*RhoA)*dP/1000*MassivW</f>
        <v>0.37995601799342998</v>
      </c>
      <c r="N1992" s="24">
        <f>IF(L1992&lt;600,425+0.773*L1992-1.69/1000*L1992^2+2.22/1000^2*L1992^3,IF(L1992&lt;735,666+13002/(738-L1992),IF(L1992&lt;900,545+17820/(L1992-731),650)))</f>
        <v>745.48669043538757</v>
      </c>
      <c r="O1992" s="12">
        <f>LambdaP*MassivW/(dP/1000)/(N1992*RhoA)/(1+M1992/3)*(D1992-L1992)*DeltaT-(EXP(M1992/10)-1)*(D1992-D1991)</f>
        <v>0.19582653730652005</v>
      </c>
      <c r="P1992" s="24">
        <f>P1991+IF(Limit=Oui,MAX(0,S1991),S1991)</f>
        <v>587.03289571472158</v>
      </c>
      <c r="Q1992" s="12">
        <f>Cp*RhoP/(R1992*RhoA)*dP/1000*MassivSI</f>
        <v>0.37995601799342998</v>
      </c>
      <c r="R1992" s="24">
        <f>IF(P1992&lt;600,425+0.773*P1992-1.69/1000*P1992^2+2.22/1000^2*P1992^3,IF(P1992&lt;735,666+13002/(738-P1992),IF(P1992&lt;900,545+17820/(P1992-731),650)))</f>
        <v>745.48669043538757</v>
      </c>
      <c r="S1992" s="12">
        <f>LambdaP*MassivSI/(dP/1000)/(R1992*RhoA)/(1+Q1992/3)*(D1992-P1992)*DeltaT-(EXP(Q1992/10)-1)*(D1992-D1991)</f>
        <v>0.19582653730652005</v>
      </c>
    </row>
    <row r="1993" spans="2:19" x14ac:dyDescent="0.25">
      <c r="B1993" s="3">
        <f t="shared" si="120"/>
        <v>9875</v>
      </c>
      <c r="C1993" s="14">
        <f t="shared" si="121"/>
        <v>164.58333333333334</v>
      </c>
      <c r="D1993" s="11">
        <f t="shared" si="122"/>
        <v>1096.3329180700414</v>
      </c>
      <c r="E1993" s="11">
        <f t="shared" si="123"/>
        <v>587.22872225202809</v>
      </c>
      <c r="F1993" s="11">
        <f>L1993</f>
        <v>587.22872225202809</v>
      </c>
      <c r="G1993" s="11">
        <f>P1993</f>
        <v>587.22872225202809</v>
      </c>
      <c r="H1993" s="24">
        <f>H1992+IF(Limit=Oui,MAX(0,K1992),K1992)</f>
        <v>587.22872225202809</v>
      </c>
      <c r="I1993" s="12">
        <f>Cp*RhoP/(J1993*RhoA)*dP/1000*MassivSS</f>
        <v>0.37984782206917772</v>
      </c>
      <c r="J1993" s="24">
        <f>IF(H1993&lt;600,425+0.773*H1993-1.69/1000*H1993^2+2.22/1000^2*H1993^3,IF(H1993&lt;735,666+13002/(738-H1993),IF(H1993&lt;900,545+17820/(H1993-731),650)))</f>
        <v>745.69903500287774</v>
      </c>
      <c r="K1993" s="12">
        <f>LambdaP*MassivSS/(dP/1000)/(J1993*RhoA)/(1+I1993/3)*(D1993-H1993)*DeltaT-(EXP(I1993/10)-1)*(D1993-D1992)</f>
        <v>0.19573180950242544</v>
      </c>
      <c r="L1993" s="24">
        <f>L1992+IF(Limit=Oui,MAX(0,O1992),O1992)</f>
        <v>587.22872225202809</v>
      </c>
      <c r="M1993" s="12">
        <f>Cp*RhoP/(N1993*RhoA)*dP/1000*MassivW</f>
        <v>0.37984782206917772</v>
      </c>
      <c r="N1993" s="24">
        <f>IF(L1993&lt;600,425+0.773*L1993-1.69/1000*L1993^2+2.22/1000^2*L1993^3,IF(L1993&lt;735,666+13002/(738-L1993),IF(L1993&lt;900,545+17820/(L1993-731),650)))</f>
        <v>745.69903500287774</v>
      </c>
      <c r="O1993" s="12">
        <f>LambdaP*MassivW/(dP/1000)/(N1993*RhoA)/(1+M1993/3)*(D1993-L1993)*DeltaT-(EXP(M1993/10)-1)*(D1993-D1992)</f>
        <v>0.19573180950242544</v>
      </c>
      <c r="P1993" s="24">
        <f>P1992+IF(Limit=Oui,MAX(0,S1992),S1992)</f>
        <v>587.22872225202809</v>
      </c>
      <c r="Q1993" s="12">
        <f>Cp*RhoP/(R1993*RhoA)*dP/1000*MassivSI</f>
        <v>0.37984782206917772</v>
      </c>
      <c r="R1993" s="24">
        <f>IF(P1993&lt;600,425+0.773*P1993-1.69/1000*P1993^2+2.22/1000^2*P1993^3,IF(P1993&lt;735,666+13002/(738-P1993),IF(P1993&lt;900,545+17820/(P1993-731),650)))</f>
        <v>745.69903500287774</v>
      </c>
      <c r="S1993" s="12">
        <f>LambdaP*MassivSI/(dP/1000)/(R1993*RhoA)/(1+Q1993/3)*(D1993-P1993)*DeltaT-(EXP(Q1993/10)-1)*(D1993-D1992)</f>
        <v>0.19573180950242544</v>
      </c>
    </row>
    <row r="1994" spans="2:19" x14ac:dyDescent="0.25">
      <c r="B1994" s="3">
        <f t="shared" si="120"/>
        <v>9880</v>
      </c>
      <c r="C1994" s="14">
        <f t="shared" si="121"/>
        <v>164.66666666666666</v>
      </c>
      <c r="D1994" s="11">
        <f t="shared" si="122"/>
        <v>1096.4087054243412</v>
      </c>
      <c r="E1994" s="11">
        <f t="shared" si="123"/>
        <v>587.42445406153047</v>
      </c>
      <c r="F1994" s="11">
        <f>L1994</f>
        <v>587.42445406153047</v>
      </c>
      <c r="G1994" s="11">
        <f>P1994</f>
        <v>587.42445406153047</v>
      </c>
      <c r="H1994" s="24">
        <f>H1993+IF(Limit=Oui,MAX(0,K1993),K1993)</f>
        <v>587.42445406153047</v>
      </c>
      <c r="I1994" s="12">
        <f>Cp*RhoP/(J1994*RhoA)*dP/1000*MassivSS</f>
        <v>0.37973965338511323</v>
      </c>
      <c r="J1994" s="24">
        <f>IF(H1994&lt;600,425+0.773*H1994-1.69/1000*H1994^2+2.22/1000^2*H1994^3,IF(H1994&lt;735,666+13002/(738-H1994),IF(H1994&lt;900,545+17820/(H1994-731),650)))</f>
        <v>745.91144706626221</v>
      </c>
      <c r="K1994" s="12">
        <f>LambdaP*MassivSS/(dP/1000)/(J1994*RhoA)/(1+I1994/3)*(D1994-H1994)*DeltaT-(EXP(I1994/10)-1)*(D1994-D1993)</f>
        <v>0.1956371342084082</v>
      </c>
      <c r="L1994" s="24">
        <f>L1993+IF(Limit=Oui,MAX(0,O1993),O1993)</f>
        <v>587.42445406153047</v>
      </c>
      <c r="M1994" s="12">
        <f>Cp*RhoP/(N1994*RhoA)*dP/1000*MassivW</f>
        <v>0.37973965338511323</v>
      </c>
      <c r="N1994" s="24">
        <f>IF(L1994&lt;600,425+0.773*L1994-1.69/1000*L1994^2+2.22/1000^2*L1994^3,IF(L1994&lt;735,666+13002/(738-L1994),IF(L1994&lt;900,545+17820/(L1994-731),650)))</f>
        <v>745.91144706626221</v>
      </c>
      <c r="O1994" s="12">
        <f>LambdaP*MassivW/(dP/1000)/(N1994*RhoA)/(1+M1994/3)*(D1994-L1994)*DeltaT-(EXP(M1994/10)-1)*(D1994-D1993)</f>
        <v>0.1956371342084082</v>
      </c>
      <c r="P1994" s="24">
        <f>P1993+IF(Limit=Oui,MAX(0,S1993),S1993)</f>
        <v>587.42445406153047</v>
      </c>
      <c r="Q1994" s="12">
        <f>Cp*RhoP/(R1994*RhoA)*dP/1000*MassivSI</f>
        <v>0.37973965338511323</v>
      </c>
      <c r="R1994" s="24">
        <f>IF(P1994&lt;600,425+0.773*P1994-1.69/1000*P1994^2+2.22/1000^2*P1994^3,IF(P1994&lt;735,666+13002/(738-P1994),IF(P1994&lt;900,545+17820/(P1994-731),650)))</f>
        <v>745.91144706626221</v>
      </c>
      <c r="S1994" s="12">
        <f>LambdaP*MassivSI/(dP/1000)/(R1994*RhoA)/(1+Q1994/3)*(D1994-P1994)*DeltaT-(EXP(Q1994/10)-1)*(D1994-D1993)</f>
        <v>0.1956371342084082</v>
      </c>
    </row>
    <row r="1995" spans="2:19" x14ac:dyDescent="0.25">
      <c r="B1995" s="3">
        <f t="shared" si="120"/>
        <v>9885</v>
      </c>
      <c r="C1995" s="14">
        <f t="shared" si="121"/>
        <v>164.75</v>
      </c>
      <c r="D1995" s="11">
        <f t="shared" si="122"/>
        <v>1096.4844544634959</v>
      </c>
      <c r="E1995" s="11">
        <f t="shared" si="123"/>
        <v>587.62009119573884</v>
      </c>
      <c r="F1995" s="11">
        <f>L1995</f>
        <v>587.62009119573884</v>
      </c>
      <c r="G1995" s="11">
        <f>P1995</f>
        <v>587.62009119573884</v>
      </c>
      <c r="H1995" s="24">
        <f>H1994+IF(Limit=Oui,MAX(0,K1994),K1994)</f>
        <v>587.62009119573884</v>
      </c>
      <c r="I1995" s="12">
        <f>Cp*RhoP/(J1995*RhoA)*dP/1000*MassivSS</f>
        <v>0.37963151199322681</v>
      </c>
      <c r="J1995" s="24">
        <f>IF(H1995&lt;600,425+0.773*H1995-1.69/1000*H1995^2+2.22/1000^2*H1995^3,IF(H1995&lt;735,666+13002/(738-H1995),IF(H1995&lt;900,545+17820/(H1995-731),650)))</f>
        <v>746.12392653533016</v>
      </c>
      <c r="K1995" s="12">
        <f>LambdaP*MassivSS/(dP/1000)/(J1995*RhoA)/(1+I1995/3)*(D1995-H1995)*DeltaT-(EXP(I1995/10)-1)*(D1995-D1994)</f>
        <v>0.19554251142547607</v>
      </c>
      <c r="L1995" s="24">
        <f>L1994+IF(Limit=Oui,MAX(0,O1994),O1994)</f>
        <v>587.62009119573884</v>
      </c>
      <c r="M1995" s="12">
        <f>Cp*RhoP/(N1995*RhoA)*dP/1000*MassivW</f>
        <v>0.37963151199322681</v>
      </c>
      <c r="N1995" s="24">
        <f>IF(L1995&lt;600,425+0.773*L1995-1.69/1000*L1995^2+2.22/1000^2*L1995^3,IF(L1995&lt;735,666+13002/(738-L1995),IF(L1995&lt;900,545+17820/(L1995-731),650)))</f>
        <v>746.12392653533016</v>
      </c>
      <c r="O1995" s="12">
        <f>LambdaP*MassivW/(dP/1000)/(N1995*RhoA)/(1+M1995/3)*(D1995-L1995)*DeltaT-(EXP(M1995/10)-1)*(D1995-D1994)</f>
        <v>0.19554251142547607</v>
      </c>
      <c r="P1995" s="24">
        <f>P1994+IF(Limit=Oui,MAX(0,S1994),S1994)</f>
        <v>587.62009119573884</v>
      </c>
      <c r="Q1995" s="12">
        <f>Cp*RhoP/(R1995*RhoA)*dP/1000*MassivSI</f>
        <v>0.37963151199322681</v>
      </c>
      <c r="R1995" s="24">
        <f>IF(P1995&lt;600,425+0.773*P1995-1.69/1000*P1995^2+2.22/1000^2*P1995^3,IF(P1995&lt;735,666+13002/(738-P1995),IF(P1995&lt;900,545+17820/(P1995-731),650)))</f>
        <v>746.12392653533016</v>
      </c>
      <c r="S1995" s="12">
        <f>LambdaP*MassivSI/(dP/1000)/(R1995*RhoA)/(1+Q1995/3)*(D1995-P1995)*DeltaT-(EXP(Q1995/10)-1)*(D1995-D1994)</f>
        <v>0.19554251142547607</v>
      </c>
    </row>
    <row r="1996" spans="2:19" x14ac:dyDescent="0.25">
      <c r="B1996" s="3">
        <f t="shared" si="120"/>
        <v>9890</v>
      </c>
      <c r="C1996" s="14">
        <f t="shared" si="121"/>
        <v>164.83333333333334</v>
      </c>
      <c r="D1996" s="11">
        <f t="shared" si="122"/>
        <v>1096.5601652262269</v>
      </c>
      <c r="E1996" s="11">
        <f t="shared" si="123"/>
        <v>587.81563370716435</v>
      </c>
      <c r="F1996" s="11">
        <f>L1996</f>
        <v>587.81563370716435</v>
      </c>
      <c r="G1996" s="11">
        <f>P1996</f>
        <v>587.81563370716435</v>
      </c>
      <c r="H1996" s="24">
        <f>H1995+IF(Limit=Oui,MAX(0,K1995),K1995)</f>
        <v>587.81563370716435</v>
      </c>
      <c r="I1996" s="12">
        <f>Cp*RhoP/(J1996*RhoA)*dP/1000*MassivSS</f>
        <v>0.3795233979453756</v>
      </c>
      <c r="J1996" s="24">
        <f>IF(H1996&lt;600,425+0.773*H1996-1.69/1000*H1996^2+2.22/1000^2*H1996^3,IF(H1996&lt;735,666+13002/(738-H1996),IF(H1996&lt;900,545+17820/(H1996-731),650)))</f>
        <v>746.33647331988436</v>
      </c>
      <c r="K1996" s="12">
        <f>LambdaP*MassivSS/(dP/1000)/(J1996*RhoA)/(1+I1996/3)*(D1996-H1996)*DeltaT-(EXP(I1996/10)-1)*(D1996-D1995)</f>
        <v>0.19544794115464834</v>
      </c>
      <c r="L1996" s="24">
        <f>L1995+IF(Limit=Oui,MAX(0,O1995),O1995)</f>
        <v>587.81563370716435</v>
      </c>
      <c r="M1996" s="12">
        <f>Cp*RhoP/(N1996*RhoA)*dP/1000*MassivW</f>
        <v>0.3795233979453756</v>
      </c>
      <c r="N1996" s="24">
        <f>IF(L1996&lt;600,425+0.773*L1996-1.69/1000*L1996^2+2.22/1000^2*L1996^3,IF(L1996&lt;735,666+13002/(738-L1996),IF(L1996&lt;900,545+17820/(L1996-731),650)))</f>
        <v>746.33647331988436</v>
      </c>
      <c r="O1996" s="12">
        <f>LambdaP*MassivW/(dP/1000)/(N1996*RhoA)/(1+M1996/3)*(D1996-L1996)*DeltaT-(EXP(M1996/10)-1)*(D1996-D1995)</f>
        <v>0.19544794115464834</v>
      </c>
      <c r="P1996" s="24">
        <f>P1995+IF(Limit=Oui,MAX(0,S1995),S1995)</f>
        <v>587.81563370716435</v>
      </c>
      <c r="Q1996" s="12">
        <f>Cp*RhoP/(R1996*RhoA)*dP/1000*MassivSI</f>
        <v>0.3795233979453756</v>
      </c>
      <c r="R1996" s="24">
        <f>IF(P1996&lt;600,425+0.773*P1996-1.69/1000*P1996^2+2.22/1000^2*P1996^3,IF(P1996&lt;735,666+13002/(738-P1996),IF(P1996&lt;900,545+17820/(P1996-731),650)))</f>
        <v>746.33647331988436</v>
      </c>
      <c r="S1996" s="12">
        <f>LambdaP*MassivSI/(dP/1000)/(R1996*RhoA)/(1+Q1996/3)*(D1996-P1996)*DeltaT-(EXP(Q1996/10)-1)*(D1996-D1995)</f>
        <v>0.19544794115464834</v>
      </c>
    </row>
    <row r="1997" spans="2:19" x14ac:dyDescent="0.25">
      <c r="B1997" s="3">
        <f t="shared" si="120"/>
        <v>9895</v>
      </c>
      <c r="C1997" s="14">
        <f t="shared" si="121"/>
        <v>164.91666666666666</v>
      </c>
      <c r="D1997" s="11">
        <f t="shared" si="122"/>
        <v>1096.6358377511974</v>
      </c>
      <c r="E1997" s="11">
        <f t="shared" si="123"/>
        <v>588.01108164831896</v>
      </c>
      <c r="F1997" s="11">
        <f>L1997</f>
        <v>588.01108164831896</v>
      </c>
      <c r="G1997" s="11">
        <f>P1997</f>
        <v>588.01108164831896</v>
      </c>
      <c r="H1997" s="24">
        <f>H1996+IF(Limit=Oui,MAX(0,K1996),K1996)</f>
        <v>588.01108164831896</v>
      </c>
      <c r="I1997" s="12">
        <f>Cp*RhoP/(J1997*RhoA)*dP/1000*MassivSS</f>
        <v>0.37941531129328393</v>
      </c>
      <c r="J1997" s="24">
        <f>IF(H1997&lt;600,425+0.773*H1997-1.69/1000*H1997^2+2.22/1000^2*H1997^3,IF(H1997&lt;735,666+13002/(738-H1997),IF(H1997&lt;900,545+17820/(H1997-731),650)))</f>
        <v>746.54908732974104</v>
      </c>
      <c r="K1997" s="12">
        <f>LambdaP*MassivSS/(dP/1000)/(J1997*RhoA)/(1+I1997/3)*(D1997-H1997)*DeltaT-(EXP(I1997/10)-1)*(D1997-D1996)</f>
        <v>0.19535342339677195</v>
      </c>
      <c r="L1997" s="24">
        <f>L1996+IF(Limit=Oui,MAX(0,O1996),O1996)</f>
        <v>588.01108164831896</v>
      </c>
      <c r="M1997" s="12">
        <f>Cp*RhoP/(N1997*RhoA)*dP/1000*MassivW</f>
        <v>0.37941531129328393</v>
      </c>
      <c r="N1997" s="24">
        <f>IF(L1997&lt;600,425+0.773*L1997-1.69/1000*L1997^2+2.22/1000^2*L1997^3,IF(L1997&lt;735,666+13002/(738-L1997),IF(L1997&lt;900,545+17820/(L1997-731),650)))</f>
        <v>746.54908732974104</v>
      </c>
      <c r="O1997" s="12">
        <f>LambdaP*MassivW/(dP/1000)/(N1997*RhoA)/(1+M1997/3)*(D1997-L1997)*DeltaT-(EXP(M1997/10)-1)*(D1997-D1996)</f>
        <v>0.19535342339677195</v>
      </c>
      <c r="P1997" s="24">
        <f>P1996+IF(Limit=Oui,MAX(0,S1996),S1996)</f>
        <v>588.01108164831896</v>
      </c>
      <c r="Q1997" s="12">
        <f>Cp*RhoP/(R1997*RhoA)*dP/1000*MassivSI</f>
        <v>0.37941531129328393</v>
      </c>
      <c r="R1997" s="24">
        <f>IF(P1997&lt;600,425+0.773*P1997-1.69/1000*P1997^2+2.22/1000^2*P1997^3,IF(P1997&lt;735,666+13002/(738-P1997),IF(P1997&lt;900,545+17820/(P1997-731),650)))</f>
        <v>746.54908732974104</v>
      </c>
      <c r="S1997" s="12">
        <f>LambdaP*MassivSI/(dP/1000)/(R1997*RhoA)/(1+Q1997/3)*(D1997-P1997)*DeltaT-(EXP(Q1997/10)-1)*(D1997-D1996)</f>
        <v>0.19535342339677195</v>
      </c>
    </row>
    <row r="1998" spans="2:19" x14ac:dyDescent="0.25">
      <c r="B1998" s="3">
        <f t="shared" si="120"/>
        <v>9900</v>
      </c>
      <c r="C1998" s="14">
        <f t="shared" si="121"/>
        <v>165</v>
      </c>
      <c r="D1998" s="11">
        <f t="shared" si="122"/>
        <v>1096.7114720770116</v>
      </c>
      <c r="E1998" s="11">
        <f t="shared" si="123"/>
        <v>588.20643507171576</v>
      </c>
      <c r="F1998" s="11">
        <f>L1998</f>
        <v>588.20643507171576</v>
      </c>
      <c r="G1998" s="11">
        <f>P1998</f>
        <v>588.20643507171576</v>
      </c>
      <c r="H1998" s="24">
        <f>H1997+IF(Limit=Oui,MAX(0,K1997),K1997)</f>
        <v>588.20643507171576</v>
      </c>
      <c r="I1998" s="12">
        <f>Cp*RhoP/(J1998*RhoA)*dP/1000*MassivSS</f>
        <v>0.37930725208854266</v>
      </c>
      <c r="J1998" s="24">
        <f>IF(H1998&lt;600,425+0.773*H1998-1.69/1000*H1998^2+2.22/1000^2*H1998^3,IF(H1998&lt;735,666+13002/(738-H1998),IF(H1998&lt;900,545+17820/(H1998-731),650)))</f>
        <v>746.76176847473084</v>
      </c>
      <c r="K1998" s="12">
        <f>LambdaP*MassivSS/(dP/1000)/(J1998*RhoA)/(1+I1998/3)*(D1998-H1998)*DeltaT-(EXP(I1998/10)-1)*(D1998-D1997)</f>
        <v>0.19525895815264427</v>
      </c>
      <c r="L1998" s="24">
        <f>L1997+IF(Limit=Oui,MAX(0,O1997),O1997)</f>
        <v>588.20643507171576</v>
      </c>
      <c r="M1998" s="12">
        <f>Cp*RhoP/(N1998*RhoA)*dP/1000*MassivW</f>
        <v>0.37930725208854266</v>
      </c>
      <c r="N1998" s="24">
        <f>IF(L1998&lt;600,425+0.773*L1998-1.69/1000*L1998^2+2.22/1000^2*L1998^3,IF(L1998&lt;735,666+13002/(738-L1998),IF(L1998&lt;900,545+17820/(L1998-731),650)))</f>
        <v>746.76176847473084</v>
      </c>
      <c r="O1998" s="12">
        <f>LambdaP*MassivW/(dP/1000)/(N1998*RhoA)/(1+M1998/3)*(D1998-L1998)*DeltaT-(EXP(M1998/10)-1)*(D1998-D1997)</f>
        <v>0.19525895815264427</v>
      </c>
      <c r="P1998" s="24">
        <f>P1997+IF(Limit=Oui,MAX(0,S1997),S1997)</f>
        <v>588.20643507171576</v>
      </c>
      <c r="Q1998" s="12">
        <f>Cp*RhoP/(R1998*RhoA)*dP/1000*MassivSI</f>
        <v>0.37930725208854266</v>
      </c>
      <c r="R1998" s="24">
        <f>IF(P1998&lt;600,425+0.773*P1998-1.69/1000*P1998^2+2.22/1000^2*P1998^3,IF(P1998&lt;735,666+13002/(738-P1998),IF(P1998&lt;900,545+17820/(P1998-731),650)))</f>
        <v>746.76176847473084</v>
      </c>
      <c r="S1998" s="12">
        <f>LambdaP*MassivSI/(dP/1000)/(R1998*RhoA)/(1+Q1998/3)*(D1998-P1998)*DeltaT-(EXP(Q1998/10)-1)*(D1998-D1997)</f>
        <v>0.19525895815264427</v>
      </c>
    </row>
    <row r="1999" spans="2:19" x14ac:dyDescent="0.25">
      <c r="B1999" s="3">
        <f t="shared" si="120"/>
        <v>9905</v>
      </c>
      <c r="C1999" s="14">
        <f t="shared" si="121"/>
        <v>165.08333333333334</v>
      </c>
      <c r="D1999" s="11">
        <f t="shared" si="122"/>
        <v>1096.7870682422163</v>
      </c>
      <c r="E1999" s="11">
        <f t="shared" si="123"/>
        <v>588.40169402986839</v>
      </c>
      <c r="F1999" s="11">
        <f>L1999</f>
        <v>588.40169402986839</v>
      </c>
      <c r="G1999" s="11">
        <f>P1999</f>
        <v>588.40169402986839</v>
      </c>
      <c r="H1999" s="24">
        <f>H1998+IF(Limit=Oui,MAX(0,K1998),K1998)</f>
        <v>588.40169402986839</v>
      </c>
      <c r="I1999" s="12">
        <f>Cp*RhoP/(J1999*RhoA)*dP/1000*MassivSS</f>
        <v>0.37919922038260978</v>
      </c>
      <c r="J1999" s="24">
        <f>IF(H1999&lt;600,425+0.773*H1999-1.69/1000*H1999^2+2.22/1000^2*H1999^3,IF(H1999&lt;735,666+13002/(738-H1999),IF(H1999&lt;900,545+17820/(H1999-731),650)))</f>
        <v>746.97451666469919</v>
      </c>
      <c r="K1999" s="12">
        <f>LambdaP*MassivSS/(dP/1000)/(J1999*RhoA)/(1+I1999/3)*(D1999-H1999)*DeltaT-(EXP(I1999/10)-1)*(D1999-D1998)</f>
        <v>0.19516454542290848</v>
      </c>
      <c r="L1999" s="24">
        <f>L1998+IF(Limit=Oui,MAX(0,O1998),O1998)</f>
        <v>588.40169402986839</v>
      </c>
      <c r="M1999" s="12">
        <f>Cp*RhoP/(N1999*RhoA)*dP/1000*MassivW</f>
        <v>0.37919922038260978</v>
      </c>
      <c r="N1999" s="24">
        <f>IF(L1999&lt;600,425+0.773*L1999-1.69/1000*L1999^2+2.22/1000^2*L1999^3,IF(L1999&lt;735,666+13002/(738-L1999),IF(L1999&lt;900,545+17820/(L1999-731),650)))</f>
        <v>746.97451666469919</v>
      </c>
      <c r="O1999" s="12">
        <f>LambdaP*MassivW/(dP/1000)/(N1999*RhoA)/(1+M1999/3)*(D1999-L1999)*DeltaT-(EXP(M1999/10)-1)*(D1999-D1998)</f>
        <v>0.19516454542290848</v>
      </c>
      <c r="P1999" s="24">
        <f>P1998+IF(Limit=Oui,MAX(0,S1998),S1998)</f>
        <v>588.40169402986839</v>
      </c>
      <c r="Q1999" s="12">
        <f>Cp*RhoP/(R1999*RhoA)*dP/1000*MassivSI</f>
        <v>0.37919922038260978</v>
      </c>
      <c r="R1999" s="24">
        <f>IF(P1999&lt;600,425+0.773*P1999-1.69/1000*P1999^2+2.22/1000^2*P1999^3,IF(P1999&lt;735,666+13002/(738-P1999),IF(P1999&lt;900,545+17820/(P1999-731),650)))</f>
        <v>746.97451666469919</v>
      </c>
      <c r="S1999" s="12">
        <f>LambdaP*MassivSI/(dP/1000)/(R1999*RhoA)/(1+Q1999/3)*(D1999-P1999)*DeltaT-(EXP(Q1999/10)-1)*(D1999-D1998)</f>
        <v>0.19516454542290848</v>
      </c>
    </row>
    <row r="2000" spans="2:19" x14ac:dyDescent="0.25">
      <c r="B2000" s="3">
        <f t="shared" si="120"/>
        <v>9910</v>
      </c>
      <c r="C2000" s="14">
        <f t="shared" si="121"/>
        <v>165.16666666666666</v>
      </c>
      <c r="D2000" s="11">
        <f t="shared" si="122"/>
        <v>1096.8626262852981</v>
      </c>
      <c r="E2000" s="11">
        <f t="shared" si="123"/>
        <v>588.59685857529132</v>
      </c>
      <c r="F2000" s="11">
        <f>L2000</f>
        <v>588.59685857529132</v>
      </c>
      <c r="G2000" s="11">
        <f>P2000</f>
        <v>588.59685857529132</v>
      </c>
      <c r="H2000" s="24">
        <f>H1999+IF(Limit=Oui,MAX(0,K1999),K1999)</f>
        <v>588.59685857529132</v>
      </c>
      <c r="I2000" s="12">
        <f>Cp*RhoP/(J2000*RhoA)*dP/1000*MassivSS</f>
        <v>0.37909121622681019</v>
      </c>
      <c r="J2000" s="24">
        <f>IF(H2000&lt;600,425+0.773*H2000-1.69/1000*H2000^2+2.22/1000^2*H2000^3,IF(H2000&lt;735,666+13002/(738-H2000),IF(H2000&lt;900,545+17820/(H2000-731),650)))</f>
        <v>747.18733180950551</v>
      </c>
      <c r="K2000" s="12">
        <f>LambdaP*MassivSS/(dP/1000)/(J2000*RhoA)/(1+I2000/3)*(D2000-H2000)*DeltaT-(EXP(I2000/10)-1)*(D2000-D1999)</f>
        <v>0.19507018520820235</v>
      </c>
      <c r="L2000" s="24">
        <f>L1999+IF(Limit=Oui,MAX(0,O1999),O1999)</f>
        <v>588.59685857529132</v>
      </c>
      <c r="M2000" s="12">
        <f>Cp*RhoP/(N2000*RhoA)*dP/1000*MassivW</f>
        <v>0.37909121622681019</v>
      </c>
      <c r="N2000" s="24">
        <f>IF(L2000&lt;600,425+0.773*L2000-1.69/1000*L2000^2+2.22/1000^2*L2000^3,IF(L2000&lt;735,666+13002/(738-L2000),IF(L2000&lt;900,545+17820/(L2000-731),650)))</f>
        <v>747.18733180950551</v>
      </c>
      <c r="O2000" s="12">
        <f>LambdaP*MassivW/(dP/1000)/(N2000*RhoA)/(1+M2000/3)*(D2000-L2000)*DeltaT-(EXP(M2000/10)-1)*(D2000-D1999)</f>
        <v>0.19507018520820235</v>
      </c>
      <c r="P2000" s="24">
        <f>P1999+IF(Limit=Oui,MAX(0,S1999),S1999)</f>
        <v>588.59685857529132</v>
      </c>
      <c r="Q2000" s="12">
        <f>Cp*RhoP/(R2000*RhoA)*dP/1000*MassivSI</f>
        <v>0.37909121622681019</v>
      </c>
      <c r="R2000" s="24">
        <f>IF(P2000&lt;600,425+0.773*P2000-1.69/1000*P2000^2+2.22/1000^2*P2000^3,IF(P2000&lt;735,666+13002/(738-P2000),IF(P2000&lt;900,545+17820/(P2000-731),650)))</f>
        <v>747.18733180950551</v>
      </c>
      <c r="S2000" s="12">
        <f>LambdaP*MassivSI/(dP/1000)/(R2000*RhoA)/(1+Q2000/3)*(D2000-P2000)*DeltaT-(EXP(Q2000/10)-1)*(D2000-D1999)</f>
        <v>0.19507018520820235</v>
      </c>
    </row>
    <row r="2001" spans="2:19" x14ac:dyDescent="0.25">
      <c r="B2001" s="3">
        <f t="shared" si="120"/>
        <v>9915</v>
      </c>
      <c r="C2001" s="14">
        <f t="shared" si="121"/>
        <v>165.25</v>
      </c>
      <c r="D2001" s="11">
        <f t="shared" si="122"/>
        <v>1096.9381462446877</v>
      </c>
      <c r="E2001" s="11">
        <f t="shared" si="123"/>
        <v>588.79192876049956</v>
      </c>
      <c r="F2001" s="11">
        <f>L2001</f>
        <v>588.79192876049956</v>
      </c>
      <c r="G2001" s="11">
        <f>P2001</f>
        <v>588.79192876049956</v>
      </c>
      <c r="H2001" s="24">
        <f>H2000+IF(Limit=Oui,MAX(0,K2000),K2000)</f>
        <v>588.79192876049956</v>
      </c>
      <c r="I2001" s="12">
        <f>Cp*RhoP/(J2001*RhoA)*dP/1000*MassivSS</f>
        <v>0.37898323967233566</v>
      </c>
      <c r="J2001" s="24">
        <f>IF(H2001&lt;600,425+0.773*H2001-1.69/1000*H2001^2+2.22/1000^2*H2001^3,IF(H2001&lt;735,666+13002/(738-H2001),IF(H2001&lt;900,545+17820/(H2001-731),650)))</f>
        <v>747.40021381902545</v>
      </c>
      <c r="K2001" s="12">
        <f>LambdaP*MassivSS/(dP/1000)/(J2001*RhoA)/(1+I2001/3)*(D2001-H2001)*DeltaT-(EXP(I2001/10)-1)*(D2001-D2000)</f>
        <v>0.19497587750893958</v>
      </c>
      <c r="L2001" s="24">
        <f>L2000+IF(Limit=Oui,MAX(0,O2000),O2000)</f>
        <v>588.79192876049956</v>
      </c>
      <c r="M2001" s="12">
        <f>Cp*RhoP/(N2001*RhoA)*dP/1000*MassivW</f>
        <v>0.37898323967233566</v>
      </c>
      <c r="N2001" s="24">
        <f>IF(L2001&lt;600,425+0.773*L2001-1.69/1000*L2001^2+2.22/1000^2*L2001^3,IF(L2001&lt;735,666+13002/(738-L2001),IF(L2001&lt;900,545+17820/(L2001-731),650)))</f>
        <v>747.40021381902545</v>
      </c>
      <c r="O2001" s="12">
        <f>LambdaP*MassivW/(dP/1000)/(N2001*RhoA)/(1+M2001/3)*(D2001-L2001)*DeltaT-(EXP(M2001/10)-1)*(D2001-D2000)</f>
        <v>0.19497587750893958</v>
      </c>
      <c r="P2001" s="24">
        <f>P2000+IF(Limit=Oui,MAX(0,S2000),S2000)</f>
        <v>588.79192876049956</v>
      </c>
      <c r="Q2001" s="12">
        <f>Cp*RhoP/(R2001*RhoA)*dP/1000*MassivSI</f>
        <v>0.37898323967233566</v>
      </c>
      <c r="R2001" s="24">
        <f>IF(P2001&lt;600,425+0.773*P2001-1.69/1000*P2001^2+2.22/1000^2*P2001^3,IF(P2001&lt;735,666+13002/(738-P2001),IF(P2001&lt;900,545+17820/(P2001-731),650)))</f>
        <v>747.40021381902545</v>
      </c>
      <c r="S2001" s="12">
        <f>LambdaP*MassivSI/(dP/1000)/(R2001*RhoA)/(1+Q2001/3)*(D2001-P2001)*DeltaT-(EXP(Q2001/10)-1)*(D2001-D2000)</f>
        <v>0.19497587750893958</v>
      </c>
    </row>
    <row r="2002" spans="2:19" x14ac:dyDescent="0.25">
      <c r="B2002" s="3">
        <f t="shared" si="120"/>
        <v>9920</v>
      </c>
      <c r="C2002" s="14">
        <f t="shared" si="121"/>
        <v>165.33333333333334</v>
      </c>
      <c r="D2002" s="11">
        <f t="shared" si="122"/>
        <v>1097.0136281587561</v>
      </c>
      <c r="E2002" s="11">
        <f t="shared" si="123"/>
        <v>588.98690463800847</v>
      </c>
      <c r="F2002" s="11">
        <f>L2002</f>
        <v>588.98690463800847</v>
      </c>
      <c r="G2002" s="11">
        <f>P2002</f>
        <v>588.98690463800847</v>
      </c>
      <c r="H2002" s="24">
        <f>H2001+IF(Limit=Oui,MAX(0,K2001),K2001)</f>
        <v>588.98690463800847</v>
      </c>
      <c r="I2002" s="12">
        <f>Cp*RhoP/(J2002*RhoA)*dP/1000*MassivSS</f>
        <v>0.37887529077024518</v>
      </c>
      <c r="J2002" s="24">
        <f>IF(H2002&lt;600,425+0.773*H2002-1.69/1000*H2002^2+2.22/1000^2*H2002^3,IF(H2002&lt;735,666+13002/(738-H2002),IF(H2002&lt;900,545+17820/(H2002-731),650)))</f>
        <v>747.61316260314902</v>
      </c>
      <c r="K2002" s="12">
        <f>LambdaP*MassivSS/(dP/1000)/(J2002*RhoA)/(1+I2002/3)*(D2002-H2002)*DeltaT-(EXP(I2002/10)-1)*(D2002-D2001)</f>
        <v>0.19488162232555559</v>
      </c>
      <c r="L2002" s="24">
        <f>L2001+IF(Limit=Oui,MAX(0,O2001),O2001)</f>
        <v>588.98690463800847</v>
      </c>
      <c r="M2002" s="12">
        <f>Cp*RhoP/(N2002*RhoA)*dP/1000*MassivW</f>
        <v>0.37887529077024518</v>
      </c>
      <c r="N2002" s="24">
        <f>IF(L2002&lt;600,425+0.773*L2002-1.69/1000*L2002^2+2.22/1000^2*L2002^3,IF(L2002&lt;735,666+13002/(738-L2002),IF(L2002&lt;900,545+17820/(L2002-731),650)))</f>
        <v>747.61316260314902</v>
      </c>
      <c r="O2002" s="12">
        <f>LambdaP*MassivW/(dP/1000)/(N2002*RhoA)/(1+M2002/3)*(D2002-L2002)*DeltaT-(EXP(M2002/10)-1)*(D2002-D2001)</f>
        <v>0.19488162232555559</v>
      </c>
      <c r="P2002" s="24">
        <f>P2001+IF(Limit=Oui,MAX(0,S2001),S2001)</f>
        <v>588.98690463800847</v>
      </c>
      <c r="Q2002" s="12">
        <f>Cp*RhoP/(R2002*RhoA)*dP/1000*MassivSI</f>
        <v>0.37887529077024518</v>
      </c>
      <c r="R2002" s="24">
        <f>IF(P2002&lt;600,425+0.773*P2002-1.69/1000*P2002^2+2.22/1000^2*P2002^3,IF(P2002&lt;735,666+13002/(738-P2002),IF(P2002&lt;900,545+17820/(P2002-731),650)))</f>
        <v>747.61316260314902</v>
      </c>
      <c r="S2002" s="12">
        <f>LambdaP*MassivSI/(dP/1000)/(R2002*RhoA)/(1+Q2002/3)*(D2002-P2002)*DeltaT-(EXP(Q2002/10)-1)*(D2002-D2001)</f>
        <v>0.19488162232555559</v>
      </c>
    </row>
    <row r="2003" spans="2:19" x14ac:dyDescent="0.25">
      <c r="B2003" s="3">
        <f t="shared" ref="B2003:B2066" si="124">B2002+DeltaT</f>
        <v>9925</v>
      </c>
      <c r="C2003" s="14">
        <f t="shared" ref="C2003:C2066" si="125">B2003/60</f>
        <v>165.41666666666666</v>
      </c>
      <c r="D2003" s="11">
        <f t="shared" ref="D2003:D2066" si="126">20+345*LOG(8*C2003+1,10)</f>
        <v>1097.0890720658165</v>
      </c>
      <c r="E2003" s="11">
        <f t="shared" ref="E2003:E2066" si="127">H2003</f>
        <v>589.18178626033398</v>
      </c>
      <c r="F2003" s="11">
        <f>L2003</f>
        <v>589.18178626033398</v>
      </c>
      <c r="G2003" s="11">
        <f>P2003</f>
        <v>589.18178626033398</v>
      </c>
      <c r="H2003" s="24">
        <f>H2002+IF(Limit=Oui,MAX(0,K2002),K2002)</f>
        <v>589.18178626033398</v>
      </c>
      <c r="I2003" s="12">
        <f>Cp*RhoP/(J2003*RhoA)*dP/1000*MassivSS</f>
        <v>0.37876736957146462</v>
      </c>
      <c r="J2003" s="24">
        <f>IF(H2003&lt;600,425+0.773*H2003-1.69/1000*H2003^2+2.22/1000^2*H2003^3,IF(H2003&lt;735,666+13002/(738-H2003),IF(H2003&lt;900,545+17820/(H2003-731),650)))</f>
        <v>747.82617807178235</v>
      </c>
      <c r="K2003" s="12">
        <f>LambdaP*MassivSS/(dP/1000)/(J2003*RhoA)/(1+I2003/3)*(D2003-H2003)*DeltaT-(EXP(I2003/10)-1)*(D2003-D2002)</f>
        <v>0.19478741965834057</v>
      </c>
      <c r="L2003" s="24">
        <f>L2002+IF(Limit=Oui,MAX(0,O2002),O2002)</f>
        <v>589.18178626033398</v>
      </c>
      <c r="M2003" s="12">
        <f>Cp*RhoP/(N2003*RhoA)*dP/1000*MassivW</f>
        <v>0.37876736957146462</v>
      </c>
      <c r="N2003" s="24">
        <f>IF(L2003&lt;600,425+0.773*L2003-1.69/1000*L2003^2+2.22/1000^2*L2003^3,IF(L2003&lt;735,666+13002/(738-L2003),IF(L2003&lt;900,545+17820/(L2003-731),650)))</f>
        <v>747.82617807178235</v>
      </c>
      <c r="O2003" s="12">
        <f>LambdaP*MassivW/(dP/1000)/(N2003*RhoA)/(1+M2003/3)*(D2003-L2003)*DeltaT-(EXP(M2003/10)-1)*(D2003-D2002)</f>
        <v>0.19478741965834057</v>
      </c>
      <c r="P2003" s="24">
        <f>P2002+IF(Limit=Oui,MAX(0,S2002),S2002)</f>
        <v>589.18178626033398</v>
      </c>
      <c r="Q2003" s="12">
        <f>Cp*RhoP/(R2003*RhoA)*dP/1000*MassivSI</f>
        <v>0.37876736957146462</v>
      </c>
      <c r="R2003" s="24">
        <f>IF(P2003&lt;600,425+0.773*P2003-1.69/1000*P2003^2+2.22/1000^2*P2003^3,IF(P2003&lt;735,666+13002/(738-P2003),IF(P2003&lt;900,545+17820/(P2003-731),650)))</f>
        <v>747.82617807178235</v>
      </c>
      <c r="S2003" s="12">
        <f>LambdaP*MassivSI/(dP/1000)/(R2003*RhoA)/(1+Q2003/3)*(D2003-P2003)*DeltaT-(EXP(Q2003/10)-1)*(D2003-D2002)</f>
        <v>0.19478741965834057</v>
      </c>
    </row>
    <row r="2004" spans="2:19" x14ac:dyDescent="0.25">
      <c r="B2004" s="3">
        <f t="shared" si="124"/>
        <v>9930</v>
      </c>
      <c r="C2004" s="14">
        <f t="shared" si="125"/>
        <v>165.5</v>
      </c>
      <c r="D2004" s="11">
        <f t="shared" si="126"/>
        <v>1097.1644780041249</v>
      </c>
      <c r="E2004" s="11">
        <f t="shared" si="127"/>
        <v>589.37657367999236</v>
      </c>
      <c r="F2004" s="11">
        <f>L2004</f>
        <v>589.37657367999236</v>
      </c>
      <c r="G2004" s="11">
        <f>P2004</f>
        <v>589.37657367999236</v>
      </c>
      <c r="H2004" s="24">
        <f>H2003+IF(Limit=Oui,MAX(0,K2003),K2003)</f>
        <v>589.37657367999236</v>
      </c>
      <c r="I2004" s="12">
        <f>Cp*RhoP/(J2004*RhoA)*dP/1000*MassivSS</f>
        <v>0.37865947612678691</v>
      </c>
      <c r="J2004" s="24">
        <f>IF(H2004&lt;600,425+0.773*H2004-1.69/1000*H2004^2+2.22/1000^2*H2004^3,IF(H2004&lt;735,666+13002/(738-H2004),IF(H2004&lt;900,545+17820/(H2004-731),650)))</f>
        <v>748.03926013484761</v>
      </c>
      <c r="K2004" s="12">
        <f>LambdaP*MassivSS/(dP/1000)/(J2004*RhoA)/(1+I2004/3)*(D2004-H2004)*DeltaT-(EXP(I2004/10)-1)*(D2004-D2003)</f>
        <v>0.19469326950745769</v>
      </c>
      <c r="L2004" s="24">
        <f>L2003+IF(Limit=Oui,MAX(0,O2003),O2003)</f>
        <v>589.37657367999236</v>
      </c>
      <c r="M2004" s="12">
        <f>Cp*RhoP/(N2004*RhoA)*dP/1000*MassivW</f>
        <v>0.37865947612678691</v>
      </c>
      <c r="N2004" s="24">
        <f>IF(L2004&lt;600,425+0.773*L2004-1.69/1000*L2004^2+2.22/1000^2*L2004^3,IF(L2004&lt;735,666+13002/(738-L2004),IF(L2004&lt;900,545+17820/(L2004-731),650)))</f>
        <v>748.03926013484761</v>
      </c>
      <c r="O2004" s="12">
        <f>LambdaP*MassivW/(dP/1000)/(N2004*RhoA)/(1+M2004/3)*(D2004-L2004)*DeltaT-(EXP(M2004/10)-1)*(D2004-D2003)</f>
        <v>0.19469326950745769</v>
      </c>
      <c r="P2004" s="24">
        <f>P2003+IF(Limit=Oui,MAX(0,S2003),S2003)</f>
        <v>589.37657367999236</v>
      </c>
      <c r="Q2004" s="12">
        <f>Cp*RhoP/(R2004*RhoA)*dP/1000*MassivSI</f>
        <v>0.37865947612678691</v>
      </c>
      <c r="R2004" s="24">
        <f>IF(P2004&lt;600,425+0.773*P2004-1.69/1000*P2004^2+2.22/1000^2*P2004^3,IF(P2004&lt;735,666+13002/(738-P2004),IF(P2004&lt;900,545+17820/(P2004-731),650)))</f>
        <v>748.03926013484761</v>
      </c>
      <c r="S2004" s="12">
        <f>LambdaP*MassivSI/(dP/1000)/(R2004*RhoA)/(1+Q2004/3)*(D2004-P2004)*DeltaT-(EXP(Q2004/10)-1)*(D2004-D2003)</f>
        <v>0.19469326950745769</v>
      </c>
    </row>
    <row r="2005" spans="2:19" x14ac:dyDescent="0.25">
      <c r="B2005" s="3">
        <f t="shared" si="124"/>
        <v>9935</v>
      </c>
      <c r="C2005" s="14">
        <f t="shared" si="125"/>
        <v>165.58333333333334</v>
      </c>
      <c r="D2005" s="11">
        <f t="shared" si="126"/>
        <v>1097.2398460118795</v>
      </c>
      <c r="E2005" s="11">
        <f t="shared" si="127"/>
        <v>589.57126694949977</v>
      </c>
      <c r="F2005" s="11">
        <f>L2005</f>
        <v>589.57126694949977</v>
      </c>
      <c r="G2005" s="11">
        <f>P2005</f>
        <v>589.57126694949977</v>
      </c>
      <c r="H2005" s="24">
        <f>H2004+IF(Limit=Oui,MAX(0,K2004),K2004)</f>
        <v>589.57126694949977</v>
      </c>
      <c r="I2005" s="12">
        <f>Cp*RhoP/(J2005*RhoA)*dP/1000*MassivSS</f>
        <v>0.37855161048687247</v>
      </c>
      <c r="J2005" s="24">
        <f>IF(H2005&lt;600,425+0.773*H2005-1.69/1000*H2005^2+2.22/1000^2*H2005^3,IF(H2005&lt;735,666+13002/(738-H2005),IF(H2005&lt;900,545+17820/(H2005-731),650)))</f>
        <v>748.25240870228276</v>
      </c>
      <c r="K2005" s="12">
        <f>LambdaP*MassivSS/(dP/1000)/(J2005*RhoA)/(1+I2005/3)*(D2005-H2005)*DeltaT-(EXP(I2005/10)-1)*(D2005-D2004)</f>
        <v>0.19459917187301379</v>
      </c>
      <c r="L2005" s="24">
        <f>L2004+IF(Limit=Oui,MAX(0,O2004),O2004)</f>
        <v>589.57126694949977</v>
      </c>
      <c r="M2005" s="12">
        <f>Cp*RhoP/(N2005*RhoA)*dP/1000*MassivW</f>
        <v>0.37855161048687247</v>
      </c>
      <c r="N2005" s="24">
        <f>IF(L2005&lt;600,425+0.773*L2005-1.69/1000*L2005^2+2.22/1000^2*L2005^3,IF(L2005&lt;735,666+13002/(738-L2005),IF(L2005&lt;900,545+17820/(L2005-731),650)))</f>
        <v>748.25240870228276</v>
      </c>
      <c r="O2005" s="12">
        <f>LambdaP*MassivW/(dP/1000)/(N2005*RhoA)/(1+M2005/3)*(D2005-L2005)*DeltaT-(EXP(M2005/10)-1)*(D2005-D2004)</f>
        <v>0.19459917187301379</v>
      </c>
      <c r="P2005" s="24">
        <f>P2004+IF(Limit=Oui,MAX(0,S2004),S2004)</f>
        <v>589.57126694949977</v>
      </c>
      <c r="Q2005" s="12">
        <f>Cp*RhoP/(R2005*RhoA)*dP/1000*MassivSI</f>
        <v>0.37855161048687247</v>
      </c>
      <c r="R2005" s="24">
        <f>IF(P2005&lt;600,425+0.773*P2005-1.69/1000*P2005^2+2.22/1000^2*P2005^3,IF(P2005&lt;735,666+13002/(738-P2005),IF(P2005&lt;900,545+17820/(P2005-731),650)))</f>
        <v>748.25240870228276</v>
      </c>
      <c r="S2005" s="12">
        <f>LambdaP*MassivSI/(dP/1000)/(R2005*RhoA)/(1+Q2005/3)*(D2005-P2005)*DeltaT-(EXP(Q2005/10)-1)*(D2005-D2004)</f>
        <v>0.19459917187301379</v>
      </c>
    </row>
    <row r="2006" spans="2:19" x14ac:dyDescent="0.25">
      <c r="B2006" s="3">
        <f t="shared" si="124"/>
        <v>9940</v>
      </c>
      <c r="C2006" s="14">
        <f t="shared" si="125"/>
        <v>165.66666666666666</v>
      </c>
      <c r="D2006" s="11">
        <f t="shared" si="126"/>
        <v>1097.3151761272202</v>
      </c>
      <c r="E2006" s="11">
        <f t="shared" si="127"/>
        <v>589.76586612137282</v>
      </c>
      <c r="F2006" s="11">
        <f>L2006</f>
        <v>589.76586612137282</v>
      </c>
      <c r="G2006" s="11">
        <f>P2006</f>
        <v>589.76586612137282</v>
      </c>
      <c r="H2006" s="24">
        <f>H2005+IF(Limit=Oui,MAX(0,K2005),K2005)</f>
        <v>589.76586612137282</v>
      </c>
      <c r="I2006" s="12">
        <f>Cp*RhoP/(J2006*RhoA)*dP/1000*MassivSS</f>
        <v>0.37844377270224866</v>
      </c>
      <c r="J2006" s="24">
        <f>IF(H2006&lt;600,425+0.773*H2006-1.69/1000*H2006^2+2.22/1000^2*H2006^3,IF(H2006&lt;735,666+13002/(738-H2006),IF(H2006&lt;900,545+17820/(H2006-731),650)))</f>
        <v>748.46562368404284</v>
      </c>
      <c r="K2006" s="12">
        <f>LambdaP*MassivSS/(dP/1000)/(J2006*RhoA)/(1+I2006/3)*(D2006-H2006)*DeltaT-(EXP(I2006/10)-1)*(D2006-D2005)</f>
        <v>0.19450512675503218</v>
      </c>
      <c r="L2006" s="24">
        <f>L2005+IF(Limit=Oui,MAX(0,O2005),O2005)</f>
        <v>589.76586612137282</v>
      </c>
      <c r="M2006" s="12">
        <f>Cp*RhoP/(N2006*RhoA)*dP/1000*MassivW</f>
        <v>0.37844377270224866</v>
      </c>
      <c r="N2006" s="24">
        <f>IF(L2006&lt;600,425+0.773*L2006-1.69/1000*L2006^2+2.22/1000^2*L2006^3,IF(L2006&lt;735,666+13002/(738-L2006),IF(L2006&lt;900,545+17820/(L2006-731),650)))</f>
        <v>748.46562368404284</v>
      </c>
      <c r="O2006" s="12">
        <f>LambdaP*MassivW/(dP/1000)/(N2006*RhoA)/(1+M2006/3)*(D2006-L2006)*DeltaT-(EXP(M2006/10)-1)*(D2006-D2005)</f>
        <v>0.19450512675503218</v>
      </c>
      <c r="P2006" s="24">
        <f>P2005+IF(Limit=Oui,MAX(0,S2005),S2005)</f>
        <v>589.76586612137282</v>
      </c>
      <c r="Q2006" s="12">
        <f>Cp*RhoP/(R2006*RhoA)*dP/1000*MassivSI</f>
        <v>0.37844377270224866</v>
      </c>
      <c r="R2006" s="24">
        <f>IF(P2006&lt;600,425+0.773*P2006-1.69/1000*P2006^2+2.22/1000^2*P2006^3,IF(P2006&lt;735,666+13002/(738-P2006),IF(P2006&lt;900,545+17820/(P2006-731),650)))</f>
        <v>748.46562368404284</v>
      </c>
      <c r="S2006" s="12">
        <f>LambdaP*MassivSI/(dP/1000)/(R2006*RhoA)/(1+Q2006/3)*(D2006-P2006)*DeltaT-(EXP(Q2006/10)-1)*(D2006-D2005)</f>
        <v>0.19450512675503218</v>
      </c>
    </row>
    <row r="2007" spans="2:19" x14ac:dyDescent="0.25">
      <c r="B2007" s="3">
        <f t="shared" si="124"/>
        <v>9945</v>
      </c>
      <c r="C2007" s="14">
        <f t="shared" si="125"/>
        <v>165.75</v>
      </c>
      <c r="D2007" s="11">
        <f t="shared" si="126"/>
        <v>1097.3904683882301</v>
      </c>
      <c r="E2007" s="11">
        <f t="shared" si="127"/>
        <v>589.9603712481279</v>
      </c>
      <c r="F2007" s="11">
        <f>L2007</f>
        <v>589.9603712481279</v>
      </c>
      <c r="G2007" s="11">
        <f>P2007</f>
        <v>589.9603712481279</v>
      </c>
      <c r="H2007" s="24">
        <f>H2006+IF(Limit=Oui,MAX(0,K2006),K2006)</f>
        <v>589.9603712481279</v>
      </c>
      <c r="I2007" s="12">
        <f>Cp*RhoP/(J2007*RhoA)*dP/1000*MassivSS</f>
        <v>0.37833596282331</v>
      </c>
      <c r="J2007" s="24">
        <f>IF(H2007&lt;600,425+0.773*H2007-1.69/1000*H2007^2+2.22/1000^2*H2007^3,IF(H2007&lt;735,666+13002/(738-H2007),IF(H2007&lt;900,545+17820/(H2007-731),650)))</f>
        <v>748.67890499009934</v>
      </c>
      <c r="K2007" s="12">
        <f>LambdaP*MassivSS/(dP/1000)/(J2007*RhoA)/(1+I2007/3)*(D2007-H2007)*DeltaT-(EXP(I2007/10)-1)*(D2007-D2006)</f>
        <v>0.19441113415338396</v>
      </c>
      <c r="L2007" s="24">
        <f>L2006+IF(Limit=Oui,MAX(0,O2006),O2006)</f>
        <v>589.9603712481279</v>
      </c>
      <c r="M2007" s="12">
        <f>Cp*RhoP/(N2007*RhoA)*dP/1000*MassivW</f>
        <v>0.37833596282331</v>
      </c>
      <c r="N2007" s="24">
        <f>IF(L2007&lt;600,425+0.773*L2007-1.69/1000*L2007^2+2.22/1000^2*L2007^3,IF(L2007&lt;735,666+13002/(738-L2007),IF(L2007&lt;900,545+17820/(L2007-731),650)))</f>
        <v>748.67890499009934</v>
      </c>
      <c r="O2007" s="12">
        <f>LambdaP*MassivW/(dP/1000)/(N2007*RhoA)/(1+M2007/3)*(D2007-L2007)*DeltaT-(EXP(M2007/10)-1)*(D2007-D2006)</f>
        <v>0.19441113415338396</v>
      </c>
      <c r="P2007" s="24">
        <f>P2006+IF(Limit=Oui,MAX(0,S2006),S2006)</f>
        <v>589.9603712481279</v>
      </c>
      <c r="Q2007" s="12">
        <f>Cp*RhoP/(R2007*RhoA)*dP/1000*MassivSI</f>
        <v>0.37833596282331</v>
      </c>
      <c r="R2007" s="24">
        <f>IF(P2007&lt;600,425+0.773*P2007-1.69/1000*P2007^2+2.22/1000^2*P2007^3,IF(P2007&lt;735,666+13002/(738-P2007),IF(P2007&lt;900,545+17820/(P2007-731),650)))</f>
        <v>748.67890499009934</v>
      </c>
      <c r="S2007" s="12">
        <f>LambdaP*MassivSI/(dP/1000)/(R2007*RhoA)/(1+Q2007/3)*(D2007-P2007)*DeltaT-(EXP(Q2007/10)-1)*(D2007-D2006)</f>
        <v>0.19441113415338396</v>
      </c>
    </row>
    <row r="2008" spans="2:19" x14ac:dyDescent="0.25">
      <c r="B2008" s="3">
        <f t="shared" si="124"/>
        <v>9950</v>
      </c>
      <c r="C2008" s="14">
        <f t="shared" si="125"/>
        <v>165.83333333333334</v>
      </c>
      <c r="D2008" s="11">
        <f t="shared" si="126"/>
        <v>1097.4657228329345</v>
      </c>
      <c r="E2008" s="11">
        <f t="shared" si="127"/>
        <v>590.15478238228127</v>
      </c>
      <c r="F2008" s="11">
        <f>L2008</f>
        <v>590.15478238228127</v>
      </c>
      <c r="G2008" s="11">
        <f>P2008</f>
        <v>590.15478238228127</v>
      </c>
      <c r="H2008" s="24">
        <f>H2007+IF(Limit=Oui,MAX(0,K2007),K2007)</f>
        <v>590.15478238228127</v>
      </c>
      <c r="I2008" s="12">
        <f>Cp*RhoP/(J2008*RhoA)*dP/1000*MassivSS</f>
        <v>0.37822818090031879</v>
      </c>
      <c r="J2008" s="24">
        <f>IF(H2008&lt;600,425+0.773*H2008-1.69/1000*H2008^2+2.22/1000^2*H2008^3,IF(H2008&lt;735,666+13002/(738-H2008),IF(H2008&lt;900,545+17820/(H2008-731),650)))</f>
        <v>748.89225253044049</v>
      </c>
      <c r="K2008" s="12">
        <f>LambdaP*MassivSS/(dP/1000)/(J2008*RhoA)/(1+I2008/3)*(D2008-H2008)*DeltaT-(EXP(I2008/10)-1)*(D2008-D2007)</f>
        <v>0.19431719406791001</v>
      </c>
      <c r="L2008" s="24">
        <f>L2007+IF(Limit=Oui,MAX(0,O2007),O2007)</f>
        <v>590.15478238228127</v>
      </c>
      <c r="M2008" s="12">
        <f>Cp*RhoP/(N2008*RhoA)*dP/1000*MassivW</f>
        <v>0.37822818090031879</v>
      </c>
      <c r="N2008" s="24">
        <f>IF(L2008&lt;600,425+0.773*L2008-1.69/1000*L2008^2+2.22/1000^2*L2008^3,IF(L2008&lt;735,666+13002/(738-L2008),IF(L2008&lt;900,545+17820/(L2008-731),650)))</f>
        <v>748.89225253044049</v>
      </c>
      <c r="O2008" s="12">
        <f>LambdaP*MassivW/(dP/1000)/(N2008*RhoA)/(1+M2008/3)*(D2008-L2008)*DeltaT-(EXP(M2008/10)-1)*(D2008-D2007)</f>
        <v>0.19431719406791001</v>
      </c>
      <c r="P2008" s="24">
        <f>P2007+IF(Limit=Oui,MAX(0,S2007),S2007)</f>
        <v>590.15478238228127</v>
      </c>
      <c r="Q2008" s="12">
        <f>Cp*RhoP/(R2008*RhoA)*dP/1000*MassivSI</f>
        <v>0.37822818090031879</v>
      </c>
      <c r="R2008" s="24">
        <f>IF(P2008&lt;600,425+0.773*P2008-1.69/1000*P2008^2+2.22/1000^2*P2008^3,IF(P2008&lt;735,666+13002/(738-P2008),IF(P2008&lt;900,545+17820/(P2008-731),650)))</f>
        <v>748.89225253044049</v>
      </c>
      <c r="S2008" s="12">
        <f>LambdaP*MassivSI/(dP/1000)/(R2008*RhoA)/(1+Q2008/3)*(D2008-P2008)*DeltaT-(EXP(Q2008/10)-1)*(D2008-D2007)</f>
        <v>0.19431719406791001</v>
      </c>
    </row>
    <row r="2009" spans="2:19" x14ac:dyDescent="0.25">
      <c r="B2009" s="3">
        <f t="shared" si="124"/>
        <v>9955</v>
      </c>
      <c r="C2009" s="14">
        <f t="shared" si="125"/>
        <v>165.91666666666666</v>
      </c>
      <c r="D2009" s="11">
        <f t="shared" si="126"/>
        <v>1097.5409394993017</v>
      </c>
      <c r="E2009" s="11">
        <f t="shared" si="127"/>
        <v>590.3490995763492</v>
      </c>
      <c r="F2009" s="11">
        <f>L2009</f>
        <v>590.3490995763492</v>
      </c>
      <c r="G2009" s="11">
        <f>P2009</f>
        <v>590.3490995763492</v>
      </c>
      <c r="H2009" s="24">
        <f>H2008+IF(Limit=Oui,MAX(0,K2008),K2008)</f>
        <v>590.3490995763492</v>
      </c>
      <c r="I2009" s="12">
        <f>Cp*RhoP/(J2009*RhoA)*dP/1000*MassivSS</f>
        <v>0.37812042698340415</v>
      </c>
      <c r="J2009" s="24">
        <f>IF(H2009&lt;600,425+0.773*H2009-1.69/1000*H2009^2+2.22/1000^2*H2009^3,IF(H2009&lt;735,666+13002/(738-H2009),IF(H2009&lt;900,545+17820/(H2009-731),650)))</f>
        <v>749.10566621507269</v>
      </c>
      <c r="K2009" s="12">
        <f>LambdaP*MassivSS/(dP/1000)/(J2009*RhoA)/(1+I2009/3)*(D2009-H2009)*DeltaT-(EXP(I2009/10)-1)*(D2009-D2008)</f>
        <v>0.19422330649829894</v>
      </c>
      <c r="L2009" s="24">
        <f>L2008+IF(Limit=Oui,MAX(0,O2008),O2008)</f>
        <v>590.3490995763492</v>
      </c>
      <c r="M2009" s="12">
        <f>Cp*RhoP/(N2009*RhoA)*dP/1000*MassivW</f>
        <v>0.37812042698340415</v>
      </c>
      <c r="N2009" s="24">
        <f>IF(L2009&lt;600,425+0.773*L2009-1.69/1000*L2009^2+2.22/1000^2*L2009^3,IF(L2009&lt;735,666+13002/(738-L2009),IF(L2009&lt;900,545+17820/(L2009-731),650)))</f>
        <v>749.10566621507269</v>
      </c>
      <c r="O2009" s="12">
        <f>LambdaP*MassivW/(dP/1000)/(N2009*RhoA)/(1+M2009/3)*(D2009-L2009)*DeltaT-(EXP(M2009/10)-1)*(D2009-D2008)</f>
        <v>0.19422330649829894</v>
      </c>
      <c r="P2009" s="24">
        <f>P2008+IF(Limit=Oui,MAX(0,S2008),S2008)</f>
        <v>590.3490995763492</v>
      </c>
      <c r="Q2009" s="12">
        <f>Cp*RhoP/(R2009*RhoA)*dP/1000*MassivSI</f>
        <v>0.37812042698340415</v>
      </c>
      <c r="R2009" s="24">
        <f>IF(P2009&lt;600,425+0.773*P2009-1.69/1000*P2009^2+2.22/1000^2*P2009^3,IF(P2009&lt;735,666+13002/(738-P2009),IF(P2009&lt;900,545+17820/(P2009-731),650)))</f>
        <v>749.10566621507269</v>
      </c>
      <c r="S2009" s="12">
        <f>LambdaP*MassivSI/(dP/1000)/(R2009*RhoA)/(1+Q2009/3)*(D2009-P2009)*DeltaT-(EXP(Q2009/10)-1)*(D2009-D2008)</f>
        <v>0.19422330649829894</v>
      </c>
    </row>
    <row r="2010" spans="2:19" x14ac:dyDescent="0.25">
      <c r="B2010" s="3">
        <f t="shared" si="124"/>
        <v>9960</v>
      </c>
      <c r="C2010" s="14">
        <f t="shared" si="125"/>
        <v>166</v>
      </c>
      <c r="D2010" s="11">
        <f t="shared" si="126"/>
        <v>1097.6161184252423</v>
      </c>
      <c r="E2010" s="11">
        <f t="shared" si="127"/>
        <v>590.54332288284752</v>
      </c>
      <c r="F2010" s="11">
        <f>L2010</f>
        <v>590.54332288284752</v>
      </c>
      <c r="G2010" s="11">
        <f>P2010</f>
        <v>590.54332288284752</v>
      </c>
      <c r="H2010" s="24">
        <f>H2009+IF(Limit=Oui,MAX(0,K2009),K2009)</f>
        <v>590.54332288284752</v>
      </c>
      <c r="I2010" s="12">
        <f>Cp*RhoP/(J2010*RhoA)*dP/1000*MassivSS</f>
        <v>0.3780127011225628</v>
      </c>
      <c r="J2010" s="24">
        <f>IF(H2010&lt;600,425+0.773*H2010-1.69/1000*H2010^2+2.22/1000^2*H2010^3,IF(H2010&lt;735,666+13002/(738-H2010),IF(H2010&lt;900,545+17820/(H2010-731),650)))</f>
        <v>749.31914595401918</v>
      </c>
      <c r="K2010" s="12">
        <f>LambdaP*MassivSS/(dP/1000)/(J2010*RhoA)/(1+I2010/3)*(D2010-H2010)*DeltaT-(EXP(I2010/10)-1)*(D2010-D2009)</f>
        <v>0.19412947144419232</v>
      </c>
      <c r="L2010" s="24">
        <f>L2009+IF(Limit=Oui,MAX(0,O2009),O2009)</f>
        <v>590.54332288284752</v>
      </c>
      <c r="M2010" s="12">
        <f>Cp*RhoP/(N2010*RhoA)*dP/1000*MassivW</f>
        <v>0.3780127011225628</v>
      </c>
      <c r="N2010" s="24">
        <f>IF(L2010&lt;600,425+0.773*L2010-1.69/1000*L2010^2+2.22/1000^2*L2010^3,IF(L2010&lt;735,666+13002/(738-L2010),IF(L2010&lt;900,545+17820/(L2010-731),650)))</f>
        <v>749.31914595401918</v>
      </c>
      <c r="O2010" s="12">
        <f>LambdaP*MassivW/(dP/1000)/(N2010*RhoA)/(1+M2010/3)*(D2010-L2010)*DeltaT-(EXP(M2010/10)-1)*(D2010-D2009)</f>
        <v>0.19412947144419232</v>
      </c>
      <c r="P2010" s="24">
        <f>P2009+IF(Limit=Oui,MAX(0,S2009),S2009)</f>
        <v>590.54332288284752</v>
      </c>
      <c r="Q2010" s="12">
        <f>Cp*RhoP/(R2010*RhoA)*dP/1000*MassivSI</f>
        <v>0.3780127011225628</v>
      </c>
      <c r="R2010" s="24">
        <f>IF(P2010&lt;600,425+0.773*P2010-1.69/1000*P2010^2+2.22/1000^2*P2010^3,IF(P2010&lt;735,666+13002/(738-P2010),IF(P2010&lt;900,545+17820/(P2010-731),650)))</f>
        <v>749.31914595401918</v>
      </c>
      <c r="S2010" s="12">
        <f>LambdaP*MassivSI/(dP/1000)/(R2010*RhoA)/(1+Q2010/3)*(D2010-P2010)*DeltaT-(EXP(Q2010/10)-1)*(D2010-D2009)</f>
        <v>0.19412947144419232</v>
      </c>
    </row>
    <row r="2011" spans="2:19" x14ac:dyDescent="0.25">
      <c r="B2011" s="3">
        <f t="shared" si="124"/>
        <v>9965</v>
      </c>
      <c r="C2011" s="14">
        <f t="shared" si="125"/>
        <v>166.08333333333334</v>
      </c>
      <c r="D2011" s="11">
        <f t="shared" si="126"/>
        <v>1097.6912596486111</v>
      </c>
      <c r="E2011" s="11">
        <f t="shared" si="127"/>
        <v>590.73745235429169</v>
      </c>
      <c r="F2011" s="11">
        <f>L2011</f>
        <v>590.73745235429169</v>
      </c>
      <c r="G2011" s="11">
        <f>P2011</f>
        <v>590.73745235429169</v>
      </c>
      <c r="H2011" s="24">
        <f>H2010+IF(Limit=Oui,MAX(0,K2010),K2010)</f>
        <v>590.73745235429169</v>
      </c>
      <c r="I2011" s="12">
        <f>Cp*RhoP/(J2011*RhoA)*dP/1000*MassivSS</f>
        <v>0.37790500336765892</v>
      </c>
      <c r="J2011" s="24">
        <f>IF(H2011&lt;600,425+0.773*H2011-1.69/1000*H2011^2+2.22/1000^2*H2011^3,IF(H2011&lt;735,666+13002/(738-H2011),IF(H2011&lt;900,545+17820/(H2011-731),650)))</f>
        <v>749.53269165732195</v>
      </c>
      <c r="K2011" s="12">
        <f>LambdaP*MassivSS/(dP/1000)/(J2011*RhoA)/(1+I2011/3)*(D2011-H2011)*DeltaT-(EXP(I2011/10)-1)*(D2011-D2010)</f>
        <v>0.19403568890508005</v>
      </c>
      <c r="L2011" s="24">
        <f>L2010+IF(Limit=Oui,MAX(0,O2010),O2010)</f>
        <v>590.73745235429169</v>
      </c>
      <c r="M2011" s="12">
        <f>Cp*RhoP/(N2011*RhoA)*dP/1000*MassivW</f>
        <v>0.37790500336765892</v>
      </c>
      <c r="N2011" s="24">
        <f>IF(L2011&lt;600,425+0.773*L2011-1.69/1000*L2011^2+2.22/1000^2*L2011^3,IF(L2011&lt;735,666+13002/(738-L2011),IF(L2011&lt;900,545+17820/(L2011-731),650)))</f>
        <v>749.53269165732195</v>
      </c>
      <c r="O2011" s="12">
        <f>LambdaP*MassivW/(dP/1000)/(N2011*RhoA)/(1+M2011/3)*(D2011-L2011)*DeltaT-(EXP(M2011/10)-1)*(D2011-D2010)</f>
        <v>0.19403568890508005</v>
      </c>
      <c r="P2011" s="24">
        <f>P2010+IF(Limit=Oui,MAX(0,S2010),S2010)</f>
        <v>590.73745235429169</v>
      </c>
      <c r="Q2011" s="12">
        <f>Cp*RhoP/(R2011*RhoA)*dP/1000*MassivSI</f>
        <v>0.37790500336765892</v>
      </c>
      <c r="R2011" s="24">
        <f>IF(P2011&lt;600,425+0.773*P2011-1.69/1000*P2011^2+2.22/1000^2*P2011^3,IF(P2011&lt;735,666+13002/(738-P2011),IF(P2011&lt;900,545+17820/(P2011-731),650)))</f>
        <v>749.53269165732195</v>
      </c>
      <c r="S2011" s="12">
        <f>LambdaP*MassivSI/(dP/1000)/(R2011*RhoA)/(1+Q2011/3)*(D2011-P2011)*DeltaT-(EXP(Q2011/10)-1)*(D2011-D2010)</f>
        <v>0.19403568890508005</v>
      </c>
    </row>
    <row r="2012" spans="2:19" x14ac:dyDescent="0.25">
      <c r="B2012" s="3">
        <f t="shared" si="124"/>
        <v>9970</v>
      </c>
      <c r="C2012" s="14">
        <f t="shared" si="125"/>
        <v>166.16666666666666</v>
      </c>
      <c r="D2012" s="11">
        <f t="shared" si="126"/>
        <v>1097.7663632072044</v>
      </c>
      <c r="E2012" s="11">
        <f t="shared" si="127"/>
        <v>590.93148804319674</v>
      </c>
      <c r="F2012" s="11">
        <f>L2012</f>
        <v>590.93148804319674</v>
      </c>
      <c r="G2012" s="11">
        <f>P2012</f>
        <v>590.93148804319674</v>
      </c>
      <c r="H2012" s="24">
        <f>H2011+IF(Limit=Oui,MAX(0,K2011),K2011)</f>
        <v>590.93148804319674</v>
      </c>
      <c r="I2012" s="12">
        <f>Cp*RhoP/(J2012*RhoA)*dP/1000*MassivSS</f>
        <v>0.37779733376842417</v>
      </c>
      <c r="J2012" s="24">
        <f>IF(H2012&lt;600,425+0.773*H2012-1.69/1000*H2012^2+2.22/1000^2*H2012^3,IF(H2012&lt;735,666+13002/(738-H2012),IF(H2012&lt;900,545+17820/(H2012-731),650)))</f>
        <v>749.74630323504016</v>
      </c>
      <c r="K2012" s="12">
        <f>LambdaP*MassivSS/(dP/1000)/(J2012*RhoA)/(1+I2012/3)*(D2012-H2012)*DeltaT-(EXP(I2012/10)-1)*(D2012-D2011)</f>
        <v>0.19394195888043125</v>
      </c>
      <c r="L2012" s="24">
        <f>L2011+IF(Limit=Oui,MAX(0,O2011),O2011)</f>
        <v>590.93148804319674</v>
      </c>
      <c r="M2012" s="12">
        <f>Cp*RhoP/(N2012*RhoA)*dP/1000*MassivW</f>
        <v>0.37779733376842417</v>
      </c>
      <c r="N2012" s="24">
        <f>IF(L2012&lt;600,425+0.773*L2012-1.69/1000*L2012^2+2.22/1000^2*L2012^3,IF(L2012&lt;735,666+13002/(738-L2012),IF(L2012&lt;900,545+17820/(L2012-731),650)))</f>
        <v>749.74630323504016</v>
      </c>
      <c r="O2012" s="12">
        <f>LambdaP*MassivW/(dP/1000)/(N2012*RhoA)/(1+M2012/3)*(D2012-L2012)*DeltaT-(EXP(M2012/10)-1)*(D2012-D2011)</f>
        <v>0.19394195888043125</v>
      </c>
      <c r="P2012" s="24">
        <f>P2011+IF(Limit=Oui,MAX(0,S2011),S2011)</f>
        <v>590.93148804319674</v>
      </c>
      <c r="Q2012" s="12">
        <f>Cp*RhoP/(R2012*RhoA)*dP/1000*MassivSI</f>
        <v>0.37779733376842417</v>
      </c>
      <c r="R2012" s="24">
        <f>IF(P2012&lt;600,425+0.773*P2012-1.69/1000*P2012^2+2.22/1000^2*P2012^3,IF(P2012&lt;735,666+13002/(738-P2012),IF(P2012&lt;900,545+17820/(P2012-731),650)))</f>
        <v>749.74630323504016</v>
      </c>
      <c r="S2012" s="12">
        <f>LambdaP*MassivSI/(dP/1000)/(R2012*RhoA)/(1+Q2012/3)*(D2012-P2012)*DeltaT-(EXP(Q2012/10)-1)*(D2012-D2011)</f>
        <v>0.19394195888043125</v>
      </c>
    </row>
    <row r="2013" spans="2:19" x14ac:dyDescent="0.25">
      <c r="B2013" s="3">
        <f t="shared" si="124"/>
        <v>9975</v>
      </c>
      <c r="C2013" s="14">
        <f t="shared" si="125"/>
        <v>166.25</v>
      </c>
      <c r="D2013" s="11">
        <f t="shared" si="126"/>
        <v>1097.841429138763</v>
      </c>
      <c r="E2013" s="11">
        <f t="shared" si="127"/>
        <v>591.12543000207722</v>
      </c>
      <c r="F2013" s="11">
        <f>L2013</f>
        <v>591.12543000207722</v>
      </c>
      <c r="G2013" s="11">
        <f>P2013</f>
        <v>591.12543000207722</v>
      </c>
      <c r="H2013" s="24">
        <f>H2012+IF(Limit=Oui,MAX(0,K2012),K2012)</f>
        <v>591.12543000207722</v>
      </c>
      <c r="I2013" s="12">
        <f>Cp*RhoP/(J2013*RhoA)*dP/1000*MassivSS</f>
        <v>0.37768969237445782</v>
      </c>
      <c r="J2013" s="24">
        <f>IF(H2013&lt;600,425+0.773*H2013-1.69/1000*H2013^2+2.22/1000^2*H2013^3,IF(H2013&lt;735,666+13002/(738-H2013),IF(H2013&lt;900,545+17820/(H2013-731),650)))</f>
        <v>749.95998059725252</v>
      </c>
      <c r="K2013" s="12">
        <f>LambdaP*MassivSS/(dP/1000)/(J2013*RhoA)/(1+I2013/3)*(D2013-H2013)*DeltaT-(EXP(I2013/10)-1)*(D2013-D2012)</f>
        <v>0.19384828136954629</v>
      </c>
      <c r="L2013" s="24">
        <f>L2012+IF(Limit=Oui,MAX(0,O2012),O2012)</f>
        <v>591.12543000207722</v>
      </c>
      <c r="M2013" s="12">
        <f>Cp*RhoP/(N2013*RhoA)*dP/1000*MassivW</f>
        <v>0.37768969237445782</v>
      </c>
      <c r="N2013" s="24">
        <f>IF(L2013&lt;600,425+0.773*L2013-1.69/1000*L2013^2+2.22/1000^2*L2013^3,IF(L2013&lt;735,666+13002/(738-L2013),IF(L2013&lt;900,545+17820/(L2013-731),650)))</f>
        <v>749.95998059725252</v>
      </c>
      <c r="O2013" s="12">
        <f>LambdaP*MassivW/(dP/1000)/(N2013*RhoA)/(1+M2013/3)*(D2013-L2013)*DeltaT-(EXP(M2013/10)-1)*(D2013-D2012)</f>
        <v>0.19384828136954629</v>
      </c>
      <c r="P2013" s="24">
        <f>P2012+IF(Limit=Oui,MAX(0,S2012),S2012)</f>
        <v>591.12543000207722</v>
      </c>
      <c r="Q2013" s="12">
        <f>Cp*RhoP/(R2013*RhoA)*dP/1000*MassivSI</f>
        <v>0.37768969237445782</v>
      </c>
      <c r="R2013" s="24">
        <f>IF(P2013&lt;600,425+0.773*P2013-1.69/1000*P2013^2+2.22/1000^2*P2013^3,IF(P2013&lt;735,666+13002/(738-P2013),IF(P2013&lt;900,545+17820/(P2013-731),650)))</f>
        <v>749.95998059725252</v>
      </c>
      <c r="S2013" s="12">
        <f>LambdaP*MassivSI/(dP/1000)/(R2013*RhoA)/(1+Q2013/3)*(D2013-P2013)*DeltaT-(EXP(Q2013/10)-1)*(D2013-D2012)</f>
        <v>0.19384828136954629</v>
      </c>
    </row>
    <row r="2014" spans="2:19" x14ac:dyDescent="0.25">
      <c r="B2014" s="3">
        <f t="shared" si="124"/>
        <v>9980</v>
      </c>
      <c r="C2014" s="14">
        <f t="shared" si="125"/>
        <v>166.33333333333334</v>
      </c>
      <c r="D2014" s="11">
        <f t="shared" si="126"/>
        <v>1097.9164574809699</v>
      </c>
      <c r="E2014" s="11">
        <f t="shared" si="127"/>
        <v>591.31927828344681</v>
      </c>
      <c r="F2014" s="11">
        <f>L2014</f>
        <v>591.31927828344681</v>
      </c>
      <c r="G2014" s="11">
        <f>P2014</f>
        <v>591.31927828344681</v>
      </c>
      <c r="H2014" s="24">
        <f>H2013+IF(Limit=Oui,MAX(0,K2013),K2013)</f>
        <v>591.31927828344681</v>
      </c>
      <c r="I2014" s="12">
        <f>Cp*RhoP/(J2014*RhoA)*dP/1000*MassivSS</f>
        <v>0.37758207923522669</v>
      </c>
      <c r="J2014" s="24">
        <f>IF(H2014&lt;600,425+0.773*H2014-1.69/1000*H2014^2+2.22/1000^2*H2014^3,IF(H2014&lt;735,666+13002/(738-H2014),IF(H2014&lt;900,545+17820/(H2014-731),650)))</f>
        <v>750.17372365405572</v>
      </c>
      <c r="K2014" s="12">
        <f>LambdaP*MassivSS/(dP/1000)/(J2014*RhoA)/(1+I2014/3)*(D2014-H2014)*DeltaT-(EXP(I2014/10)-1)*(D2014-D2013)</f>
        <v>0.19375465637169675</v>
      </c>
      <c r="L2014" s="24">
        <f>L2013+IF(Limit=Oui,MAX(0,O2013),O2013)</f>
        <v>591.31927828344681</v>
      </c>
      <c r="M2014" s="12">
        <f>Cp*RhoP/(N2014*RhoA)*dP/1000*MassivW</f>
        <v>0.37758207923522669</v>
      </c>
      <c r="N2014" s="24">
        <f>IF(L2014&lt;600,425+0.773*L2014-1.69/1000*L2014^2+2.22/1000^2*L2014^3,IF(L2014&lt;735,666+13002/(738-L2014),IF(L2014&lt;900,545+17820/(L2014-731),650)))</f>
        <v>750.17372365405572</v>
      </c>
      <c r="O2014" s="12">
        <f>LambdaP*MassivW/(dP/1000)/(N2014*RhoA)/(1+M2014/3)*(D2014-L2014)*DeltaT-(EXP(M2014/10)-1)*(D2014-D2013)</f>
        <v>0.19375465637169675</v>
      </c>
      <c r="P2014" s="24">
        <f>P2013+IF(Limit=Oui,MAX(0,S2013),S2013)</f>
        <v>591.31927828344681</v>
      </c>
      <c r="Q2014" s="12">
        <f>Cp*RhoP/(R2014*RhoA)*dP/1000*MassivSI</f>
        <v>0.37758207923522669</v>
      </c>
      <c r="R2014" s="24">
        <f>IF(P2014&lt;600,425+0.773*P2014-1.69/1000*P2014^2+2.22/1000^2*P2014^3,IF(P2014&lt;735,666+13002/(738-P2014),IF(P2014&lt;900,545+17820/(P2014-731),650)))</f>
        <v>750.17372365405572</v>
      </c>
      <c r="S2014" s="12">
        <f>LambdaP*MassivSI/(dP/1000)/(R2014*RhoA)/(1+Q2014/3)*(D2014-P2014)*DeltaT-(EXP(Q2014/10)-1)*(D2014-D2013)</f>
        <v>0.19375465637169675</v>
      </c>
    </row>
    <row r="2015" spans="2:19" x14ac:dyDescent="0.25">
      <c r="B2015" s="3">
        <f t="shared" si="124"/>
        <v>9985</v>
      </c>
      <c r="C2015" s="14">
        <f t="shared" si="125"/>
        <v>166.41666666666666</v>
      </c>
      <c r="D2015" s="11">
        <f t="shared" si="126"/>
        <v>1097.9914482714526</v>
      </c>
      <c r="E2015" s="11">
        <f t="shared" si="127"/>
        <v>591.51303293981846</v>
      </c>
      <c r="F2015" s="11">
        <f>L2015</f>
        <v>591.51303293981846</v>
      </c>
      <c r="G2015" s="11">
        <f>P2015</f>
        <v>591.51303293981846</v>
      </c>
      <c r="H2015" s="24">
        <f>H2014+IF(Limit=Oui,MAX(0,K2014),K2014)</f>
        <v>591.51303293981846</v>
      </c>
      <c r="I2015" s="12">
        <f>Cp*RhoP/(J2015*RhoA)*dP/1000*MassivSS</f>
        <v>0.37747449440006509</v>
      </c>
      <c r="J2015" s="24">
        <f>IF(H2015&lt;600,425+0.773*H2015-1.69/1000*H2015^2+2.22/1000^2*H2015^3,IF(H2015&lt;735,666+13002/(738-H2015),IF(H2015&lt;900,545+17820/(H2015-731),650)))</f>
        <v>750.38753231556575</v>
      </c>
      <c r="K2015" s="12">
        <f>LambdaP*MassivSS/(dP/1000)/(J2015*RhoA)/(1+I2015/3)*(D2015-H2015)*DeltaT-(EXP(I2015/10)-1)*(D2015-D2014)</f>
        <v>0.1936610838859944</v>
      </c>
      <c r="L2015" s="24">
        <f>L2014+IF(Limit=Oui,MAX(0,O2014),O2014)</f>
        <v>591.51303293981846</v>
      </c>
      <c r="M2015" s="12">
        <f>Cp*RhoP/(N2015*RhoA)*dP/1000*MassivW</f>
        <v>0.37747449440006509</v>
      </c>
      <c r="N2015" s="24">
        <f>IF(L2015&lt;600,425+0.773*L2015-1.69/1000*L2015^2+2.22/1000^2*L2015^3,IF(L2015&lt;735,666+13002/(738-L2015),IF(L2015&lt;900,545+17820/(L2015-731),650)))</f>
        <v>750.38753231556575</v>
      </c>
      <c r="O2015" s="12">
        <f>LambdaP*MassivW/(dP/1000)/(N2015*RhoA)/(1+M2015/3)*(D2015-L2015)*DeltaT-(EXP(M2015/10)-1)*(D2015-D2014)</f>
        <v>0.1936610838859944</v>
      </c>
      <c r="P2015" s="24">
        <f>P2014+IF(Limit=Oui,MAX(0,S2014),S2014)</f>
        <v>591.51303293981846</v>
      </c>
      <c r="Q2015" s="12">
        <f>Cp*RhoP/(R2015*RhoA)*dP/1000*MassivSI</f>
        <v>0.37747449440006509</v>
      </c>
      <c r="R2015" s="24">
        <f>IF(P2015&lt;600,425+0.773*P2015-1.69/1000*P2015^2+2.22/1000^2*P2015^3,IF(P2015&lt;735,666+13002/(738-P2015),IF(P2015&lt;900,545+17820/(P2015-731),650)))</f>
        <v>750.38753231556575</v>
      </c>
      <c r="S2015" s="12">
        <f>LambdaP*MassivSI/(dP/1000)/(R2015*RhoA)/(1+Q2015/3)*(D2015-P2015)*DeltaT-(EXP(Q2015/10)-1)*(D2015-D2014)</f>
        <v>0.1936610838859944</v>
      </c>
    </row>
    <row r="2016" spans="2:19" x14ac:dyDescent="0.25">
      <c r="B2016" s="3">
        <f t="shared" si="124"/>
        <v>9990</v>
      </c>
      <c r="C2016" s="14">
        <f t="shared" si="125"/>
        <v>166.5</v>
      </c>
      <c r="D2016" s="11">
        <f t="shared" si="126"/>
        <v>1098.0664015477814</v>
      </c>
      <c r="E2016" s="11">
        <f t="shared" si="127"/>
        <v>591.70669402370447</v>
      </c>
      <c r="F2016" s="11">
        <f>L2016</f>
        <v>591.70669402370447</v>
      </c>
      <c r="G2016" s="11">
        <f>P2016</f>
        <v>591.70669402370447</v>
      </c>
      <c r="H2016" s="24">
        <f>H2015+IF(Limit=Oui,MAX(0,K2015),K2015)</f>
        <v>591.70669402370447</v>
      </c>
      <c r="I2016" s="12">
        <f>Cp*RhoP/(J2016*RhoA)*dP/1000*MassivSS</f>
        <v>0.37736693791817533</v>
      </c>
      <c r="J2016" s="24">
        <f>IF(H2016&lt;600,425+0.773*H2016-1.69/1000*H2016^2+2.22/1000^2*H2016^3,IF(H2016&lt;735,666+13002/(738-H2016),IF(H2016&lt;900,545+17820/(H2016-731),650)))</f>
        <v>750.60140649191794</v>
      </c>
      <c r="K2016" s="12">
        <f>LambdaP*MassivSS/(dP/1000)/(J2016*RhoA)/(1+I2016/3)*(D2016-H2016)*DeltaT-(EXP(I2016/10)-1)*(D2016-D2015)</f>
        <v>0.19356756391150529</v>
      </c>
      <c r="L2016" s="24">
        <f>L2015+IF(Limit=Oui,MAX(0,O2015),O2015)</f>
        <v>591.70669402370447</v>
      </c>
      <c r="M2016" s="12">
        <f>Cp*RhoP/(N2016*RhoA)*dP/1000*MassivW</f>
        <v>0.37736693791817533</v>
      </c>
      <c r="N2016" s="24">
        <f>IF(L2016&lt;600,425+0.773*L2016-1.69/1000*L2016^2+2.22/1000^2*L2016^3,IF(L2016&lt;735,666+13002/(738-L2016),IF(L2016&lt;900,545+17820/(L2016-731),650)))</f>
        <v>750.60140649191794</v>
      </c>
      <c r="O2016" s="12">
        <f>LambdaP*MassivW/(dP/1000)/(N2016*RhoA)/(1+M2016/3)*(D2016-L2016)*DeltaT-(EXP(M2016/10)-1)*(D2016-D2015)</f>
        <v>0.19356756391150529</v>
      </c>
      <c r="P2016" s="24">
        <f>P2015+IF(Limit=Oui,MAX(0,S2015),S2015)</f>
        <v>591.70669402370447</v>
      </c>
      <c r="Q2016" s="12">
        <f>Cp*RhoP/(R2016*RhoA)*dP/1000*MassivSI</f>
        <v>0.37736693791817533</v>
      </c>
      <c r="R2016" s="24">
        <f>IF(P2016&lt;600,425+0.773*P2016-1.69/1000*P2016^2+2.22/1000^2*P2016^3,IF(P2016&lt;735,666+13002/(738-P2016),IF(P2016&lt;900,545+17820/(P2016-731),650)))</f>
        <v>750.60140649191794</v>
      </c>
      <c r="S2016" s="12">
        <f>LambdaP*MassivSI/(dP/1000)/(R2016*RhoA)/(1+Q2016/3)*(D2016-P2016)*DeltaT-(EXP(Q2016/10)-1)*(D2016-D2015)</f>
        <v>0.19356756391150529</v>
      </c>
    </row>
    <row r="2017" spans="2:19" x14ac:dyDescent="0.25">
      <c r="B2017" s="3">
        <f t="shared" si="124"/>
        <v>9995</v>
      </c>
      <c r="C2017" s="14">
        <f t="shared" si="125"/>
        <v>166.58333333333334</v>
      </c>
      <c r="D2017" s="11">
        <f t="shared" si="126"/>
        <v>1098.1413173474702</v>
      </c>
      <c r="E2017" s="11">
        <f t="shared" si="127"/>
        <v>591.900261587616</v>
      </c>
      <c r="F2017" s="11">
        <f>L2017</f>
        <v>591.900261587616</v>
      </c>
      <c r="G2017" s="11">
        <f>P2017</f>
        <v>591.900261587616</v>
      </c>
      <c r="H2017" s="24">
        <f>H2016+IF(Limit=Oui,MAX(0,K2016),K2016)</f>
        <v>591.900261587616</v>
      </c>
      <c r="I2017" s="12">
        <f>Cp*RhoP/(J2017*RhoA)*dP/1000*MassivSS</f>
        <v>0.37725940983862721</v>
      </c>
      <c r="J2017" s="24">
        <f>IF(H2017&lt;600,425+0.773*H2017-1.69/1000*H2017^2+2.22/1000^2*H2017^3,IF(H2017&lt;735,666+13002/(738-H2017),IF(H2017&lt;900,545+17820/(H2017-731),650)))</f>
        <v>750.81534609326741</v>
      </c>
      <c r="K2017" s="12">
        <f>LambdaP*MassivSS/(dP/1000)/(J2017*RhoA)/(1+I2017/3)*(D2017-H2017)*DeltaT-(EXP(I2017/10)-1)*(D2017-D2016)</f>
        <v>0.19347409644720576</v>
      </c>
      <c r="L2017" s="24">
        <f>L2016+IF(Limit=Oui,MAX(0,O2016),O2016)</f>
        <v>591.900261587616</v>
      </c>
      <c r="M2017" s="12">
        <f>Cp*RhoP/(N2017*RhoA)*dP/1000*MassivW</f>
        <v>0.37725940983862721</v>
      </c>
      <c r="N2017" s="24">
        <f>IF(L2017&lt;600,425+0.773*L2017-1.69/1000*L2017^2+2.22/1000^2*L2017^3,IF(L2017&lt;735,666+13002/(738-L2017),IF(L2017&lt;900,545+17820/(L2017-731),650)))</f>
        <v>750.81534609326741</v>
      </c>
      <c r="O2017" s="12">
        <f>LambdaP*MassivW/(dP/1000)/(N2017*RhoA)/(1+M2017/3)*(D2017-L2017)*DeltaT-(EXP(M2017/10)-1)*(D2017-D2016)</f>
        <v>0.19347409644720576</v>
      </c>
      <c r="P2017" s="24">
        <f>P2016+IF(Limit=Oui,MAX(0,S2016),S2016)</f>
        <v>591.900261587616</v>
      </c>
      <c r="Q2017" s="12">
        <f>Cp*RhoP/(R2017*RhoA)*dP/1000*MassivSI</f>
        <v>0.37725940983862721</v>
      </c>
      <c r="R2017" s="24">
        <f>IF(P2017&lt;600,425+0.773*P2017-1.69/1000*P2017^2+2.22/1000^2*P2017^3,IF(P2017&lt;735,666+13002/(738-P2017),IF(P2017&lt;900,545+17820/(P2017-731),650)))</f>
        <v>750.81534609326741</v>
      </c>
      <c r="S2017" s="12">
        <f>LambdaP*MassivSI/(dP/1000)/(R2017*RhoA)/(1+Q2017/3)*(D2017-P2017)*DeltaT-(EXP(Q2017/10)-1)*(D2017-D2016)</f>
        <v>0.19347409644720576</v>
      </c>
    </row>
    <row r="2018" spans="2:19" x14ac:dyDescent="0.25">
      <c r="B2018" s="3">
        <f t="shared" si="124"/>
        <v>10000</v>
      </c>
      <c r="C2018" s="14">
        <f t="shared" si="125"/>
        <v>166.66666666666666</v>
      </c>
      <c r="D2018" s="11">
        <f t="shared" si="126"/>
        <v>1098.2161957079775</v>
      </c>
      <c r="E2018" s="11">
        <f t="shared" si="127"/>
        <v>592.09373568406318</v>
      </c>
      <c r="F2018" s="11">
        <f>L2018</f>
        <v>592.09373568406318</v>
      </c>
      <c r="G2018" s="11">
        <f>P2018</f>
        <v>592.09373568406318</v>
      </c>
      <c r="H2018" s="24">
        <f>H2017+IF(Limit=Oui,MAX(0,K2017),K2017)</f>
        <v>592.09373568406318</v>
      </c>
      <c r="I2018" s="12">
        <f>Cp*RhoP/(J2018*RhoA)*dP/1000*MassivSS</f>
        <v>0.37715191021035865</v>
      </c>
      <c r="J2018" s="24">
        <f>IF(H2018&lt;600,425+0.773*H2018-1.69/1000*H2018^2+2.22/1000^2*H2018^3,IF(H2018&lt;735,666+13002/(738-H2018),IF(H2018&lt;900,545+17820/(H2018-731),650)))</f>
        <v>751.02935102978836</v>
      </c>
      <c r="K2018" s="12">
        <f>LambdaP*MassivSS/(dP/1000)/(J2018*RhoA)/(1+I2018/3)*(D2018-H2018)*DeltaT-(EXP(I2018/10)-1)*(D2018-D2017)</f>
        <v>0.19338068149192211</v>
      </c>
      <c r="L2018" s="24">
        <f>L2017+IF(Limit=Oui,MAX(0,O2017),O2017)</f>
        <v>592.09373568406318</v>
      </c>
      <c r="M2018" s="12">
        <f>Cp*RhoP/(N2018*RhoA)*dP/1000*MassivW</f>
        <v>0.37715191021035865</v>
      </c>
      <c r="N2018" s="24">
        <f>IF(L2018&lt;600,425+0.773*L2018-1.69/1000*L2018^2+2.22/1000^2*L2018^3,IF(L2018&lt;735,666+13002/(738-L2018),IF(L2018&lt;900,545+17820/(L2018-731),650)))</f>
        <v>751.02935102978836</v>
      </c>
      <c r="O2018" s="12">
        <f>LambdaP*MassivW/(dP/1000)/(N2018*RhoA)/(1+M2018/3)*(D2018-L2018)*DeltaT-(EXP(M2018/10)-1)*(D2018-D2017)</f>
        <v>0.19338068149192211</v>
      </c>
      <c r="P2018" s="24">
        <f>P2017+IF(Limit=Oui,MAX(0,S2017),S2017)</f>
        <v>592.09373568406318</v>
      </c>
      <c r="Q2018" s="12">
        <f>Cp*RhoP/(R2018*RhoA)*dP/1000*MassivSI</f>
        <v>0.37715191021035865</v>
      </c>
      <c r="R2018" s="24">
        <f>IF(P2018&lt;600,425+0.773*P2018-1.69/1000*P2018^2+2.22/1000^2*P2018^3,IF(P2018&lt;735,666+13002/(738-P2018),IF(P2018&lt;900,545+17820/(P2018-731),650)))</f>
        <v>751.02935102978836</v>
      </c>
      <c r="S2018" s="12">
        <f>LambdaP*MassivSI/(dP/1000)/(R2018*RhoA)/(1+Q2018/3)*(D2018-P2018)*DeltaT-(EXP(Q2018/10)-1)*(D2018-D2017)</f>
        <v>0.19338068149192211</v>
      </c>
    </row>
    <row r="2019" spans="2:19" x14ac:dyDescent="0.25">
      <c r="B2019" s="3">
        <f t="shared" si="124"/>
        <v>10005</v>
      </c>
      <c r="C2019" s="14">
        <f t="shared" si="125"/>
        <v>166.75</v>
      </c>
      <c r="D2019" s="11">
        <f t="shared" si="126"/>
        <v>1098.2910366667049</v>
      </c>
      <c r="E2019" s="11">
        <f t="shared" si="127"/>
        <v>592.28711636555511</v>
      </c>
      <c r="F2019" s="11">
        <f>L2019</f>
        <v>592.28711636555511</v>
      </c>
      <c r="G2019" s="11">
        <f>P2019</f>
        <v>592.28711636555511</v>
      </c>
      <c r="H2019" s="24">
        <f>H2018+IF(Limit=Oui,MAX(0,K2018),K2018)</f>
        <v>592.28711636555511</v>
      </c>
      <c r="I2019" s="12">
        <f>Cp*RhoP/(J2019*RhoA)*dP/1000*MassivSS</f>
        <v>0.37704443908217516</v>
      </c>
      <c r="J2019" s="24">
        <f>IF(H2019&lt;600,425+0.773*H2019-1.69/1000*H2019^2+2.22/1000^2*H2019^3,IF(H2019&lt;735,666+13002/(738-H2019),IF(H2019&lt;900,545+17820/(H2019-731),650)))</f>
        <v>751.24342121167604</v>
      </c>
      <c r="K2019" s="12">
        <f>LambdaP*MassivSS/(dP/1000)/(J2019*RhoA)/(1+I2019/3)*(D2019-H2019)*DeltaT-(EXP(I2019/10)-1)*(D2019-D2018)</f>
        <v>0.19328731904444393</v>
      </c>
      <c r="L2019" s="24">
        <f>L2018+IF(Limit=Oui,MAX(0,O2018),O2018)</f>
        <v>592.28711636555511</v>
      </c>
      <c r="M2019" s="12">
        <f>Cp*RhoP/(N2019*RhoA)*dP/1000*MassivW</f>
        <v>0.37704443908217516</v>
      </c>
      <c r="N2019" s="24">
        <f>IF(L2019&lt;600,425+0.773*L2019-1.69/1000*L2019^2+2.22/1000^2*L2019^3,IF(L2019&lt;735,666+13002/(738-L2019),IF(L2019&lt;900,545+17820/(L2019-731),650)))</f>
        <v>751.24342121167604</v>
      </c>
      <c r="O2019" s="12">
        <f>LambdaP*MassivW/(dP/1000)/(N2019*RhoA)/(1+M2019/3)*(D2019-L2019)*DeltaT-(EXP(M2019/10)-1)*(D2019-D2018)</f>
        <v>0.19328731904444393</v>
      </c>
      <c r="P2019" s="24">
        <f>P2018+IF(Limit=Oui,MAX(0,S2018),S2018)</f>
        <v>592.28711636555511</v>
      </c>
      <c r="Q2019" s="12">
        <f>Cp*RhoP/(R2019*RhoA)*dP/1000*MassivSI</f>
        <v>0.37704443908217516</v>
      </c>
      <c r="R2019" s="24">
        <f>IF(P2019&lt;600,425+0.773*P2019-1.69/1000*P2019^2+2.22/1000^2*P2019^3,IF(P2019&lt;735,666+13002/(738-P2019),IF(P2019&lt;900,545+17820/(P2019-731),650)))</f>
        <v>751.24342121167604</v>
      </c>
      <c r="S2019" s="12">
        <f>LambdaP*MassivSI/(dP/1000)/(R2019*RhoA)/(1+Q2019/3)*(D2019-P2019)*DeltaT-(EXP(Q2019/10)-1)*(D2019-D2018)</f>
        <v>0.19328731904444393</v>
      </c>
    </row>
    <row r="2020" spans="2:19" x14ac:dyDescent="0.25">
      <c r="B2020" s="3">
        <f t="shared" si="124"/>
        <v>10010</v>
      </c>
      <c r="C2020" s="14">
        <f t="shared" si="125"/>
        <v>166.83333333333334</v>
      </c>
      <c r="D2020" s="11">
        <f t="shared" si="126"/>
        <v>1098.3658402609979</v>
      </c>
      <c r="E2020" s="11">
        <f t="shared" si="127"/>
        <v>592.48040368459954</v>
      </c>
      <c r="F2020" s="11">
        <f>L2020</f>
        <v>592.48040368459954</v>
      </c>
      <c r="G2020" s="11">
        <f>P2020</f>
        <v>592.48040368459954</v>
      </c>
      <c r="H2020" s="24">
        <f>H2019+IF(Limit=Oui,MAX(0,K2019),K2019)</f>
        <v>592.48040368459954</v>
      </c>
      <c r="I2020" s="12">
        <f>Cp*RhoP/(J2020*RhoA)*dP/1000*MassivSS</f>
        <v>0.37693699650275064</v>
      </c>
      <c r="J2020" s="24">
        <f>IF(H2020&lt;600,425+0.773*H2020-1.69/1000*H2020^2+2.22/1000^2*H2020^3,IF(H2020&lt;735,666+13002/(738-H2020),IF(H2020&lt;900,545+17820/(H2020-731),650)))</f>
        <v>751.45755654914524</v>
      </c>
      <c r="K2020" s="12">
        <f>LambdaP*MassivSS/(dP/1000)/(J2020*RhoA)/(1+I2020/3)*(D2020-H2020)*DeltaT-(EXP(I2020/10)-1)*(D2020-D2019)</f>
        <v>0.19319400910347204</v>
      </c>
      <c r="L2020" s="24">
        <f>L2019+IF(Limit=Oui,MAX(0,O2019),O2019)</f>
        <v>592.48040368459954</v>
      </c>
      <c r="M2020" s="12">
        <f>Cp*RhoP/(N2020*RhoA)*dP/1000*MassivW</f>
        <v>0.37693699650275064</v>
      </c>
      <c r="N2020" s="24">
        <f>IF(L2020&lt;600,425+0.773*L2020-1.69/1000*L2020^2+2.22/1000^2*L2020^3,IF(L2020&lt;735,666+13002/(738-L2020),IF(L2020&lt;900,545+17820/(L2020-731),650)))</f>
        <v>751.45755654914524</v>
      </c>
      <c r="O2020" s="12">
        <f>LambdaP*MassivW/(dP/1000)/(N2020*RhoA)/(1+M2020/3)*(D2020-L2020)*DeltaT-(EXP(M2020/10)-1)*(D2020-D2019)</f>
        <v>0.19319400910347204</v>
      </c>
      <c r="P2020" s="24">
        <f>P2019+IF(Limit=Oui,MAX(0,S2019),S2019)</f>
        <v>592.48040368459954</v>
      </c>
      <c r="Q2020" s="12">
        <f>Cp*RhoP/(R2020*RhoA)*dP/1000*MassivSI</f>
        <v>0.37693699650275064</v>
      </c>
      <c r="R2020" s="24">
        <f>IF(P2020&lt;600,425+0.773*P2020-1.69/1000*P2020^2+2.22/1000^2*P2020^3,IF(P2020&lt;735,666+13002/(738-P2020),IF(P2020&lt;900,545+17820/(P2020-731),650)))</f>
        <v>751.45755654914524</v>
      </c>
      <c r="S2020" s="12">
        <f>LambdaP*MassivSI/(dP/1000)/(R2020*RhoA)/(1+Q2020/3)*(D2020-P2020)*DeltaT-(EXP(Q2020/10)-1)*(D2020-D2019)</f>
        <v>0.19319400910347204</v>
      </c>
    </row>
    <row r="2021" spans="2:19" x14ac:dyDescent="0.25">
      <c r="B2021" s="3">
        <f t="shared" si="124"/>
        <v>10015</v>
      </c>
      <c r="C2021" s="14">
        <f t="shared" si="125"/>
        <v>166.91666666666666</v>
      </c>
      <c r="D2021" s="11">
        <f t="shared" si="126"/>
        <v>1098.4406065281464</v>
      </c>
      <c r="E2021" s="11">
        <f t="shared" si="127"/>
        <v>592.67359769370296</v>
      </c>
      <c r="F2021" s="11">
        <f>L2021</f>
        <v>592.67359769370296</v>
      </c>
      <c r="G2021" s="11">
        <f>P2021</f>
        <v>592.67359769370296</v>
      </c>
      <c r="H2021" s="24">
        <f>H2020+IF(Limit=Oui,MAX(0,K2020),K2020)</f>
        <v>592.67359769370296</v>
      </c>
      <c r="I2021" s="12">
        <f>Cp*RhoP/(J2021*RhoA)*dP/1000*MassivSS</f>
        <v>0.37682958252062632</v>
      </c>
      <c r="J2021" s="24">
        <f>IF(H2021&lt;600,425+0.773*H2021-1.69/1000*H2021^2+2.22/1000^2*H2021^3,IF(H2021&lt;735,666+13002/(738-H2021),IF(H2021&lt;900,545+17820/(H2021-731),650)))</f>
        <v>751.67175695243213</v>
      </c>
      <c r="K2021" s="12">
        <f>LambdaP*MassivSS/(dP/1000)/(J2021*RhoA)/(1+I2021/3)*(D2021-H2021)*DeltaT-(EXP(I2021/10)-1)*(D2021-D2020)</f>
        <v>0.19310075166755736</v>
      </c>
      <c r="L2021" s="24">
        <f>L2020+IF(Limit=Oui,MAX(0,O2020),O2020)</f>
        <v>592.67359769370296</v>
      </c>
      <c r="M2021" s="12">
        <f>Cp*RhoP/(N2021*RhoA)*dP/1000*MassivW</f>
        <v>0.37682958252062632</v>
      </c>
      <c r="N2021" s="24">
        <f>IF(L2021&lt;600,425+0.773*L2021-1.69/1000*L2021^2+2.22/1000^2*L2021^3,IF(L2021&lt;735,666+13002/(738-L2021),IF(L2021&lt;900,545+17820/(L2021-731),650)))</f>
        <v>751.67175695243213</v>
      </c>
      <c r="O2021" s="12">
        <f>LambdaP*MassivW/(dP/1000)/(N2021*RhoA)/(1+M2021/3)*(D2021-L2021)*DeltaT-(EXP(M2021/10)-1)*(D2021-D2020)</f>
        <v>0.19310075166755736</v>
      </c>
      <c r="P2021" s="24">
        <f>P2020+IF(Limit=Oui,MAX(0,S2020),S2020)</f>
        <v>592.67359769370296</v>
      </c>
      <c r="Q2021" s="12">
        <f>Cp*RhoP/(R2021*RhoA)*dP/1000*MassivSI</f>
        <v>0.37682958252062632</v>
      </c>
      <c r="R2021" s="24">
        <f>IF(P2021&lt;600,425+0.773*P2021-1.69/1000*P2021^2+2.22/1000^2*P2021^3,IF(P2021&lt;735,666+13002/(738-P2021),IF(P2021&lt;900,545+17820/(P2021-731),650)))</f>
        <v>751.67175695243213</v>
      </c>
      <c r="S2021" s="12">
        <f>LambdaP*MassivSI/(dP/1000)/(R2021*RhoA)/(1+Q2021/3)*(D2021-P2021)*DeltaT-(EXP(Q2021/10)-1)*(D2021-D2020)</f>
        <v>0.19310075166755736</v>
      </c>
    </row>
    <row r="2022" spans="2:19" x14ac:dyDescent="0.25">
      <c r="B2022" s="3">
        <f t="shared" si="124"/>
        <v>10020</v>
      </c>
      <c r="C2022" s="14">
        <f t="shared" si="125"/>
        <v>167</v>
      </c>
      <c r="D2022" s="11">
        <f t="shared" si="126"/>
        <v>1098.5153355053844</v>
      </c>
      <c r="E2022" s="11">
        <f t="shared" si="127"/>
        <v>592.8666984453705</v>
      </c>
      <c r="F2022" s="11">
        <f>L2022</f>
        <v>592.8666984453705</v>
      </c>
      <c r="G2022" s="11">
        <f>P2022</f>
        <v>592.8666984453705</v>
      </c>
      <c r="H2022" s="24">
        <f>H2021+IF(Limit=Oui,MAX(0,K2021),K2021)</f>
        <v>592.8666984453705</v>
      </c>
      <c r="I2022" s="12">
        <f>Cp*RhoP/(J2022*RhoA)*dP/1000*MassivSS</f>
        <v>0.37672219718421196</v>
      </c>
      <c r="J2022" s="24">
        <f>IF(H2022&lt;600,425+0.773*H2022-1.69/1000*H2022^2+2.22/1000^2*H2022^3,IF(H2022&lt;735,666+13002/(738-H2022),IF(H2022&lt;900,545+17820/(H2022-731),650)))</f>
        <v>751.88602233179336</v>
      </c>
      <c r="K2022" s="12">
        <f>LambdaP*MassivSS/(dP/1000)/(J2022*RhoA)/(1+I2022/3)*(D2022-H2022)*DeltaT-(EXP(I2022/10)-1)*(D2022-D2021)</f>
        <v>0.19300754673521497</v>
      </c>
      <c r="L2022" s="24">
        <f>L2021+IF(Limit=Oui,MAX(0,O2021),O2021)</f>
        <v>592.8666984453705</v>
      </c>
      <c r="M2022" s="12">
        <f>Cp*RhoP/(N2022*RhoA)*dP/1000*MassivW</f>
        <v>0.37672219718421196</v>
      </c>
      <c r="N2022" s="24">
        <f>IF(L2022&lt;600,425+0.773*L2022-1.69/1000*L2022^2+2.22/1000^2*L2022^3,IF(L2022&lt;735,666+13002/(738-L2022),IF(L2022&lt;900,545+17820/(L2022-731),650)))</f>
        <v>751.88602233179336</v>
      </c>
      <c r="O2022" s="12">
        <f>LambdaP*MassivW/(dP/1000)/(N2022*RhoA)/(1+M2022/3)*(D2022-L2022)*DeltaT-(EXP(M2022/10)-1)*(D2022-D2021)</f>
        <v>0.19300754673521497</v>
      </c>
      <c r="P2022" s="24">
        <f>P2021+IF(Limit=Oui,MAX(0,S2021),S2021)</f>
        <v>592.8666984453705</v>
      </c>
      <c r="Q2022" s="12">
        <f>Cp*RhoP/(R2022*RhoA)*dP/1000*MassivSI</f>
        <v>0.37672219718421196</v>
      </c>
      <c r="R2022" s="24">
        <f>IF(P2022&lt;600,425+0.773*P2022-1.69/1000*P2022^2+2.22/1000^2*P2022^3,IF(P2022&lt;735,666+13002/(738-P2022),IF(P2022&lt;900,545+17820/(P2022-731),650)))</f>
        <v>751.88602233179336</v>
      </c>
      <c r="S2022" s="12">
        <f>LambdaP*MassivSI/(dP/1000)/(R2022*RhoA)/(1+Q2022/3)*(D2022-P2022)*DeltaT-(EXP(Q2022/10)-1)*(D2022-D2021)</f>
        <v>0.19300754673521497</v>
      </c>
    </row>
    <row r="2023" spans="2:19" x14ac:dyDescent="0.25">
      <c r="B2023" s="3">
        <f t="shared" si="124"/>
        <v>10025</v>
      </c>
      <c r="C2023" s="14">
        <f t="shared" si="125"/>
        <v>167.08333333333334</v>
      </c>
      <c r="D2023" s="11">
        <f t="shared" si="126"/>
        <v>1098.5900272298907</v>
      </c>
      <c r="E2023" s="11">
        <f t="shared" si="127"/>
        <v>593.05970599210571</v>
      </c>
      <c r="F2023" s="11">
        <f>L2023</f>
        <v>593.05970599210571</v>
      </c>
      <c r="G2023" s="11">
        <f>P2023</f>
        <v>593.05970599210571</v>
      </c>
      <c r="H2023" s="24">
        <f>H2022+IF(Limit=Oui,MAX(0,K2022),K2022)</f>
        <v>593.05970599210571</v>
      </c>
      <c r="I2023" s="12">
        <f>Cp*RhoP/(J2023*RhoA)*dP/1000*MassivSS</f>
        <v>0.37661484054178523</v>
      </c>
      <c r="J2023" s="24">
        <f>IF(H2023&lt;600,425+0.773*H2023-1.69/1000*H2023^2+2.22/1000^2*H2023^3,IF(H2023&lt;735,666+13002/(738-H2023),IF(H2023&lt;900,545+17820/(H2023-731),650)))</f>
        <v>752.10035259750725</v>
      </c>
      <c r="K2023" s="12">
        <f>LambdaP*MassivSS/(dP/1000)/(J2023*RhoA)/(1+I2023/3)*(D2023-H2023)*DeltaT-(EXP(I2023/10)-1)*(D2023-D2022)</f>
        <v>0.19291439430481958</v>
      </c>
      <c r="L2023" s="24">
        <f>L2022+IF(Limit=Oui,MAX(0,O2022),O2022)</f>
        <v>593.05970599210571</v>
      </c>
      <c r="M2023" s="12">
        <f>Cp*RhoP/(N2023*RhoA)*dP/1000*MassivW</f>
        <v>0.37661484054178523</v>
      </c>
      <c r="N2023" s="24">
        <f>IF(L2023&lt;600,425+0.773*L2023-1.69/1000*L2023^2+2.22/1000^2*L2023^3,IF(L2023&lt;735,666+13002/(738-L2023),IF(L2023&lt;900,545+17820/(L2023-731),650)))</f>
        <v>752.10035259750725</v>
      </c>
      <c r="O2023" s="12">
        <f>LambdaP*MassivW/(dP/1000)/(N2023*RhoA)/(1+M2023/3)*(D2023-L2023)*DeltaT-(EXP(M2023/10)-1)*(D2023-D2022)</f>
        <v>0.19291439430481958</v>
      </c>
      <c r="P2023" s="24">
        <f>P2022+IF(Limit=Oui,MAX(0,S2022),S2022)</f>
        <v>593.05970599210571</v>
      </c>
      <c r="Q2023" s="12">
        <f>Cp*RhoP/(R2023*RhoA)*dP/1000*MassivSI</f>
        <v>0.37661484054178523</v>
      </c>
      <c r="R2023" s="24">
        <f>IF(P2023&lt;600,425+0.773*P2023-1.69/1000*P2023^2+2.22/1000^2*P2023^3,IF(P2023&lt;735,666+13002/(738-P2023),IF(P2023&lt;900,545+17820/(P2023-731),650)))</f>
        <v>752.10035259750725</v>
      </c>
      <c r="S2023" s="12">
        <f>LambdaP*MassivSI/(dP/1000)/(R2023*RhoA)/(1+Q2023/3)*(D2023-P2023)*DeltaT-(EXP(Q2023/10)-1)*(D2023-D2022)</f>
        <v>0.19291439430481958</v>
      </c>
    </row>
    <row r="2024" spans="2:19" x14ac:dyDescent="0.25">
      <c r="B2024" s="3">
        <f t="shared" si="124"/>
        <v>10030</v>
      </c>
      <c r="C2024" s="14">
        <f t="shared" si="125"/>
        <v>167.16666666666666</v>
      </c>
      <c r="D2024" s="11">
        <f t="shared" si="126"/>
        <v>1098.6646817387877</v>
      </c>
      <c r="E2024" s="11">
        <f t="shared" si="127"/>
        <v>593.25262038641051</v>
      </c>
      <c r="F2024" s="11">
        <f>L2024</f>
        <v>593.25262038641051</v>
      </c>
      <c r="G2024" s="11">
        <f>P2024</f>
        <v>593.25262038641051</v>
      </c>
      <c r="H2024" s="24">
        <f>H2023+IF(Limit=Oui,MAX(0,K2023),K2023)</f>
        <v>593.25262038641051</v>
      </c>
      <c r="I2024" s="12">
        <f>Cp*RhoP/(J2024*RhoA)*dP/1000*MassivSS</f>
        <v>0.37650751264149246</v>
      </c>
      <c r="J2024" s="24">
        <f>IF(H2024&lt;600,425+0.773*H2024-1.69/1000*H2024^2+2.22/1000^2*H2024^3,IF(H2024&lt;735,666+13002/(738-H2024),IF(H2024&lt;900,545+17820/(H2024-731),650)))</f>
        <v>752.31474765987264</v>
      </c>
      <c r="K2024" s="12">
        <f>LambdaP*MassivSS/(dP/1000)/(J2024*RhoA)/(1+I2024/3)*(D2024-H2024)*DeltaT-(EXP(I2024/10)-1)*(D2024-D2023)</f>
        <v>0.19282129437470133</v>
      </c>
      <c r="L2024" s="24">
        <f>L2023+IF(Limit=Oui,MAX(0,O2023),O2023)</f>
        <v>593.25262038641051</v>
      </c>
      <c r="M2024" s="12">
        <f>Cp*RhoP/(N2024*RhoA)*dP/1000*MassivW</f>
        <v>0.37650751264149246</v>
      </c>
      <c r="N2024" s="24">
        <f>IF(L2024&lt;600,425+0.773*L2024-1.69/1000*L2024^2+2.22/1000^2*L2024^3,IF(L2024&lt;735,666+13002/(738-L2024),IF(L2024&lt;900,545+17820/(L2024-731),650)))</f>
        <v>752.31474765987264</v>
      </c>
      <c r="O2024" s="12">
        <f>LambdaP*MassivW/(dP/1000)/(N2024*RhoA)/(1+M2024/3)*(D2024-L2024)*DeltaT-(EXP(M2024/10)-1)*(D2024-D2023)</f>
        <v>0.19282129437470133</v>
      </c>
      <c r="P2024" s="24">
        <f>P2023+IF(Limit=Oui,MAX(0,S2023),S2023)</f>
        <v>593.25262038641051</v>
      </c>
      <c r="Q2024" s="12">
        <f>Cp*RhoP/(R2024*RhoA)*dP/1000*MassivSI</f>
        <v>0.37650751264149246</v>
      </c>
      <c r="R2024" s="24">
        <f>IF(P2024&lt;600,425+0.773*P2024-1.69/1000*P2024^2+2.22/1000^2*P2024^3,IF(P2024&lt;735,666+13002/(738-P2024),IF(P2024&lt;900,545+17820/(P2024-731),650)))</f>
        <v>752.31474765987264</v>
      </c>
      <c r="S2024" s="12">
        <f>LambdaP*MassivSI/(dP/1000)/(R2024*RhoA)/(1+Q2024/3)*(D2024-P2024)*DeltaT-(EXP(Q2024/10)-1)*(D2024-D2023)</f>
        <v>0.19282129437470133</v>
      </c>
    </row>
    <row r="2025" spans="2:19" x14ac:dyDescent="0.25">
      <c r="B2025" s="3">
        <f t="shared" si="124"/>
        <v>10035</v>
      </c>
      <c r="C2025" s="14">
        <f t="shared" si="125"/>
        <v>167.25</v>
      </c>
      <c r="D2025" s="11">
        <f t="shared" si="126"/>
        <v>1098.739299069143</v>
      </c>
      <c r="E2025" s="11">
        <f t="shared" si="127"/>
        <v>593.44544168078517</v>
      </c>
      <c r="F2025" s="11">
        <f>L2025</f>
        <v>593.44544168078517</v>
      </c>
      <c r="G2025" s="11">
        <f>P2025</f>
        <v>593.44544168078517</v>
      </c>
      <c r="H2025" s="24">
        <f>H2024+IF(Limit=Oui,MAX(0,K2024),K2024)</f>
        <v>593.44544168078517</v>
      </c>
      <c r="I2025" s="12">
        <f>Cp*RhoP/(J2025*RhoA)*dP/1000*MassivSS</f>
        <v>0.37640021353134734</v>
      </c>
      <c r="J2025" s="24">
        <f>IF(H2025&lt;600,425+0.773*H2025-1.69/1000*H2025^2+2.22/1000^2*H2025^3,IF(H2025&lt;735,666+13002/(738-H2025),IF(H2025&lt;900,545+17820/(H2025-731),650)))</f>
        <v>752.52920742921117</v>
      </c>
      <c r="K2025" s="12">
        <f>LambdaP*MassivSS/(dP/1000)/(J2025*RhoA)/(1+I2025/3)*(D2025-H2025)*DeltaT-(EXP(I2025/10)-1)*(D2025-D2024)</f>
        <v>0.19272824694306775</v>
      </c>
      <c r="L2025" s="24">
        <f>L2024+IF(Limit=Oui,MAX(0,O2024),O2024)</f>
        <v>593.44544168078517</v>
      </c>
      <c r="M2025" s="12">
        <f>Cp*RhoP/(N2025*RhoA)*dP/1000*MassivW</f>
        <v>0.37640021353134734</v>
      </c>
      <c r="N2025" s="24">
        <f>IF(L2025&lt;600,425+0.773*L2025-1.69/1000*L2025^2+2.22/1000^2*L2025^3,IF(L2025&lt;735,666+13002/(738-L2025),IF(L2025&lt;900,545+17820/(L2025-731),650)))</f>
        <v>752.52920742921117</v>
      </c>
      <c r="O2025" s="12">
        <f>LambdaP*MassivW/(dP/1000)/(N2025*RhoA)/(1+M2025/3)*(D2025-L2025)*DeltaT-(EXP(M2025/10)-1)*(D2025-D2024)</f>
        <v>0.19272824694306775</v>
      </c>
      <c r="P2025" s="24">
        <f>P2024+IF(Limit=Oui,MAX(0,S2024),S2024)</f>
        <v>593.44544168078517</v>
      </c>
      <c r="Q2025" s="12">
        <f>Cp*RhoP/(R2025*RhoA)*dP/1000*MassivSI</f>
        <v>0.37640021353134734</v>
      </c>
      <c r="R2025" s="24">
        <f>IF(P2025&lt;600,425+0.773*P2025-1.69/1000*P2025^2+2.22/1000^2*P2025^3,IF(P2025&lt;735,666+13002/(738-P2025),IF(P2025&lt;900,545+17820/(P2025-731),650)))</f>
        <v>752.52920742921117</v>
      </c>
      <c r="S2025" s="12">
        <f>LambdaP*MassivSI/(dP/1000)/(R2025*RhoA)/(1+Q2025/3)*(D2025-P2025)*DeltaT-(EXP(Q2025/10)-1)*(D2025-D2024)</f>
        <v>0.19272824694306775</v>
      </c>
    </row>
    <row r="2026" spans="2:19" x14ac:dyDescent="0.25">
      <c r="B2026" s="3">
        <f t="shared" si="124"/>
        <v>10040</v>
      </c>
      <c r="C2026" s="14">
        <f t="shared" si="125"/>
        <v>167.33333333333334</v>
      </c>
      <c r="D2026" s="11">
        <f t="shared" si="126"/>
        <v>1098.8138792579684</v>
      </c>
      <c r="E2026" s="11">
        <f t="shared" si="127"/>
        <v>593.6381699277282</v>
      </c>
      <c r="F2026" s="11">
        <f>L2026</f>
        <v>593.6381699277282</v>
      </c>
      <c r="G2026" s="11">
        <f>P2026</f>
        <v>593.6381699277282</v>
      </c>
      <c r="H2026" s="24">
        <f>H2025+IF(Limit=Oui,MAX(0,K2025),K2025)</f>
        <v>593.6381699277282</v>
      </c>
      <c r="I2026" s="12">
        <f>Cp*RhoP/(J2026*RhoA)*dP/1000*MassivSS</f>
        <v>0.37629294325923274</v>
      </c>
      <c r="J2026" s="24">
        <f>IF(H2026&lt;600,425+0.773*H2026-1.69/1000*H2026^2+2.22/1000^2*H2026^3,IF(H2026&lt;735,666+13002/(738-H2026),IF(H2026&lt;900,545+17820/(H2026-731),650)))</f>
        <v>752.74373181586577</v>
      </c>
      <c r="K2026" s="12">
        <f>LambdaP*MassivSS/(dP/1000)/(J2026*RhoA)/(1+I2026/3)*(D2026-H2026)*DeltaT-(EXP(I2026/10)-1)*(D2026-D2025)</f>
        <v>0.1926352520080474</v>
      </c>
      <c r="L2026" s="24">
        <f>L2025+IF(Limit=Oui,MAX(0,O2025),O2025)</f>
        <v>593.6381699277282</v>
      </c>
      <c r="M2026" s="12">
        <f>Cp*RhoP/(N2026*RhoA)*dP/1000*MassivW</f>
        <v>0.37629294325923274</v>
      </c>
      <c r="N2026" s="24">
        <f>IF(L2026&lt;600,425+0.773*L2026-1.69/1000*L2026^2+2.22/1000^2*L2026^3,IF(L2026&lt;735,666+13002/(738-L2026),IF(L2026&lt;900,545+17820/(L2026-731),650)))</f>
        <v>752.74373181586577</v>
      </c>
      <c r="O2026" s="12">
        <f>LambdaP*MassivW/(dP/1000)/(N2026*RhoA)/(1+M2026/3)*(D2026-L2026)*DeltaT-(EXP(M2026/10)-1)*(D2026-D2025)</f>
        <v>0.1926352520080474</v>
      </c>
      <c r="P2026" s="24">
        <f>P2025+IF(Limit=Oui,MAX(0,S2025),S2025)</f>
        <v>593.6381699277282</v>
      </c>
      <c r="Q2026" s="12">
        <f>Cp*RhoP/(R2026*RhoA)*dP/1000*MassivSI</f>
        <v>0.37629294325923274</v>
      </c>
      <c r="R2026" s="24">
        <f>IF(P2026&lt;600,425+0.773*P2026-1.69/1000*P2026^2+2.22/1000^2*P2026^3,IF(P2026&lt;735,666+13002/(738-P2026),IF(P2026&lt;900,545+17820/(P2026-731),650)))</f>
        <v>752.74373181586577</v>
      </c>
      <c r="S2026" s="12">
        <f>LambdaP*MassivSI/(dP/1000)/(R2026*RhoA)/(1+Q2026/3)*(D2026-P2026)*DeltaT-(EXP(Q2026/10)-1)*(D2026-D2025)</f>
        <v>0.1926352520080474</v>
      </c>
    </row>
    <row r="2027" spans="2:19" x14ac:dyDescent="0.25">
      <c r="B2027" s="3">
        <f t="shared" si="124"/>
        <v>10045</v>
      </c>
      <c r="C2027" s="14">
        <f t="shared" si="125"/>
        <v>167.41666666666666</v>
      </c>
      <c r="D2027" s="11">
        <f t="shared" si="126"/>
        <v>1098.8884223422208</v>
      </c>
      <c r="E2027" s="11">
        <f t="shared" si="127"/>
        <v>593.83080517973622</v>
      </c>
      <c r="F2027" s="11">
        <f>L2027</f>
        <v>593.83080517973622</v>
      </c>
      <c r="G2027" s="11">
        <f>P2027</f>
        <v>593.83080517973622</v>
      </c>
      <c r="H2027" s="24">
        <f>H2026+IF(Limit=Oui,MAX(0,K2026),K2026)</f>
        <v>593.83080517973622</v>
      </c>
      <c r="I2027" s="12">
        <f>Cp*RhoP/(J2027*RhoA)*dP/1000*MassivSS</f>
        <v>0.37618570187289951</v>
      </c>
      <c r="J2027" s="24">
        <f>IF(H2027&lt;600,425+0.773*H2027-1.69/1000*H2027^2+2.22/1000^2*H2027^3,IF(H2027&lt;735,666+13002/(738-H2027),IF(H2027&lt;900,545+17820/(H2027-731),650)))</f>
        <v>752.95832073020165</v>
      </c>
      <c r="K2027" s="12">
        <f>LambdaP*MassivSS/(dP/1000)/(J2027*RhoA)/(1+I2027/3)*(D2027-H2027)*DeltaT-(EXP(I2027/10)-1)*(D2027-D2026)</f>
        <v>0.19254230956766427</v>
      </c>
      <c r="L2027" s="24">
        <f>L2026+IF(Limit=Oui,MAX(0,O2026),O2026)</f>
        <v>593.83080517973622</v>
      </c>
      <c r="M2027" s="12">
        <f>Cp*RhoP/(N2027*RhoA)*dP/1000*MassivW</f>
        <v>0.37618570187289951</v>
      </c>
      <c r="N2027" s="24">
        <f>IF(L2027&lt;600,425+0.773*L2027-1.69/1000*L2027^2+2.22/1000^2*L2027^3,IF(L2027&lt;735,666+13002/(738-L2027),IF(L2027&lt;900,545+17820/(L2027-731),650)))</f>
        <v>752.95832073020165</v>
      </c>
      <c r="O2027" s="12">
        <f>LambdaP*MassivW/(dP/1000)/(N2027*RhoA)/(1+M2027/3)*(D2027-L2027)*DeltaT-(EXP(M2027/10)-1)*(D2027-D2026)</f>
        <v>0.19254230956766427</v>
      </c>
      <c r="P2027" s="24">
        <f>P2026+IF(Limit=Oui,MAX(0,S2026),S2026)</f>
        <v>593.83080517973622</v>
      </c>
      <c r="Q2027" s="12">
        <f>Cp*RhoP/(R2027*RhoA)*dP/1000*MassivSI</f>
        <v>0.37618570187289951</v>
      </c>
      <c r="R2027" s="24">
        <f>IF(P2027&lt;600,425+0.773*P2027-1.69/1000*P2027^2+2.22/1000^2*P2027^3,IF(P2027&lt;735,666+13002/(738-P2027),IF(P2027&lt;900,545+17820/(P2027-731),650)))</f>
        <v>752.95832073020165</v>
      </c>
      <c r="S2027" s="12">
        <f>LambdaP*MassivSI/(dP/1000)/(R2027*RhoA)/(1+Q2027/3)*(D2027-P2027)*DeltaT-(EXP(Q2027/10)-1)*(D2027-D2026)</f>
        <v>0.19254230956766427</v>
      </c>
    </row>
    <row r="2028" spans="2:19" x14ac:dyDescent="0.25">
      <c r="B2028" s="3">
        <f t="shared" si="124"/>
        <v>10050</v>
      </c>
      <c r="C2028" s="14">
        <f t="shared" si="125"/>
        <v>167.5</v>
      </c>
      <c r="D2028" s="11">
        <f t="shared" si="126"/>
        <v>1098.9629283588015</v>
      </c>
      <c r="E2028" s="11">
        <f t="shared" si="127"/>
        <v>594.02334748930389</v>
      </c>
      <c r="F2028" s="11">
        <f>L2028</f>
        <v>594.02334748930389</v>
      </c>
      <c r="G2028" s="11">
        <f>P2028</f>
        <v>594.02334748930389</v>
      </c>
      <c r="H2028" s="24">
        <f>H2027+IF(Limit=Oui,MAX(0,K2027),K2027)</f>
        <v>594.02334748930389</v>
      </c>
      <c r="I2028" s="12">
        <f>Cp*RhoP/(J2028*RhoA)*dP/1000*MassivSS</f>
        <v>0.37607848941996674</v>
      </c>
      <c r="J2028" s="24">
        <f>IF(H2028&lt;600,425+0.773*H2028-1.69/1000*H2028^2+2.22/1000^2*H2028^3,IF(H2028&lt;735,666+13002/(738-H2028),IF(H2028&lt;900,545+17820/(H2028-731),650)))</f>
        <v>753.17297408260731</v>
      </c>
      <c r="K2028" s="12">
        <f>LambdaP*MassivSS/(dP/1000)/(J2028*RhoA)/(1+I2028/3)*(D2028-H2028)*DeltaT-(EXP(I2028/10)-1)*(D2028-D2027)</f>
        <v>0.19244941961987233</v>
      </c>
      <c r="L2028" s="24">
        <f>L2027+IF(Limit=Oui,MAX(0,O2027),O2027)</f>
        <v>594.02334748930389</v>
      </c>
      <c r="M2028" s="12">
        <f>Cp*RhoP/(N2028*RhoA)*dP/1000*MassivW</f>
        <v>0.37607848941996674</v>
      </c>
      <c r="N2028" s="24">
        <f>IF(L2028&lt;600,425+0.773*L2028-1.69/1000*L2028^2+2.22/1000^2*L2028^3,IF(L2028&lt;735,666+13002/(738-L2028),IF(L2028&lt;900,545+17820/(L2028-731),650)))</f>
        <v>753.17297408260731</v>
      </c>
      <c r="O2028" s="12">
        <f>LambdaP*MassivW/(dP/1000)/(N2028*RhoA)/(1+M2028/3)*(D2028-L2028)*DeltaT-(EXP(M2028/10)-1)*(D2028-D2027)</f>
        <v>0.19244941961987233</v>
      </c>
      <c r="P2028" s="24">
        <f>P2027+IF(Limit=Oui,MAX(0,S2027),S2027)</f>
        <v>594.02334748930389</v>
      </c>
      <c r="Q2028" s="12">
        <f>Cp*RhoP/(R2028*RhoA)*dP/1000*MassivSI</f>
        <v>0.37607848941996674</v>
      </c>
      <c r="R2028" s="24">
        <f>IF(P2028&lt;600,425+0.773*P2028-1.69/1000*P2028^2+2.22/1000^2*P2028^3,IF(P2028&lt;735,666+13002/(738-P2028),IF(P2028&lt;900,545+17820/(P2028-731),650)))</f>
        <v>753.17297408260731</v>
      </c>
      <c r="S2028" s="12">
        <f>LambdaP*MassivSI/(dP/1000)/(R2028*RhoA)/(1+Q2028/3)*(D2028-P2028)*DeltaT-(EXP(Q2028/10)-1)*(D2028-D2027)</f>
        <v>0.19244941961987233</v>
      </c>
    </row>
    <row r="2029" spans="2:19" x14ac:dyDescent="0.25">
      <c r="B2029" s="3">
        <f t="shared" si="124"/>
        <v>10055</v>
      </c>
      <c r="C2029" s="14">
        <f t="shared" si="125"/>
        <v>167.58333333333334</v>
      </c>
      <c r="D2029" s="11">
        <f t="shared" si="126"/>
        <v>1099.0373973445573</v>
      </c>
      <c r="E2029" s="11">
        <f t="shared" si="127"/>
        <v>594.21579690892372</v>
      </c>
      <c r="F2029" s="11">
        <f>L2029</f>
        <v>594.21579690892372</v>
      </c>
      <c r="G2029" s="11">
        <f>P2029</f>
        <v>594.21579690892372</v>
      </c>
      <c r="H2029" s="24">
        <f>H2028+IF(Limit=Oui,MAX(0,K2028),K2028)</f>
        <v>594.21579690892372</v>
      </c>
      <c r="I2029" s="12">
        <f>Cp*RhoP/(J2029*RhoA)*dP/1000*MassivSS</f>
        <v>0.3759713059479225</v>
      </c>
      <c r="J2029" s="24">
        <f>IF(H2029&lt;600,425+0.773*H2029-1.69/1000*H2029^2+2.22/1000^2*H2029^3,IF(H2029&lt;735,666+13002/(738-H2029),IF(H2029&lt;900,545+17820/(H2029-731),650)))</f>
        <v>753.38769178349276</v>
      </c>
      <c r="K2029" s="12">
        <f>LambdaP*MassivSS/(dP/1000)/(J2029*RhoA)/(1+I2029/3)*(D2029-H2029)*DeltaT-(EXP(I2029/10)-1)*(D2029-D2028)</f>
        <v>0.19235658216250401</v>
      </c>
      <c r="L2029" s="24">
        <f>L2028+IF(Limit=Oui,MAX(0,O2028),O2028)</f>
        <v>594.21579690892372</v>
      </c>
      <c r="M2029" s="12">
        <f>Cp*RhoP/(N2029*RhoA)*dP/1000*MassivW</f>
        <v>0.3759713059479225</v>
      </c>
      <c r="N2029" s="24">
        <f>IF(L2029&lt;600,425+0.773*L2029-1.69/1000*L2029^2+2.22/1000^2*L2029^3,IF(L2029&lt;735,666+13002/(738-L2029),IF(L2029&lt;900,545+17820/(L2029-731),650)))</f>
        <v>753.38769178349276</v>
      </c>
      <c r="O2029" s="12">
        <f>LambdaP*MassivW/(dP/1000)/(N2029*RhoA)/(1+M2029/3)*(D2029-L2029)*DeltaT-(EXP(M2029/10)-1)*(D2029-D2028)</f>
        <v>0.19235658216250401</v>
      </c>
      <c r="P2029" s="24">
        <f>P2028+IF(Limit=Oui,MAX(0,S2028),S2028)</f>
        <v>594.21579690892372</v>
      </c>
      <c r="Q2029" s="12">
        <f>Cp*RhoP/(R2029*RhoA)*dP/1000*MassivSI</f>
        <v>0.3759713059479225</v>
      </c>
      <c r="R2029" s="24">
        <f>IF(P2029&lt;600,425+0.773*P2029-1.69/1000*P2029^2+2.22/1000^2*P2029^3,IF(P2029&lt;735,666+13002/(738-P2029),IF(P2029&lt;900,545+17820/(P2029-731),650)))</f>
        <v>753.38769178349276</v>
      </c>
      <c r="S2029" s="12">
        <f>LambdaP*MassivSI/(dP/1000)/(R2029*RhoA)/(1+Q2029/3)*(D2029-P2029)*DeltaT-(EXP(Q2029/10)-1)*(D2029-D2028)</f>
        <v>0.19235658216250401</v>
      </c>
    </row>
    <row r="2030" spans="2:19" x14ac:dyDescent="0.25">
      <c r="B2030" s="3">
        <f t="shared" si="124"/>
        <v>10060</v>
      </c>
      <c r="C2030" s="14">
        <f t="shared" si="125"/>
        <v>167.66666666666666</v>
      </c>
      <c r="D2030" s="11">
        <f t="shared" si="126"/>
        <v>1099.1118293362804</v>
      </c>
      <c r="E2030" s="11">
        <f t="shared" si="127"/>
        <v>594.40815349108618</v>
      </c>
      <c r="F2030" s="11">
        <f>L2030</f>
        <v>594.40815349108618</v>
      </c>
      <c r="G2030" s="11">
        <f>P2030</f>
        <v>594.40815349108618</v>
      </c>
      <c r="H2030" s="24">
        <f>H2029+IF(Limit=Oui,MAX(0,K2029),K2029)</f>
        <v>594.40815349108618</v>
      </c>
      <c r="I2030" s="12">
        <f>Cp*RhoP/(J2030*RhoA)*dP/1000*MassivSS</f>
        <v>0.37586415150412306</v>
      </c>
      <c r="J2030" s="24">
        <f>IF(H2030&lt;600,425+0.773*H2030-1.69/1000*H2030^2+2.22/1000^2*H2030^3,IF(H2030&lt;735,666+13002/(738-H2030),IF(H2030&lt;900,545+17820/(H2030-731),650)))</f>
        <v>753.60247374329219</v>
      </c>
      <c r="K2030" s="12">
        <f>LambdaP*MassivSS/(dP/1000)/(J2030*RhoA)/(1+I2030/3)*(D2030-H2030)*DeltaT-(EXP(I2030/10)-1)*(D2030-D2029)</f>
        <v>0.19226379719331374</v>
      </c>
      <c r="L2030" s="24">
        <f>L2029+IF(Limit=Oui,MAX(0,O2029),O2029)</f>
        <v>594.40815349108618</v>
      </c>
      <c r="M2030" s="12">
        <f>Cp*RhoP/(N2030*RhoA)*dP/1000*MassivW</f>
        <v>0.37586415150412306</v>
      </c>
      <c r="N2030" s="24">
        <f>IF(L2030&lt;600,425+0.773*L2030-1.69/1000*L2030^2+2.22/1000^2*L2030^3,IF(L2030&lt;735,666+13002/(738-L2030),IF(L2030&lt;900,545+17820/(L2030-731),650)))</f>
        <v>753.60247374329219</v>
      </c>
      <c r="O2030" s="12">
        <f>LambdaP*MassivW/(dP/1000)/(N2030*RhoA)/(1+M2030/3)*(D2030-L2030)*DeltaT-(EXP(M2030/10)-1)*(D2030-D2029)</f>
        <v>0.19226379719331374</v>
      </c>
      <c r="P2030" s="24">
        <f>P2029+IF(Limit=Oui,MAX(0,S2029),S2029)</f>
        <v>594.40815349108618</v>
      </c>
      <c r="Q2030" s="12">
        <f>Cp*RhoP/(R2030*RhoA)*dP/1000*MassivSI</f>
        <v>0.37586415150412306</v>
      </c>
      <c r="R2030" s="24">
        <f>IF(P2030&lt;600,425+0.773*P2030-1.69/1000*P2030^2+2.22/1000^2*P2030^3,IF(P2030&lt;735,666+13002/(738-P2030),IF(P2030&lt;900,545+17820/(P2030-731),650)))</f>
        <v>753.60247374329219</v>
      </c>
      <c r="S2030" s="12">
        <f>LambdaP*MassivSI/(dP/1000)/(R2030*RhoA)/(1+Q2030/3)*(D2030-P2030)*DeltaT-(EXP(Q2030/10)-1)*(D2030-D2029)</f>
        <v>0.19226379719331374</v>
      </c>
    </row>
    <row r="2031" spans="2:19" x14ac:dyDescent="0.25">
      <c r="B2031" s="3">
        <f t="shared" si="124"/>
        <v>10065</v>
      </c>
      <c r="C2031" s="14">
        <f t="shared" si="125"/>
        <v>167.75</v>
      </c>
      <c r="D2031" s="11">
        <f t="shared" si="126"/>
        <v>1099.1862243707067</v>
      </c>
      <c r="E2031" s="11">
        <f t="shared" si="127"/>
        <v>594.60041728827946</v>
      </c>
      <c r="F2031" s="11">
        <f>L2031</f>
        <v>594.60041728827946</v>
      </c>
      <c r="G2031" s="11">
        <f>P2031</f>
        <v>594.60041728827946</v>
      </c>
      <c r="H2031" s="24">
        <f>H2030+IF(Limit=Oui,MAX(0,K2030),K2030)</f>
        <v>594.60041728827946</v>
      </c>
      <c r="I2031" s="12">
        <f>Cp*RhoP/(J2031*RhoA)*dP/1000*MassivSS</f>
        <v>0.3757570261357937</v>
      </c>
      <c r="J2031" s="24">
        <f>IF(H2031&lt;600,425+0.773*H2031-1.69/1000*H2031^2+2.22/1000^2*H2031^3,IF(H2031&lt;735,666+13002/(738-H2031),IF(H2031&lt;900,545+17820/(H2031-731),650)))</f>
        <v>753.81731987246201</v>
      </c>
      <c r="K2031" s="12">
        <f>LambdaP*MassivSS/(dP/1000)/(J2031*RhoA)/(1+I2031/3)*(D2031-H2031)*DeltaT-(EXP(I2031/10)-1)*(D2031-D2030)</f>
        <v>0.19217106471001258</v>
      </c>
      <c r="L2031" s="24">
        <f>L2030+IF(Limit=Oui,MAX(0,O2030),O2030)</f>
        <v>594.60041728827946</v>
      </c>
      <c r="M2031" s="12">
        <f>Cp*RhoP/(N2031*RhoA)*dP/1000*MassivW</f>
        <v>0.3757570261357937</v>
      </c>
      <c r="N2031" s="24">
        <f>IF(L2031&lt;600,425+0.773*L2031-1.69/1000*L2031^2+2.22/1000^2*L2031^3,IF(L2031&lt;735,666+13002/(738-L2031),IF(L2031&lt;900,545+17820/(L2031-731),650)))</f>
        <v>753.81731987246201</v>
      </c>
      <c r="O2031" s="12">
        <f>LambdaP*MassivW/(dP/1000)/(N2031*RhoA)/(1+M2031/3)*(D2031-L2031)*DeltaT-(EXP(M2031/10)-1)*(D2031-D2030)</f>
        <v>0.19217106471001258</v>
      </c>
      <c r="P2031" s="24">
        <f>P2030+IF(Limit=Oui,MAX(0,S2030),S2030)</f>
        <v>594.60041728827946</v>
      </c>
      <c r="Q2031" s="12">
        <f>Cp*RhoP/(R2031*RhoA)*dP/1000*MassivSI</f>
        <v>0.3757570261357937</v>
      </c>
      <c r="R2031" s="24">
        <f>IF(P2031&lt;600,425+0.773*P2031-1.69/1000*P2031^2+2.22/1000^2*P2031^3,IF(P2031&lt;735,666+13002/(738-P2031),IF(P2031&lt;900,545+17820/(P2031-731),650)))</f>
        <v>753.81731987246201</v>
      </c>
      <c r="S2031" s="12">
        <f>LambdaP*MassivSI/(dP/1000)/(R2031*RhoA)/(1+Q2031/3)*(D2031-P2031)*DeltaT-(EXP(Q2031/10)-1)*(D2031-D2030)</f>
        <v>0.19217106471001258</v>
      </c>
    </row>
    <row r="2032" spans="2:19" x14ac:dyDescent="0.25">
      <c r="B2032" s="3">
        <f t="shared" si="124"/>
        <v>10070</v>
      </c>
      <c r="C2032" s="14">
        <f t="shared" si="125"/>
        <v>167.83333333333334</v>
      </c>
      <c r="D2032" s="11">
        <f t="shared" si="126"/>
        <v>1099.2605824845191</v>
      </c>
      <c r="E2032" s="11">
        <f t="shared" si="127"/>
        <v>594.79258835298947</v>
      </c>
      <c r="F2032" s="11">
        <f>L2032</f>
        <v>594.79258835298947</v>
      </c>
      <c r="G2032" s="11">
        <f>P2032</f>
        <v>594.79258835298947</v>
      </c>
      <c r="H2032" s="24">
        <f>H2031+IF(Limit=Oui,MAX(0,K2031),K2031)</f>
        <v>594.79258835298947</v>
      </c>
      <c r="I2032" s="12">
        <f>Cp*RhoP/(J2032*RhoA)*dP/1000*MassivSS</f>
        <v>0.37564992989002793</v>
      </c>
      <c r="J2032" s="24">
        <f>IF(H2032&lt;600,425+0.773*H2032-1.69/1000*H2032^2+2.22/1000^2*H2032^3,IF(H2032&lt;735,666+13002/(738-H2032),IF(H2032&lt;900,545+17820/(H2032-731),650)))</f>
        <v>754.03223008148348</v>
      </c>
      <c r="K2032" s="12">
        <f>LambdaP*MassivSS/(dP/1000)/(J2032*RhoA)/(1+I2032/3)*(D2032-H2032)*DeltaT-(EXP(I2032/10)-1)*(D2032-D2031)</f>
        <v>0.19207838471012098</v>
      </c>
      <c r="L2032" s="24">
        <f>L2031+IF(Limit=Oui,MAX(0,O2031),O2031)</f>
        <v>594.79258835298947</v>
      </c>
      <c r="M2032" s="12">
        <f>Cp*RhoP/(N2032*RhoA)*dP/1000*MassivW</f>
        <v>0.37564992989002793</v>
      </c>
      <c r="N2032" s="24">
        <f>IF(L2032&lt;600,425+0.773*L2032-1.69/1000*L2032^2+2.22/1000^2*L2032^3,IF(L2032&lt;735,666+13002/(738-L2032),IF(L2032&lt;900,545+17820/(L2032-731),650)))</f>
        <v>754.03223008148348</v>
      </c>
      <c r="O2032" s="12">
        <f>LambdaP*MassivW/(dP/1000)/(N2032*RhoA)/(1+M2032/3)*(D2032-L2032)*DeltaT-(EXP(M2032/10)-1)*(D2032-D2031)</f>
        <v>0.19207838471012098</v>
      </c>
      <c r="P2032" s="24">
        <f>P2031+IF(Limit=Oui,MAX(0,S2031),S2031)</f>
        <v>594.79258835298947</v>
      </c>
      <c r="Q2032" s="12">
        <f>Cp*RhoP/(R2032*RhoA)*dP/1000*MassivSI</f>
        <v>0.37564992989002793</v>
      </c>
      <c r="R2032" s="24">
        <f>IF(P2032&lt;600,425+0.773*P2032-1.69/1000*P2032^2+2.22/1000^2*P2032^3,IF(P2032&lt;735,666+13002/(738-P2032),IF(P2032&lt;900,545+17820/(P2032-731),650)))</f>
        <v>754.03223008148348</v>
      </c>
      <c r="S2032" s="12">
        <f>LambdaP*MassivSI/(dP/1000)/(R2032*RhoA)/(1+Q2032/3)*(D2032-P2032)*DeltaT-(EXP(Q2032/10)-1)*(D2032-D2031)</f>
        <v>0.19207838471012098</v>
      </c>
    </row>
    <row r="2033" spans="2:19" x14ac:dyDescent="0.25">
      <c r="B2033" s="3">
        <f t="shared" si="124"/>
        <v>10075</v>
      </c>
      <c r="C2033" s="14">
        <f t="shared" si="125"/>
        <v>167.91666666666666</v>
      </c>
      <c r="D2033" s="11">
        <f t="shared" si="126"/>
        <v>1099.3349037143448</v>
      </c>
      <c r="E2033" s="11">
        <f t="shared" si="127"/>
        <v>594.98466673769963</v>
      </c>
      <c r="F2033" s="11">
        <f>L2033</f>
        <v>594.98466673769963</v>
      </c>
      <c r="G2033" s="11">
        <f>P2033</f>
        <v>594.98466673769963</v>
      </c>
      <c r="H2033" s="24">
        <f>H2032+IF(Limit=Oui,MAX(0,K2032),K2032)</f>
        <v>594.98466673769963</v>
      </c>
      <c r="I2033" s="12">
        <f>Cp*RhoP/(J2033*RhoA)*dP/1000*MassivSS</f>
        <v>0.37554286281378851</v>
      </c>
      <c r="J2033" s="24">
        <f>IF(H2033&lt;600,425+0.773*H2033-1.69/1000*H2033^2+2.22/1000^2*H2033^3,IF(H2033&lt;735,666+13002/(738-H2033),IF(H2033&lt;900,545+17820/(H2033-731),650)))</f>
        <v>754.24720428086039</v>
      </c>
      <c r="K2033" s="12">
        <f>LambdaP*MassivSS/(dP/1000)/(J2033*RhoA)/(1+I2033/3)*(D2033-H2033)*DeltaT-(EXP(I2033/10)-1)*(D2033-D2032)</f>
        <v>0.19198575719116892</v>
      </c>
      <c r="L2033" s="24">
        <f>L2032+IF(Limit=Oui,MAX(0,O2032),O2032)</f>
        <v>594.98466673769963</v>
      </c>
      <c r="M2033" s="12">
        <f>Cp*RhoP/(N2033*RhoA)*dP/1000*MassivW</f>
        <v>0.37554286281378851</v>
      </c>
      <c r="N2033" s="24">
        <f>IF(L2033&lt;600,425+0.773*L2033-1.69/1000*L2033^2+2.22/1000^2*L2033^3,IF(L2033&lt;735,666+13002/(738-L2033),IF(L2033&lt;900,545+17820/(L2033-731),650)))</f>
        <v>754.24720428086039</v>
      </c>
      <c r="O2033" s="12">
        <f>LambdaP*MassivW/(dP/1000)/(N2033*RhoA)/(1+M2033/3)*(D2033-L2033)*DeltaT-(EXP(M2033/10)-1)*(D2033-D2032)</f>
        <v>0.19198575719116892</v>
      </c>
      <c r="P2033" s="24">
        <f>P2032+IF(Limit=Oui,MAX(0,S2032),S2032)</f>
        <v>594.98466673769963</v>
      </c>
      <c r="Q2033" s="12">
        <f>Cp*RhoP/(R2033*RhoA)*dP/1000*MassivSI</f>
        <v>0.37554286281378851</v>
      </c>
      <c r="R2033" s="24">
        <f>IF(P2033&lt;600,425+0.773*P2033-1.69/1000*P2033^2+2.22/1000^2*P2033^3,IF(P2033&lt;735,666+13002/(738-P2033),IF(P2033&lt;900,545+17820/(P2033-731),650)))</f>
        <v>754.24720428086039</v>
      </c>
      <c r="S2033" s="12">
        <f>LambdaP*MassivSI/(dP/1000)/(R2033*RhoA)/(1+Q2033/3)*(D2033-P2033)*DeltaT-(EXP(Q2033/10)-1)*(D2033-D2032)</f>
        <v>0.19198575719116892</v>
      </c>
    </row>
    <row r="2034" spans="2:19" x14ac:dyDescent="0.25">
      <c r="B2034" s="3">
        <f t="shared" si="124"/>
        <v>10080</v>
      </c>
      <c r="C2034" s="14">
        <f t="shared" si="125"/>
        <v>168</v>
      </c>
      <c r="D2034" s="11">
        <f t="shared" si="126"/>
        <v>1099.4091880967571</v>
      </c>
      <c r="E2034" s="11">
        <f t="shared" si="127"/>
        <v>595.17665249489085</v>
      </c>
      <c r="F2034" s="11">
        <f>L2034</f>
        <v>595.17665249489085</v>
      </c>
      <c r="G2034" s="11">
        <f>P2034</f>
        <v>595.17665249489085</v>
      </c>
      <c r="H2034" s="24">
        <f>H2033+IF(Limit=Oui,MAX(0,K2033),K2033)</f>
        <v>595.17665249489085</v>
      </c>
      <c r="I2034" s="12">
        <f>Cp*RhoP/(J2034*RhoA)*dP/1000*MassivSS</f>
        <v>0.37543582495390687</v>
      </c>
      <c r="J2034" s="24">
        <f>IF(H2034&lt;600,425+0.773*H2034-1.69/1000*H2034^2+2.22/1000^2*H2034^3,IF(H2034&lt;735,666+13002/(738-H2034),IF(H2034&lt;900,545+17820/(H2034-731),650)))</f>
        <v>754.4622423811212</v>
      </c>
      <c r="K2034" s="12">
        <f>LambdaP*MassivSS/(dP/1000)/(J2034*RhoA)/(1+I2034/3)*(D2034-H2034)*DeltaT-(EXP(I2034/10)-1)*(D2034-D2033)</f>
        <v>0.19189318215053097</v>
      </c>
      <c r="L2034" s="24">
        <f>L2033+IF(Limit=Oui,MAX(0,O2033),O2033)</f>
        <v>595.17665249489085</v>
      </c>
      <c r="M2034" s="12">
        <f>Cp*RhoP/(N2034*RhoA)*dP/1000*MassivW</f>
        <v>0.37543582495390687</v>
      </c>
      <c r="N2034" s="24">
        <f>IF(L2034&lt;600,425+0.773*L2034-1.69/1000*L2034^2+2.22/1000^2*L2034^3,IF(L2034&lt;735,666+13002/(738-L2034),IF(L2034&lt;900,545+17820/(L2034-731),650)))</f>
        <v>754.4622423811212</v>
      </c>
      <c r="O2034" s="12">
        <f>LambdaP*MassivW/(dP/1000)/(N2034*RhoA)/(1+M2034/3)*(D2034-L2034)*DeltaT-(EXP(M2034/10)-1)*(D2034-D2033)</f>
        <v>0.19189318215053097</v>
      </c>
      <c r="P2034" s="24">
        <f>P2033+IF(Limit=Oui,MAX(0,S2033),S2033)</f>
        <v>595.17665249489085</v>
      </c>
      <c r="Q2034" s="12">
        <f>Cp*RhoP/(R2034*RhoA)*dP/1000*MassivSI</f>
        <v>0.37543582495390687</v>
      </c>
      <c r="R2034" s="24">
        <f>IF(P2034&lt;600,425+0.773*P2034-1.69/1000*P2034^2+2.22/1000^2*P2034^3,IF(P2034&lt;735,666+13002/(738-P2034),IF(P2034&lt;900,545+17820/(P2034-731),650)))</f>
        <v>754.4622423811212</v>
      </c>
      <c r="S2034" s="12">
        <f>LambdaP*MassivSI/(dP/1000)/(R2034*RhoA)/(1+Q2034/3)*(D2034-P2034)*DeltaT-(EXP(Q2034/10)-1)*(D2034-D2033)</f>
        <v>0.19189318215053097</v>
      </c>
    </row>
    <row r="2035" spans="2:19" x14ac:dyDescent="0.25">
      <c r="B2035" s="3">
        <f t="shared" si="124"/>
        <v>10085</v>
      </c>
      <c r="C2035" s="14">
        <f t="shared" si="125"/>
        <v>168.08333333333334</v>
      </c>
      <c r="D2035" s="11">
        <f t="shared" si="126"/>
        <v>1099.4834356682748</v>
      </c>
      <c r="E2035" s="11">
        <f t="shared" si="127"/>
        <v>595.36854567704142</v>
      </c>
      <c r="F2035" s="11">
        <f>L2035</f>
        <v>595.36854567704142</v>
      </c>
      <c r="G2035" s="11">
        <f>P2035</f>
        <v>595.36854567704142</v>
      </c>
      <c r="H2035" s="24">
        <f>H2034+IF(Limit=Oui,MAX(0,K2034),K2034)</f>
        <v>595.36854567704142</v>
      </c>
      <c r="I2035" s="12">
        <f>Cp*RhoP/(J2035*RhoA)*dP/1000*MassivSS</f>
        <v>0.37532881635708337</v>
      </c>
      <c r="J2035" s="24">
        <f>IF(H2035&lt;600,425+0.773*H2035-1.69/1000*H2035^2+2.22/1000^2*H2035^3,IF(H2035&lt;735,666+13002/(738-H2035),IF(H2035&lt;900,545+17820/(H2035-731),650)))</f>
        <v>754.67734429281859</v>
      </c>
      <c r="K2035" s="12">
        <f>LambdaP*MassivSS/(dP/1000)/(J2035*RhoA)/(1+I2035/3)*(D2035-H2035)*DeltaT-(EXP(I2035/10)-1)*(D2035-D2034)</f>
        <v>0.19180065958552181</v>
      </c>
      <c r="L2035" s="24">
        <f>L2034+IF(Limit=Oui,MAX(0,O2034),O2034)</f>
        <v>595.36854567704142</v>
      </c>
      <c r="M2035" s="12">
        <f>Cp*RhoP/(N2035*RhoA)*dP/1000*MassivW</f>
        <v>0.37532881635708337</v>
      </c>
      <c r="N2035" s="24">
        <f>IF(L2035&lt;600,425+0.773*L2035-1.69/1000*L2035^2+2.22/1000^2*L2035^3,IF(L2035&lt;735,666+13002/(738-L2035),IF(L2035&lt;900,545+17820/(L2035-731),650)))</f>
        <v>754.67734429281859</v>
      </c>
      <c r="O2035" s="12">
        <f>LambdaP*MassivW/(dP/1000)/(N2035*RhoA)/(1+M2035/3)*(D2035-L2035)*DeltaT-(EXP(M2035/10)-1)*(D2035-D2034)</f>
        <v>0.19180065958552181</v>
      </c>
      <c r="P2035" s="24">
        <f>P2034+IF(Limit=Oui,MAX(0,S2034),S2034)</f>
        <v>595.36854567704142</v>
      </c>
      <c r="Q2035" s="12">
        <f>Cp*RhoP/(R2035*RhoA)*dP/1000*MassivSI</f>
        <v>0.37532881635708337</v>
      </c>
      <c r="R2035" s="24">
        <f>IF(P2035&lt;600,425+0.773*P2035-1.69/1000*P2035^2+2.22/1000^2*P2035^3,IF(P2035&lt;735,666+13002/(738-P2035),IF(P2035&lt;900,545+17820/(P2035-731),650)))</f>
        <v>754.67734429281859</v>
      </c>
      <c r="S2035" s="12">
        <f>LambdaP*MassivSI/(dP/1000)/(R2035*RhoA)/(1+Q2035/3)*(D2035-P2035)*DeltaT-(EXP(Q2035/10)-1)*(D2035-D2034)</f>
        <v>0.19180065958552181</v>
      </c>
    </row>
    <row r="2036" spans="2:19" x14ac:dyDescent="0.25">
      <c r="B2036" s="3">
        <f t="shared" si="124"/>
        <v>10090</v>
      </c>
      <c r="C2036" s="14">
        <f t="shared" si="125"/>
        <v>168.16666666666666</v>
      </c>
      <c r="D2036" s="11">
        <f t="shared" si="126"/>
        <v>1099.5576464653623</v>
      </c>
      <c r="E2036" s="11">
        <f t="shared" si="127"/>
        <v>595.56034633662694</v>
      </c>
      <c r="F2036" s="11">
        <f>L2036</f>
        <v>595.56034633662694</v>
      </c>
      <c r="G2036" s="11">
        <f>P2036</f>
        <v>595.56034633662694</v>
      </c>
      <c r="H2036" s="24">
        <f>H2035+IF(Limit=Oui,MAX(0,K2035),K2035)</f>
        <v>595.56034633662694</v>
      </c>
      <c r="I2036" s="12">
        <f>Cp*RhoP/(J2036*RhoA)*dP/1000*MassivSS</f>
        <v>0.37522183706988727</v>
      </c>
      <c r="J2036" s="24">
        <f>IF(H2036&lt;600,425+0.773*H2036-1.69/1000*H2036^2+2.22/1000^2*H2036^3,IF(H2036&lt;735,666+13002/(738-H2036),IF(H2036&lt;900,545+17820/(H2036-731),650)))</f>
        <v>754.89250992653001</v>
      </c>
      <c r="K2036" s="12">
        <f>LambdaP*MassivSS/(dP/1000)/(J2036*RhoA)/(1+I2036/3)*(D2036-H2036)*DeltaT-(EXP(I2036/10)-1)*(D2036-D2035)</f>
        <v>0.19170818949335353</v>
      </c>
      <c r="L2036" s="24">
        <f>L2035+IF(Limit=Oui,MAX(0,O2035),O2035)</f>
        <v>595.56034633662694</v>
      </c>
      <c r="M2036" s="12">
        <f>Cp*RhoP/(N2036*RhoA)*dP/1000*MassivW</f>
        <v>0.37522183706988727</v>
      </c>
      <c r="N2036" s="24">
        <f>IF(L2036&lt;600,425+0.773*L2036-1.69/1000*L2036^2+2.22/1000^2*L2036^3,IF(L2036&lt;735,666+13002/(738-L2036),IF(L2036&lt;900,545+17820/(L2036-731),650)))</f>
        <v>754.89250992653001</v>
      </c>
      <c r="O2036" s="12">
        <f>LambdaP*MassivW/(dP/1000)/(N2036*RhoA)/(1+M2036/3)*(D2036-L2036)*DeltaT-(EXP(M2036/10)-1)*(D2036-D2035)</f>
        <v>0.19170818949335353</v>
      </c>
      <c r="P2036" s="24">
        <f>P2035+IF(Limit=Oui,MAX(0,S2035),S2035)</f>
        <v>595.56034633662694</v>
      </c>
      <c r="Q2036" s="12">
        <f>Cp*RhoP/(R2036*RhoA)*dP/1000*MassivSI</f>
        <v>0.37522183706988727</v>
      </c>
      <c r="R2036" s="24">
        <f>IF(P2036&lt;600,425+0.773*P2036-1.69/1000*P2036^2+2.22/1000^2*P2036^3,IF(P2036&lt;735,666+13002/(738-P2036),IF(P2036&lt;900,545+17820/(P2036-731),650)))</f>
        <v>754.89250992653001</v>
      </c>
      <c r="S2036" s="12">
        <f>LambdaP*MassivSI/(dP/1000)/(R2036*RhoA)/(1+Q2036/3)*(D2036-P2036)*DeltaT-(EXP(Q2036/10)-1)*(D2036-D2035)</f>
        <v>0.19170818949335353</v>
      </c>
    </row>
    <row r="2037" spans="2:19" x14ac:dyDescent="0.25">
      <c r="B2037" s="3">
        <f t="shared" si="124"/>
        <v>10095</v>
      </c>
      <c r="C2037" s="14">
        <f t="shared" si="125"/>
        <v>168.25</v>
      </c>
      <c r="D2037" s="11">
        <f t="shared" si="126"/>
        <v>1099.6318205244299</v>
      </c>
      <c r="E2037" s="11">
        <f t="shared" si="127"/>
        <v>595.75205452612033</v>
      </c>
      <c r="F2037" s="11">
        <f>L2037</f>
        <v>595.75205452612033</v>
      </c>
      <c r="G2037" s="11">
        <f>P2037</f>
        <v>595.75205452612033</v>
      </c>
      <c r="H2037" s="24">
        <f>H2036+IF(Limit=Oui,MAX(0,K2036),K2036)</f>
        <v>595.75205452612033</v>
      </c>
      <c r="I2037" s="12">
        <f>Cp*RhoP/(J2037*RhoA)*dP/1000*MassivSS</f>
        <v>0.37511488713875707</v>
      </c>
      <c r="J2037" s="24">
        <f>IF(H2037&lt;600,425+0.773*H2037-1.69/1000*H2037^2+2.22/1000^2*H2037^3,IF(H2037&lt;735,666+13002/(738-H2037),IF(H2037&lt;900,545+17820/(H2037-731),650)))</f>
        <v>755.10773919285737</v>
      </c>
      <c r="K2037" s="12">
        <f>LambdaP*MassivSS/(dP/1000)/(J2037*RhoA)/(1+I2037/3)*(D2037-H2037)*DeltaT-(EXP(I2037/10)-1)*(D2037-D2036)</f>
        <v>0.19161577187116122</v>
      </c>
      <c r="L2037" s="24">
        <f>L2036+IF(Limit=Oui,MAX(0,O2036),O2036)</f>
        <v>595.75205452612033</v>
      </c>
      <c r="M2037" s="12">
        <f>Cp*RhoP/(N2037*RhoA)*dP/1000*MassivW</f>
        <v>0.37511488713875707</v>
      </c>
      <c r="N2037" s="24">
        <f>IF(L2037&lt;600,425+0.773*L2037-1.69/1000*L2037^2+2.22/1000^2*L2037^3,IF(L2037&lt;735,666+13002/(738-L2037),IF(L2037&lt;900,545+17820/(L2037-731),650)))</f>
        <v>755.10773919285737</v>
      </c>
      <c r="O2037" s="12">
        <f>LambdaP*MassivW/(dP/1000)/(N2037*RhoA)/(1+M2037/3)*(D2037-L2037)*DeltaT-(EXP(M2037/10)-1)*(D2037-D2036)</f>
        <v>0.19161577187116122</v>
      </c>
      <c r="P2037" s="24">
        <f>P2036+IF(Limit=Oui,MAX(0,S2036),S2036)</f>
        <v>595.75205452612033</v>
      </c>
      <c r="Q2037" s="12">
        <f>Cp*RhoP/(R2037*RhoA)*dP/1000*MassivSI</f>
        <v>0.37511488713875707</v>
      </c>
      <c r="R2037" s="24">
        <f>IF(P2037&lt;600,425+0.773*P2037-1.69/1000*P2037^2+2.22/1000^2*P2037^3,IF(P2037&lt;735,666+13002/(738-P2037),IF(P2037&lt;900,545+17820/(P2037-731),650)))</f>
        <v>755.10773919285737</v>
      </c>
      <c r="S2037" s="12">
        <f>LambdaP*MassivSI/(dP/1000)/(R2037*RhoA)/(1+Q2037/3)*(D2037-P2037)*DeltaT-(EXP(Q2037/10)-1)*(D2037-D2036)</f>
        <v>0.19161577187116122</v>
      </c>
    </row>
    <row r="2038" spans="2:19" x14ac:dyDescent="0.25">
      <c r="B2038" s="3">
        <f t="shared" si="124"/>
        <v>10100</v>
      </c>
      <c r="C2038" s="14">
        <f t="shared" si="125"/>
        <v>168.33333333333334</v>
      </c>
      <c r="D2038" s="11">
        <f t="shared" si="126"/>
        <v>1099.7059578818339</v>
      </c>
      <c r="E2038" s="11">
        <f t="shared" si="127"/>
        <v>595.9436702979915</v>
      </c>
      <c r="F2038" s="11">
        <f>L2038</f>
        <v>595.9436702979915</v>
      </c>
      <c r="G2038" s="11">
        <f>P2038</f>
        <v>595.9436702979915</v>
      </c>
      <c r="H2038" s="24">
        <f>H2037+IF(Limit=Oui,MAX(0,K2037),K2037)</f>
        <v>595.9436702979915</v>
      </c>
      <c r="I2038" s="12">
        <f>Cp*RhoP/(J2038*RhoA)*dP/1000*MassivSS</f>
        <v>0.3750079666100003</v>
      </c>
      <c r="J2038" s="24">
        <f>IF(H2038&lt;600,425+0.773*H2038-1.69/1000*H2038^2+2.22/1000^2*H2038^3,IF(H2038&lt;735,666+13002/(738-H2038),IF(H2038&lt;900,545+17820/(H2038-731),650)))</f>
        <v>755.32303200242791</v>
      </c>
      <c r="K2038" s="12">
        <f>LambdaP*MassivSS/(dP/1000)/(J2038*RhoA)/(1+I2038/3)*(D2038-H2038)*DeltaT-(EXP(I2038/10)-1)*(D2038-D2037)</f>
        <v>0.19152340671598633</v>
      </c>
      <c r="L2038" s="24">
        <f>L2037+IF(Limit=Oui,MAX(0,O2037),O2037)</f>
        <v>595.9436702979915</v>
      </c>
      <c r="M2038" s="12">
        <f>Cp*RhoP/(N2038*RhoA)*dP/1000*MassivW</f>
        <v>0.3750079666100003</v>
      </c>
      <c r="N2038" s="24">
        <f>IF(L2038&lt;600,425+0.773*L2038-1.69/1000*L2038^2+2.22/1000^2*L2038^3,IF(L2038&lt;735,666+13002/(738-L2038),IF(L2038&lt;900,545+17820/(L2038-731),650)))</f>
        <v>755.32303200242791</v>
      </c>
      <c r="O2038" s="12">
        <f>LambdaP*MassivW/(dP/1000)/(N2038*RhoA)/(1+M2038/3)*(D2038-L2038)*DeltaT-(EXP(M2038/10)-1)*(D2038-D2037)</f>
        <v>0.19152340671598633</v>
      </c>
      <c r="P2038" s="24">
        <f>P2037+IF(Limit=Oui,MAX(0,S2037),S2037)</f>
        <v>595.9436702979915</v>
      </c>
      <c r="Q2038" s="12">
        <f>Cp*RhoP/(R2038*RhoA)*dP/1000*MassivSI</f>
        <v>0.3750079666100003</v>
      </c>
      <c r="R2038" s="24">
        <f>IF(P2038&lt;600,425+0.773*P2038-1.69/1000*P2038^2+2.22/1000^2*P2038^3,IF(P2038&lt;735,666+13002/(738-P2038),IF(P2038&lt;900,545+17820/(P2038-731),650)))</f>
        <v>755.32303200242791</v>
      </c>
      <c r="S2038" s="12">
        <f>LambdaP*MassivSI/(dP/1000)/(R2038*RhoA)/(1+Q2038/3)*(D2038-P2038)*DeltaT-(EXP(Q2038/10)-1)*(D2038-D2037)</f>
        <v>0.19152340671598633</v>
      </c>
    </row>
    <row r="2039" spans="2:19" x14ac:dyDescent="0.25">
      <c r="B2039" s="3">
        <f t="shared" si="124"/>
        <v>10105</v>
      </c>
      <c r="C2039" s="14">
        <f t="shared" si="125"/>
        <v>168.41666666666666</v>
      </c>
      <c r="D2039" s="11">
        <f t="shared" si="126"/>
        <v>1099.7800585738769</v>
      </c>
      <c r="E2039" s="11">
        <f t="shared" si="127"/>
        <v>596.13519370470749</v>
      </c>
      <c r="F2039" s="11">
        <f>L2039</f>
        <v>596.13519370470749</v>
      </c>
      <c r="G2039" s="11">
        <f>P2039</f>
        <v>596.13519370470749</v>
      </c>
      <c r="H2039" s="24">
        <f>H2038+IF(Limit=Oui,MAX(0,K2038),K2038)</f>
        <v>596.13519370470749</v>
      </c>
      <c r="I2039" s="12">
        <f>Cp*RhoP/(J2039*RhoA)*dP/1000*MassivSS</f>
        <v>0.3749010755297939</v>
      </c>
      <c r="J2039" s="24">
        <f>IF(H2039&lt;600,425+0.773*H2039-1.69/1000*H2039^2+2.22/1000^2*H2039^3,IF(H2039&lt;735,666+13002/(738-H2039),IF(H2039&lt;900,545+17820/(H2039-731),650)))</f>
        <v>755.5383882658939</v>
      </c>
      <c r="K2039" s="12">
        <f>LambdaP*MassivSS/(dP/1000)/(J2039*RhoA)/(1+I2039/3)*(D2039-H2039)*DeltaT-(EXP(I2039/10)-1)*(D2039-D2038)</f>
        <v>0.19143109402475925</v>
      </c>
      <c r="L2039" s="24">
        <f>L2038+IF(Limit=Oui,MAX(0,O2038),O2038)</f>
        <v>596.13519370470749</v>
      </c>
      <c r="M2039" s="12">
        <f>Cp*RhoP/(N2039*RhoA)*dP/1000*MassivW</f>
        <v>0.3749010755297939</v>
      </c>
      <c r="N2039" s="24">
        <f>IF(L2039&lt;600,425+0.773*L2039-1.69/1000*L2039^2+2.22/1000^2*L2039^3,IF(L2039&lt;735,666+13002/(738-L2039),IF(L2039&lt;900,545+17820/(L2039-731),650)))</f>
        <v>755.5383882658939</v>
      </c>
      <c r="O2039" s="12">
        <f>LambdaP*MassivW/(dP/1000)/(N2039*RhoA)/(1+M2039/3)*(D2039-L2039)*DeltaT-(EXP(M2039/10)-1)*(D2039-D2038)</f>
        <v>0.19143109402475925</v>
      </c>
      <c r="P2039" s="24">
        <f>P2038+IF(Limit=Oui,MAX(0,S2038),S2038)</f>
        <v>596.13519370470749</v>
      </c>
      <c r="Q2039" s="12">
        <f>Cp*RhoP/(R2039*RhoA)*dP/1000*MassivSI</f>
        <v>0.3749010755297939</v>
      </c>
      <c r="R2039" s="24">
        <f>IF(P2039&lt;600,425+0.773*P2039-1.69/1000*P2039^2+2.22/1000^2*P2039^3,IF(P2039&lt;735,666+13002/(738-P2039),IF(P2039&lt;900,545+17820/(P2039-731),650)))</f>
        <v>755.5383882658939</v>
      </c>
      <c r="S2039" s="12">
        <f>LambdaP*MassivSI/(dP/1000)/(R2039*RhoA)/(1+Q2039/3)*(D2039-P2039)*DeltaT-(EXP(Q2039/10)-1)*(D2039-D2038)</f>
        <v>0.19143109402475925</v>
      </c>
    </row>
    <row r="2040" spans="2:19" x14ac:dyDescent="0.25">
      <c r="B2040" s="3">
        <f t="shared" si="124"/>
        <v>10110</v>
      </c>
      <c r="C2040" s="14">
        <f t="shared" si="125"/>
        <v>168.5</v>
      </c>
      <c r="D2040" s="11">
        <f t="shared" si="126"/>
        <v>1099.8541226368068</v>
      </c>
      <c r="E2040" s="11">
        <f t="shared" si="127"/>
        <v>596.32662479873227</v>
      </c>
      <c r="F2040" s="11">
        <f>L2040</f>
        <v>596.32662479873227</v>
      </c>
      <c r="G2040" s="11">
        <f>P2040</f>
        <v>596.32662479873227</v>
      </c>
      <c r="H2040" s="24">
        <f>H2039+IF(Limit=Oui,MAX(0,K2039),K2039)</f>
        <v>596.32662479873227</v>
      </c>
      <c r="I2040" s="12">
        <f>Cp*RhoP/(J2040*RhoA)*dP/1000*MassivSS</f>
        <v>0.37479421394418388</v>
      </c>
      <c r="J2040" s="24">
        <f>IF(H2040&lt;600,425+0.773*H2040-1.69/1000*H2040^2+2.22/1000^2*H2040^3,IF(H2040&lt;735,666+13002/(738-H2040),IF(H2040&lt;900,545+17820/(H2040-731),650)))</f>
        <v>755.75380789393375</v>
      </c>
      <c r="K2040" s="12">
        <f>LambdaP*MassivSS/(dP/1000)/(J2040*RhoA)/(1+I2040/3)*(D2040-H2040)*DeltaT-(EXP(I2040/10)-1)*(D2040-D2039)</f>
        <v>0.19133883379437761</v>
      </c>
      <c r="L2040" s="24">
        <f>L2039+IF(Limit=Oui,MAX(0,O2039),O2039)</f>
        <v>596.32662479873227</v>
      </c>
      <c r="M2040" s="12">
        <f>Cp*RhoP/(N2040*RhoA)*dP/1000*MassivW</f>
        <v>0.37479421394418388</v>
      </c>
      <c r="N2040" s="24">
        <f>IF(L2040&lt;600,425+0.773*L2040-1.69/1000*L2040^2+2.22/1000^2*L2040^3,IF(L2040&lt;735,666+13002/(738-L2040),IF(L2040&lt;900,545+17820/(L2040-731),650)))</f>
        <v>755.75380789393375</v>
      </c>
      <c r="O2040" s="12">
        <f>LambdaP*MassivW/(dP/1000)/(N2040*RhoA)/(1+M2040/3)*(D2040-L2040)*DeltaT-(EXP(M2040/10)-1)*(D2040-D2039)</f>
        <v>0.19133883379437761</v>
      </c>
      <c r="P2040" s="24">
        <f>P2039+IF(Limit=Oui,MAX(0,S2039),S2039)</f>
        <v>596.32662479873227</v>
      </c>
      <c r="Q2040" s="12">
        <f>Cp*RhoP/(R2040*RhoA)*dP/1000*MassivSI</f>
        <v>0.37479421394418388</v>
      </c>
      <c r="R2040" s="24">
        <f>IF(P2040&lt;600,425+0.773*P2040-1.69/1000*P2040^2+2.22/1000^2*P2040^3,IF(P2040&lt;735,666+13002/(738-P2040),IF(P2040&lt;900,545+17820/(P2040-731),650)))</f>
        <v>755.75380789393375</v>
      </c>
      <c r="S2040" s="12">
        <f>LambdaP*MassivSI/(dP/1000)/(R2040*RhoA)/(1+Q2040/3)*(D2040-P2040)*DeltaT-(EXP(Q2040/10)-1)*(D2040-D2039)</f>
        <v>0.19133883379437761</v>
      </c>
    </row>
    <row r="2041" spans="2:19" x14ac:dyDescent="0.25">
      <c r="B2041" s="3">
        <f t="shared" si="124"/>
        <v>10115</v>
      </c>
      <c r="C2041" s="14">
        <f t="shared" si="125"/>
        <v>168.58333333333334</v>
      </c>
      <c r="D2041" s="11">
        <f t="shared" si="126"/>
        <v>1099.928150106819</v>
      </c>
      <c r="E2041" s="11">
        <f t="shared" si="127"/>
        <v>596.51796363252663</v>
      </c>
      <c r="F2041" s="11">
        <f>L2041</f>
        <v>596.51796363252663</v>
      </c>
      <c r="G2041" s="11">
        <f>P2041</f>
        <v>596.51796363252663</v>
      </c>
      <c r="H2041" s="24">
        <f>H2040+IF(Limit=Oui,MAX(0,K2040),K2040)</f>
        <v>596.51796363252663</v>
      </c>
      <c r="I2041" s="12">
        <f>Cp*RhoP/(J2041*RhoA)*dP/1000*MassivSS</f>
        <v>0.37468738189908601</v>
      </c>
      <c r="J2041" s="24">
        <f>IF(H2041&lt;600,425+0.773*H2041-1.69/1000*H2041^2+2.22/1000^2*H2041^3,IF(H2041&lt;735,666+13002/(738-H2041),IF(H2041&lt;900,545+17820/(H2041-731),650)))</f>
        <v>755.96929079725066</v>
      </c>
      <c r="K2041" s="12">
        <f>LambdaP*MassivSS/(dP/1000)/(J2041*RhoA)/(1+I2041/3)*(D2041-H2041)*DeltaT-(EXP(I2041/10)-1)*(D2041-D2040)</f>
        <v>0.19124662602156819</v>
      </c>
      <c r="L2041" s="24">
        <f>L2040+IF(Limit=Oui,MAX(0,O2040),O2040)</f>
        <v>596.51796363252663</v>
      </c>
      <c r="M2041" s="12">
        <f>Cp*RhoP/(N2041*RhoA)*dP/1000*MassivW</f>
        <v>0.37468738189908601</v>
      </c>
      <c r="N2041" s="24">
        <f>IF(L2041&lt;600,425+0.773*L2041-1.69/1000*L2041^2+2.22/1000^2*L2041^3,IF(L2041&lt;735,666+13002/(738-L2041),IF(L2041&lt;900,545+17820/(L2041-731),650)))</f>
        <v>755.96929079725066</v>
      </c>
      <c r="O2041" s="12">
        <f>LambdaP*MassivW/(dP/1000)/(N2041*RhoA)/(1+M2041/3)*(D2041-L2041)*DeltaT-(EXP(M2041/10)-1)*(D2041-D2040)</f>
        <v>0.19124662602156819</v>
      </c>
      <c r="P2041" s="24">
        <f>P2040+IF(Limit=Oui,MAX(0,S2040),S2040)</f>
        <v>596.51796363252663</v>
      </c>
      <c r="Q2041" s="12">
        <f>Cp*RhoP/(R2041*RhoA)*dP/1000*MassivSI</f>
        <v>0.37468738189908601</v>
      </c>
      <c r="R2041" s="24">
        <f>IF(P2041&lt;600,425+0.773*P2041-1.69/1000*P2041^2+2.22/1000^2*P2041^3,IF(P2041&lt;735,666+13002/(738-P2041),IF(P2041&lt;900,545+17820/(P2041-731),650)))</f>
        <v>755.96929079725066</v>
      </c>
      <c r="S2041" s="12">
        <f>LambdaP*MassivSI/(dP/1000)/(R2041*RhoA)/(1+Q2041/3)*(D2041-P2041)*DeltaT-(EXP(Q2041/10)-1)*(D2041-D2040)</f>
        <v>0.19124662602156819</v>
      </c>
    </row>
    <row r="2042" spans="2:19" x14ac:dyDescent="0.25">
      <c r="B2042" s="3">
        <f t="shared" si="124"/>
        <v>10120</v>
      </c>
      <c r="C2042" s="14">
        <f t="shared" si="125"/>
        <v>168.66666666666666</v>
      </c>
      <c r="D2042" s="11">
        <f t="shared" si="126"/>
        <v>1100.0021410200543</v>
      </c>
      <c r="E2042" s="11">
        <f t="shared" si="127"/>
        <v>596.70921025854818</v>
      </c>
      <c r="F2042" s="11">
        <f>L2042</f>
        <v>596.70921025854818</v>
      </c>
      <c r="G2042" s="11">
        <f>P2042</f>
        <v>596.70921025854818</v>
      </c>
      <c r="H2042" s="24">
        <f>H2041+IF(Limit=Oui,MAX(0,K2041),K2041)</f>
        <v>596.70921025854818</v>
      </c>
      <c r="I2042" s="12">
        <f>Cp*RhoP/(J2042*RhoA)*dP/1000*MassivSS</f>
        <v>0.374580579440285</v>
      </c>
      <c r="J2042" s="24">
        <f>IF(H2042&lt;600,425+0.773*H2042-1.69/1000*H2042^2+2.22/1000^2*H2042^3,IF(H2042&lt;735,666+13002/(738-H2042),IF(H2042&lt;900,545+17820/(H2042-731),650)))</f>
        <v>756.18483688657511</v>
      </c>
      <c r="K2042" s="12">
        <f>LambdaP*MassivSS/(dP/1000)/(J2042*RhoA)/(1+I2042/3)*(D2042-H2042)*DeltaT-(EXP(I2042/10)-1)*(D2042-D2041)</f>
        <v>0.19115447070305094</v>
      </c>
      <c r="L2042" s="24">
        <f>L2041+IF(Limit=Oui,MAX(0,O2041),O2041)</f>
        <v>596.70921025854818</v>
      </c>
      <c r="M2042" s="12">
        <f>Cp*RhoP/(N2042*RhoA)*dP/1000*MassivW</f>
        <v>0.374580579440285</v>
      </c>
      <c r="N2042" s="24">
        <f>IF(L2042&lt;600,425+0.773*L2042-1.69/1000*L2042^2+2.22/1000^2*L2042^3,IF(L2042&lt;735,666+13002/(738-L2042),IF(L2042&lt;900,545+17820/(L2042-731),650)))</f>
        <v>756.18483688657511</v>
      </c>
      <c r="O2042" s="12">
        <f>LambdaP*MassivW/(dP/1000)/(N2042*RhoA)/(1+M2042/3)*(D2042-L2042)*DeltaT-(EXP(M2042/10)-1)*(D2042-D2041)</f>
        <v>0.19115447070305094</v>
      </c>
      <c r="P2042" s="24">
        <f>P2041+IF(Limit=Oui,MAX(0,S2041),S2041)</f>
        <v>596.70921025854818</v>
      </c>
      <c r="Q2042" s="12">
        <f>Cp*RhoP/(R2042*RhoA)*dP/1000*MassivSI</f>
        <v>0.374580579440285</v>
      </c>
      <c r="R2042" s="24">
        <f>IF(P2042&lt;600,425+0.773*P2042-1.69/1000*P2042^2+2.22/1000^2*P2042^3,IF(P2042&lt;735,666+13002/(738-P2042),IF(P2042&lt;900,545+17820/(P2042-731),650)))</f>
        <v>756.18483688657511</v>
      </c>
      <c r="S2042" s="12">
        <f>LambdaP*MassivSI/(dP/1000)/(R2042*RhoA)/(1+Q2042/3)*(D2042-P2042)*DeltaT-(EXP(Q2042/10)-1)*(D2042-D2041)</f>
        <v>0.19115447070305094</v>
      </c>
    </row>
    <row r="2043" spans="2:19" x14ac:dyDescent="0.25">
      <c r="B2043" s="3">
        <f t="shared" si="124"/>
        <v>10125</v>
      </c>
      <c r="C2043" s="14">
        <f t="shared" si="125"/>
        <v>168.75</v>
      </c>
      <c r="D2043" s="11">
        <f t="shared" si="126"/>
        <v>1100.0760954126006</v>
      </c>
      <c r="E2043" s="11">
        <f t="shared" si="127"/>
        <v>596.90036472925124</v>
      </c>
      <c r="F2043" s="11">
        <f>L2043</f>
        <v>596.90036472925124</v>
      </c>
      <c r="G2043" s="11">
        <f>P2043</f>
        <v>596.90036472925124</v>
      </c>
      <c r="H2043" s="24">
        <f>H2042+IF(Limit=Oui,MAX(0,K2042),K2042)</f>
        <v>596.90036472925124</v>
      </c>
      <c r="I2043" s="12">
        <f>Cp*RhoP/(J2043*RhoA)*dP/1000*MassivSS</f>
        <v>0.37447380661343527</v>
      </c>
      <c r="J2043" s="24">
        <f>IF(H2043&lt;600,425+0.773*H2043-1.69/1000*H2043^2+2.22/1000^2*H2043^3,IF(H2043&lt;735,666+13002/(738-H2043),IF(H2043&lt;900,545+17820/(H2043-731),650)))</f>
        <v>756.40044607266316</v>
      </c>
      <c r="K2043" s="12">
        <f>LambdaP*MassivSS/(dP/1000)/(J2043*RhoA)/(1+I2043/3)*(D2043-H2043)*DeltaT-(EXP(I2043/10)-1)*(D2043-D2042)</f>
        <v>0.19106236783540126</v>
      </c>
      <c r="L2043" s="24">
        <f>L2042+IF(Limit=Oui,MAX(0,O2042),O2042)</f>
        <v>596.90036472925124</v>
      </c>
      <c r="M2043" s="12">
        <f>Cp*RhoP/(N2043*RhoA)*dP/1000*MassivW</f>
        <v>0.37447380661343527</v>
      </c>
      <c r="N2043" s="24">
        <f>IF(L2043&lt;600,425+0.773*L2043-1.69/1000*L2043^2+2.22/1000^2*L2043^3,IF(L2043&lt;735,666+13002/(738-L2043),IF(L2043&lt;900,545+17820/(L2043-731),650)))</f>
        <v>756.40044607266316</v>
      </c>
      <c r="O2043" s="12">
        <f>LambdaP*MassivW/(dP/1000)/(N2043*RhoA)/(1+M2043/3)*(D2043-L2043)*DeltaT-(EXP(M2043/10)-1)*(D2043-D2042)</f>
        <v>0.19106236783540126</v>
      </c>
      <c r="P2043" s="24">
        <f>P2042+IF(Limit=Oui,MAX(0,S2042),S2042)</f>
        <v>596.90036472925124</v>
      </c>
      <c r="Q2043" s="12">
        <f>Cp*RhoP/(R2043*RhoA)*dP/1000*MassivSI</f>
        <v>0.37447380661343527</v>
      </c>
      <c r="R2043" s="24">
        <f>IF(P2043&lt;600,425+0.773*P2043-1.69/1000*P2043^2+2.22/1000^2*P2043^3,IF(P2043&lt;735,666+13002/(738-P2043),IF(P2043&lt;900,545+17820/(P2043-731),650)))</f>
        <v>756.40044607266316</v>
      </c>
      <c r="S2043" s="12">
        <f>LambdaP*MassivSI/(dP/1000)/(R2043*RhoA)/(1+Q2043/3)*(D2043-P2043)*DeltaT-(EXP(Q2043/10)-1)*(D2043-D2042)</f>
        <v>0.19106236783540126</v>
      </c>
    </row>
    <row r="2044" spans="2:19" x14ac:dyDescent="0.25">
      <c r="B2044" s="3">
        <f t="shared" si="124"/>
        <v>10130</v>
      </c>
      <c r="C2044" s="14">
        <f t="shared" si="125"/>
        <v>168.83333333333334</v>
      </c>
      <c r="D2044" s="11">
        <f t="shared" si="126"/>
        <v>1100.1500133204918</v>
      </c>
      <c r="E2044" s="11">
        <f t="shared" si="127"/>
        <v>597.09142709708669</v>
      </c>
      <c r="F2044" s="11">
        <f>L2044</f>
        <v>597.09142709708669</v>
      </c>
      <c r="G2044" s="11">
        <f>P2044</f>
        <v>597.09142709708669</v>
      </c>
      <c r="H2044" s="24">
        <f>H2043+IF(Limit=Oui,MAX(0,K2043),K2043)</f>
        <v>597.09142709708669</v>
      </c>
      <c r="I2044" s="12">
        <f>Cp*RhoP/(J2044*RhoA)*dP/1000*MassivSS</f>
        <v>0.37436706346406118</v>
      </c>
      <c r="J2044" s="24">
        <f>IF(H2044&lt;600,425+0.773*H2044-1.69/1000*H2044^2+2.22/1000^2*H2044^3,IF(H2044&lt;735,666+13002/(738-H2044),IF(H2044&lt;900,545+17820/(H2044-731),650)))</f>
        <v>756.61611826629758</v>
      </c>
      <c r="K2044" s="12">
        <f>LambdaP*MassivSS/(dP/1000)/(J2044*RhoA)/(1+I2044/3)*(D2044-H2044)*DeltaT-(EXP(I2044/10)-1)*(D2044-D2043)</f>
        <v>0.19097031741514514</v>
      </c>
      <c r="L2044" s="24">
        <f>L2043+IF(Limit=Oui,MAX(0,O2043),O2043)</f>
        <v>597.09142709708669</v>
      </c>
      <c r="M2044" s="12">
        <f>Cp*RhoP/(N2044*RhoA)*dP/1000*MassivW</f>
        <v>0.37436706346406118</v>
      </c>
      <c r="N2044" s="24">
        <f>IF(L2044&lt;600,425+0.773*L2044-1.69/1000*L2044^2+2.22/1000^2*L2044^3,IF(L2044&lt;735,666+13002/(738-L2044),IF(L2044&lt;900,545+17820/(L2044-731),650)))</f>
        <v>756.61611826629758</v>
      </c>
      <c r="O2044" s="12">
        <f>LambdaP*MassivW/(dP/1000)/(N2044*RhoA)/(1+M2044/3)*(D2044-L2044)*DeltaT-(EXP(M2044/10)-1)*(D2044-D2043)</f>
        <v>0.19097031741514514</v>
      </c>
      <c r="P2044" s="24">
        <f>P2043+IF(Limit=Oui,MAX(0,S2043),S2043)</f>
        <v>597.09142709708669</v>
      </c>
      <c r="Q2044" s="12">
        <f>Cp*RhoP/(R2044*RhoA)*dP/1000*MassivSI</f>
        <v>0.37436706346406118</v>
      </c>
      <c r="R2044" s="24">
        <f>IF(P2044&lt;600,425+0.773*P2044-1.69/1000*P2044^2+2.22/1000^2*P2044^3,IF(P2044&lt;735,666+13002/(738-P2044),IF(P2044&lt;900,545+17820/(P2044-731),650)))</f>
        <v>756.61611826629758</v>
      </c>
      <c r="S2044" s="12">
        <f>LambdaP*MassivSI/(dP/1000)/(R2044*RhoA)/(1+Q2044/3)*(D2044-P2044)*DeltaT-(EXP(Q2044/10)-1)*(D2044-D2043)</f>
        <v>0.19097031741514514</v>
      </c>
    </row>
    <row r="2045" spans="2:19" x14ac:dyDescent="0.25">
      <c r="B2045" s="3">
        <f t="shared" si="124"/>
        <v>10135</v>
      </c>
      <c r="C2045" s="14">
        <f t="shared" si="125"/>
        <v>168.91666666666666</v>
      </c>
      <c r="D2045" s="11">
        <f t="shared" si="126"/>
        <v>1100.2238947797089</v>
      </c>
      <c r="E2045" s="11">
        <f t="shared" si="127"/>
        <v>597.28239741450182</v>
      </c>
      <c r="F2045" s="11">
        <f>L2045</f>
        <v>597.28239741450182</v>
      </c>
      <c r="G2045" s="11">
        <f>P2045</f>
        <v>597.28239741450182</v>
      </c>
      <c r="H2045" s="24">
        <f>H2044+IF(Limit=Oui,MAX(0,K2044),K2044)</f>
        <v>597.28239741450182</v>
      </c>
      <c r="I2045" s="12">
        <f>Cp*RhoP/(J2045*RhoA)*dP/1000*MassivSS</f>
        <v>0.37426035003755642</v>
      </c>
      <c r="J2045" s="24">
        <f>IF(H2045&lt;600,425+0.773*H2045-1.69/1000*H2045^2+2.22/1000^2*H2045^3,IF(H2045&lt;735,666+13002/(738-H2045),IF(H2045&lt;900,545+17820/(H2045-731),650)))</f>
        <v>756.83185337828809</v>
      </c>
      <c r="K2045" s="12">
        <f>LambdaP*MassivSS/(dP/1000)/(J2045*RhoA)/(1+I2045/3)*(D2045-H2045)*DeltaT-(EXP(I2045/10)-1)*(D2045-D2044)</f>
        <v>0.19087831943869044</v>
      </c>
      <c r="L2045" s="24">
        <f>L2044+IF(Limit=Oui,MAX(0,O2044),O2044)</f>
        <v>597.28239741450182</v>
      </c>
      <c r="M2045" s="12">
        <f>Cp*RhoP/(N2045*RhoA)*dP/1000*MassivW</f>
        <v>0.37426035003755642</v>
      </c>
      <c r="N2045" s="24">
        <f>IF(L2045&lt;600,425+0.773*L2045-1.69/1000*L2045^2+2.22/1000^2*L2045^3,IF(L2045&lt;735,666+13002/(738-L2045),IF(L2045&lt;900,545+17820/(L2045-731),650)))</f>
        <v>756.83185337828809</v>
      </c>
      <c r="O2045" s="12">
        <f>LambdaP*MassivW/(dP/1000)/(N2045*RhoA)/(1+M2045/3)*(D2045-L2045)*DeltaT-(EXP(M2045/10)-1)*(D2045-D2044)</f>
        <v>0.19087831943869044</v>
      </c>
      <c r="P2045" s="24">
        <f>P2044+IF(Limit=Oui,MAX(0,S2044),S2044)</f>
        <v>597.28239741450182</v>
      </c>
      <c r="Q2045" s="12">
        <f>Cp*RhoP/(R2045*RhoA)*dP/1000*MassivSI</f>
        <v>0.37426035003755642</v>
      </c>
      <c r="R2045" s="24">
        <f>IF(P2045&lt;600,425+0.773*P2045-1.69/1000*P2045^2+2.22/1000^2*P2045^3,IF(P2045&lt;735,666+13002/(738-P2045),IF(P2045&lt;900,545+17820/(P2045-731),650)))</f>
        <v>756.83185337828809</v>
      </c>
      <c r="S2045" s="12">
        <f>LambdaP*MassivSI/(dP/1000)/(R2045*RhoA)/(1+Q2045/3)*(D2045-P2045)*DeltaT-(EXP(Q2045/10)-1)*(D2045-D2044)</f>
        <v>0.19087831943869044</v>
      </c>
    </row>
    <row r="2046" spans="2:19" x14ac:dyDescent="0.25">
      <c r="B2046" s="3">
        <f t="shared" si="124"/>
        <v>10140</v>
      </c>
      <c r="C2046" s="14">
        <f t="shared" si="125"/>
        <v>169</v>
      </c>
      <c r="D2046" s="11">
        <f t="shared" si="126"/>
        <v>1100.2977398261798</v>
      </c>
      <c r="E2046" s="11">
        <f t="shared" si="127"/>
        <v>597.47327573394045</v>
      </c>
      <c r="F2046" s="11">
        <f>L2046</f>
        <v>597.47327573394045</v>
      </c>
      <c r="G2046" s="11">
        <f>P2046</f>
        <v>597.47327573394045</v>
      </c>
      <c r="H2046" s="24">
        <f>H2045+IF(Limit=Oui,MAX(0,K2045),K2045)</f>
        <v>597.47327573394045</v>
      </c>
      <c r="I2046" s="12">
        <f>Cp*RhoP/(J2046*RhoA)*dP/1000*MassivSS</f>
        <v>0.37415366637918479</v>
      </c>
      <c r="J2046" s="24">
        <f>IF(H2046&lt;600,425+0.773*H2046-1.69/1000*H2046^2+2.22/1000^2*H2046^3,IF(H2046&lt;735,666+13002/(738-H2046),IF(H2046&lt;900,545+17820/(H2046-731),650)))</f>
        <v>757.04765131947079</v>
      </c>
      <c r="K2046" s="12">
        <f>LambdaP*MassivSS/(dP/1000)/(J2046*RhoA)/(1+I2046/3)*(D2046-H2046)*DeltaT-(EXP(I2046/10)-1)*(D2046-D2045)</f>
        <v>0.19078637390236142</v>
      </c>
      <c r="L2046" s="24">
        <f>L2045+IF(Limit=Oui,MAX(0,O2045),O2045)</f>
        <v>597.47327573394045</v>
      </c>
      <c r="M2046" s="12">
        <f>Cp*RhoP/(N2046*RhoA)*dP/1000*MassivW</f>
        <v>0.37415366637918479</v>
      </c>
      <c r="N2046" s="24">
        <f>IF(L2046&lt;600,425+0.773*L2046-1.69/1000*L2046^2+2.22/1000^2*L2046^3,IF(L2046&lt;735,666+13002/(738-L2046),IF(L2046&lt;900,545+17820/(L2046-731),650)))</f>
        <v>757.04765131947079</v>
      </c>
      <c r="O2046" s="12">
        <f>LambdaP*MassivW/(dP/1000)/(N2046*RhoA)/(1+M2046/3)*(D2046-L2046)*DeltaT-(EXP(M2046/10)-1)*(D2046-D2045)</f>
        <v>0.19078637390236142</v>
      </c>
      <c r="P2046" s="24">
        <f>P2045+IF(Limit=Oui,MAX(0,S2045),S2045)</f>
        <v>597.47327573394045</v>
      </c>
      <c r="Q2046" s="12">
        <f>Cp*RhoP/(R2046*RhoA)*dP/1000*MassivSI</f>
        <v>0.37415366637918479</v>
      </c>
      <c r="R2046" s="24">
        <f>IF(P2046&lt;600,425+0.773*P2046-1.69/1000*P2046^2+2.22/1000^2*P2046^3,IF(P2046&lt;735,666+13002/(738-P2046),IF(P2046&lt;900,545+17820/(P2046-731),650)))</f>
        <v>757.04765131947079</v>
      </c>
      <c r="S2046" s="12">
        <f>LambdaP*MassivSI/(dP/1000)/(R2046*RhoA)/(1+Q2046/3)*(D2046-P2046)*DeltaT-(EXP(Q2046/10)-1)*(D2046-D2045)</f>
        <v>0.19078637390236142</v>
      </c>
    </row>
    <row r="2047" spans="2:19" x14ac:dyDescent="0.25">
      <c r="B2047" s="3">
        <f t="shared" si="124"/>
        <v>10145</v>
      </c>
      <c r="C2047" s="14">
        <f t="shared" si="125"/>
        <v>169.08333333333334</v>
      </c>
      <c r="D2047" s="11">
        <f t="shared" si="126"/>
        <v>1100.3715484957793</v>
      </c>
      <c r="E2047" s="11">
        <f t="shared" si="127"/>
        <v>597.66406210784282</v>
      </c>
      <c r="F2047" s="11">
        <f>L2047</f>
        <v>597.66406210784282</v>
      </c>
      <c r="G2047" s="11">
        <f>P2047</f>
        <v>597.66406210784282</v>
      </c>
      <c r="H2047" s="24">
        <f>H2046+IF(Limit=Oui,MAX(0,K2046),K2046)</f>
        <v>597.66406210784282</v>
      </c>
      <c r="I2047" s="12">
        <f>Cp*RhoP/(J2047*RhoA)*dP/1000*MassivSS</f>
        <v>0.37404701253407946</v>
      </c>
      <c r="J2047" s="24">
        <f>IF(H2047&lt;600,425+0.773*H2047-1.69/1000*H2047^2+2.22/1000^2*H2047^3,IF(H2047&lt;735,666+13002/(738-H2047),IF(H2047&lt;900,545+17820/(H2047-731),650)))</f>
        <v>757.26351200071031</v>
      </c>
      <c r="K2047" s="12">
        <f>LambdaP*MassivSS/(dP/1000)/(J2047*RhoA)/(1+I2047/3)*(D2047-H2047)*DeltaT-(EXP(I2047/10)-1)*(D2047-D2046)</f>
        <v>0.19069448080241622</v>
      </c>
      <c r="L2047" s="24">
        <f>L2046+IF(Limit=Oui,MAX(0,O2046),O2046)</f>
        <v>597.66406210784282</v>
      </c>
      <c r="M2047" s="12">
        <f>Cp*RhoP/(N2047*RhoA)*dP/1000*MassivW</f>
        <v>0.37404701253407946</v>
      </c>
      <c r="N2047" s="24">
        <f>IF(L2047&lt;600,425+0.773*L2047-1.69/1000*L2047^2+2.22/1000^2*L2047^3,IF(L2047&lt;735,666+13002/(738-L2047),IF(L2047&lt;900,545+17820/(L2047-731),650)))</f>
        <v>757.26351200071031</v>
      </c>
      <c r="O2047" s="12">
        <f>LambdaP*MassivW/(dP/1000)/(N2047*RhoA)/(1+M2047/3)*(D2047-L2047)*DeltaT-(EXP(M2047/10)-1)*(D2047-D2046)</f>
        <v>0.19069448080241622</v>
      </c>
      <c r="P2047" s="24">
        <f>P2046+IF(Limit=Oui,MAX(0,S2046),S2046)</f>
        <v>597.66406210784282</v>
      </c>
      <c r="Q2047" s="12">
        <f>Cp*RhoP/(R2047*RhoA)*dP/1000*MassivSI</f>
        <v>0.37404701253407946</v>
      </c>
      <c r="R2047" s="24">
        <f>IF(P2047&lt;600,425+0.773*P2047-1.69/1000*P2047^2+2.22/1000^2*P2047^3,IF(P2047&lt;735,666+13002/(738-P2047),IF(P2047&lt;900,545+17820/(P2047-731),650)))</f>
        <v>757.26351200071031</v>
      </c>
      <c r="S2047" s="12">
        <f>LambdaP*MassivSI/(dP/1000)/(R2047*RhoA)/(1+Q2047/3)*(D2047-P2047)*DeltaT-(EXP(Q2047/10)-1)*(D2047-D2046)</f>
        <v>0.19069448080241622</v>
      </c>
    </row>
    <row r="2048" spans="2:19" x14ac:dyDescent="0.25">
      <c r="B2048" s="3">
        <f t="shared" si="124"/>
        <v>10150</v>
      </c>
      <c r="C2048" s="14">
        <f t="shared" si="125"/>
        <v>169.16666666666666</v>
      </c>
      <c r="D2048" s="11">
        <f t="shared" si="126"/>
        <v>1100.4453208243285</v>
      </c>
      <c r="E2048" s="11">
        <f t="shared" si="127"/>
        <v>597.85475658864527</v>
      </c>
      <c r="F2048" s="11">
        <f>L2048</f>
        <v>597.85475658864527</v>
      </c>
      <c r="G2048" s="11">
        <f>P2048</f>
        <v>597.85475658864527</v>
      </c>
      <c r="H2048" s="24">
        <f>H2047+IF(Limit=Oui,MAX(0,K2047),K2047)</f>
        <v>597.85475658864527</v>
      </c>
      <c r="I2048" s="12">
        <f>Cp*RhoP/(J2048*RhoA)*dP/1000*MassivSS</f>
        <v>0.37394038854724398</v>
      </c>
      <c r="J2048" s="24">
        <f>IF(H2048&lt;600,425+0.773*H2048-1.69/1000*H2048^2+2.22/1000^2*H2048^3,IF(H2048&lt;735,666+13002/(738-H2048),IF(H2048&lt;900,545+17820/(H2048-731),650)))</f>
        <v>757.47943533289754</v>
      </c>
      <c r="K2048" s="12">
        <f>LambdaP*MassivSS/(dP/1000)/(J2048*RhoA)/(1+I2048/3)*(D2048-H2048)*DeltaT-(EXP(I2048/10)-1)*(D2048-D2047)</f>
        <v>0.19060264013502104</v>
      </c>
      <c r="L2048" s="24">
        <f>L2047+IF(Limit=Oui,MAX(0,O2047),O2047)</f>
        <v>597.85475658864527</v>
      </c>
      <c r="M2048" s="12">
        <f>Cp*RhoP/(N2048*RhoA)*dP/1000*MassivW</f>
        <v>0.37394038854724398</v>
      </c>
      <c r="N2048" s="24">
        <f>IF(L2048&lt;600,425+0.773*L2048-1.69/1000*L2048^2+2.22/1000^2*L2048^3,IF(L2048&lt;735,666+13002/(738-L2048),IF(L2048&lt;900,545+17820/(L2048-731),650)))</f>
        <v>757.47943533289754</v>
      </c>
      <c r="O2048" s="12">
        <f>LambdaP*MassivW/(dP/1000)/(N2048*RhoA)/(1+M2048/3)*(D2048-L2048)*DeltaT-(EXP(M2048/10)-1)*(D2048-D2047)</f>
        <v>0.19060264013502104</v>
      </c>
      <c r="P2048" s="24">
        <f>P2047+IF(Limit=Oui,MAX(0,S2047),S2047)</f>
        <v>597.85475658864527</v>
      </c>
      <c r="Q2048" s="12">
        <f>Cp*RhoP/(R2048*RhoA)*dP/1000*MassivSI</f>
        <v>0.37394038854724398</v>
      </c>
      <c r="R2048" s="24">
        <f>IF(P2048&lt;600,425+0.773*P2048-1.69/1000*P2048^2+2.22/1000^2*P2048^3,IF(P2048&lt;735,666+13002/(738-P2048),IF(P2048&lt;900,545+17820/(P2048-731),650)))</f>
        <v>757.47943533289754</v>
      </c>
      <c r="S2048" s="12">
        <f>LambdaP*MassivSI/(dP/1000)/(R2048*RhoA)/(1+Q2048/3)*(D2048-P2048)*DeltaT-(EXP(Q2048/10)-1)*(D2048-D2047)</f>
        <v>0.19060264013502104</v>
      </c>
    </row>
    <row r="2049" spans="2:19" x14ac:dyDescent="0.25">
      <c r="B2049" s="3">
        <f t="shared" si="124"/>
        <v>10155</v>
      </c>
      <c r="C2049" s="14">
        <f t="shared" si="125"/>
        <v>169.25</v>
      </c>
      <c r="D2049" s="11">
        <f t="shared" si="126"/>
        <v>1100.5190568475964</v>
      </c>
      <c r="E2049" s="11">
        <f t="shared" si="127"/>
        <v>598.04535922878028</v>
      </c>
      <c r="F2049" s="11">
        <f>L2049</f>
        <v>598.04535922878028</v>
      </c>
      <c r="G2049" s="11">
        <f>P2049</f>
        <v>598.04535922878028</v>
      </c>
      <c r="H2049" s="24">
        <f>H2048+IF(Limit=Oui,MAX(0,K2048),K2048)</f>
        <v>598.04535922878028</v>
      </c>
      <c r="I2049" s="12">
        <f>Cp*RhoP/(J2049*RhoA)*dP/1000*MassivSS</f>
        <v>0.37383379446355186</v>
      </c>
      <c r="J2049" s="24">
        <f>IF(H2049&lt;600,425+0.773*H2049-1.69/1000*H2049^2+2.22/1000^2*H2049^3,IF(H2049&lt;735,666+13002/(738-H2049),IF(H2049&lt;900,545+17820/(H2049-731),650)))</f>
        <v>757.69542122695179</v>
      </c>
      <c r="K2049" s="12">
        <f>LambdaP*MassivSS/(dP/1000)/(J2049*RhoA)/(1+I2049/3)*(D2049-H2049)*DeltaT-(EXP(I2049/10)-1)*(D2049-D2048)</f>
        <v>0.19051085189623368</v>
      </c>
      <c r="L2049" s="24">
        <f>L2048+IF(Limit=Oui,MAX(0,O2048),O2048)</f>
        <v>598.04535922878028</v>
      </c>
      <c r="M2049" s="12">
        <f>Cp*RhoP/(N2049*RhoA)*dP/1000*MassivW</f>
        <v>0.37383379446355186</v>
      </c>
      <c r="N2049" s="24">
        <f>IF(L2049&lt;600,425+0.773*L2049-1.69/1000*L2049^2+2.22/1000^2*L2049^3,IF(L2049&lt;735,666+13002/(738-L2049),IF(L2049&lt;900,545+17820/(L2049-731),650)))</f>
        <v>757.69542122695179</v>
      </c>
      <c r="O2049" s="12">
        <f>LambdaP*MassivW/(dP/1000)/(N2049*RhoA)/(1+M2049/3)*(D2049-L2049)*DeltaT-(EXP(M2049/10)-1)*(D2049-D2048)</f>
        <v>0.19051085189623368</v>
      </c>
      <c r="P2049" s="24">
        <f>P2048+IF(Limit=Oui,MAX(0,S2048),S2048)</f>
        <v>598.04535922878028</v>
      </c>
      <c r="Q2049" s="12">
        <f>Cp*RhoP/(R2049*RhoA)*dP/1000*MassivSI</f>
        <v>0.37383379446355186</v>
      </c>
      <c r="R2049" s="24">
        <f>IF(P2049&lt;600,425+0.773*P2049-1.69/1000*P2049^2+2.22/1000^2*P2049^3,IF(P2049&lt;735,666+13002/(738-P2049),IF(P2049&lt;900,545+17820/(P2049-731),650)))</f>
        <v>757.69542122695179</v>
      </c>
      <c r="S2049" s="12">
        <f>LambdaP*MassivSI/(dP/1000)/(R2049*RhoA)/(1+Q2049/3)*(D2049-P2049)*DeltaT-(EXP(Q2049/10)-1)*(D2049-D2048)</f>
        <v>0.19051085189623368</v>
      </c>
    </row>
    <row r="2050" spans="2:19" x14ac:dyDescent="0.25">
      <c r="B2050" s="3">
        <f t="shared" si="124"/>
        <v>10160</v>
      </c>
      <c r="C2050" s="14">
        <f t="shared" si="125"/>
        <v>169.33333333333334</v>
      </c>
      <c r="D2050" s="11">
        <f t="shared" si="126"/>
        <v>1100.592756601299</v>
      </c>
      <c r="E2050" s="11">
        <f t="shared" si="127"/>
        <v>598.23587008067648</v>
      </c>
      <c r="F2050" s="11">
        <f>L2050</f>
        <v>598.23587008067648</v>
      </c>
      <c r="G2050" s="11">
        <f>P2050</f>
        <v>598.23587008067648</v>
      </c>
      <c r="H2050" s="24">
        <f>H2049+IF(Limit=Oui,MAX(0,K2049),K2049)</f>
        <v>598.23587008067648</v>
      </c>
      <c r="I2050" s="12">
        <f>Cp*RhoP/(J2050*RhoA)*dP/1000*MassivSS</f>
        <v>0.37372723032774668</v>
      </c>
      <c r="J2050" s="24">
        <f>IF(H2050&lt;600,425+0.773*H2050-1.69/1000*H2050^2+2.22/1000^2*H2050^3,IF(H2050&lt;735,666+13002/(738-H2050),IF(H2050&lt;900,545+17820/(H2050-731),650)))</f>
        <v>757.91146959382036</v>
      </c>
      <c r="K2050" s="12">
        <f>LambdaP*MassivSS/(dP/1000)/(J2050*RhoA)/(1+I2050/3)*(D2050-H2050)*DeltaT-(EXP(I2050/10)-1)*(D2050-D2049)</f>
        <v>0.19041911608203743</v>
      </c>
      <c r="L2050" s="24">
        <f>L2049+IF(Limit=Oui,MAX(0,O2049),O2049)</f>
        <v>598.23587008067648</v>
      </c>
      <c r="M2050" s="12">
        <f>Cp*RhoP/(N2050*RhoA)*dP/1000*MassivW</f>
        <v>0.37372723032774668</v>
      </c>
      <c r="N2050" s="24">
        <f>IF(L2050&lt;600,425+0.773*L2050-1.69/1000*L2050^2+2.22/1000^2*L2050^3,IF(L2050&lt;735,666+13002/(738-L2050),IF(L2050&lt;900,545+17820/(L2050-731),650)))</f>
        <v>757.91146959382036</v>
      </c>
      <c r="O2050" s="12">
        <f>LambdaP*MassivW/(dP/1000)/(N2050*RhoA)/(1+M2050/3)*(D2050-L2050)*DeltaT-(EXP(M2050/10)-1)*(D2050-D2049)</f>
        <v>0.19041911608203743</v>
      </c>
      <c r="P2050" s="24">
        <f>P2049+IF(Limit=Oui,MAX(0,S2049),S2049)</f>
        <v>598.23587008067648</v>
      </c>
      <c r="Q2050" s="12">
        <f>Cp*RhoP/(R2050*RhoA)*dP/1000*MassivSI</f>
        <v>0.37372723032774668</v>
      </c>
      <c r="R2050" s="24">
        <f>IF(P2050&lt;600,425+0.773*P2050-1.69/1000*P2050^2+2.22/1000^2*P2050^3,IF(P2050&lt;735,666+13002/(738-P2050),IF(P2050&lt;900,545+17820/(P2050-731),650)))</f>
        <v>757.91146959382036</v>
      </c>
      <c r="S2050" s="12">
        <f>LambdaP*MassivSI/(dP/1000)/(R2050*RhoA)/(1+Q2050/3)*(D2050-P2050)*DeltaT-(EXP(Q2050/10)-1)*(D2050-D2049)</f>
        <v>0.19041911608203743</v>
      </c>
    </row>
    <row r="2051" spans="2:19" x14ac:dyDescent="0.25">
      <c r="B2051" s="3">
        <f t="shared" si="124"/>
        <v>10165</v>
      </c>
      <c r="C2051" s="14">
        <f t="shared" si="125"/>
        <v>169.41666666666666</v>
      </c>
      <c r="D2051" s="11">
        <f t="shared" si="126"/>
        <v>1100.6664201210999</v>
      </c>
      <c r="E2051" s="11">
        <f t="shared" si="127"/>
        <v>598.42628919675849</v>
      </c>
      <c r="F2051" s="11">
        <f>L2051</f>
        <v>598.42628919675849</v>
      </c>
      <c r="G2051" s="11">
        <f>P2051</f>
        <v>598.42628919675849</v>
      </c>
      <c r="H2051" s="24">
        <f>H2050+IF(Limit=Oui,MAX(0,K2050),K2050)</f>
        <v>598.42628919675849</v>
      </c>
      <c r="I2051" s="12">
        <f>Cp*RhoP/(J2051*RhoA)*dP/1000*MassivSS</f>
        <v>0.37362069618444205</v>
      </c>
      <c r="J2051" s="24">
        <f>IF(H2051&lt;600,425+0.773*H2051-1.69/1000*H2051^2+2.22/1000^2*H2051^3,IF(H2051&lt;735,666+13002/(738-H2051),IF(H2051&lt;900,545+17820/(H2051-731),650)))</f>
        <v>758.1275803444787</v>
      </c>
      <c r="K2051" s="12">
        <f>LambdaP*MassivSS/(dP/1000)/(J2051*RhoA)/(1+I2051/3)*(D2051-H2051)*DeltaT-(EXP(I2051/10)-1)*(D2051-D2050)</f>
        <v>0.19032743268832483</v>
      </c>
      <c r="L2051" s="24">
        <f>L2050+IF(Limit=Oui,MAX(0,O2050),O2050)</f>
        <v>598.42628919675849</v>
      </c>
      <c r="M2051" s="12">
        <f>Cp*RhoP/(N2051*RhoA)*dP/1000*MassivW</f>
        <v>0.37362069618444205</v>
      </c>
      <c r="N2051" s="24">
        <f>IF(L2051&lt;600,425+0.773*L2051-1.69/1000*L2051^2+2.22/1000^2*L2051^3,IF(L2051&lt;735,666+13002/(738-L2051),IF(L2051&lt;900,545+17820/(L2051-731),650)))</f>
        <v>758.1275803444787</v>
      </c>
      <c r="O2051" s="12">
        <f>LambdaP*MassivW/(dP/1000)/(N2051*RhoA)/(1+M2051/3)*(D2051-L2051)*DeltaT-(EXP(M2051/10)-1)*(D2051-D2050)</f>
        <v>0.19032743268832483</v>
      </c>
      <c r="P2051" s="24">
        <f>P2050+IF(Limit=Oui,MAX(0,S2050),S2050)</f>
        <v>598.42628919675849</v>
      </c>
      <c r="Q2051" s="12">
        <f>Cp*RhoP/(R2051*RhoA)*dP/1000*MassivSI</f>
        <v>0.37362069618444205</v>
      </c>
      <c r="R2051" s="24">
        <f>IF(P2051&lt;600,425+0.773*P2051-1.69/1000*P2051^2+2.22/1000^2*P2051^3,IF(P2051&lt;735,666+13002/(738-P2051),IF(P2051&lt;900,545+17820/(P2051-731),650)))</f>
        <v>758.1275803444787</v>
      </c>
      <c r="S2051" s="12">
        <f>LambdaP*MassivSI/(dP/1000)/(R2051*RhoA)/(1+Q2051/3)*(D2051-P2051)*DeltaT-(EXP(Q2051/10)-1)*(D2051-D2050)</f>
        <v>0.19032743268832483</v>
      </c>
    </row>
    <row r="2052" spans="2:19" x14ac:dyDescent="0.25">
      <c r="B2052" s="3">
        <f t="shared" si="124"/>
        <v>10170</v>
      </c>
      <c r="C2052" s="14">
        <f t="shared" si="125"/>
        <v>169.5</v>
      </c>
      <c r="D2052" s="11">
        <f t="shared" si="126"/>
        <v>1100.7400474426092</v>
      </c>
      <c r="E2052" s="11">
        <f t="shared" si="127"/>
        <v>598.61661662944687</v>
      </c>
      <c r="F2052" s="11">
        <f>L2052</f>
        <v>598.61661662944687</v>
      </c>
      <c r="G2052" s="11">
        <f>P2052</f>
        <v>598.61661662944687</v>
      </c>
      <c r="H2052" s="24">
        <f>H2051+IF(Limit=Oui,MAX(0,K2051),K2051)</f>
        <v>598.61661662944687</v>
      </c>
      <c r="I2052" s="12">
        <f>Cp*RhoP/(J2052*RhoA)*dP/1000*MassivSS</f>
        <v>0.37351419207812209</v>
      </c>
      <c r="J2052" s="24">
        <f>IF(H2052&lt;600,425+0.773*H2052-1.69/1000*H2052^2+2.22/1000^2*H2052^3,IF(H2052&lt;735,666+13002/(738-H2052),IF(H2052&lt;900,545+17820/(H2052-731),650)))</f>
        <v>758.34375338993073</v>
      </c>
      <c r="K2052" s="12">
        <f>LambdaP*MassivSS/(dP/1000)/(J2052*RhoA)/(1+I2052/3)*(D2052-H2052)*DeltaT-(EXP(I2052/10)-1)*(D2052-D2051)</f>
        <v>0.19023580171094023</v>
      </c>
      <c r="L2052" s="24">
        <f>L2051+IF(Limit=Oui,MAX(0,O2051),O2051)</f>
        <v>598.61661662944687</v>
      </c>
      <c r="M2052" s="12">
        <f>Cp*RhoP/(N2052*RhoA)*dP/1000*MassivW</f>
        <v>0.37351419207812209</v>
      </c>
      <c r="N2052" s="24">
        <f>IF(L2052&lt;600,425+0.773*L2052-1.69/1000*L2052^2+2.22/1000^2*L2052^3,IF(L2052&lt;735,666+13002/(738-L2052),IF(L2052&lt;900,545+17820/(L2052-731),650)))</f>
        <v>758.34375338993073</v>
      </c>
      <c r="O2052" s="12">
        <f>LambdaP*MassivW/(dP/1000)/(N2052*RhoA)/(1+M2052/3)*(D2052-L2052)*DeltaT-(EXP(M2052/10)-1)*(D2052-D2051)</f>
        <v>0.19023580171094023</v>
      </c>
      <c r="P2052" s="24">
        <f>P2051+IF(Limit=Oui,MAX(0,S2051),S2051)</f>
        <v>598.61661662944687</v>
      </c>
      <c r="Q2052" s="12">
        <f>Cp*RhoP/(R2052*RhoA)*dP/1000*MassivSI</f>
        <v>0.37351419207812209</v>
      </c>
      <c r="R2052" s="24">
        <f>IF(P2052&lt;600,425+0.773*P2052-1.69/1000*P2052^2+2.22/1000^2*P2052^3,IF(P2052&lt;735,666+13002/(738-P2052),IF(P2052&lt;900,545+17820/(P2052-731),650)))</f>
        <v>758.34375338993073</v>
      </c>
      <c r="S2052" s="12">
        <f>LambdaP*MassivSI/(dP/1000)/(R2052*RhoA)/(1+Q2052/3)*(D2052-P2052)*DeltaT-(EXP(Q2052/10)-1)*(D2052-D2051)</f>
        <v>0.19023580171094023</v>
      </c>
    </row>
    <row r="2053" spans="2:19" x14ac:dyDescent="0.25">
      <c r="B2053" s="3">
        <f t="shared" si="124"/>
        <v>10175</v>
      </c>
      <c r="C2053" s="14">
        <f t="shared" si="125"/>
        <v>169.58333333333334</v>
      </c>
      <c r="D2053" s="11">
        <f t="shared" si="126"/>
        <v>1100.8136386013857</v>
      </c>
      <c r="E2053" s="11">
        <f t="shared" si="127"/>
        <v>598.80685243115784</v>
      </c>
      <c r="F2053" s="11">
        <f>L2053</f>
        <v>598.80685243115784</v>
      </c>
      <c r="G2053" s="11">
        <f>P2053</f>
        <v>598.80685243115784</v>
      </c>
      <c r="H2053" s="24">
        <f>H2052+IF(Limit=Oui,MAX(0,K2052),K2052)</f>
        <v>598.80685243115784</v>
      </c>
      <c r="I2053" s="12">
        <f>Cp*RhoP/(J2053*RhoA)*dP/1000*MassivSS</f>
        <v>0.37340771805314127</v>
      </c>
      <c r="J2053" s="24">
        <f>IF(H2053&lt;600,425+0.773*H2053-1.69/1000*H2053^2+2.22/1000^2*H2053^3,IF(H2053&lt;735,666+13002/(738-H2053),IF(H2053&lt;900,545+17820/(H2053-731),650)))</f>
        <v>758.5599886412092</v>
      </c>
      <c r="K2053" s="12">
        <f>LambdaP*MassivSS/(dP/1000)/(J2053*RhoA)/(1+I2053/3)*(D2053-H2053)*DeltaT-(EXP(I2053/10)-1)*(D2053-D2052)</f>
        <v>0.19014422314556839</v>
      </c>
      <c r="L2053" s="24">
        <f>L2052+IF(Limit=Oui,MAX(0,O2052),O2052)</f>
        <v>598.80685243115784</v>
      </c>
      <c r="M2053" s="12">
        <f>Cp*RhoP/(N2053*RhoA)*dP/1000*MassivW</f>
        <v>0.37340771805314127</v>
      </c>
      <c r="N2053" s="24">
        <f>IF(L2053&lt;600,425+0.773*L2053-1.69/1000*L2053^2+2.22/1000^2*L2053^3,IF(L2053&lt;735,666+13002/(738-L2053),IF(L2053&lt;900,545+17820/(L2053-731),650)))</f>
        <v>758.5599886412092</v>
      </c>
      <c r="O2053" s="12">
        <f>LambdaP*MassivW/(dP/1000)/(N2053*RhoA)/(1+M2053/3)*(D2053-L2053)*DeltaT-(EXP(M2053/10)-1)*(D2053-D2052)</f>
        <v>0.19014422314556839</v>
      </c>
      <c r="P2053" s="24">
        <f>P2052+IF(Limit=Oui,MAX(0,S2052),S2052)</f>
        <v>598.80685243115784</v>
      </c>
      <c r="Q2053" s="12">
        <f>Cp*RhoP/(R2053*RhoA)*dP/1000*MassivSI</f>
        <v>0.37340771805314127</v>
      </c>
      <c r="R2053" s="24">
        <f>IF(P2053&lt;600,425+0.773*P2053-1.69/1000*P2053^2+2.22/1000^2*P2053^3,IF(P2053&lt;735,666+13002/(738-P2053),IF(P2053&lt;900,545+17820/(P2053-731),650)))</f>
        <v>758.5599886412092</v>
      </c>
      <c r="S2053" s="12">
        <f>LambdaP*MassivSI/(dP/1000)/(R2053*RhoA)/(1+Q2053/3)*(D2053-P2053)*DeltaT-(EXP(Q2053/10)-1)*(D2053-D2052)</f>
        <v>0.19014422314556839</v>
      </c>
    </row>
    <row r="2054" spans="2:19" x14ac:dyDescent="0.25">
      <c r="B2054" s="3">
        <f t="shared" si="124"/>
        <v>10180</v>
      </c>
      <c r="C2054" s="14">
        <f t="shared" si="125"/>
        <v>169.66666666666666</v>
      </c>
      <c r="D2054" s="11">
        <f t="shared" si="126"/>
        <v>1100.8871936329347</v>
      </c>
      <c r="E2054" s="11">
        <f t="shared" si="127"/>
        <v>598.99699665430342</v>
      </c>
      <c r="F2054" s="11">
        <f>L2054</f>
        <v>598.99699665430342</v>
      </c>
      <c r="G2054" s="11">
        <f>P2054</f>
        <v>598.99699665430342</v>
      </c>
      <c r="H2054" s="24">
        <f>H2053+IF(Limit=Oui,MAX(0,K2053),K2053)</f>
        <v>598.99699665430342</v>
      </c>
      <c r="I2054" s="12">
        <f>Cp*RhoP/(J2054*RhoA)*dP/1000*MassivSS</f>
        <v>0.37330127415372438</v>
      </c>
      <c r="J2054" s="24">
        <f>IF(H2054&lt;600,425+0.773*H2054-1.69/1000*H2054^2+2.22/1000^2*H2054^3,IF(H2054&lt;735,666+13002/(738-H2054),IF(H2054&lt;900,545+17820/(H2054-731),650)))</f>
        <v>758.77628600937555</v>
      </c>
      <c r="K2054" s="12">
        <f>LambdaP*MassivSS/(dP/1000)/(J2054*RhoA)/(1+I2054/3)*(D2054-H2054)*DeltaT-(EXP(I2054/10)-1)*(D2054-D2053)</f>
        <v>0.19005269698788968</v>
      </c>
      <c r="L2054" s="24">
        <f>L2053+IF(Limit=Oui,MAX(0,O2053),O2053)</f>
        <v>598.99699665430342</v>
      </c>
      <c r="M2054" s="12">
        <f>Cp*RhoP/(N2054*RhoA)*dP/1000*MassivW</f>
        <v>0.37330127415372438</v>
      </c>
      <c r="N2054" s="24">
        <f>IF(L2054&lt;600,425+0.773*L2054-1.69/1000*L2054^2+2.22/1000^2*L2054^3,IF(L2054&lt;735,666+13002/(738-L2054),IF(L2054&lt;900,545+17820/(L2054-731),650)))</f>
        <v>758.77628600937555</v>
      </c>
      <c r="O2054" s="12">
        <f>LambdaP*MassivW/(dP/1000)/(N2054*RhoA)/(1+M2054/3)*(D2054-L2054)*DeltaT-(EXP(M2054/10)-1)*(D2054-D2053)</f>
        <v>0.19005269698788968</v>
      </c>
      <c r="P2054" s="24">
        <f>P2053+IF(Limit=Oui,MAX(0,S2053),S2053)</f>
        <v>598.99699665430342</v>
      </c>
      <c r="Q2054" s="12">
        <f>Cp*RhoP/(R2054*RhoA)*dP/1000*MassivSI</f>
        <v>0.37330127415372438</v>
      </c>
      <c r="R2054" s="24">
        <f>IF(P2054&lt;600,425+0.773*P2054-1.69/1000*P2054^2+2.22/1000^2*P2054^3,IF(P2054&lt;735,666+13002/(738-P2054),IF(P2054&lt;900,545+17820/(P2054-731),650)))</f>
        <v>758.77628600937555</v>
      </c>
      <c r="S2054" s="12">
        <f>LambdaP*MassivSI/(dP/1000)/(R2054*RhoA)/(1+Q2054/3)*(D2054-P2054)*DeltaT-(EXP(Q2054/10)-1)*(D2054-D2053)</f>
        <v>0.19005269698788968</v>
      </c>
    </row>
    <row r="2055" spans="2:19" x14ac:dyDescent="0.25">
      <c r="B2055" s="3">
        <f t="shared" si="124"/>
        <v>10185</v>
      </c>
      <c r="C2055" s="14">
        <f t="shared" si="125"/>
        <v>169.75</v>
      </c>
      <c r="D2055" s="11">
        <f t="shared" si="126"/>
        <v>1100.9607125727105</v>
      </c>
      <c r="E2055" s="11">
        <f t="shared" si="127"/>
        <v>599.18704935129131</v>
      </c>
      <c r="F2055" s="11">
        <f>L2055</f>
        <v>599.18704935129131</v>
      </c>
      <c r="G2055" s="11">
        <f>P2055</f>
        <v>599.18704935129131</v>
      </c>
      <c r="H2055" s="24">
        <f>H2054+IF(Limit=Oui,MAX(0,K2054),K2054)</f>
        <v>599.18704935129131</v>
      </c>
      <c r="I2055" s="12">
        <f>Cp*RhoP/(J2055*RhoA)*dP/1000*MassivSS</f>
        <v>0.37319486042396699</v>
      </c>
      <c r="J2055" s="24">
        <f>IF(H2055&lt;600,425+0.773*H2055-1.69/1000*H2055^2+2.22/1000^2*H2055^3,IF(H2055&lt;735,666+13002/(738-H2055),IF(H2055&lt;900,545+17820/(H2055-731),650)))</f>
        <v>758.99264540552053</v>
      </c>
      <c r="K2055" s="12">
        <f>LambdaP*MassivSS/(dP/1000)/(J2055*RhoA)/(1+I2055/3)*(D2055-H2055)*DeltaT-(EXP(I2055/10)-1)*(D2055-D2054)</f>
        <v>0.18996122323340828</v>
      </c>
      <c r="L2055" s="24">
        <f>L2054+IF(Limit=Oui,MAX(0,O2054),O2054)</f>
        <v>599.18704935129131</v>
      </c>
      <c r="M2055" s="12">
        <f>Cp*RhoP/(N2055*RhoA)*dP/1000*MassivW</f>
        <v>0.37319486042396699</v>
      </c>
      <c r="N2055" s="24">
        <f>IF(L2055&lt;600,425+0.773*L2055-1.69/1000*L2055^2+2.22/1000^2*L2055^3,IF(L2055&lt;735,666+13002/(738-L2055),IF(L2055&lt;900,545+17820/(L2055-731),650)))</f>
        <v>758.99264540552053</v>
      </c>
      <c r="O2055" s="12">
        <f>LambdaP*MassivW/(dP/1000)/(N2055*RhoA)/(1+M2055/3)*(D2055-L2055)*DeltaT-(EXP(M2055/10)-1)*(D2055-D2054)</f>
        <v>0.18996122323340828</v>
      </c>
      <c r="P2055" s="24">
        <f>P2054+IF(Limit=Oui,MAX(0,S2054),S2054)</f>
        <v>599.18704935129131</v>
      </c>
      <c r="Q2055" s="12">
        <f>Cp*RhoP/(R2055*RhoA)*dP/1000*MassivSI</f>
        <v>0.37319486042396699</v>
      </c>
      <c r="R2055" s="24">
        <f>IF(P2055&lt;600,425+0.773*P2055-1.69/1000*P2055^2+2.22/1000^2*P2055^3,IF(P2055&lt;735,666+13002/(738-P2055),IF(P2055&lt;900,545+17820/(P2055-731),650)))</f>
        <v>758.99264540552053</v>
      </c>
      <c r="S2055" s="12">
        <f>LambdaP*MassivSI/(dP/1000)/(R2055*RhoA)/(1+Q2055/3)*(D2055-P2055)*DeltaT-(EXP(Q2055/10)-1)*(D2055-D2054)</f>
        <v>0.18996122323340828</v>
      </c>
    </row>
    <row r="2056" spans="2:19" x14ac:dyDescent="0.25">
      <c r="B2056" s="3">
        <f t="shared" si="124"/>
        <v>10190</v>
      </c>
      <c r="C2056" s="14">
        <f t="shared" si="125"/>
        <v>169.83333333333334</v>
      </c>
      <c r="D2056" s="11">
        <f t="shared" si="126"/>
        <v>1101.034195456114</v>
      </c>
      <c r="E2056" s="11">
        <f t="shared" si="127"/>
        <v>599.37701057452466</v>
      </c>
      <c r="F2056" s="11">
        <f>L2056</f>
        <v>599.37701057452466</v>
      </c>
      <c r="G2056" s="11">
        <f>P2056</f>
        <v>599.37701057452466</v>
      </c>
      <c r="H2056" s="24">
        <f>H2055+IF(Limit=Oui,MAX(0,K2055),K2055)</f>
        <v>599.37701057452466</v>
      </c>
      <c r="I2056" s="12">
        <f>Cp*RhoP/(J2056*RhoA)*dP/1000*MassivSS</f>
        <v>0.37308847690783514</v>
      </c>
      <c r="J2056" s="24">
        <f>IF(H2056&lt;600,425+0.773*H2056-1.69/1000*H2056^2+2.22/1000^2*H2056^3,IF(H2056&lt;735,666+13002/(738-H2056),IF(H2056&lt;900,545+17820/(H2056-731),650)))</f>
        <v>759.20906674076434</v>
      </c>
      <c r="K2056" s="12">
        <f>LambdaP*MassivSS/(dP/1000)/(J2056*RhoA)/(1+I2056/3)*(D2056-H2056)*DeltaT-(EXP(I2056/10)-1)*(D2056-D2055)</f>
        <v>0.18986980187764121</v>
      </c>
      <c r="L2056" s="24">
        <f>L2055+IF(Limit=Oui,MAX(0,O2055),O2055)</f>
        <v>599.37701057452466</v>
      </c>
      <c r="M2056" s="12">
        <f>Cp*RhoP/(N2056*RhoA)*dP/1000*MassivW</f>
        <v>0.37308847690783514</v>
      </c>
      <c r="N2056" s="24">
        <f>IF(L2056&lt;600,425+0.773*L2056-1.69/1000*L2056^2+2.22/1000^2*L2056^3,IF(L2056&lt;735,666+13002/(738-L2056),IF(L2056&lt;900,545+17820/(L2056-731),650)))</f>
        <v>759.20906674076434</v>
      </c>
      <c r="O2056" s="12">
        <f>LambdaP*MassivW/(dP/1000)/(N2056*RhoA)/(1+M2056/3)*(D2056-L2056)*DeltaT-(EXP(M2056/10)-1)*(D2056-D2055)</f>
        <v>0.18986980187764121</v>
      </c>
      <c r="P2056" s="24">
        <f>P2055+IF(Limit=Oui,MAX(0,S2055),S2055)</f>
        <v>599.37701057452466</v>
      </c>
      <c r="Q2056" s="12">
        <f>Cp*RhoP/(R2056*RhoA)*dP/1000*MassivSI</f>
        <v>0.37308847690783514</v>
      </c>
      <c r="R2056" s="24">
        <f>IF(P2056&lt;600,425+0.773*P2056-1.69/1000*P2056^2+2.22/1000^2*P2056^3,IF(P2056&lt;735,666+13002/(738-P2056),IF(P2056&lt;900,545+17820/(P2056-731),650)))</f>
        <v>759.20906674076434</v>
      </c>
      <c r="S2056" s="12">
        <f>LambdaP*MassivSI/(dP/1000)/(R2056*RhoA)/(1+Q2056/3)*(D2056-P2056)*DeltaT-(EXP(Q2056/10)-1)*(D2056-D2055)</f>
        <v>0.18986980187764121</v>
      </c>
    </row>
    <row r="2057" spans="2:19" x14ac:dyDescent="0.25">
      <c r="B2057" s="3">
        <f t="shared" si="124"/>
        <v>10195</v>
      </c>
      <c r="C2057" s="14">
        <f t="shared" si="125"/>
        <v>169.91666666666666</v>
      </c>
      <c r="D2057" s="11">
        <f t="shared" si="126"/>
        <v>1101.1076423184948</v>
      </c>
      <c r="E2057" s="11">
        <f t="shared" si="127"/>
        <v>599.56688037640231</v>
      </c>
      <c r="F2057" s="11">
        <f>L2057</f>
        <v>599.56688037640231</v>
      </c>
      <c r="G2057" s="11">
        <f>P2057</f>
        <v>599.56688037640231</v>
      </c>
      <c r="H2057" s="24">
        <f>H2056+IF(Limit=Oui,MAX(0,K2056),K2056)</f>
        <v>599.56688037640231</v>
      </c>
      <c r="I2057" s="12">
        <f>Cp*RhoP/(J2057*RhoA)*dP/1000*MassivSS</f>
        <v>0.37298212364916539</v>
      </c>
      <c r="J2057" s="24">
        <f>IF(H2057&lt;600,425+0.773*H2057-1.69/1000*H2057^2+2.22/1000^2*H2057^3,IF(H2057&lt;735,666+13002/(738-H2057),IF(H2057&lt;900,545+17820/(H2057-731),650)))</f>
        <v>759.42554992625719</v>
      </c>
      <c r="K2057" s="12">
        <f>LambdaP*MassivSS/(dP/1000)/(J2057*RhoA)/(1+I2057/3)*(D2057-H2057)*DeltaT-(EXP(I2057/10)-1)*(D2057-D2056)</f>
        <v>0.18977843291595539</v>
      </c>
      <c r="L2057" s="24">
        <f>L2056+IF(Limit=Oui,MAX(0,O2056),O2056)</f>
        <v>599.56688037640231</v>
      </c>
      <c r="M2057" s="12">
        <f>Cp*RhoP/(N2057*RhoA)*dP/1000*MassivW</f>
        <v>0.37298212364916539</v>
      </c>
      <c r="N2057" s="24">
        <f>IF(L2057&lt;600,425+0.773*L2057-1.69/1000*L2057^2+2.22/1000^2*L2057^3,IF(L2057&lt;735,666+13002/(738-L2057),IF(L2057&lt;900,545+17820/(L2057-731),650)))</f>
        <v>759.42554992625719</v>
      </c>
      <c r="O2057" s="12">
        <f>LambdaP*MassivW/(dP/1000)/(N2057*RhoA)/(1+M2057/3)*(D2057-L2057)*DeltaT-(EXP(M2057/10)-1)*(D2057-D2056)</f>
        <v>0.18977843291595539</v>
      </c>
      <c r="P2057" s="24">
        <f>P2056+IF(Limit=Oui,MAX(0,S2056),S2056)</f>
        <v>599.56688037640231</v>
      </c>
      <c r="Q2057" s="12">
        <f>Cp*RhoP/(R2057*RhoA)*dP/1000*MassivSI</f>
        <v>0.37298212364916539</v>
      </c>
      <c r="R2057" s="24">
        <f>IF(P2057&lt;600,425+0.773*P2057-1.69/1000*P2057^2+2.22/1000^2*P2057^3,IF(P2057&lt;735,666+13002/(738-P2057),IF(P2057&lt;900,545+17820/(P2057-731),650)))</f>
        <v>759.42554992625719</v>
      </c>
      <c r="S2057" s="12">
        <f>LambdaP*MassivSI/(dP/1000)/(R2057*RhoA)/(1+Q2057/3)*(D2057-P2057)*DeltaT-(EXP(Q2057/10)-1)*(D2057-D2056)</f>
        <v>0.18977843291595539</v>
      </c>
    </row>
    <row r="2058" spans="2:19" x14ac:dyDescent="0.25">
      <c r="B2058" s="3">
        <f t="shared" si="124"/>
        <v>10200</v>
      </c>
      <c r="C2058" s="14">
        <f t="shared" si="125"/>
        <v>170</v>
      </c>
      <c r="D2058" s="11">
        <f t="shared" si="126"/>
        <v>1101.1810531951503</v>
      </c>
      <c r="E2058" s="11">
        <f t="shared" si="127"/>
        <v>599.75665880931831</v>
      </c>
      <c r="F2058" s="11">
        <f>L2058</f>
        <v>599.75665880931831</v>
      </c>
      <c r="G2058" s="11">
        <f>P2058</f>
        <v>599.75665880931831</v>
      </c>
      <c r="H2058" s="24">
        <f>H2057+IF(Limit=Oui,MAX(0,K2057),K2057)</f>
        <v>599.75665880931831</v>
      </c>
      <c r="I2058" s="12">
        <f>Cp*RhoP/(J2058*RhoA)*dP/1000*MassivSS</f>
        <v>0.37287580069166565</v>
      </c>
      <c r="J2058" s="24">
        <f>IF(H2058&lt;600,425+0.773*H2058-1.69/1000*H2058^2+2.22/1000^2*H2058^3,IF(H2058&lt;735,666+13002/(738-H2058),IF(H2058&lt;900,545+17820/(H2058-731),650)))</f>
        <v>759.64209487317851</v>
      </c>
      <c r="K2058" s="12">
        <f>LambdaP*MassivSS/(dP/1000)/(J2058*RhoA)/(1+I2058/3)*(D2058-H2058)*DeltaT-(EXP(I2058/10)-1)*(D2058-D2057)</f>
        <v>0.18968711634363664</v>
      </c>
      <c r="L2058" s="24">
        <f>L2057+IF(Limit=Oui,MAX(0,O2057),O2057)</f>
        <v>599.75665880931831</v>
      </c>
      <c r="M2058" s="12">
        <f>Cp*RhoP/(N2058*RhoA)*dP/1000*MassivW</f>
        <v>0.37287580069166565</v>
      </c>
      <c r="N2058" s="24">
        <f>IF(L2058&lt;600,425+0.773*L2058-1.69/1000*L2058^2+2.22/1000^2*L2058^3,IF(L2058&lt;735,666+13002/(738-L2058),IF(L2058&lt;900,545+17820/(L2058-731),650)))</f>
        <v>759.64209487317851</v>
      </c>
      <c r="O2058" s="12">
        <f>LambdaP*MassivW/(dP/1000)/(N2058*RhoA)/(1+M2058/3)*(D2058-L2058)*DeltaT-(EXP(M2058/10)-1)*(D2058-D2057)</f>
        <v>0.18968711634363664</v>
      </c>
      <c r="P2058" s="24">
        <f>P2057+IF(Limit=Oui,MAX(0,S2057),S2057)</f>
        <v>599.75665880931831</v>
      </c>
      <c r="Q2058" s="12">
        <f>Cp*RhoP/(R2058*RhoA)*dP/1000*MassivSI</f>
        <v>0.37287580069166565</v>
      </c>
      <c r="R2058" s="24">
        <f>IF(P2058&lt;600,425+0.773*P2058-1.69/1000*P2058^2+2.22/1000^2*P2058^3,IF(P2058&lt;735,666+13002/(738-P2058),IF(P2058&lt;900,545+17820/(P2058-731),650)))</f>
        <v>759.64209487317851</v>
      </c>
      <c r="S2058" s="12">
        <f>LambdaP*MassivSI/(dP/1000)/(R2058*RhoA)/(1+Q2058/3)*(D2058-P2058)*DeltaT-(EXP(Q2058/10)-1)*(D2058-D2057)</f>
        <v>0.18968711634363664</v>
      </c>
    </row>
    <row r="2059" spans="2:19" x14ac:dyDescent="0.25">
      <c r="B2059" s="3">
        <f t="shared" si="124"/>
        <v>10205</v>
      </c>
      <c r="C2059" s="14">
        <f t="shared" si="125"/>
        <v>170.08333333333334</v>
      </c>
      <c r="D2059" s="11">
        <f t="shared" si="126"/>
        <v>1101.2544281213263</v>
      </c>
      <c r="E2059" s="11">
        <f t="shared" si="127"/>
        <v>599.94634592566194</v>
      </c>
      <c r="F2059" s="11">
        <f>L2059</f>
        <v>599.94634592566194</v>
      </c>
      <c r="G2059" s="11">
        <f>P2059</f>
        <v>599.94634592566194</v>
      </c>
      <c r="H2059" s="24">
        <f>H2058+IF(Limit=Oui,MAX(0,K2058),K2058)</f>
        <v>599.94634592566194</v>
      </c>
      <c r="I2059" s="12">
        <f>Cp*RhoP/(J2059*RhoA)*dP/1000*MassivSS</f>
        <v>0.37276950807891435</v>
      </c>
      <c r="J2059" s="24">
        <f>IF(H2059&lt;600,425+0.773*H2059-1.69/1000*H2059^2+2.22/1000^2*H2059^3,IF(H2059&lt;735,666+13002/(738-H2059),IF(H2059&lt;900,545+17820/(H2059-731),650)))</f>
        <v>759.85870149273842</v>
      </c>
      <c r="K2059" s="12">
        <f>LambdaP*MassivSS/(dP/1000)/(J2059*RhoA)/(1+I2059/3)*(D2059-H2059)*DeltaT-(EXP(I2059/10)-1)*(D2059-D2058)</f>
        <v>0.18959585215590724</v>
      </c>
      <c r="L2059" s="24">
        <f>L2058+IF(Limit=Oui,MAX(0,O2058),O2058)</f>
        <v>599.94634592566194</v>
      </c>
      <c r="M2059" s="12">
        <f>Cp*RhoP/(N2059*RhoA)*dP/1000*MassivW</f>
        <v>0.37276950807891435</v>
      </c>
      <c r="N2059" s="24">
        <f>IF(L2059&lt;600,425+0.773*L2059-1.69/1000*L2059^2+2.22/1000^2*L2059^3,IF(L2059&lt;735,666+13002/(738-L2059),IF(L2059&lt;900,545+17820/(L2059-731),650)))</f>
        <v>759.85870149273842</v>
      </c>
      <c r="O2059" s="12">
        <f>LambdaP*MassivW/(dP/1000)/(N2059*RhoA)/(1+M2059/3)*(D2059-L2059)*DeltaT-(EXP(M2059/10)-1)*(D2059-D2058)</f>
        <v>0.18959585215590724</v>
      </c>
      <c r="P2059" s="24">
        <f>P2058+IF(Limit=Oui,MAX(0,S2058),S2058)</f>
        <v>599.94634592566194</v>
      </c>
      <c r="Q2059" s="12">
        <f>Cp*RhoP/(R2059*RhoA)*dP/1000*MassivSI</f>
        <v>0.37276950807891435</v>
      </c>
      <c r="R2059" s="24">
        <f>IF(P2059&lt;600,425+0.773*P2059-1.69/1000*P2059^2+2.22/1000^2*P2059^3,IF(P2059&lt;735,666+13002/(738-P2059),IF(P2059&lt;900,545+17820/(P2059-731),650)))</f>
        <v>759.85870149273842</v>
      </c>
      <c r="S2059" s="12">
        <f>LambdaP*MassivSI/(dP/1000)/(R2059*RhoA)/(1+Q2059/3)*(D2059-P2059)*DeltaT-(EXP(Q2059/10)-1)*(D2059-D2058)</f>
        <v>0.18959585215590724</v>
      </c>
    </row>
    <row r="2060" spans="2:19" x14ac:dyDescent="0.25">
      <c r="B2060" s="3">
        <f t="shared" si="124"/>
        <v>10210</v>
      </c>
      <c r="C2060" s="14">
        <f t="shared" si="125"/>
        <v>170.16666666666666</v>
      </c>
      <c r="D2060" s="11">
        <f t="shared" si="126"/>
        <v>1101.3277671322162</v>
      </c>
      <c r="E2060" s="11">
        <f t="shared" si="127"/>
        <v>600.13594177781783</v>
      </c>
      <c r="F2060" s="11">
        <f>L2060</f>
        <v>600.13594177781783</v>
      </c>
      <c r="G2060" s="11">
        <f>P2060</f>
        <v>600.13594177781783</v>
      </c>
      <c r="H2060" s="24">
        <f>H2059+IF(Limit=Oui,MAX(0,K2059),K2059)</f>
        <v>600.13594177781783</v>
      </c>
      <c r="I2060" s="12">
        <f>Cp*RhoP/(J2060*RhoA)*dP/1000*MassivSS</f>
        <v>0.37254809809878581</v>
      </c>
      <c r="J2060" s="24">
        <f>IF(H2060&lt;600,425+0.773*H2060-1.69/1000*H2060^2+2.22/1000^2*H2060^3,IF(H2060&lt;735,666+13002/(738-H2060),IF(H2060&lt;900,545+17820/(H2060-731),650)))</f>
        <v>760.31029499397107</v>
      </c>
      <c r="K2060" s="12">
        <f>LambdaP*MassivSS/(dP/1000)/(J2060*RhoA)/(1+I2060/3)*(D2060-H2060)*DeltaT-(EXP(I2060/10)-1)*(D2060-D2059)</f>
        <v>0.18945266541720382</v>
      </c>
      <c r="L2060" s="24">
        <f>L2059+IF(Limit=Oui,MAX(0,O2059),O2059)</f>
        <v>600.13594177781783</v>
      </c>
      <c r="M2060" s="12">
        <f>Cp*RhoP/(N2060*RhoA)*dP/1000*MassivW</f>
        <v>0.37254809809878581</v>
      </c>
      <c r="N2060" s="24">
        <f>IF(L2060&lt;600,425+0.773*L2060-1.69/1000*L2060^2+2.22/1000^2*L2060^3,IF(L2060&lt;735,666+13002/(738-L2060),IF(L2060&lt;900,545+17820/(L2060-731),650)))</f>
        <v>760.31029499397107</v>
      </c>
      <c r="O2060" s="12">
        <f>LambdaP*MassivW/(dP/1000)/(N2060*RhoA)/(1+M2060/3)*(D2060-L2060)*DeltaT-(EXP(M2060/10)-1)*(D2060-D2059)</f>
        <v>0.18945266541720382</v>
      </c>
      <c r="P2060" s="24">
        <f>P2059+IF(Limit=Oui,MAX(0,S2059),S2059)</f>
        <v>600.13594177781783</v>
      </c>
      <c r="Q2060" s="12">
        <f>Cp*RhoP/(R2060*RhoA)*dP/1000*MassivSI</f>
        <v>0.37254809809878581</v>
      </c>
      <c r="R2060" s="24">
        <f>IF(P2060&lt;600,425+0.773*P2060-1.69/1000*P2060^2+2.22/1000^2*P2060^3,IF(P2060&lt;735,666+13002/(738-P2060),IF(P2060&lt;900,545+17820/(P2060-731),650)))</f>
        <v>760.31029499397107</v>
      </c>
      <c r="S2060" s="12">
        <f>LambdaP*MassivSI/(dP/1000)/(R2060*RhoA)/(1+Q2060/3)*(D2060-P2060)*DeltaT-(EXP(Q2060/10)-1)*(D2060-D2059)</f>
        <v>0.18945266541720382</v>
      </c>
    </row>
    <row r="2061" spans="2:19" x14ac:dyDescent="0.25">
      <c r="B2061" s="3">
        <f t="shared" si="124"/>
        <v>10215</v>
      </c>
      <c r="C2061" s="14">
        <f t="shared" si="125"/>
        <v>170.25</v>
      </c>
      <c r="D2061" s="11">
        <f t="shared" si="126"/>
        <v>1101.4010702629623</v>
      </c>
      <c r="E2061" s="11">
        <f t="shared" si="127"/>
        <v>600.32539444323504</v>
      </c>
      <c r="F2061" s="11">
        <f>L2061</f>
        <v>600.32539444323504</v>
      </c>
      <c r="G2061" s="11">
        <f>P2061</f>
        <v>600.32539444323504</v>
      </c>
      <c r="H2061" s="24">
        <f>H2060+IF(Limit=Oui,MAX(0,K2060),K2060)</f>
        <v>600.32539444323504</v>
      </c>
      <c r="I2061" s="12">
        <f>Cp*RhoP/(J2061*RhoA)*dP/1000*MassivSS</f>
        <v>0.37248451768689189</v>
      </c>
      <c r="J2061" s="24">
        <f>IF(H2061&lt;600,425+0.773*H2061-1.69/1000*H2061^2+2.22/1000^2*H2061^3,IF(H2061&lt;735,666+13002/(738-H2061),IF(H2061&lt;900,545+17820/(H2061-731),650)))</f>
        <v>760.44007445976752</v>
      </c>
      <c r="K2061" s="12">
        <f>LambdaP*MassivSS/(dP/1000)/(J2061*RhoA)/(1+I2061/3)*(D2061-H2061)*DeltaT-(EXP(I2061/10)-1)*(D2061-D2060)</f>
        <v>0.18938078349028586</v>
      </c>
      <c r="L2061" s="24">
        <f>L2060+IF(Limit=Oui,MAX(0,O2060),O2060)</f>
        <v>600.32539444323504</v>
      </c>
      <c r="M2061" s="12">
        <f>Cp*RhoP/(N2061*RhoA)*dP/1000*MassivW</f>
        <v>0.37248451768689189</v>
      </c>
      <c r="N2061" s="24">
        <f>IF(L2061&lt;600,425+0.773*L2061-1.69/1000*L2061^2+2.22/1000^2*L2061^3,IF(L2061&lt;735,666+13002/(738-L2061),IF(L2061&lt;900,545+17820/(L2061-731),650)))</f>
        <v>760.44007445976752</v>
      </c>
      <c r="O2061" s="12">
        <f>LambdaP*MassivW/(dP/1000)/(N2061*RhoA)/(1+M2061/3)*(D2061-L2061)*DeltaT-(EXP(M2061/10)-1)*(D2061-D2060)</f>
        <v>0.18938078349028586</v>
      </c>
      <c r="P2061" s="24">
        <f>P2060+IF(Limit=Oui,MAX(0,S2060),S2060)</f>
        <v>600.32539444323504</v>
      </c>
      <c r="Q2061" s="12">
        <f>Cp*RhoP/(R2061*RhoA)*dP/1000*MassivSI</f>
        <v>0.37248451768689189</v>
      </c>
      <c r="R2061" s="24">
        <f>IF(P2061&lt;600,425+0.773*P2061-1.69/1000*P2061^2+2.22/1000^2*P2061^3,IF(P2061&lt;735,666+13002/(738-P2061),IF(P2061&lt;900,545+17820/(P2061-731),650)))</f>
        <v>760.44007445976752</v>
      </c>
      <c r="S2061" s="12">
        <f>LambdaP*MassivSI/(dP/1000)/(R2061*RhoA)/(1+Q2061/3)*(D2061-P2061)*DeltaT-(EXP(Q2061/10)-1)*(D2061-D2060)</f>
        <v>0.18938078349028586</v>
      </c>
    </row>
    <row r="2062" spans="2:19" x14ac:dyDescent="0.25">
      <c r="B2062" s="3">
        <f t="shared" si="124"/>
        <v>10220</v>
      </c>
      <c r="C2062" s="14">
        <f t="shared" si="125"/>
        <v>170.33333333333334</v>
      </c>
      <c r="D2062" s="11">
        <f t="shared" si="126"/>
        <v>1101.4743375486553</v>
      </c>
      <c r="E2062" s="11">
        <f t="shared" si="127"/>
        <v>600.51477522672531</v>
      </c>
      <c r="F2062" s="11">
        <f>L2062</f>
        <v>600.51477522672531</v>
      </c>
      <c r="G2062" s="11">
        <f>P2062</f>
        <v>600.51477522672531</v>
      </c>
      <c r="H2062" s="24">
        <f>H2061+IF(Limit=Oui,MAX(0,K2061),K2061)</f>
        <v>600.51477522672531</v>
      </c>
      <c r="I2062" s="12">
        <f>Cp*RhoP/(J2062*RhoA)*dP/1000*MassivSS</f>
        <v>0.37242080804791011</v>
      </c>
      <c r="J2062" s="24">
        <f>IF(H2062&lt;600,425+0.773*H2062-1.69/1000*H2062^2+2.22/1000^2*H2062^3,IF(H2062&lt;735,666+13002/(738-H2062),IF(H2062&lt;900,545+17820/(H2062-731),650)))</f>
        <v>760.57016214972521</v>
      </c>
      <c r="K2062" s="12">
        <f>LambdaP*MassivSS/(dP/1000)/(J2062*RhoA)/(1+I2062/3)*(D2062-H2062)*DeltaT-(EXP(I2062/10)-1)*(D2062-D2061)</f>
        <v>0.18930886769007227</v>
      </c>
      <c r="L2062" s="24">
        <f>L2061+IF(Limit=Oui,MAX(0,O2061),O2061)</f>
        <v>600.51477522672531</v>
      </c>
      <c r="M2062" s="12">
        <f>Cp*RhoP/(N2062*RhoA)*dP/1000*MassivW</f>
        <v>0.37242080804791011</v>
      </c>
      <c r="N2062" s="24">
        <f>IF(L2062&lt;600,425+0.773*L2062-1.69/1000*L2062^2+2.22/1000^2*L2062^3,IF(L2062&lt;735,666+13002/(738-L2062),IF(L2062&lt;900,545+17820/(L2062-731),650)))</f>
        <v>760.57016214972521</v>
      </c>
      <c r="O2062" s="12">
        <f>LambdaP*MassivW/(dP/1000)/(N2062*RhoA)/(1+M2062/3)*(D2062-L2062)*DeltaT-(EXP(M2062/10)-1)*(D2062-D2061)</f>
        <v>0.18930886769007227</v>
      </c>
      <c r="P2062" s="24">
        <f>P2061+IF(Limit=Oui,MAX(0,S2061),S2061)</f>
        <v>600.51477522672531</v>
      </c>
      <c r="Q2062" s="12">
        <f>Cp*RhoP/(R2062*RhoA)*dP/1000*MassivSI</f>
        <v>0.37242080804791011</v>
      </c>
      <c r="R2062" s="24">
        <f>IF(P2062&lt;600,425+0.773*P2062-1.69/1000*P2062^2+2.22/1000^2*P2062^3,IF(P2062&lt;735,666+13002/(738-P2062),IF(P2062&lt;900,545+17820/(P2062-731),650)))</f>
        <v>760.57016214972521</v>
      </c>
      <c r="S2062" s="12">
        <f>LambdaP*MassivSI/(dP/1000)/(R2062*RhoA)/(1+Q2062/3)*(D2062-P2062)*DeltaT-(EXP(Q2062/10)-1)*(D2062-D2061)</f>
        <v>0.18930886769007227</v>
      </c>
    </row>
    <row r="2063" spans="2:19" x14ac:dyDescent="0.25">
      <c r="B2063" s="3">
        <f t="shared" si="124"/>
        <v>10225</v>
      </c>
      <c r="C2063" s="14">
        <f t="shared" si="125"/>
        <v>170.41666666666666</v>
      </c>
      <c r="D2063" s="11">
        <f t="shared" si="126"/>
        <v>1101.5475690243343</v>
      </c>
      <c r="E2063" s="11">
        <f t="shared" si="127"/>
        <v>600.70408409441541</v>
      </c>
      <c r="F2063" s="11">
        <f>L2063</f>
        <v>600.70408409441541</v>
      </c>
      <c r="G2063" s="11">
        <f>P2063</f>
        <v>600.70408409441541</v>
      </c>
      <c r="H2063" s="24">
        <f>H2062+IF(Limit=Oui,MAX(0,K2062),K2062)</f>
        <v>600.70408409441541</v>
      </c>
      <c r="I2063" s="12">
        <f>Cp*RhoP/(J2063*RhoA)*dP/1000*MassivSS</f>
        <v>0.37235696881270519</v>
      </c>
      <c r="J2063" s="24">
        <f>IF(H2063&lt;600,425+0.773*H2063-1.69/1000*H2063^2+2.22/1000^2*H2063^3,IF(H2063&lt;735,666+13002/(738-H2063),IF(H2063&lt;900,545+17820/(H2063-731),650)))</f>
        <v>760.70055911161398</v>
      </c>
      <c r="K2063" s="12">
        <f>LambdaP*MassivSS/(dP/1000)/(J2063*RhoA)/(1+I2063/3)*(D2063-H2063)*DeltaT-(EXP(I2063/10)-1)*(D2063-D2062)</f>
        <v>0.18923691790654576</v>
      </c>
      <c r="L2063" s="24">
        <f>L2062+IF(Limit=Oui,MAX(0,O2062),O2062)</f>
        <v>600.70408409441541</v>
      </c>
      <c r="M2063" s="12">
        <f>Cp*RhoP/(N2063*RhoA)*dP/1000*MassivW</f>
        <v>0.37235696881270519</v>
      </c>
      <c r="N2063" s="24">
        <f>IF(L2063&lt;600,425+0.773*L2063-1.69/1000*L2063^2+2.22/1000^2*L2063^3,IF(L2063&lt;735,666+13002/(738-L2063),IF(L2063&lt;900,545+17820/(L2063-731),650)))</f>
        <v>760.70055911161398</v>
      </c>
      <c r="O2063" s="12">
        <f>LambdaP*MassivW/(dP/1000)/(N2063*RhoA)/(1+M2063/3)*(D2063-L2063)*DeltaT-(EXP(M2063/10)-1)*(D2063-D2062)</f>
        <v>0.18923691790654576</v>
      </c>
      <c r="P2063" s="24">
        <f>P2062+IF(Limit=Oui,MAX(0,S2062),S2062)</f>
        <v>600.70408409441541</v>
      </c>
      <c r="Q2063" s="12">
        <f>Cp*RhoP/(R2063*RhoA)*dP/1000*MassivSI</f>
        <v>0.37235696881270519</v>
      </c>
      <c r="R2063" s="24">
        <f>IF(P2063&lt;600,425+0.773*P2063-1.69/1000*P2063^2+2.22/1000^2*P2063^3,IF(P2063&lt;735,666+13002/(738-P2063),IF(P2063&lt;900,545+17820/(P2063-731),650)))</f>
        <v>760.70055911161398</v>
      </c>
      <c r="S2063" s="12">
        <f>LambdaP*MassivSI/(dP/1000)/(R2063*RhoA)/(1+Q2063/3)*(D2063-P2063)*DeltaT-(EXP(Q2063/10)-1)*(D2063-D2062)</f>
        <v>0.18923691790654576</v>
      </c>
    </row>
    <row r="2064" spans="2:19" x14ac:dyDescent="0.25">
      <c r="B2064" s="3">
        <f t="shared" si="124"/>
        <v>10230</v>
      </c>
      <c r="C2064" s="14">
        <f t="shared" si="125"/>
        <v>170.5</v>
      </c>
      <c r="D2064" s="11">
        <f t="shared" si="126"/>
        <v>1101.6207647249873</v>
      </c>
      <c r="E2064" s="11">
        <f t="shared" si="127"/>
        <v>600.89332101232196</v>
      </c>
      <c r="F2064" s="11">
        <f>L2064</f>
        <v>600.89332101232196</v>
      </c>
      <c r="G2064" s="11">
        <f>P2064</f>
        <v>600.89332101232196</v>
      </c>
      <c r="H2064" s="24">
        <f>H2063+IF(Limit=Oui,MAX(0,K2063),K2063)</f>
        <v>600.89332101232196</v>
      </c>
      <c r="I2064" s="12">
        <f>Cp*RhoP/(J2064*RhoA)*dP/1000*MassivSS</f>
        <v>0.37229299961080659</v>
      </c>
      <c r="J2064" s="24">
        <f>IF(H2064&lt;600,425+0.773*H2064-1.69/1000*H2064^2+2.22/1000^2*H2064^3,IF(H2064&lt;735,666+13002/(738-H2064),IF(H2064&lt;900,545+17820/(H2064-731),650)))</f>
        <v>760.83126639781358</v>
      </c>
      <c r="K2064" s="12">
        <f>LambdaP*MassivSS/(dP/1000)/(J2064*RhoA)/(1+I2064/3)*(D2064-H2064)*DeltaT-(EXP(I2064/10)-1)*(D2064-D2063)</f>
        <v>0.18916493402917761</v>
      </c>
      <c r="L2064" s="24">
        <f>L2063+IF(Limit=Oui,MAX(0,O2063),O2063)</f>
        <v>600.89332101232196</v>
      </c>
      <c r="M2064" s="12">
        <f>Cp*RhoP/(N2064*RhoA)*dP/1000*MassivW</f>
        <v>0.37229299961080659</v>
      </c>
      <c r="N2064" s="24">
        <f>IF(L2064&lt;600,425+0.773*L2064-1.69/1000*L2064^2+2.22/1000^2*L2064^3,IF(L2064&lt;735,666+13002/(738-L2064),IF(L2064&lt;900,545+17820/(L2064-731),650)))</f>
        <v>760.83126639781358</v>
      </c>
      <c r="O2064" s="12">
        <f>LambdaP*MassivW/(dP/1000)/(N2064*RhoA)/(1+M2064/3)*(D2064-L2064)*DeltaT-(EXP(M2064/10)-1)*(D2064-D2063)</f>
        <v>0.18916493402917761</v>
      </c>
      <c r="P2064" s="24">
        <f>P2063+IF(Limit=Oui,MAX(0,S2063),S2063)</f>
        <v>600.89332101232196</v>
      </c>
      <c r="Q2064" s="12">
        <f>Cp*RhoP/(R2064*RhoA)*dP/1000*MassivSI</f>
        <v>0.37229299961080659</v>
      </c>
      <c r="R2064" s="24">
        <f>IF(P2064&lt;600,425+0.773*P2064-1.69/1000*P2064^2+2.22/1000^2*P2064^3,IF(P2064&lt;735,666+13002/(738-P2064),IF(P2064&lt;900,545+17820/(P2064-731),650)))</f>
        <v>760.83126639781358</v>
      </c>
      <c r="S2064" s="12">
        <f>LambdaP*MassivSI/(dP/1000)/(R2064*RhoA)/(1+Q2064/3)*(D2064-P2064)*DeltaT-(EXP(Q2064/10)-1)*(D2064-D2063)</f>
        <v>0.18916493402917761</v>
      </c>
    </row>
    <row r="2065" spans="2:19" x14ac:dyDescent="0.25">
      <c r="B2065" s="3">
        <f t="shared" si="124"/>
        <v>10235</v>
      </c>
      <c r="C2065" s="14">
        <f t="shared" si="125"/>
        <v>170.58333333333334</v>
      </c>
      <c r="D2065" s="11">
        <f t="shared" si="126"/>
        <v>1101.6939246855507</v>
      </c>
      <c r="E2065" s="11">
        <f t="shared" si="127"/>
        <v>601.08248594635108</v>
      </c>
      <c r="F2065" s="11">
        <f>L2065</f>
        <v>601.08248594635108</v>
      </c>
      <c r="G2065" s="11">
        <f>P2065</f>
        <v>601.08248594635108</v>
      </c>
      <c r="H2065" s="24">
        <f>H2064+IF(Limit=Oui,MAX(0,K2064),K2064)</f>
        <v>601.08248594635108</v>
      </c>
      <c r="I2065" s="12">
        <f>Cp*RhoP/(J2065*RhoA)*dP/1000*MassivSS</f>
        <v>0.37222890007040238</v>
      </c>
      <c r="J2065" s="24">
        <f>IF(H2065&lt;600,425+0.773*H2065-1.69/1000*H2065^2+2.22/1000^2*H2065^3,IF(H2065&lt;735,666+13002/(738-H2065),IF(H2065&lt;900,545+17820/(H2065-731),650)))</f>
        <v>760.96228506533782</v>
      </c>
      <c r="K2065" s="12">
        <f>LambdaP*MassivSS/(dP/1000)/(J2065*RhoA)/(1+I2065/3)*(D2065-H2065)*DeltaT-(EXP(I2065/10)-1)*(D2065-D2064)</f>
        <v>0.18909291594695943</v>
      </c>
      <c r="L2065" s="24">
        <f>L2064+IF(Limit=Oui,MAX(0,O2064),O2064)</f>
        <v>601.08248594635108</v>
      </c>
      <c r="M2065" s="12">
        <f>Cp*RhoP/(N2065*RhoA)*dP/1000*MassivW</f>
        <v>0.37222890007040238</v>
      </c>
      <c r="N2065" s="24">
        <f>IF(L2065&lt;600,425+0.773*L2065-1.69/1000*L2065^2+2.22/1000^2*L2065^3,IF(L2065&lt;735,666+13002/(738-L2065),IF(L2065&lt;900,545+17820/(L2065-731),650)))</f>
        <v>760.96228506533782</v>
      </c>
      <c r="O2065" s="12">
        <f>LambdaP*MassivW/(dP/1000)/(N2065*RhoA)/(1+M2065/3)*(D2065-L2065)*DeltaT-(EXP(M2065/10)-1)*(D2065-D2064)</f>
        <v>0.18909291594695943</v>
      </c>
      <c r="P2065" s="24">
        <f>P2064+IF(Limit=Oui,MAX(0,S2064),S2064)</f>
        <v>601.08248594635108</v>
      </c>
      <c r="Q2065" s="12">
        <f>Cp*RhoP/(R2065*RhoA)*dP/1000*MassivSI</f>
        <v>0.37222890007040238</v>
      </c>
      <c r="R2065" s="24">
        <f>IF(P2065&lt;600,425+0.773*P2065-1.69/1000*P2065^2+2.22/1000^2*P2065^3,IF(P2065&lt;735,666+13002/(738-P2065),IF(P2065&lt;900,545+17820/(P2065-731),650)))</f>
        <v>760.96228506533782</v>
      </c>
      <c r="S2065" s="12">
        <f>LambdaP*MassivSI/(dP/1000)/(R2065*RhoA)/(1+Q2065/3)*(D2065-P2065)*DeltaT-(EXP(Q2065/10)-1)*(D2065-D2064)</f>
        <v>0.18909291594695943</v>
      </c>
    </row>
    <row r="2066" spans="2:19" x14ac:dyDescent="0.25">
      <c r="B2066" s="3">
        <f t="shared" si="124"/>
        <v>10240</v>
      </c>
      <c r="C2066" s="14">
        <f t="shared" si="125"/>
        <v>170.66666666666666</v>
      </c>
      <c r="D2066" s="11">
        <f t="shared" si="126"/>
        <v>1101.7670489409095</v>
      </c>
      <c r="E2066" s="11">
        <f t="shared" si="127"/>
        <v>601.27157886229804</v>
      </c>
      <c r="F2066" s="11">
        <f>L2066</f>
        <v>601.27157886229804</v>
      </c>
      <c r="G2066" s="11">
        <f>P2066</f>
        <v>601.27157886229804</v>
      </c>
      <c r="H2066" s="24">
        <f>H2065+IF(Limit=Oui,MAX(0,K2065),K2065)</f>
        <v>601.27157886229804</v>
      </c>
      <c r="I2066" s="12">
        <f>Cp*RhoP/(J2066*RhoA)*dP/1000*MassivSS</f>
        <v>0.37216466981833374</v>
      </c>
      <c r="J2066" s="24">
        <f>IF(H2066&lt;600,425+0.773*H2066-1.69/1000*H2066^2+2.22/1000^2*H2066^3,IF(H2066&lt;735,666+13002/(738-H2066),IF(H2066&lt;900,545+17820/(H2066-731),650)))</f>
        <v>761.09361617586023</v>
      </c>
      <c r="K2066" s="12">
        <f>LambdaP*MassivSS/(dP/1000)/(J2066*RhoA)/(1+I2066/3)*(D2066-H2066)*DeltaT-(EXP(I2066/10)-1)*(D2066-D2065)</f>
        <v>0.18902086354834099</v>
      </c>
      <c r="L2066" s="24">
        <f>L2065+IF(Limit=Oui,MAX(0,O2065),O2065)</f>
        <v>601.27157886229804</v>
      </c>
      <c r="M2066" s="12">
        <f>Cp*RhoP/(N2066*RhoA)*dP/1000*MassivW</f>
        <v>0.37216466981833374</v>
      </c>
      <c r="N2066" s="24">
        <f>IF(L2066&lt;600,425+0.773*L2066-1.69/1000*L2066^2+2.22/1000^2*L2066^3,IF(L2066&lt;735,666+13002/(738-L2066),IF(L2066&lt;900,545+17820/(L2066-731),650)))</f>
        <v>761.09361617586023</v>
      </c>
      <c r="O2066" s="12">
        <f>LambdaP*MassivW/(dP/1000)/(N2066*RhoA)/(1+M2066/3)*(D2066-L2066)*DeltaT-(EXP(M2066/10)-1)*(D2066-D2065)</f>
        <v>0.18902086354834099</v>
      </c>
      <c r="P2066" s="24">
        <f>P2065+IF(Limit=Oui,MAX(0,S2065),S2065)</f>
        <v>601.27157886229804</v>
      </c>
      <c r="Q2066" s="12">
        <f>Cp*RhoP/(R2066*RhoA)*dP/1000*MassivSI</f>
        <v>0.37216466981833374</v>
      </c>
      <c r="R2066" s="24">
        <f>IF(P2066&lt;600,425+0.773*P2066-1.69/1000*P2066^2+2.22/1000^2*P2066^3,IF(P2066&lt;735,666+13002/(738-P2066),IF(P2066&lt;900,545+17820/(P2066-731),650)))</f>
        <v>761.09361617586023</v>
      </c>
      <c r="S2066" s="12">
        <f>LambdaP*MassivSI/(dP/1000)/(R2066*RhoA)/(1+Q2066/3)*(D2066-P2066)*DeltaT-(EXP(Q2066/10)-1)*(D2066-D2065)</f>
        <v>0.18902086354834099</v>
      </c>
    </row>
    <row r="2067" spans="2:19" x14ac:dyDescent="0.25">
      <c r="B2067" s="3">
        <f t="shared" ref="B2067:B2130" si="128">B2066+DeltaT</f>
        <v>10245</v>
      </c>
      <c r="C2067" s="14">
        <f t="shared" ref="C2067:C2130" si="129">B2067/60</f>
        <v>170.75</v>
      </c>
      <c r="D2067" s="11">
        <f t="shared" ref="D2067:D2130" si="130">20+345*LOG(8*C2067+1,10)</f>
        <v>1101.8401375258986</v>
      </c>
      <c r="E2067" s="11">
        <f t="shared" ref="E2067:E2130" si="131">H2067</f>
        <v>601.46059972584635</v>
      </c>
      <c r="F2067" s="11">
        <f>L2067</f>
        <v>601.46059972584635</v>
      </c>
      <c r="G2067" s="11">
        <f>P2067</f>
        <v>601.46059972584635</v>
      </c>
      <c r="H2067" s="24">
        <f>H2066+IF(Limit=Oui,MAX(0,K2066),K2066)</f>
        <v>601.46059972584635</v>
      </c>
      <c r="I2067" s="12">
        <f>Cp*RhoP/(J2067*RhoA)*dP/1000*MassivSS</f>
        <v>0.37210030848008929</v>
      </c>
      <c r="J2067" s="24">
        <f>IF(H2067&lt;600,425+0.773*H2067-1.69/1000*H2067^2+2.22/1000^2*H2067^3,IF(H2067&lt;735,666+13002/(738-H2067),IF(H2067&lt;900,545+17820/(H2067-731),650)))</f>
        <v>761.22526079573845</v>
      </c>
      <c r="K2067" s="12">
        <f>LambdaP*MassivSS/(dP/1000)/(J2067*RhoA)/(1+I2067/3)*(D2067-H2067)*DeltaT-(EXP(I2067/10)-1)*(D2067-D2066)</f>
        <v>0.18894877672124599</v>
      </c>
      <c r="L2067" s="24">
        <f>L2066+IF(Limit=Oui,MAX(0,O2066),O2066)</f>
        <v>601.46059972584635</v>
      </c>
      <c r="M2067" s="12">
        <f>Cp*RhoP/(N2067*RhoA)*dP/1000*MassivW</f>
        <v>0.37210030848008929</v>
      </c>
      <c r="N2067" s="24">
        <f>IF(L2067&lt;600,425+0.773*L2067-1.69/1000*L2067^2+2.22/1000^2*L2067^3,IF(L2067&lt;735,666+13002/(738-L2067),IF(L2067&lt;900,545+17820/(L2067-731),650)))</f>
        <v>761.22526079573845</v>
      </c>
      <c r="O2067" s="12">
        <f>LambdaP*MassivW/(dP/1000)/(N2067*RhoA)/(1+M2067/3)*(D2067-L2067)*DeltaT-(EXP(M2067/10)-1)*(D2067-D2066)</f>
        <v>0.18894877672124599</v>
      </c>
      <c r="P2067" s="24">
        <f>P2066+IF(Limit=Oui,MAX(0,S2066),S2066)</f>
        <v>601.46059972584635</v>
      </c>
      <c r="Q2067" s="12">
        <f>Cp*RhoP/(R2067*RhoA)*dP/1000*MassivSI</f>
        <v>0.37210030848008929</v>
      </c>
      <c r="R2067" s="24">
        <f>IF(P2067&lt;600,425+0.773*P2067-1.69/1000*P2067^2+2.22/1000^2*P2067^3,IF(P2067&lt;735,666+13002/(738-P2067),IF(P2067&lt;900,545+17820/(P2067-731),650)))</f>
        <v>761.22526079573845</v>
      </c>
      <c r="S2067" s="12">
        <f>LambdaP*MassivSI/(dP/1000)/(R2067*RhoA)/(1+Q2067/3)*(D2067-P2067)*DeltaT-(EXP(Q2067/10)-1)*(D2067-D2066)</f>
        <v>0.18894877672124599</v>
      </c>
    </row>
    <row r="2068" spans="2:19" x14ac:dyDescent="0.25">
      <c r="B2068" s="3">
        <f t="shared" si="128"/>
        <v>10250</v>
      </c>
      <c r="C2068" s="14">
        <f t="shared" si="129"/>
        <v>170.83333333333334</v>
      </c>
      <c r="D2068" s="11">
        <f t="shared" si="130"/>
        <v>1101.9131904753012</v>
      </c>
      <c r="E2068" s="11">
        <f t="shared" si="131"/>
        <v>601.64954850256754</v>
      </c>
      <c r="F2068" s="11">
        <f>L2068</f>
        <v>601.64954850256754</v>
      </c>
      <c r="G2068" s="11">
        <f>P2068</f>
        <v>601.64954850256754</v>
      </c>
      <c r="H2068" s="24">
        <f>H2067+IF(Limit=Oui,MAX(0,K2067),K2067)</f>
        <v>601.64954850256754</v>
      </c>
      <c r="I2068" s="12">
        <f>Cp*RhoP/(J2068*RhoA)*dP/1000*MassivSS</f>
        <v>0.37203581567979882</v>
      </c>
      <c r="J2068" s="24">
        <f>IF(H2068&lt;600,425+0.773*H2068-1.69/1000*H2068^2+2.22/1000^2*H2068^3,IF(H2068&lt;735,666+13002/(738-H2068),IF(H2068&lt;900,545+17820/(H2068-731),650)))</f>
        <v>761.3572199960397</v>
      </c>
      <c r="K2068" s="12">
        <f>LambdaP*MassivSS/(dP/1000)/(J2068*RhoA)/(1+I2068/3)*(D2068-H2068)*DeltaT-(EXP(I2068/10)-1)*(D2068-D2067)</f>
        <v>0.1888766553531292</v>
      </c>
      <c r="L2068" s="24">
        <f>L2067+IF(Limit=Oui,MAX(0,O2067),O2067)</f>
        <v>601.64954850256754</v>
      </c>
      <c r="M2068" s="12">
        <f>Cp*RhoP/(N2068*RhoA)*dP/1000*MassivW</f>
        <v>0.37203581567979882</v>
      </c>
      <c r="N2068" s="24">
        <f>IF(L2068&lt;600,425+0.773*L2068-1.69/1000*L2068^2+2.22/1000^2*L2068^3,IF(L2068&lt;735,666+13002/(738-L2068),IF(L2068&lt;900,545+17820/(L2068-731),650)))</f>
        <v>761.3572199960397</v>
      </c>
      <c r="O2068" s="12">
        <f>LambdaP*MassivW/(dP/1000)/(N2068*RhoA)/(1+M2068/3)*(D2068-L2068)*DeltaT-(EXP(M2068/10)-1)*(D2068-D2067)</f>
        <v>0.1888766553531292</v>
      </c>
      <c r="P2068" s="24">
        <f>P2067+IF(Limit=Oui,MAX(0,S2067),S2067)</f>
        <v>601.64954850256754</v>
      </c>
      <c r="Q2068" s="12">
        <f>Cp*RhoP/(R2068*RhoA)*dP/1000*MassivSI</f>
        <v>0.37203581567979882</v>
      </c>
      <c r="R2068" s="24">
        <f>IF(P2068&lt;600,425+0.773*P2068-1.69/1000*P2068^2+2.22/1000^2*P2068^3,IF(P2068&lt;735,666+13002/(738-P2068),IF(P2068&lt;900,545+17820/(P2068-731),650)))</f>
        <v>761.3572199960397</v>
      </c>
      <c r="S2068" s="12">
        <f>LambdaP*MassivSI/(dP/1000)/(R2068*RhoA)/(1+Q2068/3)*(D2068-P2068)*DeltaT-(EXP(Q2068/10)-1)*(D2068-D2067)</f>
        <v>0.1888766553531292</v>
      </c>
    </row>
    <row r="2069" spans="2:19" x14ac:dyDescent="0.25">
      <c r="B2069" s="3">
        <f t="shared" si="128"/>
        <v>10255</v>
      </c>
      <c r="C2069" s="14">
        <f t="shared" si="129"/>
        <v>170.91666666666666</v>
      </c>
      <c r="D2069" s="11">
        <f t="shared" si="130"/>
        <v>1101.98620782385</v>
      </c>
      <c r="E2069" s="11">
        <f t="shared" si="131"/>
        <v>601.83842515792071</v>
      </c>
      <c r="F2069" s="11">
        <f>L2069</f>
        <v>601.83842515792071</v>
      </c>
      <c r="G2069" s="11">
        <f>P2069</f>
        <v>601.83842515792071</v>
      </c>
      <c r="H2069" s="24">
        <f>H2068+IF(Limit=Oui,MAX(0,K2068),K2068)</f>
        <v>601.83842515792071</v>
      </c>
      <c r="I2069" s="12">
        <f>Cp*RhoP/(J2069*RhoA)*dP/1000*MassivSS</f>
        <v>0.37197119104022824</v>
      </c>
      <c r="J2069" s="24">
        <f>IF(H2069&lt;600,425+0.773*H2069-1.69/1000*H2069^2+2.22/1000^2*H2069^3,IF(H2069&lt;735,666+13002/(738-H2069),IF(H2069&lt;900,545+17820/(H2069-731),650)))</f>
        <v>761.48949485256594</v>
      </c>
      <c r="K2069" s="12">
        <f>LambdaP*MassivSS/(dP/1000)/(J2069*RhoA)/(1+I2069/3)*(D2069-H2069)*DeltaT-(EXP(I2069/10)-1)*(D2069-D2068)</f>
        <v>0.18880449933088916</v>
      </c>
      <c r="L2069" s="24">
        <f>L2068+IF(Limit=Oui,MAX(0,O2068),O2068)</f>
        <v>601.83842515792071</v>
      </c>
      <c r="M2069" s="12">
        <f>Cp*RhoP/(N2069*RhoA)*dP/1000*MassivW</f>
        <v>0.37197119104022824</v>
      </c>
      <c r="N2069" s="24">
        <f>IF(L2069&lt;600,425+0.773*L2069-1.69/1000*L2069^2+2.22/1000^2*L2069^3,IF(L2069&lt;735,666+13002/(738-L2069),IF(L2069&lt;900,545+17820/(L2069-731),650)))</f>
        <v>761.48949485256594</v>
      </c>
      <c r="O2069" s="12">
        <f>LambdaP*MassivW/(dP/1000)/(N2069*RhoA)/(1+M2069/3)*(D2069-L2069)*DeltaT-(EXP(M2069/10)-1)*(D2069-D2068)</f>
        <v>0.18880449933088916</v>
      </c>
      <c r="P2069" s="24">
        <f>P2068+IF(Limit=Oui,MAX(0,S2068),S2068)</f>
        <v>601.83842515792071</v>
      </c>
      <c r="Q2069" s="12">
        <f>Cp*RhoP/(R2069*RhoA)*dP/1000*MassivSI</f>
        <v>0.37197119104022824</v>
      </c>
      <c r="R2069" s="24">
        <f>IF(P2069&lt;600,425+0.773*P2069-1.69/1000*P2069^2+2.22/1000^2*P2069^3,IF(P2069&lt;735,666+13002/(738-P2069),IF(P2069&lt;900,545+17820/(P2069-731),650)))</f>
        <v>761.48949485256594</v>
      </c>
      <c r="S2069" s="12">
        <f>LambdaP*MassivSI/(dP/1000)/(R2069*RhoA)/(1+Q2069/3)*(D2069-P2069)*DeltaT-(EXP(Q2069/10)-1)*(D2069-D2068)</f>
        <v>0.18880449933088916</v>
      </c>
    </row>
    <row r="2070" spans="2:19" x14ac:dyDescent="0.25">
      <c r="B2070" s="3">
        <f t="shared" si="128"/>
        <v>10260</v>
      </c>
      <c r="C2070" s="14">
        <f t="shared" si="129"/>
        <v>171</v>
      </c>
      <c r="D2070" s="11">
        <f t="shared" si="130"/>
        <v>1102.0591896062265</v>
      </c>
      <c r="E2070" s="11">
        <f t="shared" si="131"/>
        <v>602.02722965725161</v>
      </c>
      <c r="F2070" s="11">
        <f>L2070</f>
        <v>602.02722965725161</v>
      </c>
      <c r="G2070" s="11">
        <f>P2070</f>
        <v>602.02722965725161</v>
      </c>
      <c r="H2070" s="24">
        <f>H2069+IF(Limit=Oui,MAX(0,K2069),K2069)</f>
        <v>602.02722965725161</v>
      </c>
      <c r="I2070" s="12">
        <f>Cp*RhoP/(J2070*RhoA)*dP/1000*MassivSS</f>
        <v>0.37190643418277297</v>
      </c>
      <c r="J2070" s="24">
        <f>IF(H2070&lt;600,425+0.773*H2070-1.69/1000*H2070^2+2.22/1000^2*H2070^3,IF(H2070&lt;735,666+13002/(738-H2070),IF(H2070&lt;900,545+17820/(H2070-731),650)))</f>
        <v>761.6220864458794</v>
      </c>
      <c r="K2070" s="12">
        <f>LambdaP*MassivSS/(dP/1000)/(J2070*RhoA)/(1+I2070/3)*(D2070-H2070)*DeltaT-(EXP(I2070/10)-1)*(D2070-D2069)</f>
        <v>0.18873230854093412</v>
      </c>
      <c r="L2070" s="24">
        <f>L2069+IF(Limit=Oui,MAX(0,O2069),O2069)</f>
        <v>602.02722965725161</v>
      </c>
      <c r="M2070" s="12">
        <f>Cp*RhoP/(N2070*RhoA)*dP/1000*MassivW</f>
        <v>0.37190643418277297</v>
      </c>
      <c r="N2070" s="24">
        <f>IF(L2070&lt;600,425+0.773*L2070-1.69/1000*L2070^2+2.22/1000^2*L2070^3,IF(L2070&lt;735,666+13002/(738-L2070),IF(L2070&lt;900,545+17820/(L2070-731),650)))</f>
        <v>761.6220864458794</v>
      </c>
      <c r="O2070" s="12">
        <f>LambdaP*MassivW/(dP/1000)/(N2070*RhoA)/(1+M2070/3)*(D2070-L2070)*DeltaT-(EXP(M2070/10)-1)*(D2070-D2069)</f>
        <v>0.18873230854093412</v>
      </c>
      <c r="P2070" s="24">
        <f>P2069+IF(Limit=Oui,MAX(0,S2069),S2069)</f>
        <v>602.02722965725161</v>
      </c>
      <c r="Q2070" s="12">
        <f>Cp*RhoP/(R2070*RhoA)*dP/1000*MassivSI</f>
        <v>0.37190643418277297</v>
      </c>
      <c r="R2070" s="24">
        <f>IF(P2070&lt;600,425+0.773*P2070-1.69/1000*P2070^2+2.22/1000^2*P2070^3,IF(P2070&lt;735,666+13002/(738-P2070),IF(P2070&lt;900,545+17820/(P2070-731),650)))</f>
        <v>761.6220864458794</v>
      </c>
      <c r="S2070" s="12">
        <f>LambdaP*MassivSI/(dP/1000)/(R2070*RhoA)/(1+Q2070/3)*(D2070-P2070)*DeltaT-(EXP(Q2070/10)-1)*(D2070-D2069)</f>
        <v>0.18873230854093412</v>
      </c>
    </row>
    <row r="2071" spans="2:19" x14ac:dyDescent="0.25">
      <c r="B2071" s="3">
        <f t="shared" si="128"/>
        <v>10265</v>
      </c>
      <c r="C2071" s="14">
        <f t="shared" si="129"/>
        <v>171.08333333333334</v>
      </c>
      <c r="D2071" s="11">
        <f t="shared" si="130"/>
        <v>1102.1321358570619</v>
      </c>
      <c r="E2071" s="11">
        <f t="shared" si="131"/>
        <v>602.21596196579253</v>
      </c>
      <c r="F2071" s="11">
        <f>L2071</f>
        <v>602.21596196579253</v>
      </c>
      <c r="G2071" s="11">
        <f>P2071</f>
        <v>602.21596196579253</v>
      </c>
      <c r="H2071" s="24">
        <f>H2070+IF(Limit=Oui,MAX(0,K2070),K2070)</f>
        <v>602.21596196579253</v>
      </c>
      <c r="I2071" s="12">
        <f>Cp*RhoP/(J2071*RhoA)*dP/1000*MassivSS</f>
        <v>0.37184154472745262</v>
      </c>
      <c r="J2071" s="24">
        <f>IF(H2071&lt;600,425+0.773*H2071-1.69/1000*H2071^2+2.22/1000^2*H2071^3,IF(H2071&lt;735,666+13002/(738-H2071),IF(H2071&lt;900,545+17820/(H2071-731),650)))</f>
        <v>761.75499586132844</v>
      </c>
      <c r="K2071" s="12">
        <f>LambdaP*MassivSS/(dP/1000)/(J2071*RhoA)/(1+I2071/3)*(D2071-H2071)*DeltaT-(EXP(I2071/10)-1)*(D2071-D2070)</f>
        <v>0.18866008286912017</v>
      </c>
      <c r="L2071" s="24">
        <f>L2070+IF(Limit=Oui,MAX(0,O2070),O2070)</f>
        <v>602.21596196579253</v>
      </c>
      <c r="M2071" s="12">
        <f>Cp*RhoP/(N2071*RhoA)*dP/1000*MassivW</f>
        <v>0.37184154472745262</v>
      </c>
      <c r="N2071" s="24">
        <f>IF(L2071&lt;600,425+0.773*L2071-1.69/1000*L2071^2+2.22/1000^2*L2071^3,IF(L2071&lt;735,666+13002/(738-L2071),IF(L2071&lt;900,545+17820/(L2071-731),650)))</f>
        <v>761.75499586132844</v>
      </c>
      <c r="O2071" s="12">
        <f>LambdaP*MassivW/(dP/1000)/(N2071*RhoA)/(1+M2071/3)*(D2071-L2071)*DeltaT-(EXP(M2071/10)-1)*(D2071-D2070)</f>
        <v>0.18866008286912017</v>
      </c>
      <c r="P2071" s="24">
        <f>P2070+IF(Limit=Oui,MAX(0,S2070),S2070)</f>
        <v>602.21596196579253</v>
      </c>
      <c r="Q2071" s="12">
        <f>Cp*RhoP/(R2071*RhoA)*dP/1000*MassivSI</f>
        <v>0.37184154472745262</v>
      </c>
      <c r="R2071" s="24">
        <f>IF(P2071&lt;600,425+0.773*P2071-1.69/1000*P2071^2+2.22/1000^2*P2071^3,IF(P2071&lt;735,666+13002/(738-P2071),IF(P2071&lt;900,545+17820/(P2071-731),650)))</f>
        <v>761.75499586132844</v>
      </c>
      <c r="S2071" s="12">
        <f>LambdaP*MassivSI/(dP/1000)/(R2071*RhoA)/(1+Q2071/3)*(D2071-P2071)*DeltaT-(EXP(Q2071/10)-1)*(D2071-D2070)</f>
        <v>0.18866008286912017</v>
      </c>
    </row>
    <row r="2072" spans="2:19" x14ac:dyDescent="0.25">
      <c r="B2072" s="3">
        <f t="shared" si="128"/>
        <v>10270</v>
      </c>
      <c r="C2072" s="14">
        <f t="shared" si="129"/>
        <v>171.16666666666666</v>
      </c>
      <c r="D2072" s="11">
        <f t="shared" si="130"/>
        <v>1102.205046610937</v>
      </c>
      <c r="E2072" s="11">
        <f t="shared" si="131"/>
        <v>602.40462204866162</v>
      </c>
      <c r="F2072" s="11">
        <f>L2072</f>
        <v>602.40462204866162</v>
      </c>
      <c r="G2072" s="11">
        <f>P2072</f>
        <v>602.40462204866162</v>
      </c>
      <c r="H2072" s="24">
        <f>H2071+IF(Limit=Oui,MAX(0,K2071),K2071)</f>
        <v>602.40462204866162</v>
      </c>
      <c r="I2072" s="12">
        <f>Cp*RhoP/(J2072*RhoA)*dP/1000*MassivSS</f>
        <v>0.37177652229290503</v>
      </c>
      <c r="J2072" s="24">
        <f>IF(H2072&lt;600,425+0.773*H2072-1.69/1000*H2072^2+2.22/1000^2*H2072^3,IF(H2072&lt;735,666+13002/(738-H2072),IF(H2072&lt;900,545+17820/(H2072-731),650)))</f>
        <v>761.88822418907284</v>
      </c>
      <c r="K2072" s="12">
        <f>LambdaP*MassivSS/(dP/1000)/(J2072*RhoA)/(1+I2072/3)*(D2072-H2072)*DeltaT-(EXP(I2072/10)-1)*(D2072-D2071)</f>
        <v>0.18858782220080073</v>
      </c>
      <c r="L2072" s="24">
        <f>L2071+IF(Limit=Oui,MAX(0,O2071),O2071)</f>
        <v>602.40462204866162</v>
      </c>
      <c r="M2072" s="12">
        <f>Cp*RhoP/(N2072*RhoA)*dP/1000*MassivW</f>
        <v>0.37177652229290503</v>
      </c>
      <c r="N2072" s="24">
        <f>IF(L2072&lt;600,425+0.773*L2072-1.69/1000*L2072^2+2.22/1000^2*L2072^3,IF(L2072&lt;735,666+13002/(738-L2072),IF(L2072&lt;900,545+17820/(L2072-731),650)))</f>
        <v>761.88822418907284</v>
      </c>
      <c r="O2072" s="12">
        <f>LambdaP*MassivW/(dP/1000)/(N2072*RhoA)/(1+M2072/3)*(D2072-L2072)*DeltaT-(EXP(M2072/10)-1)*(D2072-D2071)</f>
        <v>0.18858782220080073</v>
      </c>
      <c r="P2072" s="24">
        <f>P2071+IF(Limit=Oui,MAX(0,S2071),S2071)</f>
        <v>602.40462204866162</v>
      </c>
      <c r="Q2072" s="12">
        <f>Cp*RhoP/(R2072*RhoA)*dP/1000*MassivSI</f>
        <v>0.37177652229290503</v>
      </c>
      <c r="R2072" s="24">
        <f>IF(P2072&lt;600,425+0.773*P2072-1.69/1000*P2072^2+2.22/1000^2*P2072^3,IF(P2072&lt;735,666+13002/(738-P2072),IF(P2072&lt;900,545+17820/(P2072-731),650)))</f>
        <v>761.88822418907284</v>
      </c>
      <c r="S2072" s="12">
        <f>LambdaP*MassivSI/(dP/1000)/(R2072*RhoA)/(1+Q2072/3)*(D2072-P2072)*DeltaT-(EXP(Q2072/10)-1)*(D2072-D2071)</f>
        <v>0.18858782220080073</v>
      </c>
    </row>
    <row r="2073" spans="2:19" x14ac:dyDescent="0.25">
      <c r="B2073" s="3">
        <f t="shared" si="128"/>
        <v>10275</v>
      </c>
      <c r="C2073" s="14">
        <f t="shared" si="129"/>
        <v>171.25</v>
      </c>
      <c r="D2073" s="11">
        <f t="shared" si="130"/>
        <v>1102.2779219023816</v>
      </c>
      <c r="E2073" s="11">
        <f t="shared" si="131"/>
        <v>602.59320987086244</v>
      </c>
      <c r="F2073" s="11">
        <f>L2073</f>
        <v>602.59320987086244</v>
      </c>
      <c r="G2073" s="11">
        <f>P2073</f>
        <v>602.59320987086244</v>
      </c>
      <c r="H2073" s="24">
        <f>H2072+IF(Limit=Oui,MAX(0,K2072),K2072)</f>
        <v>602.59320987086244</v>
      </c>
      <c r="I2073" s="12">
        <f>Cp*RhoP/(J2073*RhoA)*dP/1000*MassivSS</f>
        <v>0.37171136649637998</v>
      </c>
      <c r="J2073" s="24">
        <f>IF(H2073&lt;600,425+0.773*H2073-1.69/1000*H2073^2+2.22/1000^2*H2073^3,IF(H2073&lt;735,666+13002/(738-H2073),IF(H2073&lt;900,545+17820/(H2073-731),650)))</f>
        <v>762.02177252411036</v>
      </c>
      <c r="K2073" s="12">
        <f>LambdaP*MassivSS/(dP/1000)/(J2073*RhoA)/(1+I2073/3)*(D2073-H2073)*DeltaT-(EXP(I2073/10)-1)*(D2073-D2072)</f>
        <v>0.18851552642079825</v>
      </c>
      <c r="L2073" s="24">
        <f>L2072+IF(Limit=Oui,MAX(0,O2072),O2072)</f>
        <v>602.59320987086244</v>
      </c>
      <c r="M2073" s="12">
        <f>Cp*RhoP/(N2073*RhoA)*dP/1000*MassivW</f>
        <v>0.37171136649637998</v>
      </c>
      <c r="N2073" s="24">
        <f>IF(L2073&lt;600,425+0.773*L2073-1.69/1000*L2073^2+2.22/1000^2*L2073^3,IF(L2073&lt;735,666+13002/(738-L2073),IF(L2073&lt;900,545+17820/(L2073-731),650)))</f>
        <v>762.02177252411036</v>
      </c>
      <c r="O2073" s="12">
        <f>LambdaP*MassivW/(dP/1000)/(N2073*RhoA)/(1+M2073/3)*(D2073-L2073)*DeltaT-(EXP(M2073/10)-1)*(D2073-D2072)</f>
        <v>0.18851552642079825</v>
      </c>
      <c r="P2073" s="24">
        <f>P2072+IF(Limit=Oui,MAX(0,S2072),S2072)</f>
        <v>602.59320987086244</v>
      </c>
      <c r="Q2073" s="12">
        <f>Cp*RhoP/(R2073*RhoA)*dP/1000*MassivSI</f>
        <v>0.37171136649637998</v>
      </c>
      <c r="R2073" s="24">
        <f>IF(P2073&lt;600,425+0.773*P2073-1.69/1000*P2073^2+2.22/1000^2*P2073^3,IF(P2073&lt;735,666+13002/(738-P2073),IF(P2073&lt;900,545+17820/(P2073-731),650)))</f>
        <v>762.02177252411036</v>
      </c>
      <c r="S2073" s="12">
        <f>LambdaP*MassivSI/(dP/1000)/(R2073*RhoA)/(1+Q2073/3)*(D2073-P2073)*DeltaT-(EXP(Q2073/10)-1)*(D2073-D2072)</f>
        <v>0.18851552642079825</v>
      </c>
    </row>
    <row r="2074" spans="2:19" x14ac:dyDescent="0.25">
      <c r="B2074" s="3">
        <f t="shared" si="128"/>
        <v>10280</v>
      </c>
      <c r="C2074" s="14">
        <f t="shared" si="129"/>
        <v>171.33333333333334</v>
      </c>
      <c r="D2074" s="11">
        <f t="shared" si="130"/>
        <v>1102.3507617658761</v>
      </c>
      <c r="E2074" s="11">
        <f t="shared" si="131"/>
        <v>602.78172539728325</v>
      </c>
      <c r="F2074" s="11">
        <f>L2074</f>
        <v>602.78172539728325</v>
      </c>
      <c r="G2074" s="11">
        <f>P2074</f>
        <v>602.78172539728325</v>
      </c>
      <c r="H2074" s="24">
        <f>H2073+IF(Limit=Oui,MAX(0,K2073),K2073)</f>
        <v>602.78172539728325</v>
      </c>
      <c r="I2074" s="12">
        <f>Cp*RhoP/(J2074*RhoA)*dP/1000*MassivSS</f>
        <v>0.37164607695373358</v>
      </c>
      <c r="J2074" s="24">
        <f>IF(H2074&lt;600,425+0.773*H2074-1.69/1000*H2074^2+2.22/1000^2*H2074^3,IF(H2074&lt;735,666+13002/(738-H2074),IF(H2074&lt;900,545+17820/(H2074-731),650)))</f>
        <v>762.15564196630248</v>
      </c>
      <c r="K2074" s="12">
        <f>LambdaP*MassivSS/(dP/1000)/(J2074*RhoA)/(1+I2074/3)*(D2074-H2074)*DeltaT-(EXP(I2074/10)-1)*(D2074-D2073)</f>
        <v>0.1884431954133936</v>
      </c>
      <c r="L2074" s="24">
        <f>L2073+IF(Limit=Oui,MAX(0,O2073),O2073)</f>
        <v>602.78172539728325</v>
      </c>
      <c r="M2074" s="12">
        <f>Cp*RhoP/(N2074*RhoA)*dP/1000*MassivW</f>
        <v>0.37164607695373358</v>
      </c>
      <c r="N2074" s="24">
        <f>IF(L2074&lt;600,425+0.773*L2074-1.69/1000*L2074^2+2.22/1000^2*L2074^3,IF(L2074&lt;735,666+13002/(738-L2074),IF(L2074&lt;900,545+17820/(L2074-731),650)))</f>
        <v>762.15564196630248</v>
      </c>
      <c r="O2074" s="12">
        <f>LambdaP*MassivW/(dP/1000)/(N2074*RhoA)/(1+M2074/3)*(D2074-L2074)*DeltaT-(EXP(M2074/10)-1)*(D2074-D2073)</f>
        <v>0.1884431954133936</v>
      </c>
      <c r="P2074" s="24">
        <f>P2073+IF(Limit=Oui,MAX(0,S2073),S2073)</f>
        <v>602.78172539728325</v>
      </c>
      <c r="Q2074" s="12">
        <f>Cp*RhoP/(R2074*RhoA)*dP/1000*MassivSI</f>
        <v>0.37164607695373358</v>
      </c>
      <c r="R2074" s="24">
        <f>IF(P2074&lt;600,425+0.773*P2074-1.69/1000*P2074^2+2.22/1000^2*P2074^3,IF(P2074&lt;735,666+13002/(738-P2074),IF(P2074&lt;900,545+17820/(P2074-731),650)))</f>
        <v>762.15564196630248</v>
      </c>
      <c r="S2074" s="12">
        <f>LambdaP*MassivSI/(dP/1000)/(R2074*RhoA)/(1+Q2074/3)*(D2074-P2074)*DeltaT-(EXP(Q2074/10)-1)*(D2074-D2073)</f>
        <v>0.1884431954133936</v>
      </c>
    </row>
    <row r="2075" spans="2:19" x14ac:dyDescent="0.25">
      <c r="B2075" s="3">
        <f t="shared" si="128"/>
        <v>10285</v>
      </c>
      <c r="C2075" s="14">
        <f t="shared" si="129"/>
        <v>171.41666666666666</v>
      </c>
      <c r="D2075" s="11">
        <f t="shared" si="130"/>
        <v>1102.423566235849</v>
      </c>
      <c r="E2075" s="11">
        <f t="shared" si="131"/>
        <v>602.97016859269661</v>
      </c>
      <c r="F2075" s="11">
        <f>L2075</f>
        <v>602.97016859269661</v>
      </c>
      <c r="G2075" s="11">
        <f>P2075</f>
        <v>602.97016859269661</v>
      </c>
      <c r="H2075" s="24">
        <f>H2074+IF(Limit=Oui,MAX(0,K2074),K2074)</f>
        <v>602.97016859269661</v>
      </c>
      <c r="I2075" s="12">
        <f>Cp*RhoP/(J2075*RhoA)*dP/1000*MassivSS</f>
        <v>0.37158065327942236</v>
      </c>
      <c r="J2075" s="24">
        <f>IF(H2075&lt;600,425+0.773*H2075-1.69/1000*H2075^2+2.22/1000^2*H2075^3,IF(H2075&lt;735,666+13002/(738-H2075),IF(H2075&lt;900,545+17820/(H2075-731),650)))</f>
        <v>762.28983362040071</v>
      </c>
      <c r="K2075" s="12">
        <f>LambdaP*MassivSS/(dP/1000)/(J2075*RhoA)/(1+I2075/3)*(D2075-H2075)*DeltaT-(EXP(I2075/10)-1)*(D2075-D2074)</f>
        <v>0.18837082906239255</v>
      </c>
      <c r="L2075" s="24">
        <f>L2074+IF(Limit=Oui,MAX(0,O2074),O2074)</f>
        <v>602.97016859269661</v>
      </c>
      <c r="M2075" s="12">
        <f>Cp*RhoP/(N2075*RhoA)*dP/1000*MassivW</f>
        <v>0.37158065327942236</v>
      </c>
      <c r="N2075" s="24">
        <f>IF(L2075&lt;600,425+0.773*L2075-1.69/1000*L2075^2+2.22/1000^2*L2075^3,IF(L2075&lt;735,666+13002/(738-L2075),IF(L2075&lt;900,545+17820/(L2075-731),650)))</f>
        <v>762.28983362040071</v>
      </c>
      <c r="O2075" s="12">
        <f>LambdaP*MassivW/(dP/1000)/(N2075*RhoA)/(1+M2075/3)*(D2075-L2075)*DeltaT-(EXP(M2075/10)-1)*(D2075-D2074)</f>
        <v>0.18837082906239255</v>
      </c>
      <c r="P2075" s="24">
        <f>P2074+IF(Limit=Oui,MAX(0,S2074),S2074)</f>
        <v>602.97016859269661</v>
      </c>
      <c r="Q2075" s="12">
        <f>Cp*RhoP/(R2075*RhoA)*dP/1000*MassivSI</f>
        <v>0.37158065327942236</v>
      </c>
      <c r="R2075" s="24">
        <f>IF(P2075&lt;600,425+0.773*P2075-1.69/1000*P2075^2+2.22/1000^2*P2075^3,IF(P2075&lt;735,666+13002/(738-P2075),IF(P2075&lt;900,545+17820/(P2075-731),650)))</f>
        <v>762.28983362040071</v>
      </c>
      <c r="S2075" s="12">
        <f>LambdaP*MassivSI/(dP/1000)/(R2075*RhoA)/(1+Q2075/3)*(D2075-P2075)*DeltaT-(EXP(Q2075/10)-1)*(D2075-D2074)</f>
        <v>0.18837082906239255</v>
      </c>
    </row>
    <row r="2076" spans="2:19" x14ac:dyDescent="0.25">
      <c r="B2076" s="3">
        <f t="shared" si="128"/>
        <v>10290</v>
      </c>
      <c r="C2076" s="14">
        <f t="shared" si="129"/>
        <v>171.5</v>
      </c>
      <c r="D2076" s="11">
        <f t="shared" si="130"/>
        <v>1102.4963353466803</v>
      </c>
      <c r="E2076" s="11">
        <f t="shared" si="131"/>
        <v>603.15853942175897</v>
      </c>
      <c r="F2076" s="11">
        <f>L2076</f>
        <v>603.15853942175897</v>
      </c>
      <c r="G2076" s="11">
        <f>P2076</f>
        <v>603.15853942175897</v>
      </c>
      <c r="H2076" s="24">
        <f>H2075+IF(Limit=Oui,MAX(0,K2075),K2075)</f>
        <v>603.15853942175897</v>
      </c>
      <c r="I2076" s="12">
        <f>Cp*RhoP/(J2076*RhoA)*dP/1000*MassivSS</f>
        <v>0.37151509508649688</v>
      </c>
      <c r="J2076" s="24">
        <f>IF(H2076&lt;600,425+0.773*H2076-1.69/1000*H2076^2+2.22/1000^2*H2076^3,IF(H2076&lt;735,666+13002/(738-H2076),IF(H2076&lt;900,545+17820/(H2076-731),650)))</f>
        <v>762.4243485960734</v>
      </c>
      <c r="K2076" s="12">
        <f>LambdaP*MassivSS/(dP/1000)/(J2076*RhoA)/(1+I2076/3)*(D2076-H2076)*DeltaT-(EXP(I2076/10)-1)*(D2076-D2075)</f>
        <v>0.1882984272509691</v>
      </c>
      <c r="L2076" s="24">
        <f>L2075+IF(Limit=Oui,MAX(0,O2075),O2075)</f>
        <v>603.15853942175897</v>
      </c>
      <c r="M2076" s="12">
        <f>Cp*RhoP/(N2076*RhoA)*dP/1000*MassivW</f>
        <v>0.37151509508649688</v>
      </c>
      <c r="N2076" s="24">
        <f>IF(L2076&lt;600,425+0.773*L2076-1.69/1000*L2076^2+2.22/1000^2*L2076^3,IF(L2076&lt;735,666+13002/(738-L2076),IF(L2076&lt;900,545+17820/(L2076-731),650)))</f>
        <v>762.4243485960734</v>
      </c>
      <c r="O2076" s="12">
        <f>LambdaP*MassivW/(dP/1000)/(N2076*RhoA)/(1+M2076/3)*(D2076-L2076)*DeltaT-(EXP(M2076/10)-1)*(D2076-D2075)</f>
        <v>0.1882984272509691</v>
      </c>
      <c r="P2076" s="24">
        <f>P2075+IF(Limit=Oui,MAX(0,S2075),S2075)</f>
        <v>603.15853942175897</v>
      </c>
      <c r="Q2076" s="12">
        <f>Cp*RhoP/(R2076*RhoA)*dP/1000*MassivSI</f>
        <v>0.37151509508649688</v>
      </c>
      <c r="R2076" s="24">
        <f>IF(P2076&lt;600,425+0.773*P2076-1.69/1000*P2076^2+2.22/1000^2*P2076^3,IF(P2076&lt;735,666+13002/(738-P2076),IF(P2076&lt;900,545+17820/(P2076-731),650)))</f>
        <v>762.4243485960734</v>
      </c>
      <c r="S2076" s="12">
        <f>LambdaP*MassivSI/(dP/1000)/(R2076*RhoA)/(1+Q2076/3)*(D2076-P2076)*DeltaT-(EXP(Q2076/10)-1)*(D2076-D2075)</f>
        <v>0.1882984272509691</v>
      </c>
    </row>
    <row r="2077" spans="2:19" x14ac:dyDescent="0.25">
      <c r="B2077" s="3">
        <f t="shared" si="128"/>
        <v>10295</v>
      </c>
      <c r="C2077" s="14">
        <f t="shared" si="129"/>
        <v>171.58333333333334</v>
      </c>
      <c r="D2077" s="11">
        <f t="shared" si="130"/>
        <v>1102.5690691326993</v>
      </c>
      <c r="E2077" s="11">
        <f t="shared" si="131"/>
        <v>603.34683784900994</v>
      </c>
      <c r="F2077" s="11">
        <f>L2077</f>
        <v>603.34683784900994</v>
      </c>
      <c r="G2077" s="11">
        <f>P2077</f>
        <v>603.34683784900994</v>
      </c>
      <c r="H2077" s="24">
        <f>H2076+IF(Limit=Oui,MAX(0,K2076),K2076)</f>
        <v>603.34683784900994</v>
      </c>
      <c r="I2077" s="12">
        <f>Cp*RhoP/(J2077*RhoA)*dP/1000*MassivSS</f>
        <v>0.37144940198659615</v>
      </c>
      <c r="J2077" s="24">
        <f>IF(H2077&lt;600,425+0.773*H2077-1.69/1000*H2077^2+2.22/1000^2*H2077^3,IF(H2077&lt;735,666+13002/(738-H2077),IF(H2077&lt;900,545+17820/(H2077-731),650)))</f>
        <v>762.55918800793199</v>
      </c>
      <c r="K2077" s="12">
        <f>LambdaP*MassivSS/(dP/1000)/(J2077*RhoA)/(1+I2077/3)*(D2077-H2077)*DeltaT-(EXP(I2077/10)-1)*(D2077-D2076)</f>
        <v>0.18822598986185229</v>
      </c>
      <c r="L2077" s="24">
        <f>L2076+IF(Limit=Oui,MAX(0,O2076),O2076)</f>
        <v>603.34683784900994</v>
      </c>
      <c r="M2077" s="12">
        <f>Cp*RhoP/(N2077*RhoA)*dP/1000*MassivW</f>
        <v>0.37144940198659615</v>
      </c>
      <c r="N2077" s="24">
        <f>IF(L2077&lt;600,425+0.773*L2077-1.69/1000*L2077^2+2.22/1000^2*L2077^3,IF(L2077&lt;735,666+13002/(738-L2077),IF(L2077&lt;900,545+17820/(L2077-731),650)))</f>
        <v>762.55918800793199</v>
      </c>
      <c r="O2077" s="12">
        <f>LambdaP*MassivW/(dP/1000)/(N2077*RhoA)/(1+M2077/3)*(D2077-L2077)*DeltaT-(EXP(M2077/10)-1)*(D2077-D2076)</f>
        <v>0.18822598986185229</v>
      </c>
      <c r="P2077" s="24">
        <f>P2076+IF(Limit=Oui,MAX(0,S2076),S2076)</f>
        <v>603.34683784900994</v>
      </c>
      <c r="Q2077" s="12">
        <f>Cp*RhoP/(R2077*RhoA)*dP/1000*MassivSI</f>
        <v>0.37144940198659615</v>
      </c>
      <c r="R2077" s="24">
        <f>IF(P2077&lt;600,425+0.773*P2077-1.69/1000*P2077^2+2.22/1000^2*P2077^3,IF(P2077&lt;735,666+13002/(738-P2077),IF(P2077&lt;900,545+17820/(P2077-731),650)))</f>
        <v>762.55918800793199</v>
      </c>
      <c r="S2077" s="12">
        <f>LambdaP*MassivSI/(dP/1000)/(R2077*RhoA)/(1+Q2077/3)*(D2077-P2077)*DeltaT-(EXP(Q2077/10)-1)*(D2077-D2076)</f>
        <v>0.18822598986185229</v>
      </c>
    </row>
    <row r="2078" spans="2:19" x14ac:dyDescent="0.25">
      <c r="B2078" s="3">
        <f t="shared" si="128"/>
        <v>10300</v>
      </c>
      <c r="C2078" s="14">
        <f t="shared" si="129"/>
        <v>171.66666666666666</v>
      </c>
      <c r="D2078" s="11">
        <f t="shared" si="130"/>
        <v>1102.6417676281849</v>
      </c>
      <c r="E2078" s="11">
        <f t="shared" si="131"/>
        <v>603.53506383887179</v>
      </c>
      <c r="F2078" s="11">
        <f>L2078</f>
        <v>603.53506383887179</v>
      </c>
      <c r="G2078" s="11">
        <f>P2078</f>
        <v>603.53506383887179</v>
      </c>
      <c r="H2078" s="24">
        <f>H2077+IF(Limit=Oui,MAX(0,K2077),K2077)</f>
        <v>603.53506383887179</v>
      </c>
      <c r="I2078" s="12">
        <f>Cp*RhoP/(J2078*RhoA)*dP/1000*MassivSS</f>
        <v>0.37138357358994117</v>
      </c>
      <c r="J2078" s="24">
        <f>IF(H2078&lt;600,425+0.773*H2078-1.69/1000*H2078^2+2.22/1000^2*H2078^3,IF(H2078&lt;735,666+13002/(738-H2078),IF(H2078&lt;900,545+17820/(H2078-731),650)))</f>
        <v>762.69435297555799</v>
      </c>
      <c r="K2078" s="12">
        <f>LambdaP*MassivSS/(dP/1000)/(J2078*RhoA)/(1+I2078/3)*(D2078-H2078)*DeltaT-(EXP(I2078/10)-1)*(D2078-D2077)</f>
        <v>0.18815351677720327</v>
      </c>
      <c r="L2078" s="24">
        <f>L2077+IF(Limit=Oui,MAX(0,O2077),O2077)</f>
        <v>603.53506383887179</v>
      </c>
      <c r="M2078" s="12">
        <f>Cp*RhoP/(N2078*RhoA)*dP/1000*MassivW</f>
        <v>0.37138357358994117</v>
      </c>
      <c r="N2078" s="24">
        <f>IF(L2078&lt;600,425+0.773*L2078-1.69/1000*L2078^2+2.22/1000^2*L2078^3,IF(L2078&lt;735,666+13002/(738-L2078),IF(L2078&lt;900,545+17820/(L2078-731),650)))</f>
        <v>762.69435297555799</v>
      </c>
      <c r="O2078" s="12">
        <f>LambdaP*MassivW/(dP/1000)/(N2078*RhoA)/(1+M2078/3)*(D2078-L2078)*DeltaT-(EXP(M2078/10)-1)*(D2078-D2077)</f>
        <v>0.18815351677720327</v>
      </c>
      <c r="P2078" s="24">
        <f>P2077+IF(Limit=Oui,MAX(0,S2077),S2077)</f>
        <v>603.53506383887179</v>
      </c>
      <c r="Q2078" s="12">
        <f>Cp*RhoP/(R2078*RhoA)*dP/1000*MassivSI</f>
        <v>0.37138357358994117</v>
      </c>
      <c r="R2078" s="24">
        <f>IF(P2078&lt;600,425+0.773*P2078-1.69/1000*P2078^2+2.22/1000^2*P2078^3,IF(P2078&lt;735,666+13002/(738-P2078),IF(P2078&lt;900,545+17820/(P2078-731),650)))</f>
        <v>762.69435297555799</v>
      </c>
      <c r="S2078" s="12">
        <f>LambdaP*MassivSI/(dP/1000)/(R2078*RhoA)/(1+Q2078/3)*(D2078-P2078)*DeltaT-(EXP(Q2078/10)-1)*(D2078-D2077)</f>
        <v>0.18815351677720327</v>
      </c>
    </row>
    <row r="2079" spans="2:19" x14ac:dyDescent="0.25">
      <c r="B2079" s="3">
        <f t="shared" si="128"/>
        <v>10305</v>
      </c>
      <c r="C2079" s="14">
        <f t="shared" si="129"/>
        <v>171.75</v>
      </c>
      <c r="D2079" s="11">
        <f t="shared" si="130"/>
        <v>1102.7144308673669</v>
      </c>
      <c r="E2079" s="11">
        <f t="shared" si="131"/>
        <v>603.72321735564901</v>
      </c>
      <c r="F2079" s="11">
        <f>L2079</f>
        <v>603.72321735564901</v>
      </c>
      <c r="G2079" s="11">
        <f>P2079</f>
        <v>603.72321735564901</v>
      </c>
      <c r="H2079" s="24">
        <f>H2078+IF(Limit=Oui,MAX(0,K2078),K2078)</f>
        <v>603.72321735564901</v>
      </c>
      <c r="I2079" s="12">
        <f>Cp*RhoP/(J2079*RhoA)*dP/1000*MassivSS</f>
        <v>0.37131760950532899</v>
      </c>
      <c r="J2079" s="24">
        <f>IF(H2079&lt;600,425+0.773*H2079-1.69/1000*H2079^2+2.22/1000^2*H2079^3,IF(H2079&lt;735,666+13002/(738-H2079),IF(H2079&lt;900,545+17820/(H2079-731),650)))</f>
        <v>762.82984462352988</v>
      </c>
      <c r="K2079" s="12">
        <f>LambdaP*MassivSS/(dP/1000)/(J2079*RhoA)/(1+I2079/3)*(D2079-H2079)*DeltaT-(EXP(I2079/10)-1)*(D2079-D2078)</f>
        <v>0.18808100787862209</v>
      </c>
      <c r="L2079" s="24">
        <f>L2078+IF(Limit=Oui,MAX(0,O2078),O2078)</f>
        <v>603.72321735564901</v>
      </c>
      <c r="M2079" s="12">
        <f>Cp*RhoP/(N2079*RhoA)*dP/1000*MassivW</f>
        <v>0.37131760950532899</v>
      </c>
      <c r="N2079" s="24">
        <f>IF(L2079&lt;600,425+0.773*L2079-1.69/1000*L2079^2+2.22/1000^2*L2079^3,IF(L2079&lt;735,666+13002/(738-L2079),IF(L2079&lt;900,545+17820/(L2079-731),650)))</f>
        <v>762.82984462352988</v>
      </c>
      <c r="O2079" s="12">
        <f>LambdaP*MassivW/(dP/1000)/(N2079*RhoA)/(1+M2079/3)*(D2079-L2079)*DeltaT-(EXP(M2079/10)-1)*(D2079-D2078)</f>
        <v>0.18808100787862209</v>
      </c>
      <c r="P2079" s="24">
        <f>P2078+IF(Limit=Oui,MAX(0,S2078),S2078)</f>
        <v>603.72321735564901</v>
      </c>
      <c r="Q2079" s="12">
        <f>Cp*RhoP/(R2079*RhoA)*dP/1000*MassivSI</f>
        <v>0.37131760950532899</v>
      </c>
      <c r="R2079" s="24">
        <f>IF(P2079&lt;600,425+0.773*P2079-1.69/1000*P2079^2+2.22/1000^2*P2079^3,IF(P2079&lt;735,666+13002/(738-P2079),IF(P2079&lt;900,545+17820/(P2079-731),650)))</f>
        <v>762.82984462352988</v>
      </c>
      <c r="S2079" s="12">
        <f>LambdaP*MassivSI/(dP/1000)/(R2079*RhoA)/(1+Q2079/3)*(D2079-P2079)*DeltaT-(EXP(Q2079/10)-1)*(D2079-D2078)</f>
        <v>0.18808100787862209</v>
      </c>
    </row>
    <row r="2080" spans="2:19" x14ac:dyDescent="0.25">
      <c r="B2080" s="3">
        <f t="shared" si="128"/>
        <v>10310</v>
      </c>
      <c r="C2080" s="14">
        <f t="shared" si="129"/>
        <v>171.83333333333334</v>
      </c>
      <c r="D2080" s="11">
        <f t="shared" si="130"/>
        <v>1102.7870588844248</v>
      </c>
      <c r="E2080" s="11">
        <f t="shared" si="131"/>
        <v>603.91129836352764</v>
      </c>
      <c r="F2080" s="11">
        <f>L2080</f>
        <v>603.91129836352764</v>
      </c>
      <c r="G2080" s="11">
        <f>P2080</f>
        <v>603.91129836352764</v>
      </c>
      <c r="H2080" s="24">
        <f>H2079+IF(Limit=Oui,MAX(0,K2079),K2079)</f>
        <v>603.91129836352764</v>
      </c>
      <c r="I2080" s="12">
        <f>Cp*RhoP/(J2080*RhoA)*dP/1000*MassivSS</f>
        <v>0.37125150934012691</v>
      </c>
      <c r="J2080" s="24">
        <f>IF(H2080&lt;600,425+0.773*H2080-1.69/1000*H2080^2+2.22/1000^2*H2080^3,IF(H2080&lt;735,666+13002/(738-H2080),IF(H2080&lt;900,545+17820/(H2080-731),650)))</f>
        <v>762.96566408145031</v>
      </c>
      <c r="K2080" s="12">
        <f>LambdaP*MassivSS/(dP/1000)/(J2080*RhoA)/(1+I2080/3)*(D2080-H2080)*DeltaT-(EXP(I2080/10)-1)*(D2080-D2079)</f>
        <v>0.18800846304720556</v>
      </c>
      <c r="L2080" s="24">
        <f>L2079+IF(Limit=Oui,MAX(0,O2079),O2079)</f>
        <v>603.91129836352764</v>
      </c>
      <c r="M2080" s="12">
        <f>Cp*RhoP/(N2080*RhoA)*dP/1000*MassivW</f>
        <v>0.37125150934012691</v>
      </c>
      <c r="N2080" s="24">
        <f>IF(L2080&lt;600,425+0.773*L2080-1.69/1000*L2080^2+2.22/1000^2*L2080^3,IF(L2080&lt;735,666+13002/(738-L2080),IF(L2080&lt;900,545+17820/(L2080-731),650)))</f>
        <v>762.96566408145031</v>
      </c>
      <c r="O2080" s="12">
        <f>LambdaP*MassivW/(dP/1000)/(N2080*RhoA)/(1+M2080/3)*(D2080-L2080)*DeltaT-(EXP(M2080/10)-1)*(D2080-D2079)</f>
        <v>0.18800846304720556</v>
      </c>
      <c r="P2080" s="24">
        <f>P2079+IF(Limit=Oui,MAX(0,S2079),S2079)</f>
        <v>603.91129836352764</v>
      </c>
      <c r="Q2080" s="12">
        <f>Cp*RhoP/(R2080*RhoA)*dP/1000*MassivSI</f>
        <v>0.37125150934012691</v>
      </c>
      <c r="R2080" s="24">
        <f>IF(P2080&lt;600,425+0.773*P2080-1.69/1000*P2080^2+2.22/1000^2*P2080^3,IF(P2080&lt;735,666+13002/(738-P2080),IF(P2080&lt;900,545+17820/(P2080-731),650)))</f>
        <v>762.96566408145031</v>
      </c>
      <c r="S2080" s="12">
        <f>LambdaP*MassivSI/(dP/1000)/(R2080*RhoA)/(1+Q2080/3)*(D2080-P2080)*DeltaT-(EXP(Q2080/10)-1)*(D2080-D2079)</f>
        <v>0.18800846304720556</v>
      </c>
    </row>
    <row r="2081" spans="2:19" x14ac:dyDescent="0.25">
      <c r="B2081" s="3">
        <f t="shared" si="128"/>
        <v>10315</v>
      </c>
      <c r="C2081" s="14">
        <f t="shared" si="129"/>
        <v>171.91666666666666</v>
      </c>
      <c r="D2081" s="11">
        <f t="shared" si="130"/>
        <v>1102.8596517134886</v>
      </c>
      <c r="E2081" s="11">
        <f t="shared" si="131"/>
        <v>604.09930682657489</v>
      </c>
      <c r="F2081" s="11">
        <f>L2081</f>
        <v>604.09930682657489</v>
      </c>
      <c r="G2081" s="11">
        <f>P2081</f>
        <v>604.09930682657489</v>
      </c>
      <c r="H2081" s="24">
        <f>H2080+IF(Limit=Oui,MAX(0,K2080),K2080)</f>
        <v>604.09930682657489</v>
      </c>
      <c r="I2081" s="12">
        <f>Cp*RhoP/(J2081*RhoA)*dP/1000*MassivSS</f>
        <v>0.37118527270026563</v>
      </c>
      <c r="J2081" s="24">
        <f>IF(H2081&lt;600,425+0.773*H2081-1.69/1000*H2081^2+2.22/1000^2*H2081^3,IF(H2081&lt;735,666+13002/(738-H2081),IF(H2081&lt;900,545+17820/(H2081-731),650)))</f>
        <v>763.1018124839735</v>
      </c>
      <c r="K2081" s="12">
        <f>LambdaP*MassivSS/(dP/1000)/(J2081*RhoA)/(1+I2081/3)*(D2081-H2081)*DeltaT-(EXP(I2081/10)-1)*(D2081-D2080)</f>
        <v>0.18793588216348461</v>
      </c>
      <c r="L2081" s="24">
        <f>L2080+IF(Limit=Oui,MAX(0,O2080),O2080)</f>
        <v>604.09930682657489</v>
      </c>
      <c r="M2081" s="12">
        <f>Cp*RhoP/(N2081*RhoA)*dP/1000*MassivW</f>
        <v>0.37118527270026563</v>
      </c>
      <c r="N2081" s="24">
        <f>IF(L2081&lt;600,425+0.773*L2081-1.69/1000*L2081^2+2.22/1000^2*L2081^3,IF(L2081&lt;735,666+13002/(738-L2081),IF(L2081&lt;900,545+17820/(L2081-731),650)))</f>
        <v>763.1018124839735</v>
      </c>
      <c r="O2081" s="12">
        <f>LambdaP*MassivW/(dP/1000)/(N2081*RhoA)/(1+M2081/3)*(D2081-L2081)*DeltaT-(EXP(M2081/10)-1)*(D2081-D2080)</f>
        <v>0.18793588216348461</v>
      </c>
      <c r="P2081" s="24">
        <f>P2080+IF(Limit=Oui,MAX(0,S2080),S2080)</f>
        <v>604.09930682657489</v>
      </c>
      <c r="Q2081" s="12">
        <f>Cp*RhoP/(R2081*RhoA)*dP/1000*MassivSI</f>
        <v>0.37118527270026563</v>
      </c>
      <c r="R2081" s="24">
        <f>IF(P2081&lt;600,425+0.773*P2081-1.69/1000*P2081^2+2.22/1000^2*P2081^3,IF(P2081&lt;735,666+13002/(738-P2081),IF(P2081&lt;900,545+17820/(P2081-731),650)))</f>
        <v>763.1018124839735</v>
      </c>
      <c r="S2081" s="12">
        <f>LambdaP*MassivSI/(dP/1000)/(R2081*RhoA)/(1+Q2081/3)*(D2081-P2081)*DeltaT-(EXP(Q2081/10)-1)*(D2081-D2080)</f>
        <v>0.18793588216348461</v>
      </c>
    </row>
    <row r="2082" spans="2:19" x14ac:dyDescent="0.25">
      <c r="B2082" s="3">
        <f t="shared" si="128"/>
        <v>10320</v>
      </c>
      <c r="C2082" s="14">
        <f t="shared" si="129"/>
        <v>172</v>
      </c>
      <c r="D2082" s="11">
        <f t="shared" si="130"/>
        <v>1102.9322093886385</v>
      </c>
      <c r="E2082" s="11">
        <f t="shared" si="131"/>
        <v>604.2872427087384</v>
      </c>
      <c r="F2082" s="11">
        <f>L2082</f>
        <v>604.2872427087384</v>
      </c>
      <c r="G2082" s="11">
        <f>P2082</f>
        <v>604.2872427087384</v>
      </c>
      <c r="H2082" s="24">
        <f>H2081+IF(Limit=Oui,MAX(0,K2081),K2081)</f>
        <v>604.2872427087384</v>
      </c>
      <c r="I2082" s="12">
        <f>Cp*RhoP/(J2082*RhoA)*dP/1000*MassivSS</f>
        <v>0.37111889919023372</v>
      </c>
      <c r="J2082" s="24">
        <f>IF(H2082&lt;600,425+0.773*H2082-1.69/1000*H2082^2+2.22/1000^2*H2082^3,IF(H2082&lt;735,666+13002/(738-H2082),IF(H2082&lt;900,545+17820/(H2082-731),650)))</f>
        <v>763.23829097083251</v>
      </c>
      <c r="K2082" s="12">
        <f>LambdaP*MassivSS/(dP/1000)/(J2082*RhoA)/(1+I2082/3)*(D2082-H2082)*DeltaT-(EXP(I2082/10)-1)*(D2082-D2081)</f>
        <v>0.18786326510744777</v>
      </c>
      <c r="L2082" s="24">
        <f>L2081+IF(Limit=Oui,MAX(0,O2081),O2081)</f>
        <v>604.2872427087384</v>
      </c>
      <c r="M2082" s="12">
        <f>Cp*RhoP/(N2082*RhoA)*dP/1000*MassivW</f>
        <v>0.37111889919023372</v>
      </c>
      <c r="N2082" s="24">
        <f>IF(L2082&lt;600,425+0.773*L2082-1.69/1000*L2082^2+2.22/1000^2*L2082^3,IF(L2082&lt;735,666+13002/(738-L2082),IF(L2082&lt;900,545+17820/(L2082-731),650)))</f>
        <v>763.23829097083251</v>
      </c>
      <c r="O2082" s="12">
        <f>LambdaP*MassivW/(dP/1000)/(N2082*RhoA)/(1+M2082/3)*(D2082-L2082)*DeltaT-(EXP(M2082/10)-1)*(D2082-D2081)</f>
        <v>0.18786326510744777</v>
      </c>
      <c r="P2082" s="24">
        <f>P2081+IF(Limit=Oui,MAX(0,S2081),S2081)</f>
        <v>604.2872427087384</v>
      </c>
      <c r="Q2082" s="12">
        <f>Cp*RhoP/(R2082*RhoA)*dP/1000*MassivSI</f>
        <v>0.37111889919023372</v>
      </c>
      <c r="R2082" s="24">
        <f>IF(P2082&lt;600,425+0.773*P2082-1.69/1000*P2082^2+2.22/1000^2*P2082^3,IF(P2082&lt;735,666+13002/(738-P2082),IF(P2082&lt;900,545+17820/(P2082-731),650)))</f>
        <v>763.23829097083251</v>
      </c>
      <c r="S2082" s="12">
        <f>LambdaP*MassivSI/(dP/1000)/(R2082*RhoA)/(1+Q2082/3)*(D2082-P2082)*DeltaT-(EXP(Q2082/10)-1)*(D2082-D2081)</f>
        <v>0.18786326510744777</v>
      </c>
    </row>
    <row r="2083" spans="2:19" x14ac:dyDescent="0.25">
      <c r="B2083" s="3">
        <f t="shared" si="128"/>
        <v>10325</v>
      </c>
      <c r="C2083" s="14">
        <f t="shared" si="129"/>
        <v>172.08333333333334</v>
      </c>
      <c r="D2083" s="11">
        <f t="shared" si="130"/>
        <v>1103.0047319439057</v>
      </c>
      <c r="E2083" s="11">
        <f t="shared" si="131"/>
        <v>604.47510597384587</v>
      </c>
      <c r="F2083" s="11">
        <f>L2083</f>
        <v>604.47510597384587</v>
      </c>
      <c r="G2083" s="11">
        <f>P2083</f>
        <v>604.47510597384587</v>
      </c>
      <c r="H2083" s="24">
        <f>H2082+IF(Limit=Oui,MAX(0,K2082),K2082)</f>
        <v>604.47510597384587</v>
      </c>
      <c r="I2083" s="12">
        <f>Cp*RhoP/(J2083*RhoA)*dP/1000*MassivSS</f>
        <v>0.37105238841307114</v>
      </c>
      <c r="J2083" s="24">
        <f>IF(H2083&lt;600,425+0.773*H2083-1.69/1000*H2083^2+2.22/1000^2*H2083^3,IF(H2083&lt;735,666+13002/(738-H2083),IF(H2083&lt;900,545+17820/(H2083-731),650)))</f>
        <v>763.37510068686697</v>
      </c>
      <c r="K2083" s="12">
        <f>LambdaP*MassivSS/(dP/1000)/(J2083*RhoA)/(1+I2083/3)*(D2083-H2083)*DeltaT-(EXP(I2083/10)-1)*(D2083-D2082)</f>
        <v>0.18779061175853098</v>
      </c>
      <c r="L2083" s="24">
        <f>L2082+IF(Limit=Oui,MAX(0,O2082),O2082)</f>
        <v>604.47510597384587</v>
      </c>
      <c r="M2083" s="12">
        <f>Cp*RhoP/(N2083*RhoA)*dP/1000*MassivW</f>
        <v>0.37105238841307114</v>
      </c>
      <c r="N2083" s="24">
        <f>IF(L2083&lt;600,425+0.773*L2083-1.69/1000*L2083^2+2.22/1000^2*L2083^3,IF(L2083&lt;735,666+13002/(738-L2083),IF(L2083&lt;900,545+17820/(L2083-731),650)))</f>
        <v>763.37510068686697</v>
      </c>
      <c r="O2083" s="12">
        <f>LambdaP*MassivW/(dP/1000)/(N2083*RhoA)/(1+M2083/3)*(D2083-L2083)*DeltaT-(EXP(M2083/10)-1)*(D2083-D2082)</f>
        <v>0.18779061175853098</v>
      </c>
      <c r="P2083" s="24">
        <f>P2082+IF(Limit=Oui,MAX(0,S2082),S2082)</f>
        <v>604.47510597384587</v>
      </c>
      <c r="Q2083" s="12">
        <f>Cp*RhoP/(R2083*RhoA)*dP/1000*MassivSI</f>
        <v>0.37105238841307114</v>
      </c>
      <c r="R2083" s="24">
        <f>IF(P2083&lt;600,425+0.773*P2083-1.69/1000*P2083^2+2.22/1000^2*P2083^3,IF(P2083&lt;735,666+13002/(738-P2083),IF(P2083&lt;900,545+17820/(P2083-731),650)))</f>
        <v>763.37510068686697</v>
      </c>
      <c r="S2083" s="12">
        <f>LambdaP*MassivSI/(dP/1000)/(R2083*RhoA)/(1+Q2083/3)*(D2083-P2083)*DeltaT-(EXP(Q2083/10)-1)*(D2083-D2082)</f>
        <v>0.18779061175853098</v>
      </c>
    </row>
    <row r="2084" spans="2:19" x14ac:dyDescent="0.25">
      <c r="B2084" s="3">
        <f t="shared" si="128"/>
        <v>10330</v>
      </c>
      <c r="C2084" s="14">
        <f t="shared" si="129"/>
        <v>172.16666666666666</v>
      </c>
      <c r="D2084" s="11">
        <f t="shared" si="130"/>
        <v>1103.0772194132715</v>
      </c>
      <c r="E2084" s="11">
        <f t="shared" si="131"/>
        <v>604.66289658560436</v>
      </c>
      <c r="F2084" s="11">
        <f>L2084</f>
        <v>604.66289658560436</v>
      </c>
      <c r="G2084" s="11">
        <f>P2084</f>
        <v>604.66289658560436</v>
      </c>
      <c r="H2084" s="24">
        <f>H2083+IF(Limit=Oui,MAX(0,K2083),K2083)</f>
        <v>604.66289658560436</v>
      </c>
      <c r="I2084" s="12">
        <f>Cp*RhoP/(J2084*RhoA)*dP/1000*MassivSS</f>
        <v>0.37098573997036299</v>
      </c>
      <c r="J2084" s="24">
        <f>IF(H2084&lt;600,425+0.773*H2084-1.69/1000*H2084^2+2.22/1000^2*H2084^3,IF(H2084&lt;735,666+13002/(738-H2084),IF(H2084&lt;900,545+17820/(H2084-731),650)))</f>
        <v>763.51224278205109</v>
      </c>
      <c r="K2084" s="12">
        <f>LambdaP*MassivSS/(dP/1000)/(J2084*RhoA)/(1+I2084/3)*(D2084-H2084)*DeltaT-(EXP(I2084/10)-1)*(D2084-D2083)</f>
        <v>0.18771792199563142</v>
      </c>
      <c r="L2084" s="24">
        <f>L2083+IF(Limit=Oui,MAX(0,O2083),O2083)</f>
        <v>604.66289658560436</v>
      </c>
      <c r="M2084" s="12">
        <f>Cp*RhoP/(N2084*RhoA)*dP/1000*MassivW</f>
        <v>0.37098573997036299</v>
      </c>
      <c r="N2084" s="24">
        <f>IF(L2084&lt;600,425+0.773*L2084-1.69/1000*L2084^2+2.22/1000^2*L2084^3,IF(L2084&lt;735,666+13002/(738-L2084),IF(L2084&lt;900,545+17820/(L2084-731),650)))</f>
        <v>763.51224278205109</v>
      </c>
      <c r="O2084" s="12">
        <f>LambdaP*MassivW/(dP/1000)/(N2084*RhoA)/(1+M2084/3)*(D2084-L2084)*DeltaT-(EXP(M2084/10)-1)*(D2084-D2083)</f>
        <v>0.18771792199563142</v>
      </c>
      <c r="P2084" s="24">
        <f>P2083+IF(Limit=Oui,MAX(0,S2083),S2083)</f>
        <v>604.66289658560436</v>
      </c>
      <c r="Q2084" s="12">
        <f>Cp*RhoP/(R2084*RhoA)*dP/1000*MassivSI</f>
        <v>0.37098573997036299</v>
      </c>
      <c r="R2084" s="24">
        <f>IF(P2084&lt;600,425+0.773*P2084-1.69/1000*P2084^2+2.22/1000^2*P2084^3,IF(P2084&lt;735,666+13002/(738-P2084),IF(P2084&lt;900,545+17820/(P2084-731),650)))</f>
        <v>763.51224278205109</v>
      </c>
      <c r="S2084" s="12">
        <f>LambdaP*MassivSI/(dP/1000)/(R2084*RhoA)/(1+Q2084/3)*(D2084-P2084)*DeltaT-(EXP(Q2084/10)-1)*(D2084-D2083)</f>
        <v>0.18771792199563142</v>
      </c>
    </row>
    <row r="2085" spans="2:19" x14ac:dyDescent="0.25">
      <c r="B2085" s="3">
        <f t="shared" si="128"/>
        <v>10335</v>
      </c>
      <c r="C2085" s="14">
        <f t="shared" si="129"/>
        <v>172.25</v>
      </c>
      <c r="D2085" s="11">
        <f t="shared" si="130"/>
        <v>1103.149671830668</v>
      </c>
      <c r="E2085" s="11">
        <f t="shared" si="131"/>
        <v>604.85061450759997</v>
      </c>
      <c r="F2085" s="11">
        <f>L2085</f>
        <v>604.85061450759997</v>
      </c>
      <c r="G2085" s="11">
        <f>P2085</f>
        <v>604.85061450759997</v>
      </c>
      <c r="H2085" s="24">
        <f>H2084+IF(Limit=Oui,MAX(0,K2084),K2084)</f>
        <v>604.85061450759997</v>
      </c>
      <c r="I2085" s="12">
        <f>Cp*RhoP/(J2085*RhoA)*dP/1000*MassivSS</f>
        <v>0.37091895346223325</v>
      </c>
      <c r="J2085" s="24">
        <f>IF(H2085&lt;600,425+0.773*H2085-1.69/1000*H2085^2+2.22/1000^2*H2085^3,IF(H2085&lt;735,666+13002/(738-H2085),IF(H2085&lt;900,545+17820/(H2085-731),650)))</f>
        <v>763.64971841152158</v>
      </c>
      <c r="K2085" s="12">
        <f>LambdaP*MassivSS/(dP/1000)/(J2085*RhoA)/(1+I2085/3)*(D2085-H2085)*DeltaT-(EXP(I2085/10)-1)*(D2085-D2084)</f>
        <v>0.18764519569708871</v>
      </c>
      <c r="L2085" s="24">
        <f>L2084+IF(Limit=Oui,MAX(0,O2084),O2084)</f>
        <v>604.85061450759997</v>
      </c>
      <c r="M2085" s="12">
        <f>Cp*RhoP/(N2085*RhoA)*dP/1000*MassivW</f>
        <v>0.37091895346223325</v>
      </c>
      <c r="N2085" s="24">
        <f>IF(L2085&lt;600,425+0.773*L2085-1.69/1000*L2085^2+2.22/1000^2*L2085^3,IF(L2085&lt;735,666+13002/(738-L2085),IF(L2085&lt;900,545+17820/(L2085-731),650)))</f>
        <v>763.64971841152158</v>
      </c>
      <c r="O2085" s="12">
        <f>LambdaP*MassivW/(dP/1000)/(N2085*RhoA)/(1+M2085/3)*(D2085-L2085)*DeltaT-(EXP(M2085/10)-1)*(D2085-D2084)</f>
        <v>0.18764519569708871</v>
      </c>
      <c r="P2085" s="24">
        <f>P2084+IF(Limit=Oui,MAX(0,S2084),S2084)</f>
        <v>604.85061450759997</v>
      </c>
      <c r="Q2085" s="12">
        <f>Cp*RhoP/(R2085*RhoA)*dP/1000*MassivSI</f>
        <v>0.37091895346223325</v>
      </c>
      <c r="R2085" s="24">
        <f>IF(P2085&lt;600,425+0.773*P2085-1.69/1000*P2085^2+2.22/1000^2*P2085^3,IF(P2085&lt;735,666+13002/(738-P2085),IF(P2085&lt;900,545+17820/(P2085-731),650)))</f>
        <v>763.64971841152158</v>
      </c>
      <c r="S2085" s="12">
        <f>LambdaP*MassivSI/(dP/1000)/(R2085*RhoA)/(1+Q2085/3)*(D2085-P2085)*DeltaT-(EXP(Q2085/10)-1)*(D2085-D2084)</f>
        <v>0.18764519569708871</v>
      </c>
    </row>
    <row r="2086" spans="2:19" x14ac:dyDescent="0.25">
      <c r="B2086" s="3">
        <f t="shared" si="128"/>
        <v>10340</v>
      </c>
      <c r="C2086" s="14">
        <f t="shared" si="129"/>
        <v>172.33333333333334</v>
      </c>
      <c r="D2086" s="11">
        <f t="shared" si="130"/>
        <v>1103.2220892299783</v>
      </c>
      <c r="E2086" s="11">
        <f t="shared" si="131"/>
        <v>605.03825970329706</v>
      </c>
      <c r="F2086" s="11">
        <f>L2086</f>
        <v>605.03825970329706</v>
      </c>
      <c r="G2086" s="11">
        <f>P2086</f>
        <v>605.03825970329706</v>
      </c>
      <c r="H2086" s="24">
        <f>H2085+IF(Limit=Oui,MAX(0,K2085),K2085)</f>
        <v>605.03825970329706</v>
      </c>
      <c r="I2086" s="12">
        <f>Cp*RhoP/(J2086*RhoA)*dP/1000*MassivSS</f>
        <v>0.37085202848733839</v>
      </c>
      <c r="J2086" s="24">
        <f>IF(H2086&lt;600,425+0.773*H2086-1.69/1000*H2086^2+2.22/1000^2*H2086^3,IF(H2086&lt;735,666+13002/(738-H2086),IF(H2086&lt;900,545+17820/(H2086-731),650)))</f>
        <v>763.78752873560586</v>
      </c>
      <c r="K2086" s="12">
        <f>LambdaP*MassivSS/(dP/1000)/(J2086*RhoA)/(1+I2086/3)*(D2086-H2086)*DeltaT-(EXP(I2086/10)-1)*(D2086-D2085)</f>
        <v>0.18757243274068236</v>
      </c>
      <c r="L2086" s="24">
        <f>L2085+IF(Limit=Oui,MAX(0,O2085),O2085)</f>
        <v>605.03825970329706</v>
      </c>
      <c r="M2086" s="12">
        <f>Cp*RhoP/(N2086*RhoA)*dP/1000*MassivW</f>
        <v>0.37085202848733839</v>
      </c>
      <c r="N2086" s="24">
        <f>IF(L2086&lt;600,425+0.773*L2086-1.69/1000*L2086^2+2.22/1000^2*L2086^3,IF(L2086&lt;735,666+13002/(738-L2086),IF(L2086&lt;900,545+17820/(L2086-731),650)))</f>
        <v>763.78752873560586</v>
      </c>
      <c r="O2086" s="12">
        <f>LambdaP*MassivW/(dP/1000)/(N2086*RhoA)/(1+M2086/3)*(D2086-L2086)*DeltaT-(EXP(M2086/10)-1)*(D2086-D2085)</f>
        <v>0.18757243274068236</v>
      </c>
      <c r="P2086" s="24">
        <f>P2085+IF(Limit=Oui,MAX(0,S2085),S2085)</f>
        <v>605.03825970329706</v>
      </c>
      <c r="Q2086" s="12">
        <f>Cp*RhoP/(R2086*RhoA)*dP/1000*MassivSI</f>
        <v>0.37085202848733839</v>
      </c>
      <c r="R2086" s="24">
        <f>IF(P2086&lt;600,425+0.773*P2086-1.69/1000*P2086^2+2.22/1000^2*P2086^3,IF(P2086&lt;735,666+13002/(738-P2086),IF(P2086&lt;900,545+17820/(P2086-731),650)))</f>
        <v>763.78752873560586</v>
      </c>
      <c r="S2086" s="12">
        <f>LambdaP*MassivSI/(dP/1000)/(R2086*RhoA)/(1+Q2086/3)*(D2086-P2086)*DeltaT-(EXP(Q2086/10)-1)*(D2086-D2085)</f>
        <v>0.18757243274068236</v>
      </c>
    </row>
    <row r="2087" spans="2:19" x14ac:dyDescent="0.25">
      <c r="B2087" s="3">
        <f t="shared" si="128"/>
        <v>10345</v>
      </c>
      <c r="C2087" s="14">
        <f t="shared" si="129"/>
        <v>172.41666666666666</v>
      </c>
      <c r="D2087" s="11">
        <f t="shared" si="130"/>
        <v>1103.2944716450368</v>
      </c>
      <c r="E2087" s="11">
        <f t="shared" si="131"/>
        <v>605.22583213603775</v>
      </c>
      <c r="F2087" s="11">
        <f>L2087</f>
        <v>605.22583213603775</v>
      </c>
      <c r="G2087" s="11">
        <f>P2087</f>
        <v>605.22583213603775</v>
      </c>
      <c r="H2087" s="24">
        <f>H2086+IF(Limit=Oui,MAX(0,K2086),K2086)</f>
        <v>605.22583213603775</v>
      </c>
      <c r="I2087" s="12">
        <f>Cp*RhoP/(J2087*RhoA)*dP/1000*MassivSS</f>
        <v>0.37078496464286137</v>
      </c>
      <c r="J2087" s="24">
        <f>IF(H2087&lt;600,425+0.773*H2087-1.69/1000*H2087^2+2.22/1000^2*H2087^3,IF(H2087&lt;735,666+13002/(738-H2087),IF(H2087&lt;900,545+17820/(H2087-731),650)))</f>
        <v>763.92567491985028</v>
      </c>
      <c r="K2087" s="12">
        <f>LambdaP*MassivSS/(dP/1000)/(J2087*RhoA)/(1+I2087/3)*(D2087-H2087)*DeltaT-(EXP(I2087/10)-1)*(D2087-D2086)</f>
        <v>0.18749963300362124</v>
      </c>
      <c r="L2087" s="24">
        <f>L2086+IF(Limit=Oui,MAX(0,O2086),O2086)</f>
        <v>605.22583213603775</v>
      </c>
      <c r="M2087" s="12">
        <f>Cp*RhoP/(N2087*RhoA)*dP/1000*MassivW</f>
        <v>0.37078496464286137</v>
      </c>
      <c r="N2087" s="24">
        <f>IF(L2087&lt;600,425+0.773*L2087-1.69/1000*L2087^2+2.22/1000^2*L2087^3,IF(L2087&lt;735,666+13002/(738-L2087),IF(L2087&lt;900,545+17820/(L2087-731),650)))</f>
        <v>763.92567491985028</v>
      </c>
      <c r="O2087" s="12">
        <f>LambdaP*MassivW/(dP/1000)/(N2087*RhoA)/(1+M2087/3)*(D2087-L2087)*DeltaT-(EXP(M2087/10)-1)*(D2087-D2086)</f>
        <v>0.18749963300362124</v>
      </c>
      <c r="P2087" s="24">
        <f>P2086+IF(Limit=Oui,MAX(0,S2086),S2086)</f>
        <v>605.22583213603775</v>
      </c>
      <c r="Q2087" s="12">
        <f>Cp*RhoP/(R2087*RhoA)*dP/1000*MassivSI</f>
        <v>0.37078496464286137</v>
      </c>
      <c r="R2087" s="24">
        <f>IF(P2087&lt;600,425+0.773*P2087-1.69/1000*P2087^2+2.22/1000^2*P2087^3,IF(P2087&lt;735,666+13002/(738-P2087),IF(P2087&lt;900,545+17820/(P2087-731),650)))</f>
        <v>763.92567491985028</v>
      </c>
      <c r="S2087" s="12">
        <f>LambdaP*MassivSI/(dP/1000)/(R2087*RhoA)/(1+Q2087/3)*(D2087-P2087)*DeltaT-(EXP(Q2087/10)-1)*(D2087-D2086)</f>
        <v>0.18749963300362124</v>
      </c>
    </row>
    <row r="2088" spans="2:19" x14ac:dyDescent="0.25">
      <c r="B2088" s="3">
        <f t="shared" si="128"/>
        <v>10350</v>
      </c>
      <c r="C2088" s="14">
        <f t="shared" si="129"/>
        <v>172.5</v>
      </c>
      <c r="D2088" s="11">
        <f t="shared" si="130"/>
        <v>1103.3668191096276</v>
      </c>
      <c r="E2088" s="11">
        <f t="shared" si="131"/>
        <v>605.41333176904141</v>
      </c>
      <c r="F2088" s="11">
        <f>L2088</f>
        <v>605.41333176904141</v>
      </c>
      <c r="G2088" s="11">
        <f>P2088</f>
        <v>605.41333176904141</v>
      </c>
      <c r="H2088" s="24">
        <f>H2087+IF(Limit=Oui,MAX(0,K2087),K2087)</f>
        <v>605.41333176904141</v>
      </c>
      <c r="I2088" s="12">
        <f>Cp*RhoP/(J2088*RhoA)*dP/1000*MassivSS</f>
        <v>0.37071776152450497</v>
      </c>
      <c r="J2088" s="24">
        <f>IF(H2088&lt;600,425+0.773*H2088-1.69/1000*H2088^2+2.22/1000^2*H2088^3,IF(H2088&lt;735,666+13002/(738-H2088),IF(H2088&lt;900,545+17820/(H2088-731),650)))</f>
        <v>764.06415813504896</v>
      </c>
      <c r="K2088" s="12">
        <f>LambdaP*MassivSS/(dP/1000)/(J2088*RhoA)/(1+I2088/3)*(D2088-H2088)*DeltaT-(EXP(I2088/10)-1)*(D2088-D2087)</f>
        <v>0.18742679636260912</v>
      </c>
      <c r="L2088" s="24">
        <f>L2087+IF(Limit=Oui,MAX(0,O2087),O2087)</f>
        <v>605.41333176904141</v>
      </c>
      <c r="M2088" s="12">
        <f>Cp*RhoP/(N2088*RhoA)*dP/1000*MassivW</f>
        <v>0.37071776152450497</v>
      </c>
      <c r="N2088" s="24">
        <f>IF(L2088&lt;600,425+0.773*L2088-1.69/1000*L2088^2+2.22/1000^2*L2088^3,IF(L2088&lt;735,666+13002/(738-L2088),IF(L2088&lt;900,545+17820/(L2088-731),650)))</f>
        <v>764.06415813504896</v>
      </c>
      <c r="O2088" s="12">
        <f>LambdaP*MassivW/(dP/1000)/(N2088*RhoA)/(1+M2088/3)*(D2088-L2088)*DeltaT-(EXP(M2088/10)-1)*(D2088-D2087)</f>
        <v>0.18742679636260912</v>
      </c>
      <c r="P2088" s="24">
        <f>P2087+IF(Limit=Oui,MAX(0,S2087),S2087)</f>
        <v>605.41333176904141</v>
      </c>
      <c r="Q2088" s="12">
        <f>Cp*RhoP/(R2088*RhoA)*dP/1000*MassivSI</f>
        <v>0.37071776152450497</v>
      </c>
      <c r="R2088" s="24">
        <f>IF(P2088&lt;600,425+0.773*P2088-1.69/1000*P2088^2+2.22/1000^2*P2088^3,IF(P2088&lt;735,666+13002/(738-P2088),IF(P2088&lt;900,545+17820/(P2088-731),650)))</f>
        <v>764.06415813504896</v>
      </c>
      <c r="S2088" s="12">
        <f>LambdaP*MassivSI/(dP/1000)/(R2088*RhoA)/(1+Q2088/3)*(D2088-P2088)*DeltaT-(EXP(Q2088/10)-1)*(D2088-D2087)</f>
        <v>0.18742679636260912</v>
      </c>
    </row>
    <row r="2089" spans="2:19" x14ac:dyDescent="0.25">
      <c r="B2089" s="3">
        <f t="shared" si="128"/>
        <v>10355</v>
      </c>
      <c r="C2089" s="14">
        <f t="shared" si="129"/>
        <v>172.58333333333334</v>
      </c>
      <c r="D2089" s="11">
        <f t="shared" si="130"/>
        <v>1103.4391316574872</v>
      </c>
      <c r="E2089" s="11">
        <f t="shared" si="131"/>
        <v>605.60075856540402</v>
      </c>
      <c r="F2089" s="11">
        <f>L2089</f>
        <v>605.60075856540402</v>
      </c>
      <c r="G2089" s="11">
        <f>P2089</f>
        <v>605.60075856540402</v>
      </c>
      <c r="H2089" s="24">
        <f>H2088+IF(Limit=Oui,MAX(0,K2088),K2088)</f>
        <v>605.60075856540402</v>
      </c>
      <c r="I2089" s="12">
        <f>Cp*RhoP/(J2089*RhoA)*dP/1000*MassivSS</f>
        <v>0.3706504187264853</v>
      </c>
      <c r="J2089" s="24">
        <f>IF(H2089&lt;600,425+0.773*H2089-1.69/1000*H2089^2+2.22/1000^2*H2089^3,IF(H2089&lt;735,666+13002/(738-H2089),IF(H2089&lt;900,545+17820/(H2089-731),650)))</f>
        <v>764.20297955727233</v>
      </c>
      <c r="K2089" s="12">
        <f>LambdaP*MassivSS/(dP/1000)/(J2089*RhoA)/(1+I2089/3)*(D2089-H2089)*DeltaT-(EXP(I2089/10)-1)*(D2089-D2088)</f>
        <v>0.18735392269371431</v>
      </c>
      <c r="L2089" s="24">
        <f>L2088+IF(Limit=Oui,MAX(0,O2088),O2088)</f>
        <v>605.60075856540402</v>
      </c>
      <c r="M2089" s="12">
        <f>Cp*RhoP/(N2089*RhoA)*dP/1000*MassivW</f>
        <v>0.3706504187264853</v>
      </c>
      <c r="N2089" s="24">
        <f>IF(L2089&lt;600,425+0.773*L2089-1.69/1000*L2089^2+2.22/1000^2*L2089^3,IF(L2089&lt;735,666+13002/(738-L2089),IF(L2089&lt;900,545+17820/(L2089-731),650)))</f>
        <v>764.20297955727233</v>
      </c>
      <c r="O2089" s="12">
        <f>LambdaP*MassivW/(dP/1000)/(N2089*RhoA)/(1+M2089/3)*(D2089-L2089)*DeltaT-(EXP(M2089/10)-1)*(D2089-D2088)</f>
        <v>0.18735392269371431</v>
      </c>
      <c r="P2089" s="24">
        <f>P2088+IF(Limit=Oui,MAX(0,S2088),S2088)</f>
        <v>605.60075856540402</v>
      </c>
      <c r="Q2089" s="12">
        <f>Cp*RhoP/(R2089*RhoA)*dP/1000*MassivSI</f>
        <v>0.3706504187264853</v>
      </c>
      <c r="R2089" s="24">
        <f>IF(P2089&lt;600,425+0.773*P2089-1.69/1000*P2089^2+2.22/1000^2*P2089^3,IF(P2089&lt;735,666+13002/(738-P2089),IF(P2089&lt;900,545+17820/(P2089-731),650)))</f>
        <v>764.20297955727233</v>
      </c>
      <c r="S2089" s="12">
        <f>LambdaP*MassivSI/(dP/1000)/(R2089*RhoA)/(1+Q2089/3)*(D2089-P2089)*DeltaT-(EXP(Q2089/10)-1)*(D2089-D2088)</f>
        <v>0.18735392269371431</v>
      </c>
    </row>
    <row r="2090" spans="2:19" x14ac:dyDescent="0.25">
      <c r="B2090" s="3">
        <f t="shared" si="128"/>
        <v>10360</v>
      </c>
      <c r="C2090" s="14">
        <f t="shared" si="129"/>
        <v>172.66666666666666</v>
      </c>
      <c r="D2090" s="11">
        <f t="shared" si="130"/>
        <v>1103.5114093223026</v>
      </c>
      <c r="E2090" s="11">
        <f t="shared" si="131"/>
        <v>605.78811248809768</v>
      </c>
      <c r="F2090" s="11">
        <f>L2090</f>
        <v>605.78811248809768</v>
      </c>
      <c r="G2090" s="11">
        <f>P2090</f>
        <v>605.78811248809768</v>
      </c>
      <c r="H2090" s="24">
        <f>H2089+IF(Limit=Oui,MAX(0,K2089),K2089)</f>
        <v>605.78811248809768</v>
      </c>
      <c r="I2090" s="12">
        <f>Cp*RhoP/(J2090*RhoA)*dP/1000*MassivSS</f>
        <v>0.37058293584152596</v>
      </c>
      <c r="J2090" s="24">
        <f>IF(H2090&lt;600,425+0.773*H2090-1.69/1000*H2090^2+2.22/1000^2*H2090^3,IF(H2090&lt;735,666+13002/(738-H2090),IF(H2090&lt;900,545+17820/(H2090-731),650)))</f>
        <v>764.34214036789615</v>
      </c>
      <c r="K2090" s="12">
        <f>LambdaP*MassivSS/(dP/1000)/(J2090*RhoA)/(1+I2090/3)*(D2090-H2090)*DeltaT-(EXP(I2090/10)-1)*(D2090-D2089)</f>
        <v>0.18728101187249571</v>
      </c>
      <c r="L2090" s="24">
        <f>L2089+IF(Limit=Oui,MAX(0,O2089),O2089)</f>
        <v>605.78811248809768</v>
      </c>
      <c r="M2090" s="12">
        <f>Cp*RhoP/(N2090*RhoA)*dP/1000*MassivW</f>
        <v>0.37058293584152596</v>
      </c>
      <c r="N2090" s="24">
        <f>IF(L2090&lt;600,425+0.773*L2090-1.69/1000*L2090^2+2.22/1000^2*L2090^3,IF(L2090&lt;735,666+13002/(738-L2090),IF(L2090&lt;900,545+17820/(L2090-731),650)))</f>
        <v>764.34214036789615</v>
      </c>
      <c r="O2090" s="12">
        <f>LambdaP*MassivW/(dP/1000)/(N2090*RhoA)/(1+M2090/3)*(D2090-L2090)*DeltaT-(EXP(M2090/10)-1)*(D2090-D2089)</f>
        <v>0.18728101187249571</v>
      </c>
      <c r="P2090" s="24">
        <f>P2089+IF(Limit=Oui,MAX(0,S2089),S2089)</f>
        <v>605.78811248809768</v>
      </c>
      <c r="Q2090" s="12">
        <f>Cp*RhoP/(R2090*RhoA)*dP/1000*MassivSI</f>
        <v>0.37058293584152596</v>
      </c>
      <c r="R2090" s="24">
        <f>IF(P2090&lt;600,425+0.773*P2090-1.69/1000*P2090^2+2.22/1000^2*P2090^3,IF(P2090&lt;735,666+13002/(738-P2090),IF(P2090&lt;900,545+17820/(P2090-731),650)))</f>
        <v>764.34214036789615</v>
      </c>
      <c r="S2090" s="12">
        <f>LambdaP*MassivSI/(dP/1000)/(R2090*RhoA)/(1+Q2090/3)*(D2090-P2090)*DeltaT-(EXP(Q2090/10)-1)*(D2090-D2089)</f>
        <v>0.18728101187249571</v>
      </c>
    </row>
    <row r="2091" spans="2:19" x14ac:dyDescent="0.25">
      <c r="B2091" s="3">
        <f t="shared" si="128"/>
        <v>10365</v>
      </c>
      <c r="C2091" s="14">
        <f t="shared" si="129"/>
        <v>172.75</v>
      </c>
      <c r="D2091" s="11">
        <f t="shared" si="130"/>
        <v>1103.5836521377121</v>
      </c>
      <c r="E2091" s="11">
        <f t="shared" si="131"/>
        <v>605.97539349997021</v>
      </c>
      <c r="F2091" s="11">
        <f>L2091</f>
        <v>605.97539349997021</v>
      </c>
      <c r="G2091" s="11">
        <f>P2091</f>
        <v>605.97539349997021</v>
      </c>
      <c r="H2091" s="24">
        <f>H2090+IF(Limit=Oui,MAX(0,K2090),K2090)</f>
        <v>605.97539349997021</v>
      </c>
      <c r="I2091" s="12">
        <f>Cp*RhoP/(J2091*RhoA)*dP/1000*MassivSS</f>
        <v>0.37051531246085079</v>
      </c>
      <c r="J2091" s="24">
        <f>IF(H2091&lt;600,425+0.773*H2091-1.69/1000*H2091^2+2.22/1000^2*H2091^3,IF(H2091&lt;735,666+13002/(738-H2091),IF(H2091&lt;900,545+17820/(H2091-731),650)))</f>
        <v>764.4816417536307</v>
      </c>
      <c r="K2091" s="12">
        <f>LambdaP*MassivSS/(dP/1000)/(J2091*RhoA)/(1+I2091/3)*(D2091-H2091)*DeltaT-(EXP(I2091/10)-1)*(D2091-D2090)</f>
        <v>0.18720806377392302</v>
      </c>
      <c r="L2091" s="24">
        <f>L2090+IF(Limit=Oui,MAX(0,O2090),O2090)</f>
        <v>605.97539349997021</v>
      </c>
      <c r="M2091" s="12">
        <f>Cp*RhoP/(N2091*RhoA)*dP/1000*MassivW</f>
        <v>0.37051531246085079</v>
      </c>
      <c r="N2091" s="24">
        <f>IF(L2091&lt;600,425+0.773*L2091-1.69/1000*L2091^2+2.22/1000^2*L2091^3,IF(L2091&lt;735,666+13002/(738-L2091),IF(L2091&lt;900,545+17820/(L2091-731),650)))</f>
        <v>764.4816417536307</v>
      </c>
      <c r="O2091" s="12">
        <f>LambdaP*MassivW/(dP/1000)/(N2091*RhoA)/(1+M2091/3)*(D2091-L2091)*DeltaT-(EXP(M2091/10)-1)*(D2091-D2090)</f>
        <v>0.18720806377392302</v>
      </c>
      <c r="P2091" s="24">
        <f>P2090+IF(Limit=Oui,MAX(0,S2090),S2090)</f>
        <v>605.97539349997021</v>
      </c>
      <c r="Q2091" s="12">
        <f>Cp*RhoP/(R2091*RhoA)*dP/1000*MassivSI</f>
        <v>0.37051531246085079</v>
      </c>
      <c r="R2091" s="24">
        <f>IF(P2091&lt;600,425+0.773*P2091-1.69/1000*P2091^2+2.22/1000^2*P2091^3,IF(P2091&lt;735,666+13002/(738-P2091),IF(P2091&lt;900,545+17820/(P2091-731),650)))</f>
        <v>764.4816417536307</v>
      </c>
      <c r="S2091" s="12">
        <f>LambdaP*MassivSI/(dP/1000)/(R2091*RhoA)/(1+Q2091/3)*(D2091-P2091)*DeltaT-(EXP(Q2091/10)-1)*(D2091-D2090)</f>
        <v>0.18720806377392302</v>
      </c>
    </row>
    <row r="2092" spans="2:19" x14ac:dyDescent="0.25">
      <c r="B2092" s="3">
        <f t="shared" si="128"/>
        <v>10370</v>
      </c>
      <c r="C2092" s="14">
        <f t="shared" si="129"/>
        <v>172.83333333333334</v>
      </c>
      <c r="D2092" s="11">
        <f t="shared" si="130"/>
        <v>1103.6558601373056</v>
      </c>
      <c r="E2092" s="11">
        <f t="shared" si="131"/>
        <v>606.16260156374415</v>
      </c>
      <c r="F2092" s="11">
        <f>L2092</f>
        <v>606.16260156374415</v>
      </c>
      <c r="G2092" s="11">
        <f>P2092</f>
        <v>606.16260156374415</v>
      </c>
      <c r="H2092" s="24">
        <f>H2091+IF(Limit=Oui,MAX(0,K2091),K2091)</f>
        <v>606.16260156374415</v>
      </c>
      <c r="I2092" s="12">
        <f>Cp*RhoP/(J2092*RhoA)*dP/1000*MassivSS</f>
        <v>0.37044754817417802</v>
      </c>
      <c r="J2092" s="24">
        <f>IF(H2092&lt;600,425+0.773*H2092-1.69/1000*H2092^2+2.22/1000^2*H2092^3,IF(H2092&lt;735,666+13002/(738-H2092),IF(H2092&lt;900,545+17820/(H2092-731),650)))</f>
        <v>764.62148490654977</v>
      </c>
      <c r="K2092" s="12">
        <f>LambdaP*MassivSS/(dP/1000)/(J2092*RhoA)/(1+I2092/3)*(D2092-H2092)*DeltaT-(EXP(I2092/10)-1)*(D2092-D2091)</f>
        <v>0.18713507827239204</v>
      </c>
      <c r="L2092" s="24">
        <f>L2091+IF(Limit=Oui,MAX(0,O2091),O2091)</f>
        <v>606.16260156374415</v>
      </c>
      <c r="M2092" s="12">
        <f>Cp*RhoP/(N2092*RhoA)*dP/1000*MassivW</f>
        <v>0.37044754817417802</v>
      </c>
      <c r="N2092" s="24">
        <f>IF(L2092&lt;600,425+0.773*L2092-1.69/1000*L2092^2+2.22/1000^2*L2092^3,IF(L2092&lt;735,666+13002/(738-L2092),IF(L2092&lt;900,545+17820/(L2092-731),650)))</f>
        <v>764.62148490654977</v>
      </c>
      <c r="O2092" s="12">
        <f>LambdaP*MassivW/(dP/1000)/(N2092*RhoA)/(1+M2092/3)*(D2092-L2092)*DeltaT-(EXP(M2092/10)-1)*(D2092-D2091)</f>
        <v>0.18713507827239204</v>
      </c>
      <c r="P2092" s="24">
        <f>P2091+IF(Limit=Oui,MAX(0,S2091),S2091)</f>
        <v>606.16260156374415</v>
      </c>
      <c r="Q2092" s="12">
        <f>Cp*RhoP/(R2092*RhoA)*dP/1000*MassivSI</f>
        <v>0.37044754817417802</v>
      </c>
      <c r="R2092" s="24">
        <f>IF(P2092&lt;600,425+0.773*P2092-1.69/1000*P2092^2+2.22/1000^2*P2092^3,IF(P2092&lt;735,666+13002/(738-P2092),IF(P2092&lt;900,545+17820/(P2092-731),650)))</f>
        <v>764.62148490654977</v>
      </c>
      <c r="S2092" s="12">
        <f>LambdaP*MassivSI/(dP/1000)/(R2092*RhoA)/(1+Q2092/3)*(D2092-P2092)*DeltaT-(EXP(Q2092/10)-1)*(D2092-D2091)</f>
        <v>0.18713507827239204</v>
      </c>
    </row>
    <row r="2093" spans="2:19" x14ac:dyDescent="0.25">
      <c r="B2093" s="3">
        <f t="shared" si="128"/>
        <v>10375</v>
      </c>
      <c r="C2093" s="14">
        <f t="shared" si="129"/>
        <v>172.91666666666666</v>
      </c>
      <c r="D2093" s="11">
        <f t="shared" si="130"/>
        <v>1103.7280333546244</v>
      </c>
      <c r="E2093" s="11">
        <f t="shared" si="131"/>
        <v>606.34973664201652</v>
      </c>
      <c r="F2093" s="11">
        <f>L2093</f>
        <v>606.34973664201652</v>
      </c>
      <c r="G2093" s="11">
        <f>P2093</f>
        <v>606.34973664201652</v>
      </c>
      <c r="H2093" s="24">
        <f>H2092+IF(Limit=Oui,MAX(0,K2092),K2092)</f>
        <v>606.34973664201652</v>
      </c>
      <c r="I2093" s="12">
        <f>Cp*RhoP/(J2093*RhoA)*dP/1000*MassivSS</f>
        <v>0.37037964256971362</v>
      </c>
      <c r="J2093" s="24">
        <f>IF(H2093&lt;600,425+0.773*H2093-1.69/1000*H2093^2+2.22/1000^2*H2093^3,IF(H2093&lt;735,666+13002/(738-H2093),IF(H2093&lt;900,545+17820/(H2093-731),650)))</f>
        <v>764.76167102412057</v>
      </c>
      <c r="K2093" s="12">
        <f>LambdaP*MassivSS/(dP/1000)/(J2093*RhoA)/(1+I2093/3)*(D2093-H2093)*DeltaT-(EXP(I2093/10)-1)*(D2093-D2092)</f>
        <v>0.18706205524173888</v>
      </c>
      <c r="L2093" s="24">
        <f>L2092+IF(Limit=Oui,MAX(0,O2092),O2092)</f>
        <v>606.34973664201652</v>
      </c>
      <c r="M2093" s="12">
        <f>Cp*RhoP/(N2093*RhoA)*dP/1000*MassivW</f>
        <v>0.37037964256971362</v>
      </c>
      <c r="N2093" s="24">
        <f>IF(L2093&lt;600,425+0.773*L2093-1.69/1000*L2093^2+2.22/1000^2*L2093^3,IF(L2093&lt;735,666+13002/(738-L2093),IF(L2093&lt;900,545+17820/(L2093-731),650)))</f>
        <v>764.76167102412057</v>
      </c>
      <c r="O2093" s="12">
        <f>LambdaP*MassivW/(dP/1000)/(N2093*RhoA)/(1+M2093/3)*(D2093-L2093)*DeltaT-(EXP(M2093/10)-1)*(D2093-D2092)</f>
        <v>0.18706205524173888</v>
      </c>
      <c r="P2093" s="24">
        <f>P2092+IF(Limit=Oui,MAX(0,S2092),S2092)</f>
        <v>606.34973664201652</v>
      </c>
      <c r="Q2093" s="12">
        <f>Cp*RhoP/(R2093*RhoA)*dP/1000*MassivSI</f>
        <v>0.37037964256971362</v>
      </c>
      <c r="R2093" s="24">
        <f>IF(P2093&lt;600,425+0.773*P2093-1.69/1000*P2093^2+2.22/1000^2*P2093^3,IF(P2093&lt;735,666+13002/(738-P2093),IF(P2093&lt;900,545+17820/(P2093-731),650)))</f>
        <v>764.76167102412057</v>
      </c>
      <c r="S2093" s="12">
        <f>LambdaP*MassivSI/(dP/1000)/(R2093*RhoA)/(1+Q2093/3)*(D2093-P2093)*DeltaT-(EXP(Q2093/10)-1)*(D2093-D2092)</f>
        <v>0.18706205524173888</v>
      </c>
    </row>
    <row r="2094" spans="2:19" x14ac:dyDescent="0.25">
      <c r="B2094" s="3">
        <f t="shared" si="128"/>
        <v>10380</v>
      </c>
      <c r="C2094" s="14">
        <f t="shared" si="129"/>
        <v>173</v>
      </c>
      <c r="D2094" s="11">
        <f t="shared" si="130"/>
        <v>1103.800171823161</v>
      </c>
      <c r="E2094" s="11">
        <f t="shared" si="131"/>
        <v>606.53679869725829</v>
      </c>
      <c r="F2094" s="11">
        <f>L2094</f>
        <v>606.53679869725829</v>
      </c>
      <c r="G2094" s="11">
        <f>P2094</f>
        <v>606.53679869725829</v>
      </c>
      <c r="H2094" s="24">
        <f>H2093+IF(Limit=Oui,MAX(0,K2093),K2093)</f>
        <v>606.53679869725829</v>
      </c>
      <c r="I2094" s="12">
        <f>Cp*RhoP/(J2094*RhoA)*dP/1000*MassivSS</f>
        <v>0.37031159523414431</v>
      </c>
      <c r="J2094" s="24">
        <f>IF(H2094&lt;600,425+0.773*H2094-1.69/1000*H2094^2+2.22/1000^2*H2094^3,IF(H2094&lt;735,666+13002/(738-H2094),IF(H2094&lt;900,545+17820/(H2094-731),650)))</f>
        <v>764.90220130923308</v>
      </c>
      <c r="K2094" s="12">
        <f>LambdaP*MassivSS/(dP/1000)/(J2094*RhoA)/(1+I2094/3)*(D2094-H2094)*DeltaT-(EXP(I2094/10)-1)*(D2094-D2093)</f>
        <v>0.18698899455522922</v>
      </c>
      <c r="L2094" s="24">
        <f>L2093+IF(Limit=Oui,MAX(0,O2093),O2093)</f>
        <v>606.53679869725829</v>
      </c>
      <c r="M2094" s="12">
        <f>Cp*RhoP/(N2094*RhoA)*dP/1000*MassivW</f>
        <v>0.37031159523414431</v>
      </c>
      <c r="N2094" s="24">
        <f>IF(L2094&lt;600,425+0.773*L2094-1.69/1000*L2094^2+2.22/1000^2*L2094^3,IF(L2094&lt;735,666+13002/(738-L2094),IF(L2094&lt;900,545+17820/(L2094-731),650)))</f>
        <v>764.90220130923308</v>
      </c>
      <c r="O2094" s="12">
        <f>LambdaP*MassivW/(dP/1000)/(N2094*RhoA)/(1+M2094/3)*(D2094-L2094)*DeltaT-(EXP(M2094/10)-1)*(D2094-D2093)</f>
        <v>0.18698899455522922</v>
      </c>
      <c r="P2094" s="24">
        <f>P2093+IF(Limit=Oui,MAX(0,S2093),S2093)</f>
        <v>606.53679869725829</v>
      </c>
      <c r="Q2094" s="12">
        <f>Cp*RhoP/(R2094*RhoA)*dP/1000*MassivSI</f>
        <v>0.37031159523414431</v>
      </c>
      <c r="R2094" s="24">
        <f>IF(P2094&lt;600,425+0.773*P2094-1.69/1000*P2094^2+2.22/1000^2*P2094^3,IF(P2094&lt;735,666+13002/(738-P2094),IF(P2094&lt;900,545+17820/(P2094-731),650)))</f>
        <v>764.90220130923308</v>
      </c>
      <c r="S2094" s="12">
        <f>LambdaP*MassivSI/(dP/1000)/(R2094*RhoA)/(1+Q2094/3)*(D2094-P2094)*DeltaT-(EXP(Q2094/10)-1)*(D2094-D2093)</f>
        <v>0.18698899455522922</v>
      </c>
    </row>
    <row r="2095" spans="2:19" x14ac:dyDescent="0.25">
      <c r="B2095" s="3">
        <f t="shared" si="128"/>
        <v>10385</v>
      </c>
      <c r="C2095" s="14">
        <f t="shared" si="129"/>
        <v>173.08333333333334</v>
      </c>
      <c r="D2095" s="11">
        <f t="shared" si="130"/>
        <v>1103.8722755763604</v>
      </c>
      <c r="E2095" s="11">
        <f t="shared" si="131"/>
        <v>606.72378769181353</v>
      </c>
      <c r="F2095" s="11">
        <f>L2095</f>
        <v>606.72378769181353</v>
      </c>
      <c r="G2095" s="11">
        <f>P2095</f>
        <v>606.72378769181353</v>
      </c>
      <c r="H2095" s="24">
        <f>H2094+IF(Limit=Oui,MAX(0,K2094),K2094)</f>
        <v>606.72378769181353</v>
      </c>
      <c r="I2095" s="12">
        <f>Cp*RhoP/(J2095*RhoA)*dP/1000*MassivSS</f>
        <v>0.37024340575263154</v>
      </c>
      <c r="J2095" s="24">
        <f>IF(H2095&lt;600,425+0.773*H2095-1.69/1000*H2095^2+2.22/1000^2*H2095^3,IF(H2095&lt;735,666+13002/(738-H2095),IF(H2095&lt;900,545+17820/(H2095-731),650)))</f>
        <v>765.04307697023023</v>
      </c>
      <c r="K2095" s="12">
        <f>LambdaP*MassivSS/(dP/1000)/(J2095*RhoA)/(1+I2095/3)*(D2095-H2095)*DeltaT-(EXP(I2095/10)-1)*(D2095-D2094)</f>
        <v>0.18691589608552159</v>
      </c>
      <c r="L2095" s="24">
        <f>L2094+IF(Limit=Oui,MAX(0,O2094),O2094)</f>
        <v>606.72378769181353</v>
      </c>
      <c r="M2095" s="12">
        <f>Cp*RhoP/(N2095*RhoA)*dP/1000*MassivW</f>
        <v>0.37024340575263154</v>
      </c>
      <c r="N2095" s="24">
        <f>IF(L2095&lt;600,425+0.773*L2095-1.69/1000*L2095^2+2.22/1000^2*L2095^3,IF(L2095&lt;735,666+13002/(738-L2095),IF(L2095&lt;900,545+17820/(L2095-731),650)))</f>
        <v>765.04307697023023</v>
      </c>
      <c r="O2095" s="12">
        <f>LambdaP*MassivW/(dP/1000)/(N2095*RhoA)/(1+M2095/3)*(D2095-L2095)*DeltaT-(EXP(M2095/10)-1)*(D2095-D2094)</f>
        <v>0.18691589608552159</v>
      </c>
      <c r="P2095" s="24">
        <f>P2094+IF(Limit=Oui,MAX(0,S2094),S2094)</f>
        <v>606.72378769181353</v>
      </c>
      <c r="Q2095" s="12">
        <f>Cp*RhoP/(R2095*RhoA)*dP/1000*MassivSI</f>
        <v>0.37024340575263154</v>
      </c>
      <c r="R2095" s="24">
        <f>IF(P2095&lt;600,425+0.773*P2095-1.69/1000*P2095^2+2.22/1000^2*P2095^3,IF(P2095&lt;735,666+13002/(738-P2095),IF(P2095&lt;900,545+17820/(P2095-731),650)))</f>
        <v>765.04307697023023</v>
      </c>
      <c r="S2095" s="12">
        <f>LambdaP*MassivSI/(dP/1000)/(R2095*RhoA)/(1+Q2095/3)*(D2095-P2095)*DeltaT-(EXP(Q2095/10)-1)*(D2095-D2094)</f>
        <v>0.18691589608552159</v>
      </c>
    </row>
    <row r="2096" spans="2:19" x14ac:dyDescent="0.25">
      <c r="B2096" s="3">
        <f t="shared" si="128"/>
        <v>10390</v>
      </c>
      <c r="C2096" s="14">
        <f t="shared" si="129"/>
        <v>173.16666666666666</v>
      </c>
      <c r="D2096" s="11">
        <f t="shared" si="130"/>
        <v>1103.9443446476184</v>
      </c>
      <c r="E2096" s="11">
        <f t="shared" si="131"/>
        <v>606.91070358789909</v>
      </c>
      <c r="F2096" s="11">
        <f>L2096</f>
        <v>606.91070358789909</v>
      </c>
      <c r="G2096" s="11">
        <f>P2096</f>
        <v>606.91070358789909</v>
      </c>
      <c r="H2096" s="24">
        <f>H2095+IF(Limit=Oui,MAX(0,K2095),K2095)</f>
        <v>606.91070358789909</v>
      </c>
      <c r="I2096" s="12">
        <f>Cp*RhoP/(J2096*RhoA)*dP/1000*MassivSS</f>
        <v>0.3701750737088047</v>
      </c>
      <c r="J2096" s="24">
        <f>IF(H2096&lt;600,425+0.773*H2096-1.69/1000*H2096^2+2.22/1000^2*H2096^3,IF(H2096&lt;735,666+13002/(738-H2096),IF(H2096&lt;900,545+17820/(H2096-731),650)))</f>
        <v>765.18429922093765</v>
      </c>
      <c r="K2096" s="12">
        <f>LambdaP*MassivSS/(dP/1000)/(J2096*RhoA)/(1+I2096/3)*(D2096-H2096)*DeltaT-(EXP(I2096/10)-1)*(D2096-D2095)</f>
        <v>0.18684275970474185</v>
      </c>
      <c r="L2096" s="24">
        <f>L2095+IF(Limit=Oui,MAX(0,O2095),O2095)</f>
        <v>606.91070358789909</v>
      </c>
      <c r="M2096" s="12">
        <f>Cp*RhoP/(N2096*RhoA)*dP/1000*MassivW</f>
        <v>0.3701750737088047</v>
      </c>
      <c r="N2096" s="24">
        <f>IF(L2096&lt;600,425+0.773*L2096-1.69/1000*L2096^2+2.22/1000^2*L2096^3,IF(L2096&lt;735,666+13002/(738-L2096),IF(L2096&lt;900,545+17820/(L2096-731),650)))</f>
        <v>765.18429922093765</v>
      </c>
      <c r="O2096" s="12">
        <f>LambdaP*MassivW/(dP/1000)/(N2096*RhoA)/(1+M2096/3)*(D2096-L2096)*DeltaT-(EXP(M2096/10)-1)*(D2096-D2095)</f>
        <v>0.18684275970474185</v>
      </c>
      <c r="P2096" s="24">
        <f>P2095+IF(Limit=Oui,MAX(0,S2095),S2095)</f>
        <v>606.91070358789909</v>
      </c>
      <c r="Q2096" s="12">
        <f>Cp*RhoP/(R2096*RhoA)*dP/1000*MassivSI</f>
        <v>0.3701750737088047</v>
      </c>
      <c r="R2096" s="24">
        <f>IF(P2096&lt;600,425+0.773*P2096-1.69/1000*P2096^2+2.22/1000^2*P2096^3,IF(P2096&lt;735,666+13002/(738-P2096),IF(P2096&lt;900,545+17820/(P2096-731),650)))</f>
        <v>765.18429922093765</v>
      </c>
      <c r="S2096" s="12">
        <f>LambdaP*MassivSI/(dP/1000)/(R2096*RhoA)/(1+Q2096/3)*(D2096-P2096)*DeltaT-(EXP(Q2096/10)-1)*(D2096-D2095)</f>
        <v>0.18684275970474185</v>
      </c>
    </row>
    <row r="2097" spans="2:19" x14ac:dyDescent="0.25">
      <c r="B2097" s="3">
        <f t="shared" si="128"/>
        <v>10395</v>
      </c>
      <c r="C2097" s="14">
        <f t="shared" si="129"/>
        <v>173.25</v>
      </c>
      <c r="D2097" s="11">
        <f t="shared" si="130"/>
        <v>1104.0163790702832</v>
      </c>
      <c r="E2097" s="11">
        <f t="shared" si="131"/>
        <v>607.09754634760384</v>
      </c>
      <c r="F2097" s="11">
        <f>L2097</f>
        <v>607.09754634760384</v>
      </c>
      <c r="G2097" s="11">
        <f>P2097</f>
        <v>607.09754634760384</v>
      </c>
      <c r="H2097" s="24">
        <f>H2096+IF(Limit=Oui,MAX(0,K2096),K2096)</f>
        <v>607.09754634760384</v>
      </c>
      <c r="I2097" s="12">
        <f>Cp*RhoP/(J2097*RhoA)*dP/1000*MassivSS</f>
        <v>0.37010659868475454</v>
      </c>
      <c r="J2097" s="24">
        <f>IF(H2097&lt;600,425+0.773*H2097-1.69/1000*H2097^2+2.22/1000^2*H2097^3,IF(H2097&lt;735,666+13002/(738-H2097),IF(H2097&lt;900,545+17820/(H2097-731),650)))</f>
        <v>765.32586928069395</v>
      </c>
      <c r="K2097" s="12">
        <f>LambdaP*MassivSS/(dP/1000)/(J2097*RhoA)/(1+I2097/3)*(D2097-H2097)*DeltaT-(EXP(I2097/10)-1)*(D2097-D2096)</f>
        <v>0.18676958528440393</v>
      </c>
      <c r="L2097" s="24">
        <f>L2096+IF(Limit=Oui,MAX(0,O2096),O2096)</f>
        <v>607.09754634760384</v>
      </c>
      <c r="M2097" s="12">
        <f>Cp*RhoP/(N2097*RhoA)*dP/1000*MassivW</f>
        <v>0.37010659868475454</v>
      </c>
      <c r="N2097" s="24">
        <f>IF(L2097&lt;600,425+0.773*L2097-1.69/1000*L2097^2+2.22/1000^2*L2097^3,IF(L2097&lt;735,666+13002/(738-L2097),IF(L2097&lt;900,545+17820/(L2097-731),650)))</f>
        <v>765.32586928069395</v>
      </c>
      <c r="O2097" s="12">
        <f>LambdaP*MassivW/(dP/1000)/(N2097*RhoA)/(1+M2097/3)*(D2097-L2097)*DeltaT-(EXP(M2097/10)-1)*(D2097-D2096)</f>
        <v>0.18676958528440393</v>
      </c>
      <c r="P2097" s="24">
        <f>P2096+IF(Limit=Oui,MAX(0,S2096),S2096)</f>
        <v>607.09754634760384</v>
      </c>
      <c r="Q2097" s="12">
        <f>Cp*RhoP/(R2097*RhoA)*dP/1000*MassivSI</f>
        <v>0.37010659868475454</v>
      </c>
      <c r="R2097" s="24">
        <f>IF(P2097&lt;600,425+0.773*P2097-1.69/1000*P2097^2+2.22/1000^2*P2097^3,IF(P2097&lt;735,666+13002/(738-P2097),IF(P2097&lt;900,545+17820/(P2097-731),650)))</f>
        <v>765.32586928069395</v>
      </c>
      <c r="S2097" s="12">
        <f>LambdaP*MassivSI/(dP/1000)/(R2097*RhoA)/(1+Q2097/3)*(D2097-P2097)*DeltaT-(EXP(Q2097/10)-1)*(D2097-D2096)</f>
        <v>0.18676958528440393</v>
      </c>
    </row>
    <row r="2098" spans="2:19" x14ac:dyDescent="0.25">
      <c r="B2098" s="3">
        <f t="shared" si="128"/>
        <v>10400</v>
      </c>
      <c r="C2098" s="14">
        <f t="shared" si="129"/>
        <v>173.33333333333334</v>
      </c>
      <c r="D2098" s="11">
        <f t="shared" si="130"/>
        <v>1104.0883788776546</v>
      </c>
      <c r="E2098" s="11">
        <f t="shared" si="131"/>
        <v>607.28431593288826</v>
      </c>
      <c r="F2098" s="11">
        <f>L2098</f>
        <v>607.28431593288826</v>
      </c>
      <c r="G2098" s="11">
        <f>P2098</f>
        <v>607.28431593288826</v>
      </c>
      <c r="H2098" s="24">
        <f>H2097+IF(Limit=Oui,MAX(0,K2097),K2097)</f>
        <v>607.28431593288826</v>
      </c>
      <c r="I2098" s="12">
        <f>Cp*RhoP/(J2098*RhoA)*dP/1000*MassivSS</f>
        <v>0.37003798026102602</v>
      </c>
      <c r="J2098" s="24">
        <f>IF(H2098&lt;600,425+0.773*H2098-1.69/1000*H2098^2+2.22/1000^2*H2098^3,IF(H2098&lt;735,666+13002/(738-H2098),IF(H2098&lt;900,545+17820/(H2098-731),650)))</f>
        <v>765.4677883743816</v>
      </c>
      <c r="K2098" s="12">
        <f>LambdaP*MassivSS/(dP/1000)/(J2098*RhoA)/(1+I2098/3)*(D2098-H2098)*DeltaT-(EXP(I2098/10)-1)*(D2098-D2097)</f>
        <v>0.18669637269544137</v>
      </c>
      <c r="L2098" s="24">
        <f>L2097+IF(Limit=Oui,MAX(0,O2097),O2097)</f>
        <v>607.28431593288826</v>
      </c>
      <c r="M2098" s="12">
        <f>Cp*RhoP/(N2098*RhoA)*dP/1000*MassivW</f>
        <v>0.37003798026102602</v>
      </c>
      <c r="N2098" s="24">
        <f>IF(L2098&lt;600,425+0.773*L2098-1.69/1000*L2098^2+2.22/1000^2*L2098^3,IF(L2098&lt;735,666+13002/(738-L2098),IF(L2098&lt;900,545+17820/(L2098-731),650)))</f>
        <v>765.4677883743816</v>
      </c>
      <c r="O2098" s="12">
        <f>LambdaP*MassivW/(dP/1000)/(N2098*RhoA)/(1+M2098/3)*(D2098-L2098)*DeltaT-(EXP(M2098/10)-1)*(D2098-D2097)</f>
        <v>0.18669637269544137</v>
      </c>
      <c r="P2098" s="24">
        <f>P2097+IF(Limit=Oui,MAX(0,S2097),S2097)</f>
        <v>607.28431593288826</v>
      </c>
      <c r="Q2098" s="12">
        <f>Cp*RhoP/(R2098*RhoA)*dP/1000*MassivSI</f>
        <v>0.37003798026102602</v>
      </c>
      <c r="R2098" s="24">
        <f>IF(P2098&lt;600,425+0.773*P2098-1.69/1000*P2098^2+2.22/1000^2*P2098^3,IF(P2098&lt;735,666+13002/(738-P2098),IF(P2098&lt;900,545+17820/(P2098-731),650)))</f>
        <v>765.4677883743816</v>
      </c>
      <c r="S2098" s="12">
        <f>LambdaP*MassivSI/(dP/1000)/(R2098*RhoA)/(1+Q2098/3)*(D2098-P2098)*DeltaT-(EXP(Q2098/10)-1)*(D2098-D2097)</f>
        <v>0.18669637269544137</v>
      </c>
    </row>
    <row r="2099" spans="2:19" x14ac:dyDescent="0.25">
      <c r="B2099" s="3">
        <f t="shared" si="128"/>
        <v>10405</v>
      </c>
      <c r="C2099" s="14">
        <f t="shared" si="129"/>
        <v>173.41666666666666</v>
      </c>
      <c r="D2099" s="11">
        <f t="shared" si="130"/>
        <v>1104.1603441029845</v>
      </c>
      <c r="E2099" s="11">
        <f t="shared" si="131"/>
        <v>607.47101230558371</v>
      </c>
      <c r="F2099" s="11">
        <f>L2099</f>
        <v>607.47101230558371</v>
      </c>
      <c r="G2099" s="11">
        <f>P2099</f>
        <v>607.47101230558371</v>
      </c>
      <c r="H2099" s="24">
        <f>H2098+IF(Limit=Oui,MAX(0,K2098),K2098)</f>
        <v>607.47101230558371</v>
      </c>
      <c r="I2099" s="12">
        <f>Cp*RhoP/(J2099*RhoA)*dP/1000*MassivSS</f>
        <v>0.36996921801661242</v>
      </c>
      <c r="J2099" s="24">
        <f>IF(H2099&lt;600,425+0.773*H2099-1.69/1000*H2099^2+2.22/1000^2*H2099^3,IF(H2099&lt;735,666+13002/(738-H2099),IF(H2099&lt;900,545+17820/(H2099-731),650)))</f>
        <v>765.61005773245722</v>
      </c>
      <c r="K2099" s="12">
        <f>LambdaP*MassivSS/(dP/1000)/(J2099*RhoA)/(1+I2099/3)*(D2099-H2099)*DeltaT-(EXP(I2099/10)-1)*(D2099-D2098)</f>
        <v>0.18662312180821353</v>
      </c>
      <c r="L2099" s="24">
        <f>L2098+IF(Limit=Oui,MAX(0,O2098),O2098)</f>
        <v>607.47101230558371</v>
      </c>
      <c r="M2099" s="12">
        <f>Cp*RhoP/(N2099*RhoA)*dP/1000*MassivW</f>
        <v>0.36996921801661242</v>
      </c>
      <c r="N2099" s="24">
        <f>IF(L2099&lt;600,425+0.773*L2099-1.69/1000*L2099^2+2.22/1000^2*L2099^3,IF(L2099&lt;735,666+13002/(738-L2099),IF(L2099&lt;900,545+17820/(L2099-731),650)))</f>
        <v>765.61005773245722</v>
      </c>
      <c r="O2099" s="12">
        <f>LambdaP*MassivW/(dP/1000)/(N2099*RhoA)/(1+M2099/3)*(D2099-L2099)*DeltaT-(EXP(M2099/10)-1)*(D2099-D2098)</f>
        <v>0.18662312180821353</v>
      </c>
      <c r="P2099" s="24">
        <f>P2098+IF(Limit=Oui,MAX(0,S2098),S2098)</f>
        <v>607.47101230558371</v>
      </c>
      <c r="Q2099" s="12">
        <f>Cp*RhoP/(R2099*RhoA)*dP/1000*MassivSI</f>
        <v>0.36996921801661242</v>
      </c>
      <c r="R2099" s="24">
        <f>IF(P2099&lt;600,425+0.773*P2099-1.69/1000*P2099^2+2.22/1000^2*P2099^3,IF(P2099&lt;735,666+13002/(738-P2099),IF(P2099&lt;900,545+17820/(P2099-731),650)))</f>
        <v>765.61005773245722</v>
      </c>
      <c r="S2099" s="12">
        <f>LambdaP*MassivSI/(dP/1000)/(R2099*RhoA)/(1+Q2099/3)*(D2099-P2099)*DeltaT-(EXP(Q2099/10)-1)*(D2099-D2098)</f>
        <v>0.18662312180821353</v>
      </c>
    </row>
    <row r="2100" spans="2:19" x14ac:dyDescent="0.25">
      <c r="B2100" s="3">
        <f t="shared" si="128"/>
        <v>10410</v>
      </c>
      <c r="C2100" s="14">
        <f t="shared" si="129"/>
        <v>173.5</v>
      </c>
      <c r="D2100" s="11">
        <f t="shared" si="130"/>
        <v>1104.2322747794774</v>
      </c>
      <c r="E2100" s="11">
        <f t="shared" si="131"/>
        <v>607.65763542739194</v>
      </c>
      <c r="F2100" s="11">
        <f>L2100</f>
        <v>607.65763542739194</v>
      </c>
      <c r="G2100" s="11">
        <f>P2100</f>
        <v>607.65763542739194</v>
      </c>
      <c r="H2100" s="24">
        <f>H2099+IF(Limit=Oui,MAX(0,K2099),K2099)</f>
        <v>607.65763542739194</v>
      </c>
      <c r="I2100" s="12">
        <f>Cp*RhoP/(J2100*RhoA)*dP/1000*MassivSS</f>
        <v>0.36990031152894792</v>
      </c>
      <c r="J2100" s="24">
        <f>IF(H2100&lt;600,425+0.773*H2100-1.69/1000*H2100^2+2.22/1000^2*H2100^3,IF(H2100&lt;735,666+13002/(738-H2100),IF(H2100&lt;900,545+17820/(H2100-731),650)))</f>
        <v>765.75267859098221</v>
      </c>
      <c r="K2100" s="12">
        <f>LambdaP*MassivSS/(dP/1000)/(J2100*RhoA)/(1+I2100/3)*(D2100-H2100)*DeltaT-(EXP(I2100/10)-1)*(D2100-D2099)</f>
        <v>0.18654983249246024</v>
      </c>
      <c r="L2100" s="24">
        <f>L2099+IF(Limit=Oui,MAX(0,O2099),O2099)</f>
        <v>607.65763542739194</v>
      </c>
      <c r="M2100" s="12">
        <f>Cp*RhoP/(N2100*RhoA)*dP/1000*MassivW</f>
        <v>0.36990031152894792</v>
      </c>
      <c r="N2100" s="24">
        <f>IF(L2100&lt;600,425+0.773*L2100-1.69/1000*L2100^2+2.22/1000^2*L2100^3,IF(L2100&lt;735,666+13002/(738-L2100),IF(L2100&lt;900,545+17820/(L2100-731),650)))</f>
        <v>765.75267859098221</v>
      </c>
      <c r="O2100" s="12">
        <f>LambdaP*MassivW/(dP/1000)/(N2100*RhoA)/(1+M2100/3)*(D2100-L2100)*DeltaT-(EXP(M2100/10)-1)*(D2100-D2099)</f>
        <v>0.18654983249246024</v>
      </c>
      <c r="P2100" s="24">
        <f>P2099+IF(Limit=Oui,MAX(0,S2099),S2099)</f>
        <v>607.65763542739194</v>
      </c>
      <c r="Q2100" s="12">
        <f>Cp*RhoP/(R2100*RhoA)*dP/1000*MassivSI</f>
        <v>0.36990031152894792</v>
      </c>
      <c r="R2100" s="24">
        <f>IF(P2100&lt;600,425+0.773*P2100-1.69/1000*P2100^2+2.22/1000^2*P2100^3,IF(P2100&lt;735,666+13002/(738-P2100),IF(P2100&lt;900,545+17820/(P2100-731),650)))</f>
        <v>765.75267859098221</v>
      </c>
      <c r="S2100" s="12">
        <f>LambdaP*MassivSI/(dP/1000)/(R2100*RhoA)/(1+Q2100/3)*(D2100-P2100)*DeltaT-(EXP(Q2100/10)-1)*(D2100-D2099)</f>
        <v>0.18654983249246024</v>
      </c>
    </row>
    <row r="2101" spans="2:19" x14ac:dyDescent="0.25">
      <c r="B2101" s="3">
        <f t="shared" si="128"/>
        <v>10415</v>
      </c>
      <c r="C2101" s="14">
        <f t="shared" si="129"/>
        <v>173.58333333333334</v>
      </c>
      <c r="D2101" s="11">
        <f t="shared" si="130"/>
        <v>1104.3041709402889</v>
      </c>
      <c r="E2101" s="11">
        <f t="shared" si="131"/>
        <v>607.8441852598844</v>
      </c>
      <c r="F2101" s="11">
        <f>L2101</f>
        <v>607.8441852598844</v>
      </c>
      <c r="G2101" s="11">
        <f>P2101</f>
        <v>607.8441852598844</v>
      </c>
      <c r="H2101" s="24">
        <f>H2100+IF(Limit=Oui,MAX(0,K2100),K2100)</f>
        <v>607.8441852598844</v>
      </c>
      <c r="I2101" s="12">
        <f>Cp*RhoP/(J2101*RhoA)*dP/1000*MassivSS</f>
        <v>0.36983126037390124</v>
      </c>
      <c r="J2101" s="24">
        <f>IF(H2101&lt;600,425+0.773*H2101-1.69/1000*H2101^2+2.22/1000^2*H2101^3,IF(H2101&lt;735,666+13002/(738-H2101),IF(H2101&lt;900,545+17820/(H2101-731),650)))</f>
        <v>765.89565219165445</v>
      </c>
      <c r="K2101" s="12">
        <f>LambdaP*MassivSS/(dP/1000)/(J2101*RhoA)/(1+I2101/3)*(D2101-H2101)*DeltaT-(EXP(I2101/10)-1)*(D2101-D2100)</f>
        <v>0.1864765046173934</v>
      </c>
      <c r="L2101" s="24">
        <f>L2100+IF(Limit=Oui,MAX(0,O2100),O2100)</f>
        <v>607.8441852598844</v>
      </c>
      <c r="M2101" s="12">
        <f>Cp*RhoP/(N2101*RhoA)*dP/1000*MassivW</f>
        <v>0.36983126037390124</v>
      </c>
      <c r="N2101" s="24">
        <f>IF(L2101&lt;600,425+0.773*L2101-1.69/1000*L2101^2+2.22/1000^2*L2101^3,IF(L2101&lt;735,666+13002/(738-L2101),IF(L2101&lt;900,545+17820/(L2101-731),650)))</f>
        <v>765.89565219165445</v>
      </c>
      <c r="O2101" s="12">
        <f>LambdaP*MassivW/(dP/1000)/(N2101*RhoA)/(1+M2101/3)*(D2101-L2101)*DeltaT-(EXP(M2101/10)-1)*(D2101-D2100)</f>
        <v>0.1864765046173934</v>
      </c>
      <c r="P2101" s="24">
        <f>P2100+IF(Limit=Oui,MAX(0,S2100),S2100)</f>
        <v>607.8441852598844</v>
      </c>
      <c r="Q2101" s="12">
        <f>Cp*RhoP/(R2101*RhoA)*dP/1000*MassivSI</f>
        <v>0.36983126037390124</v>
      </c>
      <c r="R2101" s="24">
        <f>IF(P2101&lt;600,425+0.773*P2101-1.69/1000*P2101^2+2.22/1000^2*P2101^3,IF(P2101&lt;735,666+13002/(738-P2101),IF(P2101&lt;900,545+17820/(P2101-731),650)))</f>
        <v>765.89565219165445</v>
      </c>
      <c r="S2101" s="12">
        <f>LambdaP*MassivSI/(dP/1000)/(R2101*RhoA)/(1+Q2101/3)*(D2101-P2101)*DeltaT-(EXP(Q2101/10)-1)*(D2101-D2100)</f>
        <v>0.1864765046173934</v>
      </c>
    </row>
    <row r="2102" spans="2:19" x14ac:dyDescent="0.25">
      <c r="B2102" s="3">
        <f t="shared" si="128"/>
        <v>10420</v>
      </c>
      <c r="C2102" s="14">
        <f t="shared" si="129"/>
        <v>173.66666666666666</v>
      </c>
      <c r="D2102" s="11">
        <f t="shared" si="130"/>
        <v>1104.3760326185281</v>
      </c>
      <c r="E2102" s="11">
        <f t="shared" si="131"/>
        <v>608.03066176450182</v>
      </c>
      <c r="F2102" s="11">
        <f>L2102</f>
        <v>608.03066176450182</v>
      </c>
      <c r="G2102" s="11">
        <f>P2102</f>
        <v>608.03066176450182</v>
      </c>
      <c r="H2102" s="24">
        <f>H2101+IF(Limit=Oui,MAX(0,K2101),K2101)</f>
        <v>608.03066176450182</v>
      </c>
      <c r="I2102" s="12">
        <f>Cp*RhoP/(J2102*RhoA)*dP/1000*MassivSS</f>
        <v>0.36976206412576851</v>
      </c>
      <c r="J2102" s="24">
        <f>IF(H2102&lt;600,425+0.773*H2102-1.69/1000*H2102^2+2.22/1000^2*H2102^3,IF(H2102&lt;735,666+13002/(738-H2102),IF(H2102&lt;900,545+17820/(H2102-731),650)))</f>
        <v>766.03897978183898</v>
      </c>
      <c r="K2102" s="12">
        <f>LambdaP*MassivSS/(dP/1000)/(J2102*RhoA)/(1+I2102/3)*(D2102-H2102)*DeltaT-(EXP(I2102/10)-1)*(D2102-D2101)</f>
        <v>0.18640313805154912</v>
      </c>
      <c r="L2102" s="24">
        <f>L2101+IF(Limit=Oui,MAX(0,O2101),O2101)</f>
        <v>608.03066176450182</v>
      </c>
      <c r="M2102" s="12">
        <f>Cp*RhoP/(N2102*RhoA)*dP/1000*MassivW</f>
        <v>0.36976206412576851</v>
      </c>
      <c r="N2102" s="24">
        <f>IF(L2102&lt;600,425+0.773*L2102-1.69/1000*L2102^2+2.22/1000^2*L2102^3,IF(L2102&lt;735,666+13002/(738-L2102),IF(L2102&lt;900,545+17820/(L2102-731),650)))</f>
        <v>766.03897978183898</v>
      </c>
      <c r="O2102" s="12">
        <f>LambdaP*MassivW/(dP/1000)/(N2102*RhoA)/(1+M2102/3)*(D2102-L2102)*DeltaT-(EXP(M2102/10)-1)*(D2102-D2101)</f>
        <v>0.18640313805154912</v>
      </c>
      <c r="P2102" s="24">
        <f>P2101+IF(Limit=Oui,MAX(0,S2101),S2101)</f>
        <v>608.03066176450182</v>
      </c>
      <c r="Q2102" s="12">
        <f>Cp*RhoP/(R2102*RhoA)*dP/1000*MassivSI</f>
        <v>0.36976206412576851</v>
      </c>
      <c r="R2102" s="24">
        <f>IF(P2102&lt;600,425+0.773*P2102-1.69/1000*P2102^2+2.22/1000^2*P2102^3,IF(P2102&lt;735,666+13002/(738-P2102),IF(P2102&lt;900,545+17820/(P2102-731),650)))</f>
        <v>766.03897978183898</v>
      </c>
      <c r="S2102" s="12">
        <f>LambdaP*MassivSI/(dP/1000)/(R2102*RhoA)/(1+Q2102/3)*(D2102-P2102)*DeltaT-(EXP(Q2102/10)-1)*(D2102-D2101)</f>
        <v>0.18640313805154912</v>
      </c>
    </row>
    <row r="2103" spans="2:19" x14ac:dyDescent="0.25">
      <c r="B2103" s="3">
        <f t="shared" si="128"/>
        <v>10425</v>
      </c>
      <c r="C2103" s="14">
        <f t="shared" si="129"/>
        <v>173.75</v>
      </c>
      <c r="D2103" s="11">
        <f t="shared" si="130"/>
        <v>1104.447859847256</v>
      </c>
      <c r="E2103" s="11">
        <f t="shared" si="131"/>
        <v>608.21706490255337</v>
      </c>
      <c r="F2103" s="11">
        <f>L2103</f>
        <v>608.21706490255337</v>
      </c>
      <c r="G2103" s="11">
        <f>P2103</f>
        <v>608.21706490255337</v>
      </c>
      <c r="H2103" s="24">
        <f>H2102+IF(Limit=Oui,MAX(0,K2102),K2102)</f>
        <v>608.21706490255337</v>
      </c>
      <c r="I2103" s="12">
        <f>Cp*RhoP/(J2103*RhoA)*dP/1000*MassivSS</f>
        <v>0.3696927223572668</v>
      </c>
      <c r="J2103" s="24">
        <f>IF(H2103&lt;600,425+0.773*H2103-1.69/1000*H2103^2+2.22/1000^2*H2103^3,IF(H2103&lt;735,666+13002/(738-H2103),IF(H2103&lt;900,545+17820/(H2103-731),650)))</f>
        <v>766.18266261459985</v>
      </c>
      <c r="K2103" s="12">
        <f>LambdaP*MassivSS/(dP/1000)/(J2103*RhoA)/(1+I2103/3)*(D2103-H2103)*DeltaT-(EXP(I2103/10)-1)*(D2103-D2102)</f>
        <v>0.18632973266292194</v>
      </c>
      <c r="L2103" s="24">
        <f>L2102+IF(Limit=Oui,MAX(0,O2102),O2102)</f>
        <v>608.21706490255337</v>
      </c>
      <c r="M2103" s="12">
        <f>Cp*RhoP/(N2103*RhoA)*dP/1000*MassivW</f>
        <v>0.3696927223572668</v>
      </c>
      <c r="N2103" s="24">
        <f>IF(L2103&lt;600,425+0.773*L2103-1.69/1000*L2103^2+2.22/1000^2*L2103^3,IF(L2103&lt;735,666+13002/(738-L2103),IF(L2103&lt;900,545+17820/(L2103-731),650)))</f>
        <v>766.18266261459985</v>
      </c>
      <c r="O2103" s="12">
        <f>LambdaP*MassivW/(dP/1000)/(N2103*RhoA)/(1+M2103/3)*(D2103-L2103)*DeltaT-(EXP(M2103/10)-1)*(D2103-D2102)</f>
        <v>0.18632973266292194</v>
      </c>
      <c r="P2103" s="24">
        <f>P2102+IF(Limit=Oui,MAX(0,S2102),S2102)</f>
        <v>608.21706490255337</v>
      </c>
      <c r="Q2103" s="12">
        <f>Cp*RhoP/(R2103*RhoA)*dP/1000*MassivSI</f>
        <v>0.3696927223572668</v>
      </c>
      <c r="R2103" s="24">
        <f>IF(P2103&lt;600,425+0.773*P2103-1.69/1000*P2103^2+2.22/1000^2*P2103^3,IF(P2103&lt;735,666+13002/(738-P2103),IF(P2103&lt;900,545+17820/(P2103-731),650)))</f>
        <v>766.18266261459985</v>
      </c>
      <c r="S2103" s="12">
        <f>LambdaP*MassivSI/(dP/1000)/(R2103*RhoA)/(1+Q2103/3)*(D2103-P2103)*DeltaT-(EXP(Q2103/10)-1)*(D2103-D2102)</f>
        <v>0.18632973266292194</v>
      </c>
    </row>
    <row r="2104" spans="2:19" x14ac:dyDescent="0.25">
      <c r="B2104" s="3">
        <f t="shared" si="128"/>
        <v>10430</v>
      </c>
      <c r="C2104" s="14">
        <f t="shared" si="129"/>
        <v>173.83333333333334</v>
      </c>
      <c r="D2104" s="11">
        <f t="shared" si="130"/>
        <v>1104.5196526594855</v>
      </c>
      <c r="E2104" s="11">
        <f t="shared" si="131"/>
        <v>608.40339463521627</v>
      </c>
      <c r="F2104" s="11">
        <f>L2104</f>
        <v>608.40339463521627</v>
      </c>
      <c r="G2104" s="11">
        <f>P2104</f>
        <v>608.40339463521627</v>
      </c>
      <c r="H2104" s="24">
        <f>H2103+IF(Limit=Oui,MAX(0,K2103),K2103)</f>
        <v>608.40339463521627</v>
      </c>
      <c r="I2104" s="12">
        <f>Cp*RhoP/(J2104*RhoA)*dP/1000*MassivSS</f>
        <v>0.36962323463952695</v>
      </c>
      <c r="J2104" s="24">
        <f>IF(H2104&lt;600,425+0.773*H2104-1.69/1000*H2104^2+2.22/1000^2*H2104^3,IF(H2104&lt;735,666+13002/(738-H2104),IF(H2104&lt;900,545+17820/(H2104-731),650)))</f>
        <v>766.32670194873117</v>
      </c>
      <c r="K2104" s="12">
        <f>LambdaP*MassivSS/(dP/1000)/(J2104*RhoA)/(1+I2104/3)*(D2104-H2104)*DeltaT-(EXP(I2104/10)-1)*(D2104-D2103)</f>
        <v>0.18625628831891941</v>
      </c>
      <c r="L2104" s="24">
        <f>L2103+IF(Limit=Oui,MAX(0,O2103),O2103)</f>
        <v>608.40339463521627</v>
      </c>
      <c r="M2104" s="12">
        <f>Cp*RhoP/(N2104*RhoA)*dP/1000*MassivW</f>
        <v>0.36962323463952695</v>
      </c>
      <c r="N2104" s="24">
        <f>IF(L2104&lt;600,425+0.773*L2104-1.69/1000*L2104^2+2.22/1000^2*L2104^3,IF(L2104&lt;735,666+13002/(738-L2104),IF(L2104&lt;900,545+17820/(L2104-731),650)))</f>
        <v>766.32670194873117</v>
      </c>
      <c r="O2104" s="12">
        <f>LambdaP*MassivW/(dP/1000)/(N2104*RhoA)/(1+M2104/3)*(D2104-L2104)*DeltaT-(EXP(M2104/10)-1)*(D2104-D2103)</f>
        <v>0.18625628831891941</v>
      </c>
      <c r="P2104" s="24">
        <f>P2103+IF(Limit=Oui,MAX(0,S2103),S2103)</f>
        <v>608.40339463521627</v>
      </c>
      <c r="Q2104" s="12">
        <f>Cp*RhoP/(R2104*RhoA)*dP/1000*MassivSI</f>
        <v>0.36962323463952695</v>
      </c>
      <c r="R2104" s="24">
        <f>IF(P2104&lt;600,425+0.773*P2104-1.69/1000*P2104^2+2.22/1000^2*P2104^3,IF(P2104&lt;735,666+13002/(738-P2104),IF(P2104&lt;900,545+17820/(P2104-731),650)))</f>
        <v>766.32670194873117</v>
      </c>
      <c r="S2104" s="12">
        <f>LambdaP*MassivSI/(dP/1000)/(R2104*RhoA)/(1+Q2104/3)*(D2104-P2104)*DeltaT-(EXP(Q2104/10)-1)*(D2104-D2103)</f>
        <v>0.18625628831891941</v>
      </c>
    </row>
    <row r="2105" spans="2:19" x14ac:dyDescent="0.25">
      <c r="B2105" s="3">
        <f t="shared" si="128"/>
        <v>10435</v>
      </c>
      <c r="C2105" s="14">
        <f t="shared" si="129"/>
        <v>173.91666666666666</v>
      </c>
      <c r="D2105" s="11">
        <f t="shared" si="130"/>
        <v>1104.5914110881831</v>
      </c>
      <c r="E2105" s="11">
        <f t="shared" si="131"/>
        <v>608.58965092353515</v>
      </c>
      <c r="F2105" s="11">
        <f>L2105</f>
        <v>608.58965092353515</v>
      </c>
      <c r="G2105" s="11">
        <f>P2105</f>
        <v>608.58965092353515</v>
      </c>
      <c r="H2105" s="24">
        <f>H2104+IF(Limit=Oui,MAX(0,K2104),K2104)</f>
        <v>608.58965092353515</v>
      </c>
      <c r="I2105" s="12">
        <f>Cp*RhoP/(J2105*RhoA)*dP/1000*MassivSS</f>
        <v>0.36955360054208664</v>
      </c>
      <c r="J2105" s="24">
        <f>IF(H2105&lt;600,425+0.773*H2105-1.69/1000*H2105^2+2.22/1000^2*H2105^3,IF(H2105&lt;735,666+13002/(738-H2105),IF(H2105&lt;900,545+17820/(H2105-731),650)))</f>
        <v>766.47109904879005</v>
      </c>
      <c r="K2105" s="12">
        <f>LambdaP*MassivSS/(dP/1000)/(J2105*RhoA)/(1+I2105/3)*(D2105-H2105)*DeltaT-(EXP(I2105/10)-1)*(D2105-D2104)</f>
        <v>0.18618280488627437</v>
      </c>
      <c r="L2105" s="24">
        <f>L2104+IF(Limit=Oui,MAX(0,O2104),O2104)</f>
        <v>608.58965092353515</v>
      </c>
      <c r="M2105" s="12">
        <f>Cp*RhoP/(N2105*RhoA)*dP/1000*MassivW</f>
        <v>0.36955360054208664</v>
      </c>
      <c r="N2105" s="24">
        <f>IF(L2105&lt;600,425+0.773*L2105-1.69/1000*L2105^2+2.22/1000^2*L2105^3,IF(L2105&lt;735,666+13002/(738-L2105),IF(L2105&lt;900,545+17820/(L2105-731),650)))</f>
        <v>766.47109904879005</v>
      </c>
      <c r="O2105" s="12">
        <f>LambdaP*MassivW/(dP/1000)/(N2105*RhoA)/(1+M2105/3)*(D2105-L2105)*DeltaT-(EXP(M2105/10)-1)*(D2105-D2104)</f>
        <v>0.18618280488627437</v>
      </c>
      <c r="P2105" s="24">
        <f>P2104+IF(Limit=Oui,MAX(0,S2104),S2104)</f>
        <v>608.58965092353515</v>
      </c>
      <c r="Q2105" s="12">
        <f>Cp*RhoP/(R2105*RhoA)*dP/1000*MassivSI</f>
        <v>0.36955360054208664</v>
      </c>
      <c r="R2105" s="24">
        <f>IF(P2105&lt;600,425+0.773*P2105-1.69/1000*P2105^2+2.22/1000^2*P2105^3,IF(P2105&lt;735,666+13002/(738-P2105),IF(P2105&lt;900,545+17820/(P2105-731),650)))</f>
        <v>766.47109904879005</v>
      </c>
      <c r="S2105" s="12">
        <f>LambdaP*MassivSI/(dP/1000)/(R2105*RhoA)/(1+Q2105/3)*(D2105-P2105)*DeltaT-(EXP(Q2105/10)-1)*(D2105-D2104)</f>
        <v>0.18618280488627437</v>
      </c>
    </row>
    <row r="2106" spans="2:19" x14ac:dyDescent="0.25">
      <c r="B2106" s="3">
        <f t="shared" si="128"/>
        <v>10440</v>
      </c>
      <c r="C2106" s="14">
        <f t="shared" si="129"/>
        <v>174</v>
      </c>
      <c r="D2106" s="11">
        <f t="shared" si="130"/>
        <v>1104.6631351662672</v>
      </c>
      <c r="E2106" s="11">
        <f t="shared" si="131"/>
        <v>608.77583372842139</v>
      </c>
      <c r="F2106" s="11">
        <f>L2106</f>
        <v>608.77583372842139</v>
      </c>
      <c r="G2106" s="11">
        <f>P2106</f>
        <v>608.77583372842139</v>
      </c>
      <c r="H2106" s="24">
        <f>H2105+IF(Limit=Oui,MAX(0,K2105),K2105)</f>
        <v>608.77583372842139</v>
      </c>
      <c r="I2106" s="12">
        <f>Cp*RhoP/(J2106*RhoA)*dP/1000*MassivSS</f>
        <v>0.36948381963288385</v>
      </c>
      <c r="J2106" s="24">
        <f>IF(H2106&lt;600,425+0.773*H2106-1.69/1000*H2106^2+2.22/1000^2*H2106^3,IF(H2106&lt;735,666+13002/(738-H2106),IF(H2106&lt;900,545+17820/(H2106-731),650)))</f>
        <v>766.61585518512754</v>
      </c>
      <c r="K2106" s="12">
        <f>LambdaP*MassivSS/(dP/1000)/(J2106*RhoA)/(1+I2106/3)*(D2106-H2106)*DeltaT-(EXP(I2106/10)-1)*(D2106-D2105)</f>
        <v>0.18610928223120446</v>
      </c>
      <c r="L2106" s="24">
        <f>L2105+IF(Limit=Oui,MAX(0,O2105),O2105)</f>
        <v>608.77583372842139</v>
      </c>
      <c r="M2106" s="12">
        <f>Cp*RhoP/(N2106*RhoA)*dP/1000*MassivW</f>
        <v>0.36948381963288385</v>
      </c>
      <c r="N2106" s="24">
        <f>IF(L2106&lt;600,425+0.773*L2106-1.69/1000*L2106^2+2.22/1000^2*L2106^3,IF(L2106&lt;735,666+13002/(738-L2106),IF(L2106&lt;900,545+17820/(L2106-731),650)))</f>
        <v>766.61585518512754</v>
      </c>
      <c r="O2106" s="12">
        <f>LambdaP*MassivW/(dP/1000)/(N2106*RhoA)/(1+M2106/3)*(D2106-L2106)*DeltaT-(EXP(M2106/10)-1)*(D2106-D2105)</f>
        <v>0.18610928223120446</v>
      </c>
      <c r="P2106" s="24">
        <f>P2105+IF(Limit=Oui,MAX(0,S2105),S2105)</f>
        <v>608.77583372842139</v>
      </c>
      <c r="Q2106" s="12">
        <f>Cp*RhoP/(R2106*RhoA)*dP/1000*MassivSI</f>
        <v>0.36948381963288385</v>
      </c>
      <c r="R2106" s="24">
        <f>IF(P2106&lt;600,425+0.773*P2106-1.69/1000*P2106^2+2.22/1000^2*P2106^3,IF(P2106&lt;735,666+13002/(738-P2106),IF(P2106&lt;900,545+17820/(P2106-731),650)))</f>
        <v>766.61585518512754</v>
      </c>
      <c r="S2106" s="12">
        <f>LambdaP*MassivSI/(dP/1000)/(R2106*RhoA)/(1+Q2106/3)*(D2106-P2106)*DeltaT-(EXP(Q2106/10)-1)*(D2106-D2105)</f>
        <v>0.18610928223120446</v>
      </c>
    </row>
    <row r="2107" spans="2:19" x14ac:dyDescent="0.25">
      <c r="B2107" s="3">
        <f t="shared" si="128"/>
        <v>10445</v>
      </c>
      <c r="C2107" s="14">
        <f t="shared" si="129"/>
        <v>174.08333333333334</v>
      </c>
      <c r="D2107" s="11">
        <f t="shared" si="130"/>
        <v>1104.7348249266095</v>
      </c>
      <c r="E2107" s="11">
        <f t="shared" si="131"/>
        <v>608.96194301065259</v>
      </c>
      <c r="F2107" s="11">
        <f>L2107</f>
        <v>608.96194301065259</v>
      </c>
      <c r="G2107" s="11">
        <f>P2107</f>
        <v>608.96194301065259</v>
      </c>
      <c r="H2107" s="24">
        <f>H2106+IF(Limit=Oui,MAX(0,K2106),K2106)</f>
        <v>608.96194301065259</v>
      </c>
      <c r="I2107" s="12">
        <f>Cp*RhoP/(J2107*RhoA)*dP/1000*MassivSS</f>
        <v>0.36941389147824955</v>
      </c>
      <c r="J2107" s="24">
        <f>IF(H2107&lt;600,425+0.773*H2107-1.69/1000*H2107^2+2.22/1000^2*H2107^3,IF(H2107&lt;735,666+13002/(738-H2107),IF(H2107&lt;900,545+17820/(H2107-731),650)))</f>
        <v>766.7609716339216</v>
      </c>
      <c r="K2107" s="12">
        <f>LambdaP*MassivSS/(dP/1000)/(J2107*RhoA)/(1+I2107/3)*(D2107-H2107)*DeltaT-(EXP(I2107/10)-1)*(D2107-D2106)</f>
        <v>0.18603572021925568</v>
      </c>
      <c r="L2107" s="24">
        <f>L2106+IF(Limit=Oui,MAX(0,O2106),O2106)</f>
        <v>608.96194301065259</v>
      </c>
      <c r="M2107" s="12">
        <f>Cp*RhoP/(N2107*RhoA)*dP/1000*MassivW</f>
        <v>0.36941389147824955</v>
      </c>
      <c r="N2107" s="24">
        <f>IF(L2107&lt;600,425+0.773*L2107-1.69/1000*L2107^2+2.22/1000^2*L2107^3,IF(L2107&lt;735,666+13002/(738-L2107),IF(L2107&lt;900,545+17820/(L2107-731),650)))</f>
        <v>766.7609716339216</v>
      </c>
      <c r="O2107" s="12">
        <f>LambdaP*MassivW/(dP/1000)/(N2107*RhoA)/(1+M2107/3)*(D2107-L2107)*DeltaT-(EXP(M2107/10)-1)*(D2107-D2106)</f>
        <v>0.18603572021925568</v>
      </c>
      <c r="P2107" s="24">
        <f>P2106+IF(Limit=Oui,MAX(0,S2106),S2106)</f>
        <v>608.96194301065259</v>
      </c>
      <c r="Q2107" s="12">
        <f>Cp*RhoP/(R2107*RhoA)*dP/1000*MassivSI</f>
        <v>0.36941389147824955</v>
      </c>
      <c r="R2107" s="24">
        <f>IF(P2107&lt;600,425+0.773*P2107-1.69/1000*P2107^2+2.22/1000^2*P2107^3,IF(P2107&lt;735,666+13002/(738-P2107),IF(P2107&lt;900,545+17820/(P2107-731),650)))</f>
        <v>766.7609716339216</v>
      </c>
      <c r="S2107" s="12">
        <f>LambdaP*MassivSI/(dP/1000)/(R2107*RhoA)/(1+Q2107/3)*(D2107-P2107)*DeltaT-(EXP(Q2107/10)-1)*(D2107-D2106)</f>
        <v>0.18603572021925568</v>
      </c>
    </row>
    <row r="2108" spans="2:19" x14ac:dyDescent="0.25">
      <c r="B2108" s="3">
        <f t="shared" si="128"/>
        <v>10450</v>
      </c>
      <c r="C2108" s="14">
        <f t="shared" si="129"/>
        <v>174.16666666666666</v>
      </c>
      <c r="D2108" s="11">
        <f t="shared" si="130"/>
        <v>1104.8064804020339</v>
      </c>
      <c r="E2108" s="11">
        <f t="shared" si="131"/>
        <v>609.14797873087184</v>
      </c>
      <c r="F2108" s="11">
        <f>L2108</f>
        <v>609.14797873087184</v>
      </c>
      <c r="G2108" s="11">
        <f>P2108</f>
        <v>609.14797873087184</v>
      </c>
      <c r="H2108" s="24">
        <f>H2107+IF(Limit=Oui,MAX(0,K2107),K2107)</f>
        <v>609.14797873087184</v>
      </c>
      <c r="I2108" s="12">
        <f>Cp*RhoP/(J2108*RhoA)*dP/1000*MassivSS</f>
        <v>0.36934381564290064</v>
      </c>
      <c r="J2108" s="24">
        <f>IF(H2108&lt;600,425+0.773*H2108-1.69/1000*H2108^2+2.22/1000^2*H2108^3,IF(H2108&lt;735,666+13002/(738-H2108),IF(H2108&lt;900,545+17820/(H2108-731),650)))</f>
        <v>766.90644967720948</v>
      </c>
      <c r="K2108" s="12">
        <f>LambdaP*MassivSS/(dP/1000)/(J2108*RhoA)/(1+I2108/3)*(D2108-H2108)*DeltaT-(EXP(I2108/10)-1)*(D2108-D2107)</f>
        <v>0.18596211871540277</v>
      </c>
      <c r="L2108" s="24">
        <f>L2107+IF(Limit=Oui,MAX(0,O2107),O2107)</f>
        <v>609.14797873087184</v>
      </c>
      <c r="M2108" s="12">
        <f>Cp*RhoP/(N2108*RhoA)*dP/1000*MassivW</f>
        <v>0.36934381564290064</v>
      </c>
      <c r="N2108" s="24">
        <f>IF(L2108&lt;600,425+0.773*L2108-1.69/1000*L2108^2+2.22/1000^2*L2108^3,IF(L2108&lt;735,666+13002/(738-L2108),IF(L2108&lt;900,545+17820/(L2108-731),650)))</f>
        <v>766.90644967720948</v>
      </c>
      <c r="O2108" s="12">
        <f>LambdaP*MassivW/(dP/1000)/(N2108*RhoA)/(1+M2108/3)*(D2108-L2108)*DeltaT-(EXP(M2108/10)-1)*(D2108-D2107)</f>
        <v>0.18596211871540277</v>
      </c>
      <c r="P2108" s="24">
        <f>P2107+IF(Limit=Oui,MAX(0,S2107),S2107)</f>
        <v>609.14797873087184</v>
      </c>
      <c r="Q2108" s="12">
        <f>Cp*RhoP/(R2108*RhoA)*dP/1000*MassivSI</f>
        <v>0.36934381564290064</v>
      </c>
      <c r="R2108" s="24">
        <f>IF(P2108&lt;600,425+0.773*P2108-1.69/1000*P2108^2+2.22/1000^2*P2108^3,IF(P2108&lt;735,666+13002/(738-P2108),IF(P2108&lt;900,545+17820/(P2108-731),650)))</f>
        <v>766.90644967720948</v>
      </c>
      <c r="S2108" s="12">
        <f>LambdaP*MassivSI/(dP/1000)/(R2108*RhoA)/(1+Q2108/3)*(D2108-P2108)*DeltaT-(EXP(Q2108/10)-1)*(D2108-D2107)</f>
        <v>0.18596211871540277</v>
      </c>
    </row>
    <row r="2109" spans="2:19" x14ac:dyDescent="0.25">
      <c r="B2109" s="3">
        <f t="shared" si="128"/>
        <v>10455</v>
      </c>
      <c r="C2109" s="14">
        <f t="shared" si="129"/>
        <v>174.25</v>
      </c>
      <c r="D2109" s="11">
        <f t="shared" si="130"/>
        <v>1104.8781016253176</v>
      </c>
      <c r="E2109" s="11">
        <f t="shared" si="131"/>
        <v>609.33394084958729</v>
      </c>
      <c r="F2109" s="11">
        <f>L2109</f>
        <v>609.33394084958729</v>
      </c>
      <c r="G2109" s="11">
        <f>P2109</f>
        <v>609.33394084958729</v>
      </c>
      <c r="H2109" s="24">
        <f>H2108+IF(Limit=Oui,MAX(0,K2108),K2108)</f>
        <v>609.33394084958729</v>
      </c>
      <c r="I2109" s="12">
        <f>Cp*RhoP/(J2109*RhoA)*dP/1000*MassivSS</f>
        <v>0.36927359168993318</v>
      </c>
      <c r="J2109" s="24">
        <f>IF(H2109&lt;600,425+0.773*H2109-1.69/1000*H2109^2+2.22/1000^2*H2109^3,IF(H2109&lt;735,666+13002/(738-H2109),IF(H2109&lt;900,545+17820/(H2109-731),650)))</f>
        <v>767.05229060292004</v>
      </c>
      <c r="K2109" s="12">
        <f>LambdaP*MassivSS/(dP/1000)/(J2109*RhoA)/(1+I2109/3)*(D2109-H2109)*DeltaT-(EXP(I2109/10)-1)*(D2109-D2108)</f>
        <v>0.18588847758399465</v>
      </c>
      <c r="L2109" s="24">
        <f>L2108+IF(Limit=Oui,MAX(0,O2108),O2108)</f>
        <v>609.33394084958729</v>
      </c>
      <c r="M2109" s="12">
        <f>Cp*RhoP/(N2109*RhoA)*dP/1000*MassivW</f>
        <v>0.36927359168993318</v>
      </c>
      <c r="N2109" s="24">
        <f>IF(L2109&lt;600,425+0.773*L2109-1.69/1000*L2109^2+2.22/1000^2*L2109^3,IF(L2109&lt;735,666+13002/(738-L2109),IF(L2109&lt;900,545+17820/(L2109-731),650)))</f>
        <v>767.05229060292004</v>
      </c>
      <c r="O2109" s="12">
        <f>LambdaP*MassivW/(dP/1000)/(N2109*RhoA)/(1+M2109/3)*(D2109-L2109)*DeltaT-(EXP(M2109/10)-1)*(D2109-D2108)</f>
        <v>0.18588847758399465</v>
      </c>
      <c r="P2109" s="24">
        <f>P2108+IF(Limit=Oui,MAX(0,S2108),S2108)</f>
        <v>609.33394084958729</v>
      </c>
      <c r="Q2109" s="12">
        <f>Cp*RhoP/(R2109*RhoA)*dP/1000*MassivSI</f>
        <v>0.36927359168993318</v>
      </c>
      <c r="R2109" s="24">
        <f>IF(P2109&lt;600,425+0.773*P2109-1.69/1000*P2109^2+2.22/1000^2*P2109^3,IF(P2109&lt;735,666+13002/(738-P2109),IF(P2109&lt;900,545+17820/(P2109-731),650)))</f>
        <v>767.05229060292004</v>
      </c>
      <c r="S2109" s="12">
        <f>LambdaP*MassivSI/(dP/1000)/(R2109*RhoA)/(1+Q2109/3)*(D2109-P2109)*DeltaT-(EXP(Q2109/10)-1)*(D2109-D2108)</f>
        <v>0.18588847758399465</v>
      </c>
    </row>
    <row r="2110" spans="2:19" x14ac:dyDescent="0.25">
      <c r="B2110" s="3">
        <f t="shared" si="128"/>
        <v>10460</v>
      </c>
      <c r="C2110" s="14">
        <f t="shared" si="129"/>
        <v>174.33333333333334</v>
      </c>
      <c r="D2110" s="11">
        <f t="shared" si="130"/>
        <v>1104.9496886291909</v>
      </c>
      <c r="E2110" s="11">
        <f t="shared" si="131"/>
        <v>609.51982932717124</v>
      </c>
      <c r="F2110" s="11">
        <f>L2110</f>
        <v>609.51982932717124</v>
      </c>
      <c r="G2110" s="11">
        <f>P2110</f>
        <v>609.51982932717124</v>
      </c>
      <c r="H2110" s="24">
        <f>H2109+IF(Limit=Oui,MAX(0,K2109),K2109)</f>
        <v>609.51982932717124</v>
      </c>
      <c r="I2110" s="12">
        <f>Cp*RhoP/(J2110*RhoA)*dP/1000*MassivSS</f>
        <v>0.36920321918081533</v>
      </c>
      <c r="J2110" s="24">
        <f>IF(H2110&lt;600,425+0.773*H2110-1.69/1000*H2110^2+2.22/1000^2*H2110^3,IF(H2110&lt;735,666+13002/(738-H2110),IF(H2110&lt;900,545+17820/(H2110-731),650)))</f>
        <v>767.19849570490715</v>
      </c>
      <c r="K2110" s="12">
        <f>LambdaP*MassivSS/(dP/1000)/(J2110*RhoA)/(1+I2110/3)*(D2110-H2110)*DeltaT-(EXP(I2110/10)-1)*(D2110-D2109)</f>
        <v>0.18581479668876094</v>
      </c>
      <c r="L2110" s="24">
        <f>L2109+IF(Limit=Oui,MAX(0,O2109),O2109)</f>
        <v>609.51982932717124</v>
      </c>
      <c r="M2110" s="12">
        <f>Cp*RhoP/(N2110*RhoA)*dP/1000*MassivW</f>
        <v>0.36920321918081533</v>
      </c>
      <c r="N2110" s="24">
        <f>IF(L2110&lt;600,425+0.773*L2110-1.69/1000*L2110^2+2.22/1000^2*L2110^3,IF(L2110&lt;735,666+13002/(738-L2110),IF(L2110&lt;900,545+17820/(L2110-731),650)))</f>
        <v>767.19849570490715</v>
      </c>
      <c r="O2110" s="12">
        <f>LambdaP*MassivW/(dP/1000)/(N2110*RhoA)/(1+M2110/3)*(D2110-L2110)*DeltaT-(EXP(M2110/10)-1)*(D2110-D2109)</f>
        <v>0.18581479668876094</v>
      </c>
      <c r="P2110" s="24">
        <f>P2109+IF(Limit=Oui,MAX(0,S2109),S2109)</f>
        <v>609.51982932717124</v>
      </c>
      <c r="Q2110" s="12">
        <f>Cp*RhoP/(R2110*RhoA)*dP/1000*MassivSI</f>
        <v>0.36920321918081533</v>
      </c>
      <c r="R2110" s="24">
        <f>IF(P2110&lt;600,425+0.773*P2110-1.69/1000*P2110^2+2.22/1000^2*P2110^3,IF(P2110&lt;735,666+13002/(738-P2110),IF(P2110&lt;900,545+17820/(P2110-731),650)))</f>
        <v>767.19849570490715</v>
      </c>
      <c r="S2110" s="12">
        <f>LambdaP*MassivSI/(dP/1000)/(R2110*RhoA)/(1+Q2110/3)*(D2110-P2110)*DeltaT-(EXP(Q2110/10)-1)*(D2110-D2109)</f>
        <v>0.18581479668876094</v>
      </c>
    </row>
    <row r="2111" spans="2:19" x14ac:dyDescent="0.25">
      <c r="B2111" s="3">
        <f t="shared" si="128"/>
        <v>10465</v>
      </c>
      <c r="C2111" s="14">
        <f t="shared" si="129"/>
        <v>174.41666666666666</v>
      </c>
      <c r="D2111" s="11">
        <f t="shared" si="130"/>
        <v>1105.0212414463369</v>
      </c>
      <c r="E2111" s="11">
        <f t="shared" si="131"/>
        <v>609.70564412386</v>
      </c>
      <c r="F2111" s="11">
        <f>L2111</f>
        <v>609.70564412386</v>
      </c>
      <c r="G2111" s="11">
        <f>P2111</f>
        <v>609.70564412386</v>
      </c>
      <c r="H2111" s="24">
        <f>H2110+IF(Limit=Oui,MAX(0,K2110),K2110)</f>
        <v>609.70564412386</v>
      </c>
      <c r="I2111" s="12">
        <f>Cp*RhoP/(J2111*RhoA)*dP/1000*MassivSS</f>
        <v>0.36913269767537987</v>
      </c>
      <c r="J2111" s="24">
        <f>IF(H2111&lt;600,425+0.773*H2111-1.69/1000*H2111^2+2.22/1000^2*H2111^3,IF(H2111&lt;735,666+13002/(738-H2111),IF(H2111&lt;900,545+17820/(H2111-731),650)))</f>
        <v>767.34506628298288</v>
      </c>
      <c r="K2111" s="12">
        <f>LambdaP*MassivSS/(dP/1000)/(J2111*RhoA)/(1+I2111/3)*(D2111-H2111)*DeltaT-(EXP(I2111/10)-1)*(D2111-D2110)</f>
        <v>0.18574107589281746</v>
      </c>
      <c r="L2111" s="24">
        <f>L2110+IF(Limit=Oui,MAX(0,O2110),O2110)</f>
        <v>609.70564412386</v>
      </c>
      <c r="M2111" s="12">
        <f>Cp*RhoP/(N2111*RhoA)*dP/1000*MassivW</f>
        <v>0.36913269767537987</v>
      </c>
      <c r="N2111" s="24">
        <f>IF(L2111&lt;600,425+0.773*L2111-1.69/1000*L2111^2+2.22/1000^2*L2111^3,IF(L2111&lt;735,666+13002/(738-L2111),IF(L2111&lt;900,545+17820/(L2111-731),650)))</f>
        <v>767.34506628298288</v>
      </c>
      <c r="O2111" s="12">
        <f>LambdaP*MassivW/(dP/1000)/(N2111*RhoA)/(1+M2111/3)*(D2111-L2111)*DeltaT-(EXP(M2111/10)-1)*(D2111-D2110)</f>
        <v>0.18574107589281746</v>
      </c>
      <c r="P2111" s="24">
        <f>P2110+IF(Limit=Oui,MAX(0,S2110),S2110)</f>
        <v>609.70564412386</v>
      </c>
      <c r="Q2111" s="12">
        <f>Cp*RhoP/(R2111*RhoA)*dP/1000*MassivSI</f>
        <v>0.36913269767537987</v>
      </c>
      <c r="R2111" s="24">
        <f>IF(P2111&lt;600,425+0.773*P2111-1.69/1000*P2111^2+2.22/1000^2*P2111^3,IF(P2111&lt;735,666+13002/(738-P2111),IF(P2111&lt;900,545+17820/(P2111-731),650)))</f>
        <v>767.34506628298288</v>
      </c>
      <c r="S2111" s="12">
        <f>LambdaP*MassivSI/(dP/1000)/(R2111*RhoA)/(1+Q2111/3)*(D2111-P2111)*DeltaT-(EXP(Q2111/10)-1)*(D2111-D2110)</f>
        <v>0.18574107589281746</v>
      </c>
    </row>
    <row r="2112" spans="2:19" x14ac:dyDescent="0.25">
      <c r="B2112" s="3">
        <f t="shared" si="128"/>
        <v>10470</v>
      </c>
      <c r="C2112" s="14">
        <f t="shared" si="129"/>
        <v>174.5</v>
      </c>
      <c r="D2112" s="11">
        <f t="shared" si="130"/>
        <v>1105.0927601093927</v>
      </c>
      <c r="E2112" s="11">
        <f t="shared" si="131"/>
        <v>609.89138519975279</v>
      </c>
      <c r="F2112" s="11">
        <f>L2112</f>
        <v>609.89138519975279</v>
      </c>
      <c r="G2112" s="11">
        <f>P2112</f>
        <v>609.89138519975279</v>
      </c>
      <c r="H2112" s="24">
        <f>H2111+IF(Limit=Oui,MAX(0,K2111),K2111)</f>
        <v>609.89138519975279</v>
      </c>
      <c r="I2112" s="12">
        <f>Cp*RhoP/(J2112*RhoA)*dP/1000*MassivSS</f>
        <v>0.36906202673181748</v>
      </c>
      <c r="J2112" s="24">
        <f>IF(H2112&lt;600,425+0.773*H2112-1.69/1000*H2112^2+2.22/1000^2*H2112^3,IF(H2112&lt;735,666+13002/(738-H2112),IF(H2112&lt;900,545+17820/(H2112-731),650)))</f>
        <v>767.49200364295029</v>
      </c>
      <c r="K2112" s="12">
        <f>LambdaP*MassivSS/(dP/1000)/(J2112*RhoA)/(1+I2112/3)*(D2112-H2112)*DeltaT-(EXP(I2112/10)-1)*(D2112-D2111)</f>
        <v>0.18566731505865533</v>
      </c>
      <c r="L2112" s="24">
        <f>L2111+IF(Limit=Oui,MAX(0,O2111),O2111)</f>
        <v>609.89138519975279</v>
      </c>
      <c r="M2112" s="12">
        <f>Cp*RhoP/(N2112*RhoA)*dP/1000*MassivW</f>
        <v>0.36906202673181748</v>
      </c>
      <c r="N2112" s="24">
        <f>IF(L2112&lt;600,425+0.773*L2112-1.69/1000*L2112^2+2.22/1000^2*L2112^3,IF(L2112&lt;735,666+13002/(738-L2112),IF(L2112&lt;900,545+17820/(L2112-731),650)))</f>
        <v>767.49200364295029</v>
      </c>
      <c r="O2112" s="12">
        <f>LambdaP*MassivW/(dP/1000)/(N2112*RhoA)/(1+M2112/3)*(D2112-L2112)*DeltaT-(EXP(M2112/10)-1)*(D2112-D2111)</f>
        <v>0.18566731505865533</v>
      </c>
      <c r="P2112" s="24">
        <f>P2111+IF(Limit=Oui,MAX(0,S2111),S2111)</f>
        <v>609.89138519975279</v>
      </c>
      <c r="Q2112" s="12">
        <f>Cp*RhoP/(R2112*RhoA)*dP/1000*MassivSI</f>
        <v>0.36906202673181748</v>
      </c>
      <c r="R2112" s="24">
        <f>IF(P2112&lt;600,425+0.773*P2112-1.69/1000*P2112^2+2.22/1000^2*P2112^3,IF(P2112&lt;735,666+13002/(738-P2112),IF(P2112&lt;900,545+17820/(P2112-731),650)))</f>
        <v>767.49200364295029</v>
      </c>
      <c r="S2112" s="12">
        <f>LambdaP*MassivSI/(dP/1000)/(R2112*RhoA)/(1+Q2112/3)*(D2112-P2112)*DeltaT-(EXP(Q2112/10)-1)*(D2112-D2111)</f>
        <v>0.18566731505865533</v>
      </c>
    </row>
    <row r="2113" spans="2:19" x14ac:dyDescent="0.25">
      <c r="B2113" s="3">
        <f t="shared" si="128"/>
        <v>10475</v>
      </c>
      <c r="C2113" s="14">
        <f t="shared" si="129"/>
        <v>174.58333333333334</v>
      </c>
      <c r="D2113" s="11">
        <f t="shared" si="130"/>
        <v>1105.1642446509472</v>
      </c>
      <c r="E2113" s="11">
        <f t="shared" si="131"/>
        <v>610.0770525148115</v>
      </c>
      <c r="F2113" s="11">
        <f>L2113</f>
        <v>610.0770525148115</v>
      </c>
      <c r="G2113" s="11">
        <f>P2113</f>
        <v>610.0770525148115</v>
      </c>
      <c r="H2113" s="24">
        <f>H2112+IF(Limit=Oui,MAX(0,K2112),K2112)</f>
        <v>610.0770525148115</v>
      </c>
      <c r="I2113" s="12">
        <f>Cp*RhoP/(J2113*RhoA)*dP/1000*MassivSS</f>
        <v>0.36899120590666928</v>
      </c>
      <c r="J2113" s="24">
        <f>IF(H2113&lt;600,425+0.773*H2113-1.69/1000*H2113^2+2.22/1000^2*H2113^3,IF(H2113&lt;735,666+13002/(738-H2113),IF(H2113&lt;900,545+17820/(H2113-731),650)))</f>
        <v>767.63930909663748</v>
      </c>
      <c r="K2113" s="12">
        <f>LambdaP*MassivSS/(dP/1000)/(J2113*RhoA)/(1+I2113/3)*(D2113-H2113)*DeltaT-(EXP(I2113/10)-1)*(D2113-D2112)</f>
        <v>0.18559351404818047</v>
      </c>
      <c r="L2113" s="24">
        <f>L2112+IF(Limit=Oui,MAX(0,O2112),O2112)</f>
        <v>610.0770525148115</v>
      </c>
      <c r="M2113" s="12">
        <f>Cp*RhoP/(N2113*RhoA)*dP/1000*MassivW</f>
        <v>0.36899120590666928</v>
      </c>
      <c r="N2113" s="24">
        <f>IF(L2113&lt;600,425+0.773*L2113-1.69/1000*L2113^2+2.22/1000^2*L2113^3,IF(L2113&lt;735,666+13002/(738-L2113),IF(L2113&lt;900,545+17820/(L2113-731),650)))</f>
        <v>767.63930909663748</v>
      </c>
      <c r="O2113" s="12">
        <f>LambdaP*MassivW/(dP/1000)/(N2113*RhoA)/(1+M2113/3)*(D2113-L2113)*DeltaT-(EXP(M2113/10)-1)*(D2113-D2112)</f>
        <v>0.18559351404818047</v>
      </c>
      <c r="P2113" s="24">
        <f>P2112+IF(Limit=Oui,MAX(0,S2112),S2112)</f>
        <v>610.0770525148115</v>
      </c>
      <c r="Q2113" s="12">
        <f>Cp*RhoP/(R2113*RhoA)*dP/1000*MassivSI</f>
        <v>0.36899120590666928</v>
      </c>
      <c r="R2113" s="24">
        <f>IF(P2113&lt;600,425+0.773*P2113-1.69/1000*P2113^2+2.22/1000^2*P2113^3,IF(P2113&lt;735,666+13002/(738-P2113),IF(P2113&lt;900,545+17820/(P2113-731),650)))</f>
        <v>767.63930909663748</v>
      </c>
      <c r="S2113" s="12">
        <f>LambdaP*MassivSI/(dP/1000)/(R2113*RhoA)/(1+Q2113/3)*(D2113-P2113)*DeltaT-(EXP(Q2113/10)-1)*(D2113-D2112)</f>
        <v>0.18559351404818047</v>
      </c>
    </row>
    <row r="2114" spans="2:19" x14ac:dyDescent="0.25">
      <c r="B2114" s="3">
        <f t="shared" si="128"/>
        <v>10480</v>
      </c>
      <c r="C2114" s="14">
        <f t="shared" si="129"/>
        <v>174.66666666666666</v>
      </c>
      <c r="D2114" s="11">
        <f t="shared" si="130"/>
        <v>1105.2356951035445</v>
      </c>
      <c r="E2114" s="11">
        <f t="shared" si="131"/>
        <v>610.26264602885965</v>
      </c>
      <c r="F2114" s="11">
        <f>L2114</f>
        <v>610.26264602885965</v>
      </c>
      <c r="G2114" s="11">
        <f>P2114</f>
        <v>610.26264602885965</v>
      </c>
      <c r="H2114" s="24">
        <f>H2113+IF(Limit=Oui,MAX(0,K2113),K2113)</f>
        <v>610.26264602885965</v>
      </c>
      <c r="I2114" s="12">
        <f>Cp*RhoP/(J2114*RhoA)*dP/1000*MassivSS</f>
        <v>0.36892023475481978</v>
      </c>
      <c r="J2114" s="24">
        <f>IF(H2114&lt;600,425+0.773*H2114-1.69/1000*H2114^2+2.22/1000^2*H2114^3,IF(H2114&lt;735,666+13002/(738-H2114),IF(H2114&lt;900,545+17820/(H2114-731),650)))</f>
        <v>767.78698396193124</v>
      </c>
      <c r="K2114" s="12">
        <f>LambdaP*MassivSS/(dP/1000)/(J2114*RhoA)/(1+I2114/3)*(D2114-H2114)*DeltaT-(EXP(I2114/10)-1)*(D2114-D2113)</f>
        <v>0.18551967272260086</v>
      </c>
      <c r="L2114" s="24">
        <f>L2113+IF(Limit=Oui,MAX(0,O2113),O2113)</f>
        <v>610.26264602885965</v>
      </c>
      <c r="M2114" s="12">
        <f>Cp*RhoP/(N2114*RhoA)*dP/1000*MassivW</f>
        <v>0.36892023475481978</v>
      </c>
      <c r="N2114" s="24">
        <f>IF(L2114&lt;600,425+0.773*L2114-1.69/1000*L2114^2+2.22/1000^2*L2114^3,IF(L2114&lt;735,666+13002/(738-L2114),IF(L2114&lt;900,545+17820/(L2114-731),650)))</f>
        <v>767.78698396193124</v>
      </c>
      <c r="O2114" s="12">
        <f>LambdaP*MassivW/(dP/1000)/(N2114*RhoA)/(1+M2114/3)*(D2114-L2114)*DeltaT-(EXP(M2114/10)-1)*(D2114-D2113)</f>
        <v>0.18551967272260086</v>
      </c>
      <c r="P2114" s="24">
        <f>P2113+IF(Limit=Oui,MAX(0,S2113),S2113)</f>
        <v>610.26264602885965</v>
      </c>
      <c r="Q2114" s="12">
        <f>Cp*RhoP/(R2114*RhoA)*dP/1000*MassivSI</f>
        <v>0.36892023475481978</v>
      </c>
      <c r="R2114" s="24">
        <f>IF(P2114&lt;600,425+0.773*P2114-1.69/1000*P2114^2+2.22/1000^2*P2114^3,IF(P2114&lt;735,666+13002/(738-P2114),IF(P2114&lt;900,545+17820/(P2114-731),650)))</f>
        <v>767.78698396193124</v>
      </c>
      <c r="S2114" s="12">
        <f>LambdaP*MassivSI/(dP/1000)/(R2114*RhoA)/(1+Q2114/3)*(D2114-P2114)*DeltaT-(EXP(Q2114/10)-1)*(D2114-D2113)</f>
        <v>0.18551967272260086</v>
      </c>
    </row>
    <row r="2115" spans="2:19" x14ac:dyDescent="0.25">
      <c r="B2115" s="3">
        <f t="shared" si="128"/>
        <v>10485</v>
      </c>
      <c r="C2115" s="14">
        <f t="shared" si="129"/>
        <v>174.75</v>
      </c>
      <c r="D2115" s="11">
        <f t="shared" si="130"/>
        <v>1105.3071114996806</v>
      </c>
      <c r="E2115" s="11">
        <f t="shared" si="131"/>
        <v>610.4481657015823</v>
      </c>
      <c r="F2115" s="11">
        <f>L2115</f>
        <v>610.4481657015823</v>
      </c>
      <c r="G2115" s="11">
        <f>P2115</f>
        <v>610.4481657015823</v>
      </c>
      <c r="H2115" s="24">
        <f>H2114+IF(Limit=Oui,MAX(0,K2114),K2114)</f>
        <v>610.4481657015823</v>
      </c>
      <c r="I2115" s="12">
        <f>Cp*RhoP/(J2115*RhoA)*dP/1000*MassivSS</f>
        <v>0.36884911282948946</v>
      </c>
      <c r="J2115" s="24">
        <f>IF(H2115&lt;600,425+0.773*H2115-1.69/1000*H2115^2+2.22/1000^2*H2115^3,IF(H2115&lt;735,666+13002/(738-H2115),IF(H2115&lt;900,545+17820/(H2115-731),650)))</f>
        <v>767.93502956281122</v>
      </c>
      <c r="K2115" s="12">
        <f>LambdaP*MassivSS/(dP/1000)/(J2115*RhoA)/(1+I2115/3)*(D2115-H2115)*DeltaT-(EXP(I2115/10)-1)*(D2115-D2114)</f>
        <v>0.18544579094257629</v>
      </c>
      <c r="L2115" s="24">
        <f>L2114+IF(Limit=Oui,MAX(0,O2114),O2114)</f>
        <v>610.4481657015823</v>
      </c>
      <c r="M2115" s="12">
        <f>Cp*RhoP/(N2115*RhoA)*dP/1000*MassivW</f>
        <v>0.36884911282948946</v>
      </c>
      <c r="N2115" s="24">
        <f>IF(L2115&lt;600,425+0.773*L2115-1.69/1000*L2115^2+2.22/1000^2*L2115^3,IF(L2115&lt;735,666+13002/(738-L2115),IF(L2115&lt;900,545+17820/(L2115-731),650)))</f>
        <v>767.93502956281122</v>
      </c>
      <c r="O2115" s="12">
        <f>LambdaP*MassivW/(dP/1000)/(N2115*RhoA)/(1+M2115/3)*(D2115-L2115)*DeltaT-(EXP(M2115/10)-1)*(D2115-D2114)</f>
        <v>0.18544579094257629</v>
      </c>
      <c r="P2115" s="24">
        <f>P2114+IF(Limit=Oui,MAX(0,S2114),S2114)</f>
        <v>610.4481657015823</v>
      </c>
      <c r="Q2115" s="12">
        <f>Cp*RhoP/(R2115*RhoA)*dP/1000*MassivSI</f>
        <v>0.36884911282948946</v>
      </c>
      <c r="R2115" s="24">
        <f>IF(P2115&lt;600,425+0.773*P2115-1.69/1000*P2115^2+2.22/1000^2*P2115^3,IF(P2115&lt;735,666+13002/(738-P2115),IF(P2115&lt;900,545+17820/(P2115-731),650)))</f>
        <v>767.93502956281122</v>
      </c>
      <c r="S2115" s="12">
        <f>LambdaP*MassivSI/(dP/1000)/(R2115*RhoA)/(1+Q2115/3)*(D2115-P2115)*DeltaT-(EXP(Q2115/10)-1)*(D2115-D2114)</f>
        <v>0.18544579094257629</v>
      </c>
    </row>
    <row r="2116" spans="2:19" x14ac:dyDescent="0.25">
      <c r="B2116" s="3">
        <f t="shared" si="128"/>
        <v>10490</v>
      </c>
      <c r="C2116" s="14">
        <f t="shared" si="129"/>
        <v>174.83333333333334</v>
      </c>
      <c r="D2116" s="11">
        <f t="shared" si="130"/>
        <v>1105.3784938718056</v>
      </c>
      <c r="E2116" s="11">
        <f t="shared" si="131"/>
        <v>610.63361149252489</v>
      </c>
      <c r="F2116" s="11">
        <f>L2116</f>
        <v>610.63361149252489</v>
      </c>
      <c r="G2116" s="11">
        <f>P2116</f>
        <v>610.63361149252489</v>
      </c>
      <c r="H2116" s="24">
        <f>H2115+IF(Limit=Oui,MAX(0,K2115),K2115)</f>
        <v>610.63361149252489</v>
      </c>
      <c r="I2116" s="12">
        <f>Cp*RhoP/(J2116*RhoA)*dP/1000*MassivSS</f>
        <v>0.3687778396822281</v>
      </c>
      <c r="J2116" s="24">
        <f>IF(H2116&lt;600,425+0.773*H2116-1.69/1000*H2116^2+2.22/1000^2*H2116^3,IF(H2116&lt;735,666+13002/(738-H2116),IF(H2116&lt;900,545+17820/(H2116-731),650)))</f>
        <v>768.08344722938352</v>
      </c>
      <c r="K2116" s="12">
        <f>LambdaP*MassivSS/(dP/1000)/(J2116*RhoA)/(1+I2116/3)*(D2116-H2116)*DeltaT-(EXP(I2116/10)-1)*(D2116-D2115)</f>
        <v>0.18537186856808852</v>
      </c>
      <c r="L2116" s="24">
        <f>L2115+IF(Limit=Oui,MAX(0,O2115),O2115)</f>
        <v>610.63361149252489</v>
      </c>
      <c r="M2116" s="12">
        <f>Cp*RhoP/(N2116*RhoA)*dP/1000*MassivW</f>
        <v>0.3687778396822281</v>
      </c>
      <c r="N2116" s="24">
        <f>IF(L2116&lt;600,425+0.773*L2116-1.69/1000*L2116^2+2.22/1000^2*L2116^3,IF(L2116&lt;735,666+13002/(738-L2116),IF(L2116&lt;900,545+17820/(L2116-731),650)))</f>
        <v>768.08344722938352</v>
      </c>
      <c r="O2116" s="12">
        <f>LambdaP*MassivW/(dP/1000)/(N2116*RhoA)/(1+M2116/3)*(D2116-L2116)*DeltaT-(EXP(M2116/10)-1)*(D2116-D2115)</f>
        <v>0.18537186856808852</v>
      </c>
      <c r="P2116" s="24">
        <f>P2115+IF(Limit=Oui,MAX(0,S2115),S2115)</f>
        <v>610.63361149252489</v>
      </c>
      <c r="Q2116" s="12">
        <f>Cp*RhoP/(R2116*RhoA)*dP/1000*MassivSI</f>
        <v>0.3687778396822281</v>
      </c>
      <c r="R2116" s="24">
        <f>IF(P2116&lt;600,425+0.773*P2116-1.69/1000*P2116^2+2.22/1000^2*P2116^3,IF(P2116&lt;735,666+13002/(738-P2116),IF(P2116&lt;900,545+17820/(P2116-731),650)))</f>
        <v>768.08344722938352</v>
      </c>
      <c r="S2116" s="12">
        <f>LambdaP*MassivSI/(dP/1000)/(R2116*RhoA)/(1+Q2116/3)*(D2116-P2116)*DeltaT-(EXP(Q2116/10)-1)*(D2116-D2115)</f>
        <v>0.18537186856808852</v>
      </c>
    </row>
    <row r="2117" spans="2:19" x14ac:dyDescent="0.25">
      <c r="B2117" s="3">
        <f t="shared" si="128"/>
        <v>10495</v>
      </c>
      <c r="C2117" s="14">
        <f t="shared" si="129"/>
        <v>174.91666666666666</v>
      </c>
      <c r="D2117" s="11">
        <f t="shared" si="130"/>
        <v>1105.4498422523234</v>
      </c>
      <c r="E2117" s="11">
        <f t="shared" si="131"/>
        <v>610.81898336109293</v>
      </c>
      <c r="F2117" s="11">
        <f>L2117</f>
        <v>610.81898336109293</v>
      </c>
      <c r="G2117" s="11">
        <f>P2117</f>
        <v>610.81898336109293</v>
      </c>
      <c r="H2117" s="24">
        <f>H2116+IF(Limit=Oui,MAX(0,K2116),K2116)</f>
        <v>610.81898336109293</v>
      </c>
      <c r="I2117" s="12">
        <f>Cp*RhoP/(J2117*RhoA)*dP/1000*MassivSS</f>
        <v>0.3687064148629064</v>
      </c>
      <c r="J2117" s="24">
        <f>IF(H2117&lt;600,425+0.773*H2117-1.69/1000*H2117^2+2.22/1000^2*H2117^3,IF(H2117&lt;735,666+13002/(738-H2117),IF(H2117&lt;900,545+17820/(H2117-731),650)))</f>
        <v>768.2322382979163</v>
      </c>
      <c r="K2117" s="12">
        <f>LambdaP*MassivSS/(dP/1000)/(J2117*RhoA)/(1+I2117/3)*(D2117-H2117)*DeltaT-(EXP(I2117/10)-1)*(D2117-D2116)</f>
        <v>0.18529790545849806</v>
      </c>
      <c r="L2117" s="24">
        <f>L2116+IF(Limit=Oui,MAX(0,O2116),O2116)</f>
        <v>610.81898336109293</v>
      </c>
      <c r="M2117" s="12">
        <f>Cp*RhoP/(N2117*RhoA)*dP/1000*MassivW</f>
        <v>0.3687064148629064</v>
      </c>
      <c r="N2117" s="24">
        <f>IF(L2117&lt;600,425+0.773*L2117-1.69/1000*L2117^2+2.22/1000^2*L2117^3,IF(L2117&lt;735,666+13002/(738-L2117),IF(L2117&lt;900,545+17820/(L2117-731),650)))</f>
        <v>768.2322382979163</v>
      </c>
      <c r="O2117" s="12">
        <f>LambdaP*MassivW/(dP/1000)/(N2117*RhoA)/(1+M2117/3)*(D2117-L2117)*DeltaT-(EXP(M2117/10)-1)*(D2117-D2116)</f>
        <v>0.18529790545849806</v>
      </c>
      <c r="P2117" s="24">
        <f>P2116+IF(Limit=Oui,MAX(0,S2116),S2116)</f>
        <v>610.81898336109293</v>
      </c>
      <c r="Q2117" s="12">
        <f>Cp*RhoP/(R2117*RhoA)*dP/1000*MassivSI</f>
        <v>0.3687064148629064</v>
      </c>
      <c r="R2117" s="24">
        <f>IF(P2117&lt;600,425+0.773*P2117-1.69/1000*P2117^2+2.22/1000^2*P2117^3,IF(P2117&lt;735,666+13002/(738-P2117),IF(P2117&lt;900,545+17820/(P2117-731),650)))</f>
        <v>768.2322382979163</v>
      </c>
      <c r="S2117" s="12">
        <f>LambdaP*MassivSI/(dP/1000)/(R2117*RhoA)/(1+Q2117/3)*(D2117-P2117)*DeltaT-(EXP(Q2117/10)-1)*(D2117-D2116)</f>
        <v>0.18529790545849806</v>
      </c>
    </row>
    <row r="2118" spans="2:19" x14ac:dyDescent="0.25">
      <c r="B2118" s="3">
        <f t="shared" si="128"/>
        <v>10500</v>
      </c>
      <c r="C2118" s="14">
        <f t="shared" si="129"/>
        <v>175</v>
      </c>
      <c r="D2118" s="11">
        <f t="shared" si="130"/>
        <v>1105.521156673592</v>
      </c>
      <c r="E2118" s="11">
        <f t="shared" si="131"/>
        <v>611.0042812665514</v>
      </c>
      <c r="F2118" s="11">
        <f>L2118</f>
        <v>611.0042812665514</v>
      </c>
      <c r="G2118" s="11">
        <f>P2118</f>
        <v>611.0042812665514</v>
      </c>
      <c r="H2118" s="24">
        <f>H2117+IF(Limit=Oui,MAX(0,K2117),K2117)</f>
        <v>611.0042812665514</v>
      </c>
      <c r="I2118" s="12">
        <f>Cp*RhoP/(J2118*RhoA)*dP/1000*MassivSS</f>
        <v>0.36863483791970958</v>
      </c>
      <c r="J2118" s="24">
        <f>IF(H2118&lt;600,425+0.773*H2118-1.69/1000*H2118^2+2.22/1000^2*H2118^3,IF(H2118&lt;735,666+13002/(738-H2118),IF(H2118&lt;900,545+17820/(H2118-731),650)))</f>
        <v>768.38140411087329</v>
      </c>
      <c r="K2118" s="12">
        <f>LambdaP*MassivSS/(dP/1000)/(J2118*RhoA)/(1+I2118/3)*(D2118-H2118)*DeltaT-(EXP(I2118/10)-1)*(D2118-D2117)</f>
        <v>0.18522390147249865</v>
      </c>
      <c r="L2118" s="24">
        <f>L2117+IF(Limit=Oui,MAX(0,O2117),O2117)</f>
        <v>611.0042812665514</v>
      </c>
      <c r="M2118" s="12">
        <f>Cp*RhoP/(N2118*RhoA)*dP/1000*MassivW</f>
        <v>0.36863483791970958</v>
      </c>
      <c r="N2118" s="24">
        <f>IF(L2118&lt;600,425+0.773*L2118-1.69/1000*L2118^2+2.22/1000^2*L2118^3,IF(L2118&lt;735,666+13002/(738-L2118),IF(L2118&lt;900,545+17820/(L2118-731),650)))</f>
        <v>768.38140411087329</v>
      </c>
      <c r="O2118" s="12">
        <f>LambdaP*MassivW/(dP/1000)/(N2118*RhoA)/(1+M2118/3)*(D2118-L2118)*DeltaT-(EXP(M2118/10)-1)*(D2118-D2117)</f>
        <v>0.18522390147249865</v>
      </c>
      <c r="P2118" s="24">
        <f>P2117+IF(Limit=Oui,MAX(0,S2117),S2117)</f>
        <v>611.0042812665514</v>
      </c>
      <c r="Q2118" s="12">
        <f>Cp*RhoP/(R2118*RhoA)*dP/1000*MassivSI</f>
        <v>0.36863483791970958</v>
      </c>
      <c r="R2118" s="24">
        <f>IF(P2118&lt;600,425+0.773*P2118-1.69/1000*P2118^2+2.22/1000^2*P2118^3,IF(P2118&lt;735,666+13002/(738-P2118),IF(P2118&lt;900,545+17820/(P2118-731),650)))</f>
        <v>768.38140411087329</v>
      </c>
      <c r="S2118" s="12">
        <f>LambdaP*MassivSI/(dP/1000)/(R2118*RhoA)/(1+Q2118/3)*(D2118-P2118)*DeltaT-(EXP(Q2118/10)-1)*(D2118-D2117)</f>
        <v>0.18522390147249865</v>
      </c>
    </row>
    <row r="2119" spans="2:19" x14ac:dyDescent="0.25">
      <c r="B2119" s="3">
        <f t="shared" si="128"/>
        <v>10505</v>
      </c>
      <c r="C2119" s="14">
        <f t="shared" si="129"/>
        <v>175.08333333333334</v>
      </c>
      <c r="D2119" s="11">
        <f t="shared" si="130"/>
        <v>1105.5924371679225</v>
      </c>
      <c r="E2119" s="11">
        <f t="shared" si="131"/>
        <v>611.18950516802386</v>
      </c>
      <c r="F2119" s="11">
        <f>L2119</f>
        <v>611.18950516802386</v>
      </c>
      <c r="G2119" s="11">
        <f>P2119</f>
        <v>611.18950516802386</v>
      </c>
      <c r="H2119" s="24">
        <f>H2118+IF(Limit=Oui,MAX(0,K2118),K2118)</f>
        <v>611.18950516802386</v>
      </c>
      <c r="I2119" s="12">
        <f>Cp*RhoP/(J2119*RhoA)*dP/1000*MassivSS</f>
        <v>0.3685631083991297</v>
      </c>
      <c r="J2119" s="24">
        <f>IF(H2119&lt;600,425+0.773*H2119-1.69/1000*H2119^2+2.22/1000^2*H2119^3,IF(H2119&lt;735,666+13002/(738-H2119),IF(H2119&lt;900,545+17820/(H2119-731),650)))</f>
        <v>768.53094601694954</v>
      </c>
      <c r="K2119" s="12">
        <f>LambdaP*MassivSS/(dP/1000)/(J2119*RhoA)/(1+I2119/3)*(D2119-H2119)*DeltaT-(EXP(I2119/10)-1)*(D2119-D2118)</f>
        <v>0.18514985646821686</v>
      </c>
      <c r="L2119" s="24">
        <f>L2118+IF(Limit=Oui,MAX(0,O2118),O2118)</f>
        <v>611.18950516802386</v>
      </c>
      <c r="M2119" s="12">
        <f>Cp*RhoP/(N2119*RhoA)*dP/1000*MassivW</f>
        <v>0.3685631083991297</v>
      </c>
      <c r="N2119" s="24">
        <f>IF(L2119&lt;600,425+0.773*L2119-1.69/1000*L2119^2+2.22/1000^2*L2119^3,IF(L2119&lt;735,666+13002/(738-L2119),IF(L2119&lt;900,545+17820/(L2119-731),650)))</f>
        <v>768.53094601694954</v>
      </c>
      <c r="O2119" s="12">
        <f>LambdaP*MassivW/(dP/1000)/(N2119*RhoA)/(1+M2119/3)*(D2119-L2119)*DeltaT-(EXP(M2119/10)-1)*(D2119-D2118)</f>
        <v>0.18514985646821686</v>
      </c>
      <c r="P2119" s="24">
        <f>P2118+IF(Limit=Oui,MAX(0,S2118),S2118)</f>
        <v>611.18950516802386</v>
      </c>
      <c r="Q2119" s="12">
        <f>Cp*RhoP/(R2119*RhoA)*dP/1000*MassivSI</f>
        <v>0.3685631083991297</v>
      </c>
      <c r="R2119" s="24">
        <f>IF(P2119&lt;600,425+0.773*P2119-1.69/1000*P2119^2+2.22/1000^2*P2119^3,IF(P2119&lt;735,666+13002/(738-P2119),IF(P2119&lt;900,545+17820/(P2119-731),650)))</f>
        <v>768.53094601694954</v>
      </c>
      <c r="S2119" s="12">
        <f>LambdaP*MassivSI/(dP/1000)/(R2119*RhoA)/(1+Q2119/3)*(D2119-P2119)*DeltaT-(EXP(Q2119/10)-1)*(D2119-D2118)</f>
        <v>0.18514985646821686</v>
      </c>
    </row>
    <row r="2120" spans="2:19" x14ac:dyDescent="0.25">
      <c r="B2120" s="3">
        <f t="shared" si="128"/>
        <v>10510</v>
      </c>
      <c r="C2120" s="14">
        <f t="shared" si="129"/>
        <v>175.16666666666666</v>
      </c>
      <c r="D2120" s="11">
        <f t="shared" si="130"/>
        <v>1105.6636837675801</v>
      </c>
      <c r="E2120" s="11">
        <f t="shared" si="131"/>
        <v>611.37465502449209</v>
      </c>
      <c r="F2120" s="11">
        <f>L2120</f>
        <v>611.37465502449209</v>
      </c>
      <c r="G2120" s="11">
        <f>P2120</f>
        <v>611.37465502449209</v>
      </c>
      <c r="H2120" s="24">
        <f>H2119+IF(Limit=Oui,MAX(0,K2119),K2119)</f>
        <v>611.37465502449209</v>
      </c>
      <c r="I2120" s="12">
        <f>Cp*RhoP/(J2120*RhoA)*dP/1000*MassivSS</f>
        <v>0.368491225845958</v>
      </c>
      <c r="J2120" s="24">
        <f>IF(H2120&lt;600,425+0.773*H2120-1.69/1000*H2120^2+2.22/1000^2*H2120^3,IF(H2120&lt;735,666+13002/(738-H2120),IF(H2120&lt;900,545+17820/(H2120-731),650)))</f>
        <v>768.68086537110617</v>
      </c>
      <c r="K2120" s="12">
        <f>LambdaP*MassivSS/(dP/1000)/(J2120*RhoA)/(1+I2120/3)*(D2120-H2120)*DeltaT-(EXP(I2120/10)-1)*(D2120-D2119)</f>
        <v>0.18507577030308145</v>
      </c>
      <c r="L2120" s="24">
        <f>L2119+IF(Limit=Oui,MAX(0,O2119),O2119)</f>
        <v>611.37465502449209</v>
      </c>
      <c r="M2120" s="12">
        <f>Cp*RhoP/(N2120*RhoA)*dP/1000*MassivW</f>
        <v>0.368491225845958</v>
      </c>
      <c r="N2120" s="24">
        <f>IF(L2120&lt;600,425+0.773*L2120-1.69/1000*L2120^2+2.22/1000^2*L2120^3,IF(L2120&lt;735,666+13002/(738-L2120),IF(L2120&lt;900,545+17820/(L2120-731),650)))</f>
        <v>768.68086537110617</v>
      </c>
      <c r="O2120" s="12">
        <f>LambdaP*MassivW/(dP/1000)/(N2120*RhoA)/(1+M2120/3)*(D2120-L2120)*DeltaT-(EXP(M2120/10)-1)*(D2120-D2119)</f>
        <v>0.18507577030308145</v>
      </c>
      <c r="P2120" s="24">
        <f>P2119+IF(Limit=Oui,MAX(0,S2119),S2119)</f>
        <v>611.37465502449209</v>
      </c>
      <c r="Q2120" s="12">
        <f>Cp*RhoP/(R2120*RhoA)*dP/1000*MassivSI</f>
        <v>0.368491225845958</v>
      </c>
      <c r="R2120" s="24">
        <f>IF(P2120&lt;600,425+0.773*P2120-1.69/1000*P2120^2+2.22/1000^2*P2120^3,IF(P2120&lt;735,666+13002/(738-P2120),IF(P2120&lt;900,545+17820/(P2120-731),650)))</f>
        <v>768.68086537110617</v>
      </c>
      <c r="S2120" s="12">
        <f>LambdaP*MassivSI/(dP/1000)/(R2120*RhoA)/(1+Q2120/3)*(D2120-P2120)*DeltaT-(EXP(Q2120/10)-1)*(D2120-D2119)</f>
        <v>0.18507577030308145</v>
      </c>
    </row>
    <row r="2121" spans="2:19" x14ac:dyDescent="0.25">
      <c r="B2121" s="3">
        <f t="shared" si="128"/>
        <v>10515</v>
      </c>
      <c r="C2121" s="14">
        <f t="shared" si="129"/>
        <v>175.25</v>
      </c>
      <c r="D2121" s="11">
        <f t="shared" si="130"/>
        <v>1105.734896504784</v>
      </c>
      <c r="E2121" s="11">
        <f t="shared" si="131"/>
        <v>611.5597307947952</v>
      </c>
      <c r="F2121" s="11">
        <f>L2121</f>
        <v>611.5597307947952</v>
      </c>
      <c r="G2121" s="11">
        <f>P2121</f>
        <v>611.5597307947952</v>
      </c>
      <c r="H2121" s="24">
        <f>H2120+IF(Limit=Oui,MAX(0,K2120),K2120)</f>
        <v>611.5597307947952</v>
      </c>
      <c r="I2121" s="12">
        <f>Cp*RhoP/(J2121*RhoA)*dP/1000*MassivSS</f>
        <v>0.36841918980327759</v>
      </c>
      <c r="J2121" s="24">
        <f>IF(H2121&lt;600,425+0.773*H2121-1.69/1000*H2121^2+2.22/1000^2*H2121^3,IF(H2121&lt;735,666+13002/(738-H2121),IF(H2121&lt;900,545+17820/(H2121-731),650)))</f>
        <v>768.83116353460582</v>
      </c>
      <c r="K2121" s="12">
        <f>LambdaP*MassivSS/(dP/1000)/(J2121*RhoA)/(1+I2121/3)*(D2121-H2121)*DeltaT-(EXP(I2121/10)-1)*(D2121-D2120)</f>
        <v>0.18500164283388862</v>
      </c>
      <c r="L2121" s="24">
        <f>L2120+IF(Limit=Oui,MAX(0,O2120),O2120)</f>
        <v>611.5597307947952</v>
      </c>
      <c r="M2121" s="12">
        <f>Cp*RhoP/(N2121*RhoA)*dP/1000*MassivW</f>
        <v>0.36841918980327759</v>
      </c>
      <c r="N2121" s="24">
        <f>IF(L2121&lt;600,425+0.773*L2121-1.69/1000*L2121^2+2.22/1000^2*L2121^3,IF(L2121&lt;735,666+13002/(738-L2121),IF(L2121&lt;900,545+17820/(L2121-731),650)))</f>
        <v>768.83116353460582</v>
      </c>
      <c r="O2121" s="12">
        <f>LambdaP*MassivW/(dP/1000)/(N2121*RhoA)/(1+M2121/3)*(D2121-L2121)*DeltaT-(EXP(M2121/10)-1)*(D2121-D2120)</f>
        <v>0.18500164283388862</v>
      </c>
      <c r="P2121" s="24">
        <f>P2120+IF(Limit=Oui,MAX(0,S2120),S2120)</f>
        <v>611.5597307947952</v>
      </c>
      <c r="Q2121" s="12">
        <f>Cp*RhoP/(R2121*RhoA)*dP/1000*MassivSI</f>
        <v>0.36841918980327759</v>
      </c>
      <c r="R2121" s="24">
        <f>IF(P2121&lt;600,425+0.773*P2121-1.69/1000*P2121^2+2.22/1000^2*P2121^3,IF(P2121&lt;735,666+13002/(738-P2121),IF(P2121&lt;900,545+17820/(P2121-731),650)))</f>
        <v>768.83116353460582</v>
      </c>
      <c r="S2121" s="12">
        <f>LambdaP*MassivSI/(dP/1000)/(R2121*RhoA)/(1+Q2121/3)*(D2121-P2121)*DeltaT-(EXP(Q2121/10)-1)*(D2121-D2120)</f>
        <v>0.18500164283388862</v>
      </c>
    </row>
    <row r="2122" spans="2:19" x14ac:dyDescent="0.25">
      <c r="B2122" s="3">
        <f t="shared" si="128"/>
        <v>10520</v>
      </c>
      <c r="C2122" s="14">
        <f t="shared" si="129"/>
        <v>175.33333333333334</v>
      </c>
      <c r="D2122" s="11">
        <f t="shared" si="130"/>
        <v>1105.806075411708</v>
      </c>
      <c r="E2122" s="11">
        <f t="shared" si="131"/>
        <v>611.74473243762907</v>
      </c>
      <c r="F2122" s="11">
        <f>L2122</f>
        <v>611.74473243762907</v>
      </c>
      <c r="G2122" s="11">
        <f>P2122</f>
        <v>611.74473243762907</v>
      </c>
      <c r="H2122" s="24">
        <f>H2121+IF(Limit=Oui,MAX(0,K2121),K2121)</f>
        <v>611.74473243762907</v>
      </c>
      <c r="I2122" s="12">
        <f>Cp*RhoP/(J2122*RhoA)*dP/1000*MassivSS</f>
        <v>0.36834699981245622</v>
      </c>
      <c r="J2122" s="24">
        <f>IF(H2122&lt;600,425+0.773*H2122-1.69/1000*H2122^2+2.22/1000^2*H2122^3,IF(H2122&lt;735,666+13002/(738-H2122),IF(H2122&lt;900,545+17820/(H2122-731),650)))</f>
        <v>768.9818418750483</v>
      </c>
      <c r="K2122" s="12">
        <f>LambdaP*MassivSS/(dP/1000)/(J2122*RhoA)/(1+I2122/3)*(D2122-H2122)*DeltaT-(EXP(I2122/10)-1)*(D2122-D2121)</f>
        <v>0.18492747391678285</v>
      </c>
      <c r="L2122" s="24">
        <f>L2121+IF(Limit=Oui,MAX(0,O2121),O2121)</f>
        <v>611.74473243762907</v>
      </c>
      <c r="M2122" s="12">
        <f>Cp*RhoP/(N2122*RhoA)*dP/1000*MassivW</f>
        <v>0.36834699981245622</v>
      </c>
      <c r="N2122" s="24">
        <f>IF(L2122&lt;600,425+0.773*L2122-1.69/1000*L2122^2+2.22/1000^2*L2122^3,IF(L2122&lt;735,666+13002/(738-L2122),IF(L2122&lt;900,545+17820/(L2122-731),650)))</f>
        <v>768.9818418750483</v>
      </c>
      <c r="O2122" s="12">
        <f>LambdaP*MassivW/(dP/1000)/(N2122*RhoA)/(1+M2122/3)*(D2122-L2122)*DeltaT-(EXP(M2122/10)-1)*(D2122-D2121)</f>
        <v>0.18492747391678285</v>
      </c>
      <c r="P2122" s="24">
        <f>P2121+IF(Limit=Oui,MAX(0,S2121),S2121)</f>
        <v>611.74473243762907</v>
      </c>
      <c r="Q2122" s="12">
        <f>Cp*RhoP/(R2122*RhoA)*dP/1000*MassivSI</f>
        <v>0.36834699981245622</v>
      </c>
      <c r="R2122" s="24">
        <f>IF(P2122&lt;600,425+0.773*P2122-1.69/1000*P2122^2+2.22/1000^2*P2122^3,IF(P2122&lt;735,666+13002/(738-P2122),IF(P2122&lt;900,545+17820/(P2122-731),650)))</f>
        <v>768.9818418750483</v>
      </c>
      <c r="S2122" s="12">
        <f>LambdaP*MassivSI/(dP/1000)/(R2122*RhoA)/(1+Q2122/3)*(D2122-P2122)*DeltaT-(EXP(Q2122/10)-1)*(D2122-D2121)</f>
        <v>0.18492747391678285</v>
      </c>
    </row>
    <row r="2123" spans="2:19" x14ac:dyDescent="0.25">
      <c r="B2123" s="3">
        <f t="shared" si="128"/>
        <v>10525</v>
      </c>
      <c r="C2123" s="14">
        <f t="shared" si="129"/>
        <v>175.41666666666666</v>
      </c>
      <c r="D2123" s="11">
        <f t="shared" si="130"/>
        <v>1105.8772205204789</v>
      </c>
      <c r="E2123" s="11">
        <f t="shared" si="131"/>
        <v>611.92965991154585</v>
      </c>
      <c r="F2123" s="11">
        <f>L2123</f>
        <v>611.92965991154585</v>
      </c>
      <c r="G2123" s="11">
        <f>P2123</f>
        <v>611.92965991154585</v>
      </c>
      <c r="H2123" s="24">
        <f>H2122+IF(Limit=Oui,MAX(0,K2122),K2122)</f>
        <v>611.92965991154585</v>
      </c>
      <c r="I2123" s="12">
        <f>Cp*RhoP/(J2123*RhoA)*dP/1000*MassivSS</f>
        <v>0.36827465541313853</v>
      </c>
      <c r="J2123" s="24">
        <f>IF(H2123&lt;600,425+0.773*H2123-1.69/1000*H2123^2+2.22/1000^2*H2123^3,IF(H2123&lt;735,666+13002/(738-H2123),IF(H2123&lt;900,545+17820/(H2123-731),650)))</f>
        <v>769.13290176640646</v>
      </c>
      <c r="K2123" s="12">
        <f>LambdaP*MassivSS/(dP/1000)/(J2123*RhoA)/(1+I2123/3)*(D2123-H2123)*DeltaT-(EXP(I2123/10)-1)*(D2123-D2122)</f>
        <v>0.18485326340729533</v>
      </c>
      <c r="L2123" s="24">
        <f>L2122+IF(Limit=Oui,MAX(0,O2122),O2122)</f>
        <v>611.92965991154585</v>
      </c>
      <c r="M2123" s="12">
        <f>Cp*RhoP/(N2123*RhoA)*dP/1000*MassivW</f>
        <v>0.36827465541313853</v>
      </c>
      <c r="N2123" s="24">
        <f>IF(L2123&lt;600,425+0.773*L2123-1.69/1000*L2123^2+2.22/1000^2*L2123^3,IF(L2123&lt;735,666+13002/(738-L2123),IF(L2123&lt;900,545+17820/(L2123-731),650)))</f>
        <v>769.13290176640646</v>
      </c>
      <c r="O2123" s="12">
        <f>LambdaP*MassivW/(dP/1000)/(N2123*RhoA)/(1+M2123/3)*(D2123-L2123)*DeltaT-(EXP(M2123/10)-1)*(D2123-D2122)</f>
        <v>0.18485326340729533</v>
      </c>
      <c r="P2123" s="24">
        <f>P2122+IF(Limit=Oui,MAX(0,S2122),S2122)</f>
        <v>611.92965991154585</v>
      </c>
      <c r="Q2123" s="12">
        <f>Cp*RhoP/(R2123*RhoA)*dP/1000*MassivSI</f>
        <v>0.36827465541313853</v>
      </c>
      <c r="R2123" s="24">
        <f>IF(P2123&lt;600,425+0.773*P2123-1.69/1000*P2123^2+2.22/1000^2*P2123^3,IF(P2123&lt;735,666+13002/(738-P2123),IF(P2123&lt;900,545+17820/(P2123-731),650)))</f>
        <v>769.13290176640646</v>
      </c>
      <c r="S2123" s="12">
        <f>LambdaP*MassivSI/(dP/1000)/(R2123*RhoA)/(1+Q2123/3)*(D2123-P2123)*DeltaT-(EXP(Q2123/10)-1)*(D2123-D2122)</f>
        <v>0.18485326340729533</v>
      </c>
    </row>
    <row r="2124" spans="2:19" x14ac:dyDescent="0.25">
      <c r="B2124" s="3">
        <f t="shared" si="128"/>
        <v>10530</v>
      </c>
      <c r="C2124" s="14">
        <f t="shared" si="129"/>
        <v>175.5</v>
      </c>
      <c r="D2124" s="11">
        <f t="shared" si="130"/>
        <v>1105.9483318631787</v>
      </c>
      <c r="E2124" s="11">
        <f t="shared" si="131"/>
        <v>612.11451317495312</v>
      </c>
      <c r="F2124" s="11">
        <f>L2124</f>
        <v>612.11451317495312</v>
      </c>
      <c r="G2124" s="11">
        <f>P2124</f>
        <v>612.11451317495312</v>
      </c>
      <c r="H2124" s="24">
        <f>H2123+IF(Limit=Oui,MAX(0,K2123),K2123)</f>
        <v>612.11451317495312</v>
      </c>
      <c r="I2124" s="12">
        <f>Cp*RhoP/(J2124*RhoA)*dP/1000*MassivSS</f>
        <v>0.36820215614323837</v>
      </c>
      <c r="J2124" s="24">
        <f>IF(H2124&lt;600,425+0.773*H2124-1.69/1000*H2124^2+2.22/1000^2*H2124^3,IF(H2124&lt;735,666+13002/(738-H2124),IF(H2124&lt;900,545+17820/(H2124-731),650)))</f>
        <v>769.28434458906224</v>
      </c>
      <c r="K2124" s="12">
        <f>LambdaP*MassivSS/(dP/1000)/(J2124*RhoA)/(1+I2124/3)*(D2124-H2124)*DeltaT-(EXP(I2124/10)-1)*(D2124-D2123)</f>
        <v>0.18477901116024892</v>
      </c>
      <c r="L2124" s="24">
        <f>L2123+IF(Limit=Oui,MAX(0,O2123),O2123)</f>
        <v>612.11451317495312</v>
      </c>
      <c r="M2124" s="12">
        <f>Cp*RhoP/(N2124*RhoA)*dP/1000*MassivW</f>
        <v>0.36820215614323837</v>
      </c>
      <c r="N2124" s="24">
        <f>IF(L2124&lt;600,425+0.773*L2124-1.69/1000*L2124^2+2.22/1000^2*L2124^3,IF(L2124&lt;735,666+13002/(738-L2124),IF(L2124&lt;900,545+17820/(L2124-731),650)))</f>
        <v>769.28434458906224</v>
      </c>
      <c r="O2124" s="12">
        <f>LambdaP*MassivW/(dP/1000)/(N2124*RhoA)/(1+M2124/3)*(D2124-L2124)*DeltaT-(EXP(M2124/10)-1)*(D2124-D2123)</f>
        <v>0.18477901116024892</v>
      </c>
      <c r="P2124" s="24">
        <f>P2123+IF(Limit=Oui,MAX(0,S2123),S2123)</f>
        <v>612.11451317495312</v>
      </c>
      <c r="Q2124" s="12">
        <f>Cp*RhoP/(R2124*RhoA)*dP/1000*MassivSI</f>
        <v>0.36820215614323837</v>
      </c>
      <c r="R2124" s="24">
        <f>IF(P2124&lt;600,425+0.773*P2124-1.69/1000*P2124^2+2.22/1000^2*P2124^3,IF(P2124&lt;735,666+13002/(738-P2124),IF(P2124&lt;900,545+17820/(P2124-731),650)))</f>
        <v>769.28434458906224</v>
      </c>
      <c r="S2124" s="12">
        <f>LambdaP*MassivSI/(dP/1000)/(R2124*RhoA)/(1+Q2124/3)*(D2124-P2124)*DeltaT-(EXP(Q2124/10)-1)*(D2124-D2123)</f>
        <v>0.18477901116024892</v>
      </c>
    </row>
    <row r="2125" spans="2:19" x14ac:dyDescent="0.25">
      <c r="B2125" s="3">
        <f t="shared" si="128"/>
        <v>10535</v>
      </c>
      <c r="C2125" s="14">
        <f t="shared" si="129"/>
        <v>175.58333333333334</v>
      </c>
      <c r="D2125" s="11">
        <f t="shared" si="130"/>
        <v>1106.0194094718443</v>
      </c>
      <c r="E2125" s="11">
        <f t="shared" si="131"/>
        <v>612.29929218611335</v>
      </c>
      <c r="F2125" s="11">
        <f>L2125</f>
        <v>612.29929218611335</v>
      </c>
      <c r="G2125" s="11">
        <f>P2125</f>
        <v>612.29929218611335</v>
      </c>
      <c r="H2125" s="24">
        <f>H2124+IF(Limit=Oui,MAX(0,K2124),K2124)</f>
        <v>612.29929218611335</v>
      </c>
      <c r="I2125" s="12">
        <f>Cp*RhoP/(J2125*RhoA)*dP/1000*MassivSS</f>
        <v>0.36812950153893126</v>
      </c>
      <c r="J2125" s="24">
        <f>IF(H2125&lt;600,425+0.773*H2125-1.69/1000*H2125^2+2.22/1000^2*H2125^3,IF(H2125&lt;735,666+13002/(738-H2125),IF(H2125&lt;900,545+17820/(H2125-731),650)))</f>
        <v>769.43617172984307</v>
      </c>
      <c r="K2125" s="12">
        <f>LambdaP*MassivSS/(dP/1000)/(J2125*RhoA)/(1+I2125/3)*(D2125-H2125)*DeltaT-(EXP(I2125/10)-1)*(D2125-D2124)</f>
        <v>0.18470471702982252</v>
      </c>
      <c r="L2125" s="24">
        <f>L2124+IF(Limit=Oui,MAX(0,O2124),O2124)</f>
        <v>612.29929218611335</v>
      </c>
      <c r="M2125" s="12">
        <f>Cp*RhoP/(N2125*RhoA)*dP/1000*MassivW</f>
        <v>0.36812950153893126</v>
      </c>
      <c r="N2125" s="24">
        <f>IF(L2125&lt;600,425+0.773*L2125-1.69/1000*L2125^2+2.22/1000^2*L2125^3,IF(L2125&lt;735,666+13002/(738-L2125),IF(L2125&lt;900,545+17820/(L2125-731),650)))</f>
        <v>769.43617172984307</v>
      </c>
      <c r="O2125" s="12">
        <f>LambdaP*MassivW/(dP/1000)/(N2125*RhoA)/(1+M2125/3)*(D2125-L2125)*DeltaT-(EXP(M2125/10)-1)*(D2125-D2124)</f>
        <v>0.18470471702982252</v>
      </c>
      <c r="P2125" s="24">
        <f>P2124+IF(Limit=Oui,MAX(0,S2124),S2124)</f>
        <v>612.29929218611335</v>
      </c>
      <c r="Q2125" s="12">
        <f>Cp*RhoP/(R2125*RhoA)*dP/1000*MassivSI</f>
        <v>0.36812950153893126</v>
      </c>
      <c r="R2125" s="24">
        <f>IF(P2125&lt;600,425+0.773*P2125-1.69/1000*P2125^2+2.22/1000^2*P2125^3,IF(P2125&lt;735,666+13002/(738-P2125),IF(P2125&lt;900,545+17820/(P2125-731),650)))</f>
        <v>769.43617172984307</v>
      </c>
      <c r="S2125" s="12">
        <f>LambdaP*MassivSI/(dP/1000)/(R2125*RhoA)/(1+Q2125/3)*(D2125-P2125)*DeltaT-(EXP(Q2125/10)-1)*(D2125-D2124)</f>
        <v>0.18470471702982252</v>
      </c>
    </row>
    <row r="2126" spans="2:19" x14ac:dyDescent="0.25">
      <c r="B2126" s="3">
        <f t="shared" si="128"/>
        <v>10540</v>
      </c>
      <c r="C2126" s="14">
        <f t="shared" si="129"/>
        <v>175.66666666666666</v>
      </c>
      <c r="D2126" s="11">
        <f t="shared" si="130"/>
        <v>1106.0904533784653</v>
      </c>
      <c r="E2126" s="11">
        <f t="shared" si="131"/>
        <v>612.48399690314318</v>
      </c>
      <c r="F2126" s="11">
        <f>L2126</f>
        <v>612.48399690314318</v>
      </c>
      <c r="G2126" s="11">
        <f>P2126</f>
        <v>612.48399690314318</v>
      </c>
      <c r="H2126" s="24">
        <f>H2125+IF(Limit=Oui,MAX(0,K2125),K2125)</f>
        <v>612.48399690314318</v>
      </c>
      <c r="I2126" s="12">
        <f>Cp*RhoP/(J2126*RhoA)*dP/1000*MassivSS</f>
        <v>0.36805669113464728</v>
      </c>
      <c r="J2126" s="24">
        <f>IF(H2126&lt;600,425+0.773*H2126-1.69/1000*H2126^2+2.22/1000^2*H2126^3,IF(H2126&lt;735,666+13002/(738-H2126),IF(H2126&lt;900,545+17820/(H2126-731),650)))</f>
        <v>769.5883845820581</v>
      </c>
      <c r="K2126" s="12">
        <f>LambdaP*MassivSS/(dP/1000)/(J2126*RhoA)/(1+I2126/3)*(D2126-H2126)*DeltaT-(EXP(I2126/10)-1)*(D2126-D2125)</f>
        <v>0.18463038086959951</v>
      </c>
      <c r="L2126" s="24">
        <f>L2125+IF(Limit=Oui,MAX(0,O2125),O2125)</f>
        <v>612.48399690314318</v>
      </c>
      <c r="M2126" s="12">
        <f>Cp*RhoP/(N2126*RhoA)*dP/1000*MassivW</f>
        <v>0.36805669113464728</v>
      </c>
      <c r="N2126" s="24">
        <f>IF(L2126&lt;600,425+0.773*L2126-1.69/1000*L2126^2+2.22/1000^2*L2126^3,IF(L2126&lt;735,666+13002/(738-L2126),IF(L2126&lt;900,545+17820/(L2126-731),650)))</f>
        <v>769.5883845820581</v>
      </c>
      <c r="O2126" s="12">
        <f>LambdaP*MassivW/(dP/1000)/(N2126*RhoA)/(1+M2126/3)*(D2126-L2126)*DeltaT-(EXP(M2126/10)-1)*(D2126-D2125)</f>
        <v>0.18463038086959951</v>
      </c>
      <c r="P2126" s="24">
        <f>P2125+IF(Limit=Oui,MAX(0,S2125),S2125)</f>
        <v>612.48399690314318</v>
      </c>
      <c r="Q2126" s="12">
        <f>Cp*RhoP/(R2126*RhoA)*dP/1000*MassivSI</f>
        <v>0.36805669113464728</v>
      </c>
      <c r="R2126" s="24">
        <f>IF(P2126&lt;600,425+0.773*P2126-1.69/1000*P2126^2+2.22/1000^2*P2126^3,IF(P2126&lt;735,666+13002/(738-P2126),IF(P2126&lt;900,545+17820/(P2126-731),650)))</f>
        <v>769.5883845820581</v>
      </c>
      <c r="S2126" s="12">
        <f>LambdaP*MassivSI/(dP/1000)/(R2126*RhoA)/(1+Q2126/3)*(D2126-P2126)*DeltaT-(EXP(Q2126/10)-1)*(D2126-D2125)</f>
        <v>0.18463038086959951</v>
      </c>
    </row>
    <row r="2127" spans="2:19" x14ac:dyDescent="0.25">
      <c r="B2127" s="3">
        <f t="shared" si="128"/>
        <v>10545</v>
      </c>
      <c r="C2127" s="14">
        <f t="shared" si="129"/>
        <v>175.75</v>
      </c>
      <c r="D2127" s="11">
        <f t="shared" si="130"/>
        <v>1106.1614636149873</v>
      </c>
      <c r="E2127" s="11">
        <f t="shared" si="131"/>
        <v>612.66862728401281</v>
      </c>
      <c r="F2127" s="11">
        <f>L2127</f>
        <v>612.66862728401281</v>
      </c>
      <c r="G2127" s="11">
        <f>P2127</f>
        <v>612.66862728401281</v>
      </c>
      <c r="H2127" s="24">
        <f>H2126+IF(Limit=Oui,MAX(0,K2126),K2126)</f>
        <v>612.66862728401281</v>
      </c>
      <c r="I2127" s="12">
        <f>Cp*RhoP/(J2127*RhoA)*dP/1000*MassivSS</f>
        <v>0.36798372446306232</v>
      </c>
      <c r="J2127" s="24">
        <f>IF(H2127&lt;600,425+0.773*H2127-1.69/1000*H2127^2+2.22/1000^2*H2127^3,IF(H2127&lt;735,666+13002/(738-H2127),IF(H2127&lt;900,545+17820/(H2127-731),650)))</f>
        <v>769.74098454553564</v>
      </c>
      <c r="K2127" s="12">
        <f>LambdaP*MassivSS/(dP/1000)/(J2127*RhoA)/(1+I2127/3)*(D2127-H2127)*DeltaT-(EXP(I2127/10)-1)*(D2127-D2126)</f>
        <v>0.1845560025324201</v>
      </c>
      <c r="L2127" s="24">
        <f>L2126+IF(Limit=Oui,MAX(0,O2126),O2126)</f>
        <v>612.66862728401281</v>
      </c>
      <c r="M2127" s="12">
        <f>Cp*RhoP/(N2127*RhoA)*dP/1000*MassivW</f>
        <v>0.36798372446306232</v>
      </c>
      <c r="N2127" s="24">
        <f>IF(L2127&lt;600,425+0.773*L2127-1.69/1000*L2127^2+2.22/1000^2*L2127^3,IF(L2127&lt;735,666+13002/(738-L2127),IF(L2127&lt;900,545+17820/(L2127-731),650)))</f>
        <v>769.74098454553564</v>
      </c>
      <c r="O2127" s="12">
        <f>LambdaP*MassivW/(dP/1000)/(N2127*RhoA)/(1+M2127/3)*(D2127-L2127)*DeltaT-(EXP(M2127/10)-1)*(D2127-D2126)</f>
        <v>0.1845560025324201</v>
      </c>
      <c r="P2127" s="24">
        <f>P2126+IF(Limit=Oui,MAX(0,S2126),S2126)</f>
        <v>612.66862728401281</v>
      </c>
      <c r="Q2127" s="12">
        <f>Cp*RhoP/(R2127*RhoA)*dP/1000*MassivSI</f>
        <v>0.36798372446306232</v>
      </c>
      <c r="R2127" s="24">
        <f>IF(P2127&lt;600,425+0.773*P2127-1.69/1000*P2127^2+2.22/1000^2*P2127^3,IF(P2127&lt;735,666+13002/(738-P2127),IF(P2127&lt;900,545+17820/(P2127-731),650)))</f>
        <v>769.74098454553564</v>
      </c>
      <c r="S2127" s="12">
        <f>LambdaP*MassivSI/(dP/1000)/(R2127*RhoA)/(1+Q2127/3)*(D2127-P2127)*DeltaT-(EXP(Q2127/10)-1)*(D2127-D2126)</f>
        <v>0.1845560025324201</v>
      </c>
    </row>
    <row r="2128" spans="2:19" x14ac:dyDescent="0.25">
      <c r="B2128" s="3">
        <f t="shared" si="128"/>
        <v>10550</v>
      </c>
      <c r="C2128" s="14">
        <f t="shared" si="129"/>
        <v>175.83333333333334</v>
      </c>
      <c r="D2128" s="11">
        <f t="shared" si="130"/>
        <v>1106.2324402133095</v>
      </c>
      <c r="E2128" s="11">
        <f t="shared" si="131"/>
        <v>612.85318328654523</v>
      </c>
      <c r="F2128" s="11">
        <f>L2128</f>
        <v>612.85318328654523</v>
      </c>
      <c r="G2128" s="11">
        <f>P2128</f>
        <v>612.85318328654523</v>
      </c>
      <c r="H2128" s="24">
        <f>H2127+IF(Limit=Oui,MAX(0,K2127),K2127)</f>
        <v>612.85318328654523</v>
      </c>
      <c r="I2128" s="12">
        <f>Cp*RhoP/(J2128*RhoA)*dP/1000*MassivSS</f>
        <v>0.36791060105509132</v>
      </c>
      <c r="J2128" s="24">
        <f>IF(H2128&lt;600,425+0.773*H2128-1.69/1000*H2128^2+2.22/1000^2*H2128^3,IF(H2128&lt;735,666+13002/(738-H2128),IF(H2128&lt;900,545+17820/(H2128-731),650)))</f>
        <v>769.89397302665975</v>
      </c>
      <c r="K2128" s="12">
        <f>LambdaP*MassivSS/(dP/1000)/(J2128*RhoA)/(1+I2128/3)*(D2128-H2128)*DeltaT-(EXP(I2128/10)-1)*(D2128-D2127)</f>
        <v>0.18448158187051469</v>
      </c>
      <c r="L2128" s="24">
        <f>L2127+IF(Limit=Oui,MAX(0,O2127),O2127)</f>
        <v>612.85318328654523</v>
      </c>
      <c r="M2128" s="12">
        <f>Cp*RhoP/(N2128*RhoA)*dP/1000*MassivW</f>
        <v>0.36791060105509132</v>
      </c>
      <c r="N2128" s="24">
        <f>IF(L2128&lt;600,425+0.773*L2128-1.69/1000*L2128^2+2.22/1000^2*L2128^3,IF(L2128&lt;735,666+13002/(738-L2128),IF(L2128&lt;900,545+17820/(L2128-731),650)))</f>
        <v>769.89397302665975</v>
      </c>
      <c r="O2128" s="12">
        <f>LambdaP*MassivW/(dP/1000)/(N2128*RhoA)/(1+M2128/3)*(D2128-L2128)*DeltaT-(EXP(M2128/10)-1)*(D2128-D2127)</f>
        <v>0.18448158187051469</v>
      </c>
      <c r="P2128" s="24">
        <f>P2127+IF(Limit=Oui,MAX(0,S2127),S2127)</f>
        <v>612.85318328654523</v>
      </c>
      <c r="Q2128" s="12">
        <f>Cp*RhoP/(R2128*RhoA)*dP/1000*MassivSI</f>
        <v>0.36791060105509132</v>
      </c>
      <c r="R2128" s="24">
        <f>IF(P2128&lt;600,425+0.773*P2128-1.69/1000*P2128^2+2.22/1000^2*P2128^3,IF(P2128&lt;735,666+13002/(738-P2128),IF(P2128&lt;900,545+17820/(P2128-731),650)))</f>
        <v>769.89397302665975</v>
      </c>
      <c r="S2128" s="12">
        <f>LambdaP*MassivSI/(dP/1000)/(R2128*RhoA)/(1+Q2128/3)*(D2128-P2128)*DeltaT-(EXP(Q2128/10)-1)*(D2128-D2127)</f>
        <v>0.18448158187051469</v>
      </c>
    </row>
    <row r="2129" spans="2:19" x14ac:dyDescent="0.25">
      <c r="B2129" s="3">
        <f t="shared" si="128"/>
        <v>10555</v>
      </c>
      <c r="C2129" s="14">
        <f t="shared" si="129"/>
        <v>175.91666666666666</v>
      </c>
      <c r="D2129" s="11">
        <f t="shared" si="130"/>
        <v>1106.3033832052868</v>
      </c>
      <c r="E2129" s="11">
        <f t="shared" si="131"/>
        <v>613.03766486841573</v>
      </c>
      <c r="F2129" s="11">
        <f>L2129</f>
        <v>613.03766486841573</v>
      </c>
      <c r="G2129" s="11">
        <f>P2129</f>
        <v>613.03766486841573</v>
      </c>
      <c r="H2129" s="24">
        <f>H2128+IF(Limit=Oui,MAX(0,K2128),K2128)</f>
        <v>613.03766486841573</v>
      </c>
      <c r="I2129" s="12">
        <f>Cp*RhoP/(J2129*RhoA)*dP/1000*MassivSS</f>
        <v>0.36783732043988043</v>
      </c>
      <c r="J2129" s="24">
        <f>IF(H2129&lt;600,425+0.773*H2129-1.69/1000*H2129^2+2.22/1000^2*H2129^3,IF(H2129&lt;735,666+13002/(738-H2129),IF(H2129&lt;900,545+17820/(H2129-731),650)))</f>
        <v>770.04735143840742</v>
      </c>
      <c r="K2129" s="12">
        <f>LambdaP*MassivSS/(dP/1000)/(J2129*RhoA)/(1+I2129/3)*(D2129-H2129)*DeltaT-(EXP(I2129/10)-1)*(D2129-D2128)</f>
        <v>0.18440711873539906</v>
      </c>
      <c r="L2129" s="24">
        <f>L2128+IF(Limit=Oui,MAX(0,O2128),O2128)</f>
        <v>613.03766486841573</v>
      </c>
      <c r="M2129" s="12">
        <f>Cp*RhoP/(N2129*RhoA)*dP/1000*MassivW</f>
        <v>0.36783732043988043</v>
      </c>
      <c r="N2129" s="24">
        <f>IF(L2129&lt;600,425+0.773*L2129-1.69/1000*L2129^2+2.22/1000^2*L2129^3,IF(L2129&lt;735,666+13002/(738-L2129),IF(L2129&lt;900,545+17820/(L2129-731),650)))</f>
        <v>770.04735143840742</v>
      </c>
      <c r="O2129" s="12">
        <f>LambdaP*MassivW/(dP/1000)/(N2129*RhoA)/(1+M2129/3)*(D2129-L2129)*DeltaT-(EXP(M2129/10)-1)*(D2129-D2128)</f>
        <v>0.18440711873539906</v>
      </c>
      <c r="P2129" s="24">
        <f>P2128+IF(Limit=Oui,MAX(0,S2128),S2128)</f>
        <v>613.03766486841573</v>
      </c>
      <c r="Q2129" s="12">
        <f>Cp*RhoP/(R2129*RhoA)*dP/1000*MassivSI</f>
        <v>0.36783732043988043</v>
      </c>
      <c r="R2129" s="24">
        <f>IF(P2129&lt;600,425+0.773*P2129-1.69/1000*P2129^2+2.22/1000^2*P2129^3,IF(P2129&lt;735,666+13002/(738-P2129),IF(P2129&lt;900,545+17820/(P2129-731),650)))</f>
        <v>770.04735143840742</v>
      </c>
      <c r="S2129" s="12">
        <f>LambdaP*MassivSI/(dP/1000)/(R2129*RhoA)/(1+Q2129/3)*(D2129-P2129)*DeltaT-(EXP(Q2129/10)-1)*(D2129-D2128)</f>
        <v>0.18440711873539906</v>
      </c>
    </row>
    <row r="2130" spans="2:19" x14ac:dyDescent="0.25">
      <c r="B2130" s="3">
        <f t="shared" si="128"/>
        <v>10560</v>
      </c>
      <c r="C2130" s="14">
        <f t="shared" si="129"/>
        <v>176</v>
      </c>
      <c r="D2130" s="11">
        <f t="shared" si="130"/>
        <v>1106.3742926227278</v>
      </c>
      <c r="E2130" s="11">
        <f t="shared" si="131"/>
        <v>613.22207198715114</v>
      </c>
      <c r="F2130" s="11">
        <f>L2130</f>
        <v>613.22207198715114</v>
      </c>
      <c r="G2130" s="11">
        <f>P2130</f>
        <v>613.22207198715114</v>
      </c>
      <c r="H2130" s="24">
        <f>H2129+IF(Limit=Oui,MAX(0,K2129),K2129)</f>
        <v>613.22207198715114</v>
      </c>
      <c r="I2130" s="12">
        <f>Cp*RhoP/(J2130*RhoA)*dP/1000*MassivSS</f>
        <v>0.36776388214479855</v>
      </c>
      <c r="J2130" s="24">
        <f>IF(H2130&lt;600,425+0.773*H2130-1.69/1000*H2130^2+2.22/1000^2*H2130^3,IF(H2130&lt;735,666+13002/(738-H2130),IF(H2130&lt;900,545+17820/(H2130-731),650)))</f>
        <v>770.20112120038675</v>
      </c>
      <c r="K2130" s="12">
        <f>LambdaP*MassivSS/(dP/1000)/(J2130*RhoA)/(1+I2130/3)*(D2130-H2130)*DeltaT-(EXP(I2130/10)-1)*(D2130-D2129)</f>
        <v>0.18433261297798137</v>
      </c>
      <c r="L2130" s="24">
        <f>L2129+IF(Limit=Oui,MAX(0,O2129),O2129)</f>
        <v>613.22207198715114</v>
      </c>
      <c r="M2130" s="12">
        <f>Cp*RhoP/(N2130*RhoA)*dP/1000*MassivW</f>
        <v>0.36776388214479855</v>
      </c>
      <c r="N2130" s="24">
        <f>IF(L2130&lt;600,425+0.773*L2130-1.69/1000*L2130^2+2.22/1000^2*L2130^3,IF(L2130&lt;735,666+13002/(738-L2130),IF(L2130&lt;900,545+17820/(L2130-731),650)))</f>
        <v>770.20112120038675</v>
      </c>
      <c r="O2130" s="12">
        <f>LambdaP*MassivW/(dP/1000)/(N2130*RhoA)/(1+M2130/3)*(D2130-L2130)*DeltaT-(EXP(M2130/10)-1)*(D2130-D2129)</f>
        <v>0.18433261297798137</v>
      </c>
      <c r="P2130" s="24">
        <f>P2129+IF(Limit=Oui,MAX(0,S2129),S2129)</f>
        <v>613.22207198715114</v>
      </c>
      <c r="Q2130" s="12">
        <f>Cp*RhoP/(R2130*RhoA)*dP/1000*MassivSI</f>
        <v>0.36776388214479855</v>
      </c>
      <c r="R2130" s="24">
        <f>IF(P2130&lt;600,425+0.773*P2130-1.69/1000*P2130^2+2.22/1000^2*P2130^3,IF(P2130&lt;735,666+13002/(738-P2130),IF(P2130&lt;900,545+17820/(P2130-731),650)))</f>
        <v>770.20112120038675</v>
      </c>
      <c r="S2130" s="12">
        <f>LambdaP*MassivSI/(dP/1000)/(R2130*RhoA)/(1+Q2130/3)*(D2130-P2130)*DeltaT-(EXP(Q2130/10)-1)*(D2130-D2129)</f>
        <v>0.18433261297798137</v>
      </c>
    </row>
    <row r="2131" spans="2:19" x14ac:dyDescent="0.25">
      <c r="B2131" s="3">
        <f t="shared" ref="B2131:B2194" si="132">B2130+DeltaT</f>
        <v>10565</v>
      </c>
      <c r="C2131" s="14">
        <f t="shared" ref="C2131:C2194" si="133">B2131/60</f>
        <v>176.08333333333334</v>
      </c>
      <c r="D2131" s="11">
        <f t="shared" ref="D2131:D2194" si="134">20+345*LOG(8*C2131+1,10)</f>
        <v>1106.4451684973969</v>
      </c>
      <c r="E2131" s="11">
        <f t="shared" ref="E2131:E2194" si="135">H2131</f>
        <v>613.40640460012912</v>
      </c>
      <c r="F2131" s="11">
        <f>L2131</f>
        <v>613.40640460012912</v>
      </c>
      <c r="G2131" s="11">
        <f>P2131</f>
        <v>613.40640460012912</v>
      </c>
      <c r="H2131" s="24">
        <f>H2130+IF(Limit=Oui,MAX(0,K2130),K2130)</f>
        <v>613.40640460012912</v>
      </c>
      <c r="I2131" s="12">
        <f>Cp*RhoP/(J2131*RhoA)*dP/1000*MassivSS</f>
        <v>0.36769028569543005</v>
      </c>
      <c r="J2131" s="24">
        <f>IF(H2131&lt;600,425+0.773*H2131-1.69/1000*H2131^2+2.22/1000^2*H2131^3,IF(H2131&lt;735,666+13002/(738-H2131),IF(H2131&lt;900,545+17820/(H2131-731),650)))</f>
        <v>770.35528373887405</v>
      </c>
      <c r="K2131" s="12">
        <f>LambdaP*MassivSS/(dP/1000)/(J2131*RhoA)/(1+I2131/3)*(D2131-H2131)*DeltaT-(EXP(I2131/10)-1)*(D2131-D2130)</f>
        <v>0.1842580644484326</v>
      </c>
      <c r="L2131" s="24">
        <f>L2130+IF(Limit=Oui,MAX(0,O2130),O2130)</f>
        <v>613.40640460012912</v>
      </c>
      <c r="M2131" s="12">
        <f>Cp*RhoP/(N2131*RhoA)*dP/1000*MassivW</f>
        <v>0.36769028569543005</v>
      </c>
      <c r="N2131" s="24">
        <f>IF(L2131&lt;600,425+0.773*L2131-1.69/1000*L2131^2+2.22/1000^2*L2131^3,IF(L2131&lt;735,666+13002/(738-L2131),IF(L2131&lt;900,545+17820/(L2131-731),650)))</f>
        <v>770.35528373887405</v>
      </c>
      <c r="O2131" s="12">
        <f>LambdaP*MassivW/(dP/1000)/(N2131*RhoA)/(1+M2131/3)*(D2131-L2131)*DeltaT-(EXP(M2131/10)-1)*(D2131-D2130)</f>
        <v>0.1842580644484326</v>
      </c>
      <c r="P2131" s="24">
        <f>P2130+IF(Limit=Oui,MAX(0,S2130),S2130)</f>
        <v>613.40640460012912</v>
      </c>
      <c r="Q2131" s="12">
        <f>Cp*RhoP/(R2131*RhoA)*dP/1000*MassivSI</f>
        <v>0.36769028569543005</v>
      </c>
      <c r="R2131" s="24">
        <f>IF(P2131&lt;600,425+0.773*P2131-1.69/1000*P2131^2+2.22/1000^2*P2131^3,IF(P2131&lt;735,666+13002/(738-P2131),IF(P2131&lt;900,545+17820/(P2131-731),650)))</f>
        <v>770.35528373887405</v>
      </c>
      <c r="S2131" s="12">
        <f>LambdaP*MassivSI/(dP/1000)/(R2131*RhoA)/(1+Q2131/3)*(D2131-P2131)*DeltaT-(EXP(Q2131/10)-1)*(D2131-D2130)</f>
        <v>0.1842580644484326</v>
      </c>
    </row>
    <row r="2132" spans="2:19" x14ac:dyDescent="0.25">
      <c r="B2132" s="3">
        <f t="shared" si="132"/>
        <v>10570</v>
      </c>
      <c r="C2132" s="14">
        <f t="shared" si="133"/>
        <v>176.16666666666666</v>
      </c>
      <c r="D2132" s="11">
        <f t="shared" si="134"/>
        <v>1106.516010861013</v>
      </c>
      <c r="E2132" s="11">
        <f t="shared" si="135"/>
        <v>613.59066266457751</v>
      </c>
      <c r="F2132" s="11">
        <f>L2132</f>
        <v>613.59066266457751</v>
      </c>
      <c r="G2132" s="11">
        <f>P2132</f>
        <v>613.59066266457751</v>
      </c>
      <c r="H2132" s="24">
        <f>H2131+IF(Limit=Oui,MAX(0,K2131),K2131)</f>
        <v>613.59066266457751</v>
      </c>
      <c r="I2132" s="12">
        <f>Cp*RhoP/(J2132*RhoA)*dP/1000*MassivSS</f>
        <v>0.36761653061556715</v>
      </c>
      <c r="J2132" s="24">
        <f>IF(H2132&lt;600,425+0.773*H2132-1.69/1000*H2132^2+2.22/1000^2*H2132^3,IF(H2132&lt;735,666+13002/(738-H2132),IF(H2132&lt;900,545+17820/(H2132-731),650)))</f>
        <v>770.50984048685223</v>
      </c>
      <c r="K2132" s="12">
        <f>LambdaP*MassivSS/(dP/1000)/(J2132*RhoA)/(1+I2132/3)*(D2132-H2132)*DeltaT-(EXP(I2132/10)-1)*(D2132-D2131)</f>
        <v>0.1841834729962932</v>
      </c>
      <c r="L2132" s="24">
        <f>L2131+IF(Limit=Oui,MAX(0,O2131),O2131)</f>
        <v>613.59066266457751</v>
      </c>
      <c r="M2132" s="12">
        <f>Cp*RhoP/(N2132*RhoA)*dP/1000*MassivW</f>
        <v>0.36761653061556715</v>
      </c>
      <c r="N2132" s="24">
        <f>IF(L2132&lt;600,425+0.773*L2132-1.69/1000*L2132^2+2.22/1000^2*L2132^3,IF(L2132&lt;735,666+13002/(738-L2132),IF(L2132&lt;900,545+17820/(L2132-731),650)))</f>
        <v>770.50984048685223</v>
      </c>
      <c r="O2132" s="12">
        <f>LambdaP*MassivW/(dP/1000)/(N2132*RhoA)/(1+M2132/3)*(D2132-L2132)*DeltaT-(EXP(M2132/10)-1)*(D2132-D2131)</f>
        <v>0.1841834729962932</v>
      </c>
      <c r="P2132" s="24">
        <f>P2131+IF(Limit=Oui,MAX(0,S2131),S2131)</f>
        <v>613.59066266457751</v>
      </c>
      <c r="Q2132" s="12">
        <f>Cp*RhoP/(R2132*RhoA)*dP/1000*MassivSI</f>
        <v>0.36761653061556715</v>
      </c>
      <c r="R2132" s="24">
        <f>IF(P2132&lt;600,425+0.773*P2132-1.69/1000*P2132^2+2.22/1000^2*P2132^3,IF(P2132&lt;735,666+13002/(738-P2132),IF(P2132&lt;900,545+17820/(P2132-731),650)))</f>
        <v>770.50984048685223</v>
      </c>
      <c r="S2132" s="12">
        <f>LambdaP*MassivSI/(dP/1000)/(R2132*RhoA)/(1+Q2132/3)*(D2132-P2132)*DeltaT-(EXP(Q2132/10)-1)*(D2132-D2131)</f>
        <v>0.1841834729962932</v>
      </c>
    </row>
    <row r="2133" spans="2:19" x14ac:dyDescent="0.25">
      <c r="B2133" s="3">
        <f t="shared" si="132"/>
        <v>10575</v>
      </c>
      <c r="C2133" s="14">
        <f t="shared" si="133"/>
        <v>176.25</v>
      </c>
      <c r="D2133" s="11">
        <f t="shared" si="134"/>
        <v>1106.5868197452501</v>
      </c>
      <c r="E2133" s="11">
        <f t="shared" si="135"/>
        <v>613.77484613757383</v>
      </c>
      <c r="F2133" s="11">
        <f>L2133</f>
        <v>613.77484613757383</v>
      </c>
      <c r="G2133" s="11">
        <f>P2133</f>
        <v>613.77484613757383</v>
      </c>
      <c r="H2133" s="24">
        <f>H2132+IF(Limit=Oui,MAX(0,K2132),K2132)</f>
        <v>613.77484613757383</v>
      </c>
      <c r="I2133" s="12">
        <f>Cp*RhoP/(J2133*RhoA)*dP/1000*MassivSS</f>
        <v>0.36754261642720132</v>
      </c>
      <c r="J2133" s="24">
        <f>IF(H2133&lt;600,425+0.773*H2133-1.69/1000*H2133^2+2.22/1000^2*H2133^3,IF(H2133&lt;735,666+13002/(738-H2133),IF(H2133&lt;900,545+17820/(H2133-731),650)))</f>
        <v>770.66479288404935</v>
      </c>
      <c r="K2133" s="12">
        <f>LambdaP*MassivSS/(dP/1000)/(J2133*RhoA)/(1+I2133/3)*(D2133-H2133)*DeltaT-(EXP(I2133/10)-1)*(D2133-D2132)</f>
        <v>0.18410883847040274</v>
      </c>
      <c r="L2133" s="24">
        <f>L2132+IF(Limit=Oui,MAX(0,O2132),O2132)</f>
        <v>613.77484613757383</v>
      </c>
      <c r="M2133" s="12">
        <f>Cp*RhoP/(N2133*RhoA)*dP/1000*MassivW</f>
        <v>0.36754261642720132</v>
      </c>
      <c r="N2133" s="24">
        <f>IF(L2133&lt;600,425+0.773*L2133-1.69/1000*L2133^2+2.22/1000^2*L2133^3,IF(L2133&lt;735,666+13002/(738-L2133),IF(L2133&lt;900,545+17820/(L2133-731),650)))</f>
        <v>770.66479288404935</v>
      </c>
      <c r="O2133" s="12">
        <f>LambdaP*MassivW/(dP/1000)/(N2133*RhoA)/(1+M2133/3)*(D2133-L2133)*DeltaT-(EXP(M2133/10)-1)*(D2133-D2132)</f>
        <v>0.18410883847040274</v>
      </c>
      <c r="P2133" s="24">
        <f>P2132+IF(Limit=Oui,MAX(0,S2132),S2132)</f>
        <v>613.77484613757383</v>
      </c>
      <c r="Q2133" s="12">
        <f>Cp*RhoP/(R2133*RhoA)*dP/1000*MassivSI</f>
        <v>0.36754261642720132</v>
      </c>
      <c r="R2133" s="24">
        <f>IF(P2133&lt;600,425+0.773*P2133-1.69/1000*P2133^2+2.22/1000^2*P2133^3,IF(P2133&lt;735,666+13002/(738-P2133),IF(P2133&lt;900,545+17820/(P2133-731),650)))</f>
        <v>770.66479288404935</v>
      </c>
      <c r="S2133" s="12">
        <f>LambdaP*MassivSI/(dP/1000)/(R2133*RhoA)/(1+Q2133/3)*(D2133-P2133)*DeltaT-(EXP(Q2133/10)-1)*(D2133-D2132)</f>
        <v>0.18410883847040274</v>
      </c>
    </row>
    <row r="2134" spans="2:19" x14ac:dyDescent="0.25">
      <c r="B2134" s="3">
        <f t="shared" si="132"/>
        <v>10580</v>
      </c>
      <c r="C2134" s="14">
        <f t="shared" si="133"/>
        <v>176.33333333333334</v>
      </c>
      <c r="D2134" s="11">
        <f t="shared" si="134"/>
        <v>1106.6575951817367</v>
      </c>
      <c r="E2134" s="11">
        <f t="shared" si="135"/>
        <v>613.9589549760442</v>
      </c>
      <c r="F2134" s="11">
        <f>L2134</f>
        <v>613.9589549760442</v>
      </c>
      <c r="G2134" s="11">
        <f>P2134</f>
        <v>613.9589549760442</v>
      </c>
      <c r="H2134" s="24">
        <f>H2133+IF(Limit=Oui,MAX(0,K2133),K2133)</f>
        <v>613.9589549760442</v>
      </c>
      <c r="I2134" s="12">
        <f>Cp*RhoP/(J2134*RhoA)*dP/1000*MassivSS</f>
        <v>0.36746854265051582</v>
      </c>
      <c r="J2134" s="24">
        <f>IF(H2134&lt;600,425+0.773*H2134-1.69/1000*H2134^2+2.22/1000^2*H2134^3,IF(H2134&lt;735,666+13002/(738-H2134),IF(H2134&lt;900,545+17820/(H2134-731),650)))</f>
        <v>770.82014237697649</v>
      </c>
      <c r="K2134" s="12">
        <f>LambdaP*MassivSS/(dP/1000)/(J2134*RhoA)/(1+I2134/3)*(D2134-H2134)*DeltaT-(EXP(I2134/10)-1)*(D2134-D2133)</f>
        <v>0.18403416071894757</v>
      </c>
      <c r="L2134" s="24">
        <f>L2133+IF(Limit=Oui,MAX(0,O2133),O2133)</f>
        <v>613.9589549760442</v>
      </c>
      <c r="M2134" s="12">
        <f>Cp*RhoP/(N2134*RhoA)*dP/1000*MassivW</f>
        <v>0.36746854265051582</v>
      </c>
      <c r="N2134" s="24">
        <f>IF(L2134&lt;600,425+0.773*L2134-1.69/1000*L2134^2+2.22/1000^2*L2134^3,IF(L2134&lt;735,666+13002/(738-L2134),IF(L2134&lt;900,545+17820/(L2134-731),650)))</f>
        <v>770.82014237697649</v>
      </c>
      <c r="O2134" s="12">
        <f>LambdaP*MassivW/(dP/1000)/(N2134*RhoA)/(1+M2134/3)*(D2134-L2134)*DeltaT-(EXP(M2134/10)-1)*(D2134-D2133)</f>
        <v>0.18403416071894757</v>
      </c>
      <c r="P2134" s="24">
        <f>P2133+IF(Limit=Oui,MAX(0,S2133),S2133)</f>
        <v>613.9589549760442</v>
      </c>
      <c r="Q2134" s="12">
        <f>Cp*RhoP/(R2134*RhoA)*dP/1000*MassivSI</f>
        <v>0.36746854265051582</v>
      </c>
      <c r="R2134" s="24">
        <f>IF(P2134&lt;600,425+0.773*P2134-1.69/1000*P2134^2+2.22/1000^2*P2134^3,IF(P2134&lt;735,666+13002/(738-P2134),IF(P2134&lt;900,545+17820/(P2134-731),650)))</f>
        <v>770.82014237697649</v>
      </c>
      <c r="S2134" s="12">
        <f>LambdaP*MassivSI/(dP/1000)/(R2134*RhoA)/(1+Q2134/3)*(D2134-P2134)*DeltaT-(EXP(Q2134/10)-1)*(D2134-D2133)</f>
        <v>0.18403416071894757</v>
      </c>
    </row>
    <row r="2135" spans="2:19" x14ac:dyDescent="0.25">
      <c r="B2135" s="3">
        <f t="shared" si="132"/>
        <v>10585</v>
      </c>
      <c r="C2135" s="14">
        <f t="shared" si="133"/>
        <v>176.41666666666666</v>
      </c>
      <c r="D2135" s="11">
        <f t="shared" si="134"/>
        <v>1106.7283372020579</v>
      </c>
      <c r="E2135" s="11">
        <f t="shared" si="135"/>
        <v>614.14298913676316</v>
      </c>
      <c r="F2135" s="11">
        <f>L2135</f>
        <v>614.14298913676316</v>
      </c>
      <c r="G2135" s="11">
        <f>P2135</f>
        <v>614.14298913676316</v>
      </c>
      <c r="H2135" s="24">
        <f>H2134+IF(Limit=Oui,MAX(0,K2134),K2134)</f>
        <v>614.14298913676316</v>
      </c>
      <c r="I2135" s="12">
        <f>Cp*RhoP/(J2135*RhoA)*dP/1000*MassivSS</f>
        <v>0.36739430880387769</v>
      </c>
      <c r="J2135" s="24">
        <f>IF(H2135&lt;600,425+0.773*H2135-1.69/1000*H2135^2+2.22/1000^2*H2135^3,IF(H2135&lt;735,666+13002/(738-H2135),IF(H2135&lt;900,545+17820/(H2135-731),650)))</f>
        <v>770.97589041896731</v>
      </c>
      <c r="K2135" s="12">
        <f>LambdaP*MassivSS/(dP/1000)/(J2135*RhoA)/(1+I2135/3)*(D2135-H2135)*DeltaT-(EXP(I2135/10)-1)*(D2135-D2134)</f>
        <v>0.18395943958936445</v>
      </c>
      <c r="L2135" s="24">
        <f>L2134+IF(Limit=Oui,MAX(0,O2134),O2134)</f>
        <v>614.14298913676316</v>
      </c>
      <c r="M2135" s="12">
        <f>Cp*RhoP/(N2135*RhoA)*dP/1000*MassivW</f>
        <v>0.36739430880387769</v>
      </c>
      <c r="N2135" s="24">
        <f>IF(L2135&lt;600,425+0.773*L2135-1.69/1000*L2135^2+2.22/1000^2*L2135^3,IF(L2135&lt;735,666+13002/(738-L2135),IF(L2135&lt;900,545+17820/(L2135-731),650)))</f>
        <v>770.97589041896731</v>
      </c>
      <c r="O2135" s="12">
        <f>LambdaP*MassivW/(dP/1000)/(N2135*RhoA)/(1+M2135/3)*(D2135-L2135)*DeltaT-(EXP(M2135/10)-1)*(D2135-D2134)</f>
        <v>0.18395943958936445</v>
      </c>
      <c r="P2135" s="24">
        <f>P2134+IF(Limit=Oui,MAX(0,S2134),S2134)</f>
        <v>614.14298913676316</v>
      </c>
      <c r="Q2135" s="12">
        <f>Cp*RhoP/(R2135*RhoA)*dP/1000*MassivSI</f>
        <v>0.36739430880387769</v>
      </c>
      <c r="R2135" s="24">
        <f>IF(P2135&lt;600,425+0.773*P2135-1.69/1000*P2135^2+2.22/1000^2*P2135^3,IF(P2135&lt;735,666+13002/(738-P2135),IF(P2135&lt;900,545+17820/(P2135-731),650)))</f>
        <v>770.97589041896731</v>
      </c>
      <c r="S2135" s="12">
        <f>LambdaP*MassivSI/(dP/1000)/(R2135*RhoA)/(1+Q2135/3)*(D2135-P2135)*DeltaT-(EXP(Q2135/10)-1)*(D2135-D2134)</f>
        <v>0.18395943958936445</v>
      </c>
    </row>
    <row r="2136" spans="2:19" x14ac:dyDescent="0.25">
      <c r="B2136" s="3">
        <f t="shared" si="132"/>
        <v>10590</v>
      </c>
      <c r="C2136" s="14">
        <f t="shared" si="133"/>
        <v>176.5</v>
      </c>
      <c r="D2136" s="11">
        <f t="shared" si="134"/>
        <v>1106.7990458377526</v>
      </c>
      <c r="E2136" s="11">
        <f t="shared" si="135"/>
        <v>614.32694857635249</v>
      </c>
      <c r="F2136" s="11">
        <f>L2136</f>
        <v>614.32694857635249</v>
      </c>
      <c r="G2136" s="11">
        <f>P2136</f>
        <v>614.32694857635249</v>
      </c>
      <c r="H2136" s="24">
        <f>H2135+IF(Limit=Oui,MAX(0,K2135),K2135)</f>
        <v>614.32694857635249</v>
      </c>
      <c r="I2136" s="12">
        <f>Cp*RhoP/(J2136*RhoA)*dP/1000*MassivSS</f>
        <v>0.36731991440382966</v>
      </c>
      <c r="J2136" s="24">
        <f>IF(H2136&lt;600,425+0.773*H2136-1.69/1000*H2136^2+2.22/1000^2*H2136^3,IF(H2136&lt;735,666+13002/(738-H2136),IF(H2136&lt;900,545+17820/(H2136-731),650)))</f>
        <v>771.13203847021668</v>
      </c>
      <c r="K2136" s="12">
        <f>LambdaP*MassivSS/(dP/1000)/(J2136*RhoA)/(1+I2136/3)*(D2136-H2136)*DeltaT-(EXP(I2136/10)-1)*(D2136-D2135)</f>
        <v>0.18388467492849062</v>
      </c>
      <c r="L2136" s="24">
        <f>L2135+IF(Limit=Oui,MAX(0,O2135),O2135)</f>
        <v>614.32694857635249</v>
      </c>
      <c r="M2136" s="12">
        <f>Cp*RhoP/(N2136*RhoA)*dP/1000*MassivW</f>
        <v>0.36731991440382966</v>
      </c>
      <c r="N2136" s="24">
        <f>IF(L2136&lt;600,425+0.773*L2136-1.69/1000*L2136^2+2.22/1000^2*L2136^3,IF(L2136&lt;735,666+13002/(738-L2136),IF(L2136&lt;900,545+17820/(L2136-731),650)))</f>
        <v>771.13203847021668</v>
      </c>
      <c r="O2136" s="12">
        <f>LambdaP*MassivW/(dP/1000)/(N2136*RhoA)/(1+M2136/3)*(D2136-L2136)*DeltaT-(EXP(M2136/10)-1)*(D2136-D2135)</f>
        <v>0.18388467492849062</v>
      </c>
      <c r="P2136" s="24">
        <f>P2135+IF(Limit=Oui,MAX(0,S2135),S2135)</f>
        <v>614.32694857635249</v>
      </c>
      <c r="Q2136" s="12">
        <f>Cp*RhoP/(R2136*RhoA)*dP/1000*MassivSI</f>
        <v>0.36731991440382966</v>
      </c>
      <c r="R2136" s="24">
        <f>IF(P2136&lt;600,425+0.773*P2136-1.69/1000*P2136^2+2.22/1000^2*P2136^3,IF(P2136&lt;735,666+13002/(738-P2136),IF(P2136&lt;900,545+17820/(P2136-731),650)))</f>
        <v>771.13203847021668</v>
      </c>
      <c r="S2136" s="12">
        <f>LambdaP*MassivSI/(dP/1000)/(R2136*RhoA)/(1+Q2136/3)*(D2136-P2136)*DeltaT-(EXP(Q2136/10)-1)*(D2136-D2135)</f>
        <v>0.18388467492849062</v>
      </c>
    </row>
    <row r="2137" spans="2:19" x14ac:dyDescent="0.25">
      <c r="B2137" s="3">
        <f t="shared" si="132"/>
        <v>10595</v>
      </c>
      <c r="C2137" s="14">
        <f t="shared" si="133"/>
        <v>176.58333333333334</v>
      </c>
      <c r="D2137" s="11">
        <f t="shared" si="134"/>
        <v>1106.8697211203162</v>
      </c>
      <c r="E2137" s="11">
        <f t="shared" si="135"/>
        <v>614.51083325128093</v>
      </c>
      <c r="F2137" s="11">
        <f>L2137</f>
        <v>614.51083325128093</v>
      </c>
      <c r="G2137" s="11">
        <f>P2137</f>
        <v>614.51083325128093</v>
      </c>
      <c r="H2137" s="24">
        <f>H2136+IF(Limit=Oui,MAX(0,K2136),K2136)</f>
        <v>614.51083325128093</v>
      </c>
      <c r="I2137" s="12">
        <f>Cp*RhoP/(J2137*RhoA)*dP/1000*MassivSS</f>
        <v>0.36724535896508198</v>
      </c>
      <c r="J2137" s="24">
        <f>IF(H2137&lt;600,425+0.773*H2137-1.69/1000*H2137^2+2.22/1000^2*H2137^3,IF(H2137&lt;735,666+13002/(738-H2137),IF(H2137&lt;900,545+17820/(H2137-731),650)))</f>
        <v>771.28858799782017</v>
      </c>
      <c r="K2137" s="12">
        <f>LambdaP*MassivSS/(dP/1000)/(J2137*RhoA)/(1+I2137/3)*(D2137-H2137)*DeltaT-(EXP(I2137/10)-1)*(D2137-D2136)</f>
        <v>0.18380986658239071</v>
      </c>
      <c r="L2137" s="24">
        <f>L2136+IF(Limit=Oui,MAX(0,O2136),O2136)</f>
        <v>614.51083325128093</v>
      </c>
      <c r="M2137" s="12">
        <f>Cp*RhoP/(N2137*RhoA)*dP/1000*MassivW</f>
        <v>0.36724535896508198</v>
      </c>
      <c r="N2137" s="24">
        <f>IF(L2137&lt;600,425+0.773*L2137-1.69/1000*L2137^2+2.22/1000^2*L2137^3,IF(L2137&lt;735,666+13002/(738-L2137),IF(L2137&lt;900,545+17820/(L2137-731),650)))</f>
        <v>771.28858799782017</v>
      </c>
      <c r="O2137" s="12">
        <f>LambdaP*MassivW/(dP/1000)/(N2137*RhoA)/(1+M2137/3)*(D2137-L2137)*DeltaT-(EXP(M2137/10)-1)*(D2137-D2136)</f>
        <v>0.18380986658239071</v>
      </c>
      <c r="P2137" s="24">
        <f>P2136+IF(Limit=Oui,MAX(0,S2136),S2136)</f>
        <v>614.51083325128093</v>
      </c>
      <c r="Q2137" s="12">
        <f>Cp*RhoP/(R2137*RhoA)*dP/1000*MassivSI</f>
        <v>0.36724535896508198</v>
      </c>
      <c r="R2137" s="24">
        <f>IF(P2137&lt;600,425+0.773*P2137-1.69/1000*P2137^2+2.22/1000^2*P2137^3,IF(P2137&lt;735,666+13002/(738-P2137),IF(P2137&lt;900,545+17820/(P2137-731),650)))</f>
        <v>771.28858799782017</v>
      </c>
      <c r="S2137" s="12">
        <f>LambdaP*MassivSI/(dP/1000)/(R2137*RhoA)/(1+Q2137/3)*(D2137-P2137)*DeltaT-(EXP(Q2137/10)-1)*(D2137-D2136)</f>
        <v>0.18380986658239071</v>
      </c>
    </row>
    <row r="2138" spans="2:19" x14ac:dyDescent="0.25">
      <c r="B2138" s="3">
        <f t="shared" si="132"/>
        <v>10600</v>
      </c>
      <c r="C2138" s="14">
        <f t="shared" si="133"/>
        <v>176.66666666666666</v>
      </c>
      <c r="D2138" s="11">
        <f t="shared" si="134"/>
        <v>1106.9403630811987</v>
      </c>
      <c r="E2138" s="11">
        <f t="shared" si="135"/>
        <v>614.69464311786328</v>
      </c>
      <c r="F2138" s="11">
        <f>L2138</f>
        <v>614.69464311786328</v>
      </c>
      <c r="G2138" s="11">
        <f>P2138</f>
        <v>614.69464311786328</v>
      </c>
      <c r="H2138" s="24">
        <f>H2137+IF(Limit=Oui,MAX(0,K2137),K2137)</f>
        <v>614.69464311786328</v>
      </c>
      <c r="I2138" s="12">
        <f>Cp*RhoP/(J2138*RhoA)*dP/1000*MassivSS</f>
        <v>0.36717064200050448</v>
      </c>
      <c r="J2138" s="24">
        <f>IF(H2138&lt;600,425+0.773*H2138-1.69/1000*H2138^2+2.22/1000^2*H2138^3,IF(H2138&lt;735,666+13002/(738-H2138),IF(H2138&lt;900,545+17820/(H2138-731),650)))</f>
        <v>771.44554047581369</v>
      </c>
      <c r="K2138" s="12">
        <f>LambdaP*MassivSS/(dP/1000)/(J2138*RhoA)/(1+I2138/3)*(D2138-H2138)*DeltaT-(EXP(I2138/10)-1)*(D2138-D2137)</f>
        <v>0.18373501439649784</v>
      </c>
      <c r="L2138" s="24">
        <f>L2137+IF(Limit=Oui,MAX(0,O2137),O2137)</f>
        <v>614.69464311786328</v>
      </c>
      <c r="M2138" s="12">
        <f>Cp*RhoP/(N2138*RhoA)*dP/1000*MassivW</f>
        <v>0.36717064200050448</v>
      </c>
      <c r="N2138" s="24">
        <f>IF(L2138&lt;600,425+0.773*L2138-1.69/1000*L2138^2+2.22/1000^2*L2138^3,IF(L2138&lt;735,666+13002/(738-L2138),IF(L2138&lt;900,545+17820/(L2138-731),650)))</f>
        <v>771.44554047581369</v>
      </c>
      <c r="O2138" s="12">
        <f>LambdaP*MassivW/(dP/1000)/(N2138*RhoA)/(1+M2138/3)*(D2138-L2138)*DeltaT-(EXP(M2138/10)-1)*(D2138-D2137)</f>
        <v>0.18373501439649784</v>
      </c>
      <c r="P2138" s="24">
        <f>P2137+IF(Limit=Oui,MAX(0,S2137),S2137)</f>
        <v>614.69464311786328</v>
      </c>
      <c r="Q2138" s="12">
        <f>Cp*RhoP/(R2138*RhoA)*dP/1000*MassivSI</f>
        <v>0.36717064200050448</v>
      </c>
      <c r="R2138" s="24">
        <f>IF(P2138&lt;600,425+0.773*P2138-1.69/1000*P2138^2+2.22/1000^2*P2138^3,IF(P2138&lt;735,666+13002/(738-P2138),IF(P2138&lt;900,545+17820/(P2138-731),650)))</f>
        <v>771.44554047581369</v>
      </c>
      <c r="S2138" s="12">
        <f>LambdaP*MassivSI/(dP/1000)/(R2138*RhoA)/(1+Q2138/3)*(D2138-P2138)*DeltaT-(EXP(Q2138/10)-1)*(D2138-D2137)</f>
        <v>0.18373501439649784</v>
      </c>
    </row>
    <row r="2139" spans="2:19" x14ac:dyDescent="0.25">
      <c r="B2139" s="3">
        <f t="shared" si="132"/>
        <v>10605</v>
      </c>
      <c r="C2139" s="14">
        <f t="shared" si="133"/>
        <v>176.75</v>
      </c>
      <c r="D2139" s="11">
        <f t="shared" si="134"/>
        <v>1107.0109717518067</v>
      </c>
      <c r="E2139" s="11">
        <f t="shared" si="135"/>
        <v>614.87837813225974</v>
      </c>
      <c r="F2139" s="11">
        <f>L2139</f>
        <v>614.87837813225974</v>
      </c>
      <c r="G2139" s="11">
        <f>P2139</f>
        <v>614.87837813225974</v>
      </c>
      <c r="H2139" s="24">
        <f>H2138+IF(Limit=Oui,MAX(0,K2138),K2138)</f>
        <v>614.87837813225974</v>
      </c>
      <c r="I2139" s="12">
        <f>Cp*RhoP/(J2139*RhoA)*dP/1000*MassivSS</f>
        <v>0.36709576302111852</v>
      </c>
      <c r="J2139" s="24">
        <f>IF(H2139&lt;600,425+0.773*H2139-1.69/1000*H2139^2+2.22/1000^2*H2139^3,IF(H2139&lt;735,666+13002/(738-H2139),IF(H2139&lt;900,545+17820/(H2139-731),650)))</f>
        <v>771.60289738521328</v>
      </c>
      <c r="K2139" s="12">
        <f>LambdaP*MassivSS/(dP/1000)/(J2139*RhoA)/(1+I2139/3)*(D2139-H2139)*DeltaT-(EXP(I2139/10)-1)*(D2139-D2138)</f>
        <v>0.18366011821549241</v>
      </c>
      <c r="L2139" s="24">
        <f>L2138+IF(Limit=Oui,MAX(0,O2138),O2138)</f>
        <v>614.87837813225974</v>
      </c>
      <c r="M2139" s="12">
        <f>Cp*RhoP/(N2139*RhoA)*dP/1000*MassivW</f>
        <v>0.36709576302111852</v>
      </c>
      <c r="N2139" s="24">
        <f>IF(L2139&lt;600,425+0.773*L2139-1.69/1000*L2139^2+2.22/1000^2*L2139^3,IF(L2139&lt;735,666+13002/(738-L2139),IF(L2139&lt;900,545+17820/(L2139-731),650)))</f>
        <v>771.60289738521328</v>
      </c>
      <c r="O2139" s="12">
        <f>LambdaP*MassivW/(dP/1000)/(N2139*RhoA)/(1+M2139/3)*(D2139-L2139)*DeltaT-(EXP(M2139/10)-1)*(D2139-D2138)</f>
        <v>0.18366011821549241</v>
      </c>
      <c r="P2139" s="24">
        <f>P2138+IF(Limit=Oui,MAX(0,S2138),S2138)</f>
        <v>614.87837813225974</v>
      </c>
      <c r="Q2139" s="12">
        <f>Cp*RhoP/(R2139*RhoA)*dP/1000*MassivSI</f>
        <v>0.36709576302111852</v>
      </c>
      <c r="R2139" s="24">
        <f>IF(P2139&lt;600,425+0.773*P2139-1.69/1000*P2139^2+2.22/1000^2*P2139^3,IF(P2139&lt;735,666+13002/(738-P2139),IF(P2139&lt;900,545+17820/(P2139-731),650)))</f>
        <v>771.60289738521328</v>
      </c>
      <c r="S2139" s="12">
        <f>LambdaP*MassivSI/(dP/1000)/(R2139*RhoA)/(1+Q2139/3)*(D2139-P2139)*DeltaT-(EXP(Q2139/10)-1)*(D2139-D2138)</f>
        <v>0.18366011821549241</v>
      </c>
    </row>
    <row r="2140" spans="2:19" x14ac:dyDescent="0.25">
      <c r="B2140" s="3">
        <f t="shared" si="132"/>
        <v>10610</v>
      </c>
      <c r="C2140" s="14">
        <f t="shared" si="133"/>
        <v>176.83333333333334</v>
      </c>
      <c r="D2140" s="11">
        <f t="shared" si="134"/>
        <v>1107.0815471635008</v>
      </c>
      <c r="E2140" s="11">
        <f t="shared" si="135"/>
        <v>615.06203825047521</v>
      </c>
      <c r="F2140" s="11">
        <f>L2140</f>
        <v>615.06203825047521</v>
      </c>
      <c r="G2140" s="11">
        <f>P2140</f>
        <v>615.06203825047521</v>
      </c>
      <c r="H2140" s="24">
        <f>H2139+IF(Limit=Oui,MAX(0,K2139),K2139)</f>
        <v>615.06203825047521</v>
      </c>
      <c r="I2140" s="12">
        <f>Cp*RhoP/(J2140*RhoA)*dP/1000*MassivSS</f>
        <v>0.36702072153608872</v>
      </c>
      <c r="J2140" s="24">
        <f>IF(H2140&lt;600,425+0.773*H2140-1.69/1000*H2140^2+2.22/1000^2*H2140^3,IF(H2140&lt;735,666+13002/(738-H2140),IF(H2140&lt;900,545+17820/(H2140-731),650)))</f>
        <v>771.76066021405518</v>
      </c>
      <c r="K2140" s="12">
        <f>LambdaP*MassivSS/(dP/1000)/(J2140*RhoA)/(1+I2140/3)*(D2140-H2140)*DeltaT-(EXP(I2140/10)-1)*(D2140-D2139)</f>
        <v>0.18358517788343376</v>
      </c>
      <c r="L2140" s="24">
        <f>L2139+IF(Limit=Oui,MAX(0,O2139),O2139)</f>
        <v>615.06203825047521</v>
      </c>
      <c r="M2140" s="12">
        <f>Cp*RhoP/(N2140*RhoA)*dP/1000*MassivW</f>
        <v>0.36702072153608872</v>
      </c>
      <c r="N2140" s="24">
        <f>IF(L2140&lt;600,425+0.773*L2140-1.69/1000*L2140^2+2.22/1000^2*L2140^3,IF(L2140&lt;735,666+13002/(738-L2140),IF(L2140&lt;900,545+17820/(L2140-731),650)))</f>
        <v>771.76066021405518</v>
      </c>
      <c r="O2140" s="12">
        <f>LambdaP*MassivW/(dP/1000)/(N2140*RhoA)/(1+M2140/3)*(D2140-L2140)*DeltaT-(EXP(M2140/10)-1)*(D2140-D2139)</f>
        <v>0.18358517788343376</v>
      </c>
      <c r="P2140" s="24">
        <f>P2139+IF(Limit=Oui,MAX(0,S2139),S2139)</f>
        <v>615.06203825047521</v>
      </c>
      <c r="Q2140" s="12">
        <f>Cp*RhoP/(R2140*RhoA)*dP/1000*MassivSI</f>
        <v>0.36702072153608872</v>
      </c>
      <c r="R2140" s="24">
        <f>IF(P2140&lt;600,425+0.773*P2140-1.69/1000*P2140^2+2.22/1000^2*P2140^3,IF(P2140&lt;735,666+13002/(738-P2140),IF(P2140&lt;900,545+17820/(P2140-731),650)))</f>
        <v>771.76066021405518</v>
      </c>
      <c r="S2140" s="12">
        <f>LambdaP*MassivSI/(dP/1000)/(R2140*RhoA)/(1+Q2140/3)*(D2140-P2140)*DeltaT-(EXP(Q2140/10)-1)*(D2140-D2139)</f>
        <v>0.18358517788343376</v>
      </c>
    </row>
    <row r="2141" spans="2:19" x14ac:dyDescent="0.25">
      <c r="B2141" s="3">
        <f t="shared" si="132"/>
        <v>10615</v>
      </c>
      <c r="C2141" s="14">
        <f t="shared" si="133"/>
        <v>176.91666666666666</v>
      </c>
      <c r="D2141" s="11">
        <f t="shared" si="134"/>
        <v>1107.1520893475988</v>
      </c>
      <c r="E2141" s="11">
        <f t="shared" si="135"/>
        <v>615.24562342835861</v>
      </c>
      <c r="F2141" s="11">
        <f>L2141</f>
        <v>615.24562342835861</v>
      </c>
      <c r="G2141" s="11">
        <f>P2141</f>
        <v>615.24562342835861</v>
      </c>
      <c r="H2141" s="24">
        <f>H2140+IF(Limit=Oui,MAX(0,K2140),K2140)</f>
        <v>615.24562342835861</v>
      </c>
      <c r="I2141" s="12">
        <f>Cp*RhoP/(J2141*RhoA)*dP/1000*MassivSS</f>
        <v>0.36694551705271455</v>
      </c>
      <c r="J2141" s="24">
        <f>IF(H2141&lt;600,425+0.773*H2141-1.69/1000*H2141^2+2.22/1000^2*H2141^3,IF(H2141&lt;735,666+13002/(738-H2141),IF(H2141&lt;900,545+17820/(H2141-731),650)))</f>
        <v>771.91883045743646</v>
      </c>
      <c r="K2141" s="12">
        <f>LambdaP*MassivSS/(dP/1000)/(J2141*RhoA)/(1+I2141/3)*(D2141-H2141)*DeltaT-(EXP(I2141/10)-1)*(D2141-D2140)</f>
        <v>0.18351019324357981</v>
      </c>
      <c r="L2141" s="24">
        <f>L2140+IF(Limit=Oui,MAX(0,O2140),O2140)</f>
        <v>615.24562342835861</v>
      </c>
      <c r="M2141" s="12">
        <f>Cp*RhoP/(N2141*RhoA)*dP/1000*MassivW</f>
        <v>0.36694551705271455</v>
      </c>
      <c r="N2141" s="24">
        <f>IF(L2141&lt;600,425+0.773*L2141-1.69/1000*L2141^2+2.22/1000^2*L2141^3,IF(L2141&lt;735,666+13002/(738-L2141),IF(L2141&lt;900,545+17820/(L2141-731),650)))</f>
        <v>771.91883045743646</v>
      </c>
      <c r="O2141" s="12">
        <f>LambdaP*MassivW/(dP/1000)/(N2141*RhoA)/(1+M2141/3)*(D2141-L2141)*DeltaT-(EXP(M2141/10)-1)*(D2141-D2140)</f>
        <v>0.18351019324357981</v>
      </c>
      <c r="P2141" s="24">
        <f>P2140+IF(Limit=Oui,MAX(0,S2140),S2140)</f>
        <v>615.24562342835861</v>
      </c>
      <c r="Q2141" s="12">
        <f>Cp*RhoP/(R2141*RhoA)*dP/1000*MassivSI</f>
        <v>0.36694551705271455</v>
      </c>
      <c r="R2141" s="24">
        <f>IF(P2141&lt;600,425+0.773*P2141-1.69/1000*P2141^2+2.22/1000^2*P2141^3,IF(P2141&lt;735,666+13002/(738-P2141),IF(P2141&lt;900,545+17820/(P2141-731),650)))</f>
        <v>771.91883045743646</v>
      </c>
      <c r="S2141" s="12">
        <f>LambdaP*MassivSI/(dP/1000)/(R2141*RhoA)/(1+Q2141/3)*(D2141-P2141)*DeltaT-(EXP(Q2141/10)-1)*(D2141-D2140)</f>
        <v>0.18351019324357981</v>
      </c>
    </row>
    <row r="2142" spans="2:19" x14ac:dyDescent="0.25">
      <c r="B2142" s="3">
        <f t="shared" si="132"/>
        <v>10620</v>
      </c>
      <c r="C2142" s="14">
        <f t="shared" si="133"/>
        <v>177</v>
      </c>
      <c r="D2142" s="11">
        <f t="shared" si="134"/>
        <v>1107.2225983353737</v>
      </c>
      <c r="E2142" s="11">
        <f t="shared" si="135"/>
        <v>615.4291336216022</v>
      </c>
      <c r="F2142" s="11">
        <f>L2142</f>
        <v>615.4291336216022</v>
      </c>
      <c r="G2142" s="11">
        <f>P2142</f>
        <v>615.4291336216022</v>
      </c>
      <c r="H2142" s="24">
        <f>H2141+IF(Limit=Oui,MAX(0,K2141),K2141)</f>
        <v>615.4291336216022</v>
      </c>
      <c r="I2142" s="12">
        <f>Cp*RhoP/(J2142*RhoA)*dP/1000*MassivSS</f>
        <v>0.36687014907642235</v>
      </c>
      <c r="J2142" s="24">
        <f>IF(H2142&lt;600,425+0.773*H2142-1.69/1000*H2142^2+2.22/1000^2*H2142^3,IF(H2142&lt;735,666+13002/(738-H2142),IF(H2142&lt;900,545+17820/(H2142-731),650)))</f>
        <v>772.07740961755576</v>
      </c>
      <c r="K2142" s="12">
        <f>LambdaP*MassivSS/(dP/1000)/(J2142*RhoA)/(1+I2142/3)*(D2142-H2142)*DeltaT-(EXP(I2142/10)-1)*(D2142-D2141)</f>
        <v>0.18343516413855313</v>
      </c>
      <c r="L2142" s="24">
        <f>L2141+IF(Limit=Oui,MAX(0,O2141),O2141)</f>
        <v>615.4291336216022</v>
      </c>
      <c r="M2142" s="12">
        <f>Cp*RhoP/(N2142*RhoA)*dP/1000*MassivW</f>
        <v>0.36687014907642235</v>
      </c>
      <c r="N2142" s="24">
        <f>IF(L2142&lt;600,425+0.773*L2142-1.69/1000*L2142^2+2.22/1000^2*L2142^3,IF(L2142&lt;735,666+13002/(738-L2142),IF(L2142&lt;900,545+17820/(L2142-731),650)))</f>
        <v>772.07740961755576</v>
      </c>
      <c r="O2142" s="12">
        <f>LambdaP*MassivW/(dP/1000)/(N2142*RhoA)/(1+M2142/3)*(D2142-L2142)*DeltaT-(EXP(M2142/10)-1)*(D2142-D2141)</f>
        <v>0.18343516413855313</v>
      </c>
      <c r="P2142" s="24">
        <f>P2141+IF(Limit=Oui,MAX(0,S2141),S2141)</f>
        <v>615.4291336216022</v>
      </c>
      <c r="Q2142" s="12">
        <f>Cp*RhoP/(R2142*RhoA)*dP/1000*MassivSI</f>
        <v>0.36687014907642235</v>
      </c>
      <c r="R2142" s="24">
        <f>IF(P2142&lt;600,425+0.773*P2142-1.69/1000*P2142^2+2.22/1000^2*P2142^3,IF(P2142&lt;735,666+13002/(738-P2142),IF(P2142&lt;900,545+17820/(P2142-731),650)))</f>
        <v>772.07740961755576</v>
      </c>
      <c r="S2142" s="12">
        <f>LambdaP*MassivSI/(dP/1000)/(R2142*RhoA)/(1+Q2142/3)*(D2142-P2142)*DeltaT-(EXP(Q2142/10)-1)*(D2142-D2141)</f>
        <v>0.18343516413855313</v>
      </c>
    </row>
    <row r="2143" spans="2:19" x14ac:dyDescent="0.25">
      <c r="B2143" s="3">
        <f t="shared" si="132"/>
        <v>10625</v>
      </c>
      <c r="C2143" s="14">
        <f t="shared" si="133"/>
        <v>177.08333333333334</v>
      </c>
      <c r="D2143" s="11">
        <f t="shared" si="134"/>
        <v>1107.2930741580544</v>
      </c>
      <c r="E2143" s="11">
        <f t="shared" si="135"/>
        <v>615.61256878574079</v>
      </c>
      <c r="F2143" s="11">
        <f>L2143</f>
        <v>615.61256878574079</v>
      </c>
      <c r="G2143" s="11">
        <f>P2143</f>
        <v>615.61256878574079</v>
      </c>
      <c r="H2143" s="24">
        <f>H2142+IF(Limit=Oui,MAX(0,K2142),K2142)</f>
        <v>615.61256878574079</v>
      </c>
      <c r="I2143" s="12">
        <f>Cp*RhoP/(J2143*RhoA)*dP/1000*MassivSS</f>
        <v>0.36679461711075723</v>
      </c>
      <c r="J2143" s="24">
        <f>IF(H2143&lt;600,425+0.773*H2143-1.69/1000*H2143^2+2.22/1000^2*H2143^3,IF(H2143&lt;735,666+13002/(738-H2143),IF(H2143&lt;900,545+17820/(H2143-731),650)))</f>
        <v>772.23639920375376</v>
      </c>
      <c r="K2143" s="12">
        <f>LambdaP*MassivSS/(dP/1000)/(J2143*RhoA)/(1+I2143/3)*(D2143-H2143)*DeltaT-(EXP(I2143/10)-1)*(D2143-D2142)</f>
        <v>0.1833600904102447</v>
      </c>
      <c r="L2143" s="24">
        <f>L2142+IF(Limit=Oui,MAX(0,O2142),O2142)</f>
        <v>615.61256878574079</v>
      </c>
      <c r="M2143" s="12">
        <f>Cp*RhoP/(N2143*RhoA)*dP/1000*MassivW</f>
        <v>0.36679461711075723</v>
      </c>
      <c r="N2143" s="24">
        <f>IF(L2143&lt;600,425+0.773*L2143-1.69/1000*L2143^2+2.22/1000^2*L2143^3,IF(L2143&lt;735,666+13002/(738-L2143),IF(L2143&lt;900,545+17820/(L2143-731),650)))</f>
        <v>772.23639920375376</v>
      </c>
      <c r="O2143" s="12">
        <f>LambdaP*MassivW/(dP/1000)/(N2143*RhoA)/(1+M2143/3)*(D2143-L2143)*DeltaT-(EXP(M2143/10)-1)*(D2143-D2142)</f>
        <v>0.1833600904102447</v>
      </c>
      <c r="P2143" s="24">
        <f>P2142+IF(Limit=Oui,MAX(0,S2142),S2142)</f>
        <v>615.61256878574079</v>
      </c>
      <c r="Q2143" s="12">
        <f>Cp*RhoP/(R2143*RhoA)*dP/1000*MassivSI</f>
        <v>0.36679461711075723</v>
      </c>
      <c r="R2143" s="24">
        <f>IF(P2143&lt;600,425+0.773*P2143-1.69/1000*P2143^2+2.22/1000^2*P2143^3,IF(P2143&lt;735,666+13002/(738-P2143),IF(P2143&lt;900,545+17820/(P2143-731),650)))</f>
        <v>772.23639920375376</v>
      </c>
      <c r="S2143" s="12">
        <f>LambdaP*MassivSI/(dP/1000)/(R2143*RhoA)/(1+Q2143/3)*(D2143-P2143)*DeltaT-(EXP(Q2143/10)-1)*(D2143-D2142)</f>
        <v>0.1833600904102447</v>
      </c>
    </row>
    <row r="2144" spans="2:19" x14ac:dyDescent="0.25">
      <c r="B2144" s="3">
        <f t="shared" si="132"/>
        <v>10630</v>
      </c>
      <c r="C2144" s="14">
        <f t="shared" si="133"/>
        <v>177.16666666666666</v>
      </c>
      <c r="D2144" s="11">
        <f t="shared" si="134"/>
        <v>1107.3635168468259</v>
      </c>
      <c r="E2144" s="11">
        <f t="shared" si="135"/>
        <v>615.79592887615104</v>
      </c>
      <c r="F2144" s="11">
        <f>L2144</f>
        <v>615.79592887615104</v>
      </c>
      <c r="G2144" s="11">
        <f>P2144</f>
        <v>615.79592887615104</v>
      </c>
      <c r="H2144" s="24">
        <f>H2143+IF(Limit=Oui,MAX(0,K2143),K2143)</f>
        <v>615.79592887615104</v>
      </c>
      <c r="I2144" s="12">
        <f>Cp*RhoP/(J2144*RhoA)*dP/1000*MassivSS</f>
        <v>0.36671892065737399</v>
      </c>
      <c r="J2144" s="24">
        <f>IF(H2144&lt;600,425+0.773*H2144-1.69/1000*H2144^2+2.22/1000^2*H2144^3,IF(H2144&lt;735,666+13002/(738-H2144),IF(H2144&lt;900,545+17820/(H2144-731),650)))</f>
        <v>772.3958007325549</v>
      </c>
      <c r="K2144" s="12">
        <f>LambdaP*MassivSS/(dP/1000)/(J2144*RhoA)/(1+I2144/3)*(D2144-H2144)*DeltaT-(EXP(I2144/10)-1)*(D2144-D2143)</f>
        <v>0.18328497189982768</v>
      </c>
      <c r="L2144" s="24">
        <f>L2143+IF(Limit=Oui,MAX(0,O2143),O2143)</f>
        <v>615.79592887615104</v>
      </c>
      <c r="M2144" s="12">
        <f>Cp*RhoP/(N2144*RhoA)*dP/1000*MassivW</f>
        <v>0.36671892065737399</v>
      </c>
      <c r="N2144" s="24">
        <f>IF(L2144&lt;600,425+0.773*L2144-1.69/1000*L2144^2+2.22/1000^2*L2144^3,IF(L2144&lt;735,666+13002/(738-L2144),IF(L2144&lt;900,545+17820/(L2144-731),650)))</f>
        <v>772.3958007325549</v>
      </c>
      <c r="O2144" s="12">
        <f>LambdaP*MassivW/(dP/1000)/(N2144*RhoA)/(1+M2144/3)*(D2144-L2144)*DeltaT-(EXP(M2144/10)-1)*(D2144-D2143)</f>
        <v>0.18328497189982768</v>
      </c>
      <c r="P2144" s="24">
        <f>P2143+IF(Limit=Oui,MAX(0,S2143),S2143)</f>
        <v>615.79592887615104</v>
      </c>
      <c r="Q2144" s="12">
        <f>Cp*RhoP/(R2144*RhoA)*dP/1000*MassivSI</f>
        <v>0.36671892065737399</v>
      </c>
      <c r="R2144" s="24">
        <f>IF(P2144&lt;600,425+0.773*P2144-1.69/1000*P2144^2+2.22/1000^2*P2144^3,IF(P2144&lt;735,666+13002/(738-P2144),IF(P2144&lt;900,545+17820/(P2144-731),650)))</f>
        <v>772.3958007325549</v>
      </c>
      <c r="S2144" s="12">
        <f>LambdaP*MassivSI/(dP/1000)/(R2144*RhoA)/(1+Q2144/3)*(D2144-P2144)*DeltaT-(EXP(Q2144/10)-1)*(D2144-D2143)</f>
        <v>0.18328497189982768</v>
      </c>
    </row>
    <row r="2145" spans="2:19" x14ac:dyDescent="0.25">
      <c r="B2145" s="3">
        <f t="shared" si="132"/>
        <v>10635</v>
      </c>
      <c r="C2145" s="14">
        <f t="shared" si="133"/>
        <v>177.25</v>
      </c>
      <c r="D2145" s="11">
        <f t="shared" si="134"/>
        <v>1107.4339264328285</v>
      </c>
      <c r="E2145" s="11">
        <f t="shared" si="135"/>
        <v>615.9792138480509</v>
      </c>
      <c r="F2145" s="11">
        <f>L2145</f>
        <v>615.9792138480509</v>
      </c>
      <c r="G2145" s="11">
        <f>P2145</f>
        <v>615.9792138480509</v>
      </c>
      <c r="H2145" s="24">
        <f>H2144+IF(Limit=Oui,MAX(0,K2144),K2144)</f>
        <v>615.9792138480509</v>
      </c>
      <c r="I2145" s="12">
        <f>Cp*RhoP/(J2145*RhoA)*dP/1000*MassivSS</f>
        <v>0.3666430592160298</v>
      </c>
      <c r="J2145" s="24">
        <f>IF(H2145&lt;600,425+0.773*H2145-1.69/1000*H2145^2+2.22/1000^2*H2145^3,IF(H2145&lt;735,666+13002/(738-H2145),IF(H2145&lt;900,545+17820/(H2145-731),650)))</f>
        <v>772.55561572770864</v>
      </c>
      <c r="K2145" s="12">
        <f>LambdaP*MassivSS/(dP/1000)/(J2145*RhoA)/(1+I2145/3)*(D2145-H2145)*DeltaT-(EXP(I2145/10)-1)*(D2145-D2144)</f>
        <v>0.18320980844778775</v>
      </c>
      <c r="L2145" s="24">
        <f>L2144+IF(Limit=Oui,MAX(0,O2144),O2144)</f>
        <v>615.9792138480509</v>
      </c>
      <c r="M2145" s="12">
        <f>Cp*RhoP/(N2145*RhoA)*dP/1000*MassivW</f>
        <v>0.3666430592160298</v>
      </c>
      <c r="N2145" s="24">
        <f>IF(L2145&lt;600,425+0.773*L2145-1.69/1000*L2145^2+2.22/1000^2*L2145^3,IF(L2145&lt;735,666+13002/(738-L2145),IF(L2145&lt;900,545+17820/(L2145-731),650)))</f>
        <v>772.55561572770864</v>
      </c>
      <c r="O2145" s="12">
        <f>LambdaP*MassivW/(dP/1000)/(N2145*RhoA)/(1+M2145/3)*(D2145-L2145)*DeltaT-(EXP(M2145/10)-1)*(D2145-D2144)</f>
        <v>0.18320980844778775</v>
      </c>
      <c r="P2145" s="24">
        <f>P2144+IF(Limit=Oui,MAX(0,S2144),S2144)</f>
        <v>615.9792138480509</v>
      </c>
      <c r="Q2145" s="12">
        <f>Cp*RhoP/(R2145*RhoA)*dP/1000*MassivSI</f>
        <v>0.3666430592160298</v>
      </c>
      <c r="R2145" s="24">
        <f>IF(P2145&lt;600,425+0.773*P2145-1.69/1000*P2145^2+2.22/1000^2*P2145^3,IF(P2145&lt;735,666+13002/(738-P2145),IF(P2145&lt;900,545+17820/(P2145-731),650)))</f>
        <v>772.55561572770864</v>
      </c>
      <c r="S2145" s="12">
        <f>LambdaP*MassivSI/(dP/1000)/(R2145*RhoA)/(1+Q2145/3)*(D2145-P2145)*DeltaT-(EXP(Q2145/10)-1)*(D2145-D2144)</f>
        <v>0.18320980844778775</v>
      </c>
    </row>
    <row r="2146" spans="2:19" x14ac:dyDescent="0.25">
      <c r="B2146" s="3">
        <f t="shared" si="132"/>
        <v>10640</v>
      </c>
      <c r="C2146" s="14">
        <f t="shared" si="133"/>
        <v>177.33333333333334</v>
      </c>
      <c r="D2146" s="11">
        <f t="shared" si="134"/>
        <v>1107.5043029471597</v>
      </c>
      <c r="E2146" s="11">
        <f t="shared" si="135"/>
        <v>616.16242365649873</v>
      </c>
      <c r="F2146" s="11">
        <f>L2146</f>
        <v>616.16242365649873</v>
      </c>
      <c r="G2146" s="11">
        <f>P2146</f>
        <v>616.16242365649873</v>
      </c>
      <c r="H2146" s="24">
        <f>H2145+IF(Limit=Oui,MAX(0,K2145),K2145)</f>
        <v>616.16242365649873</v>
      </c>
      <c r="I2146" s="12">
        <f>Cp*RhoP/(J2146*RhoA)*dP/1000*MassivSS</f>
        <v>0.36656703228457493</v>
      </c>
      <c r="J2146" s="24">
        <f>IF(H2146&lt;600,425+0.773*H2146-1.69/1000*H2146^2+2.22/1000^2*H2146^3,IF(H2146&lt;735,666+13002/(738-H2146),IF(H2146&lt;900,545+17820/(H2146-731),650)))</f>
        <v>772.71584572023141</v>
      </c>
      <c r="K2146" s="12">
        <f>LambdaP*MassivSS/(dP/1000)/(J2146*RhoA)/(1+I2146/3)*(D2146-H2146)*DeltaT-(EXP(I2146/10)-1)*(D2146-D2145)</f>
        <v>0.18313459989383615</v>
      </c>
      <c r="L2146" s="24">
        <f>L2145+IF(Limit=Oui,MAX(0,O2145),O2145)</f>
        <v>616.16242365649873</v>
      </c>
      <c r="M2146" s="12">
        <f>Cp*RhoP/(N2146*RhoA)*dP/1000*MassivW</f>
        <v>0.36656703228457493</v>
      </c>
      <c r="N2146" s="24">
        <f>IF(L2146&lt;600,425+0.773*L2146-1.69/1000*L2146^2+2.22/1000^2*L2146^3,IF(L2146&lt;735,666+13002/(738-L2146),IF(L2146&lt;900,545+17820/(L2146-731),650)))</f>
        <v>772.71584572023141</v>
      </c>
      <c r="O2146" s="12">
        <f>LambdaP*MassivW/(dP/1000)/(N2146*RhoA)/(1+M2146/3)*(D2146-L2146)*DeltaT-(EXP(M2146/10)-1)*(D2146-D2145)</f>
        <v>0.18313459989383615</v>
      </c>
      <c r="P2146" s="24">
        <f>P2145+IF(Limit=Oui,MAX(0,S2145),S2145)</f>
        <v>616.16242365649873</v>
      </c>
      <c r="Q2146" s="12">
        <f>Cp*RhoP/(R2146*RhoA)*dP/1000*MassivSI</f>
        <v>0.36656703228457493</v>
      </c>
      <c r="R2146" s="24">
        <f>IF(P2146&lt;600,425+0.773*P2146-1.69/1000*P2146^2+2.22/1000^2*P2146^3,IF(P2146&lt;735,666+13002/(738-P2146),IF(P2146&lt;900,545+17820/(P2146-731),650)))</f>
        <v>772.71584572023141</v>
      </c>
      <c r="S2146" s="12">
        <f>LambdaP*MassivSI/(dP/1000)/(R2146*RhoA)/(1+Q2146/3)*(D2146-P2146)*DeltaT-(EXP(Q2146/10)-1)*(D2146-D2145)</f>
        <v>0.18313459989383615</v>
      </c>
    </row>
    <row r="2147" spans="2:19" x14ac:dyDescent="0.25">
      <c r="B2147" s="3">
        <f t="shared" si="132"/>
        <v>10645</v>
      </c>
      <c r="C2147" s="14">
        <f t="shared" si="133"/>
        <v>177.41666666666666</v>
      </c>
      <c r="D2147" s="11">
        <f t="shared" si="134"/>
        <v>1107.5746464208728</v>
      </c>
      <c r="E2147" s="11">
        <f t="shared" si="135"/>
        <v>616.34555825639256</v>
      </c>
      <c r="F2147" s="11">
        <f>L2147</f>
        <v>616.34555825639256</v>
      </c>
      <c r="G2147" s="11">
        <f>P2147</f>
        <v>616.34555825639256</v>
      </c>
      <c r="H2147" s="24">
        <f>H2146+IF(Limit=Oui,MAX(0,K2146),K2146)</f>
        <v>616.34555825639256</v>
      </c>
      <c r="I2147" s="12">
        <f>Cp*RhoP/(J2147*RhoA)*dP/1000*MassivSS</f>
        <v>0.3664908393589445</v>
      </c>
      <c r="J2147" s="24">
        <f>IF(H2147&lt;600,425+0.773*H2147-1.69/1000*H2147^2+2.22/1000^2*H2147^3,IF(H2147&lt;735,666+13002/(738-H2147),IF(H2147&lt;900,545+17820/(H2147-731),650)))</f>
        <v>772.87649224844859</v>
      </c>
      <c r="K2147" s="12">
        <f>LambdaP*MassivSS/(dP/1000)/(J2147*RhoA)/(1+I2147/3)*(D2147-H2147)*DeltaT-(EXP(I2147/10)-1)*(D2147-D2146)</f>
        <v>0.18305934607700716</v>
      </c>
      <c r="L2147" s="24">
        <f>L2146+IF(Limit=Oui,MAX(0,O2146),O2146)</f>
        <v>616.34555825639256</v>
      </c>
      <c r="M2147" s="12">
        <f>Cp*RhoP/(N2147*RhoA)*dP/1000*MassivW</f>
        <v>0.3664908393589445</v>
      </c>
      <c r="N2147" s="24">
        <f>IF(L2147&lt;600,425+0.773*L2147-1.69/1000*L2147^2+2.22/1000^2*L2147^3,IF(L2147&lt;735,666+13002/(738-L2147),IF(L2147&lt;900,545+17820/(L2147-731),650)))</f>
        <v>772.87649224844859</v>
      </c>
      <c r="O2147" s="12">
        <f>LambdaP*MassivW/(dP/1000)/(N2147*RhoA)/(1+M2147/3)*(D2147-L2147)*DeltaT-(EXP(M2147/10)-1)*(D2147-D2146)</f>
        <v>0.18305934607700716</v>
      </c>
      <c r="P2147" s="24">
        <f>P2146+IF(Limit=Oui,MAX(0,S2146),S2146)</f>
        <v>616.34555825639256</v>
      </c>
      <c r="Q2147" s="12">
        <f>Cp*RhoP/(R2147*RhoA)*dP/1000*MassivSI</f>
        <v>0.3664908393589445</v>
      </c>
      <c r="R2147" s="24">
        <f>IF(P2147&lt;600,425+0.773*P2147-1.69/1000*P2147^2+2.22/1000^2*P2147^3,IF(P2147&lt;735,666+13002/(738-P2147),IF(P2147&lt;900,545+17820/(P2147-731),650)))</f>
        <v>772.87649224844859</v>
      </c>
      <c r="S2147" s="12">
        <f>LambdaP*MassivSI/(dP/1000)/(R2147*RhoA)/(1+Q2147/3)*(D2147-P2147)*DeltaT-(EXP(Q2147/10)-1)*(D2147-D2146)</f>
        <v>0.18305934607700716</v>
      </c>
    </row>
    <row r="2148" spans="2:19" x14ac:dyDescent="0.25">
      <c r="B2148" s="3">
        <f t="shared" si="132"/>
        <v>10650</v>
      </c>
      <c r="C2148" s="14">
        <f t="shared" si="133"/>
        <v>177.5</v>
      </c>
      <c r="D2148" s="11">
        <f t="shared" si="134"/>
        <v>1107.6449568849769</v>
      </c>
      <c r="E2148" s="11">
        <f t="shared" si="135"/>
        <v>616.52861760246958</v>
      </c>
      <c r="F2148" s="11">
        <f>L2148</f>
        <v>616.52861760246958</v>
      </c>
      <c r="G2148" s="11">
        <f>P2148</f>
        <v>616.52861760246958</v>
      </c>
      <c r="H2148" s="24">
        <f>H2147+IF(Limit=Oui,MAX(0,K2147),K2147)</f>
        <v>616.52861760246958</v>
      </c>
      <c r="I2148" s="12">
        <f>Cp*RhoP/(J2148*RhoA)*dP/1000*MassivSS</f>
        <v>0.36641447993315029</v>
      </c>
      <c r="J2148" s="24">
        <f>IF(H2148&lt;600,425+0.773*H2148-1.69/1000*H2148^2+2.22/1000^2*H2148^3,IF(H2148&lt;735,666+13002/(738-H2148),IF(H2148&lt;900,545+17820/(H2148-731),650)))</f>
        <v>773.03755685803685</v>
      </c>
      <c r="K2148" s="12">
        <f>LambdaP*MassivSS/(dP/1000)/(J2148*RhoA)/(1+I2148/3)*(D2148-H2148)*DeltaT-(EXP(I2148/10)-1)*(D2148-D2147)</f>
        <v>0.18298404683562131</v>
      </c>
      <c r="L2148" s="24">
        <f>L2147+IF(Limit=Oui,MAX(0,O2147),O2147)</f>
        <v>616.52861760246958</v>
      </c>
      <c r="M2148" s="12">
        <f>Cp*RhoP/(N2148*RhoA)*dP/1000*MassivW</f>
        <v>0.36641447993315029</v>
      </c>
      <c r="N2148" s="24">
        <f>IF(L2148&lt;600,425+0.773*L2148-1.69/1000*L2148^2+2.22/1000^2*L2148^3,IF(L2148&lt;735,666+13002/(738-L2148),IF(L2148&lt;900,545+17820/(L2148-731),650)))</f>
        <v>773.03755685803685</v>
      </c>
      <c r="O2148" s="12">
        <f>LambdaP*MassivW/(dP/1000)/(N2148*RhoA)/(1+M2148/3)*(D2148-L2148)*DeltaT-(EXP(M2148/10)-1)*(D2148-D2147)</f>
        <v>0.18298404683562131</v>
      </c>
      <c r="P2148" s="24">
        <f>P2147+IF(Limit=Oui,MAX(0,S2147),S2147)</f>
        <v>616.52861760246958</v>
      </c>
      <c r="Q2148" s="12">
        <f>Cp*RhoP/(R2148*RhoA)*dP/1000*MassivSI</f>
        <v>0.36641447993315029</v>
      </c>
      <c r="R2148" s="24">
        <f>IF(P2148&lt;600,425+0.773*P2148-1.69/1000*P2148^2+2.22/1000^2*P2148^3,IF(P2148&lt;735,666+13002/(738-P2148),IF(P2148&lt;900,545+17820/(P2148-731),650)))</f>
        <v>773.03755685803685</v>
      </c>
      <c r="S2148" s="12">
        <f>LambdaP*MassivSI/(dP/1000)/(R2148*RhoA)/(1+Q2148/3)*(D2148-P2148)*DeltaT-(EXP(Q2148/10)-1)*(D2148-D2147)</f>
        <v>0.18298404683562131</v>
      </c>
    </row>
    <row r="2149" spans="2:19" x14ac:dyDescent="0.25">
      <c r="B2149" s="3">
        <f t="shared" si="132"/>
        <v>10655</v>
      </c>
      <c r="C2149" s="14">
        <f t="shared" si="133"/>
        <v>177.58333333333334</v>
      </c>
      <c r="D2149" s="11">
        <f t="shared" si="134"/>
        <v>1107.7152343704383</v>
      </c>
      <c r="E2149" s="11">
        <f t="shared" si="135"/>
        <v>616.71160164930518</v>
      </c>
      <c r="F2149" s="11">
        <f>L2149</f>
        <v>616.71160164930518</v>
      </c>
      <c r="G2149" s="11">
        <f>P2149</f>
        <v>616.71160164930518</v>
      </c>
      <c r="H2149" s="24">
        <f>H2148+IF(Limit=Oui,MAX(0,K2148),K2148)</f>
        <v>616.71160164930518</v>
      </c>
      <c r="I2149" s="12">
        <f>Cp*RhoP/(J2149*RhoA)*dP/1000*MassivSS</f>
        <v>0.36633795349927195</v>
      </c>
      <c r="J2149" s="24">
        <f>IF(H2149&lt;600,425+0.773*H2149-1.69/1000*H2149^2+2.22/1000^2*H2149^3,IF(H2149&lt;735,666+13002/(738-H2149),IF(H2149&lt;900,545+17820/(H2149-731),650)))</f>
        <v>773.19904110206699</v>
      </c>
      <c r="K2149" s="12">
        <f>LambdaP*MassivSS/(dP/1000)/(J2149*RhoA)/(1+I2149/3)*(D2149-H2149)*DeltaT-(EXP(I2149/10)-1)*(D2149-D2148)</f>
        <v>0.18290870200720641</v>
      </c>
      <c r="L2149" s="24">
        <f>L2148+IF(Limit=Oui,MAX(0,O2148),O2148)</f>
        <v>616.71160164930518</v>
      </c>
      <c r="M2149" s="12">
        <f>Cp*RhoP/(N2149*RhoA)*dP/1000*MassivW</f>
        <v>0.36633795349927195</v>
      </c>
      <c r="N2149" s="24">
        <f>IF(L2149&lt;600,425+0.773*L2149-1.69/1000*L2149^2+2.22/1000^2*L2149^3,IF(L2149&lt;735,666+13002/(738-L2149),IF(L2149&lt;900,545+17820/(L2149-731),650)))</f>
        <v>773.19904110206699</v>
      </c>
      <c r="O2149" s="12">
        <f>LambdaP*MassivW/(dP/1000)/(N2149*RhoA)/(1+M2149/3)*(D2149-L2149)*DeltaT-(EXP(M2149/10)-1)*(D2149-D2148)</f>
        <v>0.18290870200720641</v>
      </c>
      <c r="P2149" s="24">
        <f>P2148+IF(Limit=Oui,MAX(0,S2148),S2148)</f>
        <v>616.71160164930518</v>
      </c>
      <c r="Q2149" s="12">
        <f>Cp*RhoP/(R2149*RhoA)*dP/1000*MassivSI</f>
        <v>0.36633795349927195</v>
      </c>
      <c r="R2149" s="24">
        <f>IF(P2149&lt;600,425+0.773*P2149-1.69/1000*P2149^2+2.22/1000^2*P2149^3,IF(P2149&lt;735,666+13002/(738-P2149),IF(P2149&lt;900,545+17820/(P2149-731),650)))</f>
        <v>773.19904110206699</v>
      </c>
      <c r="S2149" s="12">
        <f>LambdaP*MassivSI/(dP/1000)/(R2149*RhoA)/(1+Q2149/3)*(D2149-P2149)*DeltaT-(EXP(Q2149/10)-1)*(D2149-D2148)</f>
        <v>0.18290870200720641</v>
      </c>
    </row>
    <row r="2150" spans="2:19" x14ac:dyDescent="0.25">
      <c r="B2150" s="3">
        <f t="shared" si="132"/>
        <v>10660</v>
      </c>
      <c r="C2150" s="14">
        <f t="shared" si="133"/>
        <v>177.66666666666666</v>
      </c>
      <c r="D2150" s="11">
        <f t="shared" si="134"/>
        <v>1107.7854789081791</v>
      </c>
      <c r="E2150" s="11">
        <f t="shared" si="135"/>
        <v>616.89451035131242</v>
      </c>
      <c r="F2150" s="11">
        <f>L2150</f>
        <v>616.89451035131242</v>
      </c>
      <c r="G2150" s="11">
        <f>P2150</f>
        <v>616.89451035131242</v>
      </c>
      <c r="H2150" s="24">
        <f>H2149+IF(Limit=Oui,MAX(0,K2149),K2149)</f>
        <v>616.89451035131242</v>
      </c>
      <c r="I2150" s="12">
        <f>Cp*RhoP/(J2150*RhoA)*dP/1000*MassivSS</f>
        <v>0.36626125954744848</v>
      </c>
      <c r="J2150" s="24">
        <f>IF(H2150&lt;600,425+0.773*H2150-1.69/1000*H2150^2+2.22/1000^2*H2150^3,IF(H2150&lt;735,666+13002/(738-H2150),IF(H2150&lt;900,545+17820/(H2150-731),650)))</f>
        <v>773.36094654104647</v>
      </c>
      <c r="K2150" s="12">
        <f>LambdaP*MassivSS/(dP/1000)/(J2150*RhoA)/(1+I2150/3)*(D2150-H2150)*DeltaT-(EXP(I2150/10)-1)*(D2150-D2149)</f>
        <v>0.18283331142863732</v>
      </c>
      <c r="L2150" s="24">
        <f>L2149+IF(Limit=Oui,MAX(0,O2149),O2149)</f>
        <v>616.89451035131242</v>
      </c>
      <c r="M2150" s="12">
        <f>Cp*RhoP/(N2150*RhoA)*dP/1000*MassivW</f>
        <v>0.36626125954744848</v>
      </c>
      <c r="N2150" s="24">
        <f>IF(L2150&lt;600,425+0.773*L2150-1.69/1000*L2150^2+2.22/1000^2*L2150^3,IF(L2150&lt;735,666+13002/(738-L2150),IF(L2150&lt;900,545+17820/(L2150-731),650)))</f>
        <v>773.36094654104647</v>
      </c>
      <c r="O2150" s="12">
        <f>LambdaP*MassivW/(dP/1000)/(N2150*RhoA)/(1+M2150/3)*(D2150-L2150)*DeltaT-(EXP(M2150/10)-1)*(D2150-D2149)</f>
        <v>0.18283331142863732</v>
      </c>
      <c r="P2150" s="24">
        <f>P2149+IF(Limit=Oui,MAX(0,S2149),S2149)</f>
        <v>616.89451035131242</v>
      </c>
      <c r="Q2150" s="12">
        <f>Cp*RhoP/(R2150*RhoA)*dP/1000*MassivSI</f>
        <v>0.36626125954744848</v>
      </c>
      <c r="R2150" s="24">
        <f>IF(P2150&lt;600,425+0.773*P2150-1.69/1000*P2150^2+2.22/1000^2*P2150^3,IF(P2150&lt;735,666+13002/(738-P2150),IF(P2150&lt;900,545+17820/(P2150-731),650)))</f>
        <v>773.36094654104647</v>
      </c>
      <c r="S2150" s="12">
        <f>LambdaP*MassivSI/(dP/1000)/(R2150*RhoA)/(1+Q2150/3)*(D2150-P2150)*DeltaT-(EXP(Q2150/10)-1)*(D2150-D2149)</f>
        <v>0.18283331142863732</v>
      </c>
    </row>
    <row r="2151" spans="2:19" x14ac:dyDescent="0.25">
      <c r="B2151" s="3">
        <f t="shared" si="132"/>
        <v>10665</v>
      </c>
      <c r="C2151" s="14">
        <f t="shared" si="133"/>
        <v>177.75</v>
      </c>
      <c r="D2151" s="11">
        <f t="shared" si="134"/>
        <v>1107.8556905290779</v>
      </c>
      <c r="E2151" s="11">
        <f t="shared" si="135"/>
        <v>617.0773436627411</v>
      </c>
      <c r="F2151" s="11">
        <f>L2151</f>
        <v>617.0773436627411</v>
      </c>
      <c r="G2151" s="11">
        <f>P2151</f>
        <v>617.0773436627411</v>
      </c>
      <c r="H2151" s="24">
        <f>H2150+IF(Limit=Oui,MAX(0,K2150),K2150)</f>
        <v>617.0773436627411</v>
      </c>
      <c r="I2151" s="12">
        <f>Cp*RhoP/(J2151*RhoA)*dP/1000*MassivSS</f>
        <v>0.36618439756586968</v>
      </c>
      <c r="J2151" s="24">
        <f>IF(H2151&lt;600,425+0.773*H2151-1.69/1000*H2151^2+2.22/1000^2*H2151^3,IF(H2151&lt;735,666+13002/(738-H2151),IF(H2151&lt;900,545+17820/(H2151-731),650)))</f>
        <v>773.52327474296317</v>
      </c>
      <c r="K2151" s="12">
        <f>LambdaP*MassivSS/(dP/1000)/(J2151*RhoA)/(1+I2151/3)*(D2151-H2151)*DeltaT-(EXP(I2151/10)-1)*(D2151-D2150)</f>
        <v>0.18275787493600634</v>
      </c>
      <c r="L2151" s="24">
        <f>L2150+IF(Limit=Oui,MAX(0,O2150),O2150)</f>
        <v>617.0773436627411</v>
      </c>
      <c r="M2151" s="12">
        <f>Cp*RhoP/(N2151*RhoA)*dP/1000*MassivW</f>
        <v>0.36618439756586968</v>
      </c>
      <c r="N2151" s="24">
        <f>IF(L2151&lt;600,425+0.773*L2151-1.69/1000*L2151^2+2.22/1000^2*L2151^3,IF(L2151&lt;735,666+13002/(738-L2151),IF(L2151&lt;900,545+17820/(L2151-731),650)))</f>
        <v>773.52327474296317</v>
      </c>
      <c r="O2151" s="12">
        <f>LambdaP*MassivW/(dP/1000)/(N2151*RhoA)/(1+M2151/3)*(D2151-L2151)*DeltaT-(EXP(M2151/10)-1)*(D2151-D2150)</f>
        <v>0.18275787493600634</v>
      </c>
      <c r="P2151" s="24">
        <f>P2150+IF(Limit=Oui,MAX(0,S2150),S2150)</f>
        <v>617.0773436627411</v>
      </c>
      <c r="Q2151" s="12">
        <f>Cp*RhoP/(R2151*RhoA)*dP/1000*MassivSI</f>
        <v>0.36618439756586968</v>
      </c>
      <c r="R2151" s="24">
        <f>IF(P2151&lt;600,425+0.773*P2151-1.69/1000*P2151^2+2.22/1000^2*P2151^3,IF(P2151&lt;735,666+13002/(738-P2151),IF(P2151&lt;900,545+17820/(P2151-731),650)))</f>
        <v>773.52327474296317</v>
      </c>
      <c r="S2151" s="12">
        <f>LambdaP*MassivSI/(dP/1000)/(R2151*RhoA)/(1+Q2151/3)*(D2151-P2151)*DeltaT-(EXP(Q2151/10)-1)*(D2151-D2150)</f>
        <v>0.18275787493600634</v>
      </c>
    </row>
    <row r="2152" spans="2:19" x14ac:dyDescent="0.25">
      <c r="B2152" s="3">
        <f t="shared" si="132"/>
        <v>10670</v>
      </c>
      <c r="C2152" s="14">
        <f t="shared" si="133"/>
        <v>177.83333333333334</v>
      </c>
      <c r="D2152" s="11">
        <f t="shared" si="134"/>
        <v>1107.9258692639705</v>
      </c>
      <c r="E2152" s="11">
        <f t="shared" si="135"/>
        <v>617.26010153767709</v>
      </c>
      <c r="F2152" s="11">
        <f>L2152</f>
        <v>617.26010153767709</v>
      </c>
      <c r="G2152" s="11">
        <f>P2152</f>
        <v>617.26010153767709</v>
      </c>
      <c r="H2152" s="24">
        <f>H2151+IF(Limit=Oui,MAX(0,K2151),K2151)</f>
        <v>617.26010153767709</v>
      </c>
      <c r="I2152" s="12">
        <f>Cp*RhoP/(J2152*RhoA)*dP/1000*MassivSS</f>
        <v>0.36610736704076735</v>
      </c>
      <c r="J2152" s="24">
        <f>IF(H2152&lt;600,425+0.773*H2152-1.69/1000*H2152^2+2.22/1000^2*H2152^3,IF(H2152&lt;735,666+13002/(738-H2152),IF(H2152&lt;900,545+17820/(H2152-731),650)))</f>
        <v>773.68602728332837</v>
      </c>
      <c r="K2152" s="12">
        <f>LambdaP*MassivSS/(dP/1000)/(J2152*RhoA)/(1+I2152/3)*(D2152-H2152)*DeltaT-(EXP(I2152/10)-1)*(D2152-D2151)</f>
        <v>0.18268239236466249</v>
      </c>
      <c r="L2152" s="24">
        <f>L2151+IF(Limit=Oui,MAX(0,O2151),O2151)</f>
        <v>617.26010153767709</v>
      </c>
      <c r="M2152" s="12">
        <f>Cp*RhoP/(N2152*RhoA)*dP/1000*MassivW</f>
        <v>0.36610736704076735</v>
      </c>
      <c r="N2152" s="24">
        <f>IF(L2152&lt;600,425+0.773*L2152-1.69/1000*L2152^2+2.22/1000^2*L2152^3,IF(L2152&lt;735,666+13002/(738-L2152),IF(L2152&lt;900,545+17820/(L2152-731),650)))</f>
        <v>773.68602728332837</v>
      </c>
      <c r="O2152" s="12">
        <f>LambdaP*MassivW/(dP/1000)/(N2152*RhoA)/(1+M2152/3)*(D2152-L2152)*DeltaT-(EXP(M2152/10)-1)*(D2152-D2151)</f>
        <v>0.18268239236466249</v>
      </c>
      <c r="P2152" s="24">
        <f>P2151+IF(Limit=Oui,MAX(0,S2151),S2151)</f>
        <v>617.26010153767709</v>
      </c>
      <c r="Q2152" s="12">
        <f>Cp*RhoP/(R2152*RhoA)*dP/1000*MassivSI</f>
        <v>0.36610736704076735</v>
      </c>
      <c r="R2152" s="24">
        <f>IF(P2152&lt;600,425+0.773*P2152-1.69/1000*P2152^2+2.22/1000^2*P2152^3,IF(P2152&lt;735,666+13002/(738-P2152),IF(P2152&lt;900,545+17820/(P2152-731),650)))</f>
        <v>773.68602728332837</v>
      </c>
      <c r="S2152" s="12">
        <f>LambdaP*MassivSI/(dP/1000)/(R2152*RhoA)/(1+Q2152/3)*(D2152-P2152)*DeltaT-(EXP(Q2152/10)-1)*(D2152-D2151)</f>
        <v>0.18268239236466249</v>
      </c>
    </row>
    <row r="2153" spans="2:19" x14ac:dyDescent="0.25">
      <c r="B2153" s="3">
        <f t="shared" si="132"/>
        <v>10675</v>
      </c>
      <c r="C2153" s="14">
        <f t="shared" si="133"/>
        <v>177.91666666666666</v>
      </c>
      <c r="D2153" s="11">
        <f t="shared" si="134"/>
        <v>1107.9960151436492</v>
      </c>
      <c r="E2153" s="11">
        <f t="shared" si="135"/>
        <v>617.44278393004174</v>
      </c>
      <c r="F2153" s="11">
        <f>L2153</f>
        <v>617.44278393004174</v>
      </c>
      <c r="G2153" s="11">
        <f>P2153</f>
        <v>617.44278393004174</v>
      </c>
      <c r="H2153" s="24">
        <f>H2152+IF(Limit=Oui,MAX(0,K2152),K2152)</f>
        <v>617.44278393004174</v>
      </c>
      <c r="I2153" s="12">
        <f>Cp*RhoP/(J2153*RhoA)*dP/1000*MassivSS</f>
        <v>0.36603016745640676</v>
      </c>
      <c r="J2153" s="24">
        <f>IF(H2153&lt;600,425+0.773*H2153-1.69/1000*H2153^2+2.22/1000^2*H2153^3,IF(H2153&lt;735,666+13002/(738-H2153),IF(H2153&lt;900,545+17820/(H2153-731),650)))</f>
        <v>773.84920574522107</v>
      </c>
      <c r="K2153" s="12">
        <f>LambdaP*MassivSS/(dP/1000)/(J2153*RhoA)/(1+I2153/3)*(D2153-H2153)*DeltaT-(EXP(I2153/10)-1)*(D2153-D2152)</f>
        <v>0.18260686354923281</v>
      </c>
      <c r="L2153" s="24">
        <f>L2152+IF(Limit=Oui,MAX(0,O2152),O2152)</f>
        <v>617.44278393004174</v>
      </c>
      <c r="M2153" s="12">
        <f>Cp*RhoP/(N2153*RhoA)*dP/1000*MassivW</f>
        <v>0.36603016745640676</v>
      </c>
      <c r="N2153" s="24">
        <f>IF(L2153&lt;600,425+0.773*L2153-1.69/1000*L2153^2+2.22/1000^2*L2153^3,IF(L2153&lt;735,666+13002/(738-L2153),IF(L2153&lt;900,545+17820/(L2153-731),650)))</f>
        <v>773.84920574522107</v>
      </c>
      <c r="O2153" s="12">
        <f>LambdaP*MassivW/(dP/1000)/(N2153*RhoA)/(1+M2153/3)*(D2153-L2153)*DeltaT-(EXP(M2153/10)-1)*(D2153-D2152)</f>
        <v>0.18260686354923281</v>
      </c>
      <c r="P2153" s="24">
        <f>P2152+IF(Limit=Oui,MAX(0,S2152),S2152)</f>
        <v>617.44278393004174</v>
      </c>
      <c r="Q2153" s="12">
        <f>Cp*RhoP/(R2153*RhoA)*dP/1000*MassivSI</f>
        <v>0.36603016745640676</v>
      </c>
      <c r="R2153" s="24">
        <f>IF(P2153&lt;600,425+0.773*P2153-1.69/1000*P2153^2+2.22/1000^2*P2153^3,IF(P2153&lt;735,666+13002/(738-P2153),IF(P2153&lt;900,545+17820/(P2153-731),650)))</f>
        <v>773.84920574522107</v>
      </c>
      <c r="S2153" s="12">
        <f>LambdaP*MassivSI/(dP/1000)/(R2153*RhoA)/(1+Q2153/3)*(D2153-P2153)*DeltaT-(EXP(Q2153/10)-1)*(D2153-D2152)</f>
        <v>0.18260686354923281</v>
      </c>
    </row>
    <row r="2154" spans="2:19" x14ac:dyDescent="0.25">
      <c r="B2154" s="3">
        <f t="shared" si="132"/>
        <v>10680</v>
      </c>
      <c r="C2154" s="14">
        <f t="shared" si="133"/>
        <v>178</v>
      </c>
      <c r="D2154" s="11">
        <f t="shared" si="134"/>
        <v>1108.0661281988625</v>
      </c>
      <c r="E2154" s="11">
        <f t="shared" si="135"/>
        <v>617.62539079359101</v>
      </c>
      <c r="F2154" s="11">
        <f>L2154</f>
        <v>617.62539079359101</v>
      </c>
      <c r="G2154" s="11">
        <f>P2154</f>
        <v>617.62539079359101</v>
      </c>
      <c r="H2154" s="24">
        <f>H2153+IF(Limit=Oui,MAX(0,K2153),K2153)</f>
        <v>617.62539079359101</v>
      </c>
      <c r="I2154" s="12">
        <f>Cp*RhoP/(J2154*RhoA)*dP/1000*MassivSS</f>
        <v>0.36595279829507782</v>
      </c>
      <c r="J2154" s="24">
        <f>IF(H2154&lt;600,425+0.773*H2154-1.69/1000*H2154^2+2.22/1000^2*H2154^3,IF(H2154&lt;735,666+13002/(738-H2154),IF(H2154&lt;900,545+17820/(H2154-731),650)))</f>
        <v>774.01281171933181</v>
      </c>
      <c r="K2154" s="12">
        <f>LambdaP*MassivSS/(dP/1000)/(J2154*RhoA)/(1+I2154/3)*(D2154-H2154)*DeltaT-(EXP(I2154/10)-1)*(D2154-D2153)</f>
        <v>0.18253128832361107</v>
      </c>
      <c r="L2154" s="24">
        <f>L2153+IF(Limit=Oui,MAX(0,O2153),O2153)</f>
        <v>617.62539079359101</v>
      </c>
      <c r="M2154" s="12">
        <f>Cp*RhoP/(N2154*RhoA)*dP/1000*MassivW</f>
        <v>0.36595279829507782</v>
      </c>
      <c r="N2154" s="24">
        <f>IF(L2154&lt;600,425+0.773*L2154-1.69/1000*L2154^2+2.22/1000^2*L2154^3,IF(L2154&lt;735,666+13002/(738-L2154),IF(L2154&lt;900,545+17820/(L2154-731),650)))</f>
        <v>774.01281171933181</v>
      </c>
      <c r="O2154" s="12">
        <f>LambdaP*MassivW/(dP/1000)/(N2154*RhoA)/(1+M2154/3)*(D2154-L2154)*DeltaT-(EXP(M2154/10)-1)*(D2154-D2153)</f>
        <v>0.18253128832361107</v>
      </c>
      <c r="P2154" s="24">
        <f>P2153+IF(Limit=Oui,MAX(0,S2153),S2153)</f>
        <v>617.62539079359101</v>
      </c>
      <c r="Q2154" s="12">
        <f>Cp*RhoP/(R2154*RhoA)*dP/1000*MassivSI</f>
        <v>0.36595279829507782</v>
      </c>
      <c r="R2154" s="24">
        <f>IF(P2154&lt;600,425+0.773*P2154-1.69/1000*P2154^2+2.22/1000^2*P2154^3,IF(P2154&lt;735,666+13002/(738-P2154),IF(P2154&lt;900,545+17820/(P2154-731),650)))</f>
        <v>774.01281171933181</v>
      </c>
      <c r="S2154" s="12">
        <f>LambdaP*MassivSI/(dP/1000)/(R2154*RhoA)/(1+Q2154/3)*(D2154-P2154)*DeltaT-(EXP(Q2154/10)-1)*(D2154-D2153)</f>
        <v>0.18253128832361107</v>
      </c>
    </row>
    <row r="2155" spans="2:19" x14ac:dyDescent="0.25">
      <c r="B2155" s="3">
        <f t="shared" si="132"/>
        <v>10685</v>
      </c>
      <c r="C2155" s="14">
        <f t="shared" si="133"/>
        <v>178.08333333333334</v>
      </c>
      <c r="D2155" s="11">
        <f t="shared" si="134"/>
        <v>1108.1362084603161</v>
      </c>
      <c r="E2155" s="11">
        <f t="shared" si="135"/>
        <v>617.80792208191463</v>
      </c>
      <c r="F2155" s="11">
        <f>L2155</f>
        <v>617.80792208191463</v>
      </c>
      <c r="G2155" s="11">
        <f>P2155</f>
        <v>617.80792208191463</v>
      </c>
      <c r="H2155" s="24">
        <f>H2154+IF(Limit=Oui,MAX(0,K2154),K2154)</f>
        <v>617.80792208191463</v>
      </c>
      <c r="I2155" s="12">
        <f>Cp*RhoP/(J2155*RhoA)*dP/1000*MassivSS</f>
        <v>0.36587525903708623</v>
      </c>
      <c r="J2155" s="24">
        <f>IF(H2155&lt;600,425+0.773*H2155-1.69/1000*H2155^2+2.22/1000^2*H2155^3,IF(H2155&lt;735,666+13002/(738-H2155),IF(H2155&lt;900,545+17820/(H2155-731),650)))</f>
        <v>774.17684680400703</v>
      </c>
      <c r="K2155" s="12">
        <f>LambdaP*MassivSS/(dP/1000)/(J2155*RhoA)/(1+I2155/3)*(D2155-H2155)*DeltaT-(EXP(I2155/10)-1)*(D2155-D2154)</f>
        <v>0.18245566652092887</v>
      </c>
      <c r="L2155" s="24">
        <f>L2154+IF(Limit=Oui,MAX(0,O2154),O2154)</f>
        <v>617.80792208191463</v>
      </c>
      <c r="M2155" s="12">
        <f>Cp*RhoP/(N2155*RhoA)*dP/1000*MassivW</f>
        <v>0.36587525903708623</v>
      </c>
      <c r="N2155" s="24">
        <f>IF(L2155&lt;600,425+0.773*L2155-1.69/1000*L2155^2+2.22/1000^2*L2155^3,IF(L2155&lt;735,666+13002/(738-L2155),IF(L2155&lt;900,545+17820/(L2155-731),650)))</f>
        <v>774.17684680400703</v>
      </c>
      <c r="O2155" s="12">
        <f>LambdaP*MassivW/(dP/1000)/(N2155*RhoA)/(1+M2155/3)*(D2155-L2155)*DeltaT-(EXP(M2155/10)-1)*(D2155-D2154)</f>
        <v>0.18245566652092887</v>
      </c>
      <c r="P2155" s="24">
        <f>P2154+IF(Limit=Oui,MAX(0,S2154),S2154)</f>
        <v>617.80792208191463</v>
      </c>
      <c r="Q2155" s="12">
        <f>Cp*RhoP/(R2155*RhoA)*dP/1000*MassivSI</f>
        <v>0.36587525903708623</v>
      </c>
      <c r="R2155" s="24">
        <f>IF(P2155&lt;600,425+0.773*P2155-1.69/1000*P2155^2+2.22/1000^2*P2155^3,IF(P2155&lt;735,666+13002/(738-P2155),IF(P2155&lt;900,545+17820/(P2155-731),650)))</f>
        <v>774.17684680400703</v>
      </c>
      <c r="S2155" s="12">
        <f>LambdaP*MassivSI/(dP/1000)/(R2155*RhoA)/(1+Q2155/3)*(D2155-P2155)*DeltaT-(EXP(Q2155/10)-1)*(D2155-D2154)</f>
        <v>0.18245566652092887</v>
      </c>
    </row>
    <row r="2156" spans="2:19" x14ac:dyDescent="0.25">
      <c r="B2156" s="3">
        <f t="shared" si="132"/>
        <v>10690</v>
      </c>
      <c r="C2156" s="14">
        <f t="shared" si="133"/>
        <v>178.16666666666666</v>
      </c>
      <c r="D2156" s="11">
        <f t="shared" si="134"/>
        <v>1108.2062559586732</v>
      </c>
      <c r="E2156" s="11">
        <f t="shared" si="135"/>
        <v>617.99037774843555</v>
      </c>
      <c r="F2156" s="11">
        <f>L2156</f>
        <v>617.99037774843555</v>
      </c>
      <c r="G2156" s="11">
        <f>P2156</f>
        <v>617.99037774843555</v>
      </c>
      <c r="H2156" s="24">
        <f>H2155+IF(Limit=Oui,MAX(0,K2155),K2155)</f>
        <v>617.99037774843555</v>
      </c>
      <c r="I2156" s="12">
        <f>Cp*RhoP/(J2156*RhoA)*dP/1000*MassivSS</f>
        <v>0.36579754916074469</v>
      </c>
      <c r="J2156" s="24">
        <f>IF(H2156&lt;600,425+0.773*H2156-1.69/1000*H2156^2+2.22/1000^2*H2156^3,IF(H2156&lt;735,666+13002/(738-H2156),IF(H2156&lt;900,545+17820/(H2156-731),650)))</f>
        <v>774.34131260529409</v>
      </c>
      <c r="K2156" s="12">
        <f>LambdaP*MassivSS/(dP/1000)/(J2156*RhoA)/(1+I2156/3)*(D2156-H2156)*DeltaT-(EXP(I2156/10)-1)*(D2156-D2155)</f>
        <v>0.18237999797352725</v>
      </c>
      <c r="L2156" s="24">
        <f>L2155+IF(Limit=Oui,MAX(0,O2155),O2155)</f>
        <v>617.99037774843555</v>
      </c>
      <c r="M2156" s="12">
        <f>Cp*RhoP/(N2156*RhoA)*dP/1000*MassivW</f>
        <v>0.36579754916074469</v>
      </c>
      <c r="N2156" s="24">
        <f>IF(L2156&lt;600,425+0.773*L2156-1.69/1000*L2156^2+2.22/1000^2*L2156^3,IF(L2156&lt;735,666+13002/(738-L2156),IF(L2156&lt;900,545+17820/(L2156-731),650)))</f>
        <v>774.34131260529409</v>
      </c>
      <c r="O2156" s="12">
        <f>LambdaP*MassivW/(dP/1000)/(N2156*RhoA)/(1+M2156/3)*(D2156-L2156)*DeltaT-(EXP(M2156/10)-1)*(D2156-D2155)</f>
        <v>0.18237999797352725</v>
      </c>
      <c r="P2156" s="24">
        <f>P2155+IF(Limit=Oui,MAX(0,S2155),S2155)</f>
        <v>617.99037774843555</v>
      </c>
      <c r="Q2156" s="12">
        <f>Cp*RhoP/(R2156*RhoA)*dP/1000*MassivSI</f>
        <v>0.36579754916074469</v>
      </c>
      <c r="R2156" s="24">
        <f>IF(P2156&lt;600,425+0.773*P2156-1.69/1000*P2156^2+2.22/1000^2*P2156^3,IF(P2156&lt;735,666+13002/(738-P2156),IF(P2156&lt;900,545+17820/(P2156-731),650)))</f>
        <v>774.34131260529409</v>
      </c>
      <c r="S2156" s="12">
        <f>LambdaP*MassivSI/(dP/1000)/(R2156*RhoA)/(1+Q2156/3)*(D2156-P2156)*DeltaT-(EXP(Q2156/10)-1)*(D2156-D2155)</f>
        <v>0.18237999797352725</v>
      </c>
    </row>
    <row r="2157" spans="2:19" x14ac:dyDescent="0.25">
      <c r="B2157" s="3">
        <f t="shared" si="132"/>
        <v>10695</v>
      </c>
      <c r="C2157" s="14">
        <f t="shared" si="133"/>
        <v>178.25</v>
      </c>
      <c r="D2157" s="11">
        <f t="shared" si="134"/>
        <v>1108.2762707245531</v>
      </c>
      <c r="E2157" s="11">
        <f t="shared" si="135"/>
        <v>618.17275774640905</v>
      </c>
      <c r="F2157" s="11">
        <f>L2157</f>
        <v>618.17275774640905</v>
      </c>
      <c r="G2157" s="11">
        <f>P2157</f>
        <v>618.17275774640905</v>
      </c>
      <c r="H2157" s="24">
        <f>H2156+IF(Limit=Oui,MAX(0,K2156),K2156)</f>
        <v>618.17275774640905</v>
      </c>
      <c r="I2157" s="12">
        <f>Cp*RhoP/(J2157*RhoA)*dP/1000*MassivSS</f>
        <v>0.36571966814236445</v>
      </c>
      <c r="J2157" s="24">
        <f>IF(H2157&lt;600,425+0.773*H2157-1.69/1000*H2157^2+2.22/1000^2*H2157^3,IF(H2157&lt;735,666+13002/(738-H2157),IF(H2157&lt;900,545+17820/(H2157-731),650)))</f>
        <v>774.50621073698585</v>
      </c>
      <c r="K2157" s="12">
        <f>LambdaP*MassivSS/(dP/1000)/(J2157*RhoA)/(1+I2157/3)*(D2157-H2157)*DeltaT-(EXP(I2157/10)-1)*(D2157-D2156)</f>
        <v>0.18230428251307135</v>
      </c>
      <c r="L2157" s="24">
        <f>L2156+IF(Limit=Oui,MAX(0,O2156),O2156)</f>
        <v>618.17275774640905</v>
      </c>
      <c r="M2157" s="12">
        <f>Cp*RhoP/(N2157*RhoA)*dP/1000*MassivW</f>
        <v>0.36571966814236445</v>
      </c>
      <c r="N2157" s="24">
        <f>IF(L2157&lt;600,425+0.773*L2157-1.69/1000*L2157^2+2.22/1000^2*L2157^3,IF(L2157&lt;735,666+13002/(738-L2157),IF(L2157&lt;900,545+17820/(L2157-731),650)))</f>
        <v>774.50621073698585</v>
      </c>
      <c r="O2157" s="12">
        <f>LambdaP*MassivW/(dP/1000)/(N2157*RhoA)/(1+M2157/3)*(D2157-L2157)*DeltaT-(EXP(M2157/10)-1)*(D2157-D2156)</f>
        <v>0.18230428251307135</v>
      </c>
      <c r="P2157" s="24">
        <f>P2156+IF(Limit=Oui,MAX(0,S2156),S2156)</f>
        <v>618.17275774640905</v>
      </c>
      <c r="Q2157" s="12">
        <f>Cp*RhoP/(R2157*RhoA)*dP/1000*MassivSI</f>
        <v>0.36571966814236445</v>
      </c>
      <c r="R2157" s="24">
        <f>IF(P2157&lt;600,425+0.773*P2157-1.69/1000*P2157^2+2.22/1000^2*P2157^3,IF(P2157&lt;735,666+13002/(738-P2157),IF(P2157&lt;900,545+17820/(P2157-731),650)))</f>
        <v>774.50621073698585</v>
      </c>
      <c r="S2157" s="12">
        <f>LambdaP*MassivSI/(dP/1000)/(R2157*RhoA)/(1+Q2157/3)*(D2157-P2157)*DeltaT-(EXP(Q2157/10)-1)*(D2157-D2156)</f>
        <v>0.18230428251307135</v>
      </c>
    </row>
    <row r="2158" spans="2:19" x14ac:dyDescent="0.25">
      <c r="B2158" s="3">
        <f t="shared" si="132"/>
        <v>10700</v>
      </c>
      <c r="C2158" s="14">
        <f t="shared" si="133"/>
        <v>178.33333333333334</v>
      </c>
      <c r="D2158" s="11">
        <f t="shared" si="134"/>
        <v>1108.3462527885329</v>
      </c>
      <c r="E2158" s="11">
        <f t="shared" si="135"/>
        <v>618.35506202892213</v>
      </c>
      <c r="F2158" s="11">
        <f>L2158</f>
        <v>618.35506202892213</v>
      </c>
      <c r="G2158" s="11">
        <f>P2158</f>
        <v>618.35506202892213</v>
      </c>
      <c r="H2158" s="24">
        <f>H2157+IF(Limit=Oui,MAX(0,K2157),K2157)</f>
        <v>618.35506202892213</v>
      </c>
      <c r="I2158" s="12">
        <f>Cp*RhoP/(J2158*RhoA)*dP/1000*MassivSS</f>
        <v>0.36564161545624557</v>
      </c>
      <c r="J2158" s="24">
        <f>IF(H2158&lt;600,425+0.773*H2158-1.69/1000*H2158^2+2.22/1000^2*H2158^3,IF(H2158&lt;735,666+13002/(738-H2158),IF(H2158&lt;900,545+17820/(H2158-731),650)))</f>
        <v>774.67154282066667</v>
      </c>
      <c r="K2158" s="12">
        <f>LambdaP*MassivSS/(dP/1000)/(J2158*RhoA)/(1+I2158/3)*(D2158-H2158)*DeltaT-(EXP(I2158/10)-1)*(D2158-D2157)</f>
        <v>0.1822285199704031</v>
      </c>
      <c r="L2158" s="24">
        <f>L2157+IF(Limit=Oui,MAX(0,O2157),O2157)</f>
        <v>618.35506202892213</v>
      </c>
      <c r="M2158" s="12">
        <f>Cp*RhoP/(N2158*RhoA)*dP/1000*MassivW</f>
        <v>0.36564161545624557</v>
      </c>
      <c r="N2158" s="24">
        <f>IF(L2158&lt;600,425+0.773*L2158-1.69/1000*L2158^2+2.22/1000^2*L2158^3,IF(L2158&lt;735,666+13002/(738-L2158),IF(L2158&lt;900,545+17820/(L2158-731),650)))</f>
        <v>774.67154282066667</v>
      </c>
      <c r="O2158" s="12">
        <f>LambdaP*MassivW/(dP/1000)/(N2158*RhoA)/(1+M2158/3)*(D2158-L2158)*DeltaT-(EXP(M2158/10)-1)*(D2158-D2157)</f>
        <v>0.1822285199704031</v>
      </c>
      <c r="P2158" s="24">
        <f>P2157+IF(Limit=Oui,MAX(0,S2157),S2157)</f>
        <v>618.35506202892213</v>
      </c>
      <c r="Q2158" s="12">
        <f>Cp*RhoP/(R2158*RhoA)*dP/1000*MassivSI</f>
        <v>0.36564161545624557</v>
      </c>
      <c r="R2158" s="24">
        <f>IF(P2158&lt;600,425+0.773*P2158-1.69/1000*P2158^2+2.22/1000^2*P2158^3,IF(P2158&lt;735,666+13002/(738-P2158),IF(P2158&lt;900,545+17820/(P2158-731),650)))</f>
        <v>774.67154282066667</v>
      </c>
      <c r="S2158" s="12">
        <f>LambdaP*MassivSI/(dP/1000)/(R2158*RhoA)/(1+Q2158/3)*(D2158-P2158)*DeltaT-(EXP(Q2158/10)-1)*(D2158-D2157)</f>
        <v>0.1822285199704031</v>
      </c>
    </row>
    <row r="2159" spans="2:19" x14ac:dyDescent="0.25">
      <c r="B2159" s="3">
        <f t="shared" si="132"/>
        <v>10705</v>
      </c>
      <c r="C2159" s="14">
        <f t="shared" si="133"/>
        <v>178.41666666666666</v>
      </c>
      <c r="D2159" s="11">
        <f t="shared" si="134"/>
        <v>1108.4162021811462</v>
      </c>
      <c r="E2159" s="11">
        <f t="shared" si="135"/>
        <v>618.53729054889254</v>
      </c>
      <c r="F2159" s="11">
        <f>L2159</f>
        <v>618.53729054889254</v>
      </c>
      <c r="G2159" s="11">
        <f>P2159</f>
        <v>618.53729054889254</v>
      </c>
      <c r="H2159" s="24">
        <f>H2158+IF(Limit=Oui,MAX(0,K2158),K2158)</f>
        <v>618.53729054889254</v>
      </c>
      <c r="I2159" s="12">
        <f>Cp*RhoP/(J2159*RhoA)*dP/1000*MassivSS</f>
        <v>0.36556339057466858</v>
      </c>
      <c r="J2159" s="24">
        <f>IF(H2159&lt;600,425+0.773*H2159-1.69/1000*H2159^2+2.22/1000^2*H2159^3,IF(H2159&lt;735,666+13002/(738-H2159),IF(H2159&lt;900,545+17820/(H2159-731),650)))</f>
        <v>774.83731048575737</v>
      </c>
      <c r="K2159" s="12">
        <f>LambdaP*MassivSS/(dP/1000)/(J2159*RhoA)/(1+I2159/3)*(D2159-H2159)*DeltaT-(EXP(I2159/10)-1)*(D2159-D2158)</f>
        <v>0.18215271017563983</v>
      </c>
      <c r="L2159" s="24">
        <f>L2158+IF(Limit=Oui,MAX(0,O2158),O2158)</f>
        <v>618.53729054889254</v>
      </c>
      <c r="M2159" s="12">
        <f>Cp*RhoP/(N2159*RhoA)*dP/1000*MassivW</f>
        <v>0.36556339057466858</v>
      </c>
      <c r="N2159" s="24">
        <f>IF(L2159&lt;600,425+0.773*L2159-1.69/1000*L2159^2+2.22/1000^2*L2159^3,IF(L2159&lt;735,666+13002/(738-L2159),IF(L2159&lt;900,545+17820/(L2159-731),650)))</f>
        <v>774.83731048575737</v>
      </c>
      <c r="O2159" s="12">
        <f>LambdaP*MassivW/(dP/1000)/(N2159*RhoA)/(1+M2159/3)*(D2159-L2159)*DeltaT-(EXP(M2159/10)-1)*(D2159-D2158)</f>
        <v>0.18215271017563983</v>
      </c>
      <c r="P2159" s="24">
        <f>P2158+IF(Limit=Oui,MAX(0,S2158),S2158)</f>
        <v>618.53729054889254</v>
      </c>
      <c r="Q2159" s="12">
        <f>Cp*RhoP/(R2159*RhoA)*dP/1000*MassivSI</f>
        <v>0.36556339057466858</v>
      </c>
      <c r="R2159" s="24">
        <f>IF(P2159&lt;600,425+0.773*P2159-1.69/1000*P2159^2+2.22/1000^2*P2159^3,IF(P2159&lt;735,666+13002/(738-P2159),IF(P2159&lt;900,545+17820/(P2159-731),650)))</f>
        <v>774.83731048575737</v>
      </c>
      <c r="S2159" s="12">
        <f>LambdaP*MassivSI/(dP/1000)/(R2159*RhoA)/(1+Q2159/3)*(D2159-P2159)*DeltaT-(EXP(Q2159/10)-1)*(D2159-D2158)</f>
        <v>0.18215271017563983</v>
      </c>
    </row>
    <row r="2160" spans="2:19" x14ac:dyDescent="0.25">
      <c r="B2160" s="3">
        <f t="shared" si="132"/>
        <v>10710</v>
      </c>
      <c r="C2160" s="14">
        <f t="shared" si="133"/>
        <v>178.5</v>
      </c>
      <c r="D2160" s="11">
        <f t="shared" si="134"/>
        <v>1108.4861189328847</v>
      </c>
      <c r="E2160" s="11">
        <f t="shared" si="135"/>
        <v>618.71944325906816</v>
      </c>
      <c r="F2160" s="11">
        <f>L2160</f>
        <v>618.71944325906816</v>
      </c>
      <c r="G2160" s="11">
        <f>P2160</f>
        <v>618.71944325906816</v>
      </c>
      <c r="H2160" s="24">
        <f>H2159+IF(Limit=Oui,MAX(0,K2159),K2159)</f>
        <v>618.71944325906816</v>
      </c>
      <c r="I2160" s="12">
        <f>Cp*RhoP/(J2160*RhoA)*dP/1000*MassivSS</f>
        <v>0.3654849929678855</v>
      </c>
      <c r="J2160" s="24">
        <f>IF(H2160&lt;600,425+0.773*H2160-1.69/1000*H2160^2+2.22/1000^2*H2160^3,IF(H2160&lt;735,666+13002/(738-H2160),IF(H2160&lt;900,545+17820/(H2160-731),650)))</f>
        <v>775.00351536956134</v>
      </c>
      <c r="K2160" s="12">
        <f>LambdaP*MassivSS/(dP/1000)/(J2160*RhoA)/(1+I2160/3)*(D2160-H2160)*DeltaT-(EXP(I2160/10)-1)*(D2160-D2159)</f>
        <v>0.18207685295810297</v>
      </c>
      <c r="L2160" s="24">
        <f>L2159+IF(Limit=Oui,MAX(0,O2159),O2159)</f>
        <v>618.71944325906816</v>
      </c>
      <c r="M2160" s="12">
        <f>Cp*RhoP/(N2160*RhoA)*dP/1000*MassivW</f>
        <v>0.3654849929678855</v>
      </c>
      <c r="N2160" s="24">
        <f>IF(L2160&lt;600,425+0.773*L2160-1.69/1000*L2160^2+2.22/1000^2*L2160^3,IF(L2160&lt;735,666+13002/(738-L2160),IF(L2160&lt;900,545+17820/(L2160-731),650)))</f>
        <v>775.00351536956134</v>
      </c>
      <c r="O2160" s="12">
        <f>LambdaP*MassivW/(dP/1000)/(N2160*RhoA)/(1+M2160/3)*(D2160-L2160)*DeltaT-(EXP(M2160/10)-1)*(D2160-D2159)</f>
        <v>0.18207685295810297</v>
      </c>
      <c r="P2160" s="24">
        <f>P2159+IF(Limit=Oui,MAX(0,S2159),S2159)</f>
        <v>618.71944325906816</v>
      </c>
      <c r="Q2160" s="12">
        <f>Cp*RhoP/(R2160*RhoA)*dP/1000*MassivSI</f>
        <v>0.3654849929678855</v>
      </c>
      <c r="R2160" s="24">
        <f>IF(P2160&lt;600,425+0.773*P2160-1.69/1000*P2160^2+2.22/1000^2*P2160^3,IF(P2160&lt;735,666+13002/(738-P2160),IF(P2160&lt;900,545+17820/(P2160-731),650)))</f>
        <v>775.00351536956134</v>
      </c>
      <c r="S2160" s="12">
        <f>LambdaP*MassivSI/(dP/1000)/(R2160*RhoA)/(1+Q2160/3)*(D2160-P2160)*DeltaT-(EXP(Q2160/10)-1)*(D2160-D2159)</f>
        <v>0.18207685295810297</v>
      </c>
    </row>
    <row r="2161" spans="2:19" x14ac:dyDescent="0.25">
      <c r="B2161" s="3">
        <f t="shared" si="132"/>
        <v>10715</v>
      </c>
      <c r="C2161" s="14">
        <f t="shared" si="133"/>
        <v>178.58333333333334</v>
      </c>
      <c r="D2161" s="11">
        <f t="shared" si="134"/>
        <v>1108.5560030741967</v>
      </c>
      <c r="E2161" s="11">
        <f t="shared" si="135"/>
        <v>618.90152011202622</v>
      </c>
      <c r="F2161" s="11">
        <f>L2161</f>
        <v>618.90152011202622</v>
      </c>
      <c r="G2161" s="11">
        <f>P2161</f>
        <v>618.90152011202622</v>
      </c>
      <c r="H2161" s="24">
        <f>H2160+IF(Limit=Oui,MAX(0,K2160),K2160)</f>
        <v>618.90152011202622</v>
      </c>
      <c r="I2161" s="12">
        <f>Cp*RhoP/(J2161*RhoA)*dP/1000*MassivSS</f>
        <v>0.3654064221041104</v>
      </c>
      <c r="J2161" s="24">
        <f>IF(H2161&lt;600,425+0.773*H2161-1.69/1000*H2161^2+2.22/1000^2*H2161^3,IF(H2161&lt;735,666+13002/(738-H2161),IF(H2161&lt;900,545+17820/(H2161-731),650)))</f>
        <v>775.1701591173113</v>
      </c>
      <c r="K2161" s="12">
        <f>LambdaP*MassivSS/(dP/1000)/(J2161*RhoA)/(1+I2161/3)*(D2161-H2161)*DeltaT-(EXP(I2161/10)-1)*(D2161-D2160)</f>
        <v>0.1820009481463736</v>
      </c>
      <c r="L2161" s="24">
        <f>L2160+IF(Limit=Oui,MAX(0,O2160),O2160)</f>
        <v>618.90152011202622</v>
      </c>
      <c r="M2161" s="12">
        <f>Cp*RhoP/(N2161*RhoA)*dP/1000*MassivW</f>
        <v>0.3654064221041104</v>
      </c>
      <c r="N2161" s="24">
        <f>IF(L2161&lt;600,425+0.773*L2161-1.69/1000*L2161^2+2.22/1000^2*L2161^3,IF(L2161&lt;735,666+13002/(738-L2161),IF(L2161&lt;900,545+17820/(L2161-731),650)))</f>
        <v>775.1701591173113</v>
      </c>
      <c r="O2161" s="12">
        <f>LambdaP*MassivW/(dP/1000)/(N2161*RhoA)/(1+M2161/3)*(D2161-L2161)*DeltaT-(EXP(M2161/10)-1)*(D2161-D2160)</f>
        <v>0.1820009481463736</v>
      </c>
      <c r="P2161" s="24">
        <f>P2160+IF(Limit=Oui,MAX(0,S2160),S2160)</f>
        <v>618.90152011202622</v>
      </c>
      <c r="Q2161" s="12">
        <f>Cp*RhoP/(R2161*RhoA)*dP/1000*MassivSI</f>
        <v>0.3654064221041104</v>
      </c>
      <c r="R2161" s="24">
        <f>IF(P2161&lt;600,425+0.773*P2161-1.69/1000*P2161^2+2.22/1000^2*P2161^3,IF(P2161&lt;735,666+13002/(738-P2161),IF(P2161&lt;900,545+17820/(P2161-731),650)))</f>
        <v>775.1701591173113</v>
      </c>
      <c r="S2161" s="12">
        <f>LambdaP*MassivSI/(dP/1000)/(R2161*RhoA)/(1+Q2161/3)*(D2161-P2161)*DeltaT-(EXP(Q2161/10)-1)*(D2161-D2160)</f>
        <v>0.1820009481463736</v>
      </c>
    </row>
    <row r="2162" spans="2:19" x14ac:dyDescent="0.25">
      <c r="B2162" s="3">
        <f t="shared" si="132"/>
        <v>10720</v>
      </c>
      <c r="C2162" s="14">
        <f t="shared" si="133"/>
        <v>178.66666666666666</v>
      </c>
      <c r="D2162" s="11">
        <f t="shared" si="134"/>
        <v>1108.6258546354882</v>
      </c>
      <c r="E2162" s="11">
        <f t="shared" si="135"/>
        <v>619.08352106017264</v>
      </c>
      <c r="F2162" s="11">
        <f>L2162</f>
        <v>619.08352106017264</v>
      </c>
      <c r="G2162" s="11">
        <f>P2162</f>
        <v>619.08352106017264</v>
      </c>
      <c r="H2162" s="24">
        <f>H2161+IF(Limit=Oui,MAX(0,K2161),K2161)</f>
        <v>619.08352106017264</v>
      </c>
      <c r="I2162" s="12">
        <f>Cp*RhoP/(J2162*RhoA)*dP/1000*MassivSS</f>
        <v>0.36532767744951056</v>
      </c>
      <c r="J2162" s="24">
        <f>IF(H2162&lt;600,425+0.773*H2162-1.69/1000*H2162^2+2.22/1000^2*H2162^3,IF(H2162&lt;735,666+13002/(738-H2162),IF(H2162&lt;900,545+17820/(H2162-731),650)))</f>
        <v>775.33724338221543</v>
      </c>
      <c r="K2162" s="12">
        <f>LambdaP*MassivSS/(dP/1000)/(J2162*RhoA)/(1+I2162/3)*(D2162-H2162)*DeltaT-(EXP(I2162/10)-1)*(D2162-D2161)</f>
        <v>0.18192499556825509</v>
      </c>
      <c r="L2162" s="24">
        <f>L2161+IF(Limit=Oui,MAX(0,O2161),O2161)</f>
        <v>619.08352106017264</v>
      </c>
      <c r="M2162" s="12">
        <f>Cp*RhoP/(N2162*RhoA)*dP/1000*MassivW</f>
        <v>0.36532767744951056</v>
      </c>
      <c r="N2162" s="24">
        <f>IF(L2162&lt;600,425+0.773*L2162-1.69/1000*L2162^2+2.22/1000^2*L2162^3,IF(L2162&lt;735,666+13002/(738-L2162),IF(L2162&lt;900,545+17820/(L2162-731),650)))</f>
        <v>775.33724338221543</v>
      </c>
      <c r="O2162" s="12">
        <f>LambdaP*MassivW/(dP/1000)/(N2162*RhoA)/(1+M2162/3)*(D2162-L2162)*DeltaT-(EXP(M2162/10)-1)*(D2162-D2161)</f>
        <v>0.18192499556825509</v>
      </c>
      <c r="P2162" s="24">
        <f>P2161+IF(Limit=Oui,MAX(0,S2161),S2161)</f>
        <v>619.08352106017264</v>
      </c>
      <c r="Q2162" s="12">
        <f>Cp*RhoP/(R2162*RhoA)*dP/1000*MassivSI</f>
        <v>0.36532767744951056</v>
      </c>
      <c r="R2162" s="24">
        <f>IF(P2162&lt;600,425+0.773*P2162-1.69/1000*P2162^2+2.22/1000^2*P2162^3,IF(P2162&lt;735,666+13002/(738-P2162),IF(P2162&lt;900,545+17820/(P2162-731),650)))</f>
        <v>775.33724338221543</v>
      </c>
      <c r="S2162" s="12">
        <f>LambdaP*MassivSI/(dP/1000)/(R2162*RhoA)/(1+Q2162/3)*(D2162-P2162)*DeltaT-(EXP(Q2162/10)-1)*(D2162-D2161)</f>
        <v>0.18192499556825509</v>
      </c>
    </row>
    <row r="2163" spans="2:19" x14ac:dyDescent="0.25">
      <c r="B2163" s="3">
        <f t="shared" si="132"/>
        <v>10725</v>
      </c>
      <c r="C2163" s="14">
        <f t="shared" si="133"/>
        <v>178.75</v>
      </c>
      <c r="D2163" s="11">
        <f t="shared" si="134"/>
        <v>1108.6956736471227</v>
      </c>
      <c r="E2163" s="11">
        <f t="shared" si="135"/>
        <v>619.26544605574088</v>
      </c>
      <c r="F2163" s="11">
        <f>L2163</f>
        <v>619.26544605574088</v>
      </c>
      <c r="G2163" s="11">
        <f>P2163</f>
        <v>619.26544605574088</v>
      </c>
      <c r="H2163" s="24">
        <f>H2162+IF(Limit=Oui,MAX(0,K2162),K2162)</f>
        <v>619.26544605574088</v>
      </c>
      <c r="I2163" s="12">
        <f>Cp*RhoP/(J2163*RhoA)*dP/1000*MassivSS</f>
        <v>0.36524875846819754</v>
      </c>
      <c r="J2163" s="24">
        <f>IF(H2163&lt;600,425+0.773*H2163-1.69/1000*H2163^2+2.22/1000^2*H2163^3,IF(H2163&lt;735,666+13002/(738-H2163),IF(H2163&lt;900,545+17820/(H2163-731),650)))</f>
        <v>775.50476982550413</v>
      </c>
      <c r="K2163" s="12">
        <f>LambdaP*MassivSS/(dP/1000)/(J2163*RhoA)/(1+I2163/3)*(D2163-H2163)*DeltaT-(EXP(I2163/10)-1)*(D2163-D2162)</f>
        <v>0.18184899505075339</v>
      </c>
      <c r="L2163" s="24">
        <f>L2162+IF(Limit=Oui,MAX(0,O2162),O2162)</f>
        <v>619.26544605574088</v>
      </c>
      <c r="M2163" s="12">
        <f>Cp*RhoP/(N2163*RhoA)*dP/1000*MassivW</f>
        <v>0.36524875846819754</v>
      </c>
      <c r="N2163" s="24">
        <f>IF(L2163&lt;600,425+0.773*L2163-1.69/1000*L2163^2+2.22/1000^2*L2163^3,IF(L2163&lt;735,666+13002/(738-L2163),IF(L2163&lt;900,545+17820/(L2163-731),650)))</f>
        <v>775.50476982550413</v>
      </c>
      <c r="O2163" s="12">
        <f>LambdaP*MassivW/(dP/1000)/(N2163*RhoA)/(1+M2163/3)*(D2163-L2163)*DeltaT-(EXP(M2163/10)-1)*(D2163-D2162)</f>
        <v>0.18184899505075339</v>
      </c>
      <c r="P2163" s="24">
        <f>P2162+IF(Limit=Oui,MAX(0,S2162),S2162)</f>
        <v>619.26544605574088</v>
      </c>
      <c r="Q2163" s="12">
        <f>Cp*RhoP/(R2163*RhoA)*dP/1000*MassivSI</f>
        <v>0.36524875846819754</v>
      </c>
      <c r="R2163" s="24">
        <f>IF(P2163&lt;600,425+0.773*P2163-1.69/1000*P2163^2+2.22/1000^2*P2163^3,IF(P2163&lt;735,666+13002/(738-P2163),IF(P2163&lt;900,545+17820/(P2163-731),650)))</f>
        <v>775.50476982550413</v>
      </c>
      <c r="S2163" s="12">
        <f>LambdaP*MassivSI/(dP/1000)/(R2163*RhoA)/(1+Q2163/3)*(D2163-P2163)*DeltaT-(EXP(Q2163/10)-1)*(D2163-D2162)</f>
        <v>0.18184899505075339</v>
      </c>
    </row>
    <row r="2164" spans="2:19" x14ac:dyDescent="0.25">
      <c r="B2164" s="3">
        <f t="shared" si="132"/>
        <v>10730</v>
      </c>
      <c r="C2164" s="14">
        <f t="shared" si="133"/>
        <v>178.83333333333334</v>
      </c>
      <c r="D2164" s="11">
        <f t="shared" si="134"/>
        <v>1108.7654601394215</v>
      </c>
      <c r="E2164" s="11">
        <f t="shared" si="135"/>
        <v>619.44729505079158</v>
      </c>
      <c r="F2164" s="11">
        <f>L2164</f>
        <v>619.44729505079158</v>
      </c>
      <c r="G2164" s="11">
        <f>P2164</f>
        <v>619.44729505079158</v>
      </c>
      <c r="H2164" s="24">
        <f>H2163+IF(Limit=Oui,MAX(0,K2163),K2163)</f>
        <v>619.44729505079158</v>
      </c>
      <c r="I2164" s="12">
        <f>Cp*RhoP/(J2164*RhoA)*dP/1000*MassivSS</f>
        <v>0.36516966462221762</v>
      </c>
      <c r="J2164" s="24">
        <f>IF(H2164&lt;600,425+0.773*H2164-1.69/1000*H2164^2+2.22/1000^2*H2164^3,IF(H2164&lt;735,666+13002/(738-H2164),IF(H2164&lt;900,545+17820/(H2164-731),650)))</f>
        <v>775.67274011647771</v>
      </c>
      <c r="K2164" s="12">
        <f>LambdaP*MassivSS/(dP/1000)/(J2164*RhoA)/(1+I2164/3)*(D2164-H2164)*DeltaT-(EXP(I2164/10)-1)*(D2164-D2163)</f>
        <v>0.18177294642011504</v>
      </c>
      <c r="L2164" s="24">
        <f>L2163+IF(Limit=Oui,MAX(0,O2163),O2163)</f>
        <v>619.44729505079158</v>
      </c>
      <c r="M2164" s="12">
        <f>Cp*RhoP/(N2164*RhoA)*dP/1000*MassivW</f>
        <v>0.36516966462221762</v>
      </c>
      <c r="N2164" s="24">
        <f>IF(L2164&lt;600,425+0.773*L2164-1.69/1000*L2164^2+2.22/1000^2*L2164^3,IF(L2164&lt;735,666+13002/(738-L2164),IF(L2164&lt;900,545+17820/(L2164-731),650)))</f>
        <v>775.67274011647771</v>
      </c>
      <c r="O2164" s="12">
        <f>LambdaP*MassivW/(dP/1000)/(N2164*RhoA)/(1+M2164/3)*(D2164-L2164)*DeltaT-(EXP(M2164/10)-1)*(D2164-D2163)</f>
        <v>0.18177294642011504</v>
      </c>
      <c r="P2164" s="24">
        <f>P2163+IF(Limit=Oui,MAX(0,S2163),S2163)</f>
        <v>619.44729505079158</v>
      </c>
      <c r="Q2164" s="12">
        <f>Cp*RhoP/(R2164*RhoA)*dP/1000*MassivSI</f>
        <v>0.36516966462221762</v>
      </c>
      <c r="R2164" s="24">
        <f>IF(P2164&lt;600,425+0.773*P2164-1.69/1000*P2164^2+2.22/1000^2*P2164^3,IF(P2164&lt;735,666+13002/(738-P2164),IF(P2164&lt;900,545+17820/(P2164-731),650)))</f>
        <v>775.67274011647771</v>
      </c>
      <c r="S2164" s="12">
        <f>LambdaP*MassivSI/(dP/1000)/(R2164*RhoA)/(1+Q2164/3)*(D2164-P2164)*DeltaT-(EXP(Q2164/10)-1)*(D2164-D2163)</f>
        <v>0.18177294642011504</v>
      </c>
    </row>
    <row r="2165" spans="2:19" x14ac:dyDescent="0.25">
      <c r="B2165" s="3">
        <f t="shared" si="132"/>
        <v>10735</v>
      </c>
      <c r="C2165" s="14">
        <f t="shared" si="133"/>
        <v>178.91666666666666</v>
      </c>
      <c r="D2165" s="11">
        <f t="shared" si="134"/>
        <v>1108.8352141426628</v>
      </c>
      <c r="E2165" s="11">
        <f t="shared" si="135"/>
        <v>619.62906799721168</v>
      </c>
      <c r="F2165" s="11">
        <f>L2165</f>
        <v>619.62906799721168</v>
      </c>
      <c r="G2165" s="11">
        <f>P2165</f>
        <v>619.62906799721168</v>
      </c>
      <c r="H2165" s="24">
        <f>H2164+IF(Limit=Oui,MAX(0,K2164),K2164)</f>
        <v>619.62906799721168</v>
      </c>
      <c r="I2165" s="12">
        <f>Cp*RhoP/(J2165*RhoA)*dP/1000*MassivSS</f>
        <v>0.36509039537154253</v>
      </c>
      <c r="J2165" s="24">
        <f>IF(H2165&lt;600,425+0.773*H2165-1.69/1000*H2165^2+2.22/1000^2*H2165^3,IF(H2165&lt;735,666+13002/(738-H2165),IF(H2165&lt;900,545+17820/(H2165-731),650)))</f>
        <v>775.84115593255387</v>
      </c>
      <c r="K2165" s="12">
        <f>LambdaP*MassivSS/(dP/1000)/(J2165*RhoA)/(1+I2165/3)*(D2165-H2165)*DeltaT-(EXP(I2165/10)-1)*(D2165-D2164)</f>
        <v>0.18169684950182369</v>
      </c>
      <c r="L2165" s="24">
        <f>L2164+IF(Limit=Oui,MAX(0,O2164),O2164)</f>
        <v>619.62906799721168</v>
      </c>
      <c r="M2165" s="12">
        <f>Cp*RhoP/(N2165*RhoA)*dP/1000*MassivW</f>
        <v>0.36509039537154253</v>
      </c>
      <c r="N2165" s="24">
        <f>IF(L2165&lt;600,425+0.773*L2165-1.69/1000*L2165^2+2.22/1000^2*L2165^3,IF(L2165&lt;735,666+13002/(738-L2165),IF(L2165&lt;900,545+17820/(L2165-731),650)))</f>
        <v>775.84115593255387</v>
      </c>
      <c r="O2165" s="12">
        <f>LambdaP*MassivW/(dP/1000)/(N2165*RhoA)/(1+M2165/3)*(D2165-L2165)*DeltaT-(EXP(M2165/10)-1)*(D2165-D2164)</f>
        <v>0.18169684950182369</v>
      </c>
      <c r="P2165" s="24">
        <f>P2164+IF(Limit=Oui,MAX(0,S2164),S2164)</f>
        <v>619.62906799721168</v>
      </c>
      <c r="Q2165" s="12">
        <f>Cp*RhoP/(R2165*RhoA)*dP/1000*MassivSI</f>
        <v>0.36509039537154253</v>
      </c>
      <c r="R2165" s="24">
        <f>IF(P2165&lt;600,425+0.773*P2165-1.69/1000*P2165^2+2.22/1000^2*P2165^3,IF(P2165&lt;735,666+13002/(738-P2165),IF(P2165&lt;900,545+17820/(P2165-731),650)))</f>
        <v>775.84115593255387</v>
      </c>
      <c r="S2165" s="12">
        <f>LambdaP*MassivSI/(dP/1000)/(R2165*RhoA)/(1+Q2165/3)*(D2165-P2165)*DeltaT-(EXP(Q2165/10)-1)*(D2165-D2164)</f>
        <v>0.18169684950182369</v>
      </c>
    </row>
    <row r="2166" spans="2:19" x14ac:dyDescent="0.25">
      <c r="B2166" s="3">
        <f t="shared" si="132"/>
        <v>10740</v>
      </c>
      <c r="C2166" s="14">
        <f t="shared" si="133"/>
        <v>179</v>
      </c>
      <c r="D2166" s="11">
        <f t="shared" si="134"/>
        <v>1108.9049356870839</v>
      </c>
      <c r="E2166" s="11">
        <f t="shared" si="135"/>
        <v>619.81076484671348</v>
      </c>
      <c r="F2166" s="11">
        <f>L2166</f>
        <v>619.81076484671348</v>
      </c>
      <c r="G2166" s="11">
        <f>P2166</f>
        <v>619.81076484671348</v>
      </c>
      <c r="H2166" s="24">
        <f>H2165+IF(Limit=Oui,MAX(0,K2165),K2165)</f>
        <v>619.81076484671348</v>
      </c>
      <c r="I2166" s="12">
        <f>Cp*RhoP/(J2166*RhoA)*dP/1000*MassivSS</f>
        <v>0.36501095017406099</v>
      </c>
      <c r="J2166" s="24">
        <f>IF(H2166&lt;600,425+0.773*H2166-1.69/1000*H2166^2+2.22/1000^2*H2166^3,IF(H2166&lt;735,666+13002/(738-H2166),IF(H2166&lt;900,545+17820/(H2166-731),650)))</f>
        <v>776.01001895931506</v>
      </c>
      <c r="K2166" s="12">
        <f>LambdaP*MassivSS/(dP/1000)/(J2166*RhoA)/(1+I2166/3)*(D2166-H2166)*DeltaT-(EXP(I2166/10)-1)*(D2166-D2165)</f>
        <v>0.18162070412050441</v>
      </c>
      <c r="L2166" s="24">
        <f>L2165+IF(Limit=Oui,MAX(0,O2165),O2165)</f>
        <v>619.81076484671348</v>
      </c>
      <c r="M2166" s="12">
        <f>Cp*RhoP/(N2166*RhoA)*dP/1000*MassivW</f>
        <v>0.36501095017406099</v>
      </c>
      <c r="N2166" s="24">
        <f>IF(L2166&lt;600,425+0.773*L2166-1.69/1000*L2166^2+2.22/1000^2*L2166^3,IF(L2166&lt;735,666+13002/(738-L2166),IF(L2166&lt;900,545+17820/(L2166-731),650)))</f>
        <v>776.01001895931506</v>
      </c>
      <c r="O2166" s="12">
        <f>LambdaP*MassivW/(dP/1000)/(N2166*RhoA)/(1+M2166/3)*(D2166-L2166)*DeltaT-(EXP(M2166/10)-1)*(D2166-D2165)</f>
        <v>0.18162070412050441</v>
      </c>
      <c r="P2166" s="24">
        <f>P2165+IF(Limit=Oui,MAX(0,S2165),S2165)</f>
        <v>619.81076484671348</v>
      </c>
      <c r="Q2166" s="12">
        <f>Cp*RhoP/(R2166*RhoA)*dP/1000*MassivSI</f>
        <v>0.36501095017406099</v>
      </c>
      <c r="R2166" s="24">
        <f>IF(P2166&lt;600,425+0.773*P2166-1.69/1000*P2166^2+2.22/1000^2*P2166^3,IF(P2166&lt;735,666+13002/(738-P2166),IF(P2166&lt;900,545+17820/(P2166-731),650)))</f>
        <v>776.01001895931506</v>
      </c>
      <c r="S2166" s="12">
        <f>LambdaP*MassivSI/(dP/1000)/(R2166*RhoA)/(1+Q2166/3)*(D2166-P2166)*DeltaT-(EXP(Q2166/10)-1)*(D2166-D2165)</f>
        <v>0.18162070412050441</v>
      </c>
    </row>
    <row r="2167" spans="2:19" x14ac:dyDescent="0.25">
      <c r="B2167" s="3">
        <f t="shared" si="132"/>
        <v>10745</v>
      </c>
      <c r="C2167" s="14">
        <f t="shared" si="133"/>
        <v>179.08333333333334</v>
      </c>
      <c r="D2167" s="11">
        <f t="shared" si="134"/>
        <v>1108.974624802878</v>
      </c>
      <c r="E2167" s="11">
        <f t="shared" si="135"/>
        <v>619.992385550834</v>
      </c>
      <c r="F2167" s="11">
        <f>L2167</f>
        <v>619.992385550834</v>
      </c>
      <c r="G2167" s="11">
        <f>P2167</f>
        <v>619.992385550834</v>
      </c>
      <c r="H2167" s="24">
        <f>H2166+IF(Limit=Oui,MAX(0,K2166),K2166)</f>
        <v>619.992385550834</v>
      </c>
      <c r="I2167" s="12">
        <f>Cp*RhoP/(J2167*RhoA)*dP/1000*MassivSS</f>
        <v>0.36493132848556831</v>
      </c>
      <c r="J2167" s="24">
        <f>IF(H2167&lt;600,425+0.773*H2167-1.69/1000*H2167^2+2.22/1000^2*H2167^3,IF(H2167&lt;735,666+13002/(738-H2167),IF(H2167&lt;900,545+17820/(H2167-731),650)))</f>
        <v>776.17933089055759</v>
      </c>
      <c r="K2167" s="12">
        <f>LambdaP*MassivSS/(dP/1000)/(J2167*RhoA)/(1+I2167/3)*(D2167-H2167)*DeltaT-(EXP(I2167/10)-1)*(D2167-D2166)</f>
        <v>0.18154451010011338</v>
      </c>
      <c r="L2167" s="24">
        <f>L2166+IF(Limit=Oui,MAX(0,O2166),O2166)</f>
        <v>619.992385550834</v>
      </c>
      <c r="M2167" s="12">
        <f>Cp*RhoP/(N2167*RhoA)*dP/1000*MassivW</f>
        <v>0.36493132848556831</v>
      </c>
      <c r="N2167" s="24">
        <f>IF(L2167&lt;600,425+0.773*L2167-1.69/1000*L2167^2+2.22/1000^2*L2167^3,IF(L2167&lt;735,666+13002/(738-L2167),IF(L2167&lt;900,545+17820/(L2167-731),650)))</f>
        <v>776.17933089055759</v>
      </c>
      <c r="O2167" s="12">
        <f>LambdaP*MassivW/(dP/1000)/(N2167*RhoA)/(1+M2167/3)*(D2167-L2167)*DeltaT-(EXP(M2167/10)-1)*(D2167-D2166)</f>
        <v>0.18154451010011338</v>
      </c>
      <c r="P2167" s="24">
        <f>P2166+IF(Limit=Oui,MAX(0,S2166),S2166)</f>
        <v>619.992385550834</v>
      </c>
      <c r="Q2167" s="12">
        <f>Cp*RhoP/(R2167*RhoA)*dP/1000*MassivSI</f>
        <v>0.36493132848556831</v>
      </c>
      <c r="R2167" s="24">
        <f>IF(P2167&lt;600,425+0.773*P2167-1.69/1000*P2167^2+2.22/1000^2*P2167^3,IF(P2167&lt;735,666+13002/(738-P2167),IF(P2167&lt;900,545+17820/(P2167-731),650)))</f>
        <v>776.17933089055759</v>
      </c>
      <c r="S2167" s="12">
        <f>LambdaP*MassivSI/(dP/1000)/(R2167*RhoA)/(1+Q2167/3)*(D2167-P2167)*DeltaT-(EXP(Q2167/10)-1)*(D2167-D2166)</f>
        <v>0.18154451010011338</v>
      </c>
    </row>
    <row r="2168" spans="2:19" x14ac:dyDescent="0.25">
      <c r="B2168" s="3">
        <f t="shared" si="132"/>
        <v>10750</v>
      </c>
      <c r="C2168" s="14">
        <f t="shared" si="133"/>
        <v>179.16666666666666</v>
      </c>
      <c r="D2168" s="11">
        <f t="shared" si="134"/>
        <v>1109.044281520198</v>
      </c>
      <c r="E2168" s="11">
        <f t="shared" si="135"/>
        <v>620.17393006093414</v>
      </c>
      <c r="F2168" s="11">
        <f>L2168</f>
        <v>620.17393006093414</v>
      </c>
      <c r="G2168" s="11">
        <f>P2168</f>
        <v>620.17393006093414</v>
      </c>
      <c r="H2168" s="24">
        <f>H2167+IF(Limit=Oui,MAX(0,K2167),K2167)</f>
        <v>620.17393006093414</v>
      </c>
      <c r="I2168" s="12">
        <f>Cp*RhoP/(J2168*RhoA)*dP/1000*MassivSS</f>
        <v>0.36485152975975782</v>
      </c>
      <c r="J2168" s="24">
        <f>IF(H2168&lt;600,425+0.773*H2168-1.69/1000*H2168^2+2.22/1000^2*H2168^3,IF(H2168&lt;735,666+13002/(738-H2168),IF(H2168&lt;900,545+17820/(H2168-731),650)))</f>
        <v>776.34909342833907</v>
      </c>
      <c r="K2168" s="12">
        <f>LambdaP*MassivSS/(dP/1000)/(J2168*RhoA)/(1+I2168/3)*(D2168-H2168)*DeltaT-(EXP(I2168/10)-1)*(D2168-D2167)</f>
        <v>0.18146826726367321</v>
      </c>
      <c r="L2168" s="24">
        <f>L2167+IF(Limit=Oui,MAX(0,O2167),O2167)</f>
        <v>620.17393006093414</v>
      </c>
      <c r="M2168" s="12">
        <f>Cp*RhoP/(N2168*RhoA)*dP/1000*MassivW</f>
        <v>0.36485152975975782</v>
      </c>
      <c r="N2168" s="24">
        <f>IF(L2168&lt;600,425+0.773*L2168-1.69/1000*L2168^2+2.22/1000^2*L2168^3,IF(L2168&lt;735,666+13002/(738-L2168),IF(L2168&lt;900,545+17820/(L2168-731),650)))</f>
        <v>776.34909342833907</v>
      </c>
      <c r="O2168" s="12">
        <f>LambdaP*MassivW/(dP/1000)/(N2168*RhoA)/(1+M2168/3)*(D2168-L2168)*DeltaT-(EXP(M2168/10)-1)*(D2168-D2167)</f>
        <v>0.18146826726367321</v>
      </c>
      <c r="P2168" s="24">
        <f>P2167+IF(Limit=Oui,MAX(0,S2167),S2167)</f>
        <v>620.17393006093414</v>
      </c>
      <c r="Q2168" s="12">
        <f>Cp*RhoP/(R2168*RhoA)*dP/1000*MassivSI</f>
        <v>0.36485152975975782</v>
      </c>
      <c r="R2168" s="24">
        <f>IF(P2168&lt;600,425+0.773*P2168-1.69/1000*P2168^2+2.22/1000^2*P2168^3,IF(P2168&lt;735,666+13002/(738-P2168),IF(P2168&lt;900,545+17820/(P2168-731),650)))</f>
        <v>776.34909342833907</v>
      </c>
      <c r="S2168" s="12">
        <f>LambdaP*MassivSI/(dP/1000)/(R2168*RhoA)/(1+Q2168/3)*(D2168-P2168)*DeltaT-(EXP(Q2168/10)-1)*(D2168-D2167)</f>
        <v>0.18146826726367321</v>
      </c>
    </row>
    <row r="2169" spans="2:19" x14ac:dyDescent="0.25">
      <c r="B2169" s="3">
        <f t="shared" si="132"/>
        <v>10755</v>
      </c>
      <c r="C2169" s="14">
        <f t="shared" si="133"/>
        <v>179.25</v>
      </c>
      <c r="D2169" s="11">
        <f t="shared" si="134"/>
        <v>1109.1139058691538</v>
      </c>
      <c r="E2169" s="11">
        <f t="shared" si="135"/>
        <v>620.35539832819779</v>
      </c>
      <c r="F2169" s="11">
        <f>L2169</f>
        <v>620.35539832819779</v>
      </c>
      <c r="G2169" s="11">
        <f>P2169</f>
        <v>620.35539832819779</v>
      </c>
      <c r="H2169" s="24">
        <f>H2168+IF(Limit=Oui,MAX(0,K2168),K2168)</f>
        <v>620.35539832819779</v>
      </c>
      <c r="I2169" s="12">
        <f>Cp*RhoP/(J2169*RhoA)*dP/1000*MassivSS</f>
        <v>0.36477155344821116</v>
      </c>
      <c r="J2169" s="24">
        <f>IF(H2169&lt;600,425+0.773*H2169-1.69/1000*H2169^2+2.22/1000^2*H2169^3,IF(H2169&lt;735,666+13002/(738-H2169),IF(H2169&lt;900,545+17820/(H2169-731),650)))</f>
        <v>776.51930828302852</v>
      </c>
      <c r="K2169" s="12">
        <f>LambdaP*MassivSS/(dP/1000)/(J2169*RhoA)/(1+I2169/3)*(D2169-H2169)*DeltaT-(EXP(I2169/10)-1)*(D2169-D2168)</f>
        <v>0.18139197543351396</v>
      </c>
      <c r="L2169" s="24">
        <f>L2168+IF(Limit=Oui,MAX(0,O2168),O2168)</f>
        <v>620.35539832819779</v>
      </c>
      <c r="M2169" s="12">
        <f>Cp*RhoP/(N2169*RhoA)*dP/1000*MassivW</f>
        <v>0.36477155344821116</v>
      </c>
      <c r="N2169" s="24">
        <f>IF(L2169&lt;600,425+0.773*L2169-1.69/1000*L2169^2+2.22/1000^2*L2169^3,IF(L2169&lt;735,666+13002/(738-L2169),IF(L2169&lt;900,545+17820/(L2169-731),650)))</f>
        <v>776.51930828302852</v>
      </c>
      <c r="O2169" s="12">
        <f>LambdaP*MassivW/(dP/1000)/(N2169*RhoA)/(1+M2169/3)*(D2169-L2169)*DeltaT-(EXP(M2169/10)-1)*(D2169-D2168)</f>
        <v>0.18139197543351396</v>
      </c>
      <c r="P2169" s="24">
        <f>P2168+IF(Limit=Oui,MAX(0,S2168),S2168)</f>
        <v>620.35539832819779</v>
      </c>
      <c r="Q2169" s="12">
        <f>Cp*RhoP/(R2169*RhoA)*dP/1000*MassivSI</f>
        <v>0.36477155344821116</v>
      </c>
      <c r="R2169" s="24">
        <f>IF(P2169&lt;600,425+0.773*P2169-1.69/1000*P2169^2+2.22/1000^2*P2169^3,IF(P2169&lt;735,666+13002/(738-P2169),IF(P2169&lt;900,545+17820/(P2169-731),650)))</f>
        <v>776.51930828302852</v>
      </c>
      <c r="S2169" s="12">
        <f>LambdaP*MassivSI/(dP/1000)/(R2169*RhoA)/(1+Q2169/3)*(D2169-P2169)*DeltaT-(EXP(Q2169/10)-1)*(D2169-D2168)</f>
        <v>0.18139197543351396</v>
      </c>
    </row>
    <row r="2170" spans="2:19" x14ac:dyDescent="0.25">
      <c r="B2170" s="3">
        <f t="shared" si="132"/>
        <v>10760</v>
      </c>
      <c r="C2170" s="14">
        <f t="shared" si="133"/>
        <v>179.33333333333334</v>
      </c>
      <c r="D2170" s="11">
        <f t="shared" si="134"/>
        <v>1109.1834978798133</v>
      </c>
      <c r="E2170" s="11">
        <f t="shared" si="135"/>
        <v>620.53679030363128</v>
      </c>
      <c r="F2170" s="11">
        <f>L2170</f>
        <v>620.53679030363128</v>
      </c>
      <c r="G2170" s="11">
        <f>P2170</f>
        <v>620.53679030363128</v>
      </c>
      <c r="H2170" s="24">
        <f>H2169+IF(Limit=Oui,MAX(0,K2169),K2169)</f>
        <v>620.53679030363128</v>
      </c>
      <c r="I2170" s="12">
        <f>Cp*RhoP/(J2170*RhoA)*dP/1000*MassivSS</f>
        <v>0.36469139900038883</v>
      </c>
      <c r="J2170" s="24">
        <f>IF(H2170&lt;600,425+0.773*H2170-1.69/1000*H2170^2+2.22/1000^2*H2170^3,IF(H2170&lt;735,666+13002/(738-H2170),IF(H2170&lt;900,545+17820/(H2170-731),650)))</f>
        <v>776.68997717335446</v>
      </c>
      <c r="K2170" s="12">
        <f>LambdaP*MassivSS/(dP/1000)/(J2170*RhoA)/(1+I2170/3)*(D2170-H2170)*DeltaT-(EXP(I2170/10)-1)*(D2170-D2169)</f>
        <v>0.18131563443113441</v>
      </c>
      <c r="L2170" s="24">
        <f>L2169+IF(Limit=Oui,MAX(0,O2169),O2169)</f>
        <v>620.53679030363128</v>
      </c>
      <c r="M2170" s="12">
        <f>Cp*RhoP/(N2170*RhoA)*dP/1000*MassivW</f>
        <v>0.36469139900038883</v>
      </c>
      <c r="N2170" s="24">
        <f>IF(L2170&lt;600,425+0.773*L2170-1.69/1000*L2170^2+2.22/1000^2*L2170^3,IF(L2170&lt;735,666+13002/(738-L2170),IF(L2170&lt;900,545+17820/(L2170-731),650)))</f>
        <v>776.68997717335446</v>
      </c>
      <c r="O2170" s="12">
        <f>LambdaP*MassivW/(dP/1000)/(N2170*RhoA)/(1+M2170/3)*(D2170-L2170)*DeltaT-(EXP(M2170/10)-1)*(D2170-D2169)</f>
        <v>0.18131563443113441</v>
      </c>
      <c r="P2170" s="24">
        <f>P2169+IF(Limit=Oui,MAX(0,S2169),S2169)</f>
        <v>620.53679030363128</v>
      </c>
      <c r="Q2170" s="12">
        <f>Cp*RhoP/(R2170*RhoA)*dP/1000*MassivSI</f>
        <v>0.36469139900038883</v>
      </c>
      <c r="R2170" s="24">
        <f>IF(P2170&lt;600,425+0.773*P2170-1.69/1000*P2170^2+2.22/1000^2*P2170^3,IF(P2170&lt;735,666+13002/(738-P2170),IF(P2170&lt;900,545+17820/(P2170-731),650)))</f>
        <v>776.68997717335446</v>
      </c>
      <c r="S2170" s="12">
        <f>LambdaP*MassivSI/(dP/1000)/(R2170*RhoA)/(1+Q2170/3)*(D2170-P2170)*DeltaT-(EXP(Q2170/10)-1)*(D2170-D2169)</f>
        <v>0.18131563443113441</v>
      </c>
    </row>
    <row r="2171" spans="2:19" x14ac:dyDescent="0.25">
      <c r="B2171" s="3">
        <f t="shared" si="132"/>
        <v>10765</v>
      </c>
      <c r="C2171" s="14">
        <f t="shared" si="133"/>
        <v>179.41666666666666</v>
      </c>
      <c r="D2171" s="11">
        <f t="shared" si="134"/>
        <v>1109.2530575822032</v>
      </c>
      <c r="E2171" s="11">
        <f t="shared" si="135"/>
        <v>620.71810593806242</v>
      </c>
      <c r="F2171" s="11">
        <f>L2171</f>
        <v>620.71810593806242</v>
      </c>
      <c r="G2171" s="11">
        <f>P2171</f>
        <v>620.71810593806242</v>
      </c>
      <c r="H2171" s="24">
        <f>H2170+IF(Limit=Oui,MAX(0,K2170),K2170)</f>
        <v>620.71810593806242</v>
      </c>
      <c r="I2171" s="12">
        <f>Cp*RhoP/(J2171*RhoA)*dP/1000*MassivSS</f>
        <v>0.36461106586362074</v>
      </c>
      <c r="J2171" s="24">
        <f>IF(H2171&lt;600,425+0.773*H2171-1.69/1000*H2171^2+2.22/1000^2*H2171^3,IF(H2171&lt;735,666+13002/(738-H2171),IF(H2171&lt;900,545+17820/(H2171-731),650)))</f>
        <v>776.8611018264553</v>
      </c>
      <c r="K2171" s="12">
        <f>LambdaP*MassivSS/(dP/1000)/(J2171*RhoA)/(1+I2171/3)*(D2171-H2171)*DeltaT-(EXP(I2171/10)-1)*(D2171-D2170)</f>
        <v>0.18123924407720704</v>
      </c>
      <c r="L2171" s="24">
        <f>L2170+IF(Limit=Oui,MAX(0,O2170),O2170)</f>
        <v>620.71810593806242</v>
      </c>
      <c r="M2171" s="12">
        <f>Cp*RhoP/(N2171*RhoA)*dP/1000*MassivW</f>
        <v>0.36461106586362074</v>
      </c>
      <c r="N2171" s="24">
        <f>IF(L2171&lt;600,425+0.773*L2171-1.69/1000*L2171^2+2.22/1000^2*L2171^3,IF(L2171&lt;735,666+13002/(738-L2171),IF(L2171&lt;900,545+17820/(L2171-731),650)))</f>
        <v>776.8611018264553</v>
      </c>
      <c r="O2171" s="12">
        <f>LambdaP*MassivW/(dP/1000)/(N2171*RhoA)/(1+M2171/3)*(D2171-L2171)*DeltaT-(EXP(M2171/10)-1)*(D2171-D2170)</f>
        <v>0.18123924407720704</v>
      </c>
      <c r="P2171" s="24">
        <f>P2170+IF(Limit=Oui,MAX(0,S2170),S2170)</f>
        <v>620.71810593806242</v>
      </c>
      <c r="Q2171" s="12">
        <f>Cp*RhoP/(R2171*RhoA)*dP/1000*MassivSI</f>
        <v>0.36461106586362074</v>
      </c>
      <c r="R2171" s="24">
        <f>IF(P2171&lt;600,425+0.773*P2171-1.69/1000*P2171^2+2.22/1000^2*P2171^3,IF(P2171&lt;735,666+13002/(738-P2171),IF(P2171&lt;900,545+17820/(P2171-731),650)))</f>
        <v>776.8611018264553</v>
      </c>
      <c r="S2171" s="12">
        <f>LambdaP*MassivSI/(dP/1000)/(R2171*RhoA)/(1+Q2171/3)*(D2171-P2171)*DeltaT-(EXP(Q2171/10)-1)*(D2171-D2170)</f>
        <v>0.18123924407720704</v>
      </c>
    </row>
    <row r="2172" spans="2:19" x14ac:dyDescent="0.25">
      <c r="B2172" s="3">
        <f t="shared" si="132"/>
        <v>10770</v>
      </c>
      <c r="C2172" s="14">
        <f t="shared" si="133"/>
        <v>179.5</v>
      </c>
      <c r="D2172" s="11">
        <f t="shared" si="134"/>
        <v>1109.3225850063077</v>
      </c>
      <c r="E2172" s="11">
        <f t="shared" si="135"/>
        <v>620.89934518213965</v>
      </c>
      <c r="F2172" s="11">
        <f>L2172</f>
        <v>620.89934518213965</v>
      </c>
      <c r="G2172" s="11">
        <f>P2172</f>
        <v>620.89934518213965</v>
      </c>
      <c r="H2172" s="24">
        <f>H2171+IF(Limit=Oui,MAX(0,K2171),K2171)</f>
        <v>620.89934518213965</v>
      </c>
      <c r="I2172" s="12">
        <f>Cp*RhoP/(J2172*RhoA)*dP/1000*MassivSS</f>
        <v>0.36453055348309693</v>
      </c>
      <c r="J2172" s="24">
        <f>IF(H2172&lt;600,425+0.773*H2172-1.69/1000*H2172^2+2.22/1000^2*H2172^3,IF(H2172&lt;735,666+13002/(738-H2172),IF(H2172&lt;900,545+17820/(H2172-731),650)))</f>
        <v>777.03268397792863</v>
      </c>
      <c r="K2172" s="12">
        <f>LambdaP*MassivSS/(dP/1000)/(J2172*RhoA)/(1+I2172/3)*(D2172-H2172)*DeltaT-(EXP(I2172/10)-1)*(D2172-D2171)</f>
        <v>0.18116280419162487</v>
      </c>
      <c r="L2172" s="24">
        <f>L2171+IF(Limit=Oui,MAX(0,O2171),O2171)</f>
        <v>620.89934518213965</v>
      </c>
      <c r="M2172" s="12">
        <f>Cp*RhoP/(N2172*RhoA)*dP/1000*MassivW</f>
        <v>0.36453055348309693</v>
      </c>
      <c r="N2172" s="24">
        <f>IF(L2172&lt;600,425+0.773*L2172-1.69/1000*L2172^2+2.22/1000^2*L2172^3,IF(L2172&lt;735,666+13002/(738-L2172),IF(L2172&lt;900,545+17820/(L2172-731),650)))</f>
        <v>777.03268397792863</v>
      </c>
      <c r="O2172" s="12">
        <f>LambdaP*MassivW/(dP/1000)/(N2172*RhoA)/(1+M2172/3)*(D2172-L2172)*DeltaT-(EXP(M2172/10)-1)*(D2172-D2171)</f>
        <v>0.18116280419162487</v>
      </c>
      <c r="P2172" s="24">
        <f>P2171+IF(Limit=Oui,MAX(0,S2171),S2171)</f>
        <v>620.89934518213965</v>
      </c>
      <c r="Q2172" s="12">
        <f>Cp*RhoP/(R2172*RhoA)*dP/1000*MassivSI</f>
        <v>0.36453055348309693</v>
      </c>
      <c r="R2172" s="24">
        <f>IF(P2172&lt;600,425+0.773*P2172-1.69/1000*P2172^2+2.22/1000^2*P2172^3,IF(P2172&lt;735,666+13002/(738-P2172),IF(P2172&lt;900,545+17820/(P2172-731),650)))</f>
        <v>777.03268397792863</v>
      </c>
      <c r="S2172" s="12">
        <f>LambdaP*MassivSI/(dP/1000)/(R2172*RhoA)/(1+Q2172/3)*(D2172-P2172)*DeltaT-(EXP(Q2172/10)-1)*(D2172-D2171)</f>
        <v>0.18116280419162487</v>
      </c>
    </row>
    <row r="2173" spans="2:19" x14ac:dyDescent="0.25">
      <c r="B2173" s="3">
        <f t="shared" si="132"/>
        <v>10775</v>
      </c>
      <c r="C2173" s="14">
        <f t="shared" si="133"/>
        <v>179.58333333333334</v>
      </c>
      <c r="D2173" s="11">
        <f t="shared" si="134"/>
        <v>1109.3920801820695</v>
      </c>
      <c r="E2173" s="11">
        <f t="shared" si="135"/>
        <v>621.08050798633133</v>
      </c>
      <c r="F2173" s="11">
        <f>L2173</f>
        <v>621.08050798633133</v>
      </c>
      <c r="G2173" s="11">
        <f>P2173</f>
        <v>621.08050798633133</v>
      </c>
      <c r="H2173" s="24">
        <f>H2172+IF(Limit=Oui,MAX(0,K2172),K2172)</f>
        <v>621.08050798633133</v>
      </c>
      <c r="I2173" s="12">
        <f>Cp*RhoP/(J2173*RhoA)*dP/1000*MassivSS</f>
        <v>0.36444986130185747</v>
      </c>
      <c r="J2173" s="24">
        <f>IF(H2173&lt;600,425+0.773*H2173-1.69/1000*H2173^2+2.22/1000^2*H2173^3,IF(H2173&lt;735,666+13002/(738-H2173),IF(H2173&lt;900,545+17820/(H2173-731),650)))</f>
        <v>777.2047253718822</v>
      </c>
      <c r="K2173" s="12">
        <f>LambdaP*MassivSS/(dP/1000)/(J2173*RhoA)/(1+I2173/3)*(D2173-H2173)*DeltaT-(EXP(I2173/10)-1)*(D2173-D2172)</f>
        <v>0.18108631459346392</v>
      </c>
      <c r="L2173" s="24">
        <f>L2172+IF(Limit=Oui,MAX(0,O2172),O2172)</f>
        <v>621.08050798633133</v>
      </c>
      <c r="M2173" s="12">
        <f>Cp*RhoP/(N2173*RhoA)*dP/1000*MassivW</f>
        <v>0.36444986130185747</v>
      </c>
      <c r="N2173" s="24">
        <f>IF(L2173&lt;600,425+0.773*L2173-1.69/1000*L2173^2+2.22/1000^2*L2173^3,IF(L2173&lt;735,666+13002/(738-L2173),IF(L2173&lt;900,545+17820/(L2173-731),650)))</f>
        <v>777.2047253718822</v>
      </c>
      <c r="O2173" s="12">
        <f>LambdaP*MassivW/(dP/1000)/(N2173*RhoA)/(1+M2173/3)*(D2173-L2173)*DeltaT-(EXP(M2173/10)-1)*(D2173-D2172)</f>
        <v>0.18108631459346392</v>
      </c>
      <c r="P2173" s="24">
        <f>P2172+IF(Limit=Oui,MAX(0,S2172),S2172)</f>
        <v>621.08050798633133</v>
      </c>
      <c r="Q2173" s="12">
        <f>Cp*RhoP/(R2173*RhoA)*dP/1000*MassivSI</f>
        <v>0.36444986130185747</v>
      </c>
      <c r="R2173" s="24">
        <f>IF(P2173&lt;600,425+0.773*P2173-1.69/1000*P2173^2+2.22/1000^2*P2173^3,IF(P2173&lt;735,666+13002/(738-P2173),IF(P2173&lt;900,545+17820/(P2173-731),650)))</f>
        <v>777.2047253718822</v>
      </c>
      <c r="S2173" s="12">
        <f>LambdaP*MassivSI/(dP/1000)/(R2173*RhoA)/(1+Q2173/3)*(D2173-P2173)*DeltaT-(EXP(Q2173/10)-1)*(D2173-D2172)</f>
        <v>0.18108631459346392</v>
      </c>
    </row>
    <row r="2174" spans="2:19" x14ac:dyDescent="0.25">
      <c r="B2174" s="3">
        <f t="shared" si="132"/>
        <v>10780</v>
      </c>
      <c r="C2174" s="14">
        <f t="shared" si="133"/>
        <v>179.66666666666666</v>
      </c>
      <c r="D2174" s="11">
        <f t="shared" si="134"/>
        <v>1109.4615431393902</v>
      </c>
      <c r="E2174" s="11">
        <f t="shared" si="135"/>
        <v>621.2615943009248</v>
      </c>
      <c r="F2174" s="11">
        <f>L2174</f>
        <v>621.2615943009248</v>
      </c>
      <c r="G2174" s="11">
        <f>P2174</f>
        <v>621.2615943009248</v>
      </c>
      <c r="H2174" s="24">
        <f>H2173+IF(Limit=Oui,MAX(0,K2173),K2173)</f>
        <v>621.2615943009248</v>
      </c>
      <c r="I2174" s="12">
        <f>Cp*RhoP/(J2174*RhoA)*dP/1000*MassivSS</f>
        <v>0.36436898876078327</v>
      </c>
      <c r="J2174" s="24">
        <f>IF(H2174&lt;600,425+0.773*H2174-1.69/1000*H2174^2+2.22/1000^2*H2174^3,IF(H2174&lt;735,666+13002/(738-H2174),IF(H2174&lt;900,545+17820/(H2174-731),650)))</f>
        <v>777.3772277609836</v>
      </c>
      <c r="K2174" s="12">
        <f>LambdaP*MassivSS/(dP/1000)/(J2174*RhoA)/(1+I2174/3)*(D2174-H2174)*DeltaT-(EXP(I2174/10)-1)*(D2174-D2173)</f>
        <v>0.18100977510096308</v>
      </c>
      <c r="L2174" s="24">
        <f>L2173+IF(Limit=Oui,MAX(0,O2173),O2173)</f>
        <v>621.2615943009248</v>
      </c>
      <c r="M2174" s="12">
        <f>Cp*RhoP/(N2174*RhoA)*dP/1000*MassivW</f>
        <v>0.36436898876078327</v>
      </c>
      <c r="N2174" s="24">
        <f>IF(L2174&lt;600,425+0.773*L2174-1.69/1000*L2174^2+2.22/1000^2*L2174^3,IF(L2174&lt;735,666+13002/(738-L2174),IF(L2174&lt;900,545+17820/(L2174-731),650)))</f>
        <v>777.3772277609836</v>
      </c>
      <c r="O2174" s="12">
        <f>LambdaP*MassivW/(dP/1000)/(N2174*RhoA)/(1+M2174/3)*(D2174-L2174)*DeltaT-(EXP(M2174/10)-1)*(D2174-D2173)</f>
        <v>0.18100977510096308</v>
      </c>
      <c r="P2174" s="24">
        <f>P2173+IF(Limit=Oui,MAX(0,S2173),S2173)</f>
        <v>621.2615943009248</v>
      </c>
      <c r="Q2174" s="12">
        <f>Cp*RhoP/(R2174*RhoA)*dP/1000*MassivSI</f>
        <v>0.36436898876078327</v>
      </c>
      <c r="R2174" s="24">
        <f>IF(P2174&lt;600,425+0.773*P2174-1.69/1000*P2174^2+2.22/1000^2*P2174^3,IF(P2174&lt;735,666+13002/(738-P2174),IF(P2174&lt;900,545+17820/(P2174-731),650)))</f>
        <v>777.3772277609836</v>
      </c>
      <c r="S2174" s="12">
        <f>LambdaP*MassivSI/(dP/1000)/(R2174*RhoA)/(1+Q2174/3)*(D2174-P2174)*DeltaT-(EXP(Q2174/10)-1)*(D2174-D2173)</f>
        <v>0.18100977510096308</v>
      </c>
    </row>
    <row r="2175" spans="2:19" x14ac:dyDescent="0.25">
      <c r="B2175" s="3">
        <f t="shared" si="132"/>
        <v>10785</v>
      </c>
      <c r="C2175" s="14">
        <f t="shared" si="133"/>
        <v>179.75</v>
      </c>
      <c r="D2175" s="11">
        <f t="shared" si="134"/>
        <v>1109.5309739081285</v>
      </c>
      <c r="E2175" s="11">
        <f t="shared" si="135"/>
        <v>621.44260407602576</v>
      </c>
      <c r="F2175" s="11">
        <f>L2175</f>
        <v>621.44260407602576</v>
      </c>
      <c r="G2175" s="11">
        <f>P2175</f>
        <v>621.44260407602576</v>
      </c>
      <c r="H2175" s="24">
        <f>H2174+IF(Limit=Oui,MAX(0,K2174),K2174)</f>
        <v>621.44260407602576</v>
      </c>
      <c r="I2175" s="12">
        <f>Cp*RhoP/(J2175*RhoA)*dP/1000*MassivSS</f>
        <v>0.36428793529858633</v>
      </c>
      <c r="J2175" s="24">
        <f>IF(H2175&lt;600,425+0.773*H2175-1.69/1000*H2175^2+2.22/1000^2*H2175^3,IF(H2175&lt;735,666+13002/(738-H2175),IF(H2175&lt;900,545+17820/(H2175-731),650)))</f>
        <v>777.55019290651182</v>
      </c>
      <c r="K2175" s="12">
        <f>LambdaP*MassivSS/(dP/1000)/(J2175*RhoA)/(1+I2175/3)*(D2175-H2175)*DeltaT-(EXP(I2175/10)-1)*(D2175-D2174)</f>
        <v>0.18093318553159574</v>
      </c>
      <c r="L2175" s="24">
        <f>L2174+IF(Limit=Oui,MAX(0,O2174),O2174)</f>
        <v>621.44260407602576</v>
      </c>
      <c r="M2175" s="12">
        <f>Cp*RhoP/(N2175*RhoA)*dP/1000*MassivW</f>
        <v>0.36428793529858633</v>
      </c>
      <c r="N2175" s="24">
        <f>IF(L2175&lt;600,425+0.773*L2175-1.69/1000*L2175^2+2.22/1000^2*L2175^3,IF(L2175&lt;735,666+13002/(738-L2175),IF(L2175&lt;900,545+17820/(L2175-731),650)))</f>
        <v>777.55019290651182</v>
      </c>
      <c r="O2175" s="12">
        <f>LambdaP*MassivW/(dP/1000)/(N2175*RhoA)/(1+M2175/3)*(D2175-L2175)*DeltaT-(EXP(M2175/10)-1)*(D2175-D2174)</f>
        <v>0.18093318553159574</v>
      </c>
      <c r="P2175" s="24">
        <f>P2174+IF(Limit=Oui,MAX(0,S2174),S2174)</f>
        <v>621.44260407602576</v>
      </c>
      <c r="Q2175" s="12">
        <f>Cp*RhoP/(R2175*RhoA)*dP/1000*MassivSI</f>
        <v>0.36428793529858633</v>
      </c>
      <c r="R2175" s="24">
        <f>IF(P2175&lt;600,425+0.773*P2175-1.69/1000*P2175^2+2.22/1000^2*P2175^3,IF(P2175&lt;735,666+13002/(738-P2175),IF(P2175&lt;900,545+17820/(P2175-731),650)))</f>
        <v>777.55019290651182</v>
      </c>
      <c r="S2175" s="12">
        <f>LambdaP*MassivSI/(dP/1000)/(R2175*RhoA)/(1+Q2175/3)*(D2175-P2175)*DeltaT-(EXP(Q2175/10)-1)*(D2175-D2174)</f>
        <v>0.18093318553159574</v>
      </c>
    </row>
    <row r="2176" spans="2:19" x14ac:dyDescent="0.25">
      <c r="B2176" s="3">
        <f t="shared" si="132"/>
        <v>10790</v>
      </c>
      <c r="C2176" s="14">
        <f t="shared" si="133"/>
        <v>179.83333333333334</v>
      </c>
      <c r="D2176" s="11">
        <f t="shared" si="134"/>
        <v>1109.6003725181033</v>
      </c>
      <c r="E2176" s="11">
        <f t="shared" si="135"/>
        <v>621.62353726155732</v>
      </c>
      <c r="F2176" s="11">
        <f>L2176</f>
        <v>621.62353726155732</v>
      </c>
      <c r="G2176" s="11">
        <f>P2176</f>
        <v>621.62353726155732</v>
      </c>
      <c r="H2176" s="24">
        <f>H2175+IF(Limit=Oui,MAX(0,K2175),K2175)</f>
        <v>621.62353726155732</v>
      </c>
      <c r="I2176" s="12">
        <f>Cp*RhoP/(J2176*RhoA)*dP/1000*MassivSS</f>
        <v>0.36420670035179975</v>
      </c>
      <c r="J2176" s="24">
        <f>IF(H2176&lt;600,425+0.773*H2176-1.69/1000*H2176^2+2.22/1000^2*H2176^3,IF(H2176&lt;735,666+13002/(738-H2176),IF(H2176&lt;900,545+17820/(H2176-731),650)))</f>
        <v>777.72362257840859</v>
      </c>
      <c r="K2176" s="12">
        <f>LambdaP*MassivSS/(dP/1000)/(J2176*RhoA)/(1+I2176/3)*(D2176-H2176)*DeltaT-(EXP(I2176/10)-1)*(D2176-D2175)</f>
        <v>0.18085654570193174</v>
      </c>
      <c r="L2176" s="24">
        <f>L2175+IF(Limit=Oui,MAX(0,O2175),O2175)</f>
        <v>621.62353726155732</v>
      </c>
      <c r="M2176" s="12">
        <f>Cp*RhoP/(N2176*RhoA)*dP/1000*MassivW</f>
        <v>0.36420670035179975</v>
      </c>
      <c r="N2176" s="24">
        <f>IF(L2176&lt;600,425+0.773*L2176-1.69/1000*L2176^2+2.22/1000^2*L2176^3,IF(L2176&lt;735,666+13002/(738-L2176),IF(L2176&lt;900,545+17820/(L2176-731),650)))</f>
        <v>777.72362257840859</v>
      </c>
      <c r="O2176" s="12">
        <f>LambdaP*MassivW/(dP/1000)/(N2176*RhoA)/(1+M2176/3)*(D2176-L2176)*DeltaT-(EXP(M2176/10)-1)*(D2176-D2175)</f>
        <v>0.18085654570193174</v>
      </c>
      <c r="P2176" s="24">
        <f>P2175+IF(Limit=Oui,MAX(0,S2175),S2175)</f>
        <v>621.62353726155732</v>
      </c>
      <c r="Q2176" s="12">
        <f>Cp*RhoP/(R2176*RhoA)*dP/1000*MassivSI</f>
        <v>0.36420670035179975</v>
      </c>
      <c r="R2176" s="24">
        <f>IF(P2176&lt;600,425+0.773*P2176-1.69/1000*P2176^2+2.22/1000^2*P2176^3,IF(P2176&lt;735,666+13002/(738-P2176),IF(P2176&lt;900,545+17820/(P2176-731),650)))</f>
        <v>777.72362257840859</v>
      </c>
      <c r="S2176" s="12">
        <f>LambdaP*MassivSI/(dP/1000)/(R2176*RhoA)/(1+Q2176/3)*(D2176-P2176)*DeltaT-(EXP(Q2176/10)-1)*(D2176-D2175)</f>
        <v>0.18085654570193174</v>
      </c>
    </row>
    <row r="2177" spans="2:19" x14ac:dyDescent="0.25">
      <c r="B2177" s="3">
        <f t="shared" si="132"/>
        <v>10795</v>
      </c>
      <c r="C2177" s="14">
        <f t="shared" si="133"/>
        <v>179.91666666666666</v>
      </c>
      <c r="D2177" s="11">
        <f t="shared" si="134"/>
        <v>1109.6697389990909</v>
      </c>
      <c r="E2177" s="11">
        <f t="shared" si="135"/>
        <v>621.8043938072592</v>
      </c>
      <c r="F2177" s="11">
        <f>L2177</f>
        <v>621.8043938072592</v>
      </c>
      <c r="G2177" s="11">
        <f>P2177</f>
        <v>621.8043938072592</v>
      </c>
      <c r="H2177" s="24">
        <f>H2176+IF(Limit=Oui,MAX(0,K2176),K2176)</f>
        <v>621.8043938072592</v>
      </c>
      <c r="I2177" s="12">
        <f>Cp*RhoP/(J2177*RhoA)*dP/1000*MassivSS</f>
        <v>0.3641252833547684</v>
      </c>
      <c r="J2177" s="24">
        <f>IF(H2177&lt;600,425+0.773*H2177-1.69/1000*H2177^2+2.22/1000^2*H2177^3,IF(H2177&lt;735,666+13002/(738-H2177),IF(H2177&lt;900,545+17820/(H2177-731),650)))</f>
        <v>777.89751855532973</v>
      </c>
      <c r="K2177" s="12">
        <f>LambdaP*MassivSS/(dP/1000)/(J2177*RhoA)/(1+I2177/3)*(D2177-H2177)*DeltaT-(EXP(I2177/10)-1)*(D2177-D2176)</f>
        <v>0.18077985542779323</v>
      </c>
      <c r="L2177" s="24">
        <f>L2176+IF(Limit=Oui,MAX(0,O2176),O2176)</f>
        <v>621.8043938072592</v>
      </c>
      <c r="M2177" s="12">
        <f>Cp*RhoP/(N2177*RhoA)*dP/1000*MassivW</f>
        <v>0.3641252833547684</v>
      </c>
      <c r="N2177" s="24">
        <f>IF(L2177&lt;600,425+0.773*L2177-1.69/1000*L2177^2+2.22/1000^2*L2177^3,IF(L2177&lt;735,666+13002/(738-L2177),IF(L2177&lt;900,545+17820/(L2177-731),650)))</f>
        <v>777.89751855532973</v>
      </c>
      <c r="O2177" s="12">
        <f>LambdaP*MassivW/(dP/1000)/(N2177*RhoA)/(1+M2177/3)*(D2177-L2177)*DeltaT-(EXP(M2177/10)-1)*(D2177-D2176)</f>
        <v>0.18077985542779323</v>
      </c>
      <c r="P2177" s="24">
        <f>P2176+IF(Limit=Oui,MAX(0,S2176),S2176)</f>
        <v>621.8043938072592</v>
      </c>
      <c r="Q2177" s="12">
        <f>Cp*RhoP/(R2177*RhoA)*dP/1000*MassivSI</f>
        <v>0.3641252833547684</v>
      </c>
      <c r="R2177" s="24">
        <f>IF(P2177&lt;600,425+0.773*P2177-1.69/1000*P2177^2+2.22/1000^2*P2177^3,IF(P2177&lt;735,666+13002/(738-P2177),IF(P2177&lt;900,545+17820/(P2177-731),650)))</f>
        <v>777.89751855532973</v>
      </c>
      <c r="S2177" s="12">
        <f>LambdaP*MassivSI/(dP/1000)/(R2177*RhoA)/(1+Q2177/3)*(D2177-P2177)*DeltaT-(EXP(Q2177/10)-1)*(D2177-D2176)</f>
        <v>0.18077985542779323</v>
      </c>
    </row>
    <row r="2178" spans="2:19" x14ac:dyDescent="0.25">
      <c r="B2178" s="3">
        <f t="shared" si="132"/>
        <v>10800</v>
      </c>
      <c r="C2178" s="14">
        <f t="shared" si="133"/>
        <v>180</v>
      </c>
      <c r="D2178" s="11">
        <f t="shared" si="134"/>
        <v>1109.7390733808261</v>
      </c>
      <c r="E2178" s="11">
        <f t="shared" si="135"/>
        <v>621.98517366268698</v>
      </c>
      <c r="F2178" s="11">
        <f>L2178</f>
        <v>621.98517366268698</v>
      </c>
      <c r="G2178" s="11">
        <f>P2178</f>
        <v>621.98517366268698</v>
      </c>
      <c r="H2178" s="24">
        <f>H2177+IF(Limit=Oui,MAX(0,K2177),K2177)</f>
        <v>621.98517366268698</v>
      </c>
      <c r="I2178" s="12">
        <f>Cp*RhoP/(J2178*RhoA)*dP/1000*MassivSS</f>
        <v>0.36404368373963875</v>
      </c>
      <c r="J2178" s="24">
        <f>IF(H2178&lt;600,425+0.773*H2178-1.69/1000*H2178^2+2.22/1000^2*H2178^3,IF(H2178&lt;735,666+13002/(738-H2178),IF(H2178&lt;900,545+17820/(H2178-731),650)))</f>
        <v>778.07188262469742</v>
      </c>
      <c r="K2178" s="12">
        <f>LambdaP*MassivSS/(dP/1000)/(J2178*RhoA)/(1+I2178/3)*(D2178-H2178)*DeltaT-(EXP(I2178/10)-1)*(D2178-D2177)</f>
        <v>0.18070311452414975</v>
      </c>
      <c r="L2178" s="24">
        <f>L2177+IF(Limit=Oui,MAX(0,O2177),O2177)</f>
        <v>621.98517366268698</v>
      </c>
      <c r="M2178" s="12">
        <f>Cp*RhoP/(N2178*RhoA)*dP/1000*MassivW</f>
        <v>0.36404368373963875</v>
      </c>
      <c r="N2178" s="24">
        <f>IF(L2178&lt;600,425+0.773*L2178-1.69/1000*L2178^2+2.22/1000^2*L2178^3,IF(L2178&lt;735,666+13002/(738-L2178),IF(L2178&lt;900,545+17820/(L2178-731),650)))</f>
        <v>778.07188262469742</v>
      </c>
      <c r="O2178" s="12">
        <f>LambdaP*MassivW/(dP/1000)/(N2178*RhoA)/(1+M2178/3)*(D2178-L2178)*DeltaT-(EXP(M2178/10)-1)*(D2178-D2177)</f>
        <v>0.18070311452414975</v>
      </c>
      <c r="P2178" s="24">
        <f>P2177+IF(Limit=Oui,MAX(0,S2177),S2177)</f>
        <v>621.98517366268698</v>
      </c>
      <c r="Q2178" s="12">
        <f>Cp*RhoP/(R2178*RhoA)*dP/1000*MassivSI</f>
        <v>0.36404368373963875</v>
      </c>
      <c r="R2178" s="24">
        <f>IF(P2178&lt;600,425+0.773*P2178-1.69/1000*P2178^2+2.22/1000^2*P2178^3,IF(P2178&lt;735,666+13002/(738-P2178),IF(P2178&lt;900,545+17820/(P2178-731),650)))</f>
        <v>778.07188262469742</v>
      </c>
      <c r="S2178" s="12">
        <f>LambdaP*MassivSI/(dP/1000)/(R2178*RhoA)/(1+Q2178/3)*(D2178-P2178)*DeltaT-(EXP(Q2178/10)-1)*(D2178-D2177)</f>
        <v>0.18070311452414975</v>
      </c>
    </row>
    <row r="2179" spans="2:19" x14ac:dyDescent="0.25">
      <c r="B2179" s="3">
        <f t="shared" si="132"/>
        <v>10805</v>
      </c>
      <c r="C2179" s="14">
        <f t="shared" si="133"/>
        <v>180.08333333333334</v>
      </c>
      <c r="D2179" s="11">
        <f t="shared" si="134"/>
        <v>1109.8083756930039</v>
      </c>
      <c r="E2179" s="11">
        <f t="shared" si="135"/>
        <v>622.16587677721111</v>
      </c>
      <c r="F2179" s="11">
        <f>L2179</f>
        <v>622.16587677721111</v>
      </c>
      <c r="G2179" s="11">
        <f>P2179</f>
        <v>622.16587677721111</v>
      </c>
      <c r="H2179" s="24">
        <f>H2178+IF(Limit=Oui,MAX(0,K2178),K2178)</f>
        <v>622.16587677721111</v>
      </c>
      <c r="I2179" s="12">
        <f>Cp*RhoP/(J2179*RhoA)*dP/1000*MassivSS</f>
        <v>0.36396190093634911</v>
      </c>
      <c r="J2179" s="24">
        <f>IF(H2179&lt;600,425+0.773*H2179-1.69/1000*H2179^2+2.22/1000^2*H2179^3,IF(H2179&lt;735,666+13002/(738-H2179),IF(H2179&lt;900,545+17820/(H2179-731),650)))</f>
        <v>778.24671658275236</v>
      </c>
      <c r="K2179" s="12">
        <f>LambdaP*MassivSS/(dP/1000)/(J2179*RhoA)/(1+I2179/3)*(D2179-H2179)*DeltaT-(EXP(I2179/10)-1)*(D2179-D2178)</f>
        <v>0.18062632280507332</v>
      </c>
      <c r="L2179" s="24">
        <f>L2178+IF(Limit=Oui,MAX(0,O2178),O2178)</f>
        <v>622.16587677721111</v>
      </c>
      <c r="M2179" s="12">
        <f>Cp*RhoP/(N2179*RhoA)*dP/1000*MassivW</f>
        <v>0.36396190093634911</v>
      </c>
      <c r="N2179" s="24">
        <f>IF(L2179&lt;600,425+0.773*L2179-1.69/1000*L2179^2+2.22/1000^2*L2179^3,IF(L2179&lt;735,666+13002/(738-L2179),IF(L2179&lt;900,545+17820/(L2179-731),650)))</f>
        <v>778.24671658275236</v>
      </c>
      <c r="O2179" s="12">
        <f>LambdaP*MassivW/(dP/1000)/(N2179*RhoA)/(1+M2179/3)*(D2179-L2179)*DeltaT-(EXP(M2179/10)-1)*(D2179-D2178)</f>
        <v>0.18062632280507332</v>
      </c>
      <c r="P2179" s="24">
        <f>P2178+IF(Limit=Oui,MAX(0,S2178),S2178)</f>
        <v>622.16587677721111</v>
      </c>
      <c r="Q2179" s="12">
        <f>Cp*RhoP/(R2179*RhoA)*dP/1000*MassivSI</f>
        <v>0.36396190093634911</v>
      </c>
      <c r="R2179" s="24">
        <f>IF(P2179&lt;600,425+0.773*P2179-1.69/1000*P2179^2+2.22/1000^2*P2179^3,IF(P2179&lt;735,666+13002/(738-P2179),IF(P2179&lt;900,545+17820/(P2179-731),650)))</f>
        <v>778.24671658275236</v>
      </c>
      <c r="S2179" s="12">
        <f>LambdaP*MassivSI/(dP/1000)/(R2179*RhoA)/(1+Q2179/3)*(D2179-P2179)*DeltaT-(EXP(Q2179/10)-1)*(D2179-D2178)</f>
        <v>0.18062632280507332</v>
      </c>
    </row>
    <row r="2180" spans="2:19" x14ac:dyDescent="0.25">
      <c r="B2180" s="3">
        <f t="shared" si="132"/>
        <v>10810</v>
      </c>
      <c r="C2180" s="14">
        <f t="shared" si="133"/>
        <v>180.16666666666666</v>
      </c>
      <c r="D2180" s="11">
        <f t="shared" si="134"/>
        <v>1109.8776459652761</v>
      </c>
      <c r="E2180" s="11">
        <f t="shared" si="135"/>
        <v>622.34650310001621</v>
      </c>
      <c r="F2180" s="11">
        <f>L2180</f>
        <v>622.34650310001621</v>
      </c>
      <c r="G2180" s="11">
        <f>P2180</f>
        <v>622.34650310001621</v>
      </c>
      <c r="H2180" s="24">
        <f>H2179+IF(Limit=Oui,MAX(0,K2179),K2179)</f>
        <v>622.34650310001621</v>
      </c>
      <c r="I2180" s="12">
        <f>Cp*RhoP/(J2180*RhoA)*dP/1000*MassivSS</f>
        <v>0.36387993437261978</v>
      </c>
      <c r="J2180" s="24">
        <f>IF(H2180&lt;600,425+0.773*H2180-1.69/1000*H2180^2+2.22/1000^2*H2180^3,IF(H2180&lt;735,666+13002/(738-H2180),IF(H2180&lt;900,545+17820/(H2180-731),650)))</f>
        <v>778.42202223460674</v>
      </c>
      <c r="K2180" s="12">
        <f>LambdaP*MassivSS/(dP/1000)/(J2180*RhoA)/(1+I2180/3)*(D2180-H2180)*DeltaT-(EXP(I2180/10)-1)*(D2180-D2179)</f>
        <v>0.18054948008392685</v>
      </c>
      <c r="L2180" s="24">
        <f>L2179+IF(Limit=Oui,MAX(0,O2179),O2179)</f>
        <v>622.34650310001621</v>
      </c>
      <c r="M2180" s="12">
        <f>Cp*RhoP/(N2180*RhoA)*dP/1000*MassivW</f>
        <v>0.36387993437261978</v>
      </c>
      <c r="N2180" s="24">
        <f>IF(L2180&lt;600,425+0.773*L2180-1.69/1000*L2180^2+2.22/1000^2*L2180^3,IF(L2180&lt;735,666+13002/(738-L2180),IF(L2180&lt;900,545+17820/(L2180-731),650)))</f>
        <v>778.42202223460674</v>
      </c>
      <c r="O2180" s="12">
        <f>LambdaP*MassivW/(dP/1000)/(N2180*RhoA)/(1+M2180/3)*(D2180-L2180)*DeltaT-(EXP(M2180/10)-1)*(D2180-D2179)</f>
        <v>0.18054948008392685</v>
      </c>
      <c r="P2180" s="24">
        <f>P2179+IF(Limit=Oui,MAX(0,S2179),S2179)</f>
        <v>622.34650310001621</v>
      </c>
      <c r="Q2180" s="12">
        <f>Cp*RhoP/(R2180*RhoA)*dP/1000*MassivSI</f>
        <v>0.36387993437261978</v>
      </c>
      <c r="R2180" s="24">
        <f>IF(P2180&lt;600,425+0.773*P2180-1.69/1000*P2180^2+2.22/1000^2*P2180^3,IF(P2180&lt;735,666+13002/(738-P2180),IF(P2180&lt;900,545+17820/(P2180-731),650)))</f>
        <v>778.42202223460674</v>
      </c>
      <c r="S2180" s="12">
        <f>LambdaP*MassivSI/(dP/1000)/(R2180*RhoA)/(1+Q2180/3)*(D2180-P2180)*DeltaT-(EXP(Q2180/10)-1)*(D2180-D2179)</f>
        <v>0.18054948008392685</v>
      </c>
    </row>
    <row r="2181" spans="2:19" x14ac:dyDescent="0.25">
      <c r="B2181" s="3">
        <f t="shared" si="132"/>
        <v>10815</v>
      </c>
      <c r="C2181" s="14">
        <f t="shared" si="133"/>
        <v>180.25</v>
      </c>
      <c r="D2181" s="11">
        <f t="shared" si="134"/>
        <v>1109.9468842272554</v>
      </c>
      <c r="E2181" s="11">
        <f t="shared" si="135"/>
        <v>622.52705258010019</v>
      </c>
      <c r="F2181" s="11">
        <f>L2181</f>
        <v>622.52705258010019</v>
      </c>
      <c r="G2181" s="11">
        <f>P2181</f>
        <v>622.52705258010019</v>
      </c>
      <c r="H2181" s="24">
        <f>H2180+IF(Limit=Oui,MAX(0,K2180),K2180)</f>
        <v>622.52705258010019</v>
      </c>
      <c r="I2181" s="12">
        <f>Cp*RhoP/(J2181*RhoA)*dP/1000*MassivSS</f>
        <v>0.36379778347394309</v>
      </c>
      <c r="J2181" s="24">
        <f>IF(H2181&lt;600,425+0.773*H2181-1.69/1000*H2181^2+2.22/1000^2*H2181^3,IF(H2181&lt;735,666+13002/(738-H2181),IF(H2181&lt;900,545+17820/(H2181-731),650)))</f>
        <v>778.59780139429722</v>
      </c>
      <c r="K2181" s="12">
        <f>LambdaP*MassivSS/(dP/1000)/(J2181*RhoA)/(1+I2181/3)*(D2181-H2181)*DeltaT-(EXP(I2181/10)-1)*(D2181-D2180)</f>
        <v>0.18047258617308365</v>
      </c>
      <c r="L2181" s="24">
        <f>L2180+IF(Limit=Oui,MAX(0,O2180),O2180)</f>
        <v>622.52705258010019</v>
      </c>
      <c r="M2181" s="12">
        <f>Cp*RhoP/(N2181*RhoA)*dP/1000*MassivW</f>
        <v>0.36379778347394309</v>
      </c>
      <c r="N2181" s="24">
        <f>IF(L2181&lt;600,425+0.773*L2181-1.69/1000*L2181^2+2.22/1000^2*L2181^3,IF(L2181&lt;735,666+13002/(738-L2181),IF(L2181&lt;900,545+17820/(L2181-731),650)))</f>
        <v>778.59780139429722</v>
      </c>
      <c r="O2181" s="12">
        <f>LambdaP*MassivW/(dP/1000)/(N2181*RhoA)/(1+M2181/3)*(D2181-L2181)*DeltaT-(EXP(M2181/10)-1)*(D2181-D2180)</f>
        <v>0.18047258617308365</v>
      </c>
      <c r="P2181" s="24">
        <f>P2180+IF(Limit=Oui,MAX(0,S2180),S2180)</f>
        <v>622.52705258010019</v>
      </c>
      <c r="Q2181" s="12">
        <f>Cp*RhoP/(R2181*RhoA)*dP/1000*MassivSI</f>
        <v>0.36379778347394309</v>
      </c>
      <c r="R2181" s="24">
        <f>IF(P2181&lt;600,425+0.773*P2181-1.69/1000*P2181^2+2.22/1000^2*P2181^3,IF(P2181&lt;735,666+13002/(738-P2181),IF(P2181&lt;900,545+17820/(P2181-731),650)))</f>
        <v>778.59780139429722</v>
      </c>
      <c r="S2181" s="12">
        <f>LambdaP*MassivSI/(dP/1000)/(R2181*RhoA)/(1+Q2181/3)*(D2181-P2181)*DeltaT-(EXP(Q2181/10)-1)*(D2181-D2180)</f>
        <v>0.18047258617308365</v>
      </c>
    </row>
    <row r="2182" spans="2:19" x14ac:dyDescent="0.25">
      <c r="B2182" s="3">
        <f t="shared" si="132"/>
        <v>10820</v>
      </c>
      <c r="C2182" s="14">
        <f t="shared" si="133"/>
        <v>180.33333333333334</v>
      </c>
      <c r="D2182" s="11">
        <f t="shared" si="134"/>
        <v>1110.016090508512</v>
      </c>
      <c r="E2182" s="11">
        <f t="shared" si="135"/>
        <v>622.70752516627329</v>
      </c>
      <c r="F2182" s="11">
        <f>L2182</f>
        <v>622.70752516627329</v>
      </c>
      <c r="G2182" s="11">
        <f>P2182</f>
        <v>622.70752516627329</v>
      </c>
      <c r="H2182" s="24">
        <f>H2181+IF(Limit=Oui,MAX(0,K2181),K2181)</f>
        <v>622.70752516627329</v>
      </c>
      <c r="I2182" s="12">
        <f>Cp*RhoP/(J2182*RhoA)*dP/1000*MassivSS</f>
        <v>0.36371544766357339</v>
      </c>
      <c r="J2182" s="24">
        <f>IF(H2182&lt;600,425+0.773*H2182-1.69/1000*H2182^2+2.22/1000^2*H2182^3,IF(H2182&lt;735,666+13002/(738-H2182),IF(H2182&lt;900,545+17820/(H2182-731),650)))</f>
        <v>778.77405588483816</v>
      </c>
      <c r="K2182" s="12">
        <f>LambdaP*MassivSS/(dP/1000)/(J2182*RhoA)/(1+I2182/3)*(D2182-H2182)*DeltaT-(EXP(I2182/10)-1)*(D2182-D2181)</f>
        <v>0.18039564088420085</v>
      </c>
      <c r="L2182" s="24">
        <f>L2181+IF(Limit=Oui,MAX(0,O2181),O2181)</f>
        <v>622.70752516627329</v>
      </c>
      <c r="M2182" s="12">
        <f>Cp*RhoP/(N2182*RhoA)*dP/1000*MassivW</f>
        <v>0.36371544766357339</v>
      </c>
      <c r="N2182" s="24">
        <f>IF(L2182&lt;600,425+0.773*L2182-1.69/1000*L2182^2+2.22/1000^2*L2182^3,IF(L2182&lt;735,666+13002/(738-L2182),IF(L2182&lt;900,545+17820/(L2182-731),650)))</f>
        <v>778.77405588483816</v>
      </c>
      <c r="O2182" s="12">
        <f>LambdaP*MassivW/(dP/1000)/(N2182*RhoA)/(1+M2182/3)*(D2182-L2182)*DeltaT-(EXP(M2182/10)-1)*(D2182-D2181)</f>
        <v>0.18039564088420085</v>
      </c>
      <c r="P2182" s="24">
        <f>P2181+IF(Limit=Oui,MAX(0,S2181),S2181)</f>
        <v>622.70752516627329</v>
      </c>
      <c r="Q2182" s="12">
        <f>Cp*RhoP/(R2182*RhoA)*dP/1000*MassivSI</f>
        <v>0.36371544766357339</v>
      </c>
      <c r="R2182" s="24">
        <f>IF(P2182&lt;600,425+0.773*P2182-1.69/1000*P2182^2+2.22/1000^2*P2182^3,IF(P2182&lt;735,666+13002/(738-P2182),IF(P2182&lt;900,545+17820/(P2182-731),650)))</f>
        <v>778.77405588483816</v>
      </c>
      <c r="S2182" s="12">
        <f>LambdaP*MassivSI/(dP/1000)/(R2182*RhoA)/(1+Q2182/3)*(D2182-P2182)*DeltaT-(EXP(Q2182/10)-1)*(D2182-D2181)</f>
        <v>0.18039564088420085</v>
      </c>
    </row>
    <row r="2183" spans="2:19" x14ac:dyDescent="0.25">
      <c r="B2183" s="3">
        <f t="shared" si="132"/>
        <v>10825</v>
      </c>
      <c r="C2183" s="14">
        <f t="shared" si="133"/>
        <v>180.41666666666666</v>
      </c>
      <c r="D2183" s="11">
        <f t="shared" si="134"/>
        <v>1110.0852648385755</v>
      </c>
      <c r="E2183" s="11">
        <f t="shared" si="135"/>
        <v>622.88792080715746</v>
      </c>
      <c r="F2183" s="11">
        <f>L2183</f>
        <v>622.88792080715746</v>
      </c>
      <c r="G2183" s="11">
        <f>P2183</f>
        <v>622.88792080715746</v>
      </c>
      <c r="H2183" s="24">
        <f>H2182+IF(Limit=Oui,MAX(0,K2182),K2182)</f>
        <v>622.88792080715746</v>
      </c>
      <c r="I2183" s="12">
        <f>Cp*RhoP/(J2183*RhoA)*dP/1000*MassivSS</f>
        <v>0.36363292636251698</v>
      </c>
      <c r="J2183" s="24">
        <f>IF(H2183&lt;600,425+0.773*H2183-1.69/1000*H2183^2+2.22/1000^2*H2183^3,IF(H2183&lt;735,666+13002/(738-H2183),IF(H2183&lt;900,545+17820/(H2183-731),650)))</f>
        <v>778.95078753827636</v>
      </c>
      <c r="K2183" s="12">
        <f>LambdaP*MassivSS/(dP/1000)/(J2183*RhoA)/(1+I2183/3)*(D2183-H2183)*DeltaT-(EXP(I2183/10)-1)*(D2183-D2182)</f>
        <v>0.18031864402801337</v>
      </c>
      <c r="L2183" s="24">
        <f>L2182+IF(Limit=Oui,MAX(0,O2182),O2182)</f>
        <v>622.88792080715746</v>
      </c>
      <c r="M2183" s="12">
        <f>Cp*RhoP/(N2183*RhoA)*dP/1000*MassivW</f>
        <v>0.36363292636251698</v>
      </c>
      <c r="N2183" s="24">
        <f>IF(L2183&lt;600,425+0.773*L2183-1.69/1000*L2183^2+2.22/1000^2*L2183^3,IF(L2183&lt;735,666+13002/(738-L2183),IF(L2183&lt;900,545+17820/(L2183-731),650)))</f>
        <v>778.95078753827636</v>
      </c>
      <c r="O2183" s="12">
        <f>LambdaP*MassivW/(dP/1000)/(N2183*RhoA)/(1+M2183/3)*(D2183-L2183)*DeltaT-(EXP(M2183/10)-1)*(D2183-D2182)</f>
        <v>0.18031864402801337</v>
      </c>
      <c r="P2183" s="24">
        <f>P2182+IF(Limit=Oui,MAX(0,S2182),S2182)</f>
        <v>622.88792080715746</v>
      </c>
      <c r="Q2183" s="12">
        <f>Cp*RhoP/(R2183*RhoA)*dP/1000*MassivSI</f>
        <v>0.36363292636251698</v>
      </c>
      <c r="R2183" s="24">
        <f>IF(P2183&lt;600,425+0.773*P2183-1.69/1000*P2183^2+2.22/1000^2*P2183^3,IF(P2183&lt;735,666+13002/(738-P2183),IF(P2183&lt;900,545+17820/(P2183-731),650)))</f>
        <v>778.95078753827636</v>
      </c>
      <c r="S2183" s="12">
        <f>LambdaP*MassivSI/(dP/1000)/(R2183*RhoA)/(1+Q2183/3)*(D2183-P2183)*DeltaT-(EXP(Q2183/10)-1)*(D2183-D2182)</f>
        <v>0.18031864402801337</v>
      </c>
    </row>
    <row r="2184" spans="2:19" x14ac:dyDescent="0.25">
      <c r="B2184" s="3">
        <f t="shared" si="132"/>
        <v>10830</v>
      </c>
      <c r="C2184" s="14">
        <f t="shared" si="133"/>
        <v>180.5</v>
      </c>
      <c r="D2184" s="11">
        <f t="shared" si="134"/>
        <v>1110.1544072469355</v>
      </c>
      <c r="E2184" s="11">
        <f t="shared" si="135"/>
        <v>623.06823945118549</v>
      </c>
      <c r="F2184" s="11">
        <f>L2184</f>
        <v>623.06823945118549</v>
      </c>
      <c r="G2184" s="11">
        <f>P2184</f>
        <v>623.06823945118549</v>
      </c>
      <c r="H2184" s="24">
        <f>H2183+IF(Limit=Oui,MAX(0,K2183),K2183)</f>
        <v>623.06823945118549</v>
      </c>
      <c r="I2184" s="12">
        <f>Cp*RhoP/(J2184*RhoA)*dP/1000*MassivSS</f>
        <v>0.36355021898952194</v>
      </c>
      <c r="J2184" s="24">
        <f>IF(H2184&lt;600,425+0.773*H2184-1.69/1000*H2184^2+2.22/1000^2*H2184^3,IF(H2184&lt;735,666+13002/(738-H2184),IF(H2184&lt;900,545+17820/(H2184-731),650)))</f>
        <v>779.12799819574423</v>
      </c>
      <c r="K2184" s="12">
        <f>LambdaP*MassivSS/(dP/1000)/(J2184*RhoA)/(1+I2184/3)*(D2184-H2184)*DeltaT-(EXP(I2184/10)-1)*(D2184-D2183)</f>
        <v>0.18024159541439791</v>
      </c>
      <c r="L2184" s="24">
        <f>L2183+IF(Limit=Oui,MAX(0,O2183),O2183)</f>
        <v>623.06823945118549</v>
      </c>
      <c r="M2184" s="12">
        <f>Cp*RhoP/(N2184*RhoA)*dP/1000*MassivW</f>
        <v>0.36355021898952194</v>
      </c>
      <c r="N2184" s="24">
        <f>IF(L2184&lt;600,425+0.773*L2184-1.69/1000*L2184^2+2.22/1000^2*L2184^3,IF(L2184&lt;735,666+13002/(738-L2184),IF(L2184&lt;900,545+17820/(L2184-731),650)))</f>
        <v>779.12799819574423</v>
      </c>
      <c r="O2184" s="12">
        <f>LambdaP*MassivW/(dP/1000)/(N2184*RhoA)/(1+M2184/3)*(D2184-L2184)*DeltaT-(EXP(M2184/10)-1)*(D2184-D2183)</f>
        <v>0.18024159541439791</v>
      </c>
      <c r="P2184" s="24">
        <f>P2183+IF(Limit=Oui,MAX(0,S2183),S2183)</f>
        <v>623.06823945118549</v>
      </c>
      <c r="Q2184" s="12">
        <f>Cp*RhoP/(R2184*RhoA)*dP/1000*MassivSI</f>
        <v>0.36355021898952194</v>
      </c>
      <c r="R2184" s="24">
        <f>IF(P2184&lt;600,425+0.773*P2184-1.69/1000*P2184^2+2.22/1000^2*P2184^3,IF(P2184&lt;735,666+13002/(738-P2184),IF(P2184&lt;900,545+17820/(P2184-731),650)))</f>
        <v>779.12799819574423</v>
      </c>
      <c r="S2184" s="12">
        <f>LambdaP*MassivSI/(dP/1000)/(R2184*RhoA)/(1+Q2184/3)*(D2184-P2184)*DeltaT-(EXP(Q2184/10)-1)*(D2184-D2183)</f>
        <v>0.18024159541439791</v>
      </c>
    </row>
    <row r="2185" spans="2:19" x14ac:dyDescent="0.25">
      <c r="B2185" s="3">
        <f t="shared" si="132"/>
        <v>10835</v>
      </c>
      <c r="C2185" s="14">
        <f t="shared" si="133"/>
        <v>180.58333333333334</v>
      </c>
      <c r="D2185" s="11">
        <f t="shared" si="134"/>
        <v>1110.2235177630394</v>
      </c>
      <c r="E2185" s="11">
        <f t="shared" si="135"/>
        <v>623.24848104659986</v>
      </c>
      <c r="F2185" s="11">
        <f>L2185</f>
        <v>623.24848104659986</v>
      </c>
      <c r="G2185" s="11">
        <f>P2185</f>
        <v>623.24848104659986</v>
      </c>
      <c r="H2185" s="24">
        <f>H2184+IF(Limit=Oui,MAX(0,K2184),K2184)</f>
        <v>623.24848104659986</v>
      </c>
      <c r="I2185" s="12">
        <f>Cp*RhoP/(J2185*RhoA)*dP/1000*MassivSS</f>
        <v>0.36346732496106804</v>
      </c>
      <c r="J2185" s="24">
        <f>IF(H2185&lt;600,425+0.773*H2185-1.69/1000*H2185^2+2.22/1000^2*H2185^3,IF(H2185&lt;735,666+13002/(738-H2185),IF(H2185&lt;900,545+17820/(H2185-731),650)))</f>
        <v>779.30568970751517</v>
      </c>
      <c r="K2185" s="12">
        <f>LambdaP*MassivSS/(dP/1000)/(J2185*RhoA)/(1+I2185/3)*(D2185-H2185)*DeltaT-(EXP(I2185/10)-1)*(D2185-D2184)</f>
        <v>0.18016449485244412</v>
      </c>
      <c r="L2185" s="24">
        <f>L2184+IF(Limit=Oui,MAX(0,O2184),O2184)</f>
        <v>623.24848104659986</v>
      </c>
      <c r="M2185" s="12">
        <f>Cp*RhoP/(N2185*RhoA)*dP/1000*MassivW</f>
        <v>0.36346732496106804</v>
      </c>
      <c r="N2185" s="24">
        <f>IF(L2185&lt;600,425+0.773*L2185-1.69/1000*L2185^2+2.22/1000^2*L2185^3,IF(L2185&lt;735,666+13002/(738-L2185),IF(L2185&lt;900,545+17820/(L2185-731),650)))</f>
        <v>779.30568970751517</v>
      </c>
      <c r="O2185" s="12">
        <f>LambdaP*MassivW/(dP/1000)/(N2185*RhoA)/(1+M2185/3)*(D2185-L2185)*DeltaT-(EXP(M2185/10)-1)*(D2185-D2184)</f>
        <v>0.18016449485244412</v>
      </c>
      <c r="P2185" s="24">
        <f>P2184+IF(Limit=Oui,MAX(0,S2184),S2184)</f>
        <v>623.24848104659986</v>
      </c>
      <c r="Q2185" s="12">
        <f>Cp*RhoP/(R2185*RhoA)*dP/1000*MassivSI</f>
        <v>0.36346732496106804</v>
      </c>
      <c r="R2185" s="24">
        <f>IF(P2185&lt;600,425+0.773*P2185-1.69/1000*P2185^2+2.22/1000^2*P2185^3,IF(P2185&lt;735,666+13002/(738-P2185),IF(P2185&lt;900,545+17820/(P2185-731),650)))</f>
        <v>779.30568970751517</v>
      </c>
      <c r="S2185" s="12">
        <f>LambdaP*MassivSI/(dP/1000)/(R2185*RhoA)/(1+Q2185/3)*(D2185-P2185)*DeltaT-(EXP(Q2185/10)-1)*(D2185-D2184)</f>
        <v>0.18016449485244412</v>
      </c>
    </row>
    <row r="2186" spans="2:19" x14ac:dyDescent="0.25">
      <c r="B2186" s="3">
        <f t="shared" si="132"/>
        <v>10840</v>
      </c>
      <c r="C2186" s="14">
        <f t="shared" si="133"/>
        <v>180.66666666666666</v>
      </c>
      <c r="D2186" s="11">
        <f t="shared" si="134"/>
        <v>1110.2925964162944</v>
      </c>
      <c r="E2186" s="11">
        <f t="shared" si="135"/>
        <v>623.42864554145228</v>
      </c>
      <c r="F2186" s="11">
        <f>L2186</f>
        <v>623.42864554145228</v>
      </c>
      <c r="G2186" s="11">
        <f>P2186</f>
        <v>623.42864554145228</v>
      </c>
      <c r="H2186" s="24">
        <f>H2185+IF(Limit=Oui,MAX(0,K2185),K2185)</f>
        <v>623.42864554145228</v>
      </c>
      <c r="I2186" s="12">
        <f>Cp*RhoP/(J2186*RhoA)*dP/1000*MassivSS</f>
        <v>0.36338424369135663</v>
      </c>
      <c r="J2186" s="24">
        <f>IF(H2186&lt;600,425+0.773*H2186-1.69/1000*H2186^2+2.22/1000^2*H2186^3,IF(H2186&lt;735,666+13002/(738-H2186),IF(H2186&lt;900,545+17820/(H2186-731),650)))</f>
        <v>779.48386393305816</v>
      </c>
      <c r="K2186" s="12">
        <f>LambdaP*MassivSS/(dP/1000)/(J2186*RhoA)/(1+I2186/3)*(D2186-H2186)*DeltaT-(EXP(I2186/10)-1)*(D2186-D2185)</f>
        <v>0.180087342150308</v>
      </c>
      <c r="L2186" s="24">
        <f>L2185+IF(Limit=Oui,MAX(0,O2185),O2185)</f>
        <v>623.42864554145228</v>
      </c>
      <c r="M2186" s="12">
        <f>Cp*RhoP/(N2186*RhoA)*dP/1000*MassivW</f>
        <v>0.36338424369135663</v>
      </c>
      <c r="N2186" s="24">
        <f>IF(L2186&lt;600,425+0.773*L2186-1.69/1000*L2186^2+2.22/1000^2*L2186^3,IF(L2186&lt;735,666+13002/(738-L2186),IF(L2186&lt;900,545+17820/(L2186-731),650)))</f>
        <v>779.48386393305816</v>
      </c>
      <c r="O2186" s="12">
        <f>LambdaP*MassivW/(dP/1000)/(N2186*RhoA)/(1+M2186/3)*(D2186-L2186)*DeltaT-(EXP(M2186/10)-1)*(D2186-D2185)</f>
        <v>0.180087342150308</v>
      </c>
      <c r="P2186" s="24">
        <f>P2185+IF(Limit=Oui,MAX(0,S2185),S2185)</f>
        <v>623.42864554145228</v>
      </c>
      <c r="Q2186" s="12">
        <f>Cp*RhoP/(R2186*RhoA)*dP/1000*MassivSI</f>
        <v>0.36338424369135663</v>
      </c>
      <c r="R2186" s="24">
        <f>IF(P2186&lt;600,425+0.773*P2186-1.69/1000*P2186^2+2.22/1000^2*P2186^3,IF(P2186&lt;735,666+13002/(738-P2186),IF(P2186&lt;900,545+17820/(P2186-731),650)))</f>
        <v>779.48386393305816</v>
      </c>
      <c r="S2186" s="12">
        <f>LambdaP*MassivSI/(dP/1000)/(R2186*RhoA)/(1+Q2186/3)*(D2186-P2186)*DeltaT-(EXP(Q2186/10)-1)*(D2186-D2185)</f>
        <v>0.180087342150308</v>
      </c>
    </row>
    <row r="2187" spans="2:19" x14ac:dyDescent="0.25">
      <c r="B2187" s="3">
        <f t="shared" si="132"/>
        <v>10845</v>
      </c>
      <c r="C2187" s="14">
        <f t="shared" si="133"/>
        <v>180.75</v>
      </c>
      <c r="D2187" s="11">
        <f t="shared" si="134"/>
        <v>1110.3616432360677</v>
      </c>
      <c r="E2187" s="11">
        <f t="shared" si="135"/>
        <v>623.60873288360256</v>
      </c>
      <c r="F2187" s="11">
        <f>L2187</f>
        <v>623.60873288360256</v>
      </c>
      <c r="G2187" s="11">
        <f>P2187</f>
        <v>623.60873288360256</v>
      </c>
      <c r="H2187" s="24">
        <f>H2186+IF(Limit=Oui,MAX(0,K2186),K2186)</f>
        <v>623.60873288360256</v>
      </c>
      <c r="I2187" s="12">
        <f>Cp*RhoP/(J2187*RhoA)*dP/1000*MassivSS</f>
        <v>0.36330097459230026</v>
      </c>
      <c r="J2187" s="24">
        <f>IF(H2187&lt;600,425+0.773*H2187-1.69/1000*H2187^2+2.22/1000^2*H2187^3,IF(H2187&lt;735,666+13002/(738-H2187),IF(H2187&lt;900,545+17820/(H2187-731),650)))</f>
        <v>779.66252274109331</v>
      </c>
      <c r="K2187" s="12">
        <f>LambdaP*MassivSS/(dP/1000)/(J2187*RhoA)/(1+I2187/3)*(D2187-H2187)*DeltaT-(EXP(I2187/10)-1)*(D2187-D2186)</f>
        <v>0.18001013711529232</v>
      </c>
      <c r="L2187" s="24">
        <f>L2186+IF(Limit=Oui,MAX(0,O2186),O2186)</f>
        <v>623.60873288360256</v>
      </c>
      <c r="M2187" s="12">
        <f>Cp*RhoP/(N2187*RhoA)*dP/1000*MassivW</f>
        <v>0.36330097459230026</v>
      </c>
      <c r="N2187" s="24">
        <f>IF(L2187&lt;600,425+0.773*L2187-1.69/1000*L2187^2+2.22/1000^2*L2187^3,IF(L2187&lt;735,666+13002/(738-L2187),IF(L2187&lt;900,545+17820/(L2187-731),650)))</f>
        <v>779.66252274109331</v>
      </c>
      <c r="O2187" s="12">
        <f>LambdaP*MassivW/(dP/1000)/(N2187*RhoA)/(1+M2187/3)*(D2187-L2187)*DeltaT-(EXP(M2187/10)-1)*(D2187-D2186)</f>
        <v>0.18001013711529232</v>
      </c>
      <c r="P2187" s="24">
        <f>P2186+IF(Limit=Oui,MAX(0,S2186),S2186)</f>
        <v>623.60873288360256</v>
      </c>
      <c r="Q2187" s="12">
        <f>Cp*RhoP/(R2187*RhoA)*dP/1000*MassivSI</f>
        <v>0.36330097459230026</v>
      </c>
      <c r="R2187" s="24">
        <f>IF(P2187&lt;600,425+0.773*P2187-1.69/1000*P2187^2+2.22/1000^2*P2187^3,IF(P2187&lt;735,666+13002/(738-P2187),IF(P2187&lt;900,545+17820/(P2187-731),650)))</f>
        <v>779.66252274109331</v>
      </c>
      <c r="S2187" s="12">
        <f>LambdaP*MassivSI/(dP/1000)/(R2187*RhoA)/(1+Q2187/3)*(D2187-P2187)*DeltaT-(EXP(Q2187/10)-1)*(D2187-D2186)</f>
        <v>0.18001013711529232</v>
      </c>
    </row>
    <row r="2188" spans="2:19" x14ac:dyDescent="0.25">
      <c r="B2188" s="3">
        <f t="shared" si="132"/>
        <v>10850</v>
      </c>
      <c r="C2188" s="14">
        <f t="shared" si="133"/>
        <v>180.83333333333334</v>
      </c>
      <c r="D2188" s="11">
        <f t="shared" si="134"/>
        <v>1110.4306582516856</v>
      </c>
      <c r="E2188" s="11">
        <f t="shared" si="135"/>
        <v>623.7887430207179</v>
      </c>
      <c r="F2188" s="11">
        <f>L2188</f>
        <v>623.7887430207179</v>
      </c>
      <c r="G2188" s="11">
        <f>P2188</f>
        <v>623.7887430207179</v>
      </c>
      <c r="H2188" s="24">
        <f>H2187+IF(Limit=Oui,MAX(0,K2187),K2187)</f>
        <v>623.7887430207179</v>
      </c>
      <c r="I2188" s="12">
        <f>Cp*RhoP/(J2188*RhoA)*dP/1000*MassivSS</f>
        <v>0.36321751707351257</v>
      </c>
      <c r="J2188" s="24">
        <f>IF(H2188&lt;600,425+0.773*H2188-1.69/1000*H2188^2+2.22/1000^2*H2188^3,IF(H2188&lt;735,666+13002/(738-H2188),IF(H2188&lt;900,545+17820/(H2188-731),650)))</f>
        <v>779.84166800964772</v>
      </c>
      <c r="K2188" s="12">
        <f>LambdaP*MassivSS/(dP/1000)/(J2188*RhoA)/(1+I2188/3)*(D2188-H2188)*DeltaT-(EXP(I2188/10)-1)*(D2188-D2187)</f>
        <v>0.17993287955385892</v>
      </c>
      <c r="L2188" s="24">
        <f>L2187+IF(Limit=Oui,MAX(0,O2187),O2187)</f>
        <v>623.7887430207179</v>
      </c>
      <c r="M2188" s="12">
        <f>Cp*RhoP/(N2188*RhoA)*dP/1000*MassivW</f>
        <v>0.36321751707351257</v>
      </c>
      <c r="N2188" s="24">
        <f>IF(L2188&lt;600,425+0.773*L2188-1.69/1000*L2188^2+2.22/1000^2*L2188^3,IF(L2188&lt;735,666+13002/(738-L2188),IF(L2188&lt;900,545+17820/(L2188-731),650)))</f>
        <v>779.84166800964772</v>
      </c>
      <c r="O2188" s="12">
        <f>LambdaP*MassivW/(dP/1000)/(N2188*RhoA)/(1+M2188/3)*(D2188-L2188)*DeltaT-(EXP(M2188/10)-1)*(D2188-D2187)</f>
        <v>0.17993287955385892</v>
      </c>
      <c r="P2188" s="24">
        <f>P2187+IF(Limit=Oui,MAX(0,S2187),S2187)</f>
        <v>623.7887430207179</v>
      </c>
      <c r="Q2188" s="12">
        <f>Cp*RhoP/(R2188*RhoA)*dP/1000*MassivSI</f>
        <v>0.36321751707351257</v>
      </c>
      <c r="R2188" s="24">
        <f>IF(P2188&lt;600,425+0.773*P2188-1.69/1000*P2188^2+2.22/1000^2*P2188^3,IF(P2188&lt;735,666+13002/(738-P2188),IF(P2188&lt;900,545+17820/(P2188-731),650)))</f>
        <v>779.84166800964772</v>
      </c>
      <c r="S2188" s="12">
        <f>LambdaP*MassivSI/(dP/1000)/(R2188*RhoA)/(1+Q2188/3)*(D2188-P2188)*DeltaT-(EXP(Q2188/10)-1)*(D2188-D2187)</f>
        <v>0.17993287955385892</v>
      </c>
    </row>
    <row r="2189" spans="2:19" x14ac:dyDescent="0.25">
      <c r="B2189" s="3">
        <f t="shared" si="132"/>
        <v>10855</v>
      </c>
      <c r="C2189" s="14">
        <f t="shared" si="133"/>
        <v>180.91666666666666</v>
      </c>
      <c r="D2189" s="11">
        <f t="shared" si="134"/>
        <v>1110.4996414924328</v>
      </c>
      <c r="E2189" s="11">
        <f t="shared" si="135"/>
        <v>623.96867590027171</v>
      </c>
      <c r="F2189" s="11">
        <f>L2189</f>
        <v>623.96867590027171</v>
      </c>
      <c r="G2189" s="11">
        <f>P2189</f>
        <v>623.96867590027171</v>
      </c>
      <c r="H2189" s="24">
        <f>H2188+IF(Limit=Oui,MAX(0,K2188),K2188)</f>
        <v>623.96867590027171</v>
      </c>
      <c r="I2189" s="12">
        <f>Cp*RhoP/(J2189*RhoA)*dP/1000*MassivSS</f>
        <v>0.36313387054229734</v>
      </c>
      <c r="J2189" s="24">
        <f>IF(H2189&lt;600,425+0.773*H2189-1.69/1000*H2189^2+2.22/1000^2*H2189^3,IF(H2189&lt;735,666+13002/(738-H2189),IF(H2189&lt;900,545+17820/(H2189-731),650)))</f>
        <v>780.02130162611149</v>
      </c>
      <c r="K2189" s="12">
        <f>LambdaP*MassivSS/(dP/1000)/(J2189*RhoA)/(1+I2189/3)*(D2189-H2189)*DeltaT-(EXP(I2189/10)-1)*(D2189-D2188)</f>
        <v>0.17985556927161631</v>
      </c>
      <c r="L2189" s="24">
        <f>L2188+IF(Limit=Oui,MAX(0,O2188),O2188)</f>
        <v>623.96867590027171</v>
      </c>
      <c r="M2189" s="12">
        <f>Cp*RhoP/(N2189*RhoA)*dP/1000*MassivW</f>
        <v>0.36313387054229734</v>
      </c>
      <c r="N2189" s="24">
        <f>IF(L2189&lt;600,425+0.773*L2189-1.69/1000*L2189^2+2.22/1000^2*L2189^3,IF(L2189&lt;735,666+13002/(738-L2189),IF(L2189&lt;900,545+17820/(L2189-731),650)))</f>
        <v>780.02130162611149</v>
      </c>
      <c r="O2189" s="12">
        <f>LambdaP*MassivW/(dP/1000)/(N2189*RhoA)/(1+M2189/3)*(D2189-L2189)*DeltaT-(EXP(M2189/10)-1)*(D2189-D2188)</f>
        <v>0.17985556927161631</v>
      </c>
      <c r="P2189" s="24">
        <f>P2188+IF(Limit=Oui,MAX(0,S2188),S2188)</f>
        <v>623.96867590027171</v>
      </c>
      <c r="Q2189" s="12">
        <f>Cp*RhoP/(R2189*RhoA)*dP/1000*MassivSI</f>
        <v>0.36313387054229734</v>
      </c>
      <c r="R2189" s="24">
        <f>IF(P2189&lt;600,425+0.773*P2189-1.69/1000*P2189^2+2.22/1000^2*P2189^3,IF(P2189&lt;735,666+13002/(738-P2189),IF(P2189&lt;900,545+17820/(P2189-731),650)))</f>
        <v>780.02130162611149</v>
      </c>
      <c r="S2189" s="12">
        <f>LambdaP*MassivSI/(dP/1000)/(R2189*RhoA)/(1+Q2189/3)*(D2189-P2189)*DeltaT-(EXP(Q2189/10)-1)*(D2189-D2188)</f>
        <v>0.17985556927161631</v>
      </c>
    </row>
    <row r="2190" spans="2:19" x14ac:dyDescent="0.25">
      <c r="B2190" s="3">
        <f t="shared" si="132"/>
        <v>10860</v>
      </c>
      <c r="C2190" s="14">
        <f t="shared" si="133"/>
        <v>181</v>
      </c>
      <c r="D2190" s="11">
        <f t="shared" si="134"/>
        <v>1110.5685929875551</v>
      </c>
      <c r="E2190" s="11">
        <f t="shared" si="135"/>
        <v>624.14853146954329</v>
      </c>
      <c r="F2190" s="11">
        <f>L2190</f>
        <v>624.14853146954329</v>
      </c>
      <c r="G2190" s="11">
        <f>P2190</f>
        <v>624.14853146954329</v>
      </c>
      <c r="H2190" s="24">
        <f>H2189+IF(Limit=Oui,MAX(0,K2189),K2189)</f>
        <v>624.14853146954329</v>
      </c>
      <c r="I2190" s="12">
        <f>Cp*RhoP/(J2190*RhoA)*dP/1000*MassivSS</f>
        <v>0.36305003440363931</v>
      </c>
      <c r="J2190" s="24">
        <f>IF(H2190&lt;600,425+0.773*H2190-1.69/1000*H2190^2+2.22/1000^2*H2190^3,IF(H2190&lt;735,666+13002/(738-H2190),IF(H2190&lt;900,545+17820/(H2190-731),650)))</f>
        <v>780.2014254872945</v>
      </c>
      <c r="K2190" s="12">
        <f>LambdaP*MassivSS/(dP/1000)/(J2190*RhoA)/(1+I2190/3)*(D2190-H2190)*DeltaT-(EXP(I2190/10)-1)*(D2190-D2189)</f>
        <v>0.17977820607321551</v>
      </c>
      <c r="L2190" s="24">
        <f>L2189+IF(Limit=Oui,MAX(0,O2189),O2189)</f>
        <v>624.14853146954329</v>
      </c>
      <c r="M2190" s="12">
        <f>Cp*RhoP/(N2190*RhoA)*dP/1000*MassivW</f>
        <v>0.36305003440363931</v>
      </c>
      <c r="N2190" s="24">
        <f>IF(L2190&lt;600,425+0.773*L2190-1.69/1000*L2190^2+2.22/1000^2*L2190^3,IF(L2190&lt;735,666+13002/(738-L2190),IF(L2190&lt;900,545+17820/(L2190-731),650)))</f>
        <v>780.2014254872945</v>
      </c>
      <c r="O2190" s="12">
        <f>LambdaP*MassivW/(dP/1000)/(N2190*RhoA)/(1+M2190/3)*(D2190-L2190)*DeltaT-(EXP(M2190/10)-1)*(D2190-D2189)</f>
        <v>0.17977820607321551</v>
      </c>
      <c r="P2190" s="24">
        <f>P2189+IF(Limit=Oui,MAX(0,S2189),S2189)</f>
        <v>624.14853146954329</v>
      </c>
      <c r="Q2190" s="12">
        <f>Cp*RhoP/(R2190*RhoA)*dP/1000*MassivSI</f>
        <v>0.36305003440363931</v>
      </c>
      <c r="R2190" s="24">
        <f>IF(P2190&lt;600,425+0.773*P2190-1.69/1000*P2190^2+2.22/1000^2*P2190^3,IF(P2190&lt;735,666+13002/(738-P2190),IF(P2190&lt;900,545+17820/(P2190-731),650)))</f>
        <v>780.2014254872945</v>
      </c>
      <c r="S2190" s="12">
        <f>LambdaP*MassivSI/(dP/1000)/(R2190*RhoA)/(1+Q2190/3)*(D2190-P2190)*DeltaT-(EXP(Q2190/10)-1)*(D2190-D2189)</f>
        <v>0.17977820607321551</v>
      </c>
    </row>
    <row r="2191" spans="2:19" x14ac:dyDescent="0.25">
      <c r="B2191" s="3">
        <f t="shared" si="132"/>
        <v>10865</v>
      </c>
      <c r="C2191" s="14">
        <f t="shared" si="133"/>
        <v>181.08333333333334</v>
      </c>
      <c r="D2191" s="11">
        <f t="shared" si="134"/>
        <v>1110.6375127662573</v>
      </c>
      <c r="E2191" s="11">
        <f t="shared" si="135"/>
        <v>624.32830967561654</v>
      </c>
      <c r="F2191" s="11">
        <f>L2191</f>
        <v>624.32830967561654</v>
      </c>
      <c r="G2191" s="11">
        <f>P2191</f>
        <v>624.32830967561654</v>
      </c>
      <c r="H2191" s="24">
        <f>H2190+IF(Limit=Oui,MAX(0,K2190),K2190)</f>
        <v>624.32830967561654</v>
      </c>
      <c r="I2191" s="12">
        <f>Cp*RhoP/(J2191*RhoA)*dP/1000*MassivSS</f>
        <v>0.3629660080601923</v>
      </c>
      <c r="J2191" s="24">
        <f>IF(H2191&lt;600,425+0.773*H2191-1.69/1000*H2191^2+2.22/1000^2*H2191^3,IF(H2191&lt;735,666+13002/(738-H2191),IF(H2191&lt;900,545+17820/(H2191-731),650)))</f>
        <v>780.38204149948297</v>
      </c>
      <c r="K2191" s="12">
        <f>LambdaP*MassivSS/(dP/1000)/(J2191*RhoA)/(1+I2191/3)*(D2191-H2191)*DeltaT-(EXP(I2191/10)-1)*(D2191-D2190)</f>
        <v>0.17970078976249651</v>
      </c>
      <c r="L2191" s="24">
        <f>L2190+IF(Limit=Oui,MAX(0,O2190),O2190)</f>
        <v>624.32830967561654</v>
      </c>
      <c r="M2191" s="12">
        <f>Cp*RhoP/(N2191*RhoA)*dP/1000*MassivW</f>
        <v>0.3629660080601923</v>
      </c>
      <c r="N2191" s="24">
        <f>IF(L2191&lt;600,425+0.773*L2191-1.69/1000*L2191^2+2.22/1000^2*L2191^3,IF(L2191&lt;735,666+13002/(738-L2191),IF(L2191&lt;900,545+17820/(L2191-731),650)))</f>
        <v>780.38204149948297</v>
      </c>
      <c r="O2191" s="12">
        <f>LambdaP*MassivW/(dP/1000)/(N2191*RhoA)/(1+M2191/3)*(D2191-L2191)*DeltaT-(EXP(M2191/10)-1)*(D2191-D2190)</f>
        <v>0.17970078976249651</v>
      </c>
      <c r="P2191" s="24">
        <f>P2190+IF(Limit=Oui,MAX(0,S2190),S2190)</f>
        <v>624.32830967561654</v>
      </c>
      <c r="Q2191" s="12">
        <f>Cp*RhoP/(R2191*RhoA)*dP/1000*MassivSI</f>
        <v>0.3629660080601923</v>
      </c>
      <c r="R2191" s="24">
        <f>IF(P2191&lt;600,425+0.773*P2191-1.69/1000*P2191^2+2.22/1000^2*P2191^3,IF(P2191&lt;735,666+13002/(738-P2191),IF(P2191&lt;900,545+17820/(P2191-731),650)))</f>
        <v>780.38204149948297</v>
      </c>
      <c r="S2191" s="12">
        <f>LambdaP*MassivSI/(dP/1000)/(R2191*RhoA)/(1+Q2191/3)*(D2191-P2191)*DeltaT-(EXP(Q2191/10)-1)*(D2191-D2190)</f>
        <v>0.17970078976249651</v>
      </c>
    </row>
    <row r="2192" spans="2:19" x14ac:dyDescent="0.25">
      <c r="B2192" s="3">
        <f t="shared" si="132"/>
        <v>10870</v>
      </c>
      <c r="C2192" s="14">
        <f t="shared" si="133"/>
        <v>181.16666666666666</v>
      </c>
      <c r="D2192" s="11">
        <f t="shared" si="134"/>
        <v>1110.7064008577038</v>
      </c>
      <c r="E2192" s="11">
        <f t="shared" si="135"/>
        <v>624.50801046537902</v>
      </c>
      <c r="F2192" s="11">
        <f>L2192</f>
        <v>624.50801046537902</v>
      </c>
      <c r="G2192" s="11">
        <f>P2192</f>
        <v>624.50801046537902</v>
      </c>
      <c r="H2192" s="24">
        <f>H2191+IF(Limit=Oui,MAX(0,K2191),K2191)</f>
        <v>624.50801046537902</v>
      </c>
      <c r="I2192" s="12">
        <f>Cp*RhoP/(J2192*RhoA)*dP/1000*MassivSS</f>
        <v>0.36288179091226996</v>
      </c>
      <c r="J2192" s="24">
        <f>IF(H2192&lt;600,425+0.773*H2192-1.69/1000*H2192^2+2.22/1000^2*H2192^3,IF(H2192&lt;735,666+13002/(738-H2192),IF(H2192&lt;900,545+17820/(H2192-731),650)))</f>
        <v>780.56315157849713</v>
      </c>
      <c r="K2192" s="12">
        <f>LambdaP*MassivSS/(dP/1000)/(J2192*RhoA)/(1+I2192/3)*(D2192-H2192)*DeltaT-(EXP(I2192/10)-1)*(D2192-D2191)</f>
        <v>0.17962332014239216</v>
      </c>
      <c r="L2192" s="24">
        <f>L2191+IF(Limit=Oui,MAX(0,O2191),O2191)</f>
        <v>624.50801046537902</v>
      </c>
      <c r="M2192" s="12">
        <f>Cp*RhoP/(N2192*RhoA)*dP/1000*MassivW</f>
        <v>0.36288179091226996</v>
      </c>
      <c r="N2192" s="24">
        <f>IF(L2192&lt;600,425+0.773*L2192-1.69/1000*L2192^2+2.22/1000^2*L2192^3,IF(L2192&lt;735,666+13002/(738-L2192),IF(L2192&lt;900,545+17820/(L2192-731),650)))</f>
        <v>780.56315157849713</v>
      </c>
      <c r="O2192" s="12">
        <f>LambdaP*MassivW/(dP/1000)/(N2192*RhoA)/(1+M2192/3)*(D2192-L2192)*DeltaT-(EXP(M2192/10)-1)*(D2192-D2191)</f>
        <v>0.17962332014239216</v>
      </c>
      <c r="P2192" s="24">
        <f>P2191+IF(Limit=Oui,MAX(0,S2191),S2191)</f>
        <v>624.50801046537902</v>
      </c>
      <c r="Q2192" s="12">
        <f>Cp*RhoP/(R2192*RhoA)*dP/1000*MassivSI</f>
        <v>0.36288179091226996</v>
      </c>
      <c r="R2192" s="24">
        <f>IF(P2192&lt;600,425+0.773*P2192-1.69/1000*P2192^2+2.22/1000^2*P2192^3,IF(P2192&lt;735,666+13002/(738-P2192),IF(P2192&lt;900,545+17820/(P2192-731),650)))</f>
        <v>780.56315157849713</v>
      </c>
      <c r="S2192" s="12">
        <f>LambdaP*MassivSI/(dP/1000)/(R2192*RhoA)/(1+Q2192/3)*(D2192-P2192)*DeltaT-(EXP(Q2192/10)-1)*(D2192-D2191)</f>
        <v>0.17962332014239216</v>
      </c>
    </row>
    <row r="2193" spans="2:19" x14ac:dyDescent="0.25">
      <c r="B2193" s="3">
        <f t="shared" si="132"/>
        <v>10875</v>
      </c>
      <c r="C2193" s="14">
        <f t="shared" si="133"/>
        <v>181.25</v>
      </c>
      <c r="D2193" s="11">
        <f t="shared" si="134"/>
        <v>1110.7752572910188</v>
      </c>
      <c r="E2193" s="11">
        <f t="shared" si="135"/>
        <v>624.68763378552137</v>
      </c>
      <c r="F2193" s="11">
        <f>L2193</f>
        <v>624.68763378552137</v>
      </c>
      <c r="G2193" s="11">
        <f>P2193</f>
        <v>624.68763378552137</v>
      </c>
      <c r="H2193" s="24">
        <f>H2192+IF(Limit=Oui,MAX(0,K2192),K2192)</f>
        <v>624.68763378552137</v>
      </c>
      <c r="I2193" s="12">
        <f>Cp*RhoP/(J2193*RhoA)*dP/1000*MassivSS</f>
        <v>0.36279738235783415</v>
      </c>
      <c r="J2193" s="24">
        <f>IF(H2193&lt;600,425+0.773*H2193-1.69/1000*H2193^2+2.22/1000^2*H2193^3,IF(H2193&lt;735,666+13002/(738-H2193),IF(H2193&lt;900,545+17820/(H2193-731),650)))</f>
        <v>780.74475764974932</v>
      </c>
      <c r="K2193" s="12">
        <f>LambdaP*MassivSS/(dP/1000)/(J2193*RhoA)/(1+I2193/3)*(D2193-H2193)*DeltaT-(EXP(I2193/10)-1)*(D2193-D2192)</f>
        <v>0.17954579701495726</v>
      </c>
      <c r="L2193" s="24">
        <f>L2192+IF(Limit=Oui,MAX(0,O2192),O2192)</f>
        <v>624.68763378552137</v>
      </c>
      <c r="M2193" s="12">
        <f>Cp*RhoP/(N2193*RhoA)*dP/1000*MassivW</f>
        <v>0.36279738235783415</v>
      </c>
      <c r="N2193" s="24">
        <f>IF(L2193&lt;600,425+0.773*L2193-1.69/1000*L2193^2+2.22/1000^2*L2193^3,IF(L2193&lt;735,666+13002/(738-L2193),IF(L2193&lt;900,545+17820/(L2193-731),650)))</f>
        <v>780.74475764974932</v>
      </c>
      <c r="O2193" s="12">
        <f>LambdaP*MassivW/(dP/1000)/(N2193*RhoA)/(1+M2193/3)*(D2193-L2193)*DeltaT-(EXP(M2193/10)-1)*(D2193-D2192)</f>
        <v>0.17954579701495726</v>
      </c>
      <c r="P2193" s="24">
        <f>P2192+IF(Limit=Oui,MAX(0,S2192),S2192)</f>
        <v>624.68763378552137</v>
      </c>
      <c r="Q2193" s="12">
        <f>Cp*RhoP/(R2193*RhoA)*dP/1000*MassivSI</f>
        <v>0.36279738235783415</v>
      </c>
      <c r="R2193" s="24">
        <f>IF(P2193&lt;600,425+0.773*P2193-1.69/1000*P2193^2+2.22/1000^2*P2193^3,IF(P2193&lt;735,666+13002/(738-P2193),IF(P2193&lt;900,545+17820/(P2193-731),650)))</f>
        <v>780.74475764974932</v>
      </c>
      <c r="S2193" s="12">
        <f>LambdaP*MassivSI/(dP/1000)/(R2193*RhoA)/(1+Q2193/3)*(D2193-P2193)*DeltaT-(EXP(Q2193/10)-1)*(D2193-D2192)</f>
        <v>0.17954579701495726</v>
      </c>
    </row>
    <row r="2194" spans="2:19" x14ac:dyDescent="0.25">
      <c r="B2194" s="3">
        <f t="shared" si="132"/>
        <v>10880</v>
      </c>
      <c r="C2194" s="14">
        <f t="shared" si="133"/>
        <v>181.33333333333334</v>
      </c>
      <c r="D2194" s="11">
        <f t="shared" si="134"/>
        <v>1110.8440820952867</v>
      </c>
      <c r="E2194" s="11">
        <f t="shared" si="135"/>
        <v>624.86717958253632</v>
      </c>
      <c r="F2194" s="11">
        <f>L2194</f>
        <v>624.86717958253632</v>
      </c>
      <c r="G2194" s="11">
        <f>P2194</f>
        <v>624.86717958253632</v>
      </c>
      <c r="H2194" s="24">
        <f>H2193+IF(Limit=Oui,MAX(0,K2193),K2193)</f>
        <v>624.86717958253632</v>
      </c>
      <c r="I2194" s="12">
        <f>Cp*RhoP/(J2194*RhoA)*dP/1000*MassivSS</f>
        <v>0.36271278179248517</v>
      </c>
      <c r="J2194" s="24">
        <f>IF(H2194&lt;600,425+0.773*H2194-1.69/1000*H2194^2+2.22/1000^2*H2194^3,IF(H2194&lt;735,666+13002/(738-H2194),IF(H2194&lt;900,545+17820/(H2194-731),650)))</f>
        <v>780.92686164830161</v>
      </c>
      <c r="K2194" s="12">
        <f>LambdaP*MassivSS/(dP/1000)/(J2194*RhoA)/(1+I2194/3)*(D2194-H2194)*DeltaT-(EXP(I2194/10)-1)*(D2194-D2193)</f>
        <v>0.17946822018132333</v>
      </c>
      <c r="L2194" s="24">
        <f>L2193+IF(Limit=Oui,MAX(0,O2193),O2193)</f>
        <v>624.86717958253632</v>
      </c>
      <c r="M2194" s="12">
        <f>Cp*RhoP/(N2194*RhoA)*dP/1000*MassivW</f>
        <v>0.36271278179248517</v>
      </c>
      <c r="N2194" s="24">
        <f>IF(L2194&lt;600,425+0.773*L2194-1.69/1000*L2194^2+2.22/1000^2*L2194^3,IF(L2194&lt;735,666+13002/(738-L2194),IF(L2194&lt;900,545+17820/(L2194-731),650)))</f>
        <v>780.92686164830161</v>
      </c>
      <c r="O2194" s="12">
        <f>LambdaP*MassivW/(dP/1000)/(N2194*RhoA)/(1+M2194/3)*(D2194-L2194)*DeltaT-(EXP(M2194/10)-1)*(D2194-D2193)</f>
        <v>0.17946822018132333</v>
      </c>
      <c r="P2194" s="24">
        <f>P2193+IF(Limit=Oui,MAX(0,S2193),S2193)</f>
        <v>624.86717958253632</v>
      </c>
      <c r="Q2194" s="12">
        <f>Cp*RhoP/(R2194*RhoA)*dP/1000*MassivSI</f>
        <v>0.36271278179248517</v>
      </c>
      <c r="R2194" s="24">
        <f>IF(P2194&lt;600,425+0.773*P2194-1.69/1000*P2194^2+2.22/1000^2*P2194^3,IF(P2194&lt;735,666+13002/(738-P2194),IF(P2194&lt;900,545+17820/(P2194-731),650)))</f>
        <v>780.92686164830161</v>
      </c>
      <c r="S2194" s="12">
        <f>LambdaP*MassivSI/(dP/1000)/(R2194*RhoA)/(1+Q2194/3)*(D2194-P2194)*DeltaT-(EXP(Q2194/10)-1)*(D2194-D2193)</f>
        <v>0.17946822018132333</v>
      </c>
    </row>
    <row r="2195" spans="2:19" x14ac:dyDescent="0.25">
      <c r="B2195" s="3">
        <f t="shared" ref="B2195:B2258" si="136">B2194+DeltaT</f>
        <v>10885</v>
      </c>
      <c r="C2195" s="14">
        <f t="shared" ref="C2195:C2258" si="137">B2195/60</f>
        <v>181.41666666666666</v>
      </c>
      <c r="D2195" s="11">
        <f t="shared" ref="D2195:D2258" si="138">20+345*LOG(8*C2195+1,10)</f>
        <v>1110.9128752995516</v>
      </c>
      <c r="E2195" s="11">
        <f t="shared" ref="E2195:E2258" si="139">H2195</f>
        <v>625.04664780271764</v>
      </c>
      <c r="F2195" s="11">
        <f>L2195</f>
        <v>625.04664780271764</v>
      </c>
      <c r="G2195" s="11">
        <f>P2195</f>
        <v>625.04664780271764</v>
      </c>
      <c r="H2195" s="24">
        <f>H2194+IF(Limit=Oui,MAX(0,K2194),K2194)</f>
        <v>625.04664780271764</v>
      </c>
      <c r="I2195" s="12">
        <f>Cp*RhoP/(J2195*RhoA)*dP/1000*MassivSS</f>
        <v>0.36262798860945072</v>
      </c>
      <c r="J2195" s="24">
        <f>IF(H2195&lt;600,425+0.773*H2195-1.69/1000*H2195^2+2.22/1000^2*H2195^3,IF(H2195&lt;735,666+13002/(738-H2195),IF(H2195&lt;900,545+17820/(H2195-731),650)))</f>
        <v>781.10946551892448</v>
      </c>
      <c r="K2195" s="12">
        <f>LambdaP*MassivSS/(dP/1000)/(J2195*RhoA)/(1+I2195/3)*(D2195-H2195)*DeltaT-(EXP(I2195/10)-1)*(D2195-D2194)</f>
        <v>0.17939058944176078</v>
      </c>
      <c r="L2195" s="24">
        <f>L2194+IF(Limit=Oui,MAX(0,O2194),O2194)</f>
        <v>625.04664780271764</v>
      </c>
      <c r="M2195" s="12">
        <f>Cp*RhoP/(N2195*RhoA)*dP/1000*MassivW</f>
        <v>0.36262798860945072</v>
      </c>
      <c r="N2195" s="24">
        <f>IF(L2195&lt;600,425+0.773*L2195-1.69/1000*L2195^2+2.22/1000^2*L2195^3,IF(L2195&lt;735,666+13002/(738-L2195),IF(L2195&lt;900,545+17820/(L2195-731),650)))</f>
        <v>781.10946551892448</v>
      </c>
      <c r="O2195" s="12">
        <f>LambdaP*MassivW/(dP/1000)/(N2195*RhoA)/(1+M2195/3)*(D2195-L2195)*DeltaT-(EXP(M2195/10)-1)*(D2195-D2194)</f>
        <v>0.17939058944176078</v>
      </c>
      <c r="P2195" s="24">
        <f>P2194+IF(Limit=Oui,MAX(0,S2194),S2194)</f>
        <v>625.04664780271764</v>
      </c>
      <c r="Q2195" s="12">
        <f>Cp*RhoP/(R2195*RhoA)*dP/1000*MassivSI</f>
        <v>0.36262798860945072</v>
      </c>
      <c r="R2195" s="24">
        <f>IF(P2195&lt;600,425+0.773*P2195-1.69/1000*P2195^2+2.22/1000^2*P2195^3,IF(P2195&lt;735,666+13002/(738-P2195),IF(P2195&lt;900,545+17820/(P2195-731),650)))</f>
        <v>781.10946551892448</v>
      </c>
      <c r="S2195" s="12">
        <f>LambdaP*MassivSI/(dP/1000)/(R2195*RhoA)/(1+Q2195/3)*(D2195-P2195)*DeltaT-(EXP(Q2195/10)-1)*(D2195-D2194)</f>
        <v>0.17939058944176078</v>
      </c>
    </row>
    <row r="2196" spans="2:19" x14ac:dyDescent="0.25">
      <c r="B2196" s="3">
        <f t="shared" si="136"/>
        <v>10890</v>
      </c>
      <c r="C2196" s="14">
        <f t="shared" si="137"/>
        <v>181.5</v>
      </c>
      <c r="D2196" s="11">
        <f t="shared" si="138"/>
        <v>1110.9816369328173</v>
      </c>
      <c r="E2196" s="11">
        <f t="shared" si="139"/>
        <v>625.22603839215935</v>
      </c>
      <c r="F2196" s="11">
        <f>L2196</f>
        <v>625.22603839215935</v>
      </c>
      <c r="G2196" s="11">
        <f>P2196</f>
        <v>625.22603839215935</v>
      </c>
      <c r="H2196" s="24">
        <f>H2195+IF(Limit=Oui,MAX(0,K2195),K2195)</f>
        <v>625.22603839215935</v>
      </c>
      <c r="I2196" s="12">
        <f>Cp*RhoP/(J2196*RhoA)*dP/1000*MassivSS</f>
        <v>0.36254300219957541</v>
      </c>
      <c r="J2196" s="24">
        <f>IF(H2196&lt;600,425+0.773*H2196-1.69/1000*H2196^2+2.22/1000^2*H2196^3,IF(H2196&lt;735,666+13002/(738-H2196),IF(H2196&lt;900,545+17820/(H2196-731),650)))</f>
        <v>781.29257121615592</v>
      </c>
      <c r="K2196" s="12">
        <f>LambdaP*MassivSS/(dP/1000)/(J2196*RhoA)/(1+I2196/3)*(D2196-H2196)*DeltaT-(EXP(I2196/10)-1)*(D2196-D2195)</f>
        <v>0.17931290459563309</v>
      </c>
      <c r="L2196" s="24">
        <f>L2195+IF(Limit=Oui,MAX(0,O2195),O2195)</f>
        <v>625.22603839215935</v>
      </c>
      <c r="M2196" s="12">
        <f>Cp*RhoP/(N2196*RhoA)*dP/1000*MassivW</f>
        <v>0.36254300219957541</v>
      </c>
      <c r="N2196" s="24">
        <f>IF(L2196&lt;600,425+0.773*L2196-1.69/1000*L2196^2+2.22/1000^2*L2196^3,IF(L2196&lt;735,666+13002/(738-L2196),IF(L2196&lt;900,545+17820/(L2196-731),650)))</f>
        <v>781.29257121615592</v>
      </c>
      <c r="O2196" s="12">
        <f>LambdaP*MassivW/(dP/1000)/(N2196*RhoA)/(1+M2196/3)*(D2196-L2196)*DeltaT-(EXP(M2196/10)-1)*(D2196-D2195)</f>
        <v>0.17931290459563309</v>
      </c>
      <c r="P2196" s="24">
        <f>P2195+IF(Limit=Oui,MAX(0,S2195),S2195)</f>
        <v>625.22603839215935</v>
      </c>
      <c r="Q2196" s="12">
        <f>Cp*RhoP/(R2196*RhoA)*dP/1000*MassivSI</f>
        <v>0.36254300219957541</v>
      </c>
      <c r="R2196" s="24">
        <f>IF(P2196&lt;600,425+0.773*P2196-1.69/1000*P2196^2+2.22/1000^2*P2196^3,IF(P2196&lt;735,666+13002/(738-P2196),IF(P2196&lt;900,545+17820/(P2196-731),650)))</f>
        <v>781.29257121615592</v>
      </c>
      <c r="S2196" s="12">
        <f>LambdaP*MassivSI/(dP/1000)/(R2196*RhoA)/(1+Q2196/3)*(D2196-P2196)*DeltaT-(EXP(Q2196/10)-1)*(D2196-D2195)</f>
        <v>0.17931290459563309</v>
      </c>
    </row>
    <row r="2197" spans="2:19" x14ac:dyDescent="0.25">
      <c r="B2197" s="3">
        <f t="shared" si="136"/>
        <v>10895</v>
      </c>
      <c r="C2197" s="14">
        <f t="shared" si="137"/>
        <v>181.58333333333334</v>
      </c>
      <c r="D2197" s="11">
        <f t="shared" si="138"/>
        <v>1111.0503670240485</v>
      </c>
      <c r="E2197" s="11">
        <f t="shared" si="139"/>
        <v>625.40535129675493</v>
      </c>
      <c r="F2197" s="11">
        <f>L2197</f>
        <v>625.40535129675493</v>
      </c>
      <c r="G2197" s="11">
        <f>P2197</f>
        <v>625.40535129675493</v>
      </c>
      <c r="H2197" s="24">
        <f>H2196+IF(Limit=Oui,MAX(0,K2196),K2196)</f>
        <v>625.40535129675493</v>
      </c>
      <c r="I2197" s="12">
        <f>Cp*RhoP/(J2197*RhoA)*dP/1000*MassivSS</f>
        <v>0.36245782195130943</v>
      </c>
      <c r="J2197" s="24">
        <f>IF(H2197&lt;600,425+0.773*H2197-1.69/1000*H2197^2+2.22/1000^2*H2197^3,IF(H2197&lt;735,666+13002/(738-H2197),IF(H2197&lt;900,545+17820/(H2197-731),650)))</f>
        <v>781.47618070436124</v>
      </c>
      <c r="K2197" s="12">
        <f>LambdaP*MassivSS/(dP/1000)/(J2197*RhoA)/(1+I2197/3)*(D2197-H2197)*DeltaT-(EXP(I2197/10)-1)*(D2197-D2196)</f>
        <v>0.17923516544135931</v>
      </c>
      <c r="L2197" s="24">
        <f>L2196+IF(Limit=Oui,MAX(0,O2196),O2196)</f>
        <v>625.40535129675493</v>
      </c>
      <c r="M2197" s="12">
        <f>Cp*RhoP/(N2197*RhoA)*dP/1000*MassivW</f>
        <v>0.36245782195130943</v>
      </c>
      <c r="N2197" s="24">
        <f>IF(L2197&lt;600,425+0.773*L2197-1.69/1000*L2197^2+2.22/1000^2*L2197^3,IF(L2197&lt;735,666+13002/(738-L2197),IF(L2197&lt;900,545+17820/(L2197-731),650)))</f>
        <v>781.47618070436124</v>
      </c>
      <c r="O2197" s="12">
        <f>LambdaP*MassivW/(dP/1000)/(N2197*RhoA)/(1+M2197/3)*(D2197-L2197)*DeltaT-(EXP(M2197/10)-1)*(D2197-D2196)</f>
        <v>0.17923516544135931</v>
      </c>
      <c r="P2197" s="24">
        <f>P2196+IF(Limit=Oui,MAX(0,S2196),S2196)</f>
        <v>625.40535129675493</v>
      </c>
      <c r="Q2197" s="12">
        <f>Cp*RhoP/(R2197*RhoA)*dP/1000*MassivSI</f>
        <v>0.36245782195130943</v>
      </c>
      <c r="R2197" s="24">
        <f>IF(P2197&lt;600,425+0.773*P2197-1.69/1000*P2197^2+2.22/1000^2*P2197^3,IF(P2197&lt;735,666+13002/(738-P2197),IF(P2197&lt;900,545+17820/(P2197-731),650)))</f>
        <v>781.47618070436124</v>
      </c>
      <c r="S2197" s="12">
        <f>LambdaP*MassivSI/(dP/1000)/(R2197*RhoA)/(1+Q2197/3)*(D2197-P2197)*DeltaT-(EXP(Q2197/10)-1)*(D2197-D2196)</f>
        <v>0.17923516544135931</v>
      </c>
    </row>
    <row r="2198" spans="2:19" x14ac:dyDescent="0.25">
      <c r="B2198" s="3">
        <f t="shared" si="136"/>
        <v>10900</v>
      </c>
      <c r="C2198" s="14">
        <f t="shared" si="137"/>
        <v>181.66666666666666</v>
      </c>
      <c r="D2198" s="11">
        <f t="shared" si="138"/>
        <v>1111.1190656021693</v>
      </c>
      <c r="E2198" s="11">
        <f t="shared" si="139"/>
        <v>625.58458646219628</v>
      </c>
      <c r="F2198" s="11">
        <f>L2198</f>
        <v>625.58458646219628</v>
      </c>
      <c r="G2198" s="11">
        <f>P2198</f>
        <v>625.58458646219628</v>
      </c>
      <c r="H2198" s="24">
        <f>H2197+IF(Limit=Oui,MAX(0,K2197),K2197)</f>
        <v>625.58458646219628</v>
      </c>
      <c r="I2198" s="12">
        <f>Cp*RhoP/(J2198*RhoA)*dP/1000*MassivSS</f>
        <v>0.36237244725069873</v>
      </c>
      <c r="J2198" s="24">
        <f>IF(H2198&lt;600,425+0.773*H2198-1.69/1000*H2198^2+2.22/1000^2*H2198^3,IF(H2198&lt;735,666+13002/(738-H2198),IF(H2198&lt;900,545+17820/(H2198-731),650)))</f>
        <v>781.66029595779241</v>
      </c>
      <c r="K2198" s="12">
        <f>LambdaP*MassivSS/(dP/1000)/(J2198*RhoA)/(1+I2198/3)*(D2198-H2198)*DeltaT-(EXP(I2198/10)-1)*(D2198-D2197)</f>
        <v>0.17915737177650182</v>
      </c>
      <c r="L2198" s="24">
        <f>L2197+IF(Limit=Oui,MAX(0,O2197),O2197)</f>
        <v>625.58458646219628</v>
      </c>
      <c r="M2198" s="12">
        <f>Cp*RhoP/(N2198*RhoA)*dP/1000*MassivW</f>
        <v>0.36237244725069873</v>
      </c>
      <c r="N2198" s="24">
        <f>IF(L2198&lt;600,425+0.773*L2198-1.69/1000*L2198^2+2.22/1000^2*L2198^3,IF(L2198&lt;735,666+13002/(738-L2198),IF(L2198&lt;900,545+17820/(L2198-731),650)))</f>
        <v>781.66029595779241</v>
      </c>
      <c r="O2198" s="12">
        <f>LambdaP*MassivW/(dP/1000)/(N2198*RhoA)/(1+M2198/3)*(D2198-L2198)*DeltaT-(EXP(M2198/10)-1)*(D2198-D2197)</f>
        <v>0.17915737177650182</v>
      </c>
      <c r="P2198" s="24">
        <f>P2197+IF(Limit=Oui,MAX(0,S2197),S2197)</f>
        <v>625.58458646219628</v>
      </c>
      <c r="Q2198" s="12">
        <f>Cp*RhoP/(R2198*RhoA)*dP/1000*MassivSI</f>
        <v>0.36237244725069873</v>
      </c>
      <c r="R2198" s="24">
        <f>IF(P2198&lt;600,425+0.773*P2198-1.69/1000*P2198^2+2.22/1000^2*P2198^3,IF(P2198&lt;735,666+13002/(738-P2198),IF(P2198&lt;900,545+17820/(P2198-731),650)))</f>
        <v>781.66029595779241</v>
      </c>
      <c r="S2198" s="12">
        <f>LambdaP*MassivSI/(dP/1000)/(R2198*RhoA)/(1+Q2198/3)*(D2198-P2198)*DeltaT-(EXP(Q2198/10)-1)*(D2198-D2197)</f>
        <v>0.17915737177650182</v>
      </c>
    </row>
    <row r="2199" spans="2:19" x14ac:dyDescent="0.25">
      <c r="B2199" s="3">
        <f t="shared" si="136"/>
        <v>10905</v>
      </c>
      <c r="C2199" s="14">
        <f t="shared" si="137"/>
        <v>181.75</v>
      </c>
      <c r="D2199" s="11">
        <f t="shared" si="138"/>
        <v>1111.1877326960646</v>
      </c>
      <c r="E2199" s="11">
        <f t="shared" si="139"/>
        <v>625.76374383397274</v>
      </c>
      <c r="F2199" s="11">
        <f>L2199</f>
        <v>625.76374383397274</v>
      </c>
      <c r="G2199" s="11">
        <f>P2199</f>
        <v>625.76374383397274</v>
      </c>
      <c r="H2199" s="24">
        <f>H2198+IF(Limit=Oui,MAX(0,K2198),K2198)</f>
        <v>625.76374383397274</v>
      </c>
      <c r="I2199" s="12">
        <f>Cp*RhoP/(J2199*RhoA)*dP/1000*MassivSS</f>
        <v>0.36228687748137334</v>
      </c>
      <c r="J2199" s="24">
        <f>IF(H2199&lt;600,425+0.773*H2199-1.69/1000*H2199^2+2.22/1000^2*H2199^3,IF(H2199&lt;735,666+13002/(738-H2199),IF(H2199&lt;900,545+17820/(H2199-731),650)))</f>
        <v>781.84491896064833</v>
      </c>
      <c r="K2199" s="12">
        <f>LambdaP*MassivSS/(dP/1000)/(J2199*RhoA)/(1+I2199/3)*(D2199-H2199)*DeltaT-(EXP(I2199/10)-1)*(D2199-D2198)</f>
        <v>0.17907952339767017</v>
      </c>
      <c r="L2199" s="24">
        <f>L2198+IF(Limit=Oui,MAX(0,O2198),O2198)</f>
        <v>625.76374383397274</v>
      </c>
      <c r="M2199" s="12">
        <f>Cp*RhoP/(N2199*RhoA)*dP/1000*MassivW</f>
        <v>0.36228687748137334</v>
      </c>
      <c r="N2199" s="24">
        <f>IF(L2199&lt;600,425+0.773*L2199-1.69/1000*L2199^2+2.22/1000^2*L2199^3,IF(L2199&lt;735,666+13002/(738-L2199),IF(L2199&lt;900,545+17820/(L2199-731),650)))</f>
        <v>781.84491896064833</v>
      </c>
      <c r="O2199" s="12">
        <f>LambdaP*MassivW/(dP/1000)/(N2199*RhoA)/(1+M2199/3)*(D2199-L2199)*DeltaT-(EXP(M2199/10)-1)*(D2199-D2198)</f>
        <v>0.17907952339767017</v>
      </c>
      <c r="P2199" s="24">
        <f>P2198+IF(Limit=Oui,MAX(0,S2198),S2198)</f>
        <v>625.76374383397274</v>
      </c>
      <c r="Q2199" s="12">
        <f>Cp*RhoP/(R2199*RhoA)*dP/1000*MassivSI</f>
        <v>0.36228687748137334</v>
      </c>
      <c r="R2199" s="24">
        <f>IF(P2199&lt;600,425+0.773*P2199-1.69/1000*P2199^2+2.22/1000^2*P2199^3,IF(P2199&lt;735,666+13002/(738-P2199),IF(P2199&lt;900,545+17820/(P2199-731),650)))</f>
        <v>781.84491896064833</v>
      </c>
      <c r="S2199" s="12">
        <f>LambdaP*MassivSI/(dP/1000)/(R2199*RhoA)/(1+Q2199/3)*(D2199-P2199)*DeltaT-(EXP(Q2199/10)-1)*(D2199-D2198)</f>
        <v>0.17907952339767017</v>
      </c>
    </row>
    <row r="2200" spans="2:19" x14ac:dyDescent="0.25">
      <c r="B2200" s="3">
        <f t="shared" si="136"/>
        <v>10910</v>
      </c>
      <c r="C2200" s="14">
        <f t="shared" si="137"/>
        <v>181.83333333333334</v>
      </c>
      <c r="D2200" s="11">
        <f t="shared" si="138"/>
        <v>1111.2563683345788</v>
      </c>
      <c r="E2200" s="11">
        <f t="shared" si="139"/>
        <v>625.94282335737046</v>
      </c>
      <c r="F2200" s="11">
        <f>L2200</f>
        <v>625.94282335737046</v>
      </c>
      <c r="G2200" s="11">
        <f>P2200</f>
        <v>625.94282335737046</v>
      </c>
      <c r="H2200" s="24">
        <f>H2199+IF(Limit=Oui,MAX(0,K2199),K2199)</f>
        <v>625.94282335737046</v>
      </c>
      <c r="I2200" s="12">
        <f>Cp*RhoP/(J2200*RhoA)*dP/1000*MassivSS</f>
        <v>0.3622011120245367</v>
      </c>
      <c r="J2200" s="24">
        <f>IF(H2200&lt;600,425+0.773*H2200-1.69/1000*H2200^2+2.22/1000^2*H2200^3,IF(H2200&lt;735,666+13002/(738-H2200),IF(H2200&lt;900,545+17820/(H2200-731),650)))</f>
        <v>782.03005170713618</v>
      </c>
      <c r="K2200" s="12">
        <f>LambdaP*MassivSS/(dP/1000)/(J2200*RhoA)/(1+I2200/3)*(D2200-H2200)*DeltaT-(EXP(I2200/10)-1)*(D2200-D2199)</f>
        <v>0.17900162010060008</v>
      </c>
      <c r="L2200" s="24">
        <f>L2199+IF(Limit=Oui,MAX(0,O2199),O2199)</f>
        <v>625.94282335737046</v>
      </c>
      <c r="M2200" s="12">
        <f>Cp*RhoP/(N2200*RhoA)*dP/1000*MassivW</f>
        <v>0.3622011120245367</v>
      </c>
      <c r="N2200" s="24">
        <f>IF(L2200&lt;600,425+0.773*L2200-1.69/1000*L2200^2+2.22/1000^2*L2200^3,IF(L2200&lt;735,666+13002/(738-L2200),IF(L2200&lt;900,545+17820/(L2200-731),650)))</f>
        <v>782.03005170713618</v>
      </c>
      <c r="O2200" s="12">
        <f>LambdaP*MassivW/(dP/1000)/(N2200*RhoA)/(1+M2200/3)*(D2200-L2200)*DeltaT-(EXP(M2200/10)-1)*(D2200-D2199)</f>
        <v>0.17900162010060008</v>
      </c>
      <c r="P2200" s="24">
        <f>P2199+IF(Limit=Oui,MAX(0,S2199),S2199)</f>
        <v>625.94282335737046</v>
      </c>
      <c r="Q2200" s="12">
        <f>Cp*RhoP/(R2200*RhoA)*dP/1000*MassivSI</f>
        <v>0.3622011120245367</v>
      </c>
      <c r="R2200" s="24">
        <f>IF(P2200&lt;600,425+0.773*P2200-1.69/1000*P2200^2+2.22/1000^2*P2200^3,IF(P2200&lt;735,666+13002/(738-P2200),IF(P2200&lt;900,545+17820/(P2200-731),650)))</f>
        <v>782.03005170713618</v>
      </c>
      <c r="S2200" s="12">
        <f>LambdaP*MassivSI/(dP/1000)/(R2200*RhoA)/(1+Q2200/3)*(D2200-P2200)*DeltaT-(EXP(Q2200/10)-1)*(D2200-D2199)</f>
        <v>0.17900162010060008</v>
      </c>
    </row>
    <row r="2201" spans="2:19" x14ac:dyDescent="0.25">
      <c r="B2201" s="3">
        <f t="shared" si="136"/>
        <v>10915</v>
      </c>
      <c r="C2201" s="14">
        <f t="shared" si="137"/>
        <v>181.91666666666666</v>
      </c>
      <c r="D2201" s="11">
        <f t="shared" si="138"/>
        <v>1111.3249725465175</v>
      </c>
      <c r="E2201" s="11">
        <f t="shared" si="139"/>
        <v>626.12182497747108</v>
      </c>
      <c r="F2201" s="11">
        <f>L2201</f>
        <v>626.12182497747108</v>
      </c>
      <c r="G2201" s="11">
        <f>P2201</f>
        <v>626.12182497747108</v>
      </c>
      <c r="H2201" s="24">
        <f>H2200+IF(Limit=Oui,MAX(0,K2200),K2200)</f>
        <v>626.12182497747108</v>
      </c>
      <c r="I2201" s="12">
        <f>Cp*RhoP/(J2201*RhoA)*dP/1000*MassivSS</f>
        <v>0.36211515025895497</v>
      </c>
      <c r="J2201" s="24">
        <f>IF(H2201&lt;600,425+0.773*H2201-1.69/1000*H2201^2+2.22/1000^2*H2201^3,IF(H2201&lt;735,666+13002/(738-H2201),IF(H2201&lt;900,545+17820/(H2201-731),650)))</f>
        <v>782.21569620153161</v>
      </c>
      <c r="K2201" s="12">
        <f>LambdaP*MassivSS/(dP/1000)/(J2201*RhoA)/(1+I2201/3)*(D2201-H2201)*DeltaT-(EXP(I2201/10)-1)*(D2201-D2200)</f>
        <v>0.17892366168004947</v>
      </c>
      <c r="L2201" s="24">
        <f>L2200+IF(Limit=Oui,MAX(0,O2200),O2200)</f>
        <v>626.12182497747108</v>
      </c>
      <c r="M2201" s="12">
        <f>Cp*RhoP/(N2201*RhoA)*dP/1000*MassivW</f>
        <v>0.36211515025895497</v>
      </c>
      <c r="N2201" s="24">
        <f>IF(L2201&lt;600,425+0.773*L2201-1.69/1000*L2201^2+2.22/1000^2*L2201^3,IF(L2201&lt;735,666+13002/(738-L2201),IF(L2201&lt;900,545+17820/(L2201-731),650)))</f>
        <v>782.21569620153161</v>
      </c>
      <c r="O2201" s="12">
        <f>LambdaP*MassivW/(dP/1000)/(N2201*RhoA)/(1+M2201/3)*(D2201-L2201)*DeltaT-(EXP(M2201/10)-1)*(D2201-D2200)</f>
        <v>0.17892366168004947</v>
      </c>
      <c r="P2201" s="24">
        <f>P2200+IF(Limit=Oui,MAX(0,S2200),S2200)</f>
        <v>626.12182497747108</v>
      </c>
      <c r="Q2201" s="12">
        <f>Cp*RhoP/(R2201*RhoA)*dP/1000*MassivSI</f>
        <v>0.36211515025895497</v>
      </c>
      <c r="R2201" s="24">
        <f>IF(P2201&lt;600,425+0.773*P2201-1.69/1000*P2201^2+2.22/1000^2*P2201^3,IF(P2201&lt;735,666+13002/(738-P2201),IF(P2201&lt;900,545+17820/(P2201-731),650)))</f>
        <v>782.21569620153161</v>
      </c>
      <c r="S2201" s="12">
        <f>LambdaP*MassivSI/(dP/1000)/(R2201*RhoA)/(1+Q2201/3)*(D2201-P2201)*DeltaT-(EXP(Q2201/10)-1)*(D2201-D2200)</f>
        <v>0.17892366168004947</v>
      </c>
    </row>
    <row r="2202" spans="2:19" x14ac:dyDescent="0.25">
      <c r="B2202" s="3">
        <f t="shared" si="136"/>
        <v>10920</v>
      </c>
      <c r="C2202" s="14">
        <f t="shared" si="137"/>
        <v>182</v>
      </c>
      <c r="D2202" s="11">
        <f t="shared" si="138"/>
        <v>1111.3935453606464</v>
      </c>
      <c r="E2202" s="11">
        <f t="shared" si="139"/>
        <v>626.30074863915115</v>
      </c>
      <c r="F2202" s="11">
        <f>L2202</f>
        <v>626.30074863915115</v>
      </c>
      <c r="G2202" s="11">
        <f>P2202</f>
        <v>626.30074863915115</v>
      </c>
      <c r="H2202" s="24">
        <f>H2201+IF(Limit=Oui,MAX(0,K2201),K2201)</f>
        <v>626.30074863915115</v>
      </c>
      <c r="I2202" s="12">
        <f>Cp*RhoP/(J2202*RhoA)*dP/1000*MassivSS</f>
        <v>0.36202899156094559</v>
      </c>
      <c r="J2202" s="24">
        <f>IF(H2202&lt;600,425+0.773*H2202-1.69/1000*H2202^2+2.22/1000^2*H2202^3,IF(H2202&lt;735,666+13002/(738-H2202),IF(H2202&lt;900,545+17820/(H2202-731),650)))</f>
        <v>782.4018544582409</v>
      </c>
      <c r="K2202" s="12">
        <f>LambdaP*MassivSS/(dP/1000)/(J2202*RhoA)/(1+I2202/3)*(D2202-H2202)*DeltaT-(EXP(I2202/10)-1)*(D2202-D2201)</f>
        <v>0.17884564792988578</v>
      </c>
      <c r="L2202" s="24">
        <f>L2201+IF(Limit=Oui,MAX(0,O2201),O2201)</f>
        <v>626.30074863915115</v>
      </c>
      <c r="M2202" s="12">
        <f>Cp*RhoP/(N2202*RhoA)*dP/1000*MassivW</f>
        <v>0.36202899156094559</v>
      </c>
      <c r="N2202" s="24">
        <f>IF(L2202&lt;600,425+0.773*L2202-1.69/1000*L2202^2+2.22/1000^2*L2202^3,IF(L2202&lt;735,666+13002/(738-L2202),IF(L2202&lt;900,545+17820/(L2202-731),650)))</f>
        <v>782.4018544582409</v>
      </c>
      <c r="O2202" s="12">
        <f>LambdaP*MassivW/(dP/1000)/(N2202*RhoA)/(1+M2202/3)*(D2202-L2202)*DeltaT-(EXP(M2202/10)-1)*(D2202-D2201)</f>
        <v>0.17884564792988578</v>
      </c>
      <c r="P2202" s="24">
        <f>P2201+IF(Limit=Oui,MAX(0,S2201),S2201)</f>
        <v>626.30074863915115</v>
      </c>
      <c r="Q2202" s="12">
        <f>Cp*RhoP/(R2202*RhoA)*dP/1000*MassivSI</f>
        <v>0.36202899156094559</v>
      </c>
      <c r="R2202" s="24">
        <f>IF(P2202&lt;600,425+0.773*P2202-1.69/1000*P2202^2+2.22/1000^2*P2202^3,IF(P2202&lt;735,666+13002/(738-P2202),IF(P2202&lt;900,545+17820/(P2202-731),650)))</f>
        <v>782.4018544582409</v>
      </c>
      <c r="S2202" s="12">
        <f>LambdaP*MassivSI/(dP/1000)/(R2202*RhoA)/(1+Q2202/3)*(D2202-P2202)*DeltaT-(EXP(Q2202/10)-1)*(D2202-D2201)</f>
        <v>0.17884564792988578</v>
      </c>
    </row>
    <row r="2203" spans="2:19" x14ac:dyDescent="0.25">
      <c r="B2203" s="3">
        <f t="shared" si="136"/>
        <v>10925</v>
      </c>
      <c r="C2203" s="14">
        <f t="shared" si="137"/>
        <v>182.08333333333334</v>
      </c>
      <c r="D2203" s="11">
        <f t="shared" si="138"/>
        <v>1111.462086805692</v>
      </c>
      <c r="E2203" s="11">
        <f t="shared" si="139"/>
        <v>626.479594287081</v>
      </c>
      <c r="F2203" s="11">
        <f>L2203</f>
        <v>626.479594287081</v>
      </c>
      <c r="G2203" s="11">
        <f>P2203</f>
        <v>626.479594287081</v>
      </c>
      <c r="H2203" s="24">
        <f>H2202+IF(Limit=Oui,MAX(0,K2202),K2202)</f>
        <v>626.479594287081</v>
      </c>
      <c r="I2203" s="12">
        <f>Cp*RhoP/(J2203*RhoA)*dP/1000*MassivSS</f>
        <v>0.36194263530436654</v>
      </c>
      <c r="J2203" s="24">
        <f>IF(H2203&lt;600,425+0.773*H2203-1.69/1000*H2203^2+2.22/1000^2*H2203^3,IF(H2203&lt;735,666+13002/(738-H2203),IF(H2203&lt;900,545+17820/(H2203-731),650)))</f>
        <v>782.58852850186315</v>
      </c>
      <c r="K2203" s="12">
        <f>LambdaP*MassivSS/(dP/1000)/(J2203*RhoA)/(1+I2203/3)*(D2203-H2203)*DeltaT-(EXP(I2203/10)-1)*(D2203-D2202)</f>
        <v>0.17876757864302323</v>
      </c>
      <c r="L2203" s="24">
        <f>L2202+IF(Limit=Oui,MAX(0,O2202),O2202)</f>
        <v>626.479594287081</v>
      </c>
      <c r="M2203" s="12">
        <f>Cp*RhoP/(N2203*RhoA)*dP/1000*MassivW</f>
        <v>0.36194263530436654</v>
      </c>
      <c r="N2203" s="24">
        <f>IF(L2203&lt;600,425+0.773*L2203-1.69/1000*L2203^2+2.22/1000^2*L2203^3,IF(L2203&lt;735,666+13002/(738-L2203),IF(L2203&lt;900,545+17820/(L2203-731),650)))</f>
        <v>782.58852850186315</v>
      </c>
      <c r="O2203" s="12">
        <f>LambdaP*MassivW/(dP/1000)/(N2203*RhoA)/(1+M2203/3)*(D2203-L2203)*DeltaT-(EXP(M2203/10)-1)*(D2203-D2202)</f>
        <v>0.17876757864302323</v>
      </c>
      <c r="P2203" s="24">
        <f>P2202+IF(Limit=Oui,MAX(0,S2202),S2202)</f>
        <v>626.479594287081</v>
      </c>
      <c r="Q2203" s="12">
        <f>Cp*RhoP/(R2203*RhoA)*dP/1000*MassivSI</f>
        <v>0.36194263530436654</v>
      </c>
      <c r="R2203" s="24">
        <f>IF(P2203&lt;600,425+0.773*P2203-1.69/1000*P2203^2+2.22/1000^2*P2203^3,IF(P2203&lt;735,666+13002/(738-P2203),IF(P2203&lt;900,545+17820/(P2203-731),650)))</f>
        <v>782.58852850186315</v>
      </c>
      <c r="S2203" s="12">
        <f>LambdaP*MassivSI/(dP/1000)/(R2203*RhoA)/(1+Q2203/3)*(D2203-P2203)*DeltaT-(EXP(Q2203/10)-1)*(D2203-D2202)</f>
        <v>0.17876757864302323</v>
      </c>
    </row>
    <row r="2204" spans="2:19" x14ac:dyDescent="0.25">
      <c r="B2204" s="3">
        <f t="shared" si="136"/>
        <v>10930</v>
      </c>
      <c r="C2204" s="14">
        <f t="shared" si="137"/>
        <v>182.16666666666666</v>
      </c>
      <c r="D2204" s="11">
        <f t="shared" si="138"/>
        <v>1111.5305969103408</v>
      </c>
      <c r="E2204" s="11">
        <f t="shared" si="139"/>
        <v>626.65836186572403</v>
      </c>
      <c r="F2204" s="11">
        <f>L2204</f>
        <v>626.65836186572403</v>
      </c>
      <c r="G2204" s="11">
        <f>P2204</f>
        <v>626.65836186572403</v>
      </c>
      <c r="H2204" s="24">
        <f>H2203+IF(Limit=Oui,MAX(0,K2203),K2203)</f>
        <v>626.65836186572403</v>
      </c>
      <c r="I2204" s="12">
        <f>Cp*RhoP/(J2204*RhoA)*dP/1000*MassivSS</f>
        <v>0.36185608086060489</v>
      </c>
      <c r="J2204" s="24">
        <f>IF(H2204&lt;600,425+0.773*H2204-1.69/1000*H2204^2+2.22/1000^2*H2204^3,IF(H2204&lt;735,666+13002/(738-H2204),IF(H2204&lt;900,545+17820/(H2204-731),650)))</f>
        <v>782.77572036725223</v>
      </c>
      <c r="K2204" s="12">
        <f>LambdaP*MassivSS/(dP/1000)/(J2204*RhoA)/(1+I2204/3)*(D2204-H2204)*DeltaT-(EXP(I2204/10)-1)*(D2204-D2203)</f>
        <v>0.17868945361148508</v>
      </c>
      <c r="L2204" s="24">
        <f>L2203+IF(Limit=Oui,MAX(0,O2203),O2203)</f>
        <v>626.65836186572403</v>
      </c>
      <c r="M2204" s="12">
        <f>Cp*RhoP/(N2204*RhoA)*dP/1000*MassivW</f>
        <v>0.36185608086060489</v>
      </c>
      <c r="N2204" s="24">
        <f>IF(L2204&lt;600,425+0.773*L2204-1.69/1000*L2204^2+2.22/1000^2*L2204^3,IF(L2204&lt;735,666+13002/(738-L2204),IF(L2204&lt;900,545+17820/(L2204-731),650)))</f>
        <v>782.77572036725223</v>
      </c>
      <c r="O2204" s="12">
        <f>LambdaP*MassivW/(dP/1000)/(N2204*RhoA)/(1+M2204/3)*(D2204-L2204)*DeltaT-(EXP(M2204/10)-1)*(D2204-D2203)</f>
        <v>0.17868945361148508</v>
      </c>
      <c r="P2204" s="24">
        <f>P2203+IF(Limit=Oui,MAX(0,S2203),S2203)</f>
        <v>626.65836186572403</v>
      </c>
      <c r="Q2204" s="12">
        <f>Cp*RhoP/(R2204*RhoA)*dP/1000*MassivSI</f>
        <v>0.36185608086060489</v>
      </c>
      <c r="R2204" s="24">
        <f>IF(P2204&lt;600,425+0.773*P2204-1.69/1000*P2204^2+2.22/1000^2*P2204^3,IF(P2204&lt;735,666+13002/(738-P2204),IF(P2204&lt;900,545+17820/(P2204-731),650)))</f>
        <v>782.77572036725223</v>
      </c>
      <c r="S2204" s="12">
        <f>LambdaP*MassivSI/(dP/1000)/(R2204*RhoA)/(1+Q2204/3)*(D2204-P2204)*DeltaT-(EXP(Q2204/10)-1)*(D2204-D2203)</f>
        <v>0.17868945361148508</v>
      </c>
    </row>
    <row r="2205" spans="2:19" x14ac:dyDescent="0.25">
      <c r="B2205" s="3">
        <f t="shared" si="136"/>
        <v>10935</v>
      </c>
      <c r="C2205" s="14">
        <f t="shared" si="137"/>
        <v>182.25</v>
      </c>
      <c r="D2205" s="11">
        <f t="shared" si="138"/>
        <v>1111.5990757032407</v>
      </c>
      <c r="E2205" s="11">
        <f t="shared" si="139"/>
        <v>626.8370513193355</v>
      </c>
      <c r="F2205" s="11">
        <f>L2205</f>
        <v>626.8370513193355</v>
      </c>
      <c r="G2205" s="11">
        <f>P2205</f>
        <v>626.8370513193355</v>
      </c>
      <c r="H2205" s="24">
        <f>H2204+IF(Limit=Oui,MAX(0,K2204),K2204)</f>
        <v>626.8370513193355</v>
      </c>
      <c r="I2205" s="12">
        <f>Cp*RhoP/(J2205*RhoA)*dP/1000*MassivSS</f>
        <v>0.36176932759856617</v>
      </c>
      <c r="J2205" s="24">
        <f>IF(H2205&lt;600,425+0.773*H2205-1.69/1000*H2205^2+2.22/1000^2*H2205^3,IF(H2205&lt;735,666+13002/(738-H2205),IF(H2205&lt;900,545+17820/(H2205-731),650)))</f>
        <v>782.96343209958002</v>
      </c>
      <c r="K2205" s="12">
        <f>LambdaP*MassivSS/(dP/1000)/(J2205*RhoA)/(1+I2205/3)*(D2205-H2205)*DeltaT-(EXP(I2205/10)-1)*(D2205-D2204)</f>
        <v>0.17861127262629126</v>
      </c>
      <c r="L2205" s="24">
        <f>L2204+IF(Limit=Oui,MAX(0,O2204),O2204)</f>
        <v>626.8370513193355</v>
      </c>
      <c r="M2205" s="12">
        <f>Cp*RhoP/(N2205*RhoA)*dP/1000*MassivW</f>
        <v>0.36176932759856617</v>
      </c>
      <c r="N2205" s="24">
        <f>IF(L2205&lt;600,425+0.773*L2205-1.69/1000*L2205^2+2.22/1000^2*L2205^3,IF(L2205&lt;735,666+13002/(738-L2205),IF(L2205&lt;900,545+17820/(L2205-731),650)))</f>
        <v>782.96343209958002</v>
      </c>
      <c r="O2205" s="12">
        <f>LambdaP*MassivW/(dP/1000)/(N2205*RhoA)/(1+M2205/3)*(D2205-L2205)*DeltaT-(EXP(M2205/10)-1)*(D2205-D2204)</f>
        <v>0.17861127262629126</v>
      </c>
      <c r="P2205" s="24">
        <f>P2204+IF(Limit=Oui,MAX(0,S2204),S2204)</f>
        <v>626.8370513193355</v>
      </c>
      <c r="Q2205" s="12">
        <f>Cp*RhoP/(R2205*RhoA)*dP/1000*MassivSI</f>
        <v>0.36176932759856617</v>
      </c>
      <c r="R2205" s="24">
        <f>IF(P2205&lt;600,425+0.773*P2205-1.69/1000*P2205^2+2.22/1000^2*P2205^3,IF(P2205&lt;735,666+13002/(738-P2205),IF(P2205&lt;900,545+17820/(P2205-731),650)))</f>
        <v>782.96343209958002</v>
      </c>
      <c r="S2205" s="12">
        <f>LambdaP*MassivSI/(dP/1000)/(R2205*RhoA)/(1+Q2205/3)*(D2205-P2205)*DeltaT-(EXP(Q2205/10)-1)*(D2205-D2204)</f>
        <v>0.17861127262629126</v>
      </c>
    </row>
    <row r="2206" spans="2:19" x14ac:dyDescent="0.25">
      <c r="B2206" s="3">
        <f t="shared" si="136"/>
        <v>10940</v>
      </c>
      <c r="C2206" s="14">
        <f t="shared" si="137"/>
        <v>182.33333333333334</v>
      </c>
      <c r="D2206" s="11">
        <f t="shared" si="138"/>
        <v>1111.6675232129996</v>
      </c>
      <c r="E2206" s="11">
        <f t="shared" si="139"/>
        <v>627.01566259196181</v>
      </c>
      <c r="F2206" s="11">
        <f>L2206</f>
        <v>627.01566259196181</v>
      </c>
      <c r="G2206" s="11">
        <f>P2206</f>
        <v>627.01566259196181</v>
      </c>
      <c r="H2206" s="24">
        <f>H2205+IF(Limit=Oui,MAX(0,K2205),K2205)</f>
        <v>627.01566259196181</v>
      </c>
      <c r="I2206" s="12">
        <f>Cp*RhoP/(J2206*RhoA)*dP/1000*MassivSS</f>
        <v>0.36168237488466248</v>
      </c>
      <c r="J2206" s="24">
        <f>IF(H2206&lt;600,425+0.773*H2206-1.69/1000*H2206^2+2.22/1000^2*H2206^3,IF(H2206&lt;735,666+13002/(738-H2206),IF(H2206&lt;900,545+17820/(H2206-731),650)))</f>
        <v>783.15166575439957</v>
      </c>
      <c r="K2206" s="12">
        <f>LambdaP*MassivSS/(dP/1000)/(J2206*RhoA)/(1+I2206/3)*(D2206-H2206)*DeltaT-(EXP(I2206/10)-1)*(D2206-D2205)</f>
        <v>0.17853303547757859</v>
      </c>
      <c r="L2206" s="24">
        <f>L2205+IF(Limit=Oui,MAX(0,O2205),O2205)</f>
        <v>627.01566259196181</v>
      </c>
      <c r="M2206" s="12">
        <f>Cp*RhoP/(N2206*RhoA)*dP/1000*MassivW</f>
        <v>0.36168237488466248</v>
      </c>
      <c r="N2206" s="24">
        <f>IF(L2206&lt;600,425+0.773*L2206-1.69/1000*L2206^2+2.22/1000^2*L2206^3,IF(L2206&lt;735,666+13002/(738-L2206),IF(L2206&lt;900,545+17820/(L2206-731),650)))</f>
        <v>783.15166575439957</v>
      </c>
      <c r="O2206" s="12">
        <f>LambdaP*MassivW/(dP/1000)/(N2206*RhoA)/(1+M2206/3)*(D2206-L2206)*DeltaT-(EXP(M2206/10)-1)*(D2206-D2205)</f>
        <v>0.17853303547757859</v>
      </c>
      <c r="P2206" s="24">
        <f>P2205+IF(Limit=Oui,MAX(0,S2205),S2205)</f>
        <v>627.01566259196181</v>
      </c>
      <c r="Q2206" s="12">
        <f>Cp*RhoP/(R2206*RhoA)*dP/1000*MassivSI</f>
        <v>0.36168237488466248</v>
      </c>
      <c r="R2206" s="24">
        <f>IF(P2206&lt;600,425+0.773*P2206-1.69/1000*P2206^2+2.22/1000^2*P2206^3,IF(P2206&lt;735,666+13002/(738-P2206),IF(P2206&lt;900,545+17820/(P2206-731),650)))</f>
        <v>783.15166575439957</v>
      </c>
      <c r="S2206" s="12">
        <f>LambdaP*MassivSI/(dP/1000)/(R2206*RhoA)/(1+Q2206/3)*(D2206-P2206)*DeltaT-(EXP(Q2206/10)-1)*(D2206-D2205)</f>
        <v>0.17853303547757859</v>
      </c>
    </row>
    <row r="2207" spans="2:19" x14ac:dyDescent="0.25">
      <c r="B2207" s="3">
        <f t="shared" si="136"/>
        <v>10945</v>
      </c>
      <c r="C2207" s="14">
        <f t="shared" si="137"/>
        <v>182.41666666666666</v>
      </c>
      <c r="D2207" s="11">
        <f t="shared" si="138"/>
        <v>1111.7359394681869</v>
      </c>
      <c r="E2207" s="11">
        <f t="shared" si="139"/>
        <v>627.1941956274394</v>
      </c>
      <c r="F2207" s="11">
        <f>L2207</f>
        <v>627.1941956274394</v>
      </c>
      <c r="G2207" s="11">
        <f>P2207</f>
        <v>627.1941956274394</v>
      </c>
      <c r="H2207" s="24">
        <f>H2206+IF(Limit=Oui,MAX(0,K2206),K2206)</f>
        <v>627.1941956274394</v>
      </c>
      <c r="I2207" s="12">
        <f>Cp*RhoP/(J2207*RhoA)*dP/1000*MassivSS</f>
        <v>0.36159522208280187</v>
      </c>
      <c r="J2207" s="24">
        <f>IF(H2207&lt;600,425+0.773*H2207-1.69/1000*H2207^2+2.22/1000^2*H2207^3,IF(H2207&lt;735,666+13002/(738-H2207),IF(H2207&lt;900,545+17820/(H2207-731),650)))</f>
        <v>783.34042339770917</v>
      </c>
      <c r="K2207" s="12">
        <f>LambdaP*MassivSS/(dP/1000)/(J2207*RhoA)/(1+I2207/3)*(D2207-H2207)*DeltaT-(EXP(I2207/10)-1)*(D2207-D2206)</f>
        <v>0.17845474195448852</v>
      </c>
      <c r="L2207" s="24">
        <f>L2206+IF(Limit=Oui,MAX(0,O2206),O2206)</f>
        <v>627.1941956274394</v>
      </c>
      <c r="M2207" s="12">
        <f>Cp*RhoP/(N2207*RhoA)*dP/1000*MassivW</f>
        <v>0.36159522208280187</v>
      </c>
      <c r="N2207" s="24">
        <f>IF(L2207&lt;600,425+0.773*L2207-1.69/1000*L2207^2+2.22/1000^2*L2207^3,IF(L2207&lt;735,666+13002/(738-L2207),IF(L2207&lt;900,545+17820/(L2207-731),650)))</f>
        <v>783.34042339770917</v>
      </c>
      <c r="O2207" s="12">
        <f>LambdaP*MassivW/(dP/1000)/(N2207*RhoA)/(1+M2207/3)*(D2207-L2207)*DeltaT-(EXP(M2207/10)-1)*(D2207-D2206)</f>
        <v>0.17845474195448852</v>
      </c>
      <c r="P2207" s="24">
        <f>P2206+IF(Limit=Oui,MAX(0,S2206),S2206)</f>
        <v>627.1941956274394</v>
      </c>
      <c r="Q2207" s="12">
        <f>Cp*RhoP/(R2207*RhoA)*dP/1000*MassivSI</f>
        <v>0.36159522208280187</v>
      </c>
      <c r="R2207" s="24">
        <f>IF(P2207&lt;600,425+0.773*P2207-1.69/1000*P2207^2+2.22/1000^2*P2207^3,IF(P2207&lt;735,666+13002/(738-P2207),IF(P2207&lt;900,545+17820/(P2207-731),650)))</f>
        <v>783.34042339770917</v>
      </c>
      <c r="S2207" s="12">
        <f>LambdaP*MassivSI/(dP/1000)/(R2207*RhoA)/(1+Q2207/3)*(D2207-P2207)*DeltaT-(EXP(Q2207/10)-1)*(D2207-D2206)</f>
        <v>0.17845474195448852</v>
      </c>
    </row>
    <row r="2208" spans="2:19" x14ac:dyDescent="0.25">
      <c r="B2208" s="3">
        <f t="shared" si="136"/>
        <v>10950</v>
      </c>
      <c r="C2208" s="14">
        <f t="shared" si="137"/>
        <v>182.5</v>
      </c>
      <c r="D2208" s="11">
        <f t="shared" si="138"/>
        <v>1111.8043244973323</v>
      </c>
      <c r="E2208" s="11">
        <f t="shared" si="139"/>
        <v>627.37265036939391</v>
      </c>
      <c r="F2208" s="11">
        <f>L2208</f>
        <v>627.37265036939391</v>
      </c>
      <c r="G2208" s="11">
        <f>P2208</f>
        <v>627.37265036939391</v>
      </c>
      <c r="H2208" s="24">
        <f>H2207+IF(Limit=Oui,MAX(0,K2207),K2207)</f>
        <v>627.37265036939391</v>
      </c>
      <c r="I2208" s="12">
        <f>Cp*RhoP/(J2208*RhoA)*dP/1000*MassivSS</f>
        <v>0.36150786855437622</v>
      </c>
      <c r="J2208" s="24">
        <f>IF(H2208&lt;600,425+0.773*H2208-1.69/1000*H2208^2+2.22/1000^2*H2208^3,IF(H2208&lt;735,666+13002/(738-H2208),IF(H2208&lt;900,545+17820/(H2208-731),650)))</f>
        <v>783.5297071060163</v>
      </c>
      <c r="K2208" s="12">
        <f>LambdaP*MassivSS/(dP/1000)/(J2208*RhoA)/(1+I2208/3)*(D2208-H2208)*DeltaT-(EXP(I2208/10)-1)*(D2208-D2207)</f>
        <v>0.17837639184523715</v>
      </c>
      <c r="L2208" s="24">
        <f>L2207+IF(Limit=Oui,MAX(0,O2207),O2207)</f>
        <v>627.37265036939391</v>
      </c>
      <c r="M2208" s="12">
        <f>Cp*RhoP/(N2208*RhoA)*dP/1000*MassivW</f>
        <v>0.36150786855437622</v>
      </c>
      <c r="N2208" s="24">
        <f>IF(L2208&lt;600,425+0.773*L2208-1.69/1000*L2208^2+2.22/1000^2*L2208^3,IF(L2208&lt;735,666+13002/(738-L2208),IF(L2208&lt;900,545+17820/(L2208-731),650)))</f>
        <v>783.5297071060163</v>
      </c>
      <c r="O2208" s="12">
        <f>LambdaP*MassivW/(dP/1000)/(N2208*RhoA)/(1+M2208/3)*(D2208-L2208)*DeltaT-(EXP(M2208/10)-1)*(D2208-D2207)</f>
        <v>0.17837639184523715</v>
      </c>
      <c r="P2208" s="24">
        <f>P2207+IF(Limit=Oui,MAX(0,S2207),S2207)</f>
        <v>627.37265036939391</v>
      </c>
      <c r="Q2208" s="12">
        <f>Cp*RhoP/(R2208*RhoA)*dP/1000*MassivSI</f>
        <v>0.36150786855437622</v>
      </c>
      <c r="R2208" s="24">
        <f>IF(P2208&lt;600,425+0.773*P2208-1.69/1000*P2208^2+2.22/1000^2*P2208^3,IF(P2208&lt;735,666+13002/(738-P2208),IF(P2208&lt;900,545+17820/(P2208-731),650)))</f>
        <v>783.5297071060163</v>
      </c>
      <c r="S2208" s="12">
        <f>LambdaP*MassivSI/(dP/1000)/(R2208*RhoA)/(1+Q2208/3)*(D2208-P2208)*DeltaT-(EXP(Q2208/10)-1)*(D2208-D2207)</f>
        <v>0.17837639184523715</v>
      </c>
    </row>
    <row r="2209" spans="2:19" x14ac:dyDescent="0.25">
      <c r="B2209" s="3">
        <f t="shared" si="136"/>
        <v>10955</v>
      </c>
      <c r="C2209" s="14">
        <f t="shared" si="137"/>
        <v>182.58333333333334</v>
      </c>
      <c r="D2209" s="11">
        <f t="shared" si="138"/>
        <v>1111.8726783289267</v>
      </c>
      <c r="E2209" s="11">
        <f t="shared" si="139"/>
        <v>627.5510267612392</v>
      </c>
      <c r="F2209" s="11">
        <f>L2209</f>
        <v>627.5510267612392</v>
      </c>
      <c r="G2209" s="11">
        <f>P2209</f>
        <v>627.5510267612392</v>
      </c>
      <c r="H2209" s="24">
        <f>H2208+IF(Limit=Oui,MAX(0,K2208),K2208)</f>
        <v>627.5510267612392</v>
      </c>
      <c r="I2209" s="12">
        <f>Cp*RhoP/(J2209*RhoA)*dP/1000*MassivSS</f>
        <v>0.36142031365825078</v>
      </c>
      <c r="J2209" s="24">
        <f>IF(H2209&lt;600,425+0.773*H2209-1.69/1000*H2209^2+2.22/1000^2*H2209^3,IF(H2209&lt;735,666+13002/(738-H2209),IF(H2209&lt;900,545+17820/(H2209-731),650)))</f>
        <v>783.71951896640269</v>
      </c>
      <c r="K2209" s="12">
        <f>LambdaP*MassivSS/(dP/1000)/(J2209*RhoA)/(1+I2209/3)*(D2209-H2209)*DeltaT-(EXP(I2209/10)-1)*(D2209-D2208)</f>
        <v>0.17829798493708629</v>
      </c>
      <c r="L2209" s="24">
        <f>L2208+IF(Limit=Oui,MAX(0,O2208),O2208)</f>
        <v>627.5510267612392</v>
      </c>
      <c r="M2209" s="12">
        <f>Cp*RhoP/(N2209*RhoA)*dP/1000*MassivW</f>
        <v>0.36142031365825078</v>
      </c>
      <c r="N2209" s="24">
        <f>IF(L2209&lt;600,425+0.773*L2209-1.69/1000*L2209^2+2.22/1000^2*L2209^3,IF(L2209&lt;735,666+13002/(738-L2209),IF(L2209&lt;900,545+17820/(L2209-731),650)))</f>
        <v>783.71951896640269</v>
      </c>
      <c r="O2209" s="12">
        <f>LambdaP*MassivW/(dP/1000)/(N2209*RhoA)/(1+M2209/3)*(D2209-L2209)*DeltaT-(EXP(M2209/10)-1)*(D2209-D2208)</f>
        <v>0.17829798493708629</v>
      </c>
      <c r="P2209" s="24">
        <f>P2208+IF(Limit=Oui,MAX(0,S2208),S2208)</f>
        <v>627.5510267612392</v>
      </c>
      <c r="Q2209" s="12">
        <f>Cp*RhoP/(R2209*RhoA)*dP/1000*MassivSI</f>
        <v>0.36142031365825078</v>
      </c>
      <c r="R2209" s="24">
        <f>IF(P2209&lt;600,425+0.773*P2209-1.69/1000*P2209^2+2.22/1000^2*P2209^3,IF(P2209&lt;735,666+13002/(738-P2209),IF(P2209&lt;900,545+17820/(P2209-731),650)))</f>
        <v>783.71951896640269</v>
      </c>
      <c r="S2209" s="12">
        <f>LambdaP*MassivSI/(dP/1000)/(R2209*RhoA)/(1+Q2209/3)*(D2209-P2209)*DeltaT-(EXP(Q2209/10)-1)*(D2209-D2208)</f>
        <v>0.17829798493708629</v>
      </c>
    </row>
    <row r="2210" spans="2:19" x14ac:dyDescent="0.25">
      <c r="B2210" s="3">
        <f t="shared" si="136"/>
        <v>10960</v>
      </c>
      <c r="C2210" s="14">
        <f t="shared" si="137"/>
        <v>182.66666666666666</v>
      </c>
      <c r="D2210" s="11">
        <f t="shared" si="138"/>
        <v>1111.9410009914225</v>
      </c>
      <c r="E2210" s="11">
        <f t="shared" si="139"/>
        <v>627.7293247461763</v>
      </c>
      <c r="F2210" s="11">
        <f>L2210</f>
        <v>627.7293247461763</v>
      </c>
      <c r="G2210" s="11">
        <f>P2210</f>
        <v>627.7293247461763</v>
      </c>
      <c r="H2210" s="24">
        <f>H2209+IF(Limit=Oui,MAX(0,K2209),K2209)</f>
        <v>627.7293247461763</v>
      </c>
      <c r="I2210" s="12">
        <f>Cp*RhoP/(J2210*RhoA)*dP/1000*MassivSS</f>
        <v>0.36133255675075199</v>
      </c>
      <c r="J2210" s="24">
        <f>IF(H2210&lt;600,425+0.773*H2210-1.69/1000*H2210^2+2.22/1000^2*H2210^3,IF(H2210&lt;735,666+13002/(738-H2210),IF(H2210&lt;900,545+17820/(H2210-731),650)))</f>
        <v>783.90986107658887</v>
      </c>
      <c r="K2210" s="12">
        <f>LambdaP*MassivSS/(dP/1000)/(J2210*RhoA)/(1+I2210/3)*(D2210-H2210)*DeltaT-(EXP(I2210/10)-1)*(D2210-D2209)</f>
        <v>0.17821952101628893</v>
      </c>
      <c r="L2210" s="24">
        <f>L2209+IF(Limit=Oui,MAX(0,O2209),O2209)</f>
        <v>627.7293247461763</v>
      </c>
      <c r="M2210" s="12">
        <f>Cp*RhoP/(N2210*RhoA)*dP/1000*MassivW</f>
        <v>0.36133255675075199</v>
      </c>
      <c r="N2210" s="24">
        <f>IF(L2210&lt;600,425+0.773*L2210-1.69/1000*L2210^2+2.22/1000^2*L2210^3,IF(L2210&lt;735,666+13002/(738-L2210),IF(L2210&lt;900,545+17820/(L2210-731),650)))</f>
        <v>783.90986107658887</v>
      </c>
      <c r="O2210" s="12">
        <f>LambdaP*MassivW/(dP/1000)/(N2210*RhoA)/(1+M2210/3)*(D2210-L2210)*DeltaT-(EXP(M2210/10)-1)*(D2210-D2209)</f>
        <v>0.17821952101628893</v>
      </c>
      <c r="P2210" s="24">
        <f>P2209+IF(Limit=Oui,MAX(0,S2209),S2209)</f>
        <v>627.7293247461763</v>
      </c>
      <c r="Q2210" s="12">
        <f>Cp*RhoP/(R2210*RhoA)*dP/1000*MassivSI</f>
        <v>0.36133255675075199</v>
      </c>
      <c r="R2210" s="24">
        <f>IF(P2210&lt;600,425+0.773*P2210-1.69/1000*P2210^2+2.22/1000^2*P2210^3,IF(P2210&lt;735,666+13002/(738-P2210),IF(P2210&lt;900,545+17820/(P2210-731),650)))</f>
        <v>783.90986107658887</v>
      </c>
      <c r="S2210" s="12">
        <f>LambdaP*MassivSI/(dP/1000)/(R2210*RhoA)/(1+Q2210/3)*(D2210-P2210)*DeltaT-(EXP(Q2210/10)-1)*(D2210-D2209)</f>
        <v>0.17821952101628893</v>
      </c>
    </row>
    <row r="2211" spans="2:19" x14ac:dyDescent="0.25">
      <c r="B2211" s="3">
        <f t="shared" si="136"/>
        <v>10965</v>
      </c>
      <c r="C2211" s="14">
        <f t="shared" si="137"/>
        <v>182.75</v>
      </c>
      <c r="D2211" s="11">
        <f t="shared" si="138"/>
        <v>1112.0092925132321</v>
      </c>
      <c r="E2211" s="11">
        <f t="shared" si="139"/>
        <v>627.90754426719263</v>
      </c>
      <c r="F2211" s="11">
        <f>L2211</f>
        <v>627.90754426719263</v>
      </c>
      <c r="G2211" s="11">
        <f>P2211</f>
        <v>627.90754426719263</v>
      </c>
      <c r="H2211" s="24">
        <f>H2210+IF(Limit=Oui,MAX(0,K2210),K2210)</f>
        <v>627.90754426719263</v>
      </c>
      <c r="I2211" s="12">
        <f>Cp*RhoP/(J2211*RhoA)*dP/1000*MassivSS</f>
        <v>0.36124459718565627</v>
      </c>
      <c r="J2211" s="24">
        <f>IF(H2211&lt;600,425+0.773*H2211-1.69/1000*H2211^2+2.22/1000^2*H2211^3,IF(H2211&lt;735,666+13002/(738-H2211),IF(H2211&lt;900,545+17820/(H2211-731),650)))</f>
        <v>784.10073554500093</v>
      </c>
      <c r="K2211" s="12">
        <f>LambdaP*MassivSS/(dP/1000)/(J2211*RhoA)/(1+I2211/3)*(D2211-H2211)*DeltaT-(EXP(I2211/10)-1)*(D2211-D2210)</f>
        <v>0.17814099986821774</v>
      </c>
      <c r="L2211" s="24">
        <f>L2210+IF(Limit=Oui,MAX(0,O2210),O2210)</f>
        <v>627.90754426719263</v>
      </c>
      <c r="M2211" s="12">
        <f>Cp*RhoP/(N2211*RhoA)*dP/1000*MassivW</f>
        <v>0.36124459718565627</v>
      </c>
      <c r="N2211" s="24">
        <f>IF(L2211&lt;600,425+0.773*L2211-1.69/1000*L2211^2+2.22/1000^2*L2211^3,IF(L2211&lt;735,666+13002/(738-L2211),IF(L2211&lt;900,545+17820/(L2211-731),650)))</f>
        <v>784.10073554500093</v>
      </c>
      <c r="O2211" s="12">
        <f>LambdaP*MassivW/(dP/1000)/(N2211*RhoA)/(1+M2211/3)*(D2211-L2211)*DeltaT-(EXP(M2211/10)-1)*(D2211-D2210)</f>
        <v>0.17814099986821774</v>
      </c>
      <c r="P2211" s="24">
        <f>P2210+IF(Limit=Oui,MAX(0,S2210),S2210)</f>
        <v>627.90754426719263</v>
      </c>
      <c r="Q2211" s="12">
        <f>Cp*RhoP/(R2211*RhoA)*dP/1000*MassivSI</f>
        <v>0.36124459718565627</v>
      </c>
      <c r="R2211" s="24">
        <f>IF(P2211&lt;600,425+0.773*P2211-1.69/1000*P2211^2+2.22/1000^2*P2211^3,IF(P2211&lt;735,666+13002/(738-P2211),IF(P2211&lt;900,545+17820/(P2211-731),650)))</f>
        <v>784.10073554500093</v>
      </c>
      <c r="S2211" s="12">
        <f>LambdaP*MassivSI/(dP/1000)/(R2211*RhoA)/(1+Q2211/3)*(D2211-P2211)*DeltaT-(EXP(Q2211/10)-1)*(D2211-D2210)</f>
        <v>0.17814099986821774</v>
      </c>
    </row>
    <row r="2212" spans="2:19" x14ac:dyDescent="0.25">
      <c r="B2212" s="3">
        <f t="shared" si="136"/>
        <v>10970</v>
      </c>
      <c r="C2212" s="14">
        <f t="shared" si="137"/>
        <v>182.83333333333334</v>
      </c>
      <c r="D2212" s="11">
        <f t="shared" si="138"/>
        <v>1112.0775529227301</v>
      </c>
      <c r="E2212" s="11">
        <f t="shared" si="139"/>
        <v>628.08568526706085</v>
      </c>
      <c r="F2212" s="11">
        <f>L2212</f>
        <v>628.08568526706085</v>
      </c>
      <c r="G2212" s="11">
        <f>P2212</f>
        <v>628.08568526706085</v>
      </c>
      <c r="H2212" s="24">
        <f>H2211+IF(Limit=Oui,MAX(0,K2211),K2211)</f>
        <v>628.08568526706085</v>
      </c>
      <c r="I2212" s="12">
        <f>Cp*RhoP/(J2212*RhoA)*dP/1000*MassivSS</f>
        <v>0.36115643431417865</v>
      </c>
      <c r="J2212" s="24">
        <f>IF(H2212&lt;600,425+0.773*H2212-1.69/1000*H2212^2+2.22/1000^2*H2212^3,IF(H2212&lt;735,666+13002/(738-H2212),IF(H2212&lt;900,545+17820/(H2212-731),650)))</f>
        <v>784.29214449083543</v>
      </c>
      <c r="K2212" s="12">
        <f>LambdaP*MassivSS/(dP/1000)/(J2212*RhoA)/(1+I2212/3)*(D2212-H2212)*DeltaT-(EXP(I2212/10)-1)*(D2212-D2211)</f>
        <v>0.1780624212771941</v>
      </c>
      <c r="L2212" s="24">
        <f>L2211+IF(Limit=Oui,MAX(0,O2211),O2211)</f>
        <v>628.08568526706085</v>
      </c>
      <c r="M2212" s="12">
        <f>Cp*RhoP/(N2212*RhoA)*dP/1000*MassivW</f>
        <v>0.36115643431417865</v>
      </c>
      <c r="N2212" s="24">
        <f>IF(L2212&lt;600,425+0.773*L2212-1.69/1000*L2212^2+2.22/1000^2*L2212^3,IF(L2212&lt;735,666+13002/(738-L2212),IF(L2212&lt;900,545+17820/(L2212-731),650)))</f>
        <v>784.29214449083543</v>
      </c>
      <c r="O2212" s="12">
        <f>LambdaP*MassivW/(dP/1000)/(N2212*RhoA)/(1+M2212/3)*(D2212-L2212)*DeltaT-(EXP(M2212/10)-1)*(D2212-D2211)</f>
        <v>0.1780624212771941</v>
      </c>
      <c r="P2212" s="24">
        <f>P2211+IF(Limit=Oui,MAX(0,S2211),S2211)</f>
        <v>628.08568526706085</v>
      </c>
      <c r="Q2212" s="12">
        <f>Cp*RhoP/(R2212*RhoA)*dP/1000*MassivSI</f>
        <v>0.36115643431417865</v>
      </c>
      <c r="R2212" s="24">
        <f>IF(P2212&lt;600,425+0.773*P2212-1.69/1000*P2212^2+2.22/1000^2*P2212^3,IF(P2212&lt;735,666+13002/(738-P2212),IF(P2212&lt;900,545+17820/(P2212-731),650)))</f>
        <v>784.29214449083543</v>
      </c>
      <c r="S2212" s="12">
        <f>LambdaP*MassivSI/(dP/1000)/(R2212*RhoA)/(1+Q2212/3)*(D2212-P2212)*DeltaT-(EXP(Q2212/10)-1)*(D2212-D2211)</f>
        <v>0.1780624212771941</v>
      </c>
    </row>
    <row r="2213" spans="2:19" x14ac:dyDescent="0.25">
      <c r="B2213" s="3">
        <f t="shared" si="136"/>
        <v>10975</v>
      </c>
      <c r="C2213" s="14">
        <f t="shared" si="137"/>
        <v>182.91666666666666</v>
      </c>
      <c r="D2213" s="11">
        <f t="shared" si="138"/>
        <v>1112.1457822482519</v>
      </c>
      <c r="E2213" s="11">
        <f t="shared" si="139"/>
        <v>628.26374768833807</v>
      </c>
      <c r="F2213" s="11">
        <f>L2213</f>
        <v>628.26374768833807</v>
      </c>
      <c r="G2213" s="11">
        <f>P2213</f>
        <v>628.26374768833807</v>
      </c>
      <c r="H2213" s="24">
        <f>H2212+IF(Limit=Oui,MAX(0,K2212),K2212)</f>
        <v>628.26374768833807</v>
      </c>
      <c r="I2213" s="12">
        <f>Cp*RhoP/(J2213*RhoA)*dP/1000*MassivSS</f>
        <v>0.36106806748496051</v>
      </c>
      <c r="J2213" s="24">
        <f>IF(H2213&lt;600,425+0.773*H2213-1.69/1000*H2213^2+2.22/1000^2*H2213^3,IF(H2213&lt;735,666+13002/(738-H2213),IF(H2213&lt;900,545+17820/(H2213-731),650)))</f>
        <v>784.48409004412702</v>
      </c>
      <c r="K2213" s="12">
        <f>LambdaP*MassivSS/(dP/1000)/(J2213*RhoA)/(1+I2213/3)*(D2213-H2213)*DeltaT-(EXP(I2213/10)-1)*(D2213-D2212)</f>
        <v>0.17798378502660017</v>
      </c>
      <c r="L2213" s="24">
        <f>L2212+IF(Limit=Oui,MAX(0,O2212),O2212)</f>
        <v>628.26374768833807</v>
      </c>
      <c r="M2213" s="12">
        <f>Cp*RhoP/(N2213*RhoA)*dP/1000*MassivW</f>
        <v>0.36106806748496051</v>
      </c>
      <c r="N2213" s="24">
        <f>IF(L2213&lt;600,425+0.773*L2213-1.69/1000*L2213^2+2.22/1000^2*L2213^3,IF(L2213&lt;735,666+13002/(738-L2213),IF(L2213&lt;900,545+17820/(L2213-731),650)))</f>
        <v>784.48409004412702</v>
      </c>
      <c r="O2213" s="12">
        <f>LambdaP*MassivW/(dP/1000)/(N2213*RhoA)/(1+M2213/3)*(D2213-L2213)*DeltaT-(EXP(M2213/10)-1)*(D2213-D2212)</f>
        <v>0.17798378502660017</v>
      </c>
      <c r="P2213" s="24">
        <f>P2212+IF(Limit=Oui,MAX(0,S2212),S2212)</f>
        <v>628.26374768833807</v>
      </c>
      <c r="Q2213" s="12">
        <f>Cp*RhoP/(R2213*RhoA)*dP/1000*MassivSI</f>
        <v>0.36106806748496051</v>
      </c>
      <c r="R2213" s="24">
        <f>IF(P2213&lt;600,425+0.773*P2213-1.69/1000*P2213^2+2.22/1000^2*P2213^3,IF(P2213&lt;735,666+13002/(738-P2213),IF(P2213&lt;900,545+17820/(P2213-731),650)))</f>
        <v>784.48409004412702</v>
      </c>
      <c r="S2213" s="12">
        <f>LambdaP*MassivSI/(dP/1000)/(R2213*RhoA)/(1+Q2213/3)*(D2213-P2213)*DeltaT-(EXP(Q2213/10)-1)*(D2213-D2212)</f>
        <v>0.17798378502660017</v>
      </c>
    </row>
    <row r="2214" spans="2:19" x14ac:dyDescent="0.25">
      <c r="B2214" s="3">
        <f t="shared" si="136"/>
        <v>10980</v>
      </c>
      <c r="C2214" s="14">
        <f t="shared" si="137"/>
        <v>183</v>
      </c>
      <c r="D2214" s="11">
        <f t="shared" si="138"/>
        <v>1112.2139805180941</v>
      </c>
      <c r="E2214" s="11">
        <f t="shared" si="139"/>
        <v>628.44173147336471</v>
      </c>
      <c r="F2214" s="11">
        <f>L2214</f>
        <v>628.44173147336471</v>
      </c>
      <c r="G2214" s="11">
        <f>P2214</f>
        <v>628.44173147336471</v>
      </c>
      <c r="H2214" s="24">
        <f>H2213+IF(Limit=Oui,MAX(0,K2213),K2213)</f>
        <v>628.44173147336471</v>
      </c>
      <c r="I2214" s="12">
        <f>Cp*RhoP/(J2214*RhoA)*dP/1000*MassivSS</f>
        <v>0.36097949604405877</v>
      </c>
      <c r="J2214" s="24">
        <f>IF(H2214&lt;600,425+0.773*H2214-1.69/1000*H2214^2+2.22/1000^2*H2214^3,IF(H2214&lt;735,666+13002/(738-H2214),IF(H2214&lt;900,545+17820/(H2214-731),650)))</f>
        <v>784.67657434581497</v>
      </c>
      <c r="K2214" s="12">
        <f>LambdaP*MassivSS/(dP/1000)/(J2214*RhoA)/(1+I2214/3)*(D2214-H2214)*DeltaT-(EXP(I2214/10)-1)*(D2214-D2213)</f>
        <v>0.17790509089884135</v>
      </c>
      <c r="L2214" s="24">
        <f>L2213+IF(Limit=Oui,MAX(0,O2213),O2213)</f>
        <v>628.44173147336471</v>
      </c>
      <c r="M2214" s="12">
        <f>Cp*RhoP/(N2214*RhoA)*dP/1000*MassivW</f>
        <v>0.36097949604405877</v>
      </c>
      <c r="N2214" s="24">
        <f>IF(L2214&lt;600,425+0.773*L2214-1.69/1000*L2214^2+2.22/1000^2*L2214^3,IF(L2214&lt;735,666+13002/(738-L2214),IF(L2214&lt;900,545+17820/(L2214-731),650)))</f>
        <v>784.67657434581497</v>
      </c>
      <c r="O2214" s="12">
        <f>LambdaP*MassivW/(dP/1000)/(N2214*RhoA)/(1+M2214/3)*(D2214-L2214)*DeltaT-(EXP(M2214/10)-1)*(D2214-D2213)</f>
        <v>0.17790509089884135</v>
      </c>
      <c r="P2214" s="24">
        <f>P2213+IF(Limit=Oui,MAX(0,S2213),S2213)</f>
        <v>628.44173147336471</v>
      </c>
      <c r="Q2214" s="12">
        <f>Cp*RhoP/(R2214*RhoA)*dP/1000*MassivSI</f>
        <v>0.36097949604405877</v>
      </c>
      <c r="R2214" s="24">
        <f>IF(P2214&lt;600,425+0.773*P2214-1.69/1000*P2214^2+2.22/1000^2*P2214^3,IF(P2214&lt;735,666+13002/(738-P2214),IF(P2214&lt;900,545+17820/(P2214-731),650)))</f>
        <v>784.67657434581497</v>
      </c>
      <c r="S2214" s="12">
        <f>LambdaP*MassivSI/(dP/1000)/(R2214*RhoA)/(1+Q2214/3)*(D2214-P2214)*DeltaT-(EXP(Q2214/10)-1)*(D2214-D2213)</f>
        <v>0.17790509089884135</v>
      </c>
    </row>
    <row r="2215" spans="2:19" x14ac:dyDescent="0.25">
      <c r="B2215" s="3">
        <f t="shared" si="136"/>
        <v>10985</v>
      </c>
      <c r="C2215" s="14">
        <f t="shared" si="137"/>
        <v>183.08333333333334</v>
      </c>
      <c r="D2215" s="11">
        <f t="shared" si="138"/>
        <v>1112.282147760515</v>
      </c>
      <c r="E2215" s="11">
        <f t="shared" si="139"/>
        <v>628.6196365642636</v>
      </c>
      <c r="F2215" s="11">
        <f>L2215</f>
        <v>628.6196365642636</v>
      </c>
      <c r="G2215" s="11">
        <f>P2215</f>
        <v>628.6196365642636</v>
      </c>
      <c r="H2215" s="24">
        <f>H2214+IF(Limit=Oui,MAX(0,K2214),K2214)</f>
        <v>628.6196365642636</v>
      </c>
      <c r="I2215" s="12">
        <f>Cp*RhoP/(J2215*RhoA)*dP/1000*MassivSS</f>
        <v>0.36089071933493355</v>
      </c>
      <c r="J2215" s="24">
        <f>IF(H2215&lt;600,425+0.773*H2215-1.69/1000*H2215^2+2.22/1000^2*H2215^3,IF(H2215&lt;735,666+13002/(738-H2215),IF(H2215&lt;900,545+17820/(H2215-731),650)))</f>
        <v>784.86959954781082</v>
      </c>
      <c r="K2215" s="12">
        <f>LambdaP*MassivSS/(dP/1000)/(J2215*RhoA)/(1+I2215/3)*(D2215-H2215)*DeltaT-(EXP(I2215/10)-1)*(D2215-D2214)</f>
        <v>0.17782633867532446</v>
      </c>
      <c r="L2215" s="24">
        <f>L2214+IF(Limit=Oui,MAX(0,O2214),O2214)</f>
        <v>628.6196365642636</v>
      </c>
      <c r="M2215" s="12">
        <f>Cp*RhoP/(N2215*RhoA)*dP/1000*MassivW</f>
        <v>0.36089071933493355</v>
      </c>
      <c r="N2215" s="24">
        <f>IF(L2215&lt;600,425+0.773*L2215-1.69/1000*L2215^2+2.22/1000^2*L2215^3,IF(L2215&lt;735,666+13002/(738-L2215),IF(L2215&lt;900,545+17820/(L2215-731),650)))</f>
        <v>784.86959954781082</v>
      </c>
      <c r="O2215" s="12">
        <f>LambdaP*MassivW/(dP/1000)/(N2215*RhoA)/(1+M2215/3)*(D2215-L2215)*DeltaT-(EXP(M2215/10)-1)*(D2215-D2214)</f>
        <v>0.17782633867532446</v>
      </c>
      <c r="P2215" s="24">
        <f>P2214+IF(Limit=Oui,MAX(0,S2214),S2214)</f>
        <v>628.6196365642636</v>
      </c>
      <c r="Q2215" s="12">
        <f>Cp*RhoP/(R2215*RhoA)*dP/1000*MassivSI</f>
        <v>0.36089071933493355</v>
      </c>
      <c r="R2215" s="24">
        <f>IF(P2215&lt;600,425+0.773*P2215-1.69/1000*P2215^2+2.22/1000^2*P2215^3,IF(P2215&lt;735,666+13002/(738-P2215),IF(P2215&lt;900,545+17820/(P2215-731),650)))</f>
        <v>784.86959954781082</v>
      </c>
      <c r="S2215" s="12">
        <f>LambdaP*MassivSI/(dP/1000)/(R2215*RhoA)/(1+Q2215/3)*(D2215-P2215)*DeltaT-(EXP(Q2215/10)-1)*(D2215-D2214)</f>
        <v>0.17782633867532446</v>
      </c>
    </row>
    <row r="2216" spans="2:19" x14ac:dyDescent="0.25">
      <c r="B2216" s="3">
        <f t="shared" si="136"/>
        <v>10990</v>
      </c>
      <c r="C2216" s="14">
        <f t="shared" si="137"/>
        <v>183.16666666666666</v>
      </c>
      <c r="D2216" s="11">
        <f t="shared" si="138"/>
        <v>1112.350284003734</v>
      </c>
      <c r="E2216" s="11">
        <f t="shared" si="139"/>
        <v>628.79746290293895</v>
      </c>
      <c r="F2216" s="11">
        <f>L2216</f>
        <v>628.79746290293895</v>
      </c>
      <c r="G2216" s="11">
        <f>P2216</f>
        <v>628.79746290293895</v>
      </c>
      <c r="H2216" s="24">
        <f>H2215+IF(Limit=Oui,MAX(0,K2215),K2215)</f>
        <v>628.79746290293895</v>
      </c>
      <c r="I2216" s="12">
        <f>Cp*RhoP/(J2216*RhoA)*dP/1000*MassivSS</f>
        <v>0.36080173669843674</v>
      </c>
      <c r="J2216" s="24">
        <f>IF(H2216&lt;600,425+0.773*H2216-1.69/1000*H2216^2+2.22/1000^2*H2216^3,IF(H2216&lt;735,666+13002/(738-H2216),IF(H2216&lt;900,545+17820/(H2216-731),650)))</f>
        <v>785.06316781306646</v>
      </c>
      <c r="K2216" s="12">
        <f>LambdaP*MassivSS/(dP/1000)/(J2216*RhoA)/(1+I2216/3)*(D2216-H2216)*DeltaT-(EXP(I2216/10)-1)*(D2216-D2215)</f>
        <v>0.17774752813648687</v>
      </c>
      <c r="L2216" s="24">
        <f>L2215+IF(Limit=Oui,MAX(0,O2215),O2215)</f>
        <v>628.79746290293895</v>
      </c>
      <c r="M2216" s="12">
        <f>Cp*RhoP/(N2216*RhoA)*dP/1000*MassivW</f>
        <v>0.36080173669843674</v>
      </c>
      <c r="N2216" s="24">
        <f>IF(L2216&lt;600,425+0.773*L2216-1.69/1000*L2216^2+2.22/1000^2*L2216^3,IF(L2216&lt;735,666+13002/(738-L2216),IF(L2216&lt;900,545+17820/(L2216-731),650)))</f>
        <v>785.06316781306646</v>
      </c>
      <c r="O2216" s="12">
        <f>LambdaP*MassivW/(dP/1000)/(N2216*RhoA)/(1+M2216/3)*(D2216-L2216)*DeltaT-(EXP(M2216/10)-1)*(D2216-D2215)</f>
        <v>0.17774752813648687</v>
      </c>
      <c r="P2216" s="24">
        <f>P2215+IF(Limit=Oui,MAX(0,S2215),S2215)</f>
        <v>628.79746290293895</v>
      </c>
      <c r="Q2216" s="12">
        <f>Cp*RhoP/(R2216*RhoA)*dP/1000*MassivSI</f>
        <v>0.36080173669843674</v>
      </c>
      <c r="R2216" s="24">
        <f>IF(P2216&lt;600,425+0.773*P2216-1.69/1000*P2216^2+2.22/1000^2*P2216^3,IF(P2216&lt;735,666+13002/(738-P2216),IF(P2216&lt;900,545+17820/(P2216-731),650)))</f>
        <v>785.06316781306646</v>
      </c>
      <c r="S2216" s="12">
        <f>LambdaP*MassivSI/(dP/1000)/(R2216*RhoA)/(1+Q2216/3)*(D2216-P2216)*DeltaT-(EXP(Q2216/10)-1)*(D2216-D2215)</f>
        <v>0.17774752813648687</v>
      </c>
    </row>
    <row r="2217" spans="2:19" x14ac:dyDescent="0.25">
      <c r="B2217" s="3">
        <f t="shared" si="136"/>
        <v>10995</v>
      </c>
      <c r="C2217" s="14">
        <f t="shared" si="137"/>
        <v>183.25</v>
      </c>
      <c r="D2217" s="11">
        <f t="shared" si="138"/>
        <v>1112.4183892759324</v>
      </c>
      <c r="E2217" s="11">
        <f t="shared" si="139"/>
        <v>628.97521043107542</v>
      </c>
      <c r="F2217" s="11">
        <f>L2217</f>
        <v>628.97521043107542</v>
      </c>
      <c r="G2217" s="11">
        <f>P2217</f>
        <v>628.97521043107542</v>
      </c>
      <c r="H2217" s="24">
        <f>H2216+IF(Limit=Oui,MAX(0,K2216),K2216)</f>
        <v>628.97521043107542</v>
      </c>
      <c r="I2217" s="12">
        <f>Cp*RhoP/(J2217*RhoA)*dP/1000*MassivSS</f>
        <v>0.36071254747280002</v>
      </c>
      <c r="J2217" s="24">
        <f>IF(H2217&lt;600,425+0.773*H2217-1.69/1000*H2217^2+2.22/1000^2*H2217^3,IF(H2217&lt;735,666+13002/(738-H2217),IF(H2217&lt;900,545+17820/(H2217-731),650)))</f>
        <v>785.25728131564279</v>
      </c>
      <c r="K2217" s="12">
        <f>LambdaP*MassivSS/(dP/1000)/(J2217*RhoA)/(1+I2217/3)*(D2217-H2217)*DeltaT-(EXP(I2217/10)-1)*(D2217-D2216)</f>
        <v>0.17766865906174165</v>
      </c>
      <c r="L2217" s="24">
        <f>L2216+IF(Limit=Oui,MAX(0,O2216),O2216)</f>
        <v>628.97521043107542</v>
      </c>
      <c r="M2217" s="12">
        <f>Cp*RhoP/(N2217*RhoA)*dP/1000*MassivW</f>
        <v>0.36071254747280002</v>
      </c>
      <c r="N2217" s="24">
        <f>IF(L2217&lt;600,425+0.773*L2217-1.69/1000*L2217^2+2.22/1000^2*L2217^3,IF(L2217&lt;735,666+13002/(738-L2217),IF(L2217&lt;900,545+17820/(L2217-731),650)))</f>
        <v>785.25728131564279</v>
      </c>
      <c r="O2217" s="12">
        <f>LambdaP*MassivW/(dP/1000)/(N2217*RhoA)/(1+M2217/3)*(D2217-L2217)*DeltaT-(EXP(M2217/10)-1)*(D2217-D2216)</f>
        <v>0.17766865906174165</v>
      </c>
      <c r="P2217" s="24">
        <f>P2216+IF(Limit=Oui,MAX(0,S2216),S2216)</f>
        <v>628.97521043107542</v>
      </c>
      <c r="Q2217" s="12">
        <f>Cp*RhoP/(R2217*RhoA)*dP/1000*MassivSI</f>
        <v>0.36071254747280002</v>
      </c>
      <c r="R2217" s="24">
        <f>IF(P2217&lt;600,425+0.773*P2217-1.69/1000*P2217^2+2.22/1000^2*P2217^3,IF(P2217&lt;735,666+13002/(738-P2217),IF(P2217&lt;900,545+17820/(P2217-731),650)))</f>
        <v>785.25728131564279</v>
      </c>
      <c r="S2217" s="12">
        <f>LambdaP*MassivSI/(dP/1000)/(R2217*RhoA)/(1+Q2217/3)*(D2217-P2217)*DeltaT-(EXP(Q2217/10)-1)*(D2217-D2216)</f>
        <v>0.17766865906174165</v>
      </c>
    </row>
    <row r="2218" spans="2:19" x14ac:dyDescent="0.25">
      <c r="B2218" s="3">
        <f t="shared" si="136"/>
        <v>11000</v>
      </c>
      <c r="C2218" s="14">
        <f t="shared" si="137"/>
        <v>183.33333333333334</v>
      </c>
      <c r="D2218" s="11">
        <f t="shared" si="138"/>
        <v>1112.4864636052528</v>
      </c>
      <c r="E2218" s="11">
        <f t="shared" si="139"/>
        <v>629.15287909013716</v>
      </c>
      <c r="F2218" s="11">
        <f>L2218</f>
        <v>629.15287909013716</v>
      </c>
      <c r="G2218" s="11">
        <f>P2218</f>
        <v>629.15287909013716</v>
      </c>
      <c r="H2218" s="24">
        <f>H2217+IF(Limit=Oui,MAX(0,K2217),K2217)</f>
        <v>629.15287909013716</v>
      </c>
      <c r="I2218" s="12">
        <f>Cp*RhoP/(J2218*RhoA)*dP/1000*MassivSS</f>
        <v>0.36062315099362285</v>
      </c>
      <c r="J2218" s="24">
        <f>IF(H2218&lt;600,425+0.773*H2218-1.69/1000*H2218^2+2.22/1000^2*H2218^3,IF(H2218&lt;735,666+13002/(738-H2218),IF(H2218&lt;900,545+17820/(H2218-731),650)))</f>
        <v>785.45194224077875</v>
      </c>
      <c r="K2218" s="12">
        <f>LambdaP*MassivSS/(dP/1000)/(J2218*RhoA)/(1+I2218/3)*(D2218-H2218)*DeltaT-(EXP(I2218/10)-1)*(D2218-D2217)</f>
        <v>0.17758973122953972</v>
      </c>
      <c r="L2218" s="24">
        <f>L2217+IF(Limit=Oui,MAX(0,O2217),O2217)</f>
        <v>629.15287909013716</v>
      </c>
      <c r="M2218" s="12">
        <f>Cp*RhoP/(N2218*RhoA)*dP/1000*MassivW</f>
        <v>0.36062315099362285</v>
      </c>
      <c r="N2218" s="24">
        <f>IF(L2218&lt;600,425+0.773*L2218-1.69/1000*L2218^2+2.22/1000^2*L2218^3,IF(L2218&lt;735,666+13002/(738-L2218),IF(L2218&lt;900,545+17820/(L2218-731),650)))</f>
        <v>785.45194224077875</v>
      </c>
      <c r="O2218" s="12">
        <f>LambdaP*MassivW/(dP/1000)/(N2218*RhoA)/(1+M2218/3)*(D2218-L2218)*DeltaT-(EXP(M2218/10)-1)*(D2218-D2217)</f>
        <v>0.17758973122953972</v>
      </c>
      <c r="P2218" s="24">
        <f>P2217+IF(Limit=Oui,MAX(0,S2217),S2217)</f>
        <v>629.15287909013716</v>
      </c>
      <c r="Q2218" s="12">
        <f>Cp*RhoP/(R2218*RhoA)*dP/1000*MassivSI</f>
        <v>0.36062315099362285</v>
      </c>
      <c r="R2218" s="24">
        <f>IF(P2218&lt;600,425+0.773*P2218-1.69/1000*P2218^2+2.22/1000^2*P2218^3,IF(P2218&lt;735,666+13002/(738-P2218),IF(P2218&lt;900,545+17820/(P2218-731),650)))</f>
        <v>785.45194224077875</v>
      </c>
      <c r="S2218" s="12">
        <f>LambdaP*MassivSI/(dP/1000)/(R2218*RhoA)/(1+Q2218/3)*(D2218-P2218)*DeltaT-(EXP(Q2218/10)-1)*(D2218-D2217)</f>
        <v>0.17758973122953972</v>
      </c>
    </row>
    <row r="2219" spans="2:19" x14ac:dyDescent="0.25">
      <c r="B2219" s="3">
        <f t="shared" si="136"/>
        <v>11005</v>
      </c>
      <c r="C2219" s="14">
        <f t="shared" si="137"/>
        <v>183.41666666666666</v>
      </c>
      <c r="D2219" s="11">
        <f t="shared" si="138"/>
        <v>1112.5545070197993</v>
      </c>
      <c r="E2219" s="11">
        <f t="shared" si="139"/>
        <v>629.33046882136671</v>
      </c>
      <c r="F2219" s="11">
        <f>L2219</f>
        <v>629.33046882136671</v>
      </c>
      <c r="G2219" s="11">
        <f>P2219</f>
        <v>629.33046882136671</v>
      </c>
      <c r="H2219" s="24">
        <f>H2218+IF(Limit=Oui,MAX(0,K2218),K2218)</f>
        <v>629.33046882136671</v>
      </c>
      <c r="I2219" s="12">
        <f>Cp*RhoP/(J2219*RhoA)*dP/1000*MassivSS</f>
        <v>0.36053354659386072</v>
      </c>
      <c r="J2219" s="24">
        <f>IF(H2219&lt;600,425+0.773*H2219-1.69/1000*H2219^2+2.22/1000^2*H2219^3,IF(H2219&lt;735,666+13002/(738-H2219),IF(H2219&lt;900,545+17820/(H2219-731),650)))</f>
        <v>785.64715278496078</v>
      </c>
      <c r="K2219" s="12">
        <f>LambdaP*MassivSS/(dP/1000)/(J2219*RhoA)/(1+I2219/3)*(D2219-H2219)*DeltaT-(EXP(I2219/10)-1)*(D2219-D2218)</f>
        <v>0.17751074441730674</v>
      </c>
      <c r="L2219" s="24">
        <f>L2218+IF(Limit=Oui,MAX(0,O2218),O2218)</f>
        <v>629.33046882136671</v>
      </c>
      <c r="M2219" s="12">
        <f>Cp*RhoP/(N2219*RhoA)*dP/1000*MassivW</f>
        <v>0.36053354659386072</v>
      </c>
      <c r="N2219" s="24">
        <f>IF(L2219&lt;600,425+0.773*L2219-1.69/1000*L2219^2+2.22/1000^2*L2219^3,IF(L2219&lt;735,666+13002/(738-L2219),IF(L2219&lt;900,545+17820/(L2219-731),650)))</f>
        <v>785.64715278496078</v>
      </c>
      <c r="O2219" s="12">
        <f>LambdaP*MassivW/(dP/1000)/(N2219*RhoA)/(1+M2219/3)*(D2219-L2219)*DeltaT-(EXP(M2219/10)-1)*(D2219-D2218)</f>
        <v>0.17751074441730674</v>
      </c>
      <c r="P2219" s="24">
        <f>P2218+IF(Limit=Oui,MAX(0,S2218),S2218)</f>
        <v>629.33046882136671</v>
      </c>
      <c r="Q2219" s="12">
        <f>Cp*RhoP/(R2219*RhoA)*dP/1000*MassivSI</f>
        <v>0.36053354659386072</v>
      </c>
      <c r="R2219" s="24">
        <f>IF(P2219&lt;600,425+0.773*P2219-1.69/1000*P2219^2+2.22/1000^2*P2219^3,IF(P2219&lt;735,666+13002/(738-P2219),IF(P2219&lt;900,545+17820/(P2219-731),650)))</f>
        <v>785.64715278496078</v>
      </c>
      <c r="S2219" s="12">
        <f>LambdaP*MassivSI/(dP/1000)/(R2219*RhoA)/(1+Q2219/3)*(D2219-P2219)*DeltaT-(EXP(Q2219/10)-1)*(D2219-D2218)</f>
        <v>0.17751074441730674</v>
      </c>
    </row>
    <row r="2220" spans="2:19" x14ac:dyDescent="0.25">
      <c r="B2220" s="3">
        <f t="shared" si="136"/>
        <v>11010</v>
      </c>
      <c r="C2220" s="14">
        <f t="shared" si="137"/>
        <v>183.5</v>
      </c>
      <c r="D2220" s="11">
        <f t="shared" si="138"/>
        <v>1112.6225195476384</v>
      </c>
      <c r="E2220" s="11">
        <f t="shared" si="139"/>
        <v>629.50797956578401</v>
      </c>
      <c r="F2220" s="11">
        <f>L2220</f>
        <v>629.50797956578401</v>
      </c>
      <c r="G2220" s="11">
        <f>P2220</f>
        <v>629.50797956578401</v>
      </c>
      <c r="H2220" s="24">
        <f>H2219+IF(Limit=Oui,MAX(0,K2219),K2219)</f>
        <v>629.50797956578401</v>
      </c>
      <c r="I2220" s="12">
        <f>Cp*RhoP/(J2220*RhoA)*dP/1000*MassivSS</f>
        <v>0.36044373360381315</v>
      </c>
      <c r="J2220" s="24">
        <f>IF(H2220&lt;600,425+0.773*H2220-1.69/1000*H2220^2+2.22/1000^2*H2220^3,IF(H2220&lt;735,666+13002/(738-H2220),IF(H2220&lt;900,545+17820/(H2220-731),650)))</f>
        <v>785.84291515599296</v>
      </c>
      <c r="K2220" s="12">
        <f>LambdaP*MassivSS/(dP/1000)/(J2220*RhoA)/(1+I2220/3)*(D2220-H2220)*DeltaT-(EXP(I2220/10)-1)*(D2220-D2219)</f>
        <v>0.17743169840145517</v>
      </c>
      <c r="L2220" s="24">
        <f>L2219+IF(Limit=Oui,MAX(0,O2219),O2219)</f>
        <v>629.50797956578401</v>
      </c>
      <c r="M2220" s="12">
        <f>Cp*RhoP/(N2220*RhoA)*dP/1000*MassivW</f>
        <v>0.36044373360381315</v>
      </c>
      <c r="N2220" s="24">
        <f>IF(L2220&lt;600,425+0.773*L2220-1.69/1000*L2220^2+2.22/1000^2*L2220^3,IF(L2220&lt;735,666+13002/(738-L2220),IF(L2220&lt;900,545+17820/(L2220-731),650)))</f>
        <v>785.84291515599296</v>
      </c>
      <c r="O2220" s="12">
        <f>LambdaP*MassivW/(dP/1000)/(N2220*RhoA)/(1+M2220/3)*(D2220-L2220)*DeltaT-(EXP(M2220/10)-1)*(D2220-D2219)</f>
        <v>0.17743169840145517</v>
      </c>
      <c r="P2220" s="24">
        <f>P2219+IF(Limit=Oui,MAX(0,S2219),S2219)</f>
        <v>629.50797956578401</v>
      </c>
      <c r="Q2220" s="12">
        <f>Cp*RhoP/(R2220*RhoA)*dP/1000*MassivSI</f>
        <v>0.36044373360381315</v>
      </c>
      <c r="R2220" s="24">
        <f>IF(P2220&lt;600,425+0.773*P2220-1.69/1000*P2220^2+2.22/1000^2*P2220^3,IF(P2220&lt;735,666+13002/(738-P2220),IF(P2220&lt;900,545+17820/(P2220-731),650)))</f>
        <v>785.84291515599296</v>
      </c>
      <c r="S2220" s="12">
        <f>LambdaP*MassivSI/(dP/1000)/(R2220*RhoA)/(1+Q2220/3)*(D2220-P2220)*DeltaT-(EXP(Q2220/10)-1)*(D2220-D2219)</f>
        <v>0.17743169840145517</v>
      </c>
    </row>
    <row r="2221" spans="2:19" x14ac:dyDescent="0.25">
      <c r="B2221" s="3">
        <f t="shared" si="136"/>
        <v>11015</v>
      </c>
      <c r="C2221" s="14">
        <f t="shared" si="137"/>
        <v>183.58333333333334</v>
      </c>
      <c r="D2221" s="11">
        <f t="shared" si="138"/>
        <v>1112.6905012167979</v>
      </c>
      <c r="E2221" s="11">
        <f t="shared" si="139"/>
        <v>629.68541126418552</v>
      </c>
      <c r="F2221" s="11">
        <f>L2221</f>
        <v>629.68541126418552</v>
      </c>
      <c r="G2221" s="11">
        <f>P2221</f>
        <v>629.68541126418552</v>
      </c>
      <c r="H2221" s="24">
        <f>H2220+IF(Limit=Oui,MAX(0,K2220),K2220)</f>
        <v>629.68541126418552</v>
      </c>
      <c r="I2221" s="12">
        <f>Cp*RhoP/(J2221*RhoA)*dP/1000*MassivSS</f>
        <v>0.36035371135111161</v>
      </c>
      <c r="J2221" s="24">
        <f>IF(H2221&lt;600,425+0.773*H2221-1.69/1000*H2221^2+2.22/1000^2*H2221^3,IF(H2221&lt;735,666+13002/(738-H2221),IF(H2221&lt;900,545+17820/(H2221-731),650)))</f>
        <v>786.03923157306747</v>
      </c>
      <c r="K2221" s="12">
        <f>LambdaP*MassivSS/(dP/1000)/(J2221*RhoA)/(1+I2221/3)*(D2221-H2221)*DeltaT-(EXP(I2221/10)-1)*(D2221-D2220)</f>
        <v>0.17735259295740446</v>
      </c>
      <c r="L2221" s="24">
        <f>L2220+IF(Limit=Oui,MAX(0,O2220),O2220)</f>
        <v>629.68541126418552</v>
      </c>
      <c r="M2221" s="12">
        <f>Cp*RhoP/(N2221*RhoA)*dP/1000*MassivW</f>
        <v>0.36035371135111161</v>
      </c>
      <c r="N2221" s="24">
        <f>IF(L2221&lt;600,425+0.773*L2221-1.69/1000*L2221^2+2.22/1000^2*L2221^3,IF(L2221&lt;735,666+13002/(738-L2221),IF(L2221&lt;900,545+17820/(L2221-731),650)))</f>
        <v>786.03923157306747</v>
      </c>
      <c r="O2221" s="12">
        <f>LambdaP*MassivW/(dP/1000)/(N2221*RhoA)/(1+M2221/3)*(D2221-L2221)*DeltaT-(EXP(M2221/10)-1)*(D2221-D2220)</f>
        <v>0.17735259295740446</v>
      </c>
      <c r="P2221" s="24">
        <f>P2220+IF(Limit=Oui,MAX(0,S2220),S2220)</f>
        <v>629.68541126418552</v>
      </c>
      <c r="Q2221" s="12">
        <f>Cp*RhoP/(R2221*RhoA)*dP/1000*MassivSI</f>
        <v>0.36035371135111161</v>
      </c>
      <c r="R2221" s="24">
        <f>IF(P2221&lt;600,425+0.773*P2221-1.69/1000*P2221^2+2.22/1000^2*P2221^3,IF(P2221&lt;735,666+13002/(738-P2221),IF(P2221&lt;900,545+17820/(P2221-731),650)))</f>
        <v>786.03923157306747</v>
      </c>
      <c r="S2221" s="12">
        <f>LambdaP*MassivSI/(dP/1000)/(R2221*RhoA)/(1+Q2221/3)*(D2221-P2221)*DeltaT-(EXP(Q2221/10)-1)*(D2221-D2220)</f>
        <v>0.17735259295740446</v>
      </c>
    </row>
    <row r="2222" spans="2:19" x14ac:dyDescent="0.25">
      <c r="B2222" s="3">
        <f t="shared" si="136"/>
        <v>11020</v>
      </c>
      <c r="C2222" s="14">
        <f t="shared" si="137"/>
        <v>183.66666666666666</v>
      </c>
      <c r="D2222" s="11">
        <f t="shared" si="138"/>
        <v>1112.7584520552668</v>
      </c>
      <c r="E2222" s="11">
        <f t="shared" si="139"/>
        <v>629.86276385714291</v>
      </c>
      <c r="F2222" s="11">
        <f>L2222</f>
        <v>629.86276385714291</v>
      </c>
      <c r="G2222" s="11">
        <f>P2222</f>
        <v>629.86276385714291</v>
      </c>
      <c r="H2222" s="24">
        <f>H2221+IF(Limit=Oui,MAX(0,K2221),K2221)</f>
        <v>629.86276385714291</v>
      </c>
      <c r="I2222" s="12">
        <f>Cp*RhoP/(J2222*RhoA)*dP/1000*MassivSS</f>
        <v>0.36026347916070706</v>
      </c>
      <c r="J2222" s="24">
        <f>IF(H2222&lt;600,425+0.773*H2222-1.69/1000*H2222^2+2.22/1000^2*H2222^3,IF(H2222&lt;735,666+13002/(738-H2222),IF(H2222&lt;900,545+17820/(H2222-731),650)))</f>
        <v>786.2361042668357</v>
      </c>
      <c r="K2222" s="12">
        <f>LambdaP*MassivSS/(dP/1000)/(J2222*RhoA)/(1+I2222/3)*(D2222-H2222)*DeltaT-(EXP(I2222/10)-1)*(D2222-D2221)</f>
        <v>0.17727342785957609</v>
      </c>
      <c r="L2222" s="24">
        <f>L2221+IF(Limit=Oui,MAX(0,O2221),O2221)</f>
        <v>629.86276385714291</v>
      </c>
      <c r="M2222" s="12">
        <f>Cp*RhoP/(N2222*RhoA)*dP/1000*MassivW</f>
        <v>0.36026347916070706</v>
      </c>
      <c r="N2222" s="24">
        <f>IF(L2222&lt;600,425+0.773*L2222-1.69/1000*L2222^2+2.22/1000^2*L2222^3,IF(L2222&lt;735,666+13002/(738-L2222),IF(L2222&lt;900,545+17820/(L2222-731),650)))</f>
        <v>786.2361042668357</v>
      </c>
      <c r="O2222" s="12">
        <f>LambdaP*MassivW/(dP/1000)/(N2222*RhoA)/(1+M2222/3)*(D2222-L2222)*DeltaT-(EXP(M2222/10)-1)*(D2222-D2221)</f>
        <v>0.17727342785957609</v>
      </c>
      <c r="P2222" s="24">
        <f>P2221+IF(Limit=Oui,MAX(0,S2221),S2221)</f>
        <v>629.86276385714291</v>
      </c>
      <c r="Q2222" s="12">
        <f>Cp*RhoP/(R2222*RhoA)*dP/1000*MassivSI</f>
        <v>0.36026347916070706</v>
      </c>
      <c r="R2222" s="24">
        <f>IF(P2222&lt;600,425+0.773*P2222-1.69/1000*P2222^2+2.22/1000^2*P2222^3,IF(P2222&lt;735,666+13002/(738-P2222),IF(P2222&lt;900,545+17820/(P2222-731),650)))</f>
        <v>786.2361042668357</v>
      </c>
      <c r="S2222" s="12">
        <f>LambdaP*MassivSI/(dP/1000)/(R2222*RhoA)/(1+Q2222/3)*(D2222-P2222)*DeltaT-(EXP(Q2222/10)-1)*(D2222-D2221)</f>
        <v>0.17727342785957609</v>
      </c>
    </row>
    <row r="2223" spans="2:19" x14ac:dyDescent="0.25">
      <c r="B2223" s="3">
        <f t="shared" si="136"/>
        <v>11025</v>
      </c>
      <c r="C2223" s="14">
        <f t="shared" si="137"/>
        <v>183.75</v>
      </c>
      <c r="D2223" s="11">
        <f t="shared" si="138"/>
        <v>1112.8263720909979</v>
      </c>
      <c r="E2223" s="11">
        <f t="shared" si="139"/>
        <v>630.04003728500254</v>
      </c>
      <c r="F2223" s="11">
        <f>L2223</f>
        <v>630.04003728500254</v>
      </c>
      <c r="G2223" s="11">
        <f>P2223</f>
        <v>630.04003728500254</v>
      </c>
      <c r="H2223" s="24">
        <f>H2222+IF(Limit=Oui,MAX(0,K2222),K2222)</f>
        <v>630.04003728500254</v>
      </c>
      <c r="I2223" s="12">
        <f>Cp*RhoP/(J2223*RhoA)*dP/1000*MassivSS</f>
        <v>0.36017303635485848</v>
      </c>
      <c r="J2223" s="24">
        <f>IF(H2223&lt;600,425+0.773*H2223-1.69/1000*H2223^2+2.22/1000^2*H2223^3,IF(H2223&lt;735,666+13002/(738-H2223),IF(H2223&lt;900,545+17820/(H2223-731),650)))</f>
        <v>786.43353547948016</v>
      </c>
      <c r="K2223" s="12">
        <f>LambdaP*MassivSS/(dP/1000)/(J2223*RhoA)/(1+I2223/3)*(D2223-H2223)*DeltaT-(EXP(I2223/10)-1)*(D2223-D2222)</f>
        <v>0.17719420288128102</v>
      </c>
      <c r="L2223" s="24">
        <f>L2222+IF(Limit=Oui,MAX(0,O2222),O2222)</f>
        <v>630.04003728500254</v>
      </c>
      <c r="M2223" s="12">
        <f>Cp*RhoP/(N2223*RhoA)*dP/1000*MassivW</f>
        <v>0.36017303635485848</v>
      </c>
      <c r="N2223" s="24">
        <f>IF(L2223&lt;600,425+0.773*L2223-1.69/1000*L2223^2+2.22/1000^2*L2223^3,IF(L2223&lt;735,666+13002/(738-L2223),IF(L2223&lt;900,545+17820/(L2223-731),650)))</f>
        <v>786.43353547948016</v>
      </c>
      <c r="O2223" s="12">
        <f>LambdaP*MassivW/(dP/1000)/(N2223*RhoA)/(1+M2223/3)*(D2223-L2223)*DeltaT-(EXP(M2223/10)-1)*(D2223-D2222)</f>
        <v>0.17719420288128102</v>
      </c>
      <c r="P2223" s="24">
        <f>P2222+IF(Limit=Oui,MAX(0,S2222),S2222)</f>
        <v>630.04003728500254</v>
      </c>
      <c r="Q2223" s="12">
        <f>Cp*RhoP/(R2223*RhoA)*dP/1000*MassivSI</f>
        <v>0.36017303635485848</v>
      </c>
      <c r="R2223" s="24">
        <f>IF(P2223&lt;600,425+0.773*P2223-1.69/1000*P2223^2+2.22/1000^2*P2223^3,IF(P2223&lt;735,666+13002/(738-P2223),IF(P2223&lt;900,545+17820/(P2223-731),650)))</f>
        <v>786.43353547948016</v>
      </c>
      <c r="S2223" s="12">
        <f>LambdaP*MassivSI/(dP/1000)/(R2223*RhoA)/(1+Q2223/3)*(D2223-P2223)*DeltaT-(EXP(Q2223/10)-1)*(D2223-D2222)</f>
        <v>0.17719420288128102</v>
      </c>
    </row>
    <row r="2224" spans="2:19" x14ac:dyDescent="0.25">
      <c r="B2224" s="3">
        <f t="shared" si="136"/>
        <v>11030</v>
      </c>
      <c r="C2224" s="14">
        <f t="shared" si="137"/>
        <v>183.83333333333334</v>
      </c>
      <c r="D2224" s="11">
        <f t="shared" si="138"/>
        <v>1112.8942613519041</v>
      </c>
      <c r="E2224" s="11">
        <f t="shared" si="139"/>
        <v>630.21723148788385</v>
      </c>
      <c r="F2224" s="11">
        <f>L2224</f>
        <v>630.21723148788385</v>
      </c>
      <c r="G2224" s="11">
        <f>P2224</f>
        <v>630.21723148788385</v>
      </c>
      <c r="H2224" s="24">
        <f>H2223+IF(Limit=Oui,MAX(0,K2223),K2223)</f>
        <v>630.21723148788385</v>
      </c>
      <c r="I2224" s="12">
        <f>Cp*RhoP/(J2224*RhoA)*dP/1000*MassivSS</f>
        <v>0.36008238225312</v>
      </c>
      <c r="J2224" s="24">
        <f>IF(H2224&lt;600,425+0.773*H2224-1.69/1000*H2224^2+2.22/1000^2*H2224^3,IF(H2224&lt;735,666+13002/(738-H2224),IF(H2224&lt;900,545+17820/(H2224-731),650)))</f>
        <v>786.6315274647859</v>
      </c>
      <c r="K2224" s="12">
        <f>LambdaP*MassivSS/(dP/1000)/(J2224*RhoA)/(1+I2224/3)*(D2224-H2224)*DeltaT-(EXP(I2224/10)-1)*(D2224-D2223)</f>
        <v>0.17711491779492258</v>
      </c>
      <c r="L2224" s="24">
        <f>L2223+IF(Limit=Oui,MAX(0,O2223),O2223)</f>
        <v>630.21723148788385</v>
      </c>
      <c r="M2224" s="12">
        <f>Cp*RhoP/(N2224*RhoA)*dP/1000*MassivW</f>
        <v>0.36008238225312</v>
      </c>
      <c r="N2224" s="24">
        <f>IF(L2224&lt;600,425+0.773*L2224-1.69/1000*L2224^2+2.22/1000^2*L2224^3,IF(L2224&lt;735,666+13002/(738-L2224),IF(L2224&lt;900,545+17820/(L2224-731),650)))</f>
        <v>786.6315274647859</v>
      </c>
      <c r="O2224" s="12">
        <f>LambdaP*MassivW/(dP/1000)/(N2224*RhoA)/(1+M2224/3)*(D2224-L2224)*DeltaT-(EXP(M2224/10)-1)*(D2224-D2223)</f>
        <v>0.17711491779492258</v>
      </c>
      <c r="P2224" s="24">
        <f>P2223+IF(Limit=Oui,MAX(0,S2223),S2223)</f>
        <v>630.21723148788385</v>
      </c>
      <c r="Q2224" s="12">
        <f>Cp*RhoP/(R2224*RhoA)*dP/1000*MassivSI</f>
        <v>0.36008238225312</v>
      </c>
      <c r="R2224" s="24">
        <f>IF(P2224&lt;600,425+0.773*P2224-1.69/1000*P2224^2+2.22/1000^2*P2224^3,IF(P2224&lt;735,666+13002/(738-P2224),IF(P2224&lt;900,545+17820/(P2224-731),650)))</f>
        <v>786.6315274647859</v>
      </c>
      <c r="S2224" s="12">
        <f>LambdaP*MassivSI/(dP/1000)/(R2224*RhoA)/(1+Q2224/3)*(D2224-P2224)*DeltaT-(EXP(Q2224/10)-1)*(D2224-D2223)</f>
        <v>0.17711491779492258</v>
      </c>
    </row>
    <row r="2225" spans="2:19" x14ac:dyDescent="0.25">
      <c r="B2225" s="3">
        <f t="shared" si="136"/>
        <v>11035</v>
      </c>
      <c r="C2225" s="14">
        <f t="shared" si="137"/>
        <v>183.91666666666666</v>
      </c>
      <c r="D2225" s="11">
        <f t="shared" si="138"/>
        <v>1112.9621198658613</v>
      </c>
      <c r="E2225" s="11">
        <f t="shared" si="139"/>
        <v>630.39434640567879</v>
      </c>
      <c r="F2225" s="11">
        <f>L2225</f>
        <v>630.39434640567879</v>
      </c>
      <c r="G2225" s="11">
        <f>P2225</f>
        <v>630.39434640567879</v>
      </c>
      <c r="H2225" s="24">
        <f>H2224+IF(Limit=Oui,MAX(0,K2224),K2224)</f>
        <v>630.39434640567879</v>
      </c>
      <c r="I2225" s="12">
        <f>Cp*RhoP/(J2225*RhoA)*dP/1000*MassivSS</f>
        <v>0.35999151617232888</v>
      </c>
      <c r="J2225" s="24">
        <f>IF(H2225&lt;600,425+0.773*H2225-1.69/1000*H2225^2+2.22/1000^2*H2225^3,IF(H2225&lt;735,666+13002/(738-H2225),IF(H2225&lt;900,545+17820/(H2225-731),650)))</f>
        <v>786.83008248821386</v>
      </c>
      <c r="K2225" s="12">
        <f>LambdaP*MassivSS/(dP/1000)/(J2225*RhoA)/(1+I2225/3)*(D2225-H2225)*DeltaT-(EXP(I2225/10)-1)*(D2225-D2224)</f>
        <v>0.17703557237179213</v>
      </c>
      <c r="L2225" s="24">
        <f>L2224+IF(Limit=Oui,MAX(0,O2224),O2224)</f>
        <v>630.39434640567879</v>
      </c>
      <c r="M2225" s="12">
        <f>Cp*RhoP/(N2225*RhoA)*dP/1000*MassivW</f>
        <v>0.35999151617232888</v>
      </c>
      <c r="N2225" s="24">
        <f>IF(L2225&lt;600,425+0.773*L2225-1.69/1000*L2225^2+2.22/1000^2*L2225^3,IF(L2225&lt;735,666+13002/(738-L2225),IF(L2225&lt;900,545+17820/(L2225-731),650)))</f>
        <v>786.83008248821386</v>
      </c>
      <c r="O2225" s="12">
        <f>LambdaP*MassivW/(dP/1000)/(N2225*RhoA)/(1+M2225/3)*(D2225-L2225)*DeltaT-(EXP(M2225/10)-1)*(D2225-D2224)</f>
        <v>0.17703557237179213</v>
      </c>
      <c r="P2225" s="24">
        <f>P2224+IF(Limit=Oui,MAX(0,S2224),S2224)</f>
        <v>630.39434640567879</v>
      </c>
      <c r="Q2225" s="12">
        <f>Cp*RhoP/(R2225*RhoA)*dP/1000*MassivSI</f>
        <v>0.35999151617232888</v>
      </c>
      <c r="R2225" s="24">
        <f>IF(P2225&lt;600,425+0.773*P2225-1.69/1000*P2225^2+2.22/1000^2*P2225^3,IF(P2225&lt;735,666+13002/(738-P2225),IF(P2225&lt;900,545+17820/(P2225-731),650)))</f>
        <v>786.83008248821386</v>
      </c>
      <c r="S2225" s="12">
        <f>LambdaP*MassivSI/(dP/1000)/(R2225*RhoA)/(1+Q2225/3)*(D2225-P2225)*DeltaT-(EXP(Q2225/10)-1)*(D2225-D2224)</f>
        <v>0.17703557237179213</v>
      </c>
    </row>
    <row r="2226" spans="2:19" x14ac:dyDescent="0.25">
      <c r="B2226" s="3">
        <f t="shared" si="136"/>
        <v>11040</v>
      </c>
      <c r="C2226" s="14">
        <f t="shared" si="137"/>
        <v>184</v>
      </c>
      <c r="D2226" s="11">
        <f t="shared" si="138"/>
        <v>1113.0299476607076</v>
      </c>
      <c r="E2226" s="11">
        <f t="shared" si="139"/>
        <v>630.57138197805057</v>
      </c>
      <c r="F2226" s="11">
        <f>L2226</f>
        <v>630.57138197805057</v>
      </c>
      <c r="G2226" s="11">
        <f>P2226</f>
        <v>630.57138197805057</v>
      </c>
      <c r="H2226" s="24">
        <f>H2225+IF(Limit=Oui,MAX(0,K2225),K2225)</f>
        <v>630.57138197805057</v>
      </c>
      <c r="I2226" s="12">
        <f>Cp*RhoP/(J2226*RhoA)*dP/1000*MassivSS</f>
        <v>0.35990043742659311</v>
      </c>
      <c r="J2226" s="24">
        <f>IF(H2226&lt;600,425+0.773*H2226-1.69/1000*H2226^2+2.22/1000^2*H2226^3,IF(H2226&lt;735,666+13002/(738-H2226),IF(H2226&lt;900,545+17820/(H2226-731),650)))</f>
        <v>787.02920282697369</v>
      </c>
      <c r="K2226" s="12">
        <f>LambdaP*MassivSS/(dP/1000)/(J2226*RhoA)/(1+I2226/3)*(D2226-H2226)*DeltaT-(EXP(I2226/10)-1)*(D2226-D2225)</f>
        <v>0.17695616638215558</v>
      </c>
      <c r="L2226" s="24">
        <f>L2225+IF(Limit=Oui,MAX(0,O2225),O2225)</f>
        <v>630.57138197805057</v>
      </c>
      <c r="M2226" s="12">
        <f>Cp*RhoP/(N2226*RhoA)*dP/1000*MassivW</f>
        <v>0.35990043742659311</v>
      </c>
      <c r="N2226" s="24">
        <f>IF(L2226&lt;600,425+0.773*L2226-1.69/1000*L2226^2+2.22/1000^2*L2226^3,IF(L2226&lt;735,666+13002/(738-L2226),IF(L2226&lt;900,545+17820/(L2226-731),650)))</f>
        <v>787.02920282697369</v>
      </c>
      <c r="O2226" s="12">
        <f>LambdaP*MassivW/(dP/1000)/(N2226*RhoA)/(1+M2226/3)*(D2226-L2226)*DeltaT-(EXP(M2226/10)-1)*(D2226-D2225)</f>
        <v>0.17695616638215558</v>
      </c>
      <c r="P2226" s="24">
        <f>P2225+IF(Limit=Oui,MAX(0,S2225),S2225)</f>
        <v>630.57138197805057</v>
      </c>
      <c r="Q2226" s="12">
        <f>Cp*RhoP/(R2226*RhoA)*dP/1000*MassivSI</f>
        <v>0.35990043742659311</v>
      </c>
      <c r="R2226" s="24">
        <f>IF(P2226&lt;600,425+0.773*P2226-1.69/1000*P2226^2+2.22/1000^2*P2226^3,IF(P2226&lt;735,666+13002/(738-P2226),IF(P2226&lt;900,545+17820/(P2226-731),650)))</f>
        <v>787.02920282697369</v>
      </c>
      <c r="S2226" s="12">
        <f>LambdaP*MassivSI/(dP/1000)/(R2226*RhoA)/(1+Q2226/3)*(D2226-P2226)*DeltaT-(EXP(Q2226/10)-1)*(D2226-D2225)</f>
        <v>0.17695616638215558</v>
      </c>
    </row>
    <row r="2227" spans="2:19" x14ac:dyDescent="0.25">
      <c r="B2227" s="3">
        <f t="shared" si="136"/>
        <v>11045</v>
      </c>
      <c r="C2227" s="14">
        <f t="shared" si="137"/>
        <v>184.08333333333334</v>
      </c>
      <c r="D2227" s="11">
        <f t="shared" si="138"/>
        <v>1113.0977447642429</v>
      </c>
      <c r="E2227" s="11">
        <f t="shared" si="139"/>
        <v>630.74833814443275</v>
      </c>
      <c r="F2227" s="11">
        <f>L2227</f>
        <v>630.74833814443275</v>
      </c>
      <c r="G2227" s="11">
        <f>P2227</f>
        <v>630.74833814443275</v>
      </c>
      <c r="H2227" s="24">
        <f>H2226+IF(Limit=Oui,MAX(0,K2226),K2226)</f>
        <v>630.74833814443275</v>
      </c>
      <c r="I2227" s="12">
        <f>Cp*RhoP/(J2227*RhoA)*dP/1000*MassivSS</f>
        <v>0.35980914532727898</v>
      </c>
      <c r="J2227" s="24">
        <f>IF(H2227&lt;600,425+0.773*H2227-1.69/1000*H2227^2+2.22/1000^2*H2227^3,IF(H2227&lt;735,666+13002/(738-H2227),IF(H2227&lt;900,545+17820/(H2227-731),650)))</f>
        <v>787.22889077009756</v>
      </c>
      <c r="K2227" s="12">
        <f>LambdaP*MassivSS/(dP/1000)/(J2227*RhoA)/(1+I2227/3)*(D2227-H2227)*DeltaT-(EXP(I2227/10)-1)*(D2227-D2226)</f>
        <v>0.17687669959528174</v>
      </c>
      <c r="L2227" s="24">
        <f>L2226+IF(Limit=Oui,MAX(0,O2226),O2226)</f>
        <v>630.74833814443275</v>
      </c>
      <c r="M2227" s="12">
        <f>Cp*RhoP/(N2227*RhoA)*dP/1000*MassivW</f>
        <v>0.35980914532727898</v>
      </c>
      <c r="N2227" s="24">
        <f>IF(L2227&lt;600,425+0.773*L2227-1.69/1000*L2227^2+2.22/1000^2*L2227^3,IF(L2227&lt;735,666+13002/(738-L2227),IF(L2227&lt;900,545+17820/(L2227-731),650)))</f>
        <v>787.22889077009756</v>
      </c>
      <c r="O2227" s="12">
        <f>LambdaP*MassivW/(dP/1000)/(N2227*RhoA)/(1+M2227/3)*(D2227-L2227)*DeltaT-(EXP(M2227/10)-1)*(D2227-D2226)</f>
        <v>0.17687669959528174</v>
      </c>
      <c r="P2227" s="24">
        <f>P2226+IF(Limit=Oui,MAX(0,S2226),S2226)</f>
        <v>630.74833814443275</v>
      </c>
      <c r="Q2227" s="12">
        <f>Cp*RhoP/(R2227*RhoA)*dP/1000*MassivSI</f>
        <v>0.35980914532727898</v>
      </c>
      <c r="R2227" s="24">
        <f>IF(P2227&lt;600,425+0.773*P2227-1.69/1000*P2227^2+2.22/1000^2*P2227^3,IF(P2227&lt;735,666+13002/(738-P2227),IF(P2227&lt;900,545+17820/(P2227-731),650)))</f>
        <v>787.22889077009756</v>
      </c>
      <c r="S2227" s="12">
        <f>LambdaP*MassivSI/(dP/1000)/(R2227*RhoA)/(1+Q2227/3)*(D2227-P2227)*DeltaT-(EXP(Q2227/10)-1)*(D2227-D2226)</f>
        <v>0.17687669959528174</v>
      </c>
    </row>
    <row r="2228" spans="2:19" x14ac:dyDescent="0.25">
      <c r="B2228" s="3">
        <f t="shared" si="136"/>
        <v>11050</v>
      </c>
      <c r="C2228" s="14">
        <f t="shared" si="137"/>
        <v>184.16666666666666</v>
      </c>
      <c r="D2228" s="11">
        <f t="shared" si="138"/>
        <v>1113.1655112042297</v>
      </c>
      <c r="E2228" s="11">
        <f t="shared" si="139"/>
        <v>630.92521484402801</v>
      </c>
      <c r="F2228" s="11">
        <f>L2228</f>
        <v>630.92521484402801</v>
      </c>
      <c r="G2228" s="11">
        <f>P2228</f>
        <v>630.92521484402801</v>
      </c>
      <c r="H2228" s="24">
        <f>H2227+IF(Limit=Oui,MAX(0,K2227),K2227)</f>
        <v>630.92521484402801</v>
      </c>
      <c r="I2228" s="12">
        <f>Cp*RhoP/(J2228*RhoA)*dP/1000*MassivSS</f>
        <v>0.35971763918299882</v>
      </c>
      <c r="J2228" s="24">
        <f>IF(H2228&lt;600,425+0.773*H2228-1.69/1000*H2228^2+2.22/1000^2*H2228^3,IF(H2228&lt;735,666+13002/(738-H2228),IF(H2228&lt;900,545+17820/(H2228-731),650)))</f>
        <v>787.4291486185142</v>
      </c>
      <c r="K2228" s="12">
        <f>LambdaP*MassivSS/(dP/1000)/(J2228*RhoA)/(1+I2228/3)*(D2228-H2228)*DeltaT-(EXP(I2228/10)-1)*(D2228-D2227)</f>
        <v>0.17679717177932958</v>
      </c>
      <c r="L2228" s="24">
        <f>L2227+IF(Limit=Oui,MAX(0,O2227),O2227)</f>
        <v>630.92521484402801</v>
      </c>
      <c r="M2228" s="12">
        <f>Cp*RhoP/(N2228*RhoA)*dP/1000*MassivW</f>
        <v>0.35971763918299882</v>
      </c>
      <c r="N2228" s="24">
        <f>IF(L2228&lt;600,425+0.773*L2228-1.69/1000*L2228^2+2.22/1000^2*L2228^3,IF(L2228&lt;735,666+13002/(738-L2228),IF(L2228&lt;900,545+17820/(L2228-731),650)))</f>
        <v>787.4291486185142</v>
      </c>
      <c r="O2228" s="12">
        <f>LambdaP*MassivW/(dP/1000)/(N2228*RhoA)/(1+M2228/3)*(D2228-L2228)*DeltaT-(EXP(M2228/10)-1)*(D2228-D2227)</f>
        <v>0.17679717177932958</v>
      </c>
      <c r="P2228" s="24">
        <f>P2227+IF(Limit=Oui,MAX(0,S2227),S2227)</f>
        <v>630.92521484402801</v>
      </c>
      <c r="Q2228" s="12">
        <f>Cp*RhoP/(R2228*RhoA)*dP/1000*MassivSI</f>
        <v>0.35971763918299882</v>
      </c>
      <c r="R2228" s="24">
        <f>IF(P2228&lt;600,425+0.773*P2228-1.69/1000*P2228^2+2.22/1000^2*P2228^3,IF(P2228&lt;735,666+13002/(738-P2228),IF(P2228&lt;900,545+17820/(P2228-731),650)))</f>
        <v>787.4291486185142</v>
      </c>
      <c r="S2228" s="12">
        <f>LambdaP*MassivSI/(dP/1000)/(R2228*RhoA)/(1+Q2228/3)*(D2228-P2228)*DeltaT-(EXP(Q2228/10)-1)*(D2228-D2227)</f>
        <v>0.17679717177932958</v>
      </c>
    </row>
    <row r="2229" spans="2:19" x14ac:dyDescent="0.25">
      <c r="B2229" s="3">
        <f t="shared" si="136"/>
        <v>11055</v>
      </c>
      <c r="C2229" s="14">
        <f t="shared" si="137"/>
        <v>184.25</v>
      </c>
      <c r="D2229" s="11">
        <f t="shared" si="138"/>
        <v>1113.2332470083925</v>
      </c>
      <c r="E2229" s="11">
        <f t="shared" si="139"/>
        <v>631.1020120158073</v>
      </c>
      <c r="F2229" s="11">
        <f>L2229</f>
        <v>631.1020120158073</v>
      </c>
      <c r="G2229" s="11">
        <f>P2229</f>
        <v>631.1020120158073</v>
      </c>
      <c r="H2229" s="24">
        <f>H2228+IF(Limit=Oui,MAX(0,K2228),K2228)</f>
        <v>631.1020120158073</v>
      </c>
      <c r="I2229" s="12">
        <f>Cp*RhoP/(J2229*RhoA)*dP/1000*MassivSS</f>
        <v>0.35962591829959817</v>
      </c>
      <c r="J2229" s="24">
        <f>IF(H2229&lt;600,425+0.773*H2229-1.69/1000*H2229^2+2.22/1000^2*H2229^3,IF(H2229&lt;735,666+13002/(738-H2229),IF(H2229&lt;900,545+17820/(H2229-731),650)))</f>
        <v>787.629978685124</v>
      </c>
      <c r="K2229" s="12">
        <f>LambdaP*MassivSS/(dP/1000)/(J2229*RhoA)/(1+I2229/3)*(D2229-H2229)*DeltaT-(EXP(I2229/10)-1)*(D2229-D2228)</f>
        <v>0.17671758270146765</v>
      </c>
      <c r="L2229" s="24">
        <f>L2228+IF(Limit=Oui,MAX(0,O2228),O2228)</f>
        <v>631.1020120158073</v>
      </c>
      <c r="M2229" s="12">
        <f>Cp*RhoP/(N2229*RhoA)*dP/1000*MassivW</f>
        <v>0.35962591829959817</v>
      </c>
      <c r="N2229" s="24">
        <f>IF(L2229&lt;600,425+0.773*L2229-1.69/1000*L2229^2+2.22/1000^2*L2229^3,IF(L2229&lt;735,666+13002/(738-L2229),IF(L2229&lt;900,545+17820/(L2229-731),650)))</f>
        <v>787.629978685124</v>
      </c>
      <c r="O2229" s="12">
        <f>LambdaP*MassivW/(dP/1000)/(N2229*RhoA)/(1+M2229/3)*(D2229-L2229)*DeltaT-(EXP(M2229/10)-1)*(D2229-D2228)</f>
        <v>0.17671758270146765</v>
      </c>
      <c r="P2229" s="24">
        <f>P2228+IF(Limit=Oui,MAX(0,S2228),S2228)</f>
        <v>631.1020120158073</v>
      </c>
      <c r="Q2229" s="12">
        <f>Cp*RhoP/(R2229*RhoA)*dP/1000*MassivSI</f>
        <v>0.35962591829959817</v>
      </c>
      <c r="R2229" s="24">
        <f>IF(P2229&lt;600,425+0.773*P2229-1.69/1000*P2229^2+2.22/1000^2*P2229^3,IF(P2229&lt;735,666+13002/(738-P2229),IF(P2229&lt;900,545+17820/(P2229-731),650)))</f>
        <v>787.629978685124</v>
      </c>
      <c r="S2229" s="12">
        <f>LambdaP*MassivSI/(dP/1000)/(R2229*RhoA)/(1+Q2229/3)*(D2229-P2229)*DeltaT-(EXP(Q2229/10)-1)*(D2229-D2228)</f>
        <v>0.17671758270146765</v>
      </c>
    </row>
    <row r="2230" spans="2:19" x14ac:dyDescent="0.25">
      <c r="B2230" s="3">
        <f t="shared" si="136"/>
        <v>11060</v>
      </c>
      <c r="C2230" s="14">
        <f t="shared" si="137"/>
        <v>184.33333333333334</v>
      </c>
      <c r="D2230" s="11">
        <f t="shared" si="138"/>
        <v>1113.3009522044188</v>
      </c>
      <c r="E2230" s="11">
        <f t="shared" si="139"/>
        <v>631.27872959850879</v>
      </c>
      <c r="F2230" s="11">
        <f>L2230</f>
        <v>631.27872959850879</v>
      </c>
      <c r="G2230" s="11">
        <f>P2230</f>
        <v>631.27872959850879</v>
      </c>
      <c r="H2230" s="24">
        <f>H2229+IF(Limit=Oui,MAX(0,K2229),K2229)</f>
        <v>631.27872959850879</v>
      </c>
      <c r="I2230" s="12">
        <f>Cp*RhoP/(J2230*RhoA)*dP/1000*MassivSS</f>
        <v>0.3595339819801433</v>
      </c>
      <c r="J2230" s="24">
        <f>IF(H2230&lt;600,425+0.773*H2230-1.69/1000*H2230^2+2.22/1000^2*H2230^3,IF(H2230&lt;735,666+13002/(738-H2230),IF(H2230&lt;900,545+17820/(H2230-731),650)))</f>
        <v>787.83138329487429</v>
      </c>
      <c r="K2230" s="12">
        <f>LambdaP*MassivSS/(dP/1000)/(J2230*RhoA)/(1+I2230/3)*(D2230-H2230)*DeltaT-(EXP(I2230/10)-1)*(D2230-D2229)</f>
        <v>0.17663793212775308</v>
      </c>
      <c r="L2230" s="24">
        <f>L2229+IF(Limit=Oui,MAX(0,O2229),O2229)</f>
        <v>631.27872959850879</v>
      </c>
      <c r="M2230" s="12">
        <f>Cp*RhoP/(N2230*RhoA)*dP/1000*MassivW</f>
        <v>0.3595339819801433</v>
      </c>
      <c r="N2230" s="24">
        <f>IF(L2230&lt;600,425+0.773*L2230-1.69/1000*L2230^2+2.22/1000^2*L2230^3,IF(L2230&lt;735,666+13002/(738-L2230),IF(L2230&lt;900,545+17820/(L2230-731),650)))</f>
        <v>787.83138329487429</v>
      </c>
      <c r="O2230" s="12">
        <f>LambdaP*MassivW/(dP/1000)/(N2230*RhoA)/(1+M2230/3)*(D2230-L2230)*DeltaT-(EXP(M2230/10)-1)*(D2230-D2229)</f>
        <v>0.17663793212775308</v>
      </c>
      <c r="P2230" s="24">
        <f>P2229+IF(Limit=Oui,MAX(0,S2229),S2229)</f>
        <v>631.27872959850879</v>
      </c>
      <c r="Q2230" s="12">
        <f>Cp*RhoP/(R2230*RhoA)*dP/1000*MassivSI</f>
        <v>0.3595339819801433</v>
      </c>
      <c r="R2230" s="24">
        <f>IF(P2230&lt;600,425+0.773*P2230-1.69/1000*P2230^2+2.22/1000^2*P2230^3,IF(P2230&lt;735,666+13002/(738-P2230),IF(P2230&lt;900,545+17820/(P2230-731),650)))</f>
        <v>787.83138329487429</v>
      </c>
      <c r="S2230" s="12">
        <f>LambdaP*MassivSI/(dP/1000)/(R2230*RhoA)/(1+Q2230/3)*(D2230-P2230)*DeltaT-(EXP(Q2230/10)-1)*(D2230-D2229)</f>
        <v>0.17663793212775308</v>
      </c>
    </row>
    <row r="2231" spans="2:19" x14ac:dyDescent="0.25">
      <c r="B2231" s="3">
        <f t="shared" si="136"/>
        <v>11065</v>
      </c>
      <c r="C2231" s="14">
        <f t="shared" si="137"/>
        <v>184.41666666666666</v>
      </c>
      <c r="D2231" s="11">
        <f t="shared" si="138"/>
        <v>1113.3686268199581</v>
      </c>
      <c r="E2231" s="11">
        <f t="shared" si="139"/>
        <v>631.45536753063652</v>
      </c>
      <c r="F2231" s="11">
        <f>L2231</f>
        <v>631.45536753063652</v>
      </c>
      <c r="G2231" s="11">
        <f>P2231</f>
        <v>631.45536753063652</v>
      </c>
      <c r="H2231" s="24">
        <f>H2230+IF(Limit=Oui,MAX(0,K2230),K2230)</f>
        <v>631.45536753063652</v>
      </c>
      <c r="I2231" s="12">
        <f>Cp*RhoP/(J2231*RhoA)*dP/1000*MassivSS</f>
        <v>0.3594418295249085</v>
      </c>
      <c r="J2231" s="24">
        <f>IF(H2231&lt;600,425+0.773*H2231-1.69/1000*H2231^2+2.22/1000^2*H2231^3,IF(H2231&lt;735,666+13002/(738-H2231),IF(H2231&lt;900,545+17820/(H2231-731),650)))</f>
        <v>788.03336478483493</v>
      </c>
      <c r="K2231" s="12">
        <f>LambdaP*MassivSS/(dP/1000)/(J2231*RhoA)/(1+I2231/3)*(D2231-H2231)*DeltaT-(EXP(I2231/10)-1)*(D2231-D2230)</f>
        <v>0.17655821982322603</v>
      </c>
      <c r="L2231" s="24">
        <f>L2230+IF(Limit=Oui,MAX(0,O2230),O2230)</f>
        <v>631.45536753063652</v>
      </c>
      <c r="M2231" s="12">
        <f>Cp*RhoP/(N2231*RhoA)*dP/1000*MassivW</f>
        <v>0.3594418295249085</v>
      </c>
      <c r="N2231" s="24">
        <f>IF(L2231&lt;600,425+0.773*L2231-1.69/1000*L2231^2+2.22/1000^2*L2231^3,IF(L2231&lt;735,666+13002/(738-L2231),IF(L2231&lt;900,545+17820/(L2231-731),650)))</f>
        <v>788.03336478483493</v>
      </c>
      <c r="O2231" s="12">
        <f>LambdaP*MassivW/(dP/1000)/(N2231*RhoA)/(1+M2231/3)*(D2231-L2231)*DeltaT-(EXP(M2231/10)-1)*(D2231-D2230)</f>
        <v>0.17655821982322603</v>
      </c>
      <c r="P2231" s="24">
        <f>P2230+IF(Limit=Oui,MAX(0,S2230),S2230)</f>
        <v>631.45536753063652</v>
      </c>
      <c r="Q2231" s="12">
        <f>Cp*RhoP/(R2231*RhoA)*dP/1000*MassivSI</f>
        <v>0.3594418295249085</v>
      </c>
      <c r="R2231" s="24">
        <f>IF(P2231&lt;600,425+0.773*P2231-1.69/1000*P2231^2+2.22/1000^2*P2231^3,IF(P2231&lt;735,666+13002/(738-P2231),IF(P2231&lt;900,545+17820/(P2231-731),650)))</f>
        <v>788.03336478483493</v>
      </c>
      <c r="S2231" s="12">
        <f>LambdaP*MassivSI/(dP/1000)/(R2231*RhoA)/(1+Q2231/3)*(D2231-P2231)*DeltaT-(EXP(Q2231/10)-1)*(D2231-D2230)</f>
        <v>0.17655821982322603</v>
      </c>
    </row>
    <row r="2232" spans="2:19" x14ac:dyDescent="0.25">
      <c r="B2232" s="3">
        <f t="shared" si="136"/>
        <v>11070</v>
      </c>
      <c r="C2232" s="14">
        <f t="shared" si="137"/>
        <v>184.5</v>
      </c>
      <c r="D2232" s="11">
        <f t="shared" si="138"/>
        <v>1113.4362708826227</v>
      </c>
      <c r="E2232" s="11">
        <f t="shared" si="139"/>
        <v>631.6319257504598</v>
      </c>
      <c r="F2232" s="11">
        <f>L2232</f>
        <v>631.6319257504598</v>
      </c>
      <c r="G2232" s="11">
        <f>P2232</f>
        <v>631.6319257504598</v>
      </c>
      <c r="H2232" s="24">
        <f>H2231+IF(Limit=Oui,MAX(0,K2231),K2231)</f>
        <v>631.6319257504598</v>
      </c>
      <c r="I2232" s="12">
        <f>Cp*RhoP/(J2232*RhoA)*dP/1000*MassivSS</f>
        <v>0.35934946023136372</v>
      </c>
      <c r="J2232" s="24">
        <f>IF(H2232&lt;600,425+0.773*H2232-1.69/1000*H2232^2+2.22/1000^2*H2232^3,IF(H2232&lt;735,666+13002/(738-H2232),IF(H2232&lt;900,545+17820/(H2232-731),650)))</f>
        <v>788.23592550427509</v>
      </c>
      <c r="K2232" s="12">
        <f>LambdaP*MassivSS/(dP/1000)/(J2232*RhoA)/(1+I2232/3)*(D2232-H2232)*DeltaT-(EXP(I2232/10)-1)*(D2232-D2231)</f>
        <v>0.17647844555183853</v>
      </c>
      <c r="L2232" s="24">
        <f>L2231+IF(Limit=Oui,MAX(0,O2231),O2231)</f>
        <v>631.6319257504598</v>
      </c>
      <c r="M2232" s="12">
        <f>Cp*RhoP/(N2232*RhoA)*dP/1000*MassivW</f>
        <v>0.35934946023136372</v>
      </c>
      <c r="N2232" s="24">
        <f>IF(L2232&lt;600,425+0.773*L2232-1.69/1000*L2232^2+2.22/1000^2*L2232^3,IF(L2232&lt;735,666+13002/(738-L2232),IF(L2232&lt;900,545+17820/(L2232-731),650)))</f>
        <v>788.23592550427509</v>
      </c>
      <c r="O2232" s="12">
        <f>LambdaP*MassivW/(dP/1000)/(N2232*RhoA)/(1+M2232/3)*(D2232-L2232)*DeltaT-(EXP(M2232/10)-1)*(D2232-D2231)</f>
        <v>0.17647844555183853</v>
      </c>
      <c r="P2232" s="24">
        <f>P2231+IF(Limit=Oui,MAX(0,S2231),S2231)</f>
        <v>631.6319257504598</v>
      </c>
      <c r="Q2232" s="12">
        <f>Cp*RhoP/(R2232*RhoA)*dP/1000*MassivSI</f>
        <v>0.35934946023136372</v>
      </c>
      <c r="R2232" s="24">
        <f>IF(P2232&lt;600,425+0.773*P2232-1.69/1000*P2232^2+2.22/1000^2*P2232^3,IF(P2232&lt;735,666+13002/(738-P2232),IF(P2232&lt;900,545+17820/(P2232-731),650)))</f>
        <v>788.23592550427509</v>
      </c>
      <c r="S2232" s="12">
        <f>LambdaP*MassivSI/(dP/1000)/(R2232*RhoA)/(1+Q2232/3)*(D2232-P2232)*DeltaT-(EXP(Q2232/10)-1)*(D2232-D2231)</f>
        <v>0.17647844555183853</v>
      </c>
    </row>
    <row r="2233" spans="2:19" x14ac:dyDescent="0.25">
      <c r="B2233" s="3">
        <f t="shared" si="136"/>
        <v>11075</v>
      </c>
      <c r="C2233" s="14">
        <f t="shared" si="137"/>
        <v>184.58333333333334</v>
      </c>
      <c r="D2233" s="11">
        <f t="shared" si="138"/>
        <v>1113.5038844199869</v>
      </c>
      <c r="E2233" s="11">
        <f t="shared" si="139"/>
        <v>631.80840419601168</v>
      </c>
      <c r="F2233" s="11">
        <f>L2233</f>
        <v>631.80840419601168</v>
      </c>
      <c r="G2233" s="11">
        <f>P2233</f>
        <v>631.80840419601168</v>
      </c>
      <c r="H2233" s="24">
        <f>H2232+IF(Limit=Oui,MAX(0,K2232),K2232)</f>
        <v>631.80840419601168</v>
      </c>
      <c r="I2233" s="12">
        <f>Cp*RhoP/(J2233*RhoA)*dP/1000*MassivSS</f>
        <v>0.35925687339416135</v>
      </c>
      <c r="J2233" s="24">
        <f>IF(H2233&lt;600,425+0.773*H2233-1.69/1000*H2233^2+2.22/1000^2*H2233^3,IF(H2233&lt;735,666+13002/(738-H2233),IF(H2233&lt;900,545+17820/(H2233-731),650)))</f>
        <v>788.43906781474016</v>
      </c>
      <c r="K2233" s="12">
        <f>LambdaP*MassivSS/(dP/1000)/(J2233*RhoA)/(1+I2233/3)*(D2233-H2233)*DeltaT-(EXP(I2233/10)-1)*(D2233-D2232)</f>
        <v>0.17639860907649862</v>
      </c>
      <c r="L2233" s="24">
        <f>L2232+IF(Limit=Oui,MAX(0,O2232),O2232)</f>
        <v>631.80840419601168</v>
      </c>
      <c r="M2233" s="12">
        <f>Cp*RhoP/(N2233*RhoA)*dP/1000*MassivW</f>
        <v>0.35925687339416135</v>
      </c>
      <c r="N2233" s="24">
        <f>IF(L2233&lt;600,425+0.773*L2233-1.69/1000*L2233^2+2.22/1000^2*L2233^3,IF(L2233&lt;735,666+13002/(738-L2233),IF(L2233&lt;900,545+17820/(L2233-731),650)))</f>
        <v>788.43906781474016</v>
      </c>
      <c r="O2233" s="12">
        <f>LambdaP*MassivW/(dP/1000)/(N2233*RhoA)/(1+M2233/3)*(D2233-L2233)*DeltaT-(EXP(M2233/10)-1)*(D2233-D2232)</f>
        <v>0.17639860907649862</v>
      </c>
      <c r="P2233" s="24">
        <f>P2232+IF(Limit=Oui,MAX(0,S2232),S2232)</f>
        <v>631.80840419601168</v>
      </c>
      <c r="Q2233" s="12">
        <f>Cp*RhoP/(R2233*RhoA)*dP/1000*MassivSI</f>
        <v>0.35925687339416135</v>
      </c>
      <c r="R2233" s="24">
        <f>IF(P2233&lt;600,425+0.773*P2233-1.69/1000*P2233^2+2.22/1000^2*P2233^3,IF(P2233&lt;735,666+13002/(738-P2233),IF(P2233&lt;900,545+17820/(P2233-731),650)))</f>
        <v>788.43906781474016</v>
      </c>
      <c r="S2233" s="12">
        <f>LambdaP*MassivSI/(dP/1000)/(R2233*RhoA)/(1+Q2233/3)*(D2233-P2233)*DeltaT-(EXP(Q2233/10)-1)*(D2233-D2232)</f>
        <v>0.17639860907649862</v>
      </c>
    </row>
    <row r="2234" spans="2:19" x14ac:dyDescent="0.25">
      <c r="B2234" s="3">
        <f t="shared" si="136"/>
        <v>11080</v>
      </c>
      <c r="C2234" s="14">
        <f t="shared" si="137"/>
        <v>184.66666666666666</v>
      </c>
      <c r="D2234" s="11">
        <f t="shared" si="138"/>
        <v>1113.5714674595883</v>
      </c>
      <c r="E2234" s="11">
        <f t="shared" si="139"/>
        <v>631.98480280508818</v>
      </c>
      <c r="F2234" s="11">
        <f>L2234</f>
        <v>631.98480280508818</v>
      </c>
      <c r="G2234" s="11">
        <f>P2234</f>
        <v>631.98480280508818</v>
      </c>
      <c r="H2234" s="24">
        <f>H2233+IF(Limit=Oui,MAX(0,K2233),K2233)</f>
        <v>631.98480280508818</v>
      </c>
      <c r="I2234" s="12">
        <f>Cp*RhoP/(J2234*RhoA)*dP/1000*MassivSS</f>
        <v>0.35916406830512365</v>
      </c>
      <c r="J2234" s="24">
        <f>IF(H2234&lt;600,425+0.773*H2234-1.69/1000*H2234^2+2.22/1000^2*H2234^3,IF(H2234&lt;735,666+13002/(738-H2234),IF(H2234&lt;900,545+17820/(H2234-731),650)))</f>
        <v>788.64279409012909</v>
      </c>
      <c r="K2234" s="12">
        <f>LambdaP*MassivSS/(dP/1000)/(J2234*RhoA)/(1+I2234/3)*(D2234-H2234)*DeltaT-(EXP(I2234/10)-1)*(D2234-D2233)</f>
        <v>0.17631871015899142</v>
      </c>
      <c r="L2234" s="24">
        <f>L2233+IF(Limit=Oui,MAX(0,O2233),O2233)</f>
        <v>631.98480280508818</v>
      </c>
      <c r="M2234" s="12">
        <f>Cp*RhoP/(N2234*RhoA)*dP/1000*MassivW</f>
        <v>0.35916406830512365</v>
      </c>
      <c r="N2234" s="24">
        <f>IF(L2234&lt;600,425+0.773*L2234-1.69/1000*L2234^2+2.22/1000^2*L2234^3,IF(L2234&lt;735,666+13002/(738-L2234),IF(L2234&lt;900,545+17820/(L2234-731),650)))</f>
        <v>788.64279409012909</v>
      </c>
      <c r="O2234" s="12">
        <f>LambdaP*MassivW/(dP/1000)/(N2234*RhoA)/(1+M2234/3)*(D2234-L2234)*DeltaT-(EXP(M2234/10)-1)*(D2234-D2233)</f>
        <v>0.17631871015899142</v>
      </c>
      <c r="P2234" s="24">
        <f>P2233+IF(Limit=Oui,MAX(0,S2233),S2233)</f>
        <v>631.98480280508818</v>
      </c>
      <c r="Q2234" s="12">
        <f>Cp*RhoP/(R2234*RhoA)*dP/1000*MassivSI</f>
        <v>0.35916406830512365</v>
      </c>
      <c r="R2234" s="24">
        <f>IF(P2234&lt;600,425+0.773*P2234-1.69/1000*P2234^2+2.22/1000^2*P2234^3,IF(P2234&lt;735,666+13002/(738-P2234),IF(P2234&lt;900,545+17820/(P2234-731),650)))</f>
        <v>788.64279409012909</v>
      </c>
      <c r="S2234" s="12">
        <f>LambdaP*MassivSI/(dP/1000)/(R2234*RhoA)/(1+Q2234/3)*(D2234-P2234)*DeltaT-(EXP(Q2234/10)-1)*(D2234-D2233)</f>
        <v>0.17631871015899142</v>
      </c>
    </row>
    <row r="2235" spans="2:19" x14ac:dyDescent="0.25">
      <c r="B2235" s="3">
        <f t="shared" si="136"/>
        <v>11085</v>
      </c>
      <c r="C2235" s="14">
        <f t="shared" si="137"/>
        <v>184.75</v>
      </c>
      <c r="D2235" s="11">
        <f t="shared" si="138"/>
        <v>1113.6390200289279</v>
      </c>
      <c r="E2235" s="11">
        <f t="shared" si="139"/>
        <v>632.16112151524715</v>
      </c>
      <c r="F2235" s="11">
        <f>L2235</f>
        <v>632.16112151524715</v>
      </c>
      <c r="G2235" s="11">
        <f>P2235</f>
        <v>632.16112151524715</v>
      </c>
      <c r="H2235" s="24">
        <f>H2234+IF(Limit=Oui,MAX(0,K2234),K2234)</f>
        <v>632.16112151524715</v>
      </c>
      <c r="I2235" s="12">
        <f>Cp*RhoP/(J2235*RhoA)*dP/1000*MassivSS</f>
        <v>0.35907104425322978</v>
      </c>
      <c r="J2235" s="24">
        <f>IF(H2235&lt;600,425+0.773*H2235-1.69/1000*H2235^2+2.22/1000^2*H2235^3,IF(H2235&lt;735,666+13002/(738-H2235),IF(H2235&lt;900,545+17820/(H2235-731),650)))</f>
        <v>788.84710671677294</v>
      </c>
      <c r="K2235" s="12">
        <f>LambdaP*MassivSS/(dP/1000)/(J2235*RhoA)/(1+I2235/3)*(D2235-H2235)*DeltaT-(EXP(I2235/10)-1)*(D2235-D2234)</f>
        <v>0.1762387485600318</v>
      </c>
      <c r="L2235" s="24">
        <f>L2234+IF(Limit=Oui,MAX(0,O2234),O2234)</f>
        <v>632.16112151524715</v>
      </c>
      <c r="M2235" s="12">
        <f>Cp*RhoP/(N2235*RhoA)*dP/1000*MassivW</f>
        <v>0.35907104425322978</v>
      </c>
      <c r="N2235" s="24">
        <f>IF(L2235&lt;600,425+0.773*L2235-1.69/1000*L2235^2+2.22/1000^2*L2235^3,IF(L2235&lt;735,666+13002/(738-L2235),IF(L2235&lt;900,545+17820/(L2235-731),650)))</f>
        <v>788.84710671677294</v>
      </c>
      <c r="O2235" s="12">
        <f>LambdaP*MassivW/(dP/1000)/(N2235*RhoA)/(1+M2235/3)*(D2235-L2235)*DeltaT-(EXP(M2235/10)-1)*(D2235-D2234)</f>
        <v>0.1762387485600318</v>
      </c>
      <c r="P2235" s="24">
        <f>P2234+IF(Limit=Oui,MAX(0,S2234),S2234)</f>
        <v>632.16112151524715</v>
      </c>
      <c r="Q2235" s="12">
        <f>Cp*RhoP/(R2235*RhoA)*dP/1000*MassivSI</f>
        <v>0.35907104425322978</v>
      </c>
      <c r="R2235" s="24">
        <f>IF(P2235&lt;600,425+0.773*P2235-1.69/1000*P2235^2+2.22/1000^2*P2235^3,IF(P2235&lt;735,666+13002/(738-P2235),IF(P2235&lt;900,545+17820/(P2235-731),650)))</f>
        <v>788.84710671677294</v>
      </c>
      <c r="S2235" s="12">
        <f>LambdaP*MassivSI/(dP/1000)/(R2235*RhoA)/(1+Q2235/3)*(D2235-P2235)*DeltaT-(EXP(Q2235/10)-1)*(D2235-D2234)</f>
        <v>0.1762387485600318</v>
      </c>
    </row>
    <row r="2236" spans="2:19" x14ac:dyDescent="0.25">
      <c r="B2236" s="3">
        <f t="shared" si="136"/>
        <v>11090</v>
      </c>
      <c r="C2236" s="14">
        <f t="shared" si="137"/>
        <v>184.83333333333334</v>
      </c>
      <c r="D2236" s="11">
        <f t="shared" si="138"/>
        <v>1113.7065421554678</v>
      </c>
      <c r="E2236" s="11">
        <f t="shared" si="139"/>
        <v>632.33736026380723</v>
      </c>
      <c r="F2236" s="11">
        <f>L2236</f>
        <v>632.33736026380723</v>
      </c>
      <c r="G2236" s="11">
        <f>P2236</f>
        <v>632.33736026380723</v>
      </c>
      <c r="H2236" s="24">
        <f>H2235+IF(Limit=Oui,MAX(0,K2235),K2235)</f>
        <v>632.33736026380723</v>
      </c>
      <c r="I2236" s="12">
        <f>Cp*RhoP/(J2236*RhoA)*dP/1000*MassivSS</f>
        <v>0.35897780052460299</v>
      </c>
      <c r="J2236" s="24">
        <f>IF(H2236&lt;600,425+0.773*H2236-1.69/1000*H2236^2+2.22/1000^2*H2236^3,IF(H2236&lt;735,666+13002/(738-H2236),IF(H2236&lt;900,545+17820/(H2236-731),650)))</f>
        <v>789.05200809351356</v>
      </c>
      <c r="K2236" s="12">
        <f>LambdaP*MassivSS/(dP/1000)/(J2236*RhoA)/(1+I2236/3)*(D2236-H2236)*DeltaT-(EXP(I2236/10)-1)*(D2236-D2235)</f>
        <v>0.17615872403931687</v>
      </c>
      <c r="L2236" s="24">
        <f>L2235+IF(Limit=Oui,MAX(0,O2235),O2235)</f>
        <v>632.33736026380723</v>
      </c>
      <c r="M2236" s="12">
        <f>Cp*RhoP/(N2236*RhoA)*dP/1000*MassivW</f>
        <v>0.35897780052460299</v>
      </c>
      <c r="N2236" s="24">
        <f>IF(L2236&lt;600,425+0.773*L2236-1.69/1000*L2236^2+2.22/1000^2*L2236^3,IF(L2236&lt;735,666+13002/(738-L2236),IF(L2236&lt;900,545+17820/(L2236-731),650)))</f>
        <v>789.05200809351356</v>
      </c>
      <c r="O2236" s="12">
        <f>LambdaP*MassivW/(dP/1000)/(N2236*RhoA)/(1+M2236/3)*(D2236-L2236)*DeltaT-(EXP(M2236/10)-1)*(D2236-D2235)</f>
        <v>0.17615872403931687</v>
      </c>
      <c r="P2236" s="24">
        <f>P2235+IF(Limit=Oui,MAX(0,S2235),S2235)</f>
        <v>632.33736026380723</v>
      </c>
      <c r="Q2236" s="12">
        <f>Cp*RhoP/(R2236*RhoA)*dP/1000*MassivSI</f>
        <v>0.35897780052460299</v>
      </c>
      <c r="R2236" s="24">
        <f>IF(P2236&lt;600,425+0.773*P2236-1.69/1000*P2236^2+2.22/1000^2*P2236^3,IF(P2236&lt;735,666+13002/(738-P2236),IF(P2236&lt;900,545+17820/(P2236-731),650)))</f>
        <v>789.05200809351356</v>
      </c>
      <c r="S2236" s="12">
        <f>LambdaP*MassivSI/(dP/1000)/(R2236*RhoA)/(1+Q2236/3)*(D2236-P2236)*DeltaT-(EXP(Q2236/10)-1)*(D2236-D2235)</f>
        <v>0.17615872403931687</v>
      </c>
    </row>
    <row r="2237" spans="2:19" x14ac:dyDescent="0.25">
      <c r="B2237" s="3">
        <f t="shared" si="136"/>
        <v>11095</v>
      </c>
      <c r="C2237" s="14">
        <f t="shared" si="137"/>
        <v>184.91666666666666</v>
      </c>
      <c r="D2237" s="11">
        <f t="shared" si="138"/>
        <v>1113.7740338666345</v>
      </c>
      <c r="E2237" s="11">
        <f t="shared" si="139"/>
        <v>632.51351898784651</v>
      </c>
      <c r="F2237" s="11">
        <f>L2237</f>
        <v>632.51351898784651</v>
      </c>
      <c r="G2237" s="11">
        <f>P2237</f>
        <v>632.51351898784651</v>
      </c>
      <c r="H2237" s="24">
        <f>H2236+IF(Limit=Oui,MAX(0,K2236),K2236)</f>
        <v>632.51351898784651</v>
      </c>
      <c r="I2237" s="12">
        <f>Cp*RhoP/(J2237*RhoA)*dP/1000*MassivSS</f>
        <v>0.35888433640249717</v>
      </c>
      <c r="J2237" s="24">
        <f>IF(H2237&lt;600,425+0.773*H2237-1.69/1000*H2237^2+2.22/1000^2*H2237^3,IF(H2237&lt;735,666+13002/(738-H2237),IF(H2237&lt;900,545+17820/(H2237-731),650)))</f>
        <v>789.25750063178225</v>
      </c>
      <c r="K2237" s="12">
        <f>LambdaP*MassivSS/(dP/1000)/(J2237*RhoA)/(1+I2237/3)*(D2237-H2237)*DeltaT-(EXP(I2237/10)-1)*(D2237-D2236)</f>
        <v>0.17607863635534746</v>
      </c>
      <c r="L2237" s="24">
        <f>L2236+IF(Limit=Oui,MAX(0,O2236),O2236)</f>
        <v>632.51351898784651</v>
      </c>
      <c r="M2237" s="12">
        <f>Cp*RhoP/(N2237*RhoA)*dP/1000*MassivW</f>
        <v>0.35888433640249717</v>
      </c>
      <c r="N2237" s="24">
        <f>IF(L2237&lt;600,425+0.773*L2237-1.69/1000*L2237^2+2.22/1000^2*L2237^3,IF(L2237&lt;735,666+13002/(738-L2237),IF(L2237&lt;900,545+17820/(L2237-731),650)))</f>
        <v>789.25750063178225</v>
      </c>
      <c r="O2237" s="12">
        <f>LambdaP*MassivW/(dP/1000)/(N2237*RhoA)/(1+M2237/3)*(D2237-L2237)*DeltaT-(EXP(M2237/10)-1)*(D2237-D2236)</f>
        <v>0.17607863635534746</v>
      </c>
      <c r="P2237" s="24">
        <f>P2236+IF(Limit=Oui,MAX(0,S2236),S2236)</f>
        <v>632.51351898784651</v>
      </c>
      <c r="Q2237" s="12">
        <f>Cp*RhoP/(R2237*RhoA)*dP/1000*MassivSI</f>
        <v>0.35888433640249717</v>
      </c>
      <c r="R2237" s="24">
        <f>IF(P2237&lt;600,425+0.773*P2237-1.69/1000*P2237^2+2.22/1000^2*P2237^3,IF(P2237&lt;735,666+13002/(738-P2237),IF(P2237&lt;900,545+17820/(P2237-731),650)))</f>
        <v>789.25750063178225</v>
      </c>
      <c r="S2237" s="12">
        <f>LambdaP*MassivSI/(dP/1000)/(R2237*RhoA)/(1+Q2237/3)*(D2237-P2237)*DeltaT-(EXP(Q2237/10)-1)*(D2237-D2236)</f>
        <v>0.17607863635534746</v>
      </c>
    </row>
    <row r="2238" spans="2:19" x14ac:dyDescent="0.25">
      <c r="B2238" s="3">
        <f t="shared" si="136"/>
        <v>11100</v>
      </c>
      <c r="C2238" s="14">
        <f t="shared" si="137"/>
        <v>185</v>
      </c>
      <c r="D2238" s="11">
        <f t="shared" si="138"/>
        <v>1113.8414951898169</v>
      </c>
      <c r="E2238" s="11">
        <f t="shared" si="139"/>
        <v>632.68959762420184</v>
      </c>
      <c r="F2238" s="11">
        <f>L2238</f>
        <v>632.68959762420184</v>
      </c>
      <c r="G2238" s="11">
        <f>P2238</f>
        <v>632.68959762420184</v>
      </c>
      <c r="H2238" s="24">
        <f>H2237+IF(Limit=Oui,MAX(0,K2237),K2237)</f>
        <v>632.68959762420184</v>
      </c>
      <c r="I2238" s="12">
        <f>Cp*RhoP/(J2238*RhoA)*dP/1000*MassivSS</f>
        <v>0.35879065116728454</v>
      </c>
      <c r="J2238" s="24">
        <f>IF(H2238&lt;600,425+0.773*H2238-1.69/1000*H2238^2+2.22/1000^2*H2238^3,IF(H2238&lt;735,666+13002/(738-H2238),IF(H2238&lt;900,545+17820/(H2238-731),650)))</f>
        <v>789.46358675568069</v>
      </c>
      <c r="K2238" s="12">
        <f>LambdaP*MassivSS/(dP/1000)/(J2238*RhoA)/(1+I2238/3)*(D2238-H2238)*DeltaT-(EXP(I2238/10)-1)*(D2238-D2237)</f>
        <v>0.17599848526559647</v>
      </c>
      <c r="L2238" s="24">
        <f>L2237+IF(Limit=Oui,MAX(0,O2237),O2237)</f>
        <v>632.68959762420184</v>
      </c>
      <c r="M2238" s="12">
        <f>Cp*RhoP/(N2238*RhoA)*dP/1000*MassivW</f>
        <v>0.35879065116728454</v>
      </c>
      <c r="N2238" s="24">
        <f>IF(L2238&lt;600,425+0.773*L2238-1.69/1000*L2238^2+2.22/1000^2*L2238^3,IF(L2238&lt;735,666+13002/(738-L2238),IF(L2238&lt;900,545+17820/(L2238-731),650)))</f>
        <v>789.46358675568069</v>
      </c>
      <c r="O2238" s="12">
        <f>LambdaP*MassivW/(dP/1000)/(N2238*RhoA)/(1+M2238/3)*(D2238-L2238)*DeltaT-(EXP(M2238/10)-1)*(D2238-D2237)</f>
        <v>0.17599848526559647</v>
      </c>
      <c r="P2238" s="24">
        <f>P2237+IF(Limit=Oui,MAX(0,S2237),S2237)</f>
        <v>632.68959762420184</v>
      </c>
      <c r="Q2238" s="12">
        <f>Cp*RhoP/(R2238*RhoA)*dP/1000*MassivSI</f>
        <v>0.35879065116728454</v>
      </c>
      <c r="R2238" s="24">
        <f>IF(P2238&lt;600,425+0.773*P2238-1.69/1000*P2238^2+2.22/1000^2*P2238^3,IF(P2238&lt;735,666+13002/(738-P2238),IF(P2238&lt;900,545+17820/(P2238-731),650)))</f>
        <v>789.46358675568069</v>
      </c>
      <c r="S2238" s="12">
        <f>LambdaP*MassivSI/(dP/1000)/(R2238*RhoA)/(1+Q2238/3)*(D2238-P2238)*DeltaT-(EXP(Q2238/10)-1)*(D2238-D2237)</f>
        <v>0.17599848526559647</v>
      </c>
    </row>
    <row r="2239" spans="2:19" x14ac:dyDescent="0.25">
      <c r="B2239" s="3">
        <f t="shared" si="136"/>
        <v>11105</v>
      </c>
      <c r="C2239" s="14">
        <f t="shared" si="137"/>
        <v>185.08333333333334</v>
      </c>
      <c r="D2239" s="11">
        <f t="shared" si="138"/>
        <v>1113.9089261523666</v>
      </c>
      <c r="E2239" s="11">
        <f t="shared" si="139"/>
        <v>632.86559610946745</v>
      </c>
      <c r="F2239" s="11">
        <f>L2239</f>
        <v>632.86559610946745</v>
      </c>
      <c r="G2239" s="11">
        <f>P2239</f>
        <v>632.86559610946745</v>
      </c>
      <c r="H2239" s="24">
        <f>H2238+IF(Limit=Oui,MAX(0,K2238),K2238)</f>
        <v>632.86559610946745</v>
      </c>
      <c r="I2239" s="12">
        <f>Cp*RhoP/(J2239*RhoA)*dP/1000*MassivSS</f>
        <v>0.35869674409644164</v>
      </c>
      <c r="J2239" s="24">
        <f>IF(H2239&lt;600,425+0.773*H2239-1.69/1000*H2239^2+2.22/1000^2*H2239^3,IF(H2239&lt;735,666+13002/(738-H2239),IF(H2239&lt;900,545+17820/(H2239-731),650)))</f>
        <v>789.67026890206057</v>
      </c>
      <c r="K2239" s="12">
        <f>LambdaP*MassivSS/(dP/1000)/(J2239*RhoA)/(1+I2239/3)*(D2239-H2239)*DeltaT-(EXP(I2239/10)-1)*(D2239-D2238)</f>
        <v>0.17591827052643746</v>
      </c>
      <c r="L2239" s="24">
        <f>L2238+IF(Limit=Oui,MAX(0,O2238),O2238)</f>
        <v>632.86559610946745</v>
      </c>
      <c r="M2239" s="12">
        <f>Cp*RhoP/(N2239*RhoA)*dP/1000*MassivW</f>
        <v>0.35869674409644164</v>
      </c>
      <c r="N2239" s="24">
        <f>IF(L2239&lt;600,425+0.773*L2239-1.69/1000*L2239^2+2.22/1000^2*L2239^3,IF(L2239&lt;735,666+13002/(738-L2239),IF(L2239&lt;900,545+17820/(L2239-731),650)))</f>
        <v>789.67026890206057</v>
      </c>
      <c r="O2239" s="12">
        <f>LambdaP*MassivW/(dP/1000)/(N2239*RhoA)/(1+M2239/3)*(D2239-L2239)*DeltaT-(EXP(M2239/10)-1)*(D2239-D2238)</f>
        <v>0.17591827052643746</v>
      </c>
      <c r="P2239" s="24">
        <f>P2238+IF(Limit=Oui,MAX(0,S2238),S2238)</f>
        <v>632.86559610946745</v>
      </c>
      <c r="Q2239" s="12">
        <f>Cp*RhoP/(R2239*RhoA)*dP/1000*MassivSI</f>
        <v>0.35869674409644164</v>
      </c>
      <c r="R2239" s="24">
        <f>IF(P2239&lt;600,425+0.773*P2239-1.69/1000*P2239^2+2.22/1000^2*P2239^3,IF(P2239&lt;735,666+13002/(738-P2239),IF(P2239&lt;900,545+17820/(P2239-731),650)))</f>
        <v>789.67026890206057</v>
      </c>
      <c r="S2239" s="12">
        <f>LambdaP*MassivSI/(dP/1000)/(R2239*RhoA)/(1+Q2239/3)*(D2239-P2239)*DeltaT-(EXP(Q2239/10)-1)*(D2239-D2238)</f>
        <v>0.17591827052643746</v>
      </c>
    </row>
    <row r="2240" spans="2:19" x14ac:dyDescent="0.25">
      <c r="B2240" s="3">
        <f t="shared" si="136"/>
        <v>11110</v>
      </c>
      <c r="C2240" s="14">
        <f t="shared" si="137"/>
        <v>185.16666666666666</v>
      </c>
      <c r="D2240" s="11">
        <f t="shared" si="138"/>
        <v>1113.9763267815988</v>
      </c>
      <c r="E2240" s="11">
        <f t="shared" si="139"/>
        <v>633.04151437999383</v>
      </c>
      <c r="F2240" s="11">
        <f>L2240</f>
        <v>633.04151437999383</v>
      </c>
      <c r="G2240" s="11">
        <f>P2240</f>
        <v>633.04151437999383</v>
      </c>
      <c r="H2240" s="24">
        <f>H2239+IF(Limit=Oui,MAX(0,K2239),K2239)</f>
        <v>633.04151437999383</v>
      </c>
      <c r="I2240" s="12">
        <f>Cp*RhoP/(J2240*RhoA)*dP/1000*MassivSS</f>
        <v>0.35860261446453695</v>
      </c>
      <c r="J2240" s="24">
        <f>IF(H2240&lt;600,425+0.773*H2240-1.69/1000*H2240^2+2.22/1000^2*H2240^3,IF(H2240&lt;735,666+13002/(738-H2240),IF(H2240&lt;900,545+17820/(H2240-731),650)))</f>
        <v>789.87754952060482</v>
      </c>
      <c r="K2240" s="12">
        <f>LambdaP*MassivSS/(dP/1000)/(J2240*RhoA)/(1+I2240/3)*(D2240-H2240)*DeltaT-(EXP(I2240/10)-1)*(D2240-D2239)</f>
        <v>0.17583799189308999</v>
      </c>
      <c r="L2240" s="24">
        <f>L2239+IF(Limit=Oui,MAX(0,O2239),O2239)</f>
        <v>633.04151437999383</v>
      </c>
      <c r="M2240" s="12">
        <f>Cp*RhoP/(N2240*RhoA)*dP/1000*MassivW</f>
        <v>0.35860261446453695</v>
      </c>
      <c r="N2240" s="24">
        <f>IF(L2240&lt;600,425+0.773*L2240-1.69/1000*L2240^2+2.22/1000^2*L2240^3,IF(L2240&lt;735,666+13002/(738-L2240),IF(L2240&lt;900,545+17820/(L2240-731),650)))</f>
        <v>789.87754952060482</v>
      </c>
      <c r="O2240" s="12">
        <f>LambdaP*MassivW/(dP/1000)/(N2240*RhoA)/(1+M2240/3)*(D2240-L2240)*DeltaT-(EXP(M2240/10)-1)*(D2240-D2239)</f>
        <v>0.17583799189308999</v>
      </c>
      <c r="P2240" s="24">
        <f>P2239+IF(Limit=Oui,MAX(0,S2239),S2239)</f>
        <v>633.04151437999383</v>
      </c>
      <c r="Q2240" s="12">
        <f>Cp*RhoP/(R2240*RhoA)*dP/1000*MassivSI</f>
        <v>0.35860261446453695</v>
      </c>
      <c r="R2240" s="24">
        <f>IF(P2240&lt;600,425+0.773*P2240-1.69/1000*P2240^2+2.22/1000^2*P2240^3,IF(P2240&lt;735,666+13002/(738-P2240),IF(P2240&lt;900,545+17820/(P2240-731),650)))</f>
        <v>789.87754952060482</v>
      </c>
      <c r="S2240" s="12">
        <f>LambdaP*MassivSI/(dP/1000)/(R2240*RhoA)/(1+Q2240/3)*(D2240-P2240)*DeltaT-(EXP(Q2240/10)-1)*(D2240-D2239)</f>
        <v>0.17583799189308999</v>
      </c>
    </row>
    <row r="2241" spans="2:19" x14ac:dyDescent="0.25">
      <c r="B2241" s="3">
        <f t="shared" si="136"/>
        <v>11115</v>
      </c>
      <c r="C2241" s="14">
        <f t="shared" si="137"/>
        <v>185.25</v>
      </c>
      <c r="D2241" s="11">
        <f t="shared" si="138"/>
        <v>1114.0436971047918</v>
      </c>
      <c r="E2241" s="11">
        <f t="shared" si="139"/>
        <v>633.21735237188693</v>
      </c>
      <c r="F2241" s="11">
        <f>L2241</f>
        <v>633.21735237188693</v>
      </c>
      <c r="G2241" s="11">
        <f>P2241</f>
        <v>633.21735237188693</v>
      </c>
      <c r="H2241" s="24">
        <f>H2240+IF(Limit=Oui,MAX(0,K2240),K2240)</f>
        <v>633.21735237188693</v>
      </c>
      <c r="I2241" s="12">
        <f>Cp*RhoP/(J2241*RhoA)*dP/1000*MassivSS</f>
        <v>0.35850826154321702</v>
      </c>
      <c r="J2241" s="24">
        <f>IF(H2241&lt;600,425+0.773*H2241-1.69/1000*H2241^2+2.22/1000^2*H2241^3,IF(H2241&lt;735,666+13002/(738-H2241),IF(H2241&lt;900,545+17820/(H2241-731),650)))</f>
        <v>790.08543107390983</v>
      </c>
      <c r="K2241" s="12">
        <f>LambdaP*MassivSS/(dP/1000)/(J2241*RhoA)/(1+I2241/3)*(D2241-H2241)*DeltaT-(EXP(I2241/10)-1)*(D2241-D2240)</f>
        <v>0.17575764911969677</v>
      </c>
      <c r="L2241" s="24">
        <f>L2240+IF(Limit=Oui,MAX(0,O2240),O2240)</f>
        <v>633.21735237188693</v>
      </c>
      <c r="M2241" s="12">
        <f>Cp*RhoP/(N2241*RhoA)*dP/1000*MassivW</f>
        <v>0.35850826154321702</v>
      </c>
      <c r="N2241" s="24">
        <f>IF(L2241&lt;600,425+0.773*L2241-1.69/1000*L2241^2+2.22/1000^2*L2241^3,IF(L2241&lt;735,666+13002/(738-L2241),IF(L2241&lt;900,545+17820/(L2241-731),650)))</f>
        <v>790.08543107390983</v>
      </c>
      <c r="O2241" s="12">
        <f>LambdaP*MassivW/(dP/1000)/(N2241*RhoA)/(1+M2241/3)*(D2241-L2241)*DeltaT-(EXP(M2241/10)-1)*(D2241-D2240)</f>
        <v>0.17575764911969677</v>
      </c>
      <c r="P2241" s="24">
        <f>P2240+IF(Limit=Oui,MAX(0,S2240),S2240)</f>
        <v>633.21735237188693</v>
      </c>
      <c r="Q2241" s="12">
        <f>Cp*RhoP/(R2241*RhoA)*dP/1000*MassivSI</f>
        <v>0.35850826154321702</v>
      </c>
      <c r="R2241" s="24">
        <f>IF(P2241&lt;600,425+0.773*P2241-1.69/1000*P2241^2+2.22/1000^2*P2241^3,IF(P2241&lt;735,666+13002/(738-P2241),IF(P2241&lt;900,545+17820/(P2241-731),650)))</f>
        <v>790.08543107390983</v>
      </c>
      <c r="S2241" s="12">
        <f>LambdaP*MassivSI/(dP/1000)/(R2241*RhoA)/(1+Q2241/3)*(D2241-P2241)*DeltaT-(EXP(Q2241/10)-1)*(D2241-D2240)</f>
        <v>0.17575764911969677</v>
      </c>
    </row>
    <row r="2242" spans="2:19" x14ac:dyDescent="0.25">
      <c r="B2242" s="3">
        <f t="shared" si="136"/>
        <v>11120</v>
      </c>
      <c r="C2242" s="14">
        <f t="shared" si="137"/>
        <v>185.33333333333334</v>
      </c>
      <c r="D2242" s="11">
        <f t="shared" si="138"/>
        <v>1114.1110371491866</v>
      </c>
      <c r="E2242" s="11">
        <f t="shared" si="139"/>
        <v>633.39311002100658</v>
      </c>
      <c r="F2242" s="11">
        <f>L2242</f>
        <v>633.39311002100658</v>
      </c>
      <c r="G2242" s="11">
        <f>P2242</f>
        <v>633.39311002100658</v>
      </c>
      <c r="H2242" s="24">
        <f>H2241+IF(Limit=Oui,MAX(0,K2241),K2241)</f>
        <v>633.39311002100658</v>
      </c>
      <c r="I2242" s="12">
        <f>Cp*RhoP/(J2242*RhoA)*dP/1000*MassivSS</f>
        <v>0.35841368460119361</v>
      </c>
      <c r="J2242" s="24">
        <f>IF(H2242&lt;600,425+0.773*H2242-1.69/1000*H2242^2+2.22/1000^2*H2242^3,IF(H2242&lt;735,666+13002/(738-H2242),IF(H2242&lt;900,545+17820/(H2242-731),650)))</f>
        <v>790.29391603756687</v>
      </c>
      <c r="K2242" s="12">
        <f>LambdaP*MassivSS/(dP/1000)/(J2242*RhoA)/(1+I2242/3)*(D2242-H2242)*DeltaT-(EXP(I2242/10)-1)*(D2242-D2241)</f>
        <v>0.17567724195929413</v>
      </c>
      <c r="L2242" s="24">
        <f>L2241+IF(Limit=Oui,MAX(0,O2241),O2241)</f>
        <v>633.39311002100658</v>
      </c>
      <c r="M2242" s="12">
        <f>Cp*RhoP/(N2242*RhoA)*dP/1000*MassivW</f>
        <v>0.35841368460119361</v>
      </c>
      <c r="N2242" s="24">
        <f>IF(L2242&lt;600,425+0.773*L2242-1.69/1000*L2242^2+2.22/1000^2*L2242^3,IF(L2242&lt;735,666+13002/(738-L2242),IF(L2242&lt;900,545+17820/(L2242-731),650)))</f>
        <v>790.29391603756687</v>
      </c>
      <c r="O2242" s="12">
        <f>LambdaP*MassivW/(dP/1000)/(N2242*RhoA)/(1+M2242/3)*(D2242-L2242)*DeltaT-(EXP(M2242/10)-1)*(D2242-D2241)</f>
        <v>0.17567724195929413</v>
      </c>
      <c r="P2242" s="24">
        <f>P2241+IF(Limit=Oui,MAX(0,S2241),S2241)</f>
        <v>633.39311002100658</v>
      </c>
      <c r="Q2242" s="12">
        <f>Cp*RhoP/(R2242*RhoA)*dP/1000*MassivSI</f>
        <v>0.35841368460119361</v>
      </c>
      <c r="R2242" s="24">
        <f>IF(P2242&lt;600,425+0.773*P2242-1.69/1000*P2242^2+2.22/1000^2*P2242^3,IF(P2242&lt;735,666+13002/(738-P2242),IF(P2242&lt;900,545+17820/(P2242-731),650)))</f>
        <v>790.29391603756687</v>
      </c>
      <c r="S2242" s="12">
        <f>LambdaP*MassivSI/(dP/1000)/(R2242*RhoA)/(1+Q2242/3)*(D2242-P2242)*DeltaT-(EXP(Q2242/10)-1)*(D2242-D2241)</f>
        <v>0.17567724195929413</v>
      </c>
    </row>
    <row r="2243" spans="2:19" x14ac:dyDescent="0.25">
      <c r="B2243" s="3">
        <f t="shared" si="136"/>
        <v>11125</v>
      </c>
      <c r="C2243" s="14">
        <f t="shared" si="137"/>
        <v>185.41666666666666</v>
      </c>
      <c r="D2243" s="11">
        <f t="shared" si="138"/>
        <v>1114.1783469419881</v>
      </c>
      <c r="E2243" s="11">
        <f t="shared" si="139"/>
        <v>633.56878726296588</v>
      </c>
      <c r="F2243" s="11">
        <f>L2243</f>
        <v>633.56878726296588</v>
      </c>
      <c r="G2243" s="11">
        <f>P2243</f>
        <v>633.56878726296588</v>
      </c>
      <c r="H2243" s="24">
        <f>H2242+IF(Limit=Oui,MAX(0,K2242),K2242)</f>
        <v>633.56878726296588</v>
      </c>
      <c r="I2243" s="12">
        <f>Cp*RhoP/(J2243*RhoA)*dP/1000*MassivSS</f>
        <v>0.35831888290422975</v>
      </c>
      <c r="J2243" s="24">
        <f>IF(H2243&lt;600,425+0.773*H2243-1.69/1000*H2243^2+2.22/1000^2*H2243^3,IF(H2243&lt;735,666+13002/(738-H2243),IF(H2243&lt;900,545+17820/(H2243-731),650)))</f>
        <v>790.50300690024585</v>
      </c>
      <c r="K2243" s="12">
        <f>LambdaP*MassivSS/(dP/1000)/(J2243*RhoA)/(1+I2243/3)*(D2243-H2243)*DeltaT-(EXP(I2243/10)-1)*(D2243-D2242)</f>
        <v>0.17559677016374778</v>
      </c>
      <c r="L2243" s="24">
        <f>L2242+IF(Limit=Oui,MAX(0,O2242),O2242)</f>
        <v>633.56878726296588</v>
      </c>
      <c r="M2243" s="12">
        <f>Cp*RhoP/(N2243*RhoA)*dP/1000*MassivW</f>
        <v>0.35831888290422975</v>
      </c>
      <c r="N2243" s="24">
        <f>IF(L2243&lt;600,425+0.773*L2243-1.69/1000*L2243^2+2.22/1000^2*L2243^3,IF(L2243&lt;735,666+13002/(738-L2243),IF(L2243&lt;900,545+17820/(L2243-731),650)))</f>
        <v>790.50300690024585</v>
      </c>
      <c r="O2243" s="12">
        <f>LambdaP*MassivW/(dP/1000)/(N2243*RhoA)/(1+M2243/3)*(D2243-L2243)*DeltaT-(EXP(M2243/10)-1)*(D2243-D2242)</f>
        <v>0.17559677016374778</v>
      </c>
      <c r="P2243" s="24">
        <f>P2242+IF(Limit=Oui,MAX(0,S2242),S2242)</f>
        <v>633.56878726296588</v>
      </c>
      <c r="Q2243" s="12">
        <f>Cp*RhoP/(R2243*RhoA)*dP/1000*MassivSI</f>
        <v>0.35831888290422975</v>
      </c>
      <c r="R2243" s="24">
        <f>IF(P2243&lt;600,425+0.773*P2243-1.69/1000*P2243^2+2.22/1000^2*P2243^3,IF(P2243&lt;735,666+13002/(738-P2243),IF(P2243&lt;900,545+17820/(P2243-731),650)))</f>
        <v>790.50300690024585</v>
      </c>
      <c r="S2243" s="12">
        <f>LambdaP*MassivSI/(dP/1000)/(R2243*RhoA)/(1+Q2243/3)*(D2243-P2243)*DeltaT-(EXP(Q2243/10)-1)*(D2243-D2242)</f>
        <v>0.17559677016374778</v>
      </c>
    </row>
    <row r="2244" spans="2:19" x14ac:dyDescent="0.25">
      <c r="B2244" s="3">
        <f t="shared" si="136"/>
        <v>11130</v>
      </c>
      <c r="C2244" s="14">
        <f t="shared" si="137"/>
        <v>185.5</v>
      </c>
      <c r="D2244" s="11">
        <f t="shared" si="138"/>
        <v>1114.2456265103647</v>
      </c>
      <c r="E2244" s="11">
        <f t="shared" si="139"/>
        <v>633.74438403312968</v>
      </c>
      <c r="F2244" s="11">
        <f>L2244</f>
        <v>633.74438403312968</v>
      </c>
      <c r="G2244" s="11">
        <f>P2244</f>
        <v>633.74438403312968</v>
      </c>
      <c r="H2244" s="24">
        <f>H2243+IF(Limit=Oui,MAX(0,K2243),K2243)</f>
        <v>633.74438403312968</v>
      </c>
      <c r="I2244" s="12">
        <f>Cp*RhoP/(J2244*RhoA)*dP/1000*MassivSS</f>
        <v>0.35822385571512672</v>
      </c>
      <c r="J2244" s="24">
        <f>IF(H2244&lt;600,425+0.773*H2244-1.69/1000*H2244^2+2.22/1000^2*H2244^3,IF(H2244&lt;735,666+13002/(738-H2244),IF(H2244&lt;900,545+17820/(H2244-731),650)))</f>
        <v>790.71270616377819</v>
      </c>
      <c r="K2244" s="12">
        <f>LambdaP*MassivSS/(dP/1000)/(J2244*RhoA)/(1+I2244/3)*(D2244-H2244)*DeltaT-(EXP(I2244/10)-1)*(D2244-D2243)</f>
        <v>0.17551623348383158</v>
      </c>
      <c r="L2244" s="24">
        <f>L2243+IF(Limit=Oui,MAX(0,O2243),O2243)</f>
        <v>633.74438403312968</v>
      </c>
      <c r="M2244" s="12">
        <f>Cp*RhoP/(N2244*RhoA)*dP/1000*MassivW</f>
        <v>0.35822385571512672</v>
      </c>
      <c r="N2244" s="24">
        <f>IF(L2244&lt;600,425+0.773*L2244-1.69/1000*L2244^2+2.22/1000^2*L2244^3,IF(L2244&lt;735,666+13002/(738-L2244),IF(L2244&lt;900,545+17820/(L2244-731),650)))</f>
        <v>790.71270616377819</v>
      </c>
      <c r="O2244" s="12">
        <f>LambdaP*MassivW/(dP/1000)/(N2244*RhoA)/(1+M2244/3)*(D2244-L2244)*DeltaT-(EXP(M2244/10)-1)*(D2244-D2243)</f>
        <v>0.17551623348383158</v>
      </c>
      <c r="P2244" s="24">
        <f>P2243+IF(Limit=Oui,MAX(0,S2243),S2243)</f>
        <v>633.74438403312968</v>
      </c>
      <c r="Q2244" s="12">
        <f>Cp*RhoP/(R2244*RhoA)*dP/1000*MassivSI</f>
        <v>0.35822385571512672</v>
      </c>
      <c r="R2244" s="24">
        <f>IF(P2244&lt;600,425+0.773*P2244-1.69/1000*P2244^2+2.22/1000^2*P2244^3,IF(P2244&lt;735,666+13002/(738-P2244),IF(P2244&lt;900,545+17820/(P2244-731),650)))</f>
        <v>790.71270616377819</v>
      </c>
      <c r="S2244" s="12">
        <f>LambdaP*MassivSI/(dP/1000)/(R2244*RhoA)/(1+Q2244/3)*(D2244-P2244)*DeltaT-(EXP(Q2244/10)-1)*(D2244-D2243)</f>
        <v>0.17551623348383158</v>
      </c>
    </row>
    <row r="2245" spans="2:19" x14ac:dyDescent="0.25">
      <c r="B2245" s="3">
        <f t="shared" si="136"/>
        <v>11135</v>
      </c>
      <c r="C2245" s="14">
        <f t="shared" si="137"/>
        <v>185.58333333333334</v>
      </c>
      <c r="D2245" s="11">
        <f t="shared" si="138"/>
        <v>1114.3128758814471</v>
      </c>
      <c r="E2245" s="11">
        <f t="shared" si="139"/>
        <v>633.91990026661347</v>
      </c>
      <c r="F2245" s="11">
        <f>L2245</f>
        <v>633.91990026661347</v>
      </c>
      <c r="G2245" s="11">
        <f>P2245</f>
        <v>633.91990026661347</v>
      </c>
      <c r="H2245" s="24">
        <f>H2244+IF(Limit=Oui,MAX(0,K2244),K2244)</f>
        <v>633.91990026661347</v>
      </c>
      <c r="I2245" s="12">
        <f>Cp*RhoP/(J2245*RhoA)*dP/1000*MassivSS</f>
        <v>0.35812860229371074</v>
      </c>
      <c r="J2245" s="24">
        <f>IF(H2245&lt;600,425+0.773*H2245-1.69/1000*H2245^2+2.22/1000^2*H2245^3,IF(H2245&lt;735,666+13002/(738-H2245),IF(H2245&lt;900,545+17820/(H2245-731),650)))</f>
        <v>790.92301634324099</v>
      </c>
      <c r="K2245" s="12">
        <f>LambdaP*MassivSS/(dP/1000)/(J2245*RhoA)/(1+I2245/3)*(D2245-H2245)*DeltaT-(EXP(I2245/10)-1)*(D2245-D2244)</f>
        <v>0.17543563166920442</v>
      </c>
      <c r="L2245" s="24">
        <f>L2244+IF(Limit=Oui,MAX(0,O2244),O2244)</f>
        <v>633.91990026661347</v>
      </c>
      <c r="M2245" s="12">
        <f>Cp*RhoP/(N2245*RhoA)*dP/1000*MassivW</f>
        <v>0.35812860229371074</v>
      </c>
      <c r="N2245" s="24">
        <f>IF(L2245&lt;600,425+0.773*L2245-1.69/1000*L2245^2+2.22/1000^2*L2245^3,IF(L2245&lt;735,666+13002/(738-L2245),IF(L2245&lt;900,545+17820/(L2245-731),650)))</f>
        <v>790.92301634324099</v>
      </c>
      <c r="O2245" s="12">
        <f>LambdaP*MassivW/(dP/1000)/(N2245*RhoA)/(1+M2245/3)*(D2245-L2245)*DeltaT-(EXP(M2245/10)-1)*(D2245-D2244)</f>
        <v>0.17543563166920442</v>
      </c>
      <c r="P2245" s="24">
        <f>P2244+IF(Limit=Oui,MAX(0,S2244),S2244)</f>
        <v>633.91990026661347</v>
      </c>
      <c r="Q2245" s="12">
        <f>Cp*RhoP/(R2245*RhoA)*dP/1000*MassivSI</f>
        <v>0.35812860229371074</v>
      </c>
      <c r="R2245" s="24">
        <f>IF(P2245&lt;600,425+0.773*P2245-1.69/1000*P2245^2+2.22/1000^2*P2245^3,IF(P2245&lt;735,666+13002/(738-P2245),IF(P2245&lt;900,545+17820/(P2245-731),650)))</f>
        <v>790.92301634324099</v>
      </c>
      <c r="S2245" s="12">
        <f>LambdaP*MassivSI/(dP/1000)/(R2245*RhoA)/(1+Q2245/3)*(D2245-P2245)*DeltaT-(EXP(Q2245/10)-1)*(D2245-D2244)</f>
        <v>0.17543563166920442</v>
      </c>
    </row>
    <row r="2246" spans="2:19" x14ac:dyDescent="0.25">
      <c r="B2246" s="3">
        <f t="shared" si="136"/>
        <v>11140</v>
      </c>
      <c r="C2246" s="14">
        <f t="shared" si="137"/>
        <v>185.66666666666666</v>
      </c>
      <c r="D2246" s="11">
        <f t="shared" si="138"/>
        <v>1114.3800950823309</v>
      </c>
      <c r="E2246" s="11">
        <f t="shared" si="139"/>
        <v>634.09533589828266</v>
      </c>
      <c r="F2246" s="11">
        <f>L2246</f>
        <v>634.09533589828266</v>
      </c>
      <c r="G2246" s="11">
        <f>P2246</f>
        <v>634.09533589828266</v>
      </c>
      <c r="H2246" s="24">
        <f>H2245+IF(Limit=Oui,MAX(0,K2245),K2245)</f>
        <v>634.09533589828266</v>
      </c>
      <c r="I2246" s="12">
        <f>Cp*RhoP/(J2246*RhoA)*dP/1000*MassivSS</f>
        <v>0.35803312189681891</v>
      </c>
      <c r="J2246" s="24">
        <f>IF(H2246&lt;600,425+0.773*H2246-1.69/1000*H2246^2+2.22/1000^2*H2246^3,IF(H2246&lt;735,666+13002/(738-H2246),IF(H2246&lt;900,545+17820/(H2246-731),650)))</f>
        <v>791.13393996704235</v>
      </c>
      <c r="K2246" s="12">
        <f>LambdaP*MassivSS/(dP/1000)/(J2246*RhoA)/(1+I2246/3)*(D2246-H2246)*DeltaT-(EXP(I2246/10)-1)*(D2246-D2245)</f>
        <v>0.17535496446832263</v>
      </c>
      <c r="L2246" s="24">
        <f>L2245+IF(Limit=Oui,MAX(0,O2245),O2245)</f>
        <v>634.09533589828266</v>
      </c>
      <c r="M2246" s="12">
        <f>Cp*RhoP/(N2246*RhoA)*dP/1000*MassivW</f>
        <v>0.35803312189681891</v>
      </c>
      <c r="N2246" s="24">
        <f>IF(L2246&lt;600,425+0.773*L2246-1.69/1000*L2246^2+2.22/1000^2*L2246^3,IF(L2246&lt;735,666+13002/(738-L2246),IF(L2246&lt;900,545+17820/(L2246-731),650)))</f>
        <v>791.13393996704235</v>
      </c>
      <c r="O2246" s="12">
        <f>LambdaP*MassivW/(dP/1000)/(N2246*RhoA)/(1+M2246/3)*(D2246-L2246)*DeltaT-(EXP(M2246/10)-1)*(D2246-D2245)</f>
        <v>0.17535496446832263</v>
      </c>
      <c r="P2246" s="24">
        <f>P2245+IF(Limit=Oui,MAX(0,S2245),S2245)</f>
        <v>634.09533589828266</v>
      </c>
      <c r="Q2246" s="12">
        <f>Cp*RhoP/(R2246*RhoA)*dP/1000*MassivSI</f>
        <v>0.35803312189681891</v>
      </c>
      <c r="R2246" s="24">
        <f>IF(P2246&lt;600,425+0.773*P2246-1.69/1000*P2246^2+2.22/1000^2*P2246^3,IF(P2246&lt;735,666+13002/(738-P2246),IF(P2246&lt;900,545+17820/(P2246-731),650)))</f>
        <v>791.13393996704235</v>
      </c>
      <c r="S2246" s="12">
        <f>LambdaP*MassivSI/(dP/1000)/(R2246*RhoA)/(1+Q2246/3)*(D2246-P2246)*DeltaT-(EXP(Q2246/10)-1)*(D2246-D2245)</f>
        <v>0.17535496446832263</v>
      </c>
    </row>
    <row r="2247" spans="2:19" x14ac:dyDescent="0.25">
      <c r="B2247" s="3">
        <f t="shared" si="136"/>
        <v>11145</v>
      </c>
      <c r="C2247" s="14">
        <f t="shared" si="137"/>
        <v>185.75</v>
      </c>
      <c r="D2247" s="11">
        <f t="shared" si="138"/>
        <v>1114.4472841400741</v>
      </c>
      <c r="E2247" s="11">
        <f t="shared" si="139"/>
        <v>634.27069086275094</v>
      </c>
      <c r="F2247" s="11">
        <f>L2247</f>
        <v>634.27069086275094</v>
      </c>
      <c r="G2247" s="11">
        <f>P2247</f>
        <v>634.27069086275094</v>
      </c>
      <c r="H2247" s="24">
        <f>H2246+IF(Limit=Oui,MAX(0,K2246),K2246)</f>
        <v>634.27069086275094</v>
      </c>
      <c r="I2247" s="12">
        <f>Cp*RhoP/(J2247*RhoA)*dP/1000*MassivSS</f>
        <v>0.35793741377828564</v>
      </c>
      <c r="J2247" s="24">
        <f>IF(H2247&lt;600,425+0.773*H2247-1.69/1000*H2247^2+2.22/1000^2*H2247^3,IF(H2247&lt;735,666+13002/(738-H2247),IF(H2247&lt;900,545+17820/(H2247-731),650)))</f>
        <v>791.34547957700602</v>
      </c>
      <c r="K2247" s="12">
        <f>LambdaP*MassivSS/(dP/1000)/(J2247*RhoA)/(1+I2247/3)*(D2247-H2247)*DeltaT-(EXP(I2247/10)-1)*(D2247-D2246)</f>
        <v>0.17527423162856701</v>
      </c>
      <c r="L2247" s="24">
        <f>L2246+IF(Limit=Oui,MAX(0,O2246),O2246)</f>
        <v>634.27069086275094</v>
      </c>
      <c r="M2247" s="12">
        <f>Cp*RhoP/(N2247*RhoA)*dP/1000*MassivW</f>
        <v>0.35793741377828564</v>
      </c>
      <c r="N2247" s="24">
        <f>IF(L2247&lt;600,425+0.773*L2247-1.69/1000*L2247^2+2.22/1000^2*L2247^3,IF(L2247&lt;735,666+13002/(738-L2247),IF(L2247&lt;900,545+17820/(L2247-731),650)))</f>
        <v>791.34547957700602</v>
      </c>
      <c r="O2247" s="12">
        <f>LambdaP*MassivW/(dP/1000)/(N2247*RhoA)/(1+M2247/3)*(D2247-L2247)*DeltaT-(EXP(M2247/10)-1)*(D2247-D2246)</f>
        <v>0.17527423162856701</v>
      </c>
      <c r="P2247" s="24">
        <f>P2246+IF(Limit=Oui,MAX(0,S2246),S2246)</f>
        <v>634.27069086275094</v>
      </c>
      <c r="Q2247" s="12">
        <f>Cp*RhoP/(R2247*RhoA)*dP/1000*MassivSI</f>
        <v>0.35793741377828564</v>
      </c>
      <c r="R2247" s="24">
        <f>IF(P2247&lt;600,425+0.773*P2247-1.69/1000*P2247^2+2.22/1000^2*P2247^3,IF(P2247&lt;735,666+13002/(738-P2247),IF(P2247&lt;900,545+17820/(P2247-731),650)))</f>
        <v>791.34547957700602</v>
      </c>
      <c r="S2247" s="12">
        <f>LambdaP*MassivSI/(dP/1000)/(R2247*RhoA)/(1+Q2247/3)*(D2247-P2247)*DeltaT-(EXP(Q2247/10)-1)*(D2247-D2246)</f>
        <v>0.17527423162856701</v>
      </c>
    </row>
    <row r="2248" spans="2:19" x14ac:dyDescent="0.25">
      <c r="B2248" s="3">
        <f t="shared" si="136"/>
        <v>11150</v>
      </c>
      <c r="C2248" s="14">
        <f t="shared" si="137"/>
        <v>185.83333333333334</v>
      </c>
      <c r="D2248" s="11">
        <f t="shared" si="138"/>
        <v>1114.514443081699</v>
      </c>
      <c r="E2248" s="11">
        <f t="shared" si="139"/>
        <v>634.44596509437952</v>
      </c>
      <c r="F2248" s="11">
        <f>L2248</f>
        <v>634.44596509437952</v>
      </c>
      <c r="G2248" s="11">
        <f>P2248</f>
        <v>634.44596509437952</v>
      </c>
      <c r="H2248" s="24">
        <f>H2247+IF(Limit=Oui,MAX(0,K2247),K2247)</f>
        <v>634.44596509437952</v>
      </c>
      <c r="I2248" s="12">
        <f>Cp*RhoP/(J2248*RhoA)*dP/1000*MassivSS</f>
        <v>0.35784147718892917</v>
      </c>
      <c r="J2248" s="24">
        <f>IF(H2248&lt;600,425+0.773*H2248-1.69/1000*H2248^2+2.22/1000^2*H2248^3,IF(H2248&lt;735,666+13002/(738-H2248),IF(H2248&lt;900,545+17820/(H2248-731),650)))</f>
        <v>791.55763772845808</v>
      </c>
      <c r="K2248" s="12">
        <f>LambdaP*MassivSS/(dP/1000)/(J2248*RhoA)/(1+I2248/3)*(D2248-H2248)*DeltaT-(EXP(I2248/10)-1)*(D2248-D2247)</f>
        <v>0.17519343289612119</v>
      </c>
      <c r="L2248" s="24">
        <f>L2247+IF(Limit=Oui,MAX(0,O2247),O2247)</f>
        <v>634.44596509437952</v>
      </c>
      <c r="M2248" s="12">
        <f>Cp*RhoP/(N2248*RhoA)*dP/1000*MassivW</f>
        <v>0.35784147718892917</v>
      </c>
      <c r="N2248" s="24">
        <f>IF(L2248&lt;600,425+0.773*L2248-1.69/1000*L2248^2+2.22/1000^2*L2248^3,IF(L2248&lt;735,666+13002/(738-L2248),IF(L2248&lt;900,545+17820/(L2248-731),650)))</f>
        <v>791.55763772845808</v>
      </c>
      <c r="O2248" s="12">
        <f>LambdaP*MassivW/(dP/1000)/(N2248*RhoA)/(1+M2248/3)*(D2248-L2248)*DeltaT-(EXP(M2248/10)-1)*(D2248-D2247)</f>
        <v>0.17519343289612119</v>
      </c>
      <c r="P2248" s="24">
        <f>P2247+IF(Limit=Oui,MAX(0,S2247),S2247)</f>
        <v>634.44596509437952</v>
      </c>
      <c r="Q2248" s="12">
        <f>Cp*RhoP/(R2248*RhoA)*dP/1000*MassivSI</f>
        <v>0.35784147718892917</v>
      </c>
      <c r="R2248" s="24">
        <f>IF(P2248&lt;600,425+0.773*P2248-1.69/1000*P2248^2+2.22/1000^2*P2248^3,IF(P2248&lt;735,666+13002/(738-P2248),IF(P2248&lt;900,545+17820/(P2248-731),650)))</f>
        <v>791.55763772845808</v>
      </c>
      <c r="S2248" s="12">
        <f>LambdaP*MassivSI/(dP/1000)/(R2248*RhoA)/(1+Q2248/3)*(D2248-P2248)*DeltaT-(EXP(Q2248/10)-1)*(D2248-D2247)</f>
        <v>0.17519343289612119</v>
      </c>
    </row>
    <row r="2249" spans="2:19" x14ac:dyDescent="0.25">
      <c r="B2249" s="3">
        <f t="shared" si="136"/>
        <v>11155</v>
      </c>
      <c r="C2249" s="14">
        <f t="shared" si="137"/>
        <v>185.91666666666666</v>
      </c>
      <c r="D2249" s="11">
        <f t="shared" si="138"/>
        <v>1114.5815719341913</v>
      </c>
      <c r="E2249" s="11">
        <f t="shared" si="139"/>
        <v>634.62115852727561</v>
      </c>
      <c r="F2249" s="11">
        <f>L2249</f>
        <v>634.62115852727561</v>
      </c>
      <c r="G2249" s="11">
        <f>P2249</f>
        <v>634.62115852727561</v>
      </c>
      <c r="H2249" s="24">
        <f>H2248+IF(Limit=Oui,MAX(0,K2248),K2248)</f>
        <v>634.62115852727561</v>
      </c>
      <c r="I2249" s="12">
        <f>Cp*RhoP/(J2249*RhoA)*dP/1000*MassivSS</f>
        <v>0.35774531137653781</v>
      </c>
      <c r="J2249" s="24">
        <f>IF(H2249&lt;600,425+0.773*H2249-1.69/1000*H2249^2+2.22/1000^2*H2249^3,IF(H2249&lt;735,666+13002/(738-H2249),IF(H2249&lt;900,545+17820/(H2249-731),650)))</f>
        <v>791.77041699031292</v>
      </c>
      <c r="K2249" s="12">
        <f>LambdaP*MassivSS/(dP/1000)/(J2249*RhoA)/(1+I2249/3)*(D2249-H2249)*DeltaT-(EXP(I2249/10)-1)*(D2249-D2248)</f>
        <v>0.17511256801604086</v>
      </c>
      <c r="L2249" s="24">
        <f>L2248+IF(Limit=Oui,MAX(0,O2248),O2248)</f>
        <v>634.62115852727561</v>
      </c>
      <c r="M2249" s="12">
        <f>Cp*RhoP/(N2249*RhoA)*dP/1000*MassivW</f>
        <v>0.35774531137653781</v>
      </c>
      <c r="N2249" s="24">
        <f>IF(L2249&lt;600,425+0.773*L2249-1.69/1000*L2249^2+2.22/1000^2*L2249^3,IF(L2249&lt;735,666+13002/(738-L2249),IF(L2249&lt;900,545+17820/(L2249-731),650)))</f>
        <v>791.77041699031292</v>
      </c>
      <c r="O2249" s="12">
        <f>LambdaP*MassivW/(dP/1000)/(N2249*RhoA)/(1+M2249/3)*(D2249-L2249)*DeltaT-(EXP(M2249/10)-1)*(D2249-D2248)</f>
        <v>0.17511256801604086</v>
      </c>
      <c r="P2249" s="24">
        <f>P2248+IF(Limit=Oui,MAX(0,S2248),S2248)</f>
        <v>634.62115852727561</v>
      </c>
      <c r="Q2249" s="12">
        <f>Cp*RhoP/(R2249*RhoA)*dP/1000*MassivSI</f>
        <v>0.35774531137653781</v>
      </c>
      <c r="R2249" s="24">
        <f>IF(P2249&lt;600,425+0.773*P2249-1.69/1000*P2249^2+2.22/1000^2*P2249^3,IF(P2249&lt;735,666+13002/(738-P2249),IF(P2249&lt;900,545+17820/(P2249-731),650)))</f>
        <v>791.77041699031292</v>
      </c>
      <c r="S2249" s="12">
        <f>LambdaP*MassivSI/(dP/1000)/(R2249*RhoA)/(1+Q2249/3)*(D2249-P2249)*DeltaT-(EXP(Q2249/10)-1)*(D2249-D2248)</f>
        <v>0.17511256801604086</v>
      </c>
    </row>
    <row r="2250" spans="2:19" x14ac:dyDescent="0.25">
      <c r="B2250" s="3">
        <f t="shared" si="136"/>
        <v>11160</v>
      </c>
      <c r="C2250" s="14">
        <f t="shared" si="137"/>
        <v>186</v>
      </c>
      <c r="D2250" s="11">
        <f t="shared" si="138"/>
        <v>1114.6486707245008</v>
      </c>
      <c r="E2250" s="11">
        <f t="shared" si="139"/>
        <v>634.79627109529167</v>
      </c>
      <c r="F2250" s="11">
        <f>L2250</f>
        <v>634.79627109529167</v>
      </c>
      <c r="G2250" s="11">
        <f>P2250</f>
        <v>634.79627109529167</v>
      </c>
      <c r="H2250" s="24">
        <f>H2249+IF(Limit=Oui,MAX(0,K2249),K2249)</f>
        <v>634.79627109529167</v>
      </c>
      <c r="I2250" s="12">
        <f>Cp*RhoP/(J2250*RhoA)*dP/1000*MassivSS</f>
        <v>0.35764891558585593</v>
      </c>
      <c r="J2250" s="24">
        <f>IF(H2250&lt;600,425+0.773*H2250-1.69/1000*H2250^2+2.22/1000^2*H2250^3,IF(H2250&lt;735,666+13002/(738-H2250),IF(H2250&lt;900,545+17820/(H2250-731),650)))</f>
        <v>791.98381994516114</v>
      </c>
      <c r="K2250" s="12">
        <f>LambdaP*MassivSS/(dP/1000)/(J2250*RhoA)/(1+I2250/3)*(D2250-H2250)*DeltaT-(EXP(I2250/10)-1)*(D2250-D2249)</f>
        <v>0.17503163673219058</v>
      </c>
      <c r="L2250" s="24">
        <f>L2249+IF(Limit=Oui,MAX(0,O2249),O2249)</f>
        <v>634.79627109529167</v>
      </c>
      <c r="M2250" s="12">
        <f>Cp*RhoP/(N2250*RhoA)*dP/1000*MassivW</f>
        <v>0.35764891558585593</v>
      </c>
      <c r="N2250" s="24">
        <f>IF(L2250&lt;600,425+0.773*L2250-1.69/1000*L2250^2+2.22/1000^2*L2250^3,IF(L2250&lt;735,666+13002/(738-L2250),IF(L2250&lt;900,545+17820/(L2250-731),650)))</f>
        <v>791.98381994516114</v>
      </c>
      <c r="O2250" s="12">
        <f>LambdaP*MassivW/(dP/1000)/(N2250*RhoA)/(1+M2250/3)*(D2250-L2250)*DeltaT-(EXP(M2250/10)-1)*(D2250-D2249)</f>
        <v>0.17503163673219058</v>
      </c>
      <c r="P2250" s="24">
        <f>P2249+IF(Limit=Oui,MAX(0,S2249),S2249)</f>
        <v>634.79627109529167</v>
      </c>
      <c r="Q2250" s="12">
        <f>Cp*RhoP/(R2250*RhoA)*dP/1000*MassivSI</f>
        <v>0.35764891558585593</v>
      </c>
      <c r="R2250" s="24">
        <f>IF(P2250&lt;600,425+0.773*P2250-1.69/1000*P2250^2+2.22/1000^2*P2250^3,IF(P2250&lt;735,666+13002/(738-P2250),IF(P2250&lt;900,545+17820/(P2250-731),650)))</f>
        <v>791.98381994516114</v>
      </c>
      <c r="S2250" s="12">
        <f>LambdaP*MassivSI/(dP/1000)/(R2250*RhoA)/(1+Q2250/3)*(D2250-P2250)*DeltaT-(EXP(Q2250/10)-1)*(D2250-D2249)</f>
        <v>0.17503163673219058</v>
      </c>
    </row>
    <row r="2251" spans="2:19" x14ac:dyDescent="0.25">
      <c r="B2251" s="3">
        <f t="shared" si="136"/>
        <v>11165</v>
      </c>
      <c r="C2251" s="14">
        <f t="shared" si="137"/>
        <v>186.08333333333334</v>
      </c>
      <c r="D2251" s="11">
        <f t="shared" si="138"/>
        <v>1114.7157394795404</v>
      </c>
      <c r="E2251" s="11">
        <f t="shared" si="139"/>
        <v>634.9713027320239</v>
      </c>
      <c r="F2251" s="11">
        <f>L2251</f>
        <v>634.9713027320239</v>
      </c>
      <c r="G2251" s="11">
        <f>P2251</f>
        <v>634.9713027320239</v>
      </c>
      <c r="H2251" s="24">
        <f>H2250+IF(Limit=Oui,MAX(0,K2250),K2250)</f>
        <v>634.9713027320239</v>
      </c>
      <c r="I2251" s="12">
        <f>Cp*RhoP/(J2251*RhoA)*dP/1000*MassivSS</f>
        <v>0.35755228905857012</v>
      </c>
      <c r="J2251" s="24">
        <f>IF(H2251&lt;600,425+0.773*H2251-1.69/1000*H2251^2+2.22/1000^2*H2251^3,IF(H2251&lt;735,666+13002/(738-H2251),IF(H2251&lt;900,545+17820/(H2251-731),650)))</f>
        <v>792.19784918935738</v>
      </c>
      <c r="K2251" s="12">
        <f>LambdaP*MassivSS/(dP/1000)/(J2251*RhoA)/(1+I2251/3)*(D2251-H2251)*DeltaT-(EXP(I2251/10)-1)*(D2251-D2250)</f>
        <v>0.17495063878732017</v>
      </c>
      <c r="L2251" s="24">
        <f>L2250+IF(Limit=Oui,MAX(0,O2250),O2250)</f>
        <v>634.9713027320239</v>
      </c>
      <c r="M2251" s="12">
        <f>Cp*RhoP/(N2251*RhoA)*dP/1000*MassivW</f>
        <v>0.35755228905857012</v>
      </c>
      <c r="N2251" s="24">
        <f>IF(L2251&lt;600,425+0.773*L2251-1.69/1000*L2251^2+2.22/1000^2*L2251^3,IF(L2251&lt;735,666+13002/(738-L2251),IF(L2251&lt;900,545+17820/(L2251-731),650)))</f>
        <v>792.19784918935738</v>
      </c>
      <c r="O2251" s="12">
        <f>LambdaP*MassivW/(dP/1000)/(N2251*RhoA)/(1+M2251/3)*(D2251-L2251)*DeltaT-(EXP(M2251/10)-1)*(D2251-D2250)</f>
        <v>0.17495063878732017</v>
      </c>
      <c r="P2251" s="24">
        <f>P2250+IF(Limit=Oui,MAX(0,S2250),S2250)</f>
        <v>634.9713027320239</v>
      </c>
      <c r="Q2251" s="12">
        <f>Cp*RhoP/(R2251*RhoA)*dP/1000*MassivSI</f>
        <v>0.35755228905857012</v>
      </c>
      <c r="R2251" s="24">
        <f>IF(P2251&lt;600,425+0.773*P2251-1.69/1000*P2251^2+2.22/1000^2*P2251^3,IF(P2251&lt;735,666+13002/(738-P2251),IF(P2251&lt;900,545+17820/(P2251-731),650)))</f>
        <v>792.19784918935738</v>
      </c>
      <c r="S2251" s="12">
        <f>LambdaP*MassivSI/(dP/1000)/(R2251*RhoA)/(1+Q2251/3)*(D2251-P2251)*DeltaT-(EXP(Q2251/10)-1)*(D2251-D2250)</f>
        <v>0.17495063878732017</v>
      </c>
    </row>
    <row r="2252" spans="2:19" x14ac:dyDescent="0.25">
      <c r="B2252" s="3">
        <f t="shared" si="136"/>
        <v>11170</v>
      </c>
      <c r="C2252" s="14">
        <f t="shared" si="137"/>
        <v>186.16666666666666</v>
      </c>
      <c r="D2252" s="11">
        <f t="shared" si="138"/>
        <v>1114.7827782261872</v>
      </c>
      <c r="E2252" s="11">
        <f t="shared" si="139"/>
        <v>635.14625337081122</v>
      </c>
      <c r="F2252" s="11">
        <f>L2252</f>
        <v>635.14625337081122</v>
      </c>
      <c r="G2252" s="11">
        <f>P2252</f>
        <v>635.14625337081122</v>
      </c>
      <c r="H2252" s="24">
        <f>H2251+IF(Limit=Oui,MAX(0,K2251),K2251)</f>
        <v>635.14625337081122</v>
      </c>
      <c r="I2252" s="12">
        <f>Cp*RhoP/(J2252*RhoA)*dP/1000*MassivSS</f>
        <v>0.35745543103329547</v>
      </c>
      <c r="J2252" s="24">
        <f>IF(H2252&lt;600,425+0.773*H2252-1.69/1000*H2252^2+2.22/1000^2*H2252^3,IF(H2252&lt;735,666+13002/(738-H2252),IF(H2252&lt;900,545+17820/(H2252-731),650)))</f>
        <v>792.41250733310835</v>
      </c>
      <c r="K2252" s="12">
        <f>LambdaP*MassivSS/(dP/1000)/(J2252*RhoA)/(1+I2252/3)*(D2252-H2252)*DeltaT-(EXP(I2252/10)-1)*(D2252-D2251)</f>
        <v>0.17486957392296093</v>
      </c>
      <c r="L2252" s="24">
        <f>L2251+IF(Limit=Oui,MAX(0,O2251),O2251)</f>
        <v>635.14625337081122</v>
      </c>
      <c r="M2252" s="12">
        <f>Cp*RhoP/(N2252*RhoA)*dP/1000*MassivW</f>
        <v>0.35745543103329547</v>
      </c>
      <c r="N2252" s="24">
        <f>IF(L2252&lt;600,425+0.773*L2252-1.69/1000*L2252^2+2.22/1000^2*L2252^3,IF(L2252&lt;735,666+13002/(738-L2252),IF(L2252&lt;900,545+17820/(L2252-731),650)))</f>
        <v>792.41250733310835</v>
      </c>
      <c r="O2252" s="12">
        <f>LambdaP*MassivW/(dP/1000)/(N2252*RhoA)/(1+M2252/3)*(D2252-L2252)*DeltaT-(EXP(M2252/10)-1)*(D2252-D2251)</f>
        <v>0.17486957392296093</v>
      </c>
      <c r="P2252" s="24">
        <f>P2251+IF(Limit=Oui,MAX(0,S2251),S2251)</f>
        <v>635.14625337081122</v>
      </c>
      <c r="Q2252" s="12">
        <f>Cp*RhoP/(R2252*RhoA)*dP/1000*MassivSI</f>
        <v>0.35745543103329547</v>
      </c>
      <c r="R2252" s="24">
        <f>IF(P2252&lt;600,425+0.773*P2252-1.69/1000*P2252^2+2.22/1000^2*P2252^3,IF(P2252&lt;735,666+13002/(738-P2252),IF(P2252&lt;900,545+17820/(P2252-731),650)))</f>
        <v>792.41250733310835</v>
      </c>
      <c r="S2252" s="12">
        <f>LambdaP*MassivSI/(dP/1000)/(R2252*RhoA)/(1+Q2252/3)*(D2252-P2252)*DeltaT-(EXP(Q2252/10)-1)*(D2252-D2251)</f>
        <v>0.17486957392296093</v>
      </c>
    </row>
    <row r="2253" spans="2:19" x14ac:dyDescent="0.25">
      <c r="B2253" s="3">
        <f t="shared" si="136"/>
        <v>11175</v>
      </c>
      <c r="C2253" s="14">
        <f t="shared" si="137"/>
        <v>186.25</v>
      </c>
      <c r="D2253" s="11">
        <f t="shared" si="138"/>
        <v>1114.8497869912831</v>
      </c>
      <c r="E2253" s="11">
        <f t="shared" si="139"/>
        <v>635.32112294473416</v>
      </c>
      <c r="F2253" s="11">
        <f>L2253</f>
        <v>635.32112294473416</v>
      </c>
      <c r="G2253" s="11">
        <f>P2253</f>
        <v>635.32112294473416</v>
      </c>
      <c r="H2253" s="24">
        <f>H2252+IF(Limit=Oui,MAX(0,K2252),K2252)</f>
        <v>635.32112294473416</v>
      </c>
      <c r="I2253" s="12">
        <f>Cp*RhoP/(J2253*RhoA)*dP/1000*MassivSS</f>
        <v>0.357358340745561</v>
      </c>
      <c r="J2253" s="24">
        <f>IF(H2253&lt;600,425+0.773*H2253-1.69/1000*H2253^2+2.22/1000^2*H2253^3,IF(H2253&lt;735,666+13002/(738-H2253),IF(H2253&lt;900,545+17820/(H2253-731),650)))</f>
        <v>792.62779700056331</v>
      </c>
      <c r="K2253" s="12">
        <f>LambdaP*MassivSS/(dP/1000)/(J2253*RhoA)/(1+I2253/3)*(D2253-H2253)*DeltaT-(EXP(I2253/10)-1)*(D2253-D2252)</f>
        <v>0.1747884418794606</v>
      </c>
      <c r="L2253" s="24">
        <f>L2252+IF(Limit=Oui,MAX(0,O2252),O2252)</f>
        <v>635.32112294473416</v>
      </c>
      <c r="M2253" s="12">
        <f>Cp*RhoP/(N2253*RhoA)*dP/1000*MassivW</f>
        <v>0.357358340745561</v>
      </c>
      <c r="N2253" s="24">
        <f>IF(L2253&lt;600,425+0.773*L2253-1.69/1000*L2253^2+2.22/1000^2*L2253^3,IF(L2253&lt;735,666+13002/(738-L2253),IF(L2253&lt;900,545+17820/(L2253-731),650)))</f>
        <v>792.62779700056331</v>
      </c>
      <c r="O2253" s="12">
        <f>LambdaP*MassivW/(dP/1000)/(N2253*RhoA)/(1+M2253/3)*(D2253-L2253)*DeltaT-(EXP(M2253/10)-1)*(D2253-D2252)</f>
        <v>0.1747884418794606</v>
      </c>
      <c r="P2253" s="24">
        <f>P2252+IF(Limit=Oui,MAX(0,S2252),S2252)</f>
        <v>635.32112294473416</v>
      </c>
      <c r="Q2253" s="12">
        <f>Cp*RhoP/(R2253*RhoA)*dP/1000*MassivSI</f>
        <v>0.357358340745561</v>
      </c>
      <c r="R2253" s="24">
        <f>IF(P2253&lt;600,425+0.773*P2253-1.69/1000*P2253^2+2.22/1000^2*P2253^3,IF(P2253&lt;735,666+13002/(738-P2253),IF(P2253&lt;900,545+17820/(P2253-731),650)))</f>
        <v>792.62779700056331</v>
      </c>
      <c r="S2253" s="12">
        <f>LambdaP*MassivSI/(dP/1000)/(R2253*RhoA)/(1+Q2253/3)*(D2253-P2253)*DeltaT-(EXP(Q2253/10)-1)*(D2253-D2252)</f>
        <v>0.1747884418794606</v>
      </c>
    </row>
    <row r="2254" spans="2:19" x14ac:dyDescent="0.25">
      <c r="B2254" s="3">
        <f t="shared" si="136"/>
        <v>11180</v>
      </c>
      <c r="C2254" s="14">
        <f t="shared" si="137"/>
        <v>186.33333333333334</v>
      </c>
      <c r="D2254" s="11">
        <f t="shared" si="138"/>
        <v>1114.9167658016324</v>
      </c>
      <c r="E2254" s="11">
        <f t="shared" si="139"/>
        <v>635.49591138661367</v>
      </c>
      <c r="F2254" s="11">
        <f>L2254</f>
        <v>635.49591138661367</v>
      </c>
      <c r="G2254" s="11">
        <f>P2254</f>
        <v>635.49591138661367</v>
      </c>
      <c r="H2254" s="24">
        <f>H2253+IF(Limit=Oui,MAX(0,K2253),K2253)</f>
        <v>635.49591138661367</v>
      </c>
      <c r="I2254" s="12">
        <f>Cp*RhoP/(J2254*RhoA)*dP/1000*MassivSS</f>
        <v>0.3572610174277962</v>
      </c>
      <c r="J2254" s="24">
        <f>IF(H2254&lt;600,425+0.773*H2254-1.69/1000*H2254^2+2.22/1000^2*H2254^3,IF(H2254&lt;735,666+13002/(738-H2254),IF(H2254&lt;900,545+17820/(H2254-731),650)))</f>
        <v>792.84372082990285</v>
      </c>
      <c r="K2254" s="12">
        <f>LambdaP*MassivSS/(dP/1000)/(J2254*RhoA)/(1+I2254/3)*(D2254-H2254)*DeltaT-(EXP(I2254/10)-1)*(D2254-D2253)</f>
        <v>0.17470724239604415</v>
      </c>
      <c r="L2254" s="24">
        <f>L2253+IF(Limit=Oui,MAX(0,O2253),O2253)</f>
        <v>635.49591138661367</v>
      </c>
      <c r="M2254" s="12">
        <f>Cp*RhoP/(N2254*RhoA)*dP/1000*MassivW</f>
        <v>0.3572610174277962</v>
      </c>
      <c r="N2254" s="24">
        <f>IF(L2254&lt;600,425+0.773*L2254-1.69/1000*L2254^2+2.22/1000^2*L2254^3,IF(L2254&lt;735,666+13002/(738-L2254),IF(L2254&lt;900,545+17820/(L2254-731),650)))</f>
        <v>792.84372082990285</v>
      </c>
      <c r="O2254" s="12">
        <f>LambdaP*MassivW/(dP/1000)/(N2254*RhoA)/(1+M2254/3)*(D2254-L2254)*DeltaT-(EXP(M2254/10)-1)*(D2254-D2253)</f>
        <v>0.17470724239604415</v>
      </c>
      <c r="P2254" s="24">
        <f>P2253+IF(Limit=Oui,MAX(0,S2253),S2253)</f>
        <v>635.49591138661367</v>
      </c>
      <c r="Q2254" s="12">
        <f>Cp*RhoP/(R2254*RhoA)*dP/1000*MassivSI</f>
        <v>0.3572610174277962</v>
      </c>
      <c r="R2254" s="24">
        <f>IF(P2254&lt;600,425+0.773*P2254-1.69/1000*P2254^2+2.22/1000^2*P2254^3,IF(P2254&lt;735,666+13002/(738-P2254),IF(P2254&lt;900,545+17820/(P2254-731),650)))</f>
        <v>792.84372082990285</v>
      </c>
      <c r="S2254" s="12">
        <f>LambdaP*MassivSI/(dP/1000)/(R2254*RhoA)/(1+Q2254/3)*(D2254-P2254)*DeltaT-(EXP(Q2254/10)-1)*(D2254-D2253)</f>
        <v>0.17470724239604415</v>
      </c>
    </row>
    <row r="2255" spans="2:19" x14ac:dyDescent="0.25">
      <c r="B2255" s="3">
        <f t="shared" si="136"/>
        <v>11185</v>
      </c>
      <c r="C2255" s="14">
        <f t="shared" si="137"/>
        <v>186.41666666666666</v>
      </c>
      <c r="D2255" s="11">
        <f t="shared" si="138"/>
        <v>1114.983714684005</v>
      </c>
      <c r="E2255" s="11">
        <f t="shared" si="139"/>
        <v>635.67061862900971</v>
      </c>
      <c r="F2255" s="11">
        <f>L2255</f>
        <v>635.67061862900971</v>
      </c>
      <c r="G2255" s="11">
        <f>P2255</f>
        <v>635.67061862900971</v>
      </c>
      <c r="H2255" s="24">
        <f>H2254+IF(Limit=Oui,MAX(0,K2254),K2254)</f>
        <v>635.67061862900971</v>
      </c>
      <c r="I2255" s="12">
        <f>Cp*RhoP/(J2255*RhoA)*dP/1000*MassivSS</f>
        <v>0.35716346030931628</v>
      </c>
      <c r="J2255" s="24">
        <f>IF(H2255&lt;600,425+0.773*H2255-1.69/1000*H2255^2+2.22/1000^2*H2255^3,IF(H2255&lt;735,666+13002/(738-H2255),IF(H2255&lt;900,545+17820/(H2255-731),650)))</f>
        <v>793.06028147343011</v>
      </c>
      <c r="K2255" s="12">
        <f>LambdaP*MassivSS/(dP/1000)/(J2255*RhoA)/(1+I2255/3)*(D2255-H2255)*DeltaT-(EXP(I2255/10)-1)*(D2255-D2254)</f>
        <v>0.17462597521067602</v>
      </c>
      <c r="L2255" s="24">
        <f>L2254+IF(Limit=Oui,MAX(0,O2254),O2254)</f>
        <v>635.67061862900971</v>
      </c>
      <c r="M2255" s="12">
        <f>Cp*RhoP/(N2255*RhoA)*dP/1000*MassivW</f>
        <v>0.35716346030931628</v>
      </c>
      <c r="N2255" s="24">
        <f>IF(L2255&lt;600,425+0.773*L2255-1.69/1000*L2255^2+2.22/1000^2*L2255^3,IF(L2255&lt;735,666+13002/(738-L2255),IF(L2255&lt;900,545+17820/(L2255-731),650)))</f>
        <v>793.06028147343011</v>
      </c>
      <c r="O2255" s="12">
        <f>LambdaP*MassivW/(dP/1000)/(N2255*RhoA)/(1+M2255/3)*(D2255-L2255)*DeltaT-(EXP(M2255/10)-1)*(D2255-D2254)</f>
        <v>0.17462597521067602</v>
      </c>
      <c r="P2255" s="24">
        <f>P2254+IF(Limit=Oui,MAX(0,S2254),S2254)</f>
        <v>635.67061862900971</v>
      </c>
      <c r="Q2255" s="12">
        <f>Cp*RhoP/(R2255*RhoA)*dP/1000*MassivSI</f>
        <v>0.35716346030931628</v>
      </c>
      <c r="R2255" s="24">
        <f>IF(P2255&lt;600,425+0.773*P2255-1.69/1000*P2255^2+2.22/1000^2*P2255^3,IF(P2255&lt;735,666+13002/(738-P2255),IF(P2255&lt;900,545+17820/(P2255-731),650)))</f>
        <v>793.06028147343011</v>
      </c>
      <c r="S2255" s="12">
        <f>LambdaP*MassivSI/(dP/1000)/(R2255*RhoA)/(1+Q2255/3)*(D2255-P2255)*DeltaT-(EXP(Q2255/10)-1)*(D2255-D2254)</f>
        <v>0.17462597521067602</v>
      </c>
    </row>
    <row r="2256" spans="2:19" x14ac:dyDescent="0.25">
      <c r="B2256" s="3">
        <f t="shared" si="136"/>
        <v>11190</v>
      </c>
      <c r="C2256" s="14">
        <f t="shared" si="137"/>
        <v>186.5</v>
      </c>
      <c r="D2256" s="11">
        <f t="shared" si="138"/>
        <v>1115.0506336651338</v>
      </c>
      <c r="E2256" s="11">
        <f t="shared" si="139"/>
        <v>635.8452446042204</v>
      </c>
      <c r="F2256" s="11">
        <f>L2256</f>
        <v>635.8452446042204</v>
      </c>
      <c r="G2256" s="11">
        <f>P2256</f>
        <v>635.8452446042204</v>
      </c>
      <c r="H2256" s="24">
        <f>H2255+IF(Limit=Oui,MAX(0,K2255),K2255)</f>
        <v>635.8452446042204</v>
      </c>
      <c r="I2256" s="12">
        <f>Cp*RhoP/(J2256*RhoA)*dP/1000*MassivSS</f>
        <v>0.35706566861630867</v>
      </c>
      <c r="J2256" s="24">
        <f>IF(H2256&lt;600,425+0.773*H2256-1.69/1000*H2256^2+2.22/1000^2*H2256^3,IF(H2256&lt;735,666+13002/(738-H2256),IF(H2256&lt;900,545+17820/(H2256-731),650)))</f>
        <v>793.27748159766202</v>
      </c>
      <c r="K2256" s="12">
        <f>LambdaP*MassivSS/(dP/1000)/(J2256*RhoA)/(1+I2256/3)*(D2256-H2256)*DeltaT-(EXP(I2256/10)-1)*(D2256-D2255)</f>
        <v>0.1745446400601863</v>
      </c>
      <c r="L2256" s="24">
        <f>L2255+IF(Limit=Oui,MAX(0,O2255),O2255)</f>
        <v>635.8452446042204</v>
      </c>
      <c r="M2256" s="12">
        <f>Cp*RhoP/(N2256*RhoA)*dP/1000*MassivW</f>
        <v>0.35706566861630867</v>
      </c>
      <c r="N2256" s="24">
        <f>IF(L2256&lt;600,425+0.773*L2256-1.69/1000*L2256^2+2.22/1000^2*L2256^3,IF(L2256&lt;735,666+13002/(738-L2256),IF(L2256&lt;900,545+17820/(L2256-731),650)))</f>
        <v>793.27748159766202</v>
      </c>
      <c r="O2256" s="12">
        <f>LambdaP*MassivW/(dP/1000)/(N2256*RhoA)/(1+M2256/3)*(D2256-L2256)*DeltaT-(EXP(M2256/10)-1)*(D2256-D2255)</f>
        <v>0.1745446400601863</v>
      </c>
      <c r="P2256" s="24">
        <f>P2255+IF(Limit=Oui,MAX(0,S2255),S2255)</f>
        <v>635.8452446042204</v>
      </c>
      <c r="Q2256" s="12">
        <f>Cp*RhoP/(R2256*RhoA)*dP/1000*MassivSI</f>
        <v>0.35706566861630867</v>
      </c>
      <c r="R2256" s="24">
        <f>IF(P2256&lt;600,425+0.773*P2256-1.69/1000*P2256^2+2.22/1000^2*P2256^3,IF(P2256&lt;735,666+13002/(738-P2256),IF(P2256&lt;900,545+17820/(P2256-731),650)))</f>
        <v>793.27748159766202</v>
      </c>
      <c r="S2256" s="12">
        <f>LambdaP*MassivSI/(dP/1000)/(R2256*RhoA)/(1+Q2256/3)*(D2256-P2256)*DeltaT-(EXP(Q2256/10)-1)*(D2256-D2255)</f>
        <v>0.1745446400601863</v>
      </c>
    </row>
    <row r="2257" spans="2:19" x14ac:dyDescent="0.25">
      <c r="B2257" s="3">
        <f t="shared" si="136"/>
        <v>11195</v>
      </c>
      <c r="C2257" s="14">
        <f t="shared" si="137"/>
        <v>186.58333333333334</v>
      </c>
      <c r="D2257" s="11">
        <f t="shared" si="138"/>
        <v>1115.1175227717163</v>
      </c>
      <c r="E2257" s="11">
        <f t="shared" si="139"/>
        <v>636.01978924428056</v>
      </c>
      <c r="F2257" s="11">
        <f>L2257</f>
        <v>636.01978924428056</v>
      </c>
      <c r="G2257" s="11">
        <f>P2257</f>
        <v>636.01978924428056</v>
      </c>
      <c r="H2257" s="24">
        <f>H2256+IF(Limit=Oui,MAX(0,K2256),K2256)</f>
        <v>636.01978924428056</v>
      </c>
      <c r="I2257" s="12">
        <f>Cp*RhoP/(J2257*RhoA)*dP/1000*MassivSS</f>
        <v>0.35696764157181793</v>
      </c>
      <c r="J2257" s="24">
        <f>IF(H2257&lt;600,425+0.773*H2257-1.69/1000*H2257^2+2.22/1000^2*H2257^3,IF(H2257&lt;735,666+13002/(738-H2257),IF(H2257&lt;900,545+17820/(H2257-731),650)))</f>
        <v>793.49532388342118</v>
      </c>
      <c r="K2257" s="12">
        <f>LambdaP*MassivSS/(dP/1000)/(J2257*RhoA)/(1+I2257/3)*(D2257-H2257)*DeltaT-(EXP(I2257/10)-1)*(D2257-D2256)</f>
        <v>0.17446323668016617</v>
      </c>
      <c r="L2257" s="24">
        <f>L2256+IF(Limit=Oui,MAX(0,O2256),O2256)</f>
        <v>636.01978924428056</v>
      </c>
      <c r="M2257" s="12">
        <f>Cp*RhoP/(N2257*RhoA)*dP/1000*MassivW</f>
        <v>0.35696764157181793</v>
      </c>
      <c r="N2257" s="24">
        <f>IF(L2257&lt;600,425+0.773*L2257-1.69/1000*L2257^2+2.22/1000^2*L2257^3,IF(L2257&lt;735,666+13002/(738-L2257),IF(L2257&lt;900,545+17820/(L2257-731),650)))</f>
        <v>793.49532388342118</v>
      </c>
      <c r="O2257" s="12">
        <f>LambdaP*MassivW/(dP/1000)/(N2257*RhoA)/(1+M2257/3)*(D2257-L2257)*DeltaT-(EXP(M2257/10)-1)*(D2257-D2256)</f>
        <v>0.17446323668016617</v>
      </c>
      <c r="P2257" s="24">
        <f>P2256+IF(Limit=Oui,MAX(0,S2256),S2256)</f>
        <v>636.01978924428056</v>
      </c>
      <c r="Q2257" s="12">
        <f>Cp*RhoP/(R2257*RhoA)*dP/1000*MassivSI</f>
        <v>0.35696764157181793</v>
      </c>
      <c r="R2257" s="24">
        <f>IF(P2257&lt;600,425+0.773*P2257-1.69/1000*P2257^2+2.22/1000^2*P2257^3,IF(P2257&lt;735,666+13002/(738-P2257),IF(P2257&lt;900,545+17820/(P2257-731),650)))</f>
        <v>793.49532388342118</v>
      </c>
      <c r="S2257" s="12">
        <f>LambdaP*MassivSI/(dP/1000)/(R2257*RhoA)/(1+Q2257/3)*(D2257-P2257)*DeltaT-(EXP(Q2257/10)-1)*(D2257-D2256)</f>
        <v>0.17446323668016617</v>
      </c>
    </row>
    <row r="2258" spans="2:19" x14ac:dyDescent="0.25">
      <c r="B2258" s="3">
        <f t="shared" si="136"/>
        <v>11200</v>
      </c>
      <c r="C2258" s="14">
        <f t="shared" si="137"/>
        <v>186.66666666666666</v>
      </c>
      <c r="D2258" s="11">
        <f t="shared" si="138"/>
        <v>1115.1843820304143</v>
      </c>
      <c r="E2258" s="11">
        <f t="shared" si="139"/>
        <v>636.1942524809607</v>
      </c>
      <c r="F2258" s="11">
        <f>L2258</f>
        <v>636.1942524809607</v>
      </c>
      <c r="G2258" s="11">
        <f>P2258</f>
        <v>636.1942524809607</v>
      </c>
      <c r="H2258" s="24">
        <f>H2257+IF(Limit=Oui,MAX(0,K2257),K2257)</f>
        <v>636.1942524809607</v>
      </c>
      <c r="I2258" s="12">
        <f>Cp*RhoP/(J2258*RhoA)*dP/1000*MassivSS</f>
        <v>0.35686937839573196</v>
      </c>
      <c r="J2258" s="24">
        <f>IF(H2258&lt;600,425+0.773*H2258-1.69/1000*H2258^2+2.22/1000^2*H2258^3,IF(H2258&lt;735,666+13002/(738-H2258),IF(H2258&lt;900,545+17820/(H2258-731),650)))</f>
        <v>793.71381102592875</v>
      </c>
      <c r="K2258" s="12">
        <f>LambdaP*MassivSS/(dP/1000)/(J2258*RhoA)/(1+I2258/3)*(D2258-H2258)*DeltaT-(EXP(I2258/10)-1)*(D2258-D2257)</f>
        <v>0.17438176480501166</v>
      </c>
      <c r="L2258" s="24">
        <f>L2257+IF(Limit=Oui,MAX(0,O2257),O2257)</f>
        <v>636.1942524809607</v>
      </c>
      <c r="M2258" s="12">
        <f>Cp*RhoP/(N2258*RhoA)*dP/1000*MassivW</f>
        <v>0.35686937839573196</v>
      </c>
      <c r="N2258" s="24">
        <f>IF(L2258&lt;600,425+0.773*L2258-1.69/1000*L2258^2+2.22/1000^2*L2258^3,IF(L2258&lt;735,666+13002/(738-L2258),IF(L2258&lt;900,545+17820/(L2258-731),650)))</f>
        <v>793.71381102592875</v>
      </c>
      <c r="O2258" s="12">
        <f>LambdaP*MassivW/(dP/1000)/(N2258*RhoA)/(1+M2258/3)*(D2258-L2258)*DeltaT-(EXP(M2258/10)-1)*(D2258-D2257)</f>
        <v>0.17438176480501166</v>
      </c>
      <c r="P2258" s="24">
        <f>P2257+IF(Limit=Oui,MAX(0,S2257),S2257)</f>
        <v>636.1942524809607</v>
      </c>
      <c r="Q2258" s="12">
        <f>Cp*RhoP/(R2258*RhoA)*dP/1000*MassivSI</f>
        <v>0.35686937839573196</v>
      </c>
      <c r="R2258" s="24">
        <f>IF(P2258&lt;600,425+0.773*P2258-1.69/1000*P2258^2+2.22/1000^2*P2258^3,IF(P2258&lt;735,666+13002/(738-P2258),IF(P2258&lt;900,545+17820/(P2258-731),650)))</f>
        <v>793.71381102592875</v>
      </c>
      <c r="S2258" s="12">
        <f>LambdaP*MassivSI/(dP/1000)/(R2258*RhoA)/(1+Q2258/3)*(D2258-P2258)*DeltaT-(EXP(Q2258/10)-1)*(D2258-D2257)</f>
        <v>0.17438176480501166</v>
      </c>
    </row>
    <row r="2259" spans="2:19" x14ac:dyDescent="0.25">
      <c r="B2259" s="3">
        <f t="shared" ref="B2259:B2322" si="140">B2258+DeltaT</f>
        <v>11205</v>
      </c>
      <c r="C2259" s="14">
        <f t="shared" ref="C2259:C2322" si="141">B2259/60</f>
        <v>186.75</v>
      </c>
      <c r="D2259" s="11">
        <f t="shared" ref="D2259:D2322" si="142">20+345*LOG(8*C2259+1,10)</f>
        <v>1115.2512114678545</v>
      </c>
      <c r="E2259" s="11">
        <f t="shared" ref="E2259:E2322" si="143">H2259</f>
        <v>636.36863424576575</v>
      </c>
      <c r="F2259" s="11">
        <f>L2259</f>
        <v>636.36863424576575</v>
      </c>
      <c r="G2259" s="11">
        <f>P2259</f>
        <v>636.36863424576575</v>
      </c>
      <c r="H2259" s="24">
        <f>H2258+IF(Limit=Oui,MAX(0,K2258),K2258)</f>
        <v>636.36863424576575</v>
      </c>
      <c r="I2259" s="12">
        <f>Cp*RhoP/(J2259*RhoA)*dP/1000*MassivSS</f>
        <v>0.35677087830476734</v>
      </c>
      <c r="J2259" s="24">
        <f>IF(H2259&lt;600,425+0.773*H2259-1.69/1000*H2259^2+2.22/1000^2*H2259^3,IF(H2259&lt;735,666+13002/(738-H2259),IF(H2259&lt;900,545+17820/(H2259-731),650)))</f>
        <v>793.93294573489777</v>
      </c>
      <c r="K2259" s="12">
        <f>LambdaP*MassivSS/(dP/1000)/(J2259*RhoA)/(1+I2259/3)*(D2259-H2259)*DeltaT-(EXP(I2259/10)-1)*(D2259-D2258)</f>
        <v>0.17430022416789312</v>
      </c>
      <c r="L2259" s="24">
        <f>L2258+IF(Limit=Oui,MAX(0,O2258),O2258)</f>
        <v>636.36863424576575</v>
      </c>
      <c r="M2259" s="12">
        <f>Cp*RhoP/(N2259*RhoA)*dP/1000*MassivW</f>
        <v>0.35677087830476734</v>
      </c>
      <c r="N2259" s="24">
        <f>IF(L2259&lt;600,425+0.773*L2259-1.69/1000*L2259^2+2.22/1000^2*L2259^3,IF(L2259&lt;735,666+13002/(738-L2259),IF(L2259&lt;900,545+17820/(L2259-731),650)))</f>
        <v>793.93294573489777</v>
      </c>
      <c r="O2259" s="12">
        <f>LambdaP*MassivW/(dP/1000)/(N2259*RhoA)/(1+M2259/3)*(D2259-L2259)*DeltaT-(EXP(M2259/10)-1)*(D2259-D2258)</f>
        <v>0.17430022416789312</v>
      </c>
      <c r="P2259" s="24">
        <f>P2258+IF(Limit=Oui,MAX(0,S2258),S2258)</f>
        <v>636.36863424576575</v>
      </c>
      <c r="Q2259" s="12">
        <f>Cp*RhoP/(R2259*RhoA)*dP/1000*MassivSI</f>
        <v>0.35677087830476734</v>
      </c>
      <c r="R2259" s="24">
        <f>IF(P2259&lt;600,425+0.773*P2259-1.69/1000*P2259^2+2.22/1000^2*P2259^3,IF(P2259&lt;735,666+13002/(738-P2259),IF(P2259&lt;900,545+17820/(P2259-731),650)))</f>
        <v>793.93294573489777</v>
      </c>
      <c r="S2259" s="12">
        <f>LambdaP*MassivSI/(dP/1000)/(R2259*RhoA)/(1+Q2259/3)*(D2259-P2259)*DeltaT-(EXP(Q2259/10)-1)*(D2259-D2258)</f>
        <v>0.17430022416789312</v>
      </c>
    </row>
    <row r="2260" spans="2:19" x14ac:dyDescent="0.25">
      <c r="B2260" s="3">
        <f t="shared" si="140"/>
        <v>11210</v>
      </c>
      <c r="C2260" s="14">
        <f t="shared" si="141"/>
        <v>186.83333333333334</v>
      </c>
      <c r="D2260" s="11">
        <f t="shared" si="142"/>
        <v>1115.3180111106269</v>
      </c>
      <c r="E2260" s="11">
        <f t="shared" si="143"/>
        <v>636.54293446993358</v>
      </c>
      <c r="F2260" s="11">
        <f>L2260</f>
        <v>636.54293446993358</v>
      </c>
      <c r="G2260" s="11">
        <f>P2260</f>
        <v>636.54293446993358</v>
      </c>
      <c r="H2260" s="24">
        <f>H2259+IF(Limit=Oui,MAX(0,K2259),K2259)</f>
        <v>636.54293446993358</v>
      </c>
      <c r="I2260" s="12">
        <f>Cp*RhoP/(J2260*RhoA)*dP/1000*MassivSS</f>
        <v>0.35667214051245499</v>
      </c>
      <c r="J2260" s="24">
        <f>IF(H2260&lt;600,425+0.773*H2260-1.69/1000*H2260^2+2.22/1000^2*H2260^3,IF(H2260&lt;735,666+13002/(738-H2260),IF(H2260&lt;900,545+17820/(H2260-731),650)))</f>
        <v>794.15273073462686</v>
      </c>
      <c r="K2260" s="12">
        <f>LambdaP*MassivSS/(dP/1000)/(J2260*RhoA)/(1+I2260/3)*(D2260-H2260)*DeltaT-(EXP(I2260/10)-1)*(D2260-D2259)</f>
        <v>0.17421861450081533</v>
      </c>
      <c r="L2260" s="24">
        <f>L2259+IF(Limit=Oui,MAX(0,O2259),O2259)</f>
        <v>636.54293446993358</v>
      </c>
      <c r="M2260" s="12">
        <f>Cp*RhoP/(N2260*RhoA)*dP/1000*MassivW</f>
        <v>0.35667214051245499</v>
      </c>
      <c r="N2260" s="24">
        <f>IF(L2260&lt;600,425+0.773*L2260-1.69/1000*L2260^2+2.22/1000^2*L2260^3,IF(L2260&lt;735,666+13002/(738-L2260),IF(L2260&lt;900,545+17820/(L2260-731),650)))</f>
        <v>794.15273073462686</v>
      </c>
      <c r="O2260" s="12">
        <f>LambdaP*MassivW/(dP/1000)/(N2260*RhoA)/(1+M2260/3)*(D2260-L2260)*DeltaT-(EXP(M2260/10)-1)*(D2260-D2259)</f>
        <v>0.17421861450081533</v>
      </c>
      <c r="P2260" s="24">
        <f>P2259+IF(Limit=Oui,MAX(0,S2259),S2259)</f>
        <v>636.54293446993358</v>
      </c>
      <c r="Q2260" s="12">
        <f>Cp*RhoP/(R2260*RhoA)*dP/1000*MassivSI</f>
        <v>0.35667214051245499</v>
      </c>
      <c r="R2260" s="24">
        <f>IF(P2260&lt;600,425+0.773*P2260-1.69/1000*P2260^2+2.22/1000^2*P2260^3,IF(P2260&lt;735,666+13002/(738-P2260),IF(P2260&lt;900,545+17820/(P2260-731),650)))</f>
        <v>794.15273073462686</v>
      </c>
      <c r="S2260" s="12">
        <f>LambdaP*MassivSI/(dP/1000)/(R2260*RhoA)/(1+Q2260/3)*(D2260-P2260)*DeltaT-(EXP(Q2260/10)-1)*(D2260-D2259)</f>
        <v>0.17421861450081533</v>
      </c>
    </row>
    <row r="2261" spans="2:19" x14ac:dyDescent="0.25">
      <c r="B2261" s="3">
        <f t="shared" si="140"/>
        <v>11215</v>
      </c>
      <c r="C2261" s="14">
        <f t="shared" si="141"/>
        <v>186.91666666666666</v>
      </c>
      <c r="D2261" s="11">
        <f t="shared" si="142"/>
        <v>1115.3847809852866</v>
      </c>
      <c r="E2261" s="11">
        <f t="shared" si="143"/>
        <v>636.71715308443436</v>
      </c>
      <c r="F2261" s="11">
        <f>L2261</f>
        <v>636.71715308443436</v>
      </c>
      <c r="G2261" s="11">
        <f>P2261</f>
        <v>636.71715308443436</v>
      </c>
      <c r="H2261" s="24">
        <f>H2260+IF(Limit=Oui,MAX(0,K2260),K2260)</f>
        <v>636.71715308443436</v>
      </c>
      <c r="I2261" s="12">
        <f>Cp*RhoP/(J2261*RhoA)*dP/1000*MassivSS</f>
        <v>0.35657316422912538</v>
      </c>
      <c r="J2261" s="24">
        <f>IF(H2261&lt;600,425+0.773*H2261-1.69/1000*H2261^2+2.22/1000^2*H2261^3,IF(H2261&lt;735,666+13002/(738-H2261),IF(H2261&lt;900,545+17820/(H2261-731),650)))</f>
        <v>794.37316876409591</v>
      </c>
      <c r="K2261" s="12">
        <f>LambdaP*MassivSS/(dP/1000)/(J2261*RhoA)/(1+I2261/3)*(D2261-H2261)*DeltaT-(EXP(I2261/10)-1)*(D2261-D2260)</f>
        <v>0.17413693553449616</v>
      </c>
      <c r="L2261" s="24">
        <f>L2260+IF(Limit=Oui,MAX(0,O2260),O2260)</f>
        <v>636.71715308443436</v>
      </c>
      <c r="M2261" s="12">
        <f>Cp*RhoP/(N2261*RhoA)*dP/1000*MassivW</f>
        <v>0.35657316422912538</v>
      </c>
      <c r="N2261" s="24">
        <f>IF(L2261&lt;600,425+0.773*L2261-1.69/1000*L2261^2+2.22/1000^2*L2261^3,IF(L2261&lt;735,666+13002/(738-L2261),IF(L2261&lt;900,545+17820/(L2261-731),650)))</f>
        <v>794.37316876409591</v>
      </c>
      <c r="O2261" s="12">
        <f>LambdaP*MassivW/(dP/1000)/(N2261*RhoA)/(1+M2261/3)*(D2261-L2261)*DeltaT-(EXP(M2261/10)-1)*(D2261-D2260)</f>
        <v>0.17413693553449616</v>
      </c>
      <c r="P2261" s="24">
        <f>P2260+IF(Limit=Oui,MAX(0,S2260),S2260)</f>
        <v>636.71715308443436</v>
      </c>
      <c r="Q2261" s="12">
        <f>Cp*RhoP/(R2261*RhoA)*dP/1000*MassivSI</f>
        <v>0.35657316422912538</v>
      </c>
      <c r="R2261" s="24">
        <f>IF(P2261&lt;600,425+0.773*P2261-1.69/1000*P2261^2+2.22/1000^2*P2261^3,IF(P2261&lt;735,666+13002/(738-P2261),IF(P2261&lt;900,545+17820/(P2261-731),650)))</f>
        <v>794.37316876409591</v>
      </c>
      <c r="S2261" s="12">
        <f>LambdaP*MassivSI/(dP/1000)/(R2261*RhoA)/(1+Q2261/3)*(D2261-P2261)*DeltaT-(EXP(Q2261/10)-1)*(D2261-D2260)</f>
        <v>0.17413693553449616</v>
      </c>
    </row>
    <row r="2262" spans="2:19" x14ac:dyDescent="0.25">
      <c r="B2262" s="3">
        <f t="shared" si="140"/>
        <v>11220</v>
      </c>
      <c r="C2262" s="14">
        <f t="shared" si="141"/>
        <v>187</v>
      </c>
      <c r="D2262" s="11">
        <f t="shared" si="142"/>
        <v>1115.451521118353</v>
      </c>
      <c r="E2262" s="11">
        <f t="shared" si="143"/>
        <v>636.89129001996889</v>
      </c>
      <c r="F2262" s="11">
        <f>L2262</f>
        <v>636.89129001996889</v>
      </c>
      <c r="G2262" s="11">
        <f>P2262</f>
        <v>636.89129001996889</v>
      </c>
      <c r="H2262" s="24">
        <f>H2261+IF(Limit=Oui,MAX(0,K2261),K2261)</f>
        <v>636.89129001996889</v>
      </c>
      <c r="I2262" s="12">
        <f>Cp*RhoP/(J2262*RhoA)*dP/1000*MassivSS</f>
        <v>0.35647394866189397</v>
      </c>
      <c r="J2262" s="24">
        <f>IF(H2262&lt;600,425+0.773*H2262-1.69/1000*H2262^2+2.22/1000^2*H2262^3,IF(H2262&lt;735,666+13002/(738-H2262),IF(H2262&lt;900,545+17820/(H2262-731),650)))</f>
        <v>794.5942625770607</v>
      </c>
      <c r="K2262" s="12">
        <f>LambdaP*MassivSS/(dP/1000)/(J2262*RhoA)/(1+I2262/3)*(D2262-H2262)*DeltaT-(EXP(I2262/10)-1)*(D2262-D2261)</f>
        <v>0.17405518699846789</v>
      </c>
      <c r="L2262" s="24">
        <f>L2261+IF(Limit=Oui,MAX(0,O2261),O2261)</f>
        <v>636.89129001996889</v>
      </c>
      <c r="M2262" s="12">
        <f>Cp*RhoP/(N2262*RhoA)*dP/1000*MassivW</f>
        <v>0.35647394866189397</v>
      </c>
      <c r="N2262" s="24">
        <f>IF(L2262&lt;600,425+0.773*L2262-1.69/1000*L2262^2+2.22/1000^2*L2262^3,IF(L2262&lt;735,666+13002/(738-L2262),IF(L2262&lt;900,545+17820/(L2262-731),650)))</f>
        <v>794.5942625770607</v>
      </c>
      <c r="O2262" s="12">
        <f>LambdaP*MassivW/(dP/1000)/(N2262*RhoA)/(1+M2262/3)*(D2262-L2262)*DeltaT-(EXP(M2262/10)-1)*(D2262-D2261)</f>
        <v>0.17405518699846789</v>
      </c>
      <c r="P2262" s="24">
        <f>P2261+IF(Limit=Oui,MAX(0,S2261),S2261)</f>
        <v>636.89129001996889</v>
      </c>
      <c r="Q2262" s="12">
        <f>Cp*RhoP/(R2262*RhoA)*dP/1000*MassivSI</f>
        <v>0.35647394866189397</v>
      </c>
      <c r="R2262" s="24">
        <f>IF(P2262&lt;600,425+0.773*P2262-1.69/1000*P2262^2+2.22/1000^2*P2262^3,IF(P2262&lt;735,666+13002/(738-P2262),IF(P2262&lt;900,545+17820/(P2262-731),650)))</f>
        <v>794.5942625770607</v>
      </c>
      <c r="S2262" s="12">
        <f>LambdaP*MassivSI/(dP/1000)/(R2262*RhoA)/(1+Q2262/3)*(D2262-P2262)*DeltaT-(EXP(Q2262/10)-1)*(D2262-D2261)</f>
        <v>0.17405518699846789</v>
      </c>
    </row>
    <row r="2263" spans="2:19" x14ac:dyDescent="0.25">
      <c r="B2263" s="3">
        <f t="shared" si="140"/>
        <v>11225</v>
      </c>
      <c r="C2263" s="14">
        <f t="shared" si="141"/>
        <v>187.08333333333334</v>
      </c>
      <c r="D2263" s="11">
        <f t="shared" si="142"/>
        <v>1115.5182315363102</v>
      </c>
      <c r="E2263" s="11">
        <f t="shared" si="143"/>
        <v>637.06534520696732</v>
      </c>
      <c r="F2263" s="11">
        <f>L2263</f>
        <v>637.06534520696732</v>
      </c>
      <c r="G2263" s="11">
        <f>P2263</f>
        <v>637.06534520696732</v>
      </c>
      <c r="H2263" s="24">
        <f>H2262+IF(Limit=Oui,MAX(0,K2262),K2262)</f>
        <v>637.06534520696732</v>
      </c>
      <c r="I2263" s="12">
        <f>Cp*RhoP/(J2263*RhoA)*dP/1000*MassivSS</f>
        <v>0.35637449301464708</v>
      </c>
      <c r="J2263" s="24">
        <f>IF(H2263&lt;600,425+0.773*H2263-1.69/1000*H2263^2+2.22/1000^2*H2263^3,IF(H2263&lt;735,666+13002/(738-H2263),IF(H2263&lt;900,545+17820/(H2263-731),650)))</f>
        <v>794.81601494214954</v>
      </c>
      <c r="K2263" s="12">
        <f>LambdaP*MassivSS/(dP/1000)/(J2263*RhoA)/(1+I2263/3)*(D2263-H2263)*DeltaT-(EXP(I2263/10)-1)*(D2263-D2262)</f>
        <v>0.17397336862099755</v>
      </c>
      <c r="L2263" s="24">
        <f>L2262+IF(Limit=Oui,MAX(0,O2262),O2262)</f>
        <v>637.06534520696732</v>
      </c>
      <c r="M2263" s="12">
        <f>Cp*RhoP/(N2263*RhoA)*dP/1000*MassivW</f>
        <v>0.35637449301464708</v>
      </c>
      <c r="N2263" s="24">
        <f>IF(L2263&lt;600,425+0.773*L2263-1.69/1000*L2263^2+2.22/1000^2*L2263^3,IF(L2263&lt;735,666+13002/(738-L2263),IF(L2263&lt;900,545+17820/(L2263-731),650)))</f>
        <v>794.81601494214954</v>
      </c>
      <c r="O2263" s="12">
        <f>LambdaP*MassivW/(dP/1000)/(N2263*RhoA)/(1+M2263/3)*(D2263-L2263)*DeltaT-(EXP(M2263/10)-1)*(D2263-D2262)</f>
        <v>0.17397336862099755</v>
      </c>
      <c r="P2263" s="24">
        <f>P2262+IF(Limit=Oui,MAX(0,S2262),S2262)</f>
        <v>637.06534520696732</v>
      </c>
      <c r="Q2263" s="12">
        <f>Cp*RhoP/(R2263*RhoA)*dP/1000*MassivSI</f>
        <v>0.35637449301464708</v>
      </c>
      <c r="R2263" s="24">
        <f>IF(P2263&lt;600,425+0.773*P2263-1.69/1000*P2263^2+2.22/1000^2*P2263^3,IF(P2263&lt;735,666+13002/(738-P2263),IF(P2263&lt;900,545+17820/(P2263-731),650)))</f>
        <v>794.81601494214954</v>
      </c>
      <c r="S2263" s="12">
        <f>LambdaP*MassivSI/(dP/1000)/(R2263*RhoA)/(1+Q2263/3)*(D2263-P2263)*DeltaT-(EXP(Q2263/10)-1)*(D2263-D2262)</f>
        <v>0.17397336862099755</v>
      </c>
    </row>
    <row r="2264" spans="2:19" x14ac:dyDescent="0.25">
      <c r="B2264" s="3">
        <f t="shared" si="140"/>
        <v>11230</v>
      </c>
      <c r="C2264" s="14">
        <f t="shared" si="141"/>
        <v>187.16666666666666</v>
      </c>
      <c r="D2264" s="11">
        <f t="shared" si="142"/>
        <v>1115.5849122656066</v>
      </c>
      <c r="E2264" s="11">
        <f t="shared" si="143"/>
        <v>637.2393185755883</v>
      </c>
      <c r="F2264" s="11">
        <f>L2264</f>
        <v>637.2393185755883</v>
      </c>
      <c r="G2264" s="11">
        <f>P2264</f>
        <v>637.2393185755883</v>
      </c>
      <c r="H2264" s="24">
        <f>H2263+IF(Limit=Oui,MAX(0,K2263),K2263)</f>
        <v>637.2393185755883</v>
      </c>
      <c r="I2264" s="12">
        <f>Cp*RhoP/(J2264*RhoA)*dP/1000*MassivSS</f>
        <v>0.35627479648802607</v>
      </c>
      <c r="J2264" s="24">
        <f>IF(H2264&lt;600,425+0.773*H2264-1.69/1000*H2264^2+2.22/1000^2*H2264^3,IF(H2264&lt;735,666+13002/(738-H2264),IF(H2264&lt;900,545+17820/(H2264-731),650)))</f>
        <v>795.0384286429603</v>
      </c>
      <c r="K2264" s="12">
        <f>LambdaP*MassivSS/(dP/1000)/(J2264*RhoA)/(1+I2264/3)*(D2264-H2264)*DeltaT-(EXP(I2264/10)-1)*(D2264-D2263)</f>
        <v>0.17389148012914621</v>
      </c>
      <c r="L2264" s="24">
        <f>L2263+IF(Limit=Oui,MAX(0,O2263),O2263)</f>
        <v>637.2393185755883</v>
      </c>
      <c r="M2264" s="12">
        <f>Cp*RhoP/(N2264*RhoA)*dP/1000*MassivW</f>
        <v>0.35627479648802607</v>
      </c>
      <c r="N2264" s="24">
        <f>IF(L2264&lt;600,425+0.773*L2264-1.69/1000*L2264^2+2.22/1000^2*L2264^3,IF(L2264&lt;735,666+13002/(738-L2264),IF(L2264&lt;900,545+17820/(L2264-731),650)))</f>
        <v>795.0384286429603</v>
      </c>
      <c r="O2264" s="12">
        <f>LambdaP*MassivW/(dP/1000)/(N2264*RhoA)/(1+M2264/3)*(D2264-L2264)*DeltaT-(EXP(M2264/10)-1)*(D2264-D2263)</f>
        <v>0.17389148012914621</v>
      </c>
      <c r="P2264" s="24">
        <f>P2263+IF(Limit=Oui,MAX(0,S2263),S2263)</f>
        <v>637.2393185755883</v>
      </c>
      <c r="Q2264" s="12">
        <f>Cp*RhoP/(R2264*RhoA)*dP/1000*MassivSI</f>
        <v>0.35627479648802607</v>
      </c>
      <c r="R2264" s="24">
        <f>IF(P2264&lt;600,425+0.773*P2264-1.69/1000*P2264^2+2.22/1000^2*P2264^3,IF(P2264&lt;735,666+13002/(738-P2264),IF(P2264&lt;900,545+17820/(P2264-731),650)))</f>
        <v>795.0384286429603</v>
      </c>
      <c r="S2264" s="12">
        <f>LambdaP*MassivSI/(dP/1000)/(R2264*RhoA)/(1+Q2264/3)*(D2264-P2264)*DeltaT-(EXP(Q2264/10)-1)*(D2264-D2263)</f>
        <v>0.17389148012914621</v>
      </c>
    </row>
    <row r="2265" spans="2:19" x14ac:dyDescent="0.25">
      <c r="B2265" s="3">
        <f t="shared" si="140"/>
        <v>11235</v>
      </c>
      <c r="C2265" s="14">
        <f t="shared" si="141"/>
        <v>187.25</v>
      </c>
      <c r="D2265" s="11">
        <f t="shared" si="142"/>
        <v>1115.6515633326562</v>
      </c>
      <c r="E2265" s="11">
        <f t="shared" si="143"/>
        <v>637.4132100557174</v>
      </c>
      <c r="F2265" s="11">
        <f>L2265</f>
        <v>637.4132100557174</v>
      </c>
      <c r="G2265" s="11">
        <f>P2265</f>
        <v>637.4132100557174</v>
      </c>
      <c r="H2265" s="24">
        <f>H2264+IF(Limit=Oui,MAX(0,K2264),K2264)</f>
        <v>637.4132100557174</v>
      </c>
      <c r="I2265" s="12">
        <f>Cp*RhoP/(J2265*RhoA)*dP/1000*MassivSS</f>
        <v>0.35617485827941331</v>
      </c>
      <c r="J2265" s="24">
        <f>IF(H2265&lt;600,425+0.773*H2265-1.69/1000*H2265^2+2.22/1000^2*H2265^3,IF(H2265&lt;735,666+13002/(738-H2265),IF(H2265&lt;900,545+17820/(H2265-731),650)))</f>
        <v>795.26150647815803</v>
      </c>
      <c r="K2265" s="12">
        <f>LambdaP*MassivSS/(dP/1000)/(J2265*RhoA)/(1+I2265/3)*(D2265-H2265)*DeltaT-(EXP(I2265/10)-1)*(D2265-D2264)</f>
        <v>0.17380952124867313</v>
      </c>
      <c r="L2265" s="24">
        <f>L2264+IF(Limit=Oui,MAX(0,O2264),O2264)</f>
        <v>637.4132100557174</v>
      </c>
      <c r="M2265" s="12">
        <f>Cp*RhoP/(N2265*RhoA)*dP/1000*MassivW</f>
        <v>0.35617485827941331</v>
      </c>
      <c r="N2265" s="24">
        <f>IF(L2265&lt;600,425+0.773*L2265-1.69/1000*L2265^2+2.22/1000^2*L2265^3,IF(L2265&lt;735,666+13002/(738-L2265),IF(L2265&lt;900,545+17820/(L2265-731),650)))</f>
        <v>795.26150647815803</v>
      </c>
      <c r="O2265" s="12">
        <f>LambdaP*MassivW/(dP/1000)/(N2265*RhoA)/(1+M2265/3)*(D2265-L2265)*DeltaT-(EXP(M2265/10)-1)*(D2265-D2264)</f>
        <v>0.17380952124867313</v>
      </c>
      <c r="P2265" s="24">
        <f>P2264+IF(Limit=Oui,MAX(0,S2264),S2264)</f>
        <v>637.4132100557174</v>
      </c>
      <c r="Q2265" s="12">
        <f>Cp*RhoP/(R2265*RhoA)*dP/1000*MassivSI</f>
        <v>0.35617485827941331</v>
      </c>
      <c r="R2265" s="24">
        <f>IF(P2265&lt;600,425+0.773*P2265-1.69/1000*P2265^2+2.22/1000^2*P2265^3,IF(P2265&lt;735,666+13002/(738-P2265),IF(P2265&lt;900,545+17820/(P2265-731),650)))</f>
        <v>795.26150647815803</v>
      </c>
      <c r="S2265" s="12">
        <f>LambdaP*MassivSI/(dP/1000)/(R2265*RhoA)/(1+Q2265/3)*(D2265-P2265)*DeltaT-(EXP(Q2265/10)-1)*(D2265-D2264)</f>
        <v>0.17380952124867313</v>
      </c>
    </row>
    <row r="2266" spans="2:19" x14ac:dyDescent="0.25">
      <c r="B2266" s="3">
        <f t="shared" si="140"/>
        <v>11240</v>
      </c>
      <c r="C2266" s="14">
        <f t="shared" si="141"/>
        <v>187.33333333333334</v>
      </c>
      <c r="D2266" s="11">
        <f t="shared" si="142"/>
        <v>1115.7181847638369</v>
      </c>
      <c r="E2266" s="11">
        <f t="shared" si="143"/>
        <v>637.5870195769661</v>
      </c>
      <c r="F2266" s="11">
        <f>L2266</f>
        <v>637.5870195769661</v>
      </c>
      <c r="G2266" s="11">
        <f>P2266</f>
        <v>637.5870195769661</v>
      </c>
      <c r="H2266" s="24">
        <f>H2265+IF(Limit=Oui,MAX(0,K2265),K2265)</f>
        <v>637.5870195769661</v>
      </c>
      <c r="I2266" s="12">
        <f>Cp*RhoP/(J2266*RhoA)*dP/1000*MassivSS</f>
        <v>0.35607467758291722</v>
      </c>
      <c r="J2266" s="24">
        <f>IF(H2266&lt;600,425+0.773*H2266-1.69/1000*H2266^2+2.22/1000^2*H2266^3,IF(H2266&lt;735,666+13002/(738-H2266),IF(H2266&lt;900,545+17820/(H2266-731),650)))</f>
        <v>795.48525126157347</v>
      </c>
      <c r="K2266" s="12">
        <f>LambdaP*MassivSS/(dP/1000)/(J2266*RhoA)/(1+I2266/3)*(D2266-H2266)*DeltaT-(EXP(I2266/10)-1)*(D2266-D2265)</f>
        <v>0.17372749170415269</v>
      </c>
      <c r="L2266" s="24">
        <f>L2265+IF(Limit=Oui,MAX(0,O2265),O2265)</f>
        <v>637.5870195769661</v>
      </c>
      <c r="M2266" s="12">
        <f>Cp*RhoP/(N2266*RhoA)*dP/1000*MassivW</f>
        <v>0.35607467758291722</v>
      </c>
      <c r="N2266" s="24">
        <f>IF(L2266&lt;600,425+0.773*L2266-1.69/1000*L2266^2+2.22/1000^2*L2266^3,IF(L2266&lt;735,666+13002/(738-L2266),IF(L2266&lt;900,545+17820/(L2266-731),650)))</f>
        <v>795.48525126157347</v>
      </c>
      <c r="O2266" s="12">
        <f>LambdaP*MassivW/(dP/1000)/(N2266*RhoA)/(1+M2266/3)*(D2266-L2266)*DeltaT-(EXP(M2266/10)-1)*(D2266-D2265)</f>
        <v>0.17372749170415269</v>
      </c>
      <c r="P2266" s="24">
        <f>P2265+IF(Limit=Oui,MAX(0,S2265),S2265)</f>
        <v>637.5870195769661</v>
      </c>
      <c r="Q2266" s="12">
        <f>Cp*RhoP/(R2266*RhoA)*dP/1000*MassivSI</f>
        <v>0.35607467758291722</v>
      </c>
      <c r="R2266" s="24">
        <f>IF(P2266&lt;600,425+0.773*P2266-1.69/1000*P2266^2+2.22/1000^2*P2266^3,IF(P2266&lt;735,666+13002/(738-P2266),IF(P2266&lt;900,545+17820/(P2266-731),650)))</f>
        <v>795.48525126157347</v>
      </c>
      <c r="S2266" s="12">
        <f>LambdaP*MassivSI/(dP/1000)/(R2266*RhoA)/(1+Q2266/3)*(D2266-P2266)*DeltaT-(EXP(Q2266/10)-1)*(D2266-D2265)</f>
        <v>0.17372749170415269</v>
      </c>
    </row>
    <row r="2267" spans="2:19" x14ac:dyDescent="0.25">
      <c r="B2267" s="3">
        <f t="shared" si="140"/>
        <v>11245</v>
      </c>
      <c r="C2267" s="14">
        <f t="shared" si="141"/>
        <v>187.41666666666666</v>
      </c>
      <c r="D2267" s="11">
        <f t="shared" si="142"/>
        <v>1115.7847765854915</v>
      </c>
      <c r="E2267" s="11">
        <f t="shared" si="143"/>
        <v>637.7607470686703</v>
      </c>
      <c r="F2267" s="11">
        <f>L2267</f>
        <v>637.7607470686703</v>
      </c>
      <c r="G2267" s="11">
        <f>P2267</f>
        <v>637.7607470686703</v>
      </c>
      <c r="H2267" s="24">
        <f>H2266+IF(Limit=Oui,MAX(0,K2266),K2266)</f>
        <v>637.7607470686703</v>
      </c>
      <c r="I2267" s="12">
        <f>Cp*RhoP/(J2267*RhoA)*dP/1000*MassivSS</f>
        <v>0.35597425358935691</v>
      </c>
      <c r="J2267" s="24">
        <f>IF(H2267&lt;600,425+0.773*H2267-1.69/1000*H2267^2+2.22/1000^2*H2267^3,IF(H2267&lt;735,666+13002/(738-H2267),IF(H2267&lt;900,545+17820/(H2267-731),650)))</f>
        <v>795.70966582230221</v>
      </c>
      <c r="K2267" s="12">
        <f>LambdaP*MassivSS/(dP/1000)/(J2267*RhoA)/(1+I2267/3)*(D2267-H2267)*DeltaT-(EXP(I2267/10)-1)*(D2267-D2266)</f>
        <v>0.17364539121886166</v>
      </c>
      <c r="L2267" s="24">
        <f>L2266+IF(Limit=Oui,MAX(0,O2266),O2266)</f>
        <v>637.7607470686703</v>
      </c>
      <c r="M2267" s="12">
        <f>Cp*RhoP/(N2267*RhoA)*dP/1000*MassivW</f>
        <v>0.35597425358935691</v>
      </c>
      <c r="N2267" s="24">
        <f>IF(L2267&lt;600,425+0.773*L2267-1.69/1000*L2267^2+2.22/1000^2*L2267^3,IF(L2267&lt;735,666+13002/(738-L2267),IF(L2267&lt;900,545+17820/(L2267-731),650)))</f>
        <v>795.70966582230221</v>
      </c>
      <c r="O2267" s="12">
        <f>LambdaP*MassivW/(dP/1000)/(N2267*RhoA)/(1+M2267/3)*(D2267-L2267)*DeltaT-(EXP(M2267/10)-1)*(D2267-D2266)</f>
        <v>0.17364539121886166</v>
      </c>
      <c r="P2267" s="24">
        <f>P2266+IF(Limit=Oui,MAX(0,S2266),S2266)</f>
        <v>637.7607470686703</v>
      </c>
      <c r="Q2267" s="12">
        <f>Cp*RhoP/(R2267*RhoA)*dP/1000*MassivSI</f>
        <v>0.35597425358935691</v>
      </c>
      <c r="R2267" s="24">
        <f>IF(P2267&lt;600,425+0.773*P2267-1.69/1000*P2267^2+2.22/1000^2*P2267^3,IF(P2267&lt;735,666+13002/(738-P2267),IF(P2267&lt;900,545+17820/(P2267-731),650)))</f>
        <v>795.70966582230221</v>
      </c>
      <c r="S2267" s="12">
        <f>LambdaP*MassivSI/(dP/1000)/(R2267*RhoA)/(1+Q2267/3)*(D2267-P2267)*DeltaT-(EXP(Q2267/10)-1)*(D2267-D2266)</f>
        <v>0.17364539121886166</v>
      </c>
    </row>
    <row r="2268" spans="2:19" x14ac:dyDescent="0.25">
      <c r="B2268" s="3">
        <f t="shared" si="140"/>
        <v>11250</v>
      </c>
      <c r="C2268" s="14">
        <f t="shared" si="141"/>
        <v>187.5</v>
      </c>
      <c r="D2268" s="11">
        <f t="shared" si="142"/>
        <v>1115.851338823928</v>
      </c>
      <c r="E2268" s="11">
        <f t="shared" si="143"/>
        <v>637.93439245988918</v>
      </c>
      <c r="F2268" s="11">
        <f>L2268</f>
        <v>637.93439245988918</v>
      </c>
      <c r="G2268" s="11">
        <f>P2268</f>
        <v>637.93439245988918</v>
      </c>
      <c r="H2268" s="24">
        <f>H2267+IF(Limit=Oui,MAX(0,K2267),K2267)</f>
        <v>637.93439245988918</v>
      </c>
      <c r="I2268" s="12">
        <f>Cp*RhoP/(J2268*RhoA)*dP/1000*MassivSS</f>
        <v>0.35587358548624765</v>
      </c>
      <c r="J2268" s="24">
        <f>IF(H2268&lt;600,425+0.773*H2268-1.69/1000*H2268^2+2.22/1000^2*H2268^3,IF(H2268&lt;735,666+13002/(738-H2268),IF(H2268&lt;900,545+17820/(H2268-731),650)))</f>
        <v>795.93475300480452</v>
      </c>
      <c r="K2268" s="12">
        <f>LambdaP*MassivSS/(dP/1000)/(J2268*RhoA)/(1+I2268/3)*(D2268-H2268)*DeltaT-(EXP(I2268/10)-1)*(D2268-D2267)</f>
        <v>0.17356321951480602</v>
      </c>
      <c r="L2268" s="24">
        <f>L2267+IF(Limit=Oui,MAX(0,O2267),O2267)</f>
        <v>637.93439245988918</v>
      </c>
      <c r="M2268" s="12">
        <f>Cp*RhoP/(N2268*RhoA)*dP/1000*MassivW</f>
        <v>0.35587358548624765</v>
      </c>
      <c r="N2268" s="24">
        <f>IF(L2268&lt;600,425+0.773*L2268-1.69/1000*L2268^2+2.22/1000^2*L2268^3,IF(L2268&lt;735,666+13002/(738-L2268),IF(L2268&lt;900,545+17820/(L2268-731),650)))</f>
        <v>795.93475300480452</v>
      </c>
      <c r="O2268" s="12">
        <f>LambdaP*MassivW/(dP/1000)/(N2268*RhoA)/(1+M2268/3)*(D2268-L2268)*DeltaT-(EXP(M2268/10)-1)*(D2268-D2267)</f>
        <v>0.17356321951480602</v>
      </c>
      <c r="P2268" s="24">
        <f>P2267+IF(Limit=Oui,MAX(0,S2267),S2267)</f>
        <v>637.93439245988918</v>
      </c>
      <c r="Q2268" s="12">
        <f>Cp*RhoP/(R2268*RhoA)*dP/1000*MassivSI</f>
        <v>0.35587358548624765</v>
      </c>
      <c r="R2268" s="24">
        <f>IF(P2268&lt;600,425+0.773*P2268-1.69/1000*P2268^2+2.22/1000^2*P2268^3,IF(P2268&lt;735,666+13002/(738-P2268),IF(P2268&lt;900,545+17820/(P2268-731),650)))</f>
        <v>795.93475300480452</v>
      </c>
      <c r="S2268" s="12">
        <f>LambdaP*MassivSI/(dP/1000)/(R2268*RhoA)/(1+Q2268/3)*(D2268-P2268)*DeltaT-(EXP(Q2268/10)-1)*(D2268-D2267)</f>
        <v>0.17356321951480602</v>
      </c>
    </row>
    <row r="2269" spans="2:19" x14ac:dyDescent="0.25">
      <c r="B2269" s="3">
        <f t="shared" si="140"/>
        <v>11255</v>
      </c>
      <c r="C2269" s="14">
        <f t="shared" si="141"/>
        <v>187.58333333333334</v>
      </c>
      <c r="D2269" s="11">
        <f t="shared" si="142"/>
        <v>1115.9178715054197</v>
      </c>
      <c r="E2269" s="11">
        <f t="shared" si="143"/>
        <v>638.10795567940397</v>
      </c>
      <c r="F2269" s="11">
        <f>L2269</f>
        <v>638.10795567940397</v>
      </c>
      <c r="G2269" s="11">
        <f>P2269</f>
        <v>638.10795567940397</v>
      </c>
      <c r="H2269" s="24">
        <f>H2268+IF(Limit=Oui,MAX(0,K2268),K2268)</f>
        <v>638.10795567940397</v>
      </c>
      <c r="I2269" s="12">
        <f>Cp*RhoP/(J2269*RhoA)*dP/1000*MassivSS</f>
        <v>0.35577267245778521</v>
      </c>
      <c r="J2269" s="24">
        <f>IF(H2269&lt;600,425+0.773*H2269-1.69/1000*H2269^2+2.22/1000^2*H2269^3,IF(H2269&lt;735,666+13002/(738-H2269),IF(H2269&lt;900,545+17820/(H2269-731),650)))</f>
        <v>796.16051566900614</v>
      </c>
      <c r="K2269" s="12">
        <f>LambdaP*MassivSS/(dP/1000)/(J2269*RhoA)/(1+I2269/3)*(D2269-H2269)*DeltaT-(EXP(I2269/10)-1)*(D2269-D2268)</f>
        <v>0.17348097631272344</v>
      </c>
      <c r="L2269" s="24">
        <f>L2268+IF(Limit=Oui,MAX(0,O2268),O2268)</f>
        <v>638.10795567940397</v>
      </c>
      <c r="M2269" s="12">
        <f>Cp*RhoP/(N2269*RhoA)*dP/1000*MassivW</f>
        <v>0.35577267245778521</v>
      </c>
      <c r="N2269" s="24">
        <f>IF(L2269&lt;600,425+0.773*L2269-1.69/1000*L2269^2+2.22/1000^2*L2269^3,IF(L2269&lt;735,666+13002/(738-L2269),IF(L2269&lt;900,545+17820/(L2269-731),650)))</f>
        <v>796.16051566900614</v>
      </c>
      <c r="O2269" s="12">
        <f>LambdaP*MassivW/(dP/1000)/(N2269*RhoA)/(1+M2269/3)*(D2269-L2269)*DeltaT-(EXP(M2269/10)-1)*(D2269-D2268)</f>
        <v>0.17348097631272344</v>
      </c>
      <c r="P2269" s="24">
        <f>P2268+IF(Limit=Oui,MAX(0,S2268),S2268)</f>
        <v>638.10795567940397</v>
      </c>
      <c r="Q2269" s="12">
        <f>Cp*RhoP/(R2269*RhoA)*dP/1000*MassivSI</f>
        <v>0.35577267245778521</v>
      </c>
      <c r="R2269" s="24">
        <f>IF(P2269&lt;600,425+0.773*P2269-1.69/1000*P2269^2+2.22/1000^2*P2269^3,IF(P2269&lt;735,666+13002/(738-P2269),IF(P2269&lt;900,545+17820/(P2269-731),650)))</f>
        <v>796.16051566900614</v>
      </c>
      <c r="S2269" s="12">
        <f>LambdaP*MassivSI/(dP/1000)/(R2269*RhoA)/(1+Q2269/3)*(D2269-P2269)*DeltaT-(EXP(Q2269/10)-1)*(D2269-D2268)</f>
        <v>0.17348097631272344</v>
      </c>
    </row>
    <row r="2270" spans="2:19" x14ac:dyDescent="0.25">
      <c r="B2270" s="3">
        <f t="shared" si="140"/>
        <v>11260</v>
      </c>
      <c r="C2270" s="14">
        <f t="shared" si="141"/>
        <v>187.66666666666666</v>
      </c>
      <c r="D2270" s="11">
        <f t="shared" si="142"/>
        <v>1115.9843746562037</v>
      </c>
      <c r="E2270" s="11">
        <f t="shared" si="143"/>
        <v>638.28143665571667</v>
      </c>
      <c r="F2270" s="11">
        <f>L2270</f>
        <v>638.28143665571667</v>
      </c>
      <c r="G2270" s="11">
        <f>P2270</f>
        <v>638.28143665571667</v>
      </c>
      <c r="H2270" s="24">
        <f>H2269+IF(Limit=Oui,MAX(0,K2269),K2269)</f>
        <v>638.28143665571667</v>
      </c>
      <c r="I2270" s="12">
        <f>Cp*RhoP/(J2270*RhoA)*dP/1000*MassivSS</f>
        <v>0.35567151368483108</v>
      </c>
      <c r="J2270" s="24">
        <f>IF(H2270&lt;600,425+0.773*H2270-1.69/1000*H2270^2+2.22/1000^2*H2270^3,IF(H2270&lt;735,666+13002/(738-H2270),IF(H2270&lt;900,545+17820/(H2270-731),650)))</f>
        <v>796.38695669040021</v>
      </c>
      <c r="K2270" s="12">
        <f>LambdaP*MassivSS/(dP/1000)/(J2270*RhoA)/(1+I2270/3)*(D2270-H2270)*DeltaT-(EXP(I2270/10)-1)*(D2270-D2269)</f>
        <v>0.17339866133212545</v>
      </c>
      <c r="L2270" s="24">
        <f>L2269+IF(Limit=Oui,MAX(0,O2269),O2269)</f>
        <v>638.28143665571667</v>
      </c>
      <c r="M2270" s="12">
        <f>Cp*RhoP/(N2270*RhoA)*dP/1000*MassivW</f>
        <v>0.35567151368483108</v>
      </c>
      <c r="N2270" s="24">
        <f>IF(L2270&lt;600,425+0.773*L2270-1.69/1000*L2270^2+2.22/1000^2*L2270^3,IF(L2270&lt;735,666+13002/(738-L2270),IF(L2270&lt;900,545+17820/(L2270-731),650)))</f>
        <v>796.38695669040021</v>
      </c>
      <c r="O2270" s="12">
        <f>LambdaP*MassivW/(dP/1000)/(N2270*RhoA)/(1+M2270/3)*(D2270-L2270)*DeltaT-(EXP(M2270/10)-1)*(D2270-D2269)</f>
        <v>0.17339866133212545</v>
      </c>
      <c r="P2270" s="24">
        <f>P2269+IF(Limit=Oui,MAX(0,S2269),S2269)</f>
        <v>638.28143665571667</v>
      </c>
      <c r="Q2270" s="12">
        <f>Cp*RhoP/(R2270*RhoA)*dP/1000*MassivSI</f>
        <v>0.35567151368483108</v>
      </c>
      <c r="R2270" s="24">
        <f>IF(P2270&lt;600,425+0.773*P2270-1.69/1000*P2270^2+2.22/1000^2*P2270^3,IF(P2270&lt;735,666+13002/(738-P2270),IF(P2270&lt;900,545+17820/(P2270-731),650)))</f>
        <v>796.38695669040021</v>
      </c>
      <c r="S2270" s="12">
        <f>LambdaP*MassivSI/(dP/1000)/(R2270*RhoA)/(1+Q2270/3)*(D2270-P2270)*DeltaT-(EXP(Q2270/10)-1)*(D2270-D2269)</f>
        <v>0.17339866133212545</v>
      </c>
    </row>
    <row r="2271" spans="2:19" x14ac:dyDescent="0.25">
      <c r="B2271" s="3">
        <f t="shared" si="140"/>
        <v>11265</v>
      </c>
      <c r="C2271" s="14">
        <f t="shared" si="141"/>
        <v>187.75</v>
      </c>
      <c r="D2271" s="11">
        <f t="shared" si="142"/>
        <v>1116.0508483024832</v>
      </c>
      <c r="E2271" s="11">
        <f t="shared" si="143"/>
        <v>638.45483531704883</v>
      </c>
      <c r="F2271" s="11">
        <f>L2271</f>
        <v>638.45483531704883</v>
      </c>
      <c r="G2271" s="11">
        <f>P2271</f>
        <v>638.45483531704883</v>
      </c>
      <c r="H2271" s="24">
        <f>H2270+IF(Limit=Oui,MAX(0,K2270),K2270)</f>
        <v>638.45483531704883</v>
      </c>
      <c r="I2271" s="12">
        <f>Cp*RhoP/(J2271*RhoA)*dP/1000*MassivSS</f>
        <v>0.35557010834489727</v>
      </c>
      <c r="J2271" s="24">
        <f>IF(H2271&lt;600,425+0.773*H2271-1.69/1000*H2271^2+2.22/1000^2*H2271^3,IF(H2271&lt;735,666+13002/(738-H2271),IF(H2271&lt;900,545+17820/(H2271-731),650)))</f>
        <v>796.61407896014884</v>
      </c>
      <c r="K2271" s="12">
        <f>LambdaP*MassivSS/(dP/1000)/(J2271*RhoA)/(1+I2271/3)*(D2271-H2271)*DeltaT-(EXP(I2271/10)-1)*(D2271-D2270)</f>
        <v>0.173316274291161</v>
      </c>
      <c r="L2271" s="24">
        <f>L2270+IF(Limit=Oui,MAX(0,O2270),O2270)</f>
        <v>638.45483531704883</v>
      </c>
      <c r="M2271" s="12">
        <f>Cp*RhoP/(N2271*RhoA)*dP/1000*MassivW</f>
        <v>0.35557010834489727</v>
      </c>
      <c r="N2271" s="24">
        <f>IF(L2271&lt;600,425+0.773*L2271-1.69/1000*L2271^2+2.22/1000^2*L2271^3,IF(L2271&lt;735,666+13002/(738-L2271),IF(L2271&lt;900,545+17820/(L2271-731),650)))</f>
        <v>796.61407896014884</v>
      </c>
      <c r="O2271" s="12">
        <f>LambdaP*MassivW/(dP/1000)/(N2271*RhoA)/(1+M2271/3)*(D2271-L2271)*DeltaT-(EXP(M2271/10)-1)*(D2271-D2270)</f>
        <v>0.173316274291161</v>
      </c>
      <c r="P2271" s="24">
        <f>P2270+IF(Limit=Oui,MAX(0,S2270),S2270)</f>
        <v>638.45483531704883</v>
      </c>
      <c r="Q2271" s="12">
        <f>Cp*RhoP/(R2271*RhoA)*dP/1000*MassivSI</f>
        <v>0.35557010834489727</v>
      </c>
      <c r="R2271" s="24">
        <f>IF(P2271&lt;600,425+0.773*P2271-1.69/1000*P2271^2+2.22/1000^2*P2271^3,IF(P2271&lt;735,666+13002/(738-P2271),IF(P2271&lt;900,545+17820/(P2271-731),650)))</f>
        <v>796.61407896014884</v>
      </c>
      <c r="S2271" s="12">
        <f>LambdaP*MassivSI/(dP/1000)/(R2271*RhoA)/(1+Q2271/3)*(D2271-P2271)*DeltaT-(EXP(Q2271/10)-1)*(D2271-D2270)</f>
        <v>0.173316274291161</v>
      </c>
    </row>
    <row r="2272" spans="2:19" x14ac:dyDescent="0.25">
      <c r="B2272" s="3">
        <f t="shared" si="140"/>
        <v>11270</v>
      </c>
      <c r="C2272" s="14">
        <f t="shared" si="141"/>
        <v>187.83333333333334</v>
      </c>
      <c r="D2272" s="11">
        <f t="shared" si="142"/>
        <v>1116.1172924704265</v>
      </c>
      <c r="E2272" s="11">
        <f t="shared" si="143"/>
        <v>638.62815159134004</v>
      </c>
      <c r="F2272" s="11">
        <f>L2272</f>
        <v>638.62815159134004</v>
      </c>
      <c r="G2272" s="11">
        <f>P2272</f>
        <v>638.62815159134004</v>
      </c>
      <c r="H2272" s="24">
        <f>H2271+IF(Limit=Oui,MAX(0,K2271),K2271)</f>
        <v>638.62815159134004</v>
      </c>
      <c r="I2272" s="12">
        <f>Cp*RhoP/(J2272*RhoA)*dP/1000*MassivSS</f>
        <v>0.3554684556121307</v>
      </c>
      <c r="J2272" s="24">
        <f>IF(H2272&lt;600,425+0.773*H2272-1.69/1000*H2272^2+2.22/1000^2*H2272^3,IF(H2272&lt;735,666+13002/(738-H2272),IF(H2272&lt;900,545+17820/(H2272-731),650)))</f>
        <v>796.8418853851864</v>
      </c>
      <c r="K2272" s="12">
        <f>LambdaP*MassivSS/(dP/1000)/(J2272*RhoA)/(1+I2272/3)*(D2272-H2272)*DeltaT-(EXP(I2272/10)-1)*(D2272-D2271)</f>
        <v>0.17323381490673298</v>
      </c>
      <c r="L2272" s="24">
        <f>L2271+IF(Limit=Oui,MAX(0,O2271),O2271)</f>
        <v>638.62815159134004</v>
      </c>
      <c r="M2272" s="12">
        <f>Cp*RhoP/(N2272*RhoA)*dP/1000*MassivW</f>
        <v>0.3554684556121307</v>
      </c>
      <c r="N2272" s="24">
        <f>IF(L2272&lt;600,425+0.773*L2272-1.69/1000*L2272^2+2.22/1000^2*L2272^3,IF(L2272&lt;735,666+13002/(738-L2272),IF(L2272&lt;900,545+17820/(L2272-731),650)))</f>
        <v>796.8418853851864</v>
      </c>
      <c r="O2272" s="12">
        <f>LambdaP*MassivW/(dP/1000)/(N2272*RhoA)/(1+M2272/3)*(D2272-L2272)*DeltaT-(EXP(M2272/10)-1)*(D2272-D2271)</f>
        <v>0.17323381490673298</v>
      </c>
      <c r="P2272" s="24">
        <f>P2271+IF(Limit=Oui,MAX(0,S2271),S2271)</f>
        <v>638.62815159134004</v>
      </c>
      <c r="Q2272" s="12">
        <f>Cp*RhoP/(R2272*RhoA)*dP/1000*MassivSI</f>
        <v>0.3554684556121307</v>
      </c>
      <c r="R2272" s="24">
        <f>IF(P2272&lt;600,425+0.773*P2272-1.69/1000*P2272^2+2.22/1000^2*P2272^3,IF(P2272&lt;735,666+13002/(738-P2272),IF(P2272&lt;900,545+17820/(P2272-731),650)))</f>
        <v>796.8418853851864</v>
      </c>
      <c r="S2272" s="12">
        <f>LambdaP*MassivSI/(dP/1000)/(R2272*RhoA)/(1+Q2272/3)*(D2272-P2272)*DeltaT-(EXP(Q2272/10)-1)*(D2272-D2271)</f>
        <v>0.17323381490673298</v>
      </c>
    </row>
    <row r="2273" spans="2:19" x14ac:dyDescent="0.25">
      <c r="B2273" s="3">
        <f t="shared" si="140"/>
        <v>11275</v>
      </c>
      <c r="C2273" s="14">
        <f t="shared" si="141"/>
        <v>187.91666666666666</v>
      </c>
      <c r="D2273" s="11">
        <f t="shared" si="142"/>
        <v>1116.1837071861667</v>
      </c>
      <c r="E2273" s="11">
        <f t="shared" si="143"/>
        <v>638.80138540624682</v>
      </c>
      <c r="F2273" s="11">
        <f>L2273</f>
        <v>638.80138540624682</v>
      </c>
      <c r="G2273" s="11">
        <f>P2273</f>
        <v>638.80138540624682</v>
      </c>
      <c r="H2273" s="24">
        <f>H2272+IF(Limit=Oui,MAX(0,K2272),K2272)</f>
        <v>638.80138540624682</v>
      </c>
      <c r="I2273" s="12">
        <f>Cp*RhoP/(J2273*RhoA)*dP/1000*MassivSS</f>
        <v>0.35536655465729811</v>
      </c>
      <c r="J2273" s="24">
        <f>IF(H2273&lt;600,425+0.773*H2273-1.69/1000*H2273^2+2.22/1000^2*H2273^3,IF(H2273&lt;735,666+13002/(738-H2273),IF(H2273&lt;900,545+17820/(H2273-731),650)))</f>
        <v>797.07037888832338</v>
      </c>
      <c r="K2273" s="12">
        <f>LambdaP*MassivSS/(dP/1000)/(J2273*RhoA)/(1+I2273/3)*(D2273-H2273)*DeltaT-(EXP(I2273/10)-1)*(D2273-D2272)</f>
        <v>0.17315128289445095</v>
      </c>
      <c r="L2273" s="24">
        <f>L2272+IF(Limit=Oui,MAX(0,O2272),O2272)</f>
        <v>638.80138540624682</v>
      </c>
      <c r="M2273" s="12">
        <f>Cp*RhoP/(N2273*RhoA)*dP/1000*MassivW</f>
        <v>0.35536655465729811</v>
      </c>
      <c r="N2273" s="24">
        <f>IF(L2273&lt;600,425+0.773*L2273-1.69/1000*L2273^2+2.22/1000^2*L2273^3,IF(L2273&lt;735,666+13002/(738-L2273),IF(L2273&lt;900,545+17820/(L2273-731),650)))</f>
        <v>797.07037888832338</v>
      </c>
      <c r="O2273" s="12">
        <f>LambdaP*MassivW/(dP/1000)/(N2273*RhoA)/(1+M2273/3)*(D2273-L2273)*DeltaT-(EXP(M2273/10)-1)*(D2273-D2272)</f>
        <v>0.17315128289445095</v>
      </c>
      <c r="P2273" s="24">
        <f>P2272+IF(Limit=Oui,MAX(0,S2272),S2272)</f>
        <v>638.80138540624682</v>
      </c>
      <c r="Q2273" s="12">
        <f>Cp*RhoP/(R2273*RhoA)*dP/1000*MassivSI</f>
        <v>0.35536655465729811</v>
      </c>
      <c r="R2273" s="24">
        <f>IF(P2273&lt;600,425+0.773*P2273-1.69/1000*P2273^2+2.22/1000^2*P2273^3,IF(P2273&lt;735,666+13002/(738-P2273),IF(P2273&lt;900,545+17820/(P2273-731),650)))</f>
        <v>797.07037888832338</v>
      </c>
      <c r="S2273" s="12">
        <f>LambdaP*MassivSI/(dP/1000)/(R2273*RhoA)/(1+Q2273/3)*(D2273-P2273)*DeltaT-(EXP(Q2273/10)-1)*(D2273-D2272)</f>
        <v>0.17315128289445095</v>
      </c>
    </row>
    <row r="2274" spans="2:19" x14ac:dyDescent="0.25">
      <c r="B2274" s="3">
        <f t="shared" si="140"/>
        <v>11280</v>
      </c>
      <c r="C2274" s="14">
        <f t="shared" si="141"/>
        <v>188</v>
      </c>
      <c r="D2274" s="11">
        <f t="shared" si="142"/>
        <v>1116.2500924758024</v>
      </c>
      <c r="E2274" s="11">
        <f t="shared" si="143"/>
        <v>638.97453668914125</v>
      </c>
      <c r="F2274" s="11">
        <f>L2274</f>
        <v>638.97453668914125</v>
      </c>
      <c r="G2274" s="11">
        <f>P2274</f>
        <v>638.97453668914125</v>
      </c>
      <c r="H2274" s="24">
        <f>H2273+IF(Limit=Oui,MAX(0,K2273),K2273)</f>
        <v>638.97453668914125</v>
      </c>
      <c r="I2274" s="12">
        <f>Cp*RhoP/(J2274*RhoA)*dP/1000*MassivSS</f>
        <v>0.35526440464777037</v>
      </c>
      <c r="J2274" s="24">
        <f>IF(H2274&lt;600,425+0.773*H2274-1.69/1000*H2274^2+2.22/1000^2*H2274^3,IF(H2274&lt;735,666+13002/(738-H2274),IF(H2274&lt;900,545+17820/(H2274-731),650)))</f>
        <v>797.29956240835122</v>
      </c>
      <c r="K2274" s="12">
        <f>LambdaP*MassivSS/(dP/1000)/(J2274*RhoA)/(1+I2274/3)*(D2274-H2274)*DeltaT-(EXP(I2274/10)-1)*(D2274-D2273)</f>
        <v>0.17306867796860861</v>
      </c>
      <c r="L2274" s="24">
        <f>L2273+IF(Limit=Oui,MAX(0,O2273),O2273)</f>
        <v>638.97453668914125</v>
      </c>
      <c r="M2274" s="12">
        <f>Cp*RhoP/(N2274*RhoA)*dP/1000*MassivW</f>
        <v>0.35526440464777037</v>
      </c>
      <c r="N2274" s="24">
        <f>IF(L2274&lt;600,425+0.773*L2274-1.69/1000*L2274^2+2.22/1000^2*L2274^3,IF(L2274&lt;735,666+13002/(738-L2274),IF(L2274&lt;900,545+17820/(L2274-731),650)))</f>
        <v>797.29956240835122</v>
      </c>
      <c r="O2274" s="12">
        <f>LambdaP*MassivW/(dP/1000)/(N2274*RhoA)/(1+M2274/3)*(D2274-L2274)*DeltaT-(EXP(M2274/10)-1)*(D2274-D2273)</f>
        <v>0.17306867796860861</v>
      </c>
      <c r="P2274" s="24">
        <f>P2273+IF(Limit=Oui,MAX(0,S2273),S2273)</f>
        <v>638.97453668914125</v>
      </c>
      <c r="Q2274" s="12">
        <f>Cp*RhoP/(R2274*RhoA)*dP/1000*MassivSI</f>
        <v>0.35526440464777037</v>
      </c>
      <c r="R2274" s="24">
        <f>IF(P2274&lt;600,425+0.773*P2274-1.69/1000*P2274^2+2.22/1000^2*P2274^3,IF(P2274&lt;735,666+13002/(738-P2274),IF(P2274&lt;900,545+17820/(P2274-731),650)))</f>
        <v>797.29956240835122</v>
      </c>
      <c r="S2274" s="12">
        <f>LambdaP*MassivSI/(dP/1000)/(R2274*RhoA)/(1+Q2274/3)*(D2274-P2274)*DeltaT-(EXP(Q2274/10)-1)*(D2274-D2273)</f>
        <v>0.17306867796860861</v>
      </c>
    </row>
    <row r="2275" spans="2:19" x14ac:dyDescent="0.25">
      <c r="B2275" s="3">
        <f t="shared" si="140"/>
        <v>11285</v>
      </c>
      <c r="C2275" s="14">
        <f t="shared" si="141"/>
        <v>188.08333333333334</v>
      </c>
      <c r="D2275" s="11">
        <f t="shared" si="142"/>
        <v>1116.3164483653973</v>
      </c>
      <c r="E2275" s="11">
        <f t="shared" si="143"/>
        <v>639.1476053671098</v>
      </c>
      <c r="F2275" s="11">
        <f>L2275</f>
        <v>639.1476053671098</v>
      </c>
      <c r="G2275" s="11">
        <f>P2275</f>
        <v>639.1476053671098</v>
      </c>
      <c r="H2275" s="24">
        <f>H2274+IF(Limit=Oui,MAX(0,K2274),K2274)</f>
        <v>639.1476053671098</v>
      </c>
      <c r="I2275" s="12">
        <f>Cp*RhoP/(J2275*RhoA)*dP/1000*MassivSS</f>
        <v>0.35516200474750687</v>
      </c>
      <c r="J2275" s="24">
        <f>IF(H2275&lt;600,425+0.773*H2275-1.69/1000*H2275^2+2.22/1000^2*H2275^3,IF(H2275&lt;735,666+13002/(738-H2275),IF(H2275&lt;900,545+17820/(H2275-731),650)))</f>
        <v>797.52943890014751</v>
      </c>
      <c r="K2275" s="12">
        <f>LambdaP*MassivSS/(dP/1000)/(J2275*RhoA)/(1+I2275/3)*(D2275-H2275)*DeltaT-(EXP(I2275/10)-1)*(D2275-D2274)</f>
        <v>0.17298599984221008</v>
      </c>
      <c r="L2275" s="24">
        <f>L2274+IF(Limit=Oui,MAX(0,O2274),O2274)</f>
        <v>639.1476053671098</v>
      </c>
      <c r="M2275" s="12">
        <f>Cp*RhoP/(N2275*RhoA)*dP/1000*MassivW</f>
        <v>0.35516200474750687</v>
      </c>
      <c r="N2275" s="24">
        <f>IF(L2275&lt;600,425+0.773*L2275-1.69/1000*L2275^2+2.22/1000^2*L2275^3,IF(L2275&lt;735,666+13002/(738-L2275),IF(L2275&lt;900,545+17820/(L2275-731),650)))</f>
        <v>797.52943890014751</v>
      </c>
      <c r="O2275" s="12">
        <f>LambdaP*MassivW/(dP/1000)/(N2275*RhoA)/(1+M2275/3)*(D2275-L2275)*DeltaT-(EXP(M2275/10)-1)*(D2275-D2274)</f>
        <v>0.17298599984221008</v>
      </c>
      <c r="P2275" s="24">
        <f>P2274+IF(Limit=Oui,MAX(0,S2274),S2274)</f>
        <v>639.1476053671098</v>
      </c>
      <c r="Q2275" s="12">
        <f>Cp*RhoP/(R2275*RhoA)*dP/1000*MassivSI</f>
        <v>0.35516200474750687</v>
      </c>
      <c r="R2275" s="24">
        <f>IF(P2275&lt;600,425+0.773*P2275-1.69/1000*P2275^2+2.22/1000^2*P2275^3,IF(P2275&lt;735,666+13002/(738-P2275),IF(P2275&lt;900,545+17820/(P2275-731),650)))</f>
        <v>797.52943890014751</v>
      </c>
      <c r="S2275" s="12">
        <f>LambdaP*MassivSI/(dP/1000)/(R2275*RhoA)/(1+Q2275/3)*(D2275-P2275)*DeltaT-(EXP(Q2275/10)-1)*(D2275-D2274)</f>
        <v>0.17298599984221008</v>
      </c>
    </row>
    <row r="2276" spans="2:19" x14ac:dyDescent="0.25">
      <c r="B2276" s="3">
        <f t="shared" si="140"/>
        <v>11290</v>
      </c>
      <c r="C2276" s="14">
        <f t="shared" si="141"/>
        <v>188.16666666666666</v>
      </c>
      <c r="D2276" s="11">
        <f t="shared" si="142"/>
        <v>1116.3827748809811</v>
      </c>
      <c r="E2276" s="11">
        <f t="shared" si="143"/>
        <v>639.32059136695204</v>
      </c>
      <c r="F2276" s="11">
        <f>L2276</f>
        <v>639.32059136695204</v>
      </c>
      <c r="G2276" s="11">
        <f>P2276</f>
        <v>639.32059136695204</v>
      </c>
      <c r="H2276" s="24">
        <f>H2275+IF(Limit=Oui,MAX(0,K2275),K2275)</f>
        <v>639.32059136695204</v>
      </c>
      <c r="I2276" s="12">
        <f>Cp*RhoP/(J2276*RhoA)*dP/1000*MassivSS</f>
        <v>0.35505935411704048</v>
      </c>
      <c r="J2276" s="24">
        <f>IF(H2276&lt;600,425+0.773*H2276-1.69/1000*H2276^2+2.22/1000^2*H2276^3,IF(H2276&lt;735,666+13002/(738-H2276),IF(H2276&lt;900,545+17820/(H2276-731),650)))</f>
        <v>797.76001133478212</v>
      </c>
      <c r="K2276" s="12">
        <f>LambdaP*MassivSS/(dP/1000)/(J2276*RhoA)/(1+I2276/3)*(D2276-H2276)*DeltaT-(EXP(I2276/10)-1)*(D2276-D2275)</f>
        <v>0.17290324822690634</v>
      </c>
      <c r="L2276" s="24">
        <f>L2275+IF(Limit=Oui,MAX(0,O2275),O2275)</f>
        <v>639.32059136695204</v>
      </c>
      <c r="M2276" s="12">
        <f>Cp*RhoP/(N2276*RhoA)*dP/1000*MassivW</f>
        <v>0.35505935411704048</v>
      </c>
      <c r="N2276" s="24">
        <f>IF(L2276&lt;600,425+0.773*L2276-1.69/1000*L2276^2+2.22/1000^2*L2276^3,IF(L2276&lt;735,666+13002/(738-L2276),IF(L2276&lt;900,545+17820/(L2276-731),650)))</f>
        <v>797.76001133478212</v>
      </c>
      <c r="O2276" s="12">
        <f>LambdaP*MassivW/(dP/1000)/(N2276*RhoA)/(1+M2276/3)*(D2276-L2276)*DeltaT-(EXP(M2276/10)-1)*(D2276-D2275)</f>
        <v>0.17290324822690634</v>
      </c>
      <c r="P2276" s="24">
        <f>P2275+IF(Limit=Oui,MAX(0,S2275),S2275)</f>
        <v>639.32059136695204</v>
      </c>
      <c r="Q2276" s="12">
        <f>Cp*RhoP/(R2276*RhoA)*dP/1000*MassivSI</f>
        <v>0.35505935411704048</v>
      </c>
      <c r="R2276" s="24">
        <f>IF(P2276&lt;600,425+0.773*P2276-1.69/1000*P2276^2+2.22/1000^2*P2276^3,IF(P2276&lt;735,666+13002/(738-P2276),IF(P2276&lt;900,545+17820/(P2276-731),650)))</f>
        <v>797.76001133478212</v>
      </c>
      <c r="S2276" s="12">
        <f>LambdaP*MassivSI/(dP/1000)/(R2276*RhoA)/(1+Q2276/3)*(D2276-P2276)*DeltaT-(EXP(Q2276/10)-1)*(D2276-D2275)</f>
        <v>0.17290324822690634</v>
      </c>
    </row>
    <row r="2277" spans="2:19" x14ac:dyDescent="0.25">
      <c r="B2277" s="3">
        <f t="shared" si="140"/>
        <v>11295</v>
      </c>
      <c r="C2277" s="14">
        <f t="shared" si="141"/>
        <v>188.25</v>
      </c>
      <c r="D2277" s="11">
        <f t="shared" si="142"/>
        <v>1116.4490720485478</v>
      </c>
      <c r="E2277" s="11">
        <f t="shared" si="143"/>
        <v>639.49349461517897</v>
      </c>
      <c r="F2277" s="11">
        <f>L2277</f>
        <v>639.49349461517897</v>
      </c>
      <c r="G2277" s="11">
        <f>P2277</f>
        <v>639.49349461517897</v>
      </c>
      <c r="H2277" s="24">
        <f>H2276+IF(Limit=Oui,MAX(0,K2276),K2276)</f>
        <v>639.49349461517897</v>
      </c>
      <c r="I2277" s="12">
        <f>Cp*RhoP/(J2277*RhoA)*dP/1000*MassivSS</f>
        <v>0.35495645191346142</v>
      </c>
      <c r="J2277" s="24">
        <f>IF(H2277&lt;600,425+0.773*H2277-1.69/1000*H2277^2+2.22/1000^2*H2277^3,IF(H2277&lt;735,666+13002/(738-H2277),IF(H2277&lt;900,545+17820/(H2277-731),650)))</f>
        <v>797.99128269962455</v>
      </c>
      <c r="K2277" s="12">
        <f>LambdaP*MassivSS/(dP/1000)/(J2277*RhoA)/(1+I2277/3)*(D2277-H2277)*DeltaT-(EXP(I2277/10)-1)*(D2277-D2276)</f>
        <v>0.17282042283309576</v>
      </c>
      <c r="L2277" s="24">
        <f>L2276+IF(Limit=Oui,MAX(0,O2276),O2276)</f>
        <v>639.49349461517897</v>
      </c>
      <c r="M2277" s="12">
        <f>Cp*RhoP/(N2277*RhoA)*dP/1000*MassivW</f>
        <v>0.35495645191346142</v>
      </c>
      <c r="N2277" s="24">
        <f>IF(L2277&lt;600,425+0.773*L2277-1.69/1000*L2277^2+2.22/1000^2*L2277^3,IF(L2277&lt;735,666+13002/(738-L2277),IF(L2277&lt;900,545+17820/(L2277-731),650)))</f>
        <v>797.99128269962455</v>
      </c>
      <c r="O2277" s="12">
        <f>LambdaP*MassivW/(dP/1000)/(N2277*RhoA)/(1+M2277/3)*(D2277-L2277)*DeltaT-(EXP(M2277/10)-1)*(D2277-D2276)</f>
        <v>0.17282042283309576</v>
      </c>
      <c r="P2277" s="24">
        <f>P2276+IF(Limit=Oui,MAX(0,S2276),S2276)</f>
        <v>639.49349461517897</v>
      </c>
      <c r="Q2277" s="12">
        <f>Cp*RhoP/(R2277*RhoA)*dP/1000*MassivSI</f>
        <v>0.35495645191346142</v>
      </c>
      <c r="R2277" s="24">
        <f>IF(P2277&lt;600,425+0.773*P2277-1.69/1000*P2277^2+2.22/1000^2*P2277^3,IF(P2277&lt;735,666+13002/(738-P2277),IF(P2277&lt;900,545+17820/(P2277-731),650)))</f>
        <v>797.99128269962455</v>
      </c>
      <c r="S2277" s="12">
        <f>LambdaP*MassivSI/(dP/1000)/(R2277*RhoA)/(1+Q2277/3)*(D2277-P2277)*DeltaT-(EXP(Q2277/10)-1)*(D2277-D2276)</f>
        <v>0.17282042283309576</v>
      </c>
    </row>
    <row r="2278" spans="2:19" x14ac:dyDescent="0.25">
      <c r="B2278" s="3">
        <f t="shared" si="140"/>
        <v>11300</v>
      </c>
      <c r="C2278" s="14">
        <f t="shared" si="141"/>
        <v>188.33333333333334</v>
      </c>
      <c r="D2278" s="11">
        <f t="shared" si="142"/>
        <v>1116.5153398940583</v>
      </c>
      <c r="E2278" s="11">
        <f t="shared" si="143"/>
        <v>639.66631503801204</v>
      </c>
      <c r="F2278" s="11">
        <f>L2278</f>
        <v>639.66631503801204</v>
      </c>
      <c r="G2278" s="11">
        <f>P2278</f>
        <v>639.66631503801204</v>
      </c>
      <c r="H2278" s="24">
        <f>H2277+IF(Limit=Oui,MAX(0,K2277),K2277)</f>
        <v>639.66631503801204</v>
      </c>
      <c r="I2278" s="12">
        <f>Cp*RhoP/(J2278*RhoA)*dP/1000*MassivSS</f>
        <v>0.35485329729040149</v>
      </c>
      <c r="J2278" s="24">
        <f>IF(H2278&lt;600,425+0.773*H2278-1.69/1000*H2278^2+2.22/1000^2*H2278^3,IF(H2278&lt;735,666+13002/(738-H2278),IF(H2278&lt;900,545+17820/(H2278-731),650)))</f>
        <v>798.22325599845135</v>
      </c>
      <c r="K2278" s="12">
        <f>LambdaP*MassivSS/(dP/1000)/(J2278*RhoA)/(1+I2278/3)*(D2278-H2278)*DeltaT-(EXP(I2278/10)-1)*(D2278-D2277)</f>
        <v>0.17273752336976167</v>
      </c>
      <c r="L2278" s="24">
        <f>L2277+IF(Limit=Oui,MAX(0,O2277),O2277)</f>
        <v>639.66631503801204</v>
      </c>
      <c r="M2278" s="12">
        <f>Cp*RhoP/(N2278*RhoA)*dP/1000*MassivW</f>
        <v>0.35485329729040149</v>
      </c>
      <c r="N2278" s="24">
        <f>IF(L2278&lt;600,425+0.773*L2278-1.69/1000*L2278^2+2.22/1000^2*L2278^3,IF(L2278&lt;735,666+13002/(738-L2278),IF(L2278&lt;900,545+17820/(L2278-731),650)))</f>
        <v>798.22325599845135</v>
      </c>
      <c r="O2278" s="12">
        <f>LambdaP*MassivW/(dP/1000)/(N2278*RhoA)/(1+M2278/3)*(D2278-L2278)*DeltaT-(EXP(M2278/10)-1)*(D2278-D2277)</f>
        <v>0.17273752336976167</v>
      </c>
      <c r="P2278" s="24">
        <f>P2277+IF(Limit=Oui,MAX(0,S2277),S2277)</f>
        <v>639.66631503801204</v>
      </c>
      <c r="Q2278" s="12">
        <f>Cp*RhoP/(R2278*RhoA)*dP/1000*MassivSI</f>
        <v>0.35485329729040149</v>
      </c>
      <c r="R2278" s="24">
        <f>IF(P2278&lt;600,425+0.773*P2278-1.69/1000*P2278^2+2.22/1000^2*P2278^3,IF(P2278&lt;735,666+13002/(738-P2278),IF(P2278&lt;900,545+17820/(P2278-731),650)))</f>
        <v>798.22325599845135</v>
      </c>
      <c r="S2278" s="12">
        <f>LambdaP*MassivSI/(dP/1000)/(R2278*RhoA)/(1+Q2278/3)*(D2278-P2278)*DeltaT-(EXP(Q2278/10)-1)*(D2278-D2277)</f>
        <v>0.17273752336976167</v>
      </c>
    </row>
    <row r="2279" spans="2:19" x14ac:dyDescent="0.25">
      <c r="B2279" s="3">
        <f t="shared" si="140"/>
        <v>11305</v>
      </c>
      <c r="C2279" s="14">
        <f t="shared" si="141"/>
        <v>188.41666666666666</v>
      </c>
      <c r="D2279" s="11">
        <f t="shared" si="142"/>
        <v>1116.581578443438</v>
      </c>
      <c r="E2279" s="11">
        <f t="shared" si="143"/>
        <v>639.83905256138178</v>
      </c>
      <c r="F2279" s="11">
        <f>L2279</f>
        <v>639.83905256138178</v>
      </c>
      <c r="G2279" s="11">
        <f>P2279</f>
        <v>639.83905256138178</v>
      </c>
      <c r="H2279" s="24">
        <f>H2278+IF(Limit=Oui,MAX(0,K2278),K2278)</f>
        <v>639.83905256138178</v>
      </c>
      <c r="I2279" s="12">
        <f>Cp*RhoP/(J2279*RhoA)*dP/1000*MassivSS</f>
        <v>0.35474988939801833</v>
      </c>
      <c r="J2279" s="24">
        <f>IF(H2279&lt;600,425+0.773*H2279-1.69/1000*H2279^2+2.22/1000^2*H2279^3,IF(H2279&lt;735,666+13002/(738-H2279),IF(H2279&lt;900,545+17820/(H2279-731),650)))</f>
        <v>798.45593425155539</v>
      </c>
      <c r="K2279" s="12">
        <f>LambdaP*MassivSS/(dP/1000)/(J2279*RhoA)/(1+I2279/3)*(D2279-H2279)*DeltaT-(EXP(I2279/10)-1)*(D2279-D2278)</f>
        <v>0.17265454954463791</v>
      </c>
      <c r="L2279" s="24">
        <f>L2278+IF(Limit=Oui,MAX(0,O2278),O2278)</f>
        <v>639.83905256138178</v>
      </c>
      <c r="M2279" s="12">
        <f>Cp*RhoP/(N2279*RhoA)*dP/1000*MassivW</f>
        <v>0.35474988939801833</v>
      </c>
      <c r="N2279" s="24">
        <f>IF(L2279&lt;600,425+0.773*L2279-1.69/1000*L2279^2+2.22/1000^2*L2279^3,IF(L2279&lt;735,666+13002/(738-L2279),IF(L2279&lt;900,545+17820/(L2279-731),650)))</f>
        <v>798.45593425155539</v>
      </c>
      <c r="O2279" s="12">
        <f>LambdaP*MassivW/(dP/1000)/(N2279*RhoA)/(1+M2279/3)*(D2279-L2279)*DeltaT-(EXP(M2279/10)-1)*(D2279-D2278)</f>
        <v>0.17265454954463791</v>
      </c>
      <c r="P2279" s="24">
        <f>P2278+IF(Limit=Oui,MAX(0,S2278),S2278)</f>
        <v>639.83905256138178</v>
      </c>
      <c r="Q2279" s="12">
        <f>Cp*RhoP/(R2279*RhoA)*dP/1000*MassivSI</f>
        <v>0.35474988939801833</v>
      </c>
      <c r="R2279" s="24">
        <f>IF(P2279&lt;600,425+0.773*P2279-1.69/1000*P2279^2+2.22/1000^2*P2279^3,IF(P2279&lt;735,666+13002/(738-P2279),IF(P2279&lt;900,545+17820/(P2279-731),650)))</f>
        <v>798.45593425155539</v>
      </c>
      <c r="S2279" s="12">
        <f>LambdaP*MassivSI/(dP/1000)/(R2279*RhoA)/(1+Q2279/3)*(D2279-P2279)*DeltaT-(EXP(Q2279/10)-1)*(D2279-D2278)</f>
        <v>0.17265454954463791</v>
      </c>
    </row>
    <row r="2280" spans="2:19" x14ac:dyDescent="0.25">
      <c r="B2280" s="3">
        <f t="shared" si="140"/>
        <v>11310</v>
      </c>
      <c r="C2280" s="14">
        <f t="shared" si="141"/>
        <v>188.5</v>
      </c>
      <c r="D2280" s="11">
        <f t="shared" si="142"/>
        <v>1116.6477877225784</v>
      </c>
      <c r="E2280" s="11">
        <f t="shared" si="143"/>
        <v>640.01170711092641</v>
      </c>
      <c r="F2280" s="11">
        <f>L2280</f>
        <v>640.01170711092641</v>
      </c>
      <c r="G2280" s="11">
        <f>P2280</f>
        <v>640.01170711092641</v>
      </c>
      <c r="H2280" s="24">
        <f>H2279+IF(Limit=Oui,MAX(0,K2279),K2279)</f>
        <v>640.01170711092641</v>
      </c>
      <c r="I2280" s="12">
        <f>Cp*RhoP/(J2280*RhoA)*dP/1000*MassivSS</f>
        <v>0.35464622738297985</v>
      </c>
      <c r="J2280" s="24">
        <f>IF(H2280&lt;600,425+0.773*H2280-1.69/1000*H2280^2+2.22/1000^2*H2280^3,IF(H2280&lt;735,666+13002/(738-H2280),IF(H2280&lt;900,545+17820/(H2280-731),650)))</f>
        <v>798.6893204958551</v>
      </c>
      <c r="K2280" s="12">
        <f>LambdaP*MassivSS/(dP/1000)/(J2280*RhoA)/(1+I2280/3)*(D2280-H2280)*DeltaT-(EXP(I2280/10)-1)*(D2280-D2279)</f>
        <v>0.17257150106406349</v>
      </c>
      <c r="L2280" s="24">
        <f>L2279+IF(Limit=Oui,MAX(0,O2279),O2279)</f>
        <v>640.01170711092641</v>
      </c>
      <c r="M2280" s="12">
        <f>Cp*RhoP/(N2280*RhoA)*dP/1000*MassivW</f>
        <v>0.35464622738297985</v>
      </c>
      <c r="N2280" s="24">
        <f>IF(L2280&lt;600,425+0.773*L2280-1.69/1000*L2280^2+2.22/1000^2*L2280^3,IF(L2280&lt;735,666+13002/(738-L2280),IF(L2280&lt;900,545+17820/(L2280-731),650)))</f>
        <v>798.6893204958551</v>
      </c>
      <c r="O2280" s="12">
        <f>LambdaP*MassivW/(dP/1000)/(N2280*RhoA)/(1+M2280/3)*(D2280-L2280)*DeltaT-(EXP(M2280/10)-1)*(D2280-D2279)</f>
        <v>0.17257150106406349</v>
      </c>
      <c r="P2280" s="24">
        <f>P2279+IF(Limit=Oui,MAX(0,S2279),S2279)</f>
        <v>640.01170711092641</v>
      </c>
      <c r="Q2280" s="12">
        <f>Cp*RhoP/(R2280*RhoA)*dP/1000*MassivSI</f>
        <v>0.35464622738297985</v>
      </c>
      <c r="R2280" s="24">
        <f>IF(P2280&lt;600,425+0.773*P2280-1.69/1000*P2280^2+2.22/1000^2*P2280^3,IF(P2280&lt;735,666+13002/(738-P2280),IF(P2280&lt;900,545+17820/(P2280-731),650)))</f>
        <v>798.6893204958551</v>
      </c>
      <c r="S2280" s="12">
        <f>LambdaP*MassivSI/(dP/1000)/(R2280*RhoA)/(1+Q2280/3)*(D2280-P2280)*DeltaT-(EXP(Q2280/10)-1)*(D2280-D2279)</f>
        <v>0.17257150106406349</v>
      </c>
    </row>
    <row r="2281" spans="2:19" x14ac:dyDescent="0.25">
      <c r="B2281" s="3">
        <f t="shared" si="140"/>
        <v>11315</v>
      </c>
      <c r="C2281" s="14">
        <f t="shared" si="141"/>
        <v>188.58333333333334</v>
      </c>
      <c r="D2281" s="11">
        <f t="shared" si="142"/>
        <v>1116.7139677573366</v>
      </c>
      <c r="E2281" s="11">
        <f t="shared" si="143"/>
        <v>640.18427861199052</v>
      </c>
      <c r="F2281" s="11">
        <f>L2281</f>
        <v>640.18427861199052</v>
      </c>
      <c r="G2281" s="11">
        <f>P2281</f>
        <v>640.18427861199052</v>
      </c>
      <c r="H2281" s="24">
        <f>H2280+IF(Limit=Oui,MAX(0,K2280),K2280)</f>
        <v>640.18427861199052</v>
      </c>
      <c r="I2281" s="12">
        <f>Cp*RhoP/(J2281*RhoA)*dP/1000*MassivSS</f>
        <v>0.3545423103884478</v>
      </c>
      <c r="J2281" s="24">
        <f>IF(H2281&lt;600,425+0.773*H2281-1.69/1000*H2281^2+2.22/1000^2*H2281^3,IF(H2281&lt;735,666+13002/(738-H2281),IF(H2281&lt;900,545+17820/(H2281-731),650)))</f>
        <v>798.92341778500463</v>
      </c>
      <c r="K2281" s="12">
        <f>LambdaP*MassivSS/(dP/1000)/(J2281*RhoA)/(1+I2281/3)*(D2281-H2281)*DeltaT-(EXP(I2281/10)-1)*(D2281-D2280)</f>
        <v>0.17248837763304958</v>
      </c>
      <c r="L2281" s="24">
        <f>L2280+IF(Limit=Oui,MAX(0,O2280),O2280)</f>
        <v>640.18427861199052</v>
      </c>
      <c r="M2281" s="12">
        <f>Cp*RhoP/(N2281*RhoA)*dP/1000*MassivW</f>
        <v>0.3545423103884478</v>
      </c>
      <c r="N2281" s="24">
        <f>IF(L2281&lt;600,425+0.773*L2281-1.69/1000*L2281^2+2.22/1000^2*L2281^3,IF(L2281&lt;735,666+13002/(738-L2281),IF(L2281&lt;900,545+17820/(L2281-731),650)))</f>
        <v>798.92341778500463</v>
      </c>
      <c r="O2281" s="12">
        <f>LambdaP*MassivW/(dP/1000)/(N2281*RhoA)/(1+M2281/3)*(D2281-L2281)*DeltaT-(EXP(M2281/10)-1)*(D2281-D2280)</f>
        <v>0.17248837763304958</v>
      </c>
      <c r="P2281" s="24">
        <f>P2280+IF(Limit=Oui,MAX(0,S2280),S2280)</f>
        <v>640.18427861199052</v>
      </c>
      <c r="Q2281" s="12">
        <f>Cp*RhoP/(R2281*RhoA)*dP/1000*MassivSI</f>
        <v>0.3545423103884478</v>
      </c>
      <c r="R2281" s="24">
        <f>IF(P2281&lt;600,425+0.773*P2281-1.69/1000*P2281^2+2.22/1000^2*P2281^3,IF(P2281&lt;735,666+13002/(738-P2281),IF(P2281&lt;900,545+17820/(P2281-731),650)))</f>
        <v>798.92341778500463</v>
      </c>
      <c r="S2281" s="12">
        <f>LambdaP*MassivSI/(dP/1000)/(R2281*RhoA)/(1+Q2281/3)*(D2281-P2281)*DeltaT-(EXP(Q2281/10)-1)*(D2281-D2280)</f>
        <v>0.17248837763304958</v>
      </c>
    </row>
    <row r="2282" spans="2:19" x14ac:dyDescent="0.25">
      <c r="B2282" s="3">
        <f t="shared" si="140"/>
        <v>11320</v>
      </c>
      <c r="C2282" s="14">
        <f t="shared" si="141"/>
        <v>188.66666666666666</v>
      </c>
      <c r="D2282" s="11">
        <f t="shared" si="142"/>
        <v>1116.7801185735354</v>
      </c>
      <c r="E2282" s="11">
        <f t="shared" si="143"/>
        <v>640.35676698962357</v>
      </c>
      <c r="F2282" s="11">
        <f>L2282</f>
        <v>640.35676698962357</v>
      </c>
      <c r="G2282" s="11">
        <f>P2282</f>
        <v>640.35676698962357</v>
      </c>
      <c r="H2282" s="24">
        <f>H2281+IF(Limit=Oui,MAX(0,K2281),K2281)</f>
        <v>640.35676698962357</v>
      </c>
      <c r="I2282" s="12">
        <f>Cp*RhoP/(J2282*RhoA)*dP/1000*MassivSS</f>
        <v>0.35443813755406212</v>
      </c>
      <c r="J2282" s="24">
        <f>IF(H2282&lt;600,425+0.773*H2282-1.69/1000*H2282^2+2.22/1000^2*H2282^3,IF(H2282&lt;735,666+13002/(738-H2282),IF(H2282&lt;900,545+17820/(H2282-731),650)))</f>
        <v>799.15822918950562</v>
      </c>
      <c r="K2282" s="12">
        <f>LambdaP*MassivSS/(dP/1000)/(J2282*RhoA)/(1+I2282/3)*(D2282-H2282)*DeltaT-(EXP(I2282/10)-1)*(D2282-D2281)</f>
        <v>0.17240517895525692</v>
      </c>
      <c r="L2282" s="24">
        <f>L2281+IF(Limit=Oui,MAX(0,O2281),O2281)</f>
        <v>640.35676698962357</v>
      </c>
      <c r="M2282" s="12">
        <f>Cp*RhoP/(N2282*RhoA)*dP/1000*MassivW</f>
        <v>0.35443813755406212</v>
      </c>
      <c r="N2282" s="24">
        <f>IF(L2282&lt;600,425+0.773*L2282-1.69/1000*L2282^2+2.22/1000^2*L2282^3,IF(L2282&lt;735,666+13002/(738-L2282),IF(L2282&lt;900,545+17820/(L2282-731),650)))</f>
        <v>799.15822918950562</v>
      </c>
      <c r="O2282" s="12">
        <f>LambdaP*MassivW/(dP/1000)/(N2282*RhoA)/(1+M2282/3)*(D2282-L2282)*DeltaT-(EXP(M2282/10)-1)*(D2282-D2281)</f>
        <v>0.17240517895525692</v>
      </c>
      <c r="P2282" s="24">
        <f>P2281+IF(Limit=Oui,MAX(0,S2281),S2281)</f>
        <v>640.35676698962357</v>
      </c>
      <c r="Q2282" s="12">
        <f>Cp*RhoP/(R2282*RhoA)*dP/1000*MassivSI</f>
        <v>0.35443813755406212</v>
      </c>
      <c r="R2282" s="24">
        <f>IF(P2282&lt;600,425+0.773*P2282-1.69/1000*P2282^2+2.22/1000^2*P2282^3,IF(P2282&lt;735,666+13002/(738-P2282),IF(P2282&lt;900,545+17820/(P2282-731),650)))</f>
        <v>799.15822918950562</v>
      </c>
      <c r="S2282" s="12">
        <f>LambdaP*MassivSI/(dP/1000)/(R2282*RhoA)/(1+Q2282/3)*(D2282-P2282)*DeltaT-(EXP(Q2282/10)-1)*(D2282-D2281)</f>
        <v>0.17240517895525692</v>
      </c>
    </row>
    <row r="2283" spans="2:19" x14ac:dyDescent="0.25">
      <c r="B2283" s="3">
        <f t="shared" si="140"/>
        <v>11325</v>
      </c>
      <c r="C2283" s="14">
        <f t="shared" si="141"/>
        <v>188.75</v>
      </c>
      <c r="D2283" s="11">
        <f t="shared" si="142"/>
        <v>1116.8462401969637</v>
      </c>
      <c r="E2283" s="11">
        <f t="shared" si="143"/>
        <v>640.52917216857884</v>
      </c>
      <c r="F2283" s="11">
        <f>L2283</f>
        <v>640.52917216857884</v>
      </c>
      <c r="G2283" s="11">
        <f>P2283</f>
        <v>640.52917216857884</v>
      </c>
      <c r="H2283" s="24">
        <f>H2282+IF(Limit=Oui,MAX(0,K2282),K2282)</f>
        <v>640.52917216857884</v>
      </c>
      <c r="I2283" s="12">
        <f>Cp*RhoP/(J2283*RhoA)*dP/1000*MassivSS</f>
        <v>0.35433370801592468</v>
      </c>
      <c r="J2283" s="24">
        <f>IF(H2283&lt;600,425+0.773*H2283-1.69/1000*H2283^2+2.22/1000^2*H2283^3,IF(H2283&lt;735,666+13002/(738-H2283),IF(H2283&lt;900,545+17820/(H2283-731),650)))</f>
        <v>799.39375779681859</v>
      </c>
      <c r="K2283" s="12">
        <f>LambdaP*MassivSS/(dP/1000)/(J2283*RhoA)/(1+I2283/3)*(D2283-H2283)*DeltaT-(EXP(I2283/10)-1)*(D2283-D2282)</f>
        <v>0.17232190473298059</v>
      </c>
      <c r="L2283" s="24">
        <f>L2282+IF(Limit=Oui,MAX(0,O2282),O2282)</f>
        <v>640.52917216857884</v>
      </c>
      <c r="M2283" s="12">
        <f>Cp*RhoP/(N2283*RhoA)*dP/1000*MassivW</f>
        <v>0.35433370801592468</v>
      </c>
      <c r="N2283" s="24">
        <f>IF(L2283&lt;600,425+0.773*L2283-1.69/1000*L2283^2+2.22/1000^2*L2283^3,IF(L2283&lt;735,666+13002/(738-L2283),IF(L2283&lt;900,545+17820/(L2283-731),650)))</f>
        <v>799.39375779681859</v>
      </c>
      <c r="O2283" s="12">
        <f>LambdaP*MassivW/(dP/1000)/(N2283*RhoA)/(1+M2283/3)*(D2283-L2283)*DeltaT-(EXP(M2283/10)-1)*(D2283-D2282)</f>
        <v>0.17232190473298059</v>
      </c>
      <c r="P2283" s="24">
        <f>P2282+IF(Limit=Oui,MAX(0,S2282),S2282)</f>
        <v>640.52917216857884</v>
      </c>
      <c r="Q2283" s="12">
        <f>Cp*RhoP/(R2283*RhoA)*dP/1000*MassivSI</f>
        <v>0.35433370801592468</v>
      </c>
      <c r="R2283" s="24">
        <f>IF(P2283&lt;600,425+0.773*P2283-1.69/1000*P2283^2+2.22/1000^2*P2283^3,IF(P2283&lt;735,666+13002/(738-P2283),IF(P2283&lt;900,545+17820/(P2283-731),650)))</f>
        <v>799.39375779681859</v>
      </c>
      <c r="S2283" s="12">
        <f>LambdaP*MassivSI/(dP/1000)/(R2283*RhoA)/(1+Q2283/3)*(D2283-P2283)*DeltaT-(EXP(Q2283/10)-1)*(D2283-D2282)</f>
        <v>0.17232190473298059</v>
      </c>
    </row>
    <row r="2284" spans="2:19" x14ac:dyDescent="0.25">
      <c r="B2284" s="3">
        <f t="shared" si="140"/>
        <v>11330</v>
      </c>
      <c r="C2284" s="14">
        <f t="shared" si="141"/>
        <v>188.83333333333334</v>
      </c>
      <c r="D2284" s="11">
        <f t="shared" si="142"/>
        <v>1116.9123326533756</v>
      </c>
      <c r="E2284" s="11">
        <f t="shared" si="143"/>
        <v>640.70149407331178</v>
      </c>
      <c r="F2284" s="11">
        <f>L2284</f>
        <v>640.70149407331178</v>
      </c>
      <c r="G2284" s="11">
        <f>P2284</f>
        <v>640.70149407331178</v>
      </c>
      <c r="H2284" s="24">
        <f>H2283+IF(Limit=Oui,MAX(0,K2283),K2283)</f>
        <v>640.70149407331178</v>
      </c>
      <c r="I2284" s="12">
        <f>Cp*RhoP/(J2284*RhoA)*dP/1000*MassivSS</f>
        <v>0.35422902090658293</v>
      </c>
      <c r="J2284" s="24">
        <f>IF(H2284&lt;600,425+0.773*H2284-1.69/1000*H2284^2+2.22/1000^2*H2284^3,IF(H2284&lt;735,666+13002/(738-H2284),IF(H2284&lt;900,545+17820/(H2284-731),650)))</f>
        <v>799.63000671147665</v>
      </c>
      <c r="K2284" s="12">
        <f>LambdaP*MassivSS/(dP/1000)/(J2284*RhoA)/(1+I2284/3)*(D2284-H2284)*DeltaT-(EXP(I2284/10)-1)*(D2284-D2283)</f>
        <v>0.1722385546671604</v>
      </c>
      <c r="L2284" s="24">
        <f>L2283+IF(Limit=Oui,MAX(0,O2283),O2283)</f>
        <v>640.70149407331178</v>
      </c>
      <c r="M2284" s="12">
        <f>Cp*RhoP/(N2284*RhoA)*dP/1000*MassivW</f>
        <v>0.35422902090658293</v>
      </c>
      <c r="N2284" s="24">
        <f>IF(L2284&lt;600,425+0.773*L2284-1.69/1000*L2284^2+2.22/1000^2*L2284^3,IF(L2284&lt;735,666+13002/(738-L2284),IF(L2284&lt;900,545+17820/(L2284-731),650)))</f>
        <v>799.63000671147665</v>
      </c>
      <c r="O2284" s="12">
        <f>LambdaP*MassivW/(dP/1000)/(N2284*RhoA)/(1+M2284/3)*(D2284-L2284)*DeltaT-(EXP(M2284/10)-1)*(D2284-D2283)</f>
        <v>0.1722385546671604</v>
      </c>
      <c r="P2284" s="24">
        <f>P2283+IF(Limit=Oui,MAX(0,S2283),S2283)</f>
        <v>640.70149407331178</v>
      </c>
      <c r="Q2284" s="12">
        <f>Cp*RhoP/(R2284*RhoA)*dP/1000*MassivSI</f>
        <v>0.35422902090658293</v>
      </c>
      <c r="R2284" s="24">
        <f>IF(P2284&lt;600,425+0.773*P2284-1.69/1000*P2284^2+2.22/1000^2*P2284^3,IF(P2284&lt;735,666+13002/(738-P2284),IF(P2284&lt;900,545+17820/(P2284-731),650)))</f>
        <v>799.63000671147665</v>
      </c>
      <c r="S2284" s="12">
        <f>LambdaP*MassivSI/(dP/1000)/(R2284*RhoA)/(1+Q2284/3)*(D2284-P2284)*DeltaT-(EXP(Q2284/10)-1)*(D2284-D2283)</f>
        <v>0.1722385546671604</v>
      </c>
    </row>
    <row r="2285" spans="2:19" x14ac:dyDescent="0.25">
      <c r="B2285" s="3">
        <f t="shared" si="140"/>
        <v>11335</v>
      </c>
      <c r="C2285" s="14">
        <f t="shared" si="141"/>
        <v>188.91666666666666</v>
      </c>
      <c r="D2285" s="11">
        <f t="shared" si="142"/>
        <v>1116.9783959684921</v>
      </c>
      <c r="E2285" s="11">
        <f t="shared" si="143"/>
        <v>640.87373262797894</v>
      </c>
      <c r="F2285" s="11">
        <f>L2285</f>
        <v>640.87373262797894</v>
      </c>
      <c r="G2285" s="11">
        <f>P2285</f>
        <v>640.87373262797894</v>
      </c>
      <c r="H2285" s="24">
        <f>H2284+IF(Limit=Oui,MAX(0,K2284),K2284)</f>
        <v>640.87373262797894</v>
      </c>
      <c r="I2285" s="12">
        <f>Cp*RhoP/(J2285*RhoA)*dP/1000*MassivSS</f>
        <v>0.354124075355014</v>
      </c>
      <c r="J2285" s="24">
        <f>IF(H2285&lt;600,425+0.773*H2285-1.69/1000*H2285^2+2.22/1000^2*H2285^3,IF(H2285&lt;735,666+13002/(738-H2285),IF(H2285&lt;900,545+17820/(H2285-731),650)))</f>
        <v>799.86697905519895</v>
      </c>
      <c r="K2285" s="12">
        <f>LambdaP*MassivSS/(dP/1000)/(J2285*RhoA)/(1+I2285/3)*(D2285-H2285)*DeltaT-(EXP(I2285/10)-1)*(D2285-D2284)</f>
        <v>0.1721551284573411</v>
      </c>
      <c r="L2285" s="24">
        <f>L2284+IF(Limit=Oui,MAX(0,O2284),O2284)</f>
        <v>640.87373262797894</v>
      </c>
      <c r="M2285" s="12">
        <f>Cp*RhoP/(N2285*RhoA)*dP/1000*MassivW</f>
        <v>0.354124075355014</v>
      </c>
      <c r="N2285" s="24">
        <f>IF(L2285&lt;600,425+0.773*L2285-1.69/1000*L2285^2+2.22/1000^2*L2285^3,IF(L2285&lt;735,666+13002/(738-L2285),IF(L2285&lt;900,545+17820/(L2285-731),650)))</f>
        <v>799.86697905519895</v>
      </c>
      <c r="O2285" s="12">
        <f>LambdaP*MassivW/(dP/1000)/(N2285*RhoA)/(1+M2285/3)*(D2285-L2285)*DeltaT-(EXP(M2285/10)-1)*(D2285-D2284)</f>
        <v>0.1721551284573411</v>
      </c>
      <c r="P2285" s="24">
        <f>P2284+IF(Limit=Oui,MAX(0,S2284),S2284)</f>
        <v>640.87373262797894</v>
      </c>
      <c r="Q2285" s="12">
        <f>Cp*RhoP/(R2285*RhoA)*dP/1000*MassivSI</f>
        <v>0.354124075355014</v>
      </c>
      <c r="R2285" s="24">
        <f>IF(P2285&lt;600,425+0.773*P2285-1.69/1000*P2285^2+2.22/1000^2*P2285^3,IF(P2285&lt;735,666+13002/(738-P2285),IF(P2285&lt;900,545+17820/(P2285-731),650)))</f>
        <v>799.86697905519895</v>
      </c>
      <c r="S2285" s="12">
        <f>LambdaP*MassivSI/(dP/1000)/(R2285*RhoA)/(1+Q2285/3)*(D2285-P2285)*DeltaT-(EXP(Q2285/10)-1)*(D2285-D2284)</f>
        <v>0.1721551284573411</v>
      </c>
    </row>
    <row r="2286" spans="2:19" x14ac:dyDescent="0.25">
      <c r="B2286" s="3">
        <f t="shared" si="140"/>
        <v>11340</v>
      </c>
      <c r="C2286" s="14">
        <f t="shared" si="141"/>
        <v>189</v>
      </c>
      <c r="D2286" s="11">
        <f t="shared" si="142"/>
        <v>1117.0444301679993</v>
      </c>
      <c r="E2286" s="11">
        <f t="shared" si="143"/>
        <v>641.04588775643629</v>
      </c>
      <c r="F2286" s="11">
        <f>L2286</f>
        <v>641.04588775643629</v>
      </c>
      <c r="G2286" s="11">
        <f>P2286</f>
        <v>641.04588775643629</v>
      </c>
      <c r="H2286" s="24">
        <f>H2285+IF(Limit=Oui,MAX(0,K2285),K2285)</f>
        <v>641.04588775643629</v>
      </c>
      <c r="I2286" s="12">
        <f>Cp*RhoP/(J2286*RhoA)*dP/1000*MassivSS</f>
        <v>0.35401887048660824</v>
      </c>
      <c r="J2286" s="24">
        <f>IF(H2286&lt;600,425+0.773*H2286-1.69/1000*H2286^2+2.22/1000^2*H2286^3,IF(H2286&lt;735,666+13002/(738-H2286),IF(H2286&lt;900,545+17820/(H2286-731),650)))</f>
        <v>800.10467796700527</v>
      </c>
      <c r="K2286" s="12">
        <f>LambdaP*MassivSS/(dP/1000)/(J2286*RhoA)/(1+I2286/3)*(D2286-H2286)*DeltaT-(EXP(I2286/10)-1)*(D2286-D2285)</f>
        <v>0.17207162580172319</v>
      </c>
      <c r="L2286" s="24">
        <f>L2285+IF(Limit=Oui,MAX(0,O2285),O2285)</f>
        <v>641.04588775643629</v>
      </c>
      <c r="M2286" s="12">
        <f>Cp*RhoP/(N2286*RhoA)*dP/1000*MassivW</f>
        <v>0.35401887048660824</v>
      </c>
      <c r="N2286" s="24">
        <f>IF(L2286&lt;600,425+0.773*L2286-1.69/1000*L2286^2+2.22/1000^2*L2286^3,IF(L2286&lt;735,666+13002/(738-L2286),IF(L2286&lt;900,545+17820/(L2286-731),650)))</f>
        <v>800.10467796700527</v>
      </c>
      <c r="O2286" s="12">
        <f>LambdaP*MassivW/(dP/1000)/(N2286*RhoA)/(1+M2286/3)*(D2286-L2286)*DeltaT-(EXP(M2286/10)-1)*(D2286-D2285)</f>
        <v>0.17207162580172319</v>
      </c>
      <c r="P2286" s="24">
        <f>P2285+IF(Limit=Oui,MAX(0,S2285),S2285)</f>
        <v>641.04588775643629</v>
      </c>
      <c r="Q2286" s="12">
        <f>Cp*RhoP/(R2286*RhoA)*dP/1000*MassivSI</f>
        <v>0.35401887048660824</v>
      </c>
      <c r="R2286" s="24">
        <f>IF(P2286&lt;600,425+0.773*P2286-1.69/1000*P2286^2+2.22/1000^2*P2286^3,IF(P2286&lt;735,666+13002/(738-P2286),IF(P2286&lt;900,545+17820/(P2286-731),650)))</f>
        <v>800.10467796700527</v>
      </c>
      <c r="S2286" s="12">
        <f>LambdaP*MassivSI/(dP/1000)/(R2286*RhoA)/(1+Q2286/3)*(D2286-P2286)*DeltaT-(EXP(Q2286/10)-1)*(D2286-D2285)</f>
        <v>0.17207162580172319</v>
      </c>
    </row>
    <row r="2287" spans="2:19" x14ac:dyDescent="0.25">
      <c r="B2287" s="3">
        <f t="shared" si="140"/>
        <v>11345</v>
      </c>
      <c r="C2287" s="14">
        <f t="shared" si="141"/>
        <v>189.08333333333334</v>
      </c>
      <c r="D2287" s="11">
        <f t="shared" si="142"/>
        <v>1117.1104352775499</v>
      </c>
      <c r="E2287" s="11">
        <f t="shared" si="143"/>
        <v>641.21795938223806</v>
      </c>
      <c r="F2287" s="11">
        <f>L2287</f>
        <v>641.21795938223806</v>
      </c>
      <c r="G2287" s="11">
        <f>P2287</f>
        <v>641.21795938223806</v>
      </c>
      <c r="H2287" s="24">
        <f>H2286+IF(Limit=Oui,MAX(0,K2286),K2286)</f>
        <v>641.21795938223806</v>
      </c>
      <c r="I2287" s="12">
        <f>Cp*RhoP/(J2287*RhoA)*dP/1000*MassivSS</f>
        <v>0.35391340542315286</v>
      </c>
      <c r="J2287" s="24">
        <f>IF(H2287&lt;600,425+0.773*H2287-1.69/1000*H2287^2+2.22/1000^2*H2287^3,IF(H2287&lt;735,666+13002/(738-H2287),IF(H2287&lt;900,545+17820/(H2287-731),650)))</f>
        <v>800.34310660333199</v>
      </c>
      <c r="K2287" s="12">
        <f>LambdaP*MassivSS/(dP/1000)/(J2287*RhoA)/(1+I2287/3)*(D2287-H2287)*DeltaT-(EXP(I2287/10)-1)*(D2287-D2286)</f>
        <v>0.17198804639708265</v>
      </c>
      <c r="L2287" s="24">
        <f>L2286+IF(Limit=Oui,MAX(0,O2286),O2286)</f>
        <v>641.21795938223806</v>
      </c>
      <c r="M2287" s="12">
        <f>Cp*RhoP/(N2287*RhoA)*dP/1000*MassivW</f>
        <v>0.35391340542315286</v>
      </c>
      <c r="N2287" s="24">
        <f>IF(L2287&lt;600,425+0.773*L2287-1.69/1000*L2287^2+2.22/1000^2*L2287^3,IF(L2287&lt;735,666+13002/(738-L2287),IF(L2287&lt;900,545+17820/(L2287-731),650)))</f>
        <v>800.34310660333199</v>
      </c>
      <c r="O2287" s="12">
        <f>LambdaP*MassivW/(dP/1000)/(N2287*RhoA)/(1+M2287/3)*(D2287-L2287)*DeltaT-(EXP(M2287/10)-1)*(D2287-D2286)</f>
        <v>0.17198804639708265</v>
      </c>
      <c r="P2287" s="24">
        <f>P2286+IF(Limit=Oui,MAX(0,S2286),S2286)</f>
        <v>641.21795938223806</v>
      </c>
      <c r="Q2287" s="12">
        <f>Cp*RhoP/(R2287*RhoA)*dP/1000*MassivSI</f>
        <v>0.35391340542315286</v>
      </c>
      <c r="R2287" s="24">
        <f>IF(P2287&lt;600,425+0.773*P2287-1.69/1000*P2287^2+2.22/1000^2*P2287^3,IF(P2287&lt;735,666+13002/(738-P2287),IF(P2287&lt;900,545+17820/(P2287-731),650)))</f>
        <v>800.34310660333199</v>
      </c>
      <c r="S2287" s="12">
        <f>LambdaP*MassivSI/(dP/1000)/(R2287*RhoA)/(1+Q2287/3)*(D2287-P2287)*DeltaT-(EXP(Q2287/10)-1)*(D2287-D2286)</f>
        <v>0.17198804639708265</v>
      </c>
    </row>
    <row r="2288" spans="2:19" x14ac:dyDescent="0.25">
      <c r="B2288" s="3">
        <f t="shared" si="140"/>
        <v>11350</v>
      </c>
      <c r="C2288" s="14">
        <f t="shared" si="141"/>
        <v>189.16666666666666</v>
      </c>
      <c r="D2288" s="11">
        <f t="shared" si="142"/>
        <v>1117.1764113227623</v>
      </c>
      <c r="E2288" s="11">
        <f t="shared" si="143"/>
        <v>641.3899474286352</v>
      </c>
      <c r="F2288" s="11">
        <f>L2288</f>
        <v>641.3899474286352</v>
      </c>
      <c r="G2288" s="11">
        <f>P2288</f>
        <v>641.3899474286352</v>
      </c>
      <c r="H2288" s="24">
        <f>H2287+IF(Limit=Oui,MAX(0,K2287),K2287)</f>
        <v>641.3899474286352</v>
      </c>
      <c r="I2288" s="12">
        <f>Cp*RhoP/(J2288*RhoA)*dP/1000*MassivSS</f>
        <v>0.35380767928281526</v>
      </c>
      <c r="J2288" s="24">
        <f>IF(H2288&lt;600,425+0.773*H2288-1.69/1000*H2288^2+2.22/1000^2*H2288^3,IF(H2288&lt;735,666+13002/(738-H2288),IF(H2288&lt;900,545+17820/(H2288-731),650)))</f>
        <v>800.58226813814804</v>
      </c>
      <c r="K2288" s="12">
        <f>LambdaP*MassivSS/(dP/1000)/(J2288*RhoA)/(1+I2288/3)*(D2288-H2288)*DeltaT-(EXP(I2288/10)-1)*(D2288-D2287)</f>
        <v>0.17190438993883791</v>
      </c>
      <c r="L2288" s="24">
        <f>L2287+IF(Limit=Oui,MAX(0,O2287),O2287)</f>
        <v>641.3899474286352</v>
      </c>
      <c r="M2288" s="12">
        <f>Cp*RhoP/(N2288*RhoA)*dP/1000*MassivW</f>
        <v>0.35380767928281526</v>
      </c>
      <c r="N2288" s="24">
        <f>IF(L2288&lt;600,425+0.773*L2288-1.69/1000*L2288^2+2.22/1000^2*L2288^3,IF(L2288&lt;735,666+13002/(738-L2288),IF(L2288&lt;900,545+17820/(L2288-731),650)))</f>
        <v>800.58226813814804</v>
      </c>
      <c r="O2288" s="12">
        <f>LambdaP*MassivW/(dP/1000)/(N2288*RhoA)/(1+M2288/3)*(D2288-L2288)*DeltaT-(EXP(M2288/10)-1)*(D2288-D2287)</f>
        <v>0.17190438993883791</v>
      </c>
      <c r="P2288" s="24">
        <f>P2287+IF(Limit=Oui,MAX(0,S2287),S2287)</f>
        <v>641.3899474286352</v>
      </c>
      <c r="Q2288" s="12">
        <f>Cp*RhoP/(R2288*RhoA)*dP/1000*MassivSI</f>
        <v>0.35380767928281526</v>
      </c>
      <c r="R2288" s="24">
        <f>IF(P2288&lt;600,425+0.773*P2288-1.69/1000*P2288^2+2.22/1000^2*P2288^3,IF(P2288&lt;735,666+13002/(738-P2288),IF(P2288&lt;900,545+17820/(P2288-731),650)))</f>
        <v>800.58226813814804</v>
      </c>
      <c r="S2288" s="12">
        <f>LambdaP*MassivSI/(dP/1000)/(R2288*RhoA)/(1+Q2288/3)*(D2288-P2288)*DeltaT-(EXP(Q2288/10)-1)*(D2288-D2287)</f>
        <v>0.17190438993883791</v>
      </c>
    </row>
    <row r="2289" spans="2:19" x14ac:dyDescent="0.25">
      <c r="B2289" s="3">
        <f t="shared" si="140"/>
        <v>11355</v>
      </c>
      <c r="C2289" s="14">
        <f t="shared" si="141"/>
        <v>189.25</v>
      </c>
      <c r="D2289" s="11">
        <f t="shared" si="142"/>
        <v>1117.2423583292216</v>
      </c>
      <c r="E2289" s="11">
        <f t="shared" si="143"/>
        <v>641.56185181857404</v>
      </c>
      <c r="F2289" s="11">
        <f>L2289</f>
        <v>641.56185181857404</v>
      </c>
      <c r="G2289" s="11">
        <f>P2289</f>
        <v>641.56185181857404</v>
      </c>
      <c r="H2289" s="24">
        <f>H2288+IF(Limit=Oui,MAX(0,K2288),K2288)</f>
        <v>641.56185181857404</v>
      </c>
      <c r="I2289" s="12">
        <f>Cp*RhoP/(J2289*RhoA)*dP/1000*MassivSS</f>
        <v>0.35370169118012673</v>
      </c>
      <c r="J2289" s="24">
        <f>IF(H2289&lt;600,425+0.773*H2289-1.69/1000*H2289^2+2.22/1000^2*H2289^3,IF(H2289&lt;735,666+13002/(738-H2289),IF(H2289&lt;900,545+17820/(H2289-731),650)))</f>
        <v>800.82216576307292</v>
      </c>
      <c r="K2289" s="12">
        <f>LambdaP*MassivSS/(dP/1000)/(J2289*RhoA)/(1+I2289/3)*(D2289-H2289)*DeltaT-(EXP(I2289/10)-1)*(D2289-D2288)</f>
        <v>0.17182065612097752</v>
      </c>
      <c r="L2289" s="24">
        <f>L2288+IF(Limit=Oui,MAX(0,O2288),O2288)</f>
        <v>641.56185181857404</v>
      </c>
      <c r="M2289" s="12">
        <f>Cp*RhoP/(N2289*RhoA)*dP/1000*MassivW</f>
        <v>0.35370169118012673</v>
      </c>
      <c r="N2289" s="24">
        <f>IF(L2289&lt;600,425+0.773*L2289-1.69/1000*L2289^2+2.22/1000^2*L2289^3,IF(L2289&lt;735,666+13002/(738-L2289),IF(L2289&lt;900,545+17820/(L2289-731),650)))</f>
        <v>800.82216576307292</v>
      </c>
      <c r="O2289" s="12">
        <f>LambdaP*MassivW/(dP/1000)/(N2289*RhoA)/(1+M2289/3)*(D2289-L2289)*DeltaT-(EXP(M2289/10)-1)*(D2289-D2288)</f>
        <v>0.17182065612097752</v>
      </c>
      <c r="P2289" s="24">
        <f>P2288+IF(Limit=Oui,MAX(0,S2288),S2288)</f>
        <v>641.56185181857404</v>
      </c>
      <c r="Q2289" s="12">
        <f>Cp*RhoP/(R2289*RhoA)*dP/1000*MassivSI</f>
        <v>0.35370169118012673</v>
      </c>
      <c r="R2289" s="24">
        <f>IF(P2289&lt;600,425+0.773*P2289-1.69/1000*P2289^2+2.22/1000^2*P2289^3,IF(P2289&lt;735,666+13002/(738-P2289),IF(P2289&lt;900,545+17820/(P2289-731),650)))</f>
        <v>800.82216576307292</v>
      </c>
      <c r="S2289" s="12">
        <f>LambdaP*MassivSI/(dP/1000)/(R2289*RhoA)/(1+Q2289/3)*(D2289-P2289)*DeltaT-(EXP(Q2289/10)-1)*(D2289-D2288)</f>
        <v>0.17182065612097752</v>
      </c>
    </row>
    <row r="2290" spans="2:19" x14ac:dyDescent="0.25">
      <c r="B2290" s="3">
        <f t="shared" si="140"/>
        <v>11360</v>
      </c>
      <c r="C2290" s="14">
        <f t="shared" si="141"/>
        <v>189.33333333333334</v>
      </c>
      <c r="D2290" s="11">
        <f t="shared" si="142"/>
        <v>1117.3082763224786</v>
      </c>
      <c r="E2290" s="11">
        <f t="shared" si="143"/>
        <v>641.73367247469503</v>
      </c>
      <c r="F2290" s="11">
        <f>L2290</f>
        <v>641.73367247469503</v>
      </c>
      <c r="G2290" s="11">
        <f>P2290</f>
        <v>641.73367247469503</v>
      </c>
      <c r="H2290" s="24">
        <f>H2289+IF(Limit=Oui,MAX(0,K2289),K2289)</f>
        <v>641.73367247469503</v>
      </c>
      <c r="I2290" s="12">
        <f>Cp*RhoP/(J2290*RhoA)*dP/1000*MassivSS</f>
        <v>0.35359544022596578</v>
      </c>
      <c r="J2290" s="24">
        <f>IF(H2290&lt;600,425+0.773*H2290-1.69/1000*H2290^2+2.22/1000^2*H2290^3,IF(H2290&lt;735,666+13002/(738-H2290),IF(H2290&lt;900,545+17820/(H2290-731),650)))</f>
        <v>801.0628026874947</v>
      </c>
      <c r="K2290" s="12">
        <f>LambdaP*MassivSS/(dP/1000)/(J2290*RhoA)/(1+I2290/3)*(D2290-H2290)*DeltaT-(EXP(I2290/10)-1)*(D2290-D2289)</f>
        <v>0.17173684463611066</v>
      </c>
      <c r="L2290" s="24">
        <f>L2289+IF(Limit=Oui,MAX(0,O2289),O2289)</f>
        <v>641.73367247469503</v>
      </c>
      <c r="M2290" s="12">
        <f>Cp*RhoP/(N2290*RhoA)*dP/1000*MassivW</f>
        <v>0.35359544022596578</v>
      </c>
      <c r="N2290" s="24">
        <f>IF(L2290&lt;600,425+0.773*L2290-1.69/1000*L2290^2+2.22/1000^2*L2290^3,IF(L2290&lt;735,666+13002/(738-L2290),IF(L2290&lt;900,545+17820/(L2290-731),650)))</f>
        <v>801.0628026874947</v>
      </c>
      <c r="O2290" s="12">
        <f>LambdaP*MassivW/(dP/1000)/(N2290*RhoA)/(1+M2290/3)*(D2290-L2290)*DeltaT-(EXP(M2290/10)-1)*(D2290-D2289)</f>
        <v>0.17173684463611066</v>
      </c>
      <c r="P2290" s="24">
        <f>P2289+IF(Limit=Oui,MAX(0,S2289),S2289)</f>
        <v>641.73367247469503</v>
      </c>
      <c r="Q2290" s="12">
        <f>Cp*RhoP/(R2290*RhoA)*dP/1000*MassivSI</f>
        <v>0.35359544022596578</v>
      </c>
      <c r="R2290" s="24">
        <f>IF(P2290&lt;600,425+0.773*P2290-1.69/1000*P2290^2+2.22/1000^2*P2290^3,IF(P2290&lt;735,666+13002/(738-P2290),IF(P2290&lt;900,545+17820/(P2290-731),650)))</f>
        <v>801.0628026874947</v>
      </c>
      <c r="S2290" s="12">
        <f>LambdaP*MassivSI/(dP/1000)/(R2290*RhoA)/(1+Q2290/3)*(D2290-P2290)*DeltaT-(EXP(Q2290/10)-1)*(D2290-D2289)</f>
        <v>0.17173684463611066</v>
      </c>
    </row>
    <row r="2291" spans="2:19" x14ac:dyDescent="0.25">
      <c r="B2291" s="3">
        <f t="shared" si="140"/>
        <v>11365</v>
      </c>
      <c r="C2291" s="14">
        <f t="shared" si="141"/>
        <v>189.41666666666666</v>
      </c>
      <c r="D2291" s="11">
        <f t="shared" si="142"/>
        <v>1117.3741653280508</v>
      </c>
      <c r="E2291" s="11">
        <f t="shared" si="143"/>
        <v>641.90540931933117</v>
      </c>
      <c r="F2291" s="11">
        <f>L2291</f>
        <v>641.90540931933117</v>
      </c>
      <c r="G2291" s="11">
        <f>P2291</f>
        <v>641.90540931933117</v>
      </c>
      <c r="H2291" s="24">
        <f>H2290+IF(Limit=Oui,MAX(0,K2290),K2290)</f>
        <v>641.90540931933117</v>
      </c>
      <c r="I2291" s="12">
        <f>Cp*RhoP/(J2291*RhoA)*dP/1000*MassivSS</f>
        <v>0.35348892552754152</v>
      </c>
      <c r="J2291" s="24">
        <f>IF(H2291&lt;600,425+0.773*H2291-1.69/1000*H2291^2+2.22/1000^2*H2291^3,IF(H2291&lt;735,666+13002/(738-H2291),IF(H2291&lt;900,545+17820/(H2291-731),650)))</f>
        <v>801.30418213868916</v>
      </c>
      <c r="K2291" s="12">
        <f>LambdaP*MassivSS/(dP/1000)/(J2291*RhoA)/(1+I2291/3)*(D2291-H2291)*DeltaT-(EXP(I2291/10)-1)*(D2291-D2290)</f>
        <v>0.17165295517541135</v>
      </c>
      <c r="L2291" s="24">
        <f>L2290+IF(Limit=Oui,MAX(0,O2290),O2290)</f>
        <v>641.90540931933117</v>
      </c>
      <c r="M2291" s="12">
        <f>Cp*RhoP/(N2291*RhoA)*dP/1000*MassivW</f>
        <v>0.35348892552754152</v>
      </c>
      <c r="N2291" s="24">
        <f>IF(L2291&lt;600,425+0.773*L2291-1.69/1000*L2291^2+2.22/1000^2*L2291^3,IF(L2291&lt;735,666+13002/(738-L2291),IF(L2291&lt;900,545+17820/(L2291-731),650)))</f>
        <v>801.30418213868916</v>
      </c>
      <c r="O2291" s="12">
        <f>LambdaP*MassivW/(dP/1000)/(N2291*RhoA)/(1+M2291/3)*(D2291-L2291)*DeltaT-(EXP(M2291/10)-1)*(D2291-D2290)</f>
        <v>0.17165295517541135</v>
      </c>
      <c r="P2291" s="24">
        <f>P2290+IF(Limit=Oui,MAX(0,S2290),S2290)</f>
        <v>641.90540931933117</v>
      </c>
      <c r="Q2291" s="12">
        <f>Cp*RhoP/(R2291*RhoA)*dP/1000*MassivSI</f>
        <v>0.35348892552754152</v>
      </c>
      <c r="R2291" s="24">
        <f>IF(P2291&lt;600,425+0.773*P2291-1.69/1000*P2291^2+2.22/1000^2*P2291^3,IF(P2291&lt;735,666+13002/(738-P2291),IF(P2291&lt;900,545+17820/(P2291-731),650)))</f>
        <v>801.30418213868916</v>
      </c>
      <c r="S2291" s="12">
        <f>LambdaP*MassivSI/(dP/1000)/(R2291*RhoA)/(1+Q2291/3)*(D2291-P2291)*DeltaT-(EXP(Q2291/10)-1)*(D2291-D2290)</f>
        <v>0.17165295517541135</v>
      </c>
    </row>
    <row r="2292" spans="2:19" x14ac:dyDescent="0.25">
      <c r="B2292" s="3">
        <f t="shared" si="140"/>
        <v>11370</v>
      </c>
      <c r="C2292" s="14">
        <f t="shared" si="141"/>
        <v>189.5</v>
      </c>
      <c r="D2292" s="11">
        <f t="shared" si="142"/>
        <v>1117.4400253714218</v>
      </c>
      <c r="E2292" s="11">
        <f t="shared" si="143"/>
        <v>642.0770622745066</v>
      </c>
      <c r="F2292" s="11">
        <f>L2292</f>
        <v>642.0770622745066</v>
      </c>
      <c r="G2292" s="11">
        <f>P2292</f>
        <v>642.0770622745066</v>
      </c>
      <c r="H2292" s="24">
        <f>H2291+IF(Limit=Oui,MAX(0,K2291),K2291)</f>
        <v>642.0770622745066</v>
      </c>
      <c r="I2292" s="12">
        <f>Cp*RhoP/(J2292*RhoA)*dP/1000*MassivSS</f>
        <v>0.35338214618837666</v>
      </c>
      <c r="J2292" s="24">
        <f>IF(H2292&lt;600,425+0.773*H2292-1.69/1000*H2292^2+2.22/1000^2*H2292^3,IF(H2292&lt;735,666+13002/(738-H2292),IF(H2292&lt;900,545+17820/(H2292-731),650)))</f>
        <v>801.54630736194042</v>
      </c>
      <c r="K2292" s="12">
        <f>LambdaP*MassivSS/(dP/1000)/(J2292*RhoA)/(1+I2292/3)*(D2292-H2292)*DeltaT-(EXP(I2292/10)-1)*(D2292-D2291)</f>
        <v>0.17156898742865234</v>
      </c>
      <c r="L2292" s="24">
        <f>L2291+IF(Limit=Oui,MAX(0,O2291),O2291)</f>
        <v>642.0770622745066</v>
      </c>
      <c r="M2292" s="12">
        <f>Cp*RhoP/(N2292*RhoA)*dP/1000*MassivW</f>
        <v>0.35338214618837666</v>
      </c>
      <c r="N2292" s="24">
        <f>IF(L2292&lt;600,425+0.773*L2292-1.69/1000*L2292^2+2.22/1000^2*L2292^3,IF(L2292&lt;735,666+13002/(738-L2292),IF(L2292&lt;900,545+17820/(L2292-731),650)))</f>
        <v>801.54630736194042</v>
      </c>
      <c r="O2292" s="12">
        <f>LambdaP*MassivW/(dP/1000)/(N2292*RhoA)/(1+M2292/3)*(D2292-L2292)*DeltaT-(EXP(M2292/10)-1)*(D2292-D2291)</f>
        <v>0.17156898742865234</v>
      </c>
      <c r="P2292" s="24">
        <f>P2291+IF(Limit=Oui,MAX(0,S2291),S2291)</f>
        <v>642.0770622745066</v>
      </c>
      <c r="Q2292" s="12">
        <f>Cp*RhoP/(R2292*RhoA)*dP/1000*MassivSI</f>
        <v>0.35338214618837666</v>
      </c>
      <c r="R2292" s="24">
        <f>IF(P2292&lt;600,425+0.773*P2292-1.69/1000*P2292^2+2.22/1000^2*P2292^3,IF(P2292&lt;735,666+13002/(738-P2292),IF(P2292&lt;900,545+17820/(P2292-731),650)))</f>
        <v>801.54630736194042</v>
      </c>
      <c r="S2292" s="12">
        <f>LambdaP*MassivSI/(dP/1000)/(R2292*RhoA)/(1+Q2292/3)*(D2292-P2292)*DeltaT-(EXP(Q2292/10)-1)*(D2292-D2291)</f>
        <v>0.17156898742865234</v>
      </c>
    </row>
    <row r="2293" spans="2:19" x14ac:dyDescent="0.25">
      <c r="B2293" s="3">
        <f t="shared" si="140"/>
        <v>11375</v>
      </c>
      <c r="C2293" s="14">
        <f t="shared" si="141"/>
        <v>189.58333333333334</v>
      </c>
      <c r="D2293" s="11">
        <f t="shared" si="142"/>
        <v>1117.5058564780418</v>
      </c>
      <c r="E2293" s="11">
        <f t="shared" si="143"/>
        <v>642.2486312619352</v>
      </c>
      <c r="F2293" s="11">
        <f>L2293</f>
        <v>642.2486312619352</v>
      </c>
      <c r="G2293" s="11">
        <f>P2293</f>
        <v>642.2486312619352</v>
      </c>
      <c r="H2293" s="24">
        <f>H2292+IF(Limit=Oui,MAX(0,K2292),K2292)</f>
        <v>642.2486312619352</v>
      </c>
      <c r="I2293" s="12">
        <f>Cp*RhoP/(J2293*RhoA)*dP/1000*MassivSS</f>
        <v>0.35327510130829071</v>
      </c>
      <c r="J2293" s="24">
        <f>IF(H2293&lt;600,425+0.773*H2293-1.69/1000*H2293^2+2.22/1000^2*H2293^3,IF(H2293&lt;735,666+13002/(738-H2293),IF(H2293&lt;900,545+17820/(H2293-731),650)))</f>
        <v>801.78918162066134</v>
      </c>
      <c r="K2293" s="12">
        <f>LambdaP*MassivSS/(dP/1000)/(J2293*RhoA)/(1+I2293/3)*(D2293-H2293)*DeltaT-(EXP(I2293/10)-1)*(D2293-D2292)</f>
        <v>0.17148494108416595</v>
      </c>
      <c r="L2293" s="24">
        <f>L2292+IF(Limit=Oui,MAX(0,O2292),O2292)</f>
        <v>642.2486312619352</v>
      </c>
      <c r="M2293" s="12">
        <f>Cp*RhoP/(N2293*RhoA)*dP/1000*MassivW</f>
        <v>0.35327510130829071</v>
      </c>
      <c r="N2293" s="24">
        <f>IF(L2293&lt;600,425+0.773*L2293-1.69/1000*L2293^2+2.22/1000^2*L2293^3,IF(L2293&lt;735,666+13002/(738-L2293),IF(L2293&lt;900,545+17820/(L2293-731),650)))</f>
        <v>801.78918162066134</v>
      </c>
      <c r="O2293" s="12">
        <f>LambdaP*MassivW/(dP/1000)/(N2293*RhoA)/(1+M2293/3)*(D2293-L2293)*DeltaT-(EXP(M2293/10)-1)*(D2293-D2292)</f>
        <v>0.17148494108416595</v>
      </c>
      <c r="P2293" s="24">
        <f>P2292+IF(Limit=Oui,MAX(0,S2292),S2292)</f>
        <v>642.2486312619352</v>
      </c>
      <c r="Q2293" s="12">
        <f>Cp*RhoP/(R2293*RhoA)*dP/1000*MassivSI</f>
        <v>0.35327510130829071</v>
      </c>
      <c r="R2293" s="24">
        <f>IF(P2293&lt;600,425+0.773*P2293-1.69/1000*P2293^2+2.22/1000^2*P2293^3,IF(P2293&lt;735,666+13002/(738-P2293),IF(P2293&lt;900,545+17820/(P2293-731),650)))</f>
        <v>801.78918162066134</v>
      </c>
      <c r="S2293" s="12">
        <f>LambdaP*MassivSI/(dP/1000)/(R2293*RhoA)/(1+Q2293/3)*(D2293-P2293)*DeltaT-(EXP(Q2293/10)-1)*(D2293-D2292)</f>
        <v>0.17148494108416595</v>
      </c>
    </row>
    <row r="2294" spans="2:19" x14ac:dyDescent="0.25">
      <c r="B2294" s="3">
        <f t="shared" si="140"/>
        <v>11380</v>
      </c>
      <c r="C2294" s="14">
        <f t="shared" si="141"/>
        <v>189.66666666666666</v>
      </c>
      <c r="D2294" s="11">
        <f t="shared" si="142"/>
        <v>1117.5716586733272</v>
      </c>
      <c r="E2294" s="11">
        <f t="shared" si="143"/>
        <v>642.42011620301935</v>
      </c>
      <c r="F2294" s="11">
        <f>L2294</f>
        <v>642.42011620301935</v>
      </c>
      <c r="G2294" s="11">
        <f>P2294</f>
        <v>642.42011620301935</v>
      </c>
      <c r="H2294" s="24">
        <f>H2293+IF(Limit=Oui,MAX(0,K2293),K2293)</f>
        <v>642.42011620301935</v>
      </c>
      <c r="I2294" s="12">
        <f>Cp*RhoP/(J2294*RhoA)*dP/1000*MassivSS</f>
        <v>0.35316778998338355</v>
      </c>
      <c r="J2294" s="24">
        <f>IF(H2294&lt;600,425+0.773*H2294-1.69/1000*H2294^2+2.22/1000^2*H2294^3,IF(H2294&lt;735,666+13002/(738-H2294),IF(H2294&lt;900,545+17820/(H2294-731),650)))</f>
        <v>802.0328081965165</v>
      </c>
      <c r="K2294" s="12">
        <f>LambdaP*MassivSS/(dP/1000)/(J2294*RhoA)/(1+I2294/3)*(D2294-H2294)*DeltaT-(EXP(I2294/10)-1)*(D2294-D2293)</f>
        <v>0.17140081582886083</v>
      </c>
      <c r="L2294" s="24">
        <f>L2293+IF(Limit=Oui,MAX(0,O2293),O2293)</f>
        <v>642.42011620301935</v>
      </c>
      <c r="M2294" s="12">
        <f>Cp*RhoP/(N2294*RhoA)*dP/1000*MassivW</f>
        <v>0.35316778998338355</v>
      </c>
      <c r="N2294" s="24">
        <f>IF(L2294&lt;600,425+0.773*L2294-1.69/1000*L2294^2+2.22/1000^2*L2294^3,IF(L2294&lt;735,666+13002/(738-L2294),IF(L2294&lt;900,545+17820/(L2294-731),650)))</f>
        <v>802.0328081965165</v>
      </c>
      <c r="O2294" s="12">
        <f>LambdaP*MassivW/(dP/1000)/(N2294*RhoA)/(1+M2294/3)*(D2294-L2294)*DeltaT-(EXP(M2294/10)-1)*(D2294-D2293)</f>
        <v>0.17140081582886083</v>
      </c>
      <c r="P2294" s="24">
        <f>P2293+IF(Limit=Oui,MAX(0,S2293),S2293)</f>
        <v>642.42011620301935</v>
      </c>
      <c r="Q2294" s="12">
        <f>Cp*RhoP/(R2294*RhoA)*dP/1000*MassivSI</f>
        <v>0.35316778998338355</v>
      </c>
      <c r="R2294" s="24">
        <f>IF(P2294&lt;600,425+0.773*P2294-1.69/1000*P2294^2+2.22/1000^2*P2294^3,IF(P2294&lt;735,666+13002/(738-P2294),IF(P2294&lt;900,545+17820/(P2294-731),650)))</f>
        <v>802.0328081965165</v>
      </c>
      <c r="S2294" s="12">
        <f>LambdaP*MassivSI/(dP/1000)/(R2294*RhoA)/(1+Q2294/3)*(D2294-P2294)*DeltaT-(EXP(Q2294/10)-1)*(D2294-D2293)</f>
        <v>0.17140081582886083</v>
      </c>
    </row>
    <row r="2295" spans="2:19" x14ac:dyDescent="0.25">
      <c r="B2295" s="3">
        <f t="shared" si="140"/>
        <v>11385</v>
      </c>
      <c r="C2295" s="14">
        <f t="shared" si="141"/>
        <v>189.75</v>
      </c>
      <c r="D2295" s="11">
        <f t="shared" si="142"/>
        <v>1117.6374319826612</v>
      </c>
      <c r="E2295" s="11">
        <f t="shared" si="143"/>
        <v>642.59151701884821</v>
      </c>
      <c r="F2295" s="11">
        <f>L2295</f>
        <v>642.59151701884821</v>
      </c>
      <c r="G2295" s="11">
        <f>P2295</f>
        <v>642.59151701884821</v>
      </c>
      <c r="H2295" s="24">
        <f>H2294+IF(Limit=Oui,MAX(0,K2294),K2294)</f>
        <v>642.59151701884821</v>
      </c>
      <c r="I2295" s="12">
        <f>Cp*RhoP/(J2295*RhoA)*dP/1000*MassivSS</f>
        <v>0.35306021130601778</v>
      </c>
      <c r="J2295" s="24">
        <f>IF(H2295&lt;600,425+0.773*H2295-1.69/1000*H2295^2+2.22/1000^2*H2295^3,IF(H2295&lt;735,666+13002/(738-H2295),IF(H2295&lt;900,545+17820/(H2295-731),650)))</f>
        <v>802.2771903895441</v>
      </c>
      <c r="K2295" s="12">
        <f>LambdaP*MassivSS/(dP/1000)/(J2295*RhoA)/(1+I2295/3)*(D2295-H2295)*DeltaT-(EXP(I2295/10)-1)*(D2295-D2294)</f>
        <v>0.17131661134819973</v>
      </c>
      <c r="L2295" s="24">
        <f>L2294+IF(Limit=Oui,MAX(0,O2294),O2294)</f>
        <v>642.59151701884821</v>
      </c>
      <c r="M2295" s="12">
        <f>Cp*RhoP/(N2295*RhoA)*dP/1000*MassivW</f>
        <v>0.35306021130601778</v>
      </c>
      <c r="N2295" s="24">
        <f>IF(L2295&lt;600,425+0.773*L2295-1.69/1000*L2295^2+2.22/1000^2*L2295^3,IF(L2295&lt;735,666+13002/(738-L2295),IF(L2295&lt;900,545+17820/(L2295-731),650)))</f>
        <v>802.2771903895441</v>
      </c>
      <c r="O2295" s="12">
        <f>LambdaP*MassivW/(dP/1000)/(N2295*RhoA)/(1+M2295/3)*(D2295-L2295)*DeltaT-(EXP(M2295/10)-1)*(D2295-D2294)</f>
        <v>0.17131661134819973</v>
      </c>
      <c r="P2295" s="24">
        <f>P2294+IF(Limit=Oui,MAX(0,S2294),S2294)</f>
        <v>642.59151701884821</v>
      </c>
      <c r="Q2295" s="12">
        <f>Cp*RhoP/(R2295*RhoA)*dP/1000*MassivSI</f>
        <v>0.35306021130601778</v>
      </c>
      <c r="R2295" s="24">
        <f>IF(P2295&lt;600,425+0.773*P2295-1.69/1000*P2295^2+2.22/1000^2*P2295^3,IF(P2295&lt;735,666+13002/(738-P2295),IF(P2295&lt;900,545+17820/(P2295-731),650)))</f>
        <v>802.2771903895441</v>
      </c>
      <c r="S2295" s="12">
        <f>LambdaP*MassivSI/(dP/1000)/(R2295*RhoA)/(1+Q2295/3)*(D2295-P2295)*DeltaT-(EXP(Q2295/10)-1)*(D2295-D2294)</f>
        <v>0.17131661134819973</v>
      </c>
    </row>
    <row r="2296" spans="2:19" x14ac:dyDescent="0.25">
      <c r="B2296" s="3">
        <f t="shared" si="140"/>
        <v>11390</v>
      </c>
      <c r="C2296" s="14">
        <f t="shared" si="141"/>
        <v>189.83333333333334</v>
      </c>
      <c r="D2296" s="11">
        <f t="shared" si="142"/>
        <v>1117.7031764313933</v>
      </c>
      <c r="E2296" s="11">
        <f t="shared" si="143"/>
        <v>642.76283363019638</v>
      </c>
      <c r="F2296" s="11">
        <f>L2296</f>
        <v>642.76283363019638</v>
      </c>
      <c r="G2296" s="11">
        <f>P2296</f>
        <v>642.76283363019638</v>
      </c>
      <c r="H2296" s="24">
        <f>H2295+IF(Limit=Oui,MAX(0,K2295),K2295)</f>
        <v>642.76283363019638</v>
      </c>
      <c r="I2296" s="12">
        <f>Cp*RhoP/(J2296*RhoA)*dP/1000*MassivSS</f>
        <v>0.35295236436480198</v>
      </c>
      <c r="J2296" s="24">
        <f>IF(H2296&lt;600,425+0.773*H2296-1.69/1000*H2296^2+2.22/1000^2*H2296^3,IF(H2296&lt;735,666+13002/(738-H2296),IF(H2296&lt;900,545+17820/(H2296-731),650)))</f>
        <v>802.52233151828091</v>
      </c>
      <c r="K2296" s="12">
        <f>LambdaP*MassivSS/(dP/1000)/(J2296*RhoA)/(1+I2296/3)*(D2296-H2296)*DeltaT-(EXP(I2296/10)-1)*(D2296-D2295)</f>
        <v>0.17123232732619972</v>
      </c>
      <c r="L2296" s="24">
        <f>L2295+IF(Limit=Oui,MAX(0,O2295),O2295)</f>
        <v>642.76283363019638</v>
      </c>
      <c r="M2296" s="12">
        <f>Cp*RhoP/(N2296*RhoA)*dP/1000*MassivW</f>
        <v>0.35295236436480198</v>
      </c>
      <c r="N2296" s="24">
        <f>IF(L2296&lt;600,425+0.773*L2296-1.69/1000*L2296^2+2.22/1000^2*L2296^3,IF(L2296&lt;735,666+13002/(738-L2296),IF(L2296&lt;900,545+17820/(L2296-731),650)))</f>
        <v>802.52233151828091</v>
      </c>
      <c r="O2296" s="12">
        <f>LambdaP*MassivW/(dP/1000)/(N2296*RhoA)/(1+M2296/3)*(D2296-L2296)*DeltaT-(EXP(M2296/10)-1)*(D2296-D2295)</f>
        <v>0.17123232732619972</v>
      </c>
      <c r="P2296" s="24">
        <f>P2295+IF(Limit=Oui,MAX(0,S2295),S2295)</f>
        <v>642.76283363019638</v>
      </c>
      <c r="Q2296" s="12">
        <f>Cp*RhoP/(R2296*RhoA)*dP/1000*MassivSI</f>
        <v>0.35295236436480198</v>
      </c>
      <c r="R2296" s="24">
        <f>IF(P2296&lt;600,425+0.773*P2296-1.69/1000*P2296^2+2.22/1000^2*P2296^3,IF(P2296&lt;735,666+13002/(738-P2296),IF(P2296&lt;900,545+17820/(P2296-731),650)))</f>
        <v>802.52233151828091</v>
      </c>
      <c r="S2296" s="12">
        <f>LambdaP*MassivSI/(dP/1000)/(R2296*RhoA)/(1+Q2296/3)*(D2296-P2296)*DeltaT-(EXP(Q2296/10)-1)*(D2296-D2295)</f>
        <v>0.17123232732619972</v>
      </c>
    </row>
    <row r="2297" spans="2:19" x14ac:dyDescent="0.25">
      <c r="B2297" s="3">
        <f t="shared" si="140"/>
        <v>11395</v>
      </c>
      <c r="C2297" s="14">
        <f t="shared" si="141"/>
        <v>189.91666666666666</v>
      </c>
      <c r="D2297" s="11">
        <f t="shared" si="142"/>
        <v>1117.7688920448402</v>
      </c>
      <c r="E2297" s="11">
        <f t="shared" si="143"/>
        <v>642.93406595752253</v>
      </c>
      <c r="F2297" s="11">
        <f>L2297</f>
        <v>642.93406595752253</v>
      </c>
      <c r="G2297" s="11">
        <f>P2297</f>
        <v>642.93406595752253</v>
      </c>
      <c r="H2297" s="24">
        <f>H2296+IF(Limit=Oui,MAX(0,K2296),K2296)</f>
        <v>642.93406595752253</v>
      </c>
      <c r="I2297" s="12">
        <f>Cp*RhoP/(J2297*RhoA)*dP/1000*MassivSS</f>
        <v>0.35284424824457367</v>
      </c>
      <c r="J2297" s="24">
        <f>IF(H2297&lt;600,425+0.773*H2297-1.69/1000*H2297^2+2.22/1000^2*H2297^3,IF(H2297&lt;735,666+13002/(738-H2297),IF(H2297&lt;900,545+17820/(H2297-731),650)))</f>
        <v>802.76823491988659</v>
      </c>
      <c r="K2297" s="12">
        <f>LambdaP*MassivSS/(dP/1000)/(J2297*RhoA)/(1+I2297/3)*(D2297-H2297)*DeltaT-(EXP(I2297/10)-1)*(D2297-D2296)</f>
        <v>0.1711479634454178</v>
      </c>
      <c r="L2297" s="24">
        <f>L2296+IF(Limit=Oui,MAX(0,O2296),O2296)</f>
        <v>642.93406595752253</v>
      </c>
      <c r="M2297" s="12">
        <f>Cp*RhoP/(N2297*RhoA)*dP/1000*MassivW</f>
        <v>0.35284424824457367</v>
      </c>
      <c r="N2297" s="24">
        <f>IF(L2297&lt;600,425+0.773*L2297-1.69/1000*L2297^2+2.22/1000^2*L2297^3,IF(L2297&lt;735,666+13002/(738-L2297),IF(L2297&lt;900,545+17820/(L2297-731),650)))</f>
        <v>802.76823491988659</v>
      </c>
      <c r="O2297" s="12">
        <f>LambdaP*MassivW/(dP/1000)/(N2297*RhoA)/(1+M2297/3)*(D2297-L2297)*DeltaT-(EXP(M2297/10)-1)*(D2297-D2296)</f>
        <v>0.1711479634454178</v>
      </c>
      <c r="P2297" s="24">
        <f>P2296+IF(Limit=Oui,MAX(0,S2296),S2296)</f>
        <v>642.93406595752253</v>
      </c>
      <c r="Q2297" s="12">
        <f>Cp*RhoP/(R2297*RhoA)*dP/1000*MassivSI</f>
        <v>0.35284424824457367</v>
      </c>
      <c r="R2297" s="24">
        <f>IF(P2297&lt;600,425+0.773*P2297-1.69/1000*P2297^2+2.22/1000^2*P2297^3,IF(P2297&lt;735,666+13002/(738-P2297),IF(P2297&lt;900,545+17820/(P2297-731),650)))</f>
        <v>802.76823491988659</v>
      </c>
      <c r="S2297" s="12">
        <f>LambdaP*MassivSI/(dP/1000)/(R2297*RhoA)/(1+Q2297/3)*(D2297-P2297)*DeltaT-(EXP(Q2297/10)-1)*(D2297-D2296)</f>
        <v>0.1711479634454178</v>
      </c>
    </row>
    <row r="2298" spans="2:19" x14ac:dyDescent="0.25">
      <c r="B2298" s="3">
        <f t="shared" si="140"/>
        <v>11400</v>
      </c>
      <c r="C2298" s="14">
        <f t="shared" si="141"/>
        <v>190</v>
      </c>
      <c r="D2298" s="11">
        <f t="shared" si="142"/>
        <v>1117.8345788482843</v>
      </c>
      <c r="E2298" s="11">
        <f t="shared" si="143"/>
        <v>643.10521392096791</v>
      </c>
      <c r="F2298" s="11">
        <f>L2298</f>
        <v>643.10521392096791</v>
      </c>
      <c r="G2298" s="11">
        <f>P2298</f>
        <v>643.10521392096791</v>
      </c>
      <c r="H2298" s="24">
        <f>H2297+IF(Limit=Oui,MAX(0,K2297),K2297)</f>
        <v>643.10521392096791</v>
      </c>
      <c r="I2298" s="12">
        <f>Cp*RhoP/(J2298*RhoA)*dP/1000*MassivSS</f>
        <v>0.35273586202638185</v>
      </c>
      <c r="J2298" s="24">
        <f>IF(H2298&lt;600,425+0.773*H2298-1.69/1000*H2298^2+2.22/1000^2*H2298^3,IF(H2298&lt;735,666+13002/(738-H2298),IF(H2298&lt;900,545+17820/(H2298-731),650)))</f>
        <v>803.01490395026997</v>
      </c>
      <c r="K2298" s="12">
        <f>LambdaP*MassivSS/(dP/1000)/(J2298*RhoA)/(1+I2298/3)*(D2298-H2298)*DeltaT-(EXP(I2298/10)-1)*(D2298-D2297)</f>
        <v>0.17106351938697581</v>
      </c>
      <c r="L2298" s="24">
        <f>L2297+IF(Limit=Oui,MAX(0,O2297),O2297)</f>
        <v>643.10521392096791</v>
      </c>
      <c r="M2298" s="12">
        <f>Cp*RhoP/(N2298*RhoA)*dP/1000*MassivW</f>
        <v>0.35273586202638185</v>
      </c>
      <c r="N2298" s="24">
        <f>IF(L2298&lt;600,425+0.773*L2298-1.69/1000*L2298^2+2.22/1000^2*L2298^3,IF(L2298&lt;735,666+13002/(738-L2298),IF(L2298&lt;900,545+17820/(L2298-731),650)))</f>
        <v>803.01490395026997</v>
      </c>
      <c r="O2298" s="12">
        <f>LambdaP*MassivW/(dP/1000)/(N2298*RhoA)/(1+M2298/3)*(D2298-L2298)*DeltaT-(EXP(M2298/10)-1)*(D2298-D2297)</f>
        <v>0.17106351938697581</v>
      </c>
      <c r="P2298" s="24">
        <f>P2297+IF(Limit=Oui,MAX(0,S2297),S2297)</f>
        <v>643.10521392096791</v>
      </c>
      <c r="Q2298" s="12">
        <f>Cp*RhoP/(R2298*RhoA)*dP/1000*MassivSI</f>
        <v>0.35273586202638185</v>
      </c>
      <c r="R2298" s="24">
        <f>IF(P2298&lt;600,425+0.773*P2298-1.69/1000*P2298^2+2.22/1000^2*P2298^3,IF(P2298&lt;735,666+13002/(738-P2298),IF(P2298&lt;900,545+17820/(P2298-731),650)))</f>
        <v>803.01490395026997</v>
      </c>
      <c r="S2298" s="12">
        <f>LambdaP*MassivSI/(dP/1000)/(R2298*RhoA)/(1+Q2298/3)*(D2298-P2298)*DeltaT-(EXP(Q2298/10)-1)*(D2298-D2297)</f>
        <v>0.17106351938697581</v>
      </c>
    </row>
    <row r="2299" spans="2:19" x14ac:dyDescent="0.25">
      <c r="B2299" s="3">
        <f t="shared" si="140"/>
        <v>11405</v>
      </c>
      <c r="C2299" s="14">
        <f t="shared" si="141"/>
        <v>190.08333333333334</v>
      </c>
      <c r="D2299" s="11">
        <f t="shared" si="142"/>
        <v>1117.900236866976</v>
      </c>
      <c r="E2299" s="11">
        <f t="shared" si="143"/>
        <v>643.27627744035487</v>
      </c>
      <c r="F2299" s="11">
        <f>L2299</f>
        <v>643.27627744035487</v>
      </c>
      <c r="G2299" s="11">
        <f>P2299</f>
        <v>643.27627744035487</v>
      </c>
      <c r="H2299" s="24">
        <f>H2298+IF(Limit=Oui,MAX(0,K2298),K2298)</f>
        <v>643.27627744035487</v>
      </c>
      <c r="I2299" s="12">
        <f>Cp*RhoP/(J2299*RhoA)*dP/1000*MassivSS</f>
        <v>0.35262720478746973</v>
      </c>
      <c r="J2299" s="24">
        <f>IF(H2299&lt;600,425+0.773*H2299-1.69/1000*H2299^2+2.22/1000^2*H2299^3,IF(H2299&lt;735,666+13002/(738-H2299),IF(H2299&lt;900,545+17820/(H2299-731),650)))</f>
        <v>803.26234198421594</v>
      </c>
      <c r="K2299" s="12">
        <f>LambdaP*MassivSS/(dP/1000)/(J2299*RhoA)/(1+I2299/3)*(D2299-H2299)*DeltaT-(EXP(I2299/10)-1)*(D2299-D2298)</f>
        <v>0.17097899483047233</v>
      </c>
      <c r="L2299" s="24">
        <f>L2298+IF(Limit=Oui,MAX(0,O2298),O2298)</f>
        <v>643.27627744035487</v>
      </c>
      <c r="M2299" s="12">
        <f>Cp*RhoP/(N2299*RhoA)*dP/1000*MassivW</f>
        <v>0.35262720478746973</v>
      </c>
      <c r="N2299" s="24">
        <f>IF(L2299&lt;600,425+0.773*L2299-1.69/1000*L2299^2+2.22/1000^2*L2299^3,IF(L2299&lt;735,666+13002/(738-L2299),IF(L2299&lt;900,545+17820/(L2299-731),650)))</f>
        <v>803.26234198421594</v>
      </c>
      <c r="O2299" s="12">
        <f>LambdaP*MassivW/(dP/1000)/(N2299*RhoA)/(1+M2299/3)*(D2299-L2299)*DeltaT-(EXP(M2299/10)-1)*(D2299-D2298)</f>
        <v>0.17097899483047233</v>
      </c>
      <c r="P2299" s="24">
        <f>P2298+IF(Limit=Oui,MAX(0,S2298),S2298)</f>
        <v>643.27627744035487</v>
      </c>
      <c r="Q2299" s="12">
        <f>Cp*RhoP/(R2299*RhoA)*dP/1000*MassivSI</f>
        <v>0.35262720478746973</v>
      </c>
      <c r="R2299" s="24">
        <f>IF(P2299&lt;600,425+0.773*P2299-1.69/1000*P2299^2+2.22/1000^2*P2299^3,IF(P2299&lt;735,666+13002/(738-P2299),IF(P2299&lt;900,545+17820/(P2299-731),650)))</f>
        <v>803.26234198421594</v>
      </c>
      <c r="S2299" s="12">
        <f>LambdaP*MassivSI/(dP/1000)/(R2299*RhoA)/(1+Q2299/3)*(D2299-P2299)*DeltaT-(EXP(Q2299/10)-1)*(D2299-D2298)</f>
        <v>0.17097899483047233</v>
      </c>
    </row>
    <row r="2300" spans="2:19" x14ac:dyDescent="0.25">
      <c r="B2300" s="3">
        <f t="shared" si="140"/>
        <v>11410</v>
      </c>
      <c r="C2300" s="14">
        <f t="shared" si="141"/>
        <v>190.16666666666666</v>
      </c>
      <c r="D2300" s="11">
        <f t="shared" si="142"/>
        <v>1117.9658661261317</v>
      </c>
      <c r="E2300" s="11">
        <f t="shared" si="143"/>
        <v>643.4472564351853</v>
      </c>
      <c r="F2300" s="11">
        <f>L2300</f>
        <v>643.4472564351853</v>
      </c>
      <c r="G2300" s="11">
        <f>P2300</f>
        <v>643.4472564351853</v>
      </c>
      <c r="H2300" s="24">
        <f>H2299+IF(Limit=Oui,MAX(0,K2299),K2299)</f>
        <v>643.4472564351853</v>
      </c>
      <c r="I2300" s="12">
        <f>Cp*RhoP/(J2300*RhoA)*dP/1000*MassivSS</f>
        <v>0.35251827560125781</v>
      </c>
      <c r="J2300" s="24">
        <f>IF(H2300&lt;600,425+0.773*H2300-1.69/1000*H2300^2+2.22/1000^2*H2300^3,IF(H2300&lt;735,666+13002/(738-H2300),IF(H2300&lt;900,545+17820/(H2300-731),650)))</f>
        <v>803.51055241551285</v>
      </c>
      <c r="K2300" s="12">
        <f>LambdaP*MassivSS/(dP/1000)/(J2300*RhoA)/(1+I2300/3)*(D2300-H2300)*DeltaT-(EXP(I2300/10)-1)*(D2300-D2299)</f>
        <v>0.17089438945408938</v>
      </c>
      <c r="L2300" s="24">
        <f>L2299+IF(Limit=Oui,MAX(0,O2299),O2299)</f>
        <v>643.4472564351853</v>
      </c>
      <c r="M2300" s="12">
        <f>Cp*RhoP/(N2300*RhoA)*dP/1000*MassivW</f>
        <v>0.35251827560125781</v>
      </c>
      <c r="N2300" s="24">
        <f>IF(L2300&lt;600,425+0.773*L2300-1.69/1000*L2300^2+2.22/1000^2*L2300^3,IF(L2300&lt;735,666+13002/(738-L2300),IF(L2300&lt;900,545+17820/(L2300-731),650)))</f>
        <v>803.51055241551285</v>
      </c>
      <c r="O2300" s="12">
        <f>LambdaP*MassivW/(dP/1000)/(N2300*RhoA)/(1+M2300/3)*(D2300-L2300)*DeltaT-(EXP(M2300/10)-1)*(D2300-D2299)</f>
        <v>0.17089438945408938</v>
      </c>
      <c r="P2300" s="24">
        <f>P2299+IF(Limit=Oui,MAX(0,S2299),S2299)</f>
        <v>643.4472564351853</v>
      </c>
      <c r="Q2300" s="12">
        <f>Cp*RhoP/(R2300*RhoA)*dP/1000*MassivSI</f>
        <v>0.35251827560125781</v>
      </c>
      <c r="R2300" s="24">
        <f>IF(P2300&lt;600,425+0.773*P2300-1.69/1000*P2300^2+2.22/1000^2*P2300^3,IF(P2300&lt;735,666+13002/(738-P2300),IF(P2300&lt;900,545+17820/(P2300-731),650)))</f>
        <v>803.51055241551285</v>
      </c>
      <c r="S2300" s="12">
        <f>LambdaP*MassivSI/(dP/1000)/(R2300*RhoA)/(1+Q2300/3)*(D2300-P2300)*DeltaT-(EXP(Q2300/10)-1)*(D2300-D2299)</f>
        <v>0.17089438945408938</v>
      </c>
    </row>
    <row r="2301" spans="2:19" x14ac:dyDescent="0.25">
      <c r="B2301" s="3">
        <f t="shared" si="140"/>
        <v>11415</v>
      </c>
      <c r="C2301" s="14">
        <f t="shared" si="141"/>
        <v>190.25</v>
      </c>
      <c r="D2301" s="11">
        <f t="shared" si="142"/>
        <v>1118.0314666509346</v>
      </c>
      <c r="E2301" s="11">
        <f t="shared" si="143"/>
        <v>643.61815082463943</v>
      </c>
      <c r="F2301" s="11">
        <f>L2301</f>
        <v>643.61815082463943</v>
      </c>
      <c r="G2301" s="11">
        <f>P2301</f>
        <v>643.61815082463943</v>
      </c>
      <c r="H2301" s="24">
        <f>H2300+IF(Limit=Oui,MAX(0,K2300),K2300)</f>
        <v>643.61815082463943</v>
      </c>
      <c r="I2301" s="12">
        <f>Cp*RhoP/(J2301*RhoA)*dP/1000*MassivSS</f>
        <v>0.35240907353732565</v>
      </c>
      <c r="J2301" s="24">
        <f>IF(H2301&lt;600,425+0.773*H2301-1.69/1000*H2301^2+2.22/1000^2*H2301^3,IF(H2301&lt;735,666+13002/(738-H2301),IF(H2301&lt;900,545+17820/(H2301-731),650)))</f>
        <v>803.75953865708232</v>
      </c>
      <c r="K2301" s="12">
        <f>LambdaP*MassivSS/(dP/1000)/(J2301*RhoA)/(1+I2301/3)*(D2301-H2301)*DeltaT-(EXP(I2301/10)-1)*(D2301-D2300)</f>
        <v>0.17080970293450368</v>
      </c>
      <c r="L2301" s="24">
        <f>L2300+IF(Limit=Oui,MAX(0,O2300),O2300)</f>
        <v>643.61815082463943</v>
      </c>
      <c r="M2301" s="12">
        <f>Cp*RhoP/(N2301*RhoA)*dP/1000*MassivW</f>
        <v>0.35240907353732565</v>
      </c>
      <c r="N2301" s="24">
        <f>IF(L2301&lt;600,425+0.773*L2301-1.69/1000*L2301^2+2.22/1000^2*L2301^3,IF(L2301&lt;735,666+13002/(738-L2301),IF(L2301&lt;900,545+17820/(L2301-731),650)))</f>
        <v>803.75953865708232</v>
      </c>
      <c r="O2301" s="12">
        <f>LambdaP*MassivW/(dP/1000)/(N2301*RhoA)/(1+M2301/3)*(D2301-L2301)*DeltaT-(EXP(M2301/10)-1)*(D2301-D2300)</f>
        <v>0.17080970293450368</v>
      </c>
      <c r="P2301" s="24">
        <f>P2300+IF(Limit=Oui,MAX(0,S2300),S2300)</f>
        <v>643.61815082463943</v>
      </c>
      <c r="Q2301" s="12">
        <f>Cp*RhoP/(R2301*RhoA)*dP/1000*MassivSI</f>
        <v>0.35240907353732565</v>
      </c>
      <c r="R2301" s="24">
        <f>IF(P2301&lt;600,425+0.773*P2301-1.69/1000*P2301^2+2.22/1000^2*P2301^3,IF(P2301&lt;735,666+13002/(738-P2301),IF(P2301&lt;900,545+17820/(P2301-731),650)))</f>
        <v>803.75953865708232</v>
      </c>
      <c r="S2301" s="12">
        <f>LambdaP*MassivSI/(dP/1000)/(R2301*RhoA)/(1+Q2301/3)*(D2301-P2301)*DeltaT-(EXP(Q2301/10)-1)*(D2301-D2300)</f>
        <v>0.17080970293450368</v>
      </c>
    </row>
    <row r="2302" spans="2:19" x14ac:dyDescent="0.25">
      <c r="B2302" s="3">
        <f t="shared" si="140"/>
        <v>11420</v>
      </c>
      <c r="C2302" s="14">
        <f t="shared" si="141"/>
        <v>190.33333333333334</v>
      </c>
      <c r="D2302" s="11">
        <f t="shared" si="142"/>
        <v>1118.0970384665354</v>
      </c>
      <c r="E2302" s="11">
        <f t="shared" si="143"/>
        <v>643.78896052757398</v>
      </c>
      <c r="F2302" s="11">
        <f>L2302</f>
        <v>643.78896052757398</v>
      </c>
      <c r="G2302" s="11">
        <f>P2302</f>
        <v>643.78896052757398</v>
      </c>
      <c r="H2302" s="24">
        <f>H2301+IF(Limit=Oui,MAX(0,K2301),K2301)</f>
        <v>643.78896052757398</v>
      </c>
      <c r="I2302" s="12">
        <f>Cp*RhoP/(J2302*RhoA)*dP/1000*MassivSS</f>
        <v>0.35229959766139507</v>
      </c>
      <c r="J2302" s="24">
        <f>IF(H2302&lt;600,425+0.773*H2302-1.69/1000*H2302^2+2.22/1000^2*H2302^3,IF(H2302&lt;735,666+13002/(738-H2302),IF(H2302&lt;900,545+17820/(H2302-731),650)))</f>
        <v>804.00930414110826</v>
      </c>
      <c r="K2302" s="12">
        <f>LambdaP*MassivSS/(dP/1000)/(J2302*RhoA)/(1+I2302/3)*(D2302-H2302)*DeltaT-(EXP(I2302/10)-1)*(D2302-D2301)</f>
        <v>0.17072493494687982</v>
      </c>
      <c r="L2302" s="24">
        <f>L2301+IF(Limit=Oui,MAX(0,O2301),O2301)</f>
        <v>643.78896052757398</v>
      </c>
      <c r="M2302" s="12">
        <f>Cp*RhoP/(N2302*RhoA)*dP/1000*MassivW</f>
        <v>0.35229959766139507</v>
      </c>
      <c r="N2302" s="24">
        <f>IF(L2302&lt;600,425+0.773*L2302-1.69/1000*L2302^2+2.22/1000^2*L2302^3,IF(L2302&lt;735,666+13002/(738-L2302),IF(L2302&lt;900,545+17820/(L2302-731),650)))</f>
        <v>804.00930414110826</v>
      </c>
      <c r="O2302" s="12">
        <f>LambdaP*MassivW/(dP/1000)/(N2302*RhoA)/(1+M2302/3)*(D2302-L2302)*DeltaT-(EXP(M2302/10)-1)*(D2302-D2301)</f>
        <v>0.17072493494687982</v>
      </c>
      <c r="P2302" s="24">
        <f>P2301+IF(Limit=Oui,MAX(0,S2301),S2301)</f>
        <v>643.78896052757398</v>
      </c>
      <c r="Q2302" s="12">
        <f>Cp*RhoP/(R2302*RhoA)*dP/1000*MassivSI</f>
        <v>0.35229959766139507</v>
      </c>
      <c r="R2302" s="24">
        <f>IF(P2302&lt;600,425+0.773*P2302-1.69/1000*P2302^2+2.22/1000^2*P2302^3,IF(P2302&lt;735,666+13002/(738-P2302),IF(P2302&lt;900,545+17820/(P2302-731),650)))</f>
        <v>804.00930414110826</v>
      </c>
      <c r="S2302" s="12">
        <f>LambdaP*MassivSI/(dP/1000)/(R2302*RhoA)/(1+Q2302/3)*(D2302-P2302)*DeltaT-(EXP(Q2302/10)-1)*(D2302-D2301)</f>
        <v>0.17072493494687982</v>
      </c>
    </row>
    <row r="2303" spans="2:19" x14ac:dyDescent="0.25">
      <c r="B2303" s="3">
        <f t="shared" si="140"/>
        <v>11425</v>
      </c>
      <c r="C2303" s="14">
        <f t="shared" si="141"/>
        <v>190.41666666666666</v>
      </c>
      <c r="D2303" s="11">
        <f t="shared" si="142"/>
        <v>1118.1625815980517</v>
      </c>
      <c r="E2303" s="11">
        <f t="shared" si="143"/>
        <v>643.95968546252084</v>
      </c>
      <c r="F2303" s="11">
        <f>L2303</f>
        <v>643.95968546252084</v>
      </c>
      <c r="G2303" s="11">
        <f>P2303</f>
        <v>643.95968546252084</v>
      </c>
      <c r="H2303" s="24">
        <f>H2302+IF(Limit=Oui,MAX(0,K2302),K2302)</f>
        <v>643.95968546252084</v>
      </c>
      <c r="I2303" s="12">
        <f>Cp*RhoP/(J2303*RhoA)*dP/1000*MassivSS</f>
        <v>0.35218984703531231</v>
      </c>
      <c r="J2303" s="24">
        <f>IF(H2303&lt;600,425+0.773*H2303-1.69/1000*H2303^2+2.22/1000^2*H2303^3,IF(H2303&lt;735,666+13002/(738-H2303),IF(H2303&lt;900,545+17820/(H2303-731),650)))</f>
        <v>804.2598523191682</v>
      </c>
      <c r="K2303" s="12">
        <f>LambdaP*MassivSS/(dP/1000)/(J2303*RhoA)/(1+I2303/3)*(D2303-H2303)*DeltaT-(EXP(I2303/10)-1)*(D2303-D2302)</f>
        <v>0.17064008516491172</v>
      </c>
      <c r="L2303" s="24">
        <f>L2302+IF(Limit=Oui,MAX(0,O2302),O2302)</f>
        <v>643.95968546252084</v>
      </c>
      <c r="M2303" s="12">
        <f>Cp*RhoP/(N2303*RhoA)*dP/1000*MassivW</f>
        <v>0.35218984703531231</v>
      </c>
      <c r="N2303" s="24">
        <f>IF(L2303&lt;600,425+0.773*L2303-1.69/1000*L2303^2+2.22/1000^2*L2303^3,IF(L2303&lt;735,666+13002/(738-L2303),IF(L2303&lt;900,545+17820/(L2303-731),650)))</f>
        <v>804.2598523191682</v>
      </c>
      <c r="O2303" s="12">
        <f>LambdaP*MassivW/(dP/1000)/(N2303*RhoA)/(1+M2303/3)*(D2303-L2303)*DeltaT-(EXP(M2303/10)-1)*(D2303-D2302)</f>
        <v>0.17064008516491172</v>
      </c>
      <c r="P2303" s="24">
        <f>P2302+IF(Limit=Oui,MAX(0,S2302),S2302)</f>
        <v>643.95968546252084</v>
      </c>
      <c r="Q2303" s="12">
        <f>Cp*RhoP/(R2303*RhoA)*dP/1000*MassivSI</f>
        <v>0.35218984703531231</v>
      </c>
      <c r="R2303" s="24">
        <f>IF(P2303&lt;600,425+0.773*P2303-1.69/1000*P2303^2+2.22/1000^2*P2303^3,IF(P2303&lt;735,666+13002/(738-P2303),IF(P2303&lt;900,545+17820/(P2303-731),650)))</f>
        <v>804.2598523191682</v>
      </c>
      <c r="S2303" s="12">
        <f>LambdaP*MassivSI/(dP/1000)/(R2303*RhoA)/(1+Q2303/3)*(D2303-P2303)*DeltaT-(EXP(Q2303/10)-1)*(D2303-D2302)</f>
        <v>0.17064008516491172</v>
      </c>
    </row>
    <row r="2304" spans="2:19" x14ac:dyDescent="0.25">
      <c r="B2304" s="3">
        <f t="shared" si="140"/>
        <v>11430</v>
      </c>
      <c r="C2304" s="14">
        <f t="shared" si="141"/>
        <v>190.5</v>
      </c>
      <c r="D2304" s="11">
        <f t="shared" si="142"/>
        <v>1118.2280960705675</v>
      </c>
      <c r="E2304" s="11">
        <f t="shared" si="143"/>
        <v>644.13032554768574</v>
      </c>
      <c r="F2304" s="11">
        <f>L2304</f>
        <v>644.13032554768574</v>
      </c>
      <c r="G2304" s="11">
        <f>P2304</f>
        <v>644.13032554768574</v>
      </c>
      <c r="H2304" s="24">
        <f>H2303+IF(Limit=Oui,MAX(0,K2303),K2303)</f>
        <v>644.13032554768574</v>
      </c>
      <c r="I2304" s="12">
        <f>Cp*RhoP/(J2304*RhoA)*dP/1000*MassivSS</f>
        <v>0.35207982071702992</v>
      </c>
      <c r="J2304" s="24">
        <f>IF(H2304&lt;600,425+0.773*H2304-1.69/1000*H2304^2+2.22/1000^2*H2304^3,IF(H2304&lt;735,666+13002/(738-H2304),IF(H2304&lt;900,545+17820/(H2304-731),650)))</f>
        <v>804.51118666236573</v>
      </c>
      <c r="K2304" s="12">
        <f>LambdaP*MassivSS/(dP/1000)/(J2304*RhoA)/(1+I2304/3)*(D2304-H2304)*DeltaT-(EXP(I2304/10)-1)*(D2304-D2303)</f>
        <v>0.17055515326079876</v>
      </c>
      <c r="L2304" s="24">
        <f>L2303+IF(Limit=Oui,MAX(0,O2303),O2303)</f>
        <v>644.13032554768574</v>
      </c>
      <c r="M2304" s="12">
        <f>Cp*RhoP/(N2304*RhoA)*dP/1000*MassivW</f>
        <v>0.35207982071702992</v>
      </c>
      <c r="N2304" s="24">
        <f>IF(L2304&lt;600,425+0.773*L2304-1.69/1000*L2304^2+2.22/1000^2*L2304^3,IF(L2304&lt;735,666+13002/(738-L2304),IF(L2304&lt;900,545+17820/(L2304-731),650)))</f>
        <v>804.51118666236573</v>
      </c>
      <c r="O2304" s="12">
        <f>LambdaP*MassivW/(dP/1000)/(N2304*RhoA)/(1+M2304/3)*(D2304-L2304)*DeltaT-(EXP(M2304/10)-1)*(D2304-D2303)</f>
        <v>0.17055515326079876</v>
      </c>
      <c r="P2304" s="24">
        <f>P2303+IF(Limit=Oui,MAX(0,S2303),S2303)</f>
        <v>644.13032554768574</v>
      </c>
      <c r="Q2304" s="12">
        <f>Cp*RhoP/(R2304*RhoA)*dP/1000*MassivSI</f>
        <v>0.35207982071702992</v>
      </c>
      <c r="R2304" s="24">
        <f>IF(P2304&lt;600,425+0.773*P2304-1.69/1000*P2304^2+2.22/1000^2*P2304^3,IF(P2304&lt;735,666+13002/(738-P2304),IF(P2304&lt;900,545+17820/(P2304-731),650)))</f>
        <v>804.51118666236573</v>
      </c>
      <c r="S2304" s="12">
        <f>LambdaP*MassivSI/(dP/1000)/(R2304*RhoA)/(1+Q2304/3)*(D2304-P2304)*DeltaT-(EXP(Q2304/10)-1)*(D2304-D2303)</f>
        <v>0.17055515326079876</v>
      </c>
    </row>
    <row r="2305" spans="2:19" x14ac:dyDescent="0.25">
      <c r="B2305" s="3">
        <f t="shared" si="140"/>
        <v>11435</v>
      </c>
      <c r="C2305" s="14">
        <f t="shared" si="141"/>
        <v>190.58333333333334</v>
      </c>
      <c r="D2305" s="11">
        <f t="shared" si="142"/>
        <v>1118.2935819091347</v>
      </c>
      <c r="E2305" s="11">
        <f t="shared" si="143"/>
        <v>644.30088070094655</v>
      </c>
      <c r="F2305" s="11">
        <f>L2305</f>
        <v>644.30088070094655</v>
      </c>
      <c r="G2305" s="11">
        <f>P2305</f>
        <v>644.30088070094655</v>
      </c>
      <c r="H2305" s="24">
        <f>H2304+IF(Limit=Oui,MAX(0,K2304),K2304)</f>
        <v>644.30088070094655</v>
      </c>
      <c r="I2305" s="12">
        <f>Cp*RhoP/(J2305*RhoA)*dP/1000*MassivSS</f>
        <v>0.35196951776058982</v>
      </c>
      <c r="J2305" s="24">
        <f>IF(H2305&lt;600,425+0.773*H2305-1.69/1000*H2305^2+2.22/1000^2*H2305^3,IF(H2305&lt;735,666+13002/(738-H2305),IF(H2305&lt;900,545+17820/(H2305-731),650)))</f>
        <v>804.76331066146258</v>
      </c>
      <c r="K2305" s="12">
        <f>LambdaP*MassivSS/(dP/1000)/(J2305*RhoA)/(1+I2305/3)*(D2305-H2305)*DeltaT-(EXP(I2305/10)-1)*(D2305-D2304)</f>
        <v>0.17047013890519011</v>
      </c>
      <c r="L2305" s="24">
        <f>L2304+IF(Limit=Oui,MAX(0,O2304),O2304)</f>
        <v>644.30088070094655</v>
      </c>
      <c r="M2305" s="12">
        <f>Cp*RhoP/(N2305*RhoA)*dP/1000*MassivW</f>
        <v>0.35196951776058982</v>
      </c>
      <c r="N2305" s="24">
        <f>IF(L2305&lt;600,425+0.773*L2305-1.69/1000*L2305^2+2.22/1000^2*L2305^3,IF(L2305&lt;735,666+13002/(738-L2305),IF(L2305&lt;900,545+17820/(L2305-731),650)))</f>
        <v>804.76331066146258</v>
      </c>
      <c r="O2305" s="12">
        <f>LambdaP*MassivW/(dP/1000)/(N2305*RhoA)/(1+M2305/3)*(D2305-L2305)*DeltaT-(EXP(M2305/10)-1)*(D2305-D2304)</f>
        <v>0.17047013890519011</v>
      </c>
      <c r="P2305" s="24">
        <f>P2304+IF(Limit=Oui,MAX(0,S2304),S2304)</f>
        <v>644.30088070094655</v>
      </c>
      <c r="Q2305" s="12">
        <f>Cp*RhoP/(R2305*RhoA)*dP/1000*MassivSI</f>
        <v>0.35196951776058982</v>
      </c>
      <c r="R2305" s="24">
        <f>IF(P2305&lt;600,425+0.773*P2305-1.69/1000*P2305^2+2.22/1000^2*P2305^3,IF(P2305&lt;735,666+13002/(738-P2305),IF(P2305&lt;900,545+17820/(P2305-731),650)))</f>
        <v>804.76331066146258</v>
      </c>
      <c r="S2305" s="12">
        <f>LambdaP*MassivSI/(dP/1000)/(R2305*RhoA)/(1+Q2305/3)*(D2305-P2305)*DeltaT-(EXP(Q2305/10)-1)*(D2305-D2304)</f>
        <v>0.17047013890519011</v>
      </c>
    </row>
    <row r="2306" spans="2:19" x14ac:dyDescent="0.25">
      <c r="B2306" s="3">
        <f t="shared" si="140"/>
        <v>11440</v>
      </c>
      <c r="C2306" s="14">
        <f t="shared" si="141"/>
        <v>190.66666666666666</v>
      </c>
      <c r="D2306" s="11">
        <f t="shared" si="142"/>
        <v>1118.359039138772</v>
      </c>
      <c r="E2306" s="11">
        <f t="shared" si="143"/>
        <v>644.47135083985177</v>
      </c>
      <c r="F2306" s="11">
        <f>L2306</f>
        <v>644.47135083985177</v>
      </c>
      <c r="G2306" s="11">
        <f>P2306</f>
        <v>644.47135083985177</v>
      </c>
      <c r="H2306" s="24">
        <f>H2305+IF(Limit=Oui,MAX(0,K2305),K2305)</f>
        <v>644.47135083985177</v>
      </c>
      <c r="I2306" s="12">
        <f>Cp*RhoP/(J2306*RhoA)*dP/1000*MassivSS</f>
        <v>0.35185893721610467</v>
      </c>
      <c r="J2306" s="24">
        <f>IF(H2306&lt;600,425+0.773*H2306-1.69/1000*H2306^2+2.22/1000^2*H2306^3,IF(H2306&lt;735,666+13002/(738-H2306),IF(H2306&lt;900,545+17820/(H2306-731),650)))</f>
        <v>805.01622782701372</v>
      </c>
      <c r="K2306" s="12">
        <f>LambdaP*MassivSS/(dP/1000)/(J2306*RhoA)/(1+I2306/3)*(D2306-H2306)*DeltaT-(EXP(I2306/10)-1)*(D2306-D2305)</f>
        <v>0.17038504176724226</v>
      </c>
      <c r="L2306" s="24">
        <f>L2305+IF(Limit=Oui,MAX(0,O2305),O2305)</f>
        <v>644.47135083985177</v>
      </c>
      <c r="M2306" s="12">
        <f>Cp*RhoP/(N2306*RhoA)*dP/1000*MassivW</f>
        <v>0.35185893721610467</v>
      </c>
      <c r="N2306" s="24">
        <f>IF(L2306&lt;600,425+0.773*L2306-1.69/1000*L2306^2+2.22/1000^2*L2306^3,IF(L2306&lt;735,666+13002/(738-L2306),IF(L2306&lt;900,545+17820/(L2306-731),650)))</f>
        <v>805.01622782701372</v>
      </c>
      <c r="O2306" s="12">
        <f>LambdaP*MassivW/(dP/1000)/(N2306*RhoA)/(1+M2306/3)*(D2306-L2306)*DeltaT-(EXP(M2306/10)-1)*(D2306-D2305)</f>
        <v>0.17038504176724226</v>
      </c>
      <c r="P2306" s="24">
        <f>P2305+IF(Limit=Oui,MAX(0,S2305),S2305)</f>
        <v>644.47135083985177</v>
      </c>
      <c r="Q2306" s="12">
        <f>Cp*RhoP/(R2306*RhoA)*dP/1000*MassivSI</f>
        <v>0.35185893721610467</v>
      </c>
      <c r="R2306" s="24">
        <f>IF(P2306&lt;600,425+0.773*P2306-1.69/1000*P2306^2+2.22/1000^2*P2306^3,IF(P2306&lt;735,666+13002/(738-P2306),IF(P2306&lt;900,545+17820/(P2306-731),650)))</f>
        <v>805.01622782701372</v>
      </c>
      <c r="S2306" s="12">
        <f>LambdaP*MassivSI/(dP/1000)/(R2306*RhoA)/(1+Q2306/3)*(D2306-P2306)*DeltaT-(EXP(Q2306/10)-1)*(D2306-D2305)</f>
        <v>0.17038504176724226</v>
      </c>
    </row>
    <row r="2307" spans="2:19" x14ac:dyDescent="0.25">
      <c r="B2307" s="3">
        <f t="shared" si="140"/>
        <v>11445</v>
      </c>
      <c r="C2307" s="14">
        <f t="shared" si="141"/>
        <v>190.75</v>
      </c>
      <c r="D2307" s="11">
        <f t="shared" si="142"/>
        <v>1118.4244677844652</v>
      </c>
      <c r="E2307" s="11">
        <f t="shared" si="143"/>
        <v>644.64173588161896</v>
      </c>
      <c r="F2307" s="11">
        <f>L2307</f>
        <v>644.64173588161896</v>
      </c>
      <c r="G2307" s="11">
        <f>P2307</f>
        <v>644.64173588161896</v>
      </c>
      <c r="H2307" s="24">
        <f>H2306+IF(Limit=Oui,MAX(0,K2306),K2306)</f>
        <v>644.64173588161896</v>
      </c>
      <c r="I2307" s="12">
        <f>Cp*RhoP/(J2307*RhoA)*dP/1000*MassivSS</f>
        <v>0.35174807812974096</v>
      </c>
      <c r="J2307" s="24">
        <f>IF(H2307&lt;600,425+0.773*H2307-1.69/1000*H2307^2+2.22/1000^2*H2307^3,IF(H2307&lt;735,666+13002/(738-H2307),IF(H2307&lt;900,545+17820/(H2307-731),650)))</f>
        <v>805.26994168950137</v>
      </c>
      <c r="K2307" s="12">
        <f>LambdaP*MassivSS/(dP/1000)/(J2307*RhoA)/(1+I2307/3)*(D2307-H2307)*DeltaT-(EXP(I2307/10)-1)*(D2307-D2306)</f>
        <v>0.17029986151459531</v>
      </c>
      <c r="L2307" s="24">
        <f>L2306+IF(Limit=Oui,MAX(0,O2306),O2306)</f>
        <v>644.64173588161896</v>
      </c>
      <c r="M2307" s="12">
        <f>Cp*RhoP/(N2307*RhoA)*dP/1000*MassivW</f>
        <v>0.35174807812974096</v>
      </c>
      <c r="N2307" s="24">
        <f>IF(L2307&lt;600,425+0.773*L2307-1.69/1000*L2307^2+2.22/1000^2*L2307^3,IF(L2307&lt;735,666+13002/(738-L2307),IF(L2307&lt;900,545+17820/(L2307-731),650)))</f>
        <v>805.26994168950137</v>
      </c>
      <c r="O2307" s="12">
        <f>LambdaP*MassivW/(dP/1000)/(N2307*RhoA)/(1+M2307/3)*(D2307-L2307)*DeltaT-(EXP(M2307/10)-1)*(D2307-D2306)</f>
        <v>0.17029986151459531</v>
      </c>
      <c r="P2307" s="24">
        <f>P2306+IF(Limit=Oui,MAX(0,S2306),S2306)</f>
        <v>644.64173588161896</v>
      </c>
      <c r="Q2307" s="12">
        <f>Cp*RhoP/(R2307*RhoA)*dP/1000*MassivSI</f>
        <v>0.35174807812974096</v>
      </c>
      <c r="R2307" s="24">
        <f>IF(P2307&lt;600,425+0.773*P2307-1.69/1000*P2307^2+2.22/1000^2*P2307^3,IF(P2307&lt;735,666+13002/(738-P2307),IF(P2307&lt;900,545+17820/(P2307-731),650)))</f>
        <v>805.26994168950137</v>
      </c>
      <c r="S2307" s="12">
        <f>LambdaP*MassivSI/(dP/1000)/(R2307*RhoA)/(1+Q2307/3)*(D2307-P2307)*DeltaT-(EXP(Q2307/10)-1)*(D2307-D2306)</f>
        <v>0.17029986151459531</v>
      </c>
    </row>
    <row r="2308" spans="2:19" x14ac:dyDescent="0.25">
      <c r="B2308" s="3">
        <f t="shared" si="140"/>
        <v>11450</v>
      </c>
      <c r="C2308" s="14">
        <f t="shared" si="141"/>
        <v>190.83333333333334</v>
      </c>
      <c r="D2308" s="11">
        <f t="shared" si="142"/>
        <v>1118.4898678711677</v>
      </c>
      <c r="E2308" s="11">
        <f t="shared" si="143"/>
        <v>644.81203574313361</v>
      </c>
      <c r="F2308" s="11">
        <f>L2308</f>
        <v>644.81203574313361</v>
      </c>
      <c r="G2308" s="11">
        <f>P2308</f>
        <v>644.81203574313361</v>
      </c>
      <c r="H2308" s="24">
        <f>H2307+IF(Limit=Oui,MAX(0,K2307),K2307)</f>
        <v>644.81203574313361</v>
      </c>
      <c r="I2308" s="12">
        <f>Cp*RhoP/(J2308*RhoA)*dP/1000*MassivSS</f>
        <v>0.35163693954369957</v>
      </c>
      <c r="J2308" s="24">
        <f>IF(H2308&lt;600,425+0.773*H2308-1.69/1000*H2308^2+2.22/1000^2*H2308^3,IF(H2308&lt;735,666+13002/(738-H2308),IF(H2308&lt;900,545+17820/(H2308-731),650)))</f>
        <v>805.52445579947266</v>
      </c>
      <c r="K2308" s="12">
        <f>LambdaP*MassivSS/(dP/1000)/(J2308*RhoA)/(1+I2308/3)*(D2308-H2308)*DeltaT-(EXP(I2308/10)-1)*(D2308-D2307)</f>
        <v>0.17021459781331674</v>
      </c>
      <c r="L2308" s="24">
        <f>L2307+IF(Limit=Oui,MAX(0,O2307),O2307)</f>
        <v>644.81203574313361</v>
      </c>
      <c r="M2308" s="12">
        <f>Cp*RhoP/(N2308*RhoA)*dP/1000*MassivW</f>
        <v>0.35163693954369957</v>
      </c>
      <c r="N2308" s="24">
        <f>IF(L2308&lt;600,425+0.773*L2308-1.69/1000*L2308^2+2.22/1000^2*L2308^3,IF(L2308&lt;735,666+13002/(738-L2308),IF(L2308&lt;900,545+17820/(L2308-731),650)))</f>
        <v>805.52445579947266</v>
      </c>
      <c r="O2308" s="12">
        <f>LambdaP*MassivW/(dP/1000)/(N2308*RhoA)/(1+M2308/3)*(D2308-L2308)*DeltaT-(EXP(M2308/10)-1)*(D2308-D2307)</f>
        <v>0.17021459781331674</v>
      </c>
      <c r="P2308" s="24">
        <f>P2307+IF(Limit=Oui,MAX(0,S2307),S2307)</f>
        <v>644.81203574313361</v>
      </c>
      <c r="Q2308" s="12">
        <f>Cp*RhoP/(R2308*RhoA)*dP/1000*MassivSI</f>
        <v>0.35163693954369957</v>
      </c>
      <c r="R2308" s="24">
        <f>IF(P2308&lt;600,425+0.773*P2308-1.69/1000*P2308^2+2.22/1000^2*P2308^3,IF(P2308&lt;735,666+13002/(738-P2308),IF(P2308&lt;900,545+17820/(P2308-731),650)))</f>
        <v>805.52445579947266</v>
      </c>
      <c r="S2308" s="12">
        <f>LambdaP*MassivSI/(dP/1000)/(R2308*RhoA)/(1+Q2308/3)*(D2308-P2308)*DeltaT-(EXP(Q2308/10)-1)*(D2308-D2307)</f>
        <v>0.17021459781331674</v>
      </c>
    </row>
    <row r="2309" spans="2:19" x14ac:dyDescent="0.25">
      <c r="B2309" s="3">
        <f t="shared" si="140"/>
        <v>11455</v>
      </c>
      <c r="C2309" s="14">
        <f t="shared" si="141"/>
        <v>190.91666666666666</v>
      </c>
      <c r="D2309" s="11">
        <f t="shared" si="142"/>
        <v>1118.5552394238</v>
      </c>
      <c r="E2309" s="11">
        <f t="shared" si="143"/>
        <v>644.98225034094696</v>
      </c>
      <c r="F2309" s="11">
        <f>L2309</f>
        <v>644.98225034094696</v>
      </c>
      <c r="G2309" s="11">
        <f>P2309</f>
        <v>644.98225034094696</v>
      </c>
      <c r="H2309" s="24">
        <f>H2308+IF(Limit=Oui,MAX(0,K2308),K2308)</f>
        <v>644.98225034094696</v>
      </c>
      <c r="I2309" s="12">
        <f>Cp*RhoP/(J2309*RhoA)*dP/1000*MassivSS</f>
        <v>0.35152552049619912</v>
      </c>
      <c r="J2309" s="24">
        <f>IF(H2309&lt;600,425+0.773*H2309-1.69/1000*H2309^2+2.22/1000^2*H2309^3,IF(H2309&lt;735,666+13002/(738-H2309),IF(H2309&lt;900,545+17820/(H2309-731),650)))</f>
        <v>805.77977372767555</v>
      </c>
      <c r="K2309" s="12">
        <f>LambdaP*MassivSS/(dP/1000)/(J2309*RhoA)/(1+I2309/3)*(D2309-H2309)*DeltaT-(EXP(I2309/10)-1)*(D2309-D2308)</f>
        <v>0.17012925032797557</v>
      </c>
      <c r="L2309" s="24">
        <f>L2308+IF(Limit=Oui,MAX(0,O2308),O2308)</f>
        <v>644.98225034094696</v>
      </c>
      <c r="M2309" s="12">
        <f>Cp*RhoP/(N2309*RhoA)*dP/1000*MassivW</f>
        <v>0.35152552049619912</v>
      </c>
      <c r="N2309" s="24">
        <f>IF(L2309&lt;600,425+0.773*L2309-1.69/1000*L2309^2+2.22/1000^2*L2309^3,IF(L2309&lt;735,666+13002/(738-L2309),IF(L2309&lt;900,545+17820/(L2309-731),650)))</f>
        <v>805.77977372767555</v>
      </c>
      <c r="O2309" s="12">
        <f>LambdaP*MassivW/(dP/1000)/(N2309*RhoA)/(1+M2309/3)*(D2309-L2309)*DeltaT-(EXP(M2309/10)-1)*(D2309-D2308)</f>
        <v>0.17012925032797557</v>
      </c>
      <c r="P2309" s="24">
        <f>P2308+IF(Limit=Oui,MAX(0,S2308),S2308)</f>
        <v>644.98225034094696</v>
      </c>
      <c r="Q2309" s="12">
        <f>Cp*RhoP/(R2309*RhoA)*dP/1000*MassivSI</f>
        <v>0.35152552049619912</v>
      </c>
      <c r="R2309" s="24">
        <f>IF(P2309&lt;600,425+0.773*P2309-1.69/1000*P2309^2+2.22/1000^2*P2309^3,IF(P2309&lt;735,666+13002/(738-P2309),IF(P2309&lt;900,545+17820/(P2309-731),650)))</f>
        <v>805.77977372767555</v>
      </c>
      <c r="S2309" s="12">
        <f>LambdaP*MassivSI/(dP/1000)/(R2309*RhoA)/(1+Q2309/3)*(D2309-P2309)*DeltaT-(EXP(Q2309/10)-1)*(D2309-D2308)</f>
        <v>0.17012925032797557</v>
      </c>
    </row>
    <row r="2310" spans="2:19" x14ac:dyDescent="0.25">
      <c r="B2310" s="3">
        <f t="shared" si="140"/>
        <v>11460</v>
      </c>
      <c r="C2310" s="14">
        <f t="shared" si="141"/>
        <v>191</v>
      </c>
      <c r="D2310" s="11">
        <f t="shared" si="142"/>
        <v>1118.6205824672504</v>
      </c>
      <c r="E2310" s="11">
        <f t="shared" si="143"/>
        <v>645.15237959127489</v>
      </c>
      <c r="F2310" s="11">
        <f>L2310</f>
        <v>645.15237959127489</v>
      </c>
      <c r="G2310" s="11">
        <f>P2310</f>
        <v>645.15237959127489</v>
      </c>
      <c r="H2310" s="24">
        <f>H2309+IF(Limit=Oui,MAX(0,K2309),K2309)</f>
        <v>645.15237959127489</v>
      </c>
      <c r="I2310" s="12">
        <f>Cp*RhoP/(J2310*RhoA)*dP/1000*MassivSS</f>
        <v>0.35141382002145705</v>
      </c>
      <c r="J2310" s="24">
        <f>IF(H2310&lt;600,425+0.773*H2310-1.69/1000*H2310^2+2.22/1000^2*H2310^3,IF(H2310&lt;735,666+13002/(738-H2310),IF(H2310&lt;900,545+17820/(H2310-731),650)))</f>
        <v>806.03589906519755</v>
      </c>
      <c r="K2310" s="12">
        <f>LambdaP*MassivSS/(dP/1000)/(J2310*RhoA)/(1+I2310/3)*(D2310-H2310)*DeltaT-(EXP(I2310/10)-1)*(D2310-D2309)</f>
        <v>0.17004381872155347</v>
      </c>
      <c r="L2310" s="24">
        <f>L2309+IF(Limit=Oui,MAX(0,O2309),O2309)</f>
        <v>645.15237959127489</v>
      </c>
      <c r="M2310" s="12">
        <f>Cp*RhoP/(N2310*RhoA)*dP/1000*MassivW</f>
        <v>0.35141382002145705</v>
      </c>
      <c r="N2310" s="24">
        <f>IF(L2310&lt;600,425+0.773*L2310-1.69/1000*L2310^2+2.22/1000^2*L2310^3,IF(L2310&lt;735,666+13002/(738-L2310),IF(L2310&lt;900,545+17820/(L2310-731),650)))</f>
        <v>806.03589906519755</v>
      </c>
      <c r="O2310" s="12">
        <f>LambdaP*MassivW/(dP/1000)/(N2310*RhoA)/(1+M2310/3)*(D2310-L2310)*DeltaT-(EXP(M2310/10)-1)*(D2310-D2309)</f>
        <v>0.17004381872155347</v>
      </c>
      <c r="P2310" s="24">
        <f>P2309+IF(Limit=Oui,MAX(0,S2309),S2309)</f>
        <v>645.15237959127489</v>
      </c>
      <c r="Q2310" s="12">
        <f>Cp*RhoP/(R2310*RhoA)*dP/1000*MassivSI</f>
        <v>0.35141382002145705</v>
      </c>
      <c r="R2310" s="24">
        <f>IF(P2310&lt;600,425+0.773*P2310-1.69/1000*P2310^2+2.22/1000^2*P2310^3,IF(P2310&lt;735,666+13002/(738-P2310),IF(P2310&lt;900,545+17820/(P2310-731),650)))</f>
        <v>806.03589906519755</v>
      </c>
      <c r="S2310" s="12">
        <f>LambdaP*MassivSI/(dP/1000)/(R2310*RhoA)/(1+Q2310/3)*(D2310-P2310)*DeltaT-(EXP(Q2310/10)-1)*(D2310-D2309)</f>
        <v>0.17004381872155347</v>
      </c>
    </row>
    <row r="2311" spans="2:19" x14ac:dyDescent="0.25">
      <c r="B2311" s="3">
        <f t="shared" si="140"/>
        <v>11465</v>
      </c>
      <c r="C2311" s="14">
        <f t="shared" si="141"/>
        <v>191.08333333333334</v>
      </c>
      <c r="D2311" s="11">
        <f t="shared" si="142"/>
        <v>1118.6858970263738</v>
      </c>
      <c r="E2311" s="11">
        <f t="shared" si="143"/>
        <v>645.32242340999642</v>
      </c>
      <c r="F2311" s="11">
        <f>L2311</f>
        <v>645.32242340999642</v>
      </c>
      <c r="G2311" s="11">
        <f>P2311</f>
        <v>645.32242340999642</v>
      </c>
      <c r="H2311" s="24">
        <f>H2310+IF(Limit=Oui,MAX(0,K2310),K2310)</f>
        <v>645.32242340999642</v>
      </c>
      <c r="I2311" s="12">
        <f>Cp*RhoP/(J2311*RhoA)*dP/1000*MassivSS</f>
        <v>0.35130183714967173</v>
      </c>
      <c r="J2311" s="24">
        <f>IF(H2311&lt;600,425+0.773*H2311-1.69/1000*H2311^2+2.22/1000^2*H2311^3,IF(H2311&lt;735,666+13002/(738-H2311),IF(H2311&lt;900,545+17820/(H2311-731),650)))</f>
        <v>806.29283542360588</v>
      </c>
      <c r="K2311" s="12">
        <f>LambdaP*MassivSS/(dP/1000)/(J2311*RhoA)/(1+I2311/3)*(D2311-H2311)*DeltaT-(EXP(I2311/10)-1)*(D2311-D2310)</f>
        <v>0.16995830265552597</v>
      </c>
      <c r="L2311" s="24">
        <f>L2310+IF(Limit=Oui,MAX(0,O2310),O2310)</f>
        <v>645.32242340999642</v>
      </c>
      <c r="M2311" s="12">
        <f>Cp*RhoP/(N2311*RhoA)*dP/1000*MassivW</f>
        <v>0.35130183714967173</v>
      </c>
      <c r="N2311" s="24">
        <f>IF(L2311&lt;600,425+0.773*L2311-1.69/1000*L2311^2+2.22/1000^2*L2311^3,IF(L2311&lt;735,666+13002/(738-L2311),IF(L2311&lt;900,545+17820/(L2311-731),650)))</f>
        <v>806.29283542360588</v>
      </c>
      <c r="O2311" s="12">
        <f>LambdaP*MassivW/(dP/1000)/(N2311*RhoA)/(1+M2311/3)*(D2311-L2311)*DeltaT-(EXP(M2311/10)-1)*(D2311-D2310)</f>
        <v>0.16995830265552597</v>
      </c>
      <c r="P2311" s="24">
        <f>P2310+IF(Limit=Oui,MAX(0,S2310),S2310)</f>
        <v>645.32242340999642</v>
      </c>
      <c r="Q2311" s="12">
        <f>Cp*RhoP/(R2311*RhoA)*dP/1000*MassivSI</f>
        <v>0.35130183714967173</v>
      </c>
      <c r="R2311" s="24">
        <f>IF(P2311&lt;600,425+0.773*P2311-1.69/1000*P2311^2+2.22/1000^2*P2311^3,IF(P2311&lt;735,666+13002/(738-P2311),IF(P2311&lt;900,545+17820/(P2311-731),650)))</f>
        <v>806.29283542360588</v>
      </c>
      <c r="S2311" s="12">
        <f>LambdaP*MassivSI/(dP/1000)/(R2311*RhoA)/(1+Q2311/3)*(D2311-P2311)*DeltaT-(EXP(Q2311/10)-1)*(D2311-D2310)</f>
        <v>0.16995830265552597</v>
      </c>
    </row>
    <row r="2312" spans="2:19" x14ac:dyDescent="0.25">
      <c r="B2312" s="3">
        <f t="shared" si="140"/>
        <v>11470</v>
      </c>
      <c r="C2312" s="14">
        <f t="shared" si="141"/>
        <v>191.16666666666666</v>
      </c>
      <c r="D2312" s="11">
        <f t="shared" si="142"/>
        <v>1118.7511831259935</v>
      </c>
      <c r="E2312" s="11">
        <f t="shared" si="143"/>
        <v>645.49238171265199</v>
      </c>
      <c r="F2312" s="11">
        <f>L2312</f>
        <v>645.49238171265199</v>
      </c>
      <c r="G2312" s="11">
        <f>P2312</f>
        <v>645.49238171265199</v>
      </c>
      <c r="H2312" s="24">
        <f>H2311+IF(Limit=Oui,MAX(0,K2311),K2311)</f>
        <v>645.49238171265199</v>
      </c>
      <c r="I2312" s="12">
        <f>Cp*RhoP/(J2312*RhoA)*dP/1000*MassivSS</f>
        <v>0.35118957090700381</v>
      </c>
      <c r="J2312" s="24">
        <f>IF(H2312&lt;600,425+0.773*H2312-1.69/1000*H2312^2+2.22/1000^2*H2312^3,IF(H2312&lt;735,666+13002/(738-H2312),IF(H2312&lt;900,545+17820/(H2312-731),650)))</f>
        <v>806.55058643508767</v>
      </c>
      <c r="K2312" s="12">
        <f>LambdaP*MassivSS/(dP/1000)/(J2312*RhoA)/(1+I2312/3)*(D2312-H2312)*DeltaT-(EXP(I2312/10)-1)*(D2312-D2311)</f>
        <v>0.16987270178974209</v>
      </c>
      <c r="L2312" s="24">
        <f>L2311+IF(Limit=Oui,MAX(0,O2311),O2311)</f>
        <v>645.49238171265199</v>
      </c>
      <c r="M2312" s="12">
        <f>Cp*RhoP/(N2312*RhoA)*dP/1000*MassivW</f>
        <v>0.35118957090700381</v>
      </c>
      <c r="N2312" s="24">
        <f>IF(L2312&lt;600,425+0.773*L2312-1.69/1000*L2312^2+2.22/1000^2*L2312^3,IF(L2312&lt;735,666+13002/(738-L2312),IF(L2312&lt;900,545+17820/(L2312-731),650)))</f>
        <v>806.55058643508767</v>
      </c>
      <c r="O2312" s="12">
        <f>LambdaP*MassivW/(dP/1000)/(N2312*RhoA)/(1+M2312/3)*(D2312-L2312)*DeltaT-(EXP(M2312/10)-1)*(D2312-D2311)</f>
        <v>0.16987270178974209</v>
      </c>
      <c r="P2312" s="24">
        <f>P2311+IF(Limit=Oui,MAX(0,S2311),S2311)</f>
        <v>645.49238171265199</v>
      </c>
      <c r="Q2312" s="12">
        <f>Cp*RhoP/(R2312*RhoA)*dP/1000*MassivSI</f>
        <v>0.35118957090700381</v>
      </c>
      <c r="R2312" s="24">
        <f>IF(P2312&lt;600,425+0.773*P2312-1.69/1000*P2312^2+2.22/1000^2*P2312^3,IF(P2312&lt;735,666+13002/(738-P2312),IF(P2312&lt;900,545+17820/(P2312-731),650)))</f>
        <v>806.55058643508767</v>
      </c>
      <c r="S2312" s="12">
        <f>LambdaP*MassivSI/(dP/1000)/(R2312*RhoA)/(1+Q2312/3)*(D2312-P2312)*DeltaT-(EXP(Q2312/10)-1)*(D2312-D2311)</f>
        <v>0.16987270178974209</v>
      </c>
    </row>
    <row r="2313" spans="2:19" x14ac:dyDescent="0.25">
      <c r="B2313" s="3">
        <f t="shared" si="140"/>
        <v>11475</v>
      </c>
      <c r="C2313" s="14">
        <f t="shared" si="141"/>
        <v>191.25</v>
      </c>
      <c r="D2313" s="11">
        <f t="shared" si="142"/>
        <v>1118.8164407909001</v>
      </c>
      <c r="E2313" s="11">
        <f t="shared" si="143"/>
        <v>645.66225441444169</v>
      </c>
      <c r="F2313" s="11">
        <f>L2313</f>
        <v>645.66225441444169</v>
      </c>
      <c r="G2313" s="11">
        <f>P2313</f>
        <v>645.66225441444169</v>
      </c>
      <c r="H2313" s="24">
        <f>H2312+IF(Limit=Oui,MAX(0,K2312),K2312)</f>
        <v>645.66225441444169</v>
      </c>
      <c r="I2313" s="12">
        <f>Cp*RhoP/(J2313*RhoA)*dP/1000*MassivSS</f>
        <v>0.3510770203155581</v>
      </c>
      <c r="J2313" s="24">
        <f>IF(H2313&lt;600,425+0.773*H2313-1.69/1000*H2313^2+2.22/1000^2*H2313^3,IF(H2313&lt;735,666+13002/(738-H2313),IF(H2313&lt;900,545+17820/(H2313-731),650)))</f>
        <v>806.80915575259098</v>
      </c>
      <c r="K2313" s="12">
        <f>LambdaP*MassivSS/(dP/1000)/(J2313*RhoA)/(1+I2313/3)*(D2313-H2313)*DeltaT-(EXP(I2313/10)-1)*(D2313-D2312)</f>
        <v>0.16978701578252198</v>
      </c>
      <c r="L2313" s="24">
        <f>L2312+IF(Limit=Oui,MAX(0,O2312),O2312)</f>
        <v>645.66225441444169</v>
      </c>
      <c r="M2313" s="12">
        <f>Cp*RhoP/(N2313*RhoA)*dP/1000*MassivW</f>
        <v>0.3510770203155581</v>
      </c>
      <c r="N2313" s="24">
        <f>IF(L2313&lt;600,425+0.773*L2313-1.69/1000*L2313^2+2.22/1000^2*L2313^3,IF(L2313&lt;735,666+13002/(738-L2313),IF(L2313&lt;900,545+17820/(L2313-731),650)))</f>
        <v>806.80915575259098</v>
      </c>
      <c r="O2313" s="12">
        <f>LambdaP*MassivW/(dP/1000)/(N2313*RhoA)/(1+M2313/3)*(D2313-L2313)*DeltaT-(EXP(M2313/10)-1)*(D2313-D2312)</f>
        <v>0.16978701578252198</v>
      </c>
      <c r="P2313" s="24">
        <f>P2312+IF(Limit=Oui,MAX(0,S2312),S2312)</f>
        <v>645.66225441444169</v>
      </c>
      <c r="Q2313" s="12">
        <f>Cp*RhoP/(R2313*RhoA)*dP/1000*MassivSI</f>
        <v>0.3510770203155581</v>
      </c>
      <c r="R2313" s="24">
        <f>IF(P2313&lt;600,425+0.773*P2313-1.69/1000*P2313^2+2.22/1000^2*P2313^3,IF(P2313&lt;735,666+13002/(738-P2313),IF(P2313&lt;900,545+17820/(P2313-731),650)))</f>
        <v>806.80915575259098</v>
      </c>
      <c r="S2313" s="12">
        <f>LambdaP*MassivSI/(dP/1000)/(R2313*RhoA)/(1+Q2313/3)*(D2313-P2313)*DeltaT-(EXP(Q2313/10)-1)*(D2313-D2312)</f>
        <v>0.16978701578252198</v>
      </c>
    </row>
    <row r="2314" spans="2:19" x14ac:dyDescent="0.25">
      <c r="B2314" s="3">
        <f t="shared" si="140"/>
        <v>11480</v>
      </c>
      <c r="C2314" s="14">
        <f t="shared" si="141"/>
        <v>191.33333333333334</v>
      </c>
      <c r="D2314" s="11">
        <f t="shared" si="142"/>
        <v>1118.8816700458513</v>
      </c>
      <c r="E2314" s="11">
        <f t="shared" si="143"/>
        <v>645.83204143022419</v>
      </c>
      <c r="F2314" s="11">
        <f>L2314</f>
        <v>645.83204143022419</v>
      </c>
      <c r="G2314" s="11">
        <f>P2314</f>
        <v>645.83204143022419</v>
      </c>
      <c r="H2314" s="24">
        <f>H2313+IF(Limit=Oui,MAX(0,K2313),K2313)</f>
        <v>645.83204143022419</v>
      </c>
      <c r="I2314" s="12">
        <f>Cp*RhoP/(J2314*RhoA)*dP/1000*MassivSS</f>
        <v>0.35096418439336524</v>
      </c>
      <c r="J2314" s="24">
        <f>IF(H2314&lt;600,425+0.773*H2314-1.69/1000*H2314^2+2.22/1000^2*H2314^3,IF(H2314&lt;735,666+13002/(738-H2314),IF(H2314&lt;900,545+17820/(H2314-731),650)))</f>
        <v>807.06854704996886</v>
      </c>
      <c r="K2314" s="12">
        <f>LambdaP*MassivSS/(dP/1000)/(J2314*RhoA)/(1+I2314/3)*(D2314-H2314)*DeltaT-(EXP(I2314/10)-1)*(D2314-D2313)</f>
        <v>0.16970124429060832</v>
      </c>
      <c r="L2314" s="24">
        <f>L2313+IF(Limit=Oui,MAX(0,O2313),O2313)</f>
        <v>645.83204143022419</v>
      </c>
      <c r="M2314" s="12">
        <f>Cp*RhoP/(N2314*RhoA)*dP/1000*MassivW</f>
        <v>0.35096418439336524</v>
      </c>
      <c r="N2314" s="24">
        <f>IF(L2314&lt;600,425+0.773*L2314-1.69/1000*L2314^2+2.22/1000^2*L2314^3,IF(L2314&lt;735,666+13002/(738-L2314),IF(L2314&lt;900,545+17820/(L2314-731),650)))</f>
        <v>807.06854704996886</v>
      </c>
      <c r="O2314" s="12">
        <f>LambdaP*MassivW/(dP/1000)/(N2314*RhoA)/(1+M2314/3)*(D2314-L2314)*DeltaT-(EXP(M2314/10)-1)*(D2314-D2313)</f>
        <v>0.16970124429060832</v>
      </c>
      <c r="P2314" s="24">
        <f>P2313+IF(Limit=Oui,MAX(0,S2313),S2313)</f>
        <v>645.83204143022419</v>
      </c>
      <c r="Q2314" s="12">
        <f>Cp*RhoP/(R2314*RhoA)*dP/1000*MassivSI</f>
        <v>0.35096418439336524</v>
      </c>
      <c r="R2314" s="24">
        <f>IF(P2314&lt;600,425+0.773*P2314-1.69/1000*P2314^2+2.22/1000^2*P2314^3,IF(P2314&lt;735,666+13002/(738-P2314),IF(P2314&lt;900,545+17820/(P2314-731),650)))</f>
        <v>807.06854704996886</v>
      </c>
      <c r="S2314" s="12">
        <f>LambdaP*MassivSI/(dP/1000)/(R2314*RhoA)/(1+Q2314/3)*(D2314-P2314)*DeltaT-(EXP(Q2314/10)-1)*(D2314-D2313)</f>
        <v>0.16970124429060832</v>
      </c>
    </row>
    <row r="2315" spans="2:19" x14ac:dyDescent="0.25">
      <c r="B2315" s="3">
        <f t="shared" si="140"/>
        <v>11485</v>
      </c>
      <c r="C2315" s="14">
        <f t="shared" si="141"/>
        <v>191.41666666666666</v>
      </c>
      <c r="D2315" s="11">
        <f t="shared" si="142"/>
        <v>1118.9468709155731</v>
      </c>
      <c r="E2315" s="11">
        <f t="shared" si="143"/>
        <v>646.00174267451484</v>
      </c>
      <c r="F2315" s="11">
        <f>L2315</f>
        <v>646.00174267451484</v>
      </c>
      <c r="G2315" s="11">
        <f>P2315</f>
        <v>646.00174267451484</v>
      </c>
      <c r="H2315" s="24">
        <f>H2314+IF(Limit=Oui,MAX(0,K2314),K2314)</f>
        <v>646.00174267451484</v>
      </c>
      <c r="I2315" s="12">
        <f>Cp*RhoP/(J2315*RhoA)*dP/1000*MassivSS</f>
        <v>0.3508510621543629</v>
      </c>
      <c r="J2315" s="24">
        <f>IF(H2315&lt;600,425+0.773*H2315-1.69/1000*H2315^2+2.22/1000^2*H2315^3,IF(H2315&lt;735,666+13002/(738-H2315),IF(H2315&lt;900,545+17820/(H2315-731),650)))</f>
        <v>807.32876402212253</v>
      </c>
      <c r="K2315" s="12">
        <f>LambdaP*MassivSS/(dP/1000)/(J2315*RhoA)/(1+I2315/3)*(D2315-H2315)*DeltaT-(EXP(I2315/10)-1)*(D2315-D2314)</f>
        <v>0.16961538696912665</v>
      </c>
      <c r="L2315" s="24">
        <f>L2314+IF(Limit=Oui,MAX(0,O2314),O2314)</f>
        <v>646.00174267451484</v>
      </c>
      <c r="M2315" s="12">
        <f>Cp*RhoP/(N2315*RhoA)*dP/1000*MassivW</f>
        <v>0.3508510621543629</v>
      </c>
      <c r="N2315" s="24">
        <f>IF(L2315&lt;600,425+0.773*L2315-1.69/1000*L2315^2+2.22/1000^2*L2315^3,IF(L2315&lt;735,666+13002/(738-L2315),IF(L2315&lt;900,545+17820/(L2315-731),650)))</f>
        <v>807.32876402212253</v>
      </c>
      <c r="O2315" s="12">
        <f>LambdaP*MassivW/(dP/1000)/(N2315*RhoA)/(1+M2315/3)*(D2315-L2315)*DeltaT-(EXP(M2315/10)-1)*(D2315-D2314)</f>
        <v>0.16961538696912665</v>
      </c>
      <c r="P2315" s="24">
        <f>P2314+IF(Limit=Oui,MAX(0,S2314),S2314)</f>
        <v>646.00174267451484</v>
      </c>
      <c r="Q2315" s="12">
        <f>Cp*RhoP/(R2315*RhoA)*dP/1000*MassivSI</f>
        <v>0.3508510621543629</v>
      </c>
      <c r="R2315" s="24">
        <f>IF(P2315&lt;600,425+0.773*P2315-1.69/1000*P2315^2+2.22/1000^2*P2315^3,IF(P2315&lt;735,666+13002/(738-P2315),IF(P2315&lt;900,545+17820/(P2315-731),650)))</f>
        <v>807.32876402212253</v>
      </c>
      <c r="S2315" s="12">
        <f>LambdaP*MassivSI/(dP/1000)/(R2315*RhoA)/(1+Q2315/3)*(D2315-P2315)*DeltaT-(EXP(Q2315/10)-1)*(D2315-D2314)</f>
        <v>0.16961538696912665</v>
      </c>
    </row>
    <row r="2316" spans="2:19" x14ac:dyDescent="0.25">
      <c r="B2316" s="3">
        <f t="shared" si="140"/>
        <v>11490</v>
      </c>
      <c r="C2316" s="14">
        <f t="shared" si="141"/>
        <v>191.5</v>
      </c>
      <c r="D2316" s="11">
        <f t="shared" si="142"/>
        <v>1119.0120434247594</v>
      </c>
      <c r="E2316" s="11">
        <f t="shared" si="143"/>
        <v>646.17135806148394</v>
      </c>
      <c r="F2316" s="11">
        <f>L2316</f>
        <v>646.17135806148394</v>
      </c>
      <c r="G2316" s="11">
        <f>P2316</f>
        <v>646.17135806148394</v>
      </c>
      <c r="H2316" s="24">
        <f>H2315+IF(Limit=Oui,MAX(0,K2315),K2315)</f>
        <v>646.17135806148394</v>
      </c>
      <c r="I2316" s="12">
        <f>Cp*RhoP/(J2316*RhoA)*dP/1000*MassivSS</f>
        <v>0.35073765260837714</v>
      </c>
      <c r="J2316" s="24">
        <f>IF(H2316&lt;600,425+0.773*H2316-1.69/1000*H2316^2+2.22/1000^2*H2316^3,IF(H2316&lt;735,666+13002/(738-H2316),IF(H2316&lt;900,545+17820/(H2316-731),650)))</f>
        <v>807.58981038514651</v>
      </c>
      <c r="K2316" s="12">
        <f>LambdaP*MassivSS/(dP/1000)/(J2316*RhoA)/(1+I2316/3)*(D2316-H2316)*DeltaT-(EXP(I2316/10)-1)*(D2316-D2315)</f>
        <v>0.16952944347161814</v>
      </c>
      <c r="L2316" s="24">
        <f>L2315+IF(Limit=Oui,MAX(0,O2315),O2315)</f>
        <v>646.17135806148394</v>
      </c>
      <c r="M2316" s="12">
        <f>Cp*RhoP/(N2316*RhoA)*dP/1000*MassivW</f>
        <v>0.35073765260837714</v>
      </c>
      <c r="N2316" s="24">
        <f>IF(L2316&lt;600,425+0.773*L2316-1.69/1000*L2316^2+2.22/1000^2*L2316^3,IF(L2316&lt;735,666+13002/(738-L2316),IF(L2316&lt;900,545+17820/(L2316-731),650)))</f>
        <v>807.58981038514651</v>
      </c>
      <c r="O2316" s="12">
        <f>LambdaP*MassivW/(dP/1000)/(N2316*RhoA)/(1+M2316/3)*(D2316-L2316)*DeltaT-(EXP(M2316/10)-1)*(D2316-D2315)</f>
        <v>0.16952944347161814</v>
      </c>
      <c r="P2316" s="24">
        <f>P2315+IF(Limit=Oui,MAX(0,S2315),S2315)</f>
        <v>646.17135806148394</v>
      </c>
      <c r="Q2316" s="12">
        <f>Cp*RhoP/(R2316*RhoA)*dP/1000*MassivSI</f>
        <v>0.35073765260837714</v>
      </c>
      <c r="R2316" s="24">
        <f>IF(P2316&lt;600,425+0.773*P2316-1.69/1000*P2316^2+2.22/1000^2*P2316^3,IF(P2316&lt;735,666+13002/(738-P2316),IF(P2316&lt;900,545+17820/(P2316-731),650)))</f>
        <v>807.58981038514651</v>
      </c>
      <c r="S2316" s="12">
        <f>LambdaP*MassivSI/(dP/1000)/(R2316*RhoA)/(1+Q2316/3)*(D2316-P2316)*DeltaT-(EXP(Q2316/10)-1)*(D2316-D2315)</f>
        <v>0.16952944347161814</v>
      </c>
    </row>
    <row r="2317" spans="2:19" x14ac:dyDescent="0.25">
      <c r="B2317" s="3">
        <f t="shared" si="140"/>
        <v>11495</v>
      </c>
      <c r="C2317" s="14">
        <f t="shared" si="141"/>
        <v>191.58333333333334</v>
      </c>
      <c r="D2317" s="11">
        <f t="shared" si="142"/>
        <v>1119.0771875980711</v>
      </c>
      <c r="E2317" s="11">
        <f t="shared" si="143"/>
        <v>646.34088750495562</v>
      </c>
      <c r="F2317" s="11">
        <f>L2317</f>
        <v>646.34088750495562</v>
      </c>
      <c r="G2317" s="11">
        <f>P2317</f>
        <v>646.34088750495562</v>
      </c>
      <c r="H2317" s="24">
        <f>H2316+IF(Limit=Oui,MAX(0,K2316),K2316)</f>
        <v>646.34088750495562</v>
      </c>
      <c r="I2317" s="12">
        <f>Cp*RhoP/(J2317*RhoA)*dP/1000*MassivSS</f>
        <v>0.35062395476110392</v>
      </c>
      <c r="J2317" s="24">
        <f>IF(H2317&lt;600,425+0.773*H2317-1.69/1000*H2317^2+2.22/1000^2*H2317^3,IF(H2317&lt;735,666+13002/(738-H2317),IF(H2317&lt;900,545+17820/(H2317-731),650)))</f>
        <v>807.85168987647535</v>
      </c>
      <c r="K2317" s="12">
        <f>LambdaP*MassivSS/(dP/1000)/(J2317*RhoA)/(1+I2317/3)*(D2317-H2317)*DeltaT-(EXP(I2317/10)-1)*(D2317-D2316)</f>
        <v>0.16944341345006372</v>
      </c>
      <c r="L2317" s="24">
        <f>L2316+IF(Limit=Oui,MAX(0,O2316),O2316)</f>
        <v>646.34088750495562</v>
      </c>
      <c r="M2317" s="12">
        <f>Cp*RhoP/(N2317*RhoA)*dP/1000*MassivW</f>
        <v>0.35062395476110392</v>
      </c>
      <c r="N2317" s="24">
        <f>IF(L2317&lt;600,425+0.773*L2317-1.69/1000*L2317^2+2.22/1000^2*L2317^3,IF(L2317&lt;735,666+13002/(738-L2317),IF(L2317&lt;900,545+17820/(L2317-731),650)))</f>
        <v>807.85168987647535</v>
      </c>
      <c r="O2317" s="12">
        <f>LambdaP*MassivW/(dP/1000)/(N2317*RhoA)/(1+M2317/3)*(D2317-L2317)*DeltaT-(EXP(M2317/10)-1)*(D2317-D2316)</f>
        <v>0.16944341345006372</v>
      </c>
      <c r="P2317" s="24">
        <f>P2316+IF(Limit=Oui,MAX(0,S2316),S2316)</f>
        <v>646.34088750495562</v>
      </c>
      <c r="Q2317" s="12">
        <f>Cp*RhoP/(R2317*RhoA)*dP/1000*MassivSI</f>
        <v>0.35062395476110392</v>
      </c>
      <c r="R2317" s="24">
        <f>IF(P2317&lt;600,425+0.773*P2317-1.69/1000*P2317^2+2.22/1000^2*P2317^3,IF(P2317&lt;735,666+13002/(738-P2317),IF(P2317&lt;900,545+17820/(P2317-731),650)))</f>
        <v>807.85168987647535</v>
      </c>
      <c r="S2317" s="12">
        <f>LambdaP*MassivSI/(dP/1000)/(R2317*RhoA)/(1+Q2317/3)*(D2317-P2317)*DeltaT-(EXP(Q2317/10)-1)*(D2317-D2316)</f>
        <v>0.16944341345006372</v>
      </c>
    </row>
    <row r="2318" spans="2:19" x14ac:dyDescent="0.25">
      <c r="B2318" s="3">
        <f t="shared" si="140"/>
        <v>11500</v>
      </c>
      <c r="C2318" s="14">
        <f t="shared" si="141"/>
        <v>191.66666666666666</v>
      </c>
      <c r="D2318" s="11">
        <f t="shared" si="142"/>
        <v>1119.1423034601376</v>
      </c>
      <c r="E2318" s="11">
        <f t="shared" si="143"/>
        <v>646.51033091840566</v>
      </c>
      <c r="F2318" s="11">
        <f>L2318</f>
        <v>646.51033091840566</v>
      </c>
      <c r="G2318" s="11">
        <f>P2318</f>
        <v>646.51033091840566</v>
      </c>
      <c r="H2318" s="24">
        <f>H2317+IF(Limit=Oui,MAX(0,K2317),K2317)</f>
        <v>646.51033091840566</v>
      </c>
      <c r="I2318" s="12">
        <f>Cp*RhoP/(J2318*RhoA)*dP/1000*MassivSS</f>
        <v>0.35050996761409053</v>
      </c>
      <c r="J2318" s="24">
        <f>IF(H2318&lt;600,425+0.773*H2318-1.69/1000*H2318^2+2.22/1000^2*H2318^3,IF(H2318&lt;735,666+13002/(738-H2318),IF(H2318&lt;900,545+17820/(H2318-731),650)))</f>
        <v>808.11440625503042</v>
      </c>
      <c r="K2318" s="12">
        <f>LambdaP*MassivSS/(dP/1000)/(J2318*RhoA)/(1+I2318/3)*(D2318-H2318)*DeltaT-(EXP(I2318/10)-1)*(D2318-D2317)</f>
        <v>0.16935729655476389</v>
      </c>
      <c r="L2318" s="24">
        <f>L2317+IF(Limit=Oui,MAX(0,O2317),O2317)</f>
        <v>646.51033091840566</v>
      </c>
      <c r="M2318" s="12">
        <f>Cp*RhoP/(N2318*RhoA)*dP/1000*MassivW</f>
        <v>0.35050996761409053</v>
      </c>
      <c r="N2318" s="24">
        <f>IF(L2318&lt;600,425+0.773*L2318-1.69/1000*L2318^2+2.22/1000^2*L2318^3,IF(L2318&lt;735,666+13002/(738-L2318),IF(L2318&lt;900,545+17820/(L2318-731),650)))</f>
        <v>808.11440625503042</v>
      </c>
      <c r="O2318" s="12">
        <f>LambdaP*MassivW/(dP/1000)/(N2318*RhoA)/(1+M2318/3)*(D2318-L2318)*DeltaT-(EXP(M2318/10)-1)*(D2318-D2317)</f>
        <v>0.16935729655476389</v>
      </c>
      <c r="P2318" s="24">
        <f>P2317+IF(Limit=Oui,MAX(0,S2317),S2317)</f>
        <v>646.51033091840566</v>
      </c>
      <c r="Q2318" s="12">
        <f>Cp*RhoP/(R2318*RhoA)*dP/1000*MassivSI</f>
        <v>0.35050996761409053</v>
      </c>
      <c r="R2318" s="24">
        <f>IF(P2318&lt;600,425+0.773*P2318-1.69/1000*P2318^2+2.22/1000^2*P2318^3,IF(P2318&lt;735,666+13002/(738-P2318),IF(P2318&lt;900,545+17820/(P2318-731),650)))</f>
        <v>808.11440625503042</v>
      </c>
      <c r="S2318" s="12">
        <f>LambdaP*MassivSI/(dP/1000)/(R2318*RhoA)/(1+Q2318/3)*(D2318-P2318)*DeltaT-(EXP(Q2318/10)-1)*(D2318-D2317)</f>
        <v>0.16935729655476389</v>
      </c>
    </row>
    <row r="2319" spans="2:19" x14ac:dyDescent="0.25">
      <c r="B2319" s="3">
        <f t="shared" si="140"/>
        <v>11505</v>
      </c>
      <c r="C2319" s="14">
        <f t="shared" si="141"/>
        <v>191.75</v>
      </c>
      <c r="D2319" s="11">
        <f t="shared" si="142"/>
        <v>1119.2073910355557</v>
      </c>
      <c r="E2319" s="11">
        <f t="shared" si="143"/>
        <v>646.67968821496038</v>
      </c>
      <c r="F2319" s="11">
        <f>L2319</f>
        <v>646.67968821496038</v>
      </c>
      <c r="G2319" s="11">
        <f>P2319</f>
        <v>646.67968821496038</v>
      </c>
      <c r="H2319" s="24">
        <f>H2318+IF(Limit=Oui,MAX(0,K2318),K2318)</f>
        <v>646.67968821496038</v>
      </c>
      <c r="I2319" s="12">
        <f>Cp*RhoP/(J2319*RhoA)*dP/1000*MassivSS</f>
        <v>0.35039569016471572</v>
      </c>
      <c r="J2319" s="24">
        <f>IF(H2319&lt;600,425+0.773*H2319-1.69/1000*H2319^2+2.22/1000^2*H2319^3,IF(H2319&lt;735,666+13002/(738-H2319),IF(H2319&lt;900,545+17820/(H2319-731),650)))</f>
        <v>808.37796330136962</v>
      </c>
      <c r="K2319" s="12">
        <f>LambdaP*MassivSS/(dP/1000)/(J2319*RhoA)/(1+I2319/3)*(D2319-H2319)*DeltaT-(EXP(I2319/10)-1)*(D2319-D2318)</f>
        <v>0.16927109243445923</v>
      </c>
      <c r="L2319" s="24">
        <f>L2318+IF(Limit=Oui,MAX(0,O2318),O2318)</f>
        <v>646.67968821496038</v>
      </c>
      <c r="M2319" s="12">
        <f>Cp*RhoP/(N2319*RhoA)*dP/1000*MassivW</f>
        <v>0.35039569016471572</v>
      </c>
      <c r="N2319" s="24">
        <f>IF(L2319&lt;600,425+0.773*L2319-1.69/1000*L2319^2+2.22/1000^2*L2319^3,IF(L2319&lt;735,666+13002/(738-L2319),IF(L2319&lt;900,545+17820/(L2319-731),650)))</f>
        <v>808.37796330136962</v>
      </c>
      <c r="O2319" s="12">
        <f>LambdaP*MassivW/(dP/1000)/(N2319*RhoA)/(1+M2319/3)*(D2319-L2319)*DeltaT-(EXP(M2319/10)-1)*(D2319-D2318)</f>
        <v>0.16927109243445923</v>
      </c>
      <c r="P2319" s="24">
        <f>P2318+IF(Limit=Oui,MAX(0,S2318),S2318)</f>
        <v>646.67968821496038</v>
      </c>
      <c r="Q2319" s="12">
        <f>Cp*RhoP/(R2319*RhoA)*dP/1000*MassivSI</f>
        <v>0.35039569016471572</v>
      </c>
      <c r="R2319" s="24">
        <f>IF(P2319&lt;600,425+0.773*P2319-1.69/1000*P2319^2+2.22/1000^2*P2319^3,IF(P2319&lt;735,666+13002/(738-P2319),IF(P2319&lt;900,545+17820/(P2319-731),650)))</f>
        <v>808.37796330136962</v>
      </c>
      <c r="S2319" s="12">
        <f>LambdaP*MassivSI/(dP/1000)/(R2319*RhoA)/(1+Q2319/3)*(D2319-P2319)*DeltaT-(EXP(Q2319/10)-1)*(D2319-D2318)</f>
        <v>0.16927109243445923</v>
      </c>
    </row>
    <row r="2320" spans="2:19" x14ac:dyDescent="0.25">
      <c r="B2320" s="3">
        <f t="shared" si="140"/>
        <v>11510</v>
      </c>
      <c r="C2320" s="14">
        <f t="shared" si="141"/>
        <v>191.83333333333334</v>
      </c>
      <c r="D2320" s="11">
        <f t="shared" si="142"/>
        <v>1119.2724503488907</v>
      </c>
      <c r="E2320" s="11">
        <f t="shared" si="143"/>
        <v>646.84895930739481</v>
      </c>
      <c r="F2320" s="11">
        <f>L2320</f>
        <v>646.84895930739481</v>
      </c>
      <c r="G2320" s="11">
        <f>P2320</f>
        <v>646.84895930739481</v>
      </c>
      <c r="H2320" s="24">
        <f>H2319+IF(Limit=Oui,MAX(0,K2319),K2319)</f>
        <v>646.84895930739481</v>
      </c>
      <c r="I2320" s="12">
        <f>Cp*RhoP/(J2320*RhoA)*dP/1000*MassivSS</f>
        <v>0.35028112140617229</v>
      </c>
      <c r="J2320" s="24">
        <f>IF(H2320&lt;600,425+0.773*H2320-1.69/1000*H2320^2+2.22/1000^2*H2320^3,IF(H2320&lt;735,666+13002/(738-H2320),IF(H2320&lt;900,545+17820/(H2320-731),650)))</f>
        <v>808.64236481783598</v>
      </c>
      <c r="K2320" s="12">
        <f>LambdaP*MassivSS/(dP/1000)/(J2320*RhoA)/(1+I2320/3)*(D2320-H2320)*DeltaT-(EXP(I2320/10)-1)*(D2320-D2319)</f>
        <v>0.16918480073622624</v>
      </c>
      <c r="L2320" s="24">
        <f>L2319+IF(Limit=Oui,MAX(0,O2319),O2319)</f>
        <v>646.84895930739481</v>
      </c>
      <c r="M2320" s="12">
        <f>Cp*RhoP/(N2320*RhoA)*dP/1000*MassivW</f>
        <v>0.35028112140617229</v>
      </c>
      <c r="N2320" s="24">
        <f>IF(L2320&lt;600,425+0.773*L2320-1.69/1000*L2320^2+2.22/1000^2*L2320^3,IF(L2320&lt;735,666+13002/(738-L2320),IF(L2320&lt;900,545+17820/(L2320-731),650)))</f>
        <v>808.64236481783598</v>
      </c>
      <c r="O2320" s="12">
        <f>LambdaP*MassivW/(dP/1000)/(N2320*RhoA)/(1+M2320/3)*(D2320-L2320)*DeltaT-(EXP(M2320/10)-1)*(D2320-D2319)</f>
        <v>0.16918480073622624</v>
      </c>
      <c r="P2320" s="24">
        <f>P2319+IF(Limit=Oui,MAX(0,S2319),S2319)</f>
        <v>646.84895930739481</v>
      </c>
      <c r="Q2320" s="12">
        <f>Cp*RhoP/(R2320*RhoA)*dP/1000*MassivSI</f>
        <v>0.35028112140617229</v>
      </c>
      <c r="R2320" s="24">
        <f>IF(P2320&lt;600,425+0.773*P2320-1.69/1000*P2320^2+2.22/1000^2*P2320^3,IF(P2320&lt;735,666+13002/(738-P2320),IF(P2320&lt;900,545+17820/(P2320-731),650)))</f>
        <v>808.64236481783598</v>
      </c>
      <c r="S2320" s="12">
        <f>LambdaP*MassivSI/(dP/1000)/(R2320*RhoA)/(1+Q2320/3)*(D2320-P2320)*DeltaT-(EXP(Q2320/10)-1)*(D2320-D2319)</f>
        <v>0.16918480073622624</v>
      </c>
    </row>
    <row r="2321" spans="2:19" x14ac:dyDescent="0.25">
      <c r="B2321" s="3">
        <f t="shared" si="140"/>
        <v>11515</v>
      </c>
      <c r="C2321" s="14">
        <f t="shared" si="141"/>
        <v>191.91666666666666</v>
      </c>
      <c r="D2321" s="11">
        <f t="shared" si="142"/>
        <v>1119.3374814246761</v>
      </c>
      <c r="E2321" s="11">
        <f t="shared" si="143"/>
        <v>647.01814410813108</v>
      </c>
      <c r="F2321" s="11">
        <f>L2321</f>
        <v>647.01814410813108</v>
      </c>
      <c r="G2321" s="11">
        <f>P2321</f>
        <v>647.01814410813108</v>
      </c>
      <c r="H2321" s="24">
        <f>H2320+IF(Limit=Oui,MAX(0,K2320),K2320)</f>
        <v>647.01814410813108</v>
      </c>
      <c r="I2321" s="12">
        <f>Cp*RhoP/(J2321*RhoA)*dP/1000*MassivSS</f>
        <v>0.35016626032744674</v>
      </c>
      <c r="J2321" s="24">
        <f>IF(H2321&lt;600,425+0.773*H2321-1.69/1000*H2321^2+2.22/1000^2*H2321^3,IF(H2321&lt;735,666+13002/(738-H2321),IF(H2321&lt;900,545+17820/(H2321-731),650)))</f>
        <v>808.90761462870967</v>
      </c>
      <c r="K2321" s="12">
        <f>LambdaP*MassivSS/(dP/1000)/(J2321*RhoA)/(1+I2321/3)*(D2321-H2321)*DeltaT-(EXP(I2321/10)-1)*(D2321-D2320)</f>
        <v>0.16909842110551798</v>
      </c>
      <c r="L2321" s="24">
        <f>L2320+IF(Limit=Oui,MAX(0,O2320),O2320)</f>
        <v>647.01814410813108</v>
      </c>
      <c r="M2321" s="12">
        <f>Cp*RhoP/(N2321*RhoA)*dP/1000*MassivW</f>
        <v>0.35016626032744674</v>
      </c>
      <c r="N2321" s="24">
        <f>IF(L2321&lt;600,425+0.773*L2321-1.69/1000*L2321^2+2.22/1000^2*L2321^3,IF(L2321&lt;735,666+13002/(738-L2321),IF(L2321&lt;900,545+17820/(L2321-731),650)))</f>
        <v>808.90761462870967</v>
      </c>
      <c r="O2321" s="12">
        <f>LambdaP*MassivW/(dP/1000)/(N2321*RhoA)/(1+M2321/3)*(D2321-L2321)*DeltaT-(EXP(M2321/10)-1)*(D2321-D2320)</f>
        <v>0.16909842110551798</v>
      </c>
      <c r="P2321" s="24">
        <f>P2320+IF(Limit=Oui,MAX(0,S2320),S2320)</f>
        <v>647.01814410813108</v>
      </c>
      <c r="Q2321" s="12">
        <f>Cp*RhoP/(R2321*RhoA)*dP/1000*MassivSI</f>
        <v>0.35016626032744674</v>
      </c>
      <c r="R2321" s="24">
        <f>IF(P2321&lt;600,425+0.773*P2321-1.69/1000*P2321^2+2.22/1000^2*P2321^3,IF(P2321&lt;735,666+13002/(738-P2321),IF(P2321&lt;900,545+17820/(P2321-731),650)))</f>
        <v>808.90761462870967</v>
      </c>
      <c r="S2321" s="12">
        <f>LambdaP*MassivSI/(dP/1000)/(R2321*RhoA)/(1+Q2321/3)*(D2321-P2321)*DeltaT-(EXP(Q2321/10)-1)*(D2321-D2320)</f>
        <v>0.16909842110551798</v>
      </c>
    </row>
    <row r="2322" spans="2:19" x14ac:dyDescent="0.25">
      <c r="B2322" s="3">
        <f t="shared" si="140"/>
        <v>11520</v>
      </c>
      <c r="C2322" s="14">
        <f t="shared" si="141"/>
        <v>192</v>
      </c>
      <c r="D2322" s="11">
        <f t="shared" si="142"/>
        <v>1119.4024842874119</v>
      </c>
      <c r="E2322" s="11">
        <f t="shared" si="143"/>
        <v>647.18724252923664</v>
      </c>
      <c r="F2322" s="11">
        <f>L2322</f>
        <v>647.18724252923664</v>
      </c>
      <c r="G2322" s="11">
        <f>P2322</f>
        <v>647.18724252923664</v>
      </c>
      <c r="H2322" s="24">
        <f>H2321+IF(Limit=Oui,MAX(0,K2321),K2321)</f>
        <v>647.18724252923664</v>
      </c>
      <c r="I2322" s="12">
        <f>Cp*RhoP/(J2322*RhoA)*dP/1000*MassivSS</f>
        <v>0.35005110591330085</v>
      </c>
      <c r="J2322" s="24">
        <f>IF(H2322&lt;600,425+0.773*H2322-1.69/1000*H2322^2+2.22/1000^2*H2322^3,IF(H2322&lt;735,666+13002/(738-H2322),IF(H2322&lt;900,545+17820/(H2322-731),650)))</f>
        <v>809.1737165803595</v>
      </c>
      <c r="K2322" s="12">
        <f>LambdaP*MassivSS/(dP/1000)/(J2322*RhoA)/(1+I2322/3)*(D2322-H2322)*DeltaT-(EXP(I2322/10)-1)*(D2322-D2321)</f>
        <v>0.16901195318619575</v>
      </c>
      <c r="L2322" s="24">
        <f>L2321+IF(Limit=Oui,MAX(0,O2321),O2321)</f>
        <v>647.18724252923664</v>
      </c>
      <c r="M2322" s="12">
        <f>Cp*RhoP/(N2322*RhoA)*dP/1000*MassivW</f>
        <v>0.35005110591330085</v>
      </c>
      <c r="N2322" s="24">
        <f>IF(L2322&lt;600,425+0.773*L2322-1.69/1000*L2322^2+2.22/1000^2*L2322^3,IF(L2322&lt;735,666+13002/(738-L2322),IF(L2322&lt;900,545+17820/(L2322-731),650)))</f>
        <v>809.1737165803595</v>
      </c>
      <c r="O2322" s="12">
        <f>LambdaP*MassivW/(dP/1000)/(N2322*RhoA)/(1+M2322/3)*(D2322-L2322)*DeltaT-(EXP(M2322/10)-1)*(D2322-D2321)</f>
        <v>0.16901195318619575</v>
      </c>
      <c r="P2322" s="24">
        <f>P2321+IF(Limit=Oui,MAX(0,S2321),S2321)</f>
        <v>647.18724252923664</v>
      </c>
      <c r="Q2322" s="12">
        <f>Cp*RhoP/(R2322*RhoA)*dP/1000*MassivSI</f>
        <v>0.35005110591330085</v>
      </c>
      <c r="R2322" s="24">
        <f>IF(P2322&lt;600,425+0.773*P2322-1.69/1000*P2322^2+2.22/1000^2*P2322^3,IF(P2322&lt;735,666+13002/(738-P2322),IF(P2322&lt;900,545+17820/(P2322-731),650)))</f>
        <v>809.1737165803595</v>
      </c>
      <c r="S2322" s="12">
        <f>LambdaP*MassivSI/(dP/1000)/(R2322*RhoA)/(1+Q2322/3)*(D2322-P2322)*DeltaT-(EXP(Q2322/10)-1)*(D2322-D2321)</f>
        <v>0.16901195318619575</v>
      </c>
    </row>
    <row r="2323" spans="2:19" x14ac:dyDescent="0.25">
      <c r="B2323" s="3">
        <f t="shared" ref="B2323:B2386" si="144">B2322+DeltaT</f>
        <v>11525</v>
      </c>
      <c r="C2323" s="14">
        <f t="shared" ref="C2323:C2386" si="145">B2323/60</f>
        <v>192.08333333333334</v>
      </c>
      <c r="D2323" s="11">
        <f t="shared" ref="D2323:D2386" si="146">20+345*LOG(8*C2323+1,10)</f>
        <v>1119.4674589615684</v>
      </c>
      <c r="E2323" s="11">
        <f t="shared" ref="E2323:E2386" si="147">H2323</f>
        <v>647.35625448242286</v>
      </c>
      <c r="F2323" s="11">
        <f>L2323</f>
        <v>647.35625448242286</v>
      </c>
      <c r="G2323" s="11">
        <f>P2323</f>
        <v>647.35625448242286</v>
      </c>
      <c r="H2323" s="24">
        <f>H2322+IF(Limit=Oui,MAX(0,K2322),K2322)</f>
        <v>647.35625448242286</v>
      </c>
      <c r="I2323" s="12">
        <f>Cp*RhoP/(J2323*RhoA)*dP/1000*MassivSS</f>
        <v>0.3499356571442524</v>
      </c>
      <c r="J2323" s="24">
        <f>IF(H2323&lt;600,425+0.773*H2323-1.69/1000*H2323^2+2.22/1000^2*H2323^3,IF(H2323&lt;735,666+13002/(738-H2323),IF(H2323&lt;900,545+17820/(H2323-731),650)))</f>
        <v>809.44067454139702</v>
      </c>
      <c r="K2323" s="12">
        <f>LambdaP*MassivSS/(dP/1000)/(J2323*RhoA)/(1+I2323/3)*(D2323-H2323)*DeltaT-(EXP(I2323/10)-1)*(D2323-D2322)</f>
        <v>0.16892539662036049</v>
      </c>
      <c r="L2323" s="24">
        <f>L2322+IF(Limit=Oui,MAX(0,O2322),O2322)</f>
        <v>647.35625448242286</v>
      </c>
      <c r="M2323" s="12">
        <f>Cp*RhoP/(N2323*RhoA)*dP/1000*MassivW</f>
        <v>0.3499356571442524</v>
      </c>
      <c r="N2323" s="24">
        <f>IF(L2323&lt;600,425+0.773*L2323-1.69/1000*L2323^2+2.22/1000^2*L2323^3,IF(L2323&lt;735,666+13002/(738-L2323),IF(L2323&lt;900,545+17820/(L2323-731),650)))</f>
        <v>809.44067454139702</v>
      </c>
      <c r="O2323" s="12">
        <f>LambdaP*MassivW/(dP/1000)/(N2323*RhoA)/(1+M2323/3)*(D2323-L2323)*DeltaT-(EXP(M2323/10)-1)*(D2323-D2322)</f>
        <v>0.16892539662036049</v>
      </c>
      <c r="P2323" s="24">
        <f>P2322+IF(Limit=Oui,MAX(0,S2322),S2322)</f>
        <v>647.35625448242286</v>
      </c>
      <c r="Q2323" s="12">
        <f>Cp*RhoP/(R2323*RhoA)*dP/1000*MassivSI</f>
        <v>0.3499356571442524</v>
      </c>
      <c r="R2323" s="24">
        <f>IF(P2323&lt;600,425+0.773*P2323-1.69/1000*P2323^2+2.22/1000^2*P2323^3,IF(P2323&lt;735,666+13002/(738-P2323),IF(P2323&lt;900,545+17820/(P2323-731),650)))</f>
        <v>809.44067454139702</v>
      </c>
      <c r="S2323" s="12">
        <f>LambdaP*MassivSI/(dP/1000)/(R2323*RhoA)/(1+Q2323/3)*(D2323-P2323)*DeltaT-(EXP(Q2323/10)-1)*(D2323-D2322)</f>
        <v>0.16892539662036049</v>
      </c>
    </row>
    <row r="2324" spans="2:19" x14ac:dyDescent="0.25">
      <c r="B2324" s="3">
        <f t="shared" si="144"/>
        <v>11530</v>
      </c>
      <c r="C2324" s="14">
        <f t="shared" si="145"/>
        <v>192.16666666666666</v>
      </c>
      <c r="D2324" s="11">
        <f t="shared" si="146"/>
        <v>1119.5324054715825</v>
      </c>
      <c r="E2324" s="11">
        <f t="shared" si="147"/>
        <v>647.52517987904321</v>
      </c>
      <c r="F2324" s="11">
        <f>L2324</f>
        <v>647.52517987904321</v>
      </c>
      <c r="G2324" s="11">
        <f>P2324</f>
        <v>647.52517987904321</v>
      </c>
      <c r="H2324" s="24">
        <f>H2323+IF(Limit=Oui,MAX(0,K2323),K2323)</f>
        <v>647.52517987904321</v>
      </c>
      <c r="I2324" s="12">
        <f>Cp*RhoP/(J2324*RhoA)*dP/1000*MassivSS</f>
        <v>0.3498199129965559</v>
      </c>
      <c r="J2324" s="24">
        <f>IF(H2324&lt;600,425+0.773*H2324-1.69/1000*H2324^2+2.22/1000^2*H2324^3,IF(H2324&lt;735,666+13002/(738-H2324),IF(H2324&lt;900,545+17820/(H2324-731),650)))</f>
        <v>809.70849240283076</v>
      </c>
      <c r="K2324" s="12">
        <f>LambdaP*MassivSS/(dP/1000)/(J2324*RhoA)/(1+I2324/3)*(D2324-H2324)*DeltaT-(EXP(I2324/10)-1)*(D2324-D2323)</f>
        <v>0.16883875104857021</v>
      </c>
      <c r="L2324" s="24">
        <f>L2323+IF(Limit=Oui,MAX(0,O2323),O2323)</f>
        <v>647.52517987904321</v>
      </c>
      <c r="M2324" s="12">
        <f>Cp*RhoP/(N2324*RhoA)*dP/1000*MassivW</f>
        <v>0.3498199129965559</v>
      </c>
      <c r="N2324" s="24">
        <f>IF(L2324&lt;600,425+0.773*L2324-1.69/1000*L2324^2+2.22/1000^2*L2324^3,IF(L2324&lt;735,666+13002/(738-L2324),IF(L2324&lt;900,545+17820/(L2324-731),650)))</f>
        <v>809.70849240283076</v>
      </c>
      <c r="O2324" s="12">
        <f>LambdaP*MassivW/(dP/1000)/(N2324*RhoA)/(1+M2324/3)*(D2324-L2324)*DeltaT-(EXP(M2324/10)-1)*(D2324-D2323)</f>
        <v>0.16883875104857021</v>
      </c>
      <c r="P2324" s="24">
        <f>P2323+IF(Limit=Oui,MAX(0,S2323),S2323)</f>
        <v>647.52517987904321</v>
      </c>
      <c r="Q2324" s="12">
        <f>Cp*RhoP/(R2324*RhoA)*dP/1000*MassivSI</f>
        <v>0.3498199129965559</v>
      </c>
      <c r="R2324" s="24">
        <f>IF(P2324&lt;600,425+0.773*P2324-1.69/1000*P2324^2+2.22/1000^2*P2324^3,IF(P2324&lt;735,666+13002/(738-P2324),IF(P2324&lt;900,545+17820/(P2324-731),650)))</f>
        <v>809.70849240283076</v>
      </c>
      <c r="S2324" s="12">
        <f>LambdaP*MassivSI/(dP/1000)/(R2324*RhoA)/(1+Q2324/3)*(D2324-P2324)*DeltaT-(EXP(Q2324/10)-1)*(D2324-D2323)</f>
        <v>0.16883875104857021</v>
      </c>
    </row>
    <row r="2325" spans="2:19" x14ac:dyDescent="0.25">
      <c r="B2325" s="3">
        <f t="shared" si="144"/>
        <v>11535</v>
      </c>
      <c r="C2325" s="14">
        <f t="shared" si="145"/>
        <v>192.25</v>
      </c>
      <c r="D2325" s="11">
        <f t="shared" si="146"/>
        <v>1119.5973238418601</v>
      </c>
      <c r="E2325" s="11">
        <f t="shared" si="147"/>
        <v>647.69401863009182</v>
      </c>
      <c r="F2325" s="11">
        <f>L2325</f>
        <v>647.69401863009182</v>
      </c>
      <c r="G2325" s="11">
        <f>P2325</f>
        <v>647.69401863009182</v>
      </c>
      <c r="H2325" s="24">
        <f>H2324+IF(Limit=Oui,MAX(0,K2324),K2324)</f>
        <v>647.69401863009182</v>
      </c>
      <c r="I2325" s="12">
        <f>Cp*RhoP/(J2325*RhoA)*dP/1000*MassivSS</f>
        <v>0.34970387244218309</v>
      </c>
      <c r="J2325" s="24">
        <f>IF(H2325&lt;600,425+0.773*H2325-1.69/1000*H2325^2+2.22/1000^2*H2325^3,IF(H2325&lt;735,666+13002/(738-H2325),IF(H2325&lt;900,545+17820/(H2325-731),650)))</f>
        <v>809.97717407822256</v>
      </c>
      <c r="K2325" s="12">
        <f>LambdaP*MassivSS/(dP/1000)/(J2325*RhoA)/(1+I2325/3)*(D2325-H2325)*DeltaT-(EXP(I2325/10)-1)*(D2325-D2324)</f>
        <v>0.16875201610964635</v>
      </c>
      <c r="L2325" s="24">
        <f>L2324+IF(Limit=Oui,MAX(0,O2324),O2324)</f>
        <v>647.69401863009182</v>
      </c>
      <c r="M2325" s="12">
        <f>Cp*RhoP/(N2325*RhoA)*dP/1000*MassivW</f>
        <v>0.34970387244218309</v>
      </c>
      <c r="N2325" s="24">
        <f>IF(L2325&lt;600,425+0.773*L2325-1.69/1000*L2325^2+2.22/1000^2*L2325^3,IF(L2325&lt;735,666+13002/(738-L2325),IF(L2325&lt;900,545+17820/(L2325-731),650)))</f>
        <v>809.97717407822256</v>
      </c>
      <c r="O2325" s="12">
        <f>LambdaP*MassivW/(dP/1000)/(N2325*RhoA)/(1+M2325/3)*(D2325-L2325)*DeltaT-(EXP(M2325/10)-1)*(D2325-D2324)</f>
        <v>0.16875201610964635</v>
      </c>
      <c r="P2325" s="24">
        <f>P2324+IF(Limit=Oui,MAX(0,S2324),S2324)</f>
        <v>647.69401863009182</v>
      </c>
      <c r="Q2325" s="12">
        <f>Cp*RhoP/(R2325*RhoA)*dP/1000*MassivSI</f>
        <v>0.34970387244218309</v>
      </c>
      <c r="R2325" s="24">
        <f>IF(P2325&lt;600,425+0.773*P2325-1.69/1000*P2325^2+2.22/1000^2*P2325^3,IF(P2325&lt;735,666+13002/(738-P2325),IF(P2325&lt;900,545+17820/(P2325-731),650)))</f>
        <v>809.97717407822256</v>
      </c>
      <c r="S2325" s="12">
        <f>LambdaP*MassivSI/(dP/1000)/(R2325*RhoA)/(1+Q2325/3)*(D2325-P2325)*DeltaT-(EXP(Q2325/10)-1)*(D2325-D2324)</f>
        <v>0.16875201610964635</v>
      </c>
    </row>
    <row r="2326" spans="2:19" x14ac:dyDescent="0.25">
      <c r="B2326" s="3">
        <f t="shared" si="144"/>
        <v>11540</v>
      </c>
      <c r="C2326" s="14">
        <f t="shared" si="145"/>
        <v>192.33333333333334</v>
      </c>
      <c r="D2326" s="11">
        <f t="shared" si="146"/>
        <v>1119.662214096775</v>
      </c>
      <c r="E2326" s="11">
        <f t="shared" si="147"/>
        <v>647.86277064620151</v>
      </c>
      <c r="F2326" s="11">
        <f>L2326</f>
        <v>647.86277064620151</v>
      </c>
      <c r="G2326" s="11">
        <f>P2326</f>
        <v>647.86277064620151</v>
      </c>
      <c r="H2326" s="24">
        <f>H2325+IF(Limit=Oui,MAX(0,K2325),K2325)</f>
        <v>647.86277064620151</v>
      </c>
      <c r="I2326" s="12">
        <f>Cp*RhoP/(J2326*RhoA)*dP/1000*MassivSS</f>
        <v>0.34958753444880386</v>
      </c>
      <c r="J2326" s="24">
        <f>IF(H2326&lt;600,425+0.773*H2326-1.69/1000*H2326^2+2.22/1000^2*H2326^3,IF(H2326&lt;735,666+13002/(738-H2326),IF(H2326&lt;900,545+17820/(H2326-731),650)))</f>
        <v>810.24672350384458</v>
      </c>
      <c r="K2326" s="12">
        <f>LambdaP*MassivSS/(dP/1000)/(J2326*RhoA)/(1+I2326/3)*(D2326-H2326)*DeltaT-(EXP(I2326/10)-1)*(D2326-D2325)</f>
        <v>0.16866519144077086</v>
      </c>
      <c r="L2326" s="24">
        <f>L2325+IF(Limit=Oui,MAX(0,O2325),O2325)</f>
        <v>647.86277064620151</v>
      </c>
      <c r="M2326" s="12">
        <f>Cp*RhoP/(N2326*RhoA)*dP/1000*MassivW</f>
        <v>0.34958753444880386</v>
      </c>
      <c r="N2326" s="24">
        <f>IF(L2326&lt;600,425+0.773*L2326-1.69/1000*L2326^2+2.22/1000^2*L2326^3,IF(L2326&lt;735,666+13002/(738-L2326),IF(L2326&lt;900,545+17820/(L2326-731),650)))</f>
        <v>810.24672350384458</v>
      </c>
      <c r="O2326" s="12">
        <f>LambdaP*MassivW/(dP/1000)/(N2326*RhoA)/(1+M2326/3)*(D2326-L2326)*DeltaT-(EXP(M2326/10)-1)*(D2326-D2325)</f>
        <v>0.16866519144077086</v>
      </c>
      <c r="P2326" s="24">
        <f>P2325+IF(Limit=Oui,MAX(0,S2325),S2325)</f>
        <v>647.86277064620151</v>
      </c>
      <c r="Q2326" s="12">
        <f>Cp*RhoP/(R2326*RhoA)*dP/1000*MassivSI</f>
        <v>0.34958753444880386</v>
      </c>
      <c r="R2326" s="24">
        <f>IF(P2326&lt;600,425+0.773*P2326-1.69/1000*P2326^2+2.22/1000^2*P2326^3,IF(P2326&lt;735,666+13002/(738-P2326),IF(P2326&lt;900,545+17820/(P2326-731),650)))</f>
        <v>810.24672350384458</v>
      </c>
      <c r="S2326" s="12">
        <f>LambdaP*MassivSI/(dP/1000)/(R2326*RhoA)/(1+Q2326/3)*(D2326-P2326)*DeltaT-(EXP(Q2326/10)-1)*(D2326-D2325)</f>
        <v>0.16866519144077086</v>
      </c>
    </row>
    <row r="2327" spans="2:19" x14ac:dyDescent="0.25">
      <c r="B2327" s="3">
        <f t="shared" si="144"/>
        <v>11545</v>
      </c>
      <c r="C2327" s="14">
        <f t="shared" si="145"/>
        <v>192.41666666666666</v>
      </c>
      <c r="D2327" s="11">
        <f t="shared" si="146"/>
        <v>1119.7270762606697</v>
      </c>
      <c r="E2327" s="11">
        <f t="shared" si="147"/>
        <v>648.03143583764233</v>
      </c>
      <c r="F2327" s="11">
        <f>L2327</f>
        <v>648.03143583764233</v>
      </c>
      <c r="G2327" s="11">
        <f>P2327</f>
        <v>648.03143583764233</v>
      </c>
      <c r="H2327" s="24">
        <f>H2326+IF(Limit=Oui,MAX(0,K2326),K2326)</f>
        <v>648.03143583764233</v>
      </c>
      <c r="I2327" s="12">
        <f>Cp*RhoP/(J2327*RhoA)*dP/1000*MassivSS</f>
        <v>0.34947089797976616</v>
      </c>
      <c r="J2327" s="24">
        <f>IF(H2327&lt;600,425+0.773*H2327-1.69/1000*H2327^2+2.22/1000^2*H2327^3,IF(H2327&lt;735,666+13002/(738-H2327),IF(H2327&lt;900,545+17820/(H2327-731),650)))</f>
        <v>810.51714463883775</v>
      </c>
      <c r="K2327" s="12">
        <f>LambdaP*MassivSS/(dP/1000)/(J2327*RhoA)/(1+I2327/3)*(D2327-H2327)*DeltaT-(EXP(I2327/10)-1)*(D2327-D2326)</f>
        <v>0.16857827667741321</v>
      </c>
      <c r="L2327" s="24">
        <f>L2326+IF(Limit=Oui,MAX(0,O2326),O2326)</f>
        <v>648.03143583764233</v>
      </c>
      <c r="M2327" s="12">
        <f>Cp*RhoP/(N2327*RhoA)*dP/1000*MassivW</f>
        <v>0.34947089797976616</v>
      </c>
      <c r="N2327" s="24">
        <f>IF(L2327&lt;600,425+0.773*L2327-1.69/1000*L2327^2+2.22/1000^2*L2327^3,IF(L2327&lt;735,666+13002/(738-L2327),IF(L2327&lt;900,545+17820/(L2327-731),650)))</f>
        <v>810.51714463883775</v>
      </c>
      <c r="O2327" s="12">
        <f>LambdaP*MassivW/(dP/1000)/(N2327*RhoA)/(1+M2327/3)*(D2327-L2327)*DeltaT-(EXP(M2327/10)-1)*(D2327-D2326)</f>
        <v>0.16857827667741321</v>
      </c>
      <c r="P2327" s="24">
        <f>P2326+IF(Limit=Oui,MAX(0,S2326),S2326)</f>
        <v>648.03143583764233</v>
      </c>
      <c r="Q2327" s="12">
        <f>Cp*RhoP/(R2327*RhoA)*dP/1000*MassivSI</f>
        <v>0.34947089797976616</v>
      </c>
      <c r="R2327" s="24">
        <f>IF(P2327&lt;600,425+0.773*P2327-1.69/1000*P2327^2+2.22/1000^2*P2327^3,IF(P2327&lt;735,666+13002/(738-P2327),IF(P2327&lt;900,545+17820/(P2327-731),650)))</f>
        <v>810.51714463883775</v>
      </c>
      <c r="S2327" s="12">
        <f>LambdaP*MassivSI/(dP/1000)/(R2327*RhoA)/(1+Q2327/3)*(D2327-P2327)*DeltaT-(EXP(Q2327/10)-1)*(D2327-D2326)</f>
        <v>0.16857827667741321</v>
      </c>
    </row>
    <row r="2328" spans="2:19" x14ac:dyDescent="0.25">
      <c r="B2328" s="3">
        <f t="shared" si="144"/>
        <v>11550</v>
      </c>
      <c r="C2328" s="14">
        <f t="shared" si="145"/>
        <v>192.5</v>
      </c>
      <c r="D2328" s="11">
        <f t="shared" si="146"/>
        <v>1119.7919103578545</v>
      </c>
      <c r="E2328" s="11">
        <f t="shared" si="147"/>
        <v>648.20001411431974</v>
      </c>
      <c r="F2328" s="11">
        <f>L2328</f>
        <v>648.20001411431974</v>
      </c>
      <c r="G2328" s="11">
        <f>P2328</f>
        <v>648.20001411431974</v>
      </c>
      <c r="H2328" s="24">
        <f>H2327+IF(Limit=Oui,MAX(0,K2327),K2327)</f>
        <v>648.20001411431974</v>
      </c>
      <c r="I2328" s="12">
        <f>Cp*RhoP/(J2328*RhoA)*dP/1000*MassivSS</f>
        <v>0.34935396199407748</v>
      </c>
      <c r="J2328" s="24">
        <f>IF(H2328&lt;600,425+0.773*H2328-1.69/1000*H2328^2+2.22/1000^2*H2328^3,IF(H2328&lt;735,666+13002/(738-H2328),IF(H2328&lt;900,545+17820/(H2328-731),650)))</f>
        <v>810.78844146537153</v>
      </c>
      <c r="K2328" s="12">
        <f>LambdaP*MassivSS/(dP/1000)/(J2328*RhoA)/(1+I2328/3)*(D2328-H2328)*DeltaT-(EXP(I2328/10)-1)*(D2328-D2327)</f>
        <v>0.16849127145340298</v>
      </c>
      <c r="L2328" s="24">
        <f>L2327+IF(Limit=Oui,MAX(0,O2327),O2327)</f>
        <v>648.20001411431974</v>
      </c>
      <c r="M2328" s="12">
        <f>Cp*RhoP/(N2328*RhoA)*dP/1000*MassivW</f>
        <v>0.34935396199407748</v>
      </c>
      <c r="N2328" s="24">
        <f>IF(L2328&lt;600,425+0.773*L2328-1.69/1000*L2328^2+2.22/1000^2*L2328^3,IF(L2328&lt;735,666+13002/(738-L2328),IF(L2328&lt;900,545+17820/(L2328-731),650)))</f>
        <v>810.78844146537153</v>
      </c>
      <c r="O2328" s="12">
        <f>LambdaP*MassivW/(dP/1000)/(N2328*RhoA)/(1+M2328/3)*(D2328-L2328)*DeltaT-(EXP(M2328/10)-1)*(D2328-D2327)</f>
        <v>0.16849127145340298</v>
      </c>
      <c r="P2328" s="24">
        <f>P2327+IF(Limit=Oui,MAX(0,S2327),S2327)</f>
        <v>648.20001411431974</v>
      </c>
      <c r="Q2328" s="12">
        <f>Cp*RhoP/(R2328*RhoA)*dP/1000*MassivSI</f>
        <v>0.34935396199407748</v>
      </c>
      <c r="R2328" s="24">
        <f>IF(P2328&lt;600,425+0.773*P2328-1.69/1000*P2328^2+2.22/1000^2*P2328^3,IF(P2328&lt;735,666+13002/(738-P2328),IF(P2328&lt;900,545+17820/(P2328-731),650)))</f>
        <v>810.78844146537153</v>
      </c>
      <c r="S2328" s="12">
        <f>LambdaP*MassivSI/(dP/1000)/(R2328*RhoA)/(1+Q2328/3)*(D2328-P2328)*DeltaT-(EXP(Q2328/10)-1)*(D2328-D2327)</f>
        <v>0.16849127145340298</v>
      </c>
    </row>
    <row r="2329" spans="2:19" x14ac:dyDescent="0.25">
      <c r="B2329" s="3">
        <f t="shared" si="144"/>
        <v>11555</v>
      </c>
      <c r="C2329" s="14">
        <f t="shared" si="145"/>
        <v>192.58333333333334</v>
      </c>
      <c r="D2329" s="11">
        <f t="shared" si="146"/>
        <v>1119.8567164126093</v>
      </c>
      <c r="E2329" s="11">
        <f t="shared" si="147"/>
        <v>648.36850538577312</v>
      </c>
      <c r="F2329" s="11">
        <f>L2329</f>
        <v>648.36850538577312</v>
      </c>
      <c r="G2329" s="11">
        <f>P2329</f>
        <v>648.36850538577312</v>
      </c>
      <c r="H2329" s="24">
        <f>H2328+IF(Limit=Oui,MAX(0,K2328),K2328)</f>
        <v>648.36850538577312</v>
      </c>
      <c r="I2329" s="12">
        <f>Cp*RhoP/(J2329*RhoA)*dP/1000*MassivSS</f>
        <v>0.34923672544638379</v>
      </c>
      <c r="J2329" s="24">
        <f>IF(H2329&lt;600,425+0.773*H2329-1.69/1000*H2329^2+2.22/1000^2*H2329^3,IF(H2329&lt;735,666+13002/(738-H2329),IF(H2329&lt;900,545+17820/(H2329-731),650)))</f>
        <v>811.06061798880501</v>
      </c>
      <c r="K2329" s="12">
        <f>LambdaP*MassivSS/(dP/1000)/(J2329*RhoA)/(1+I2329/3)*(D2329-H2329)*DeltaT-(EXP(I2329/10)-1)*(D2329-D2328)</f>
        <v>0.16840417540078467</v>
      </c>
      <c r="L2329" s="24">
        <f>L2328+IF(Limit=Oui,MAX(0,O2328),O2328)</f>
        <v>648.36850538577312</v>
      </c>
      <c r="M2329" s="12">
        <f>Cp*RhoP/(N2329*RhoA)*dP/1000*MassivW</f>
        <v>0.34923672544638379</v>
      </c>
      <c r="N2329" s="24">
        <f>IF(L2329&lt;600,425+0.773*L2329-1.69/1000*L2329^2+2.22/1000^2*L2329^3,IF(L2329&lt;735,666+13002/(738-L2329),IF(L2329&lt;900,545+17820/(L2329-731),650)))</f>
        <v>811.06061798880501</v>
      </c>
      <c r="O2329" s="12">
        <f>LambdaP*MassivW/(dP/1000)/(N2329*RhoA)/(1+M2329/3)*(D2329-L2329)*DeltaT-(EXP(M2329/10)-1)*(D2329-D2328)</f>
        <v>0.16840417540078467</v>
      </c>
      <c r="P2329" s="24">
        <f>P2328+IF(Limit=Oui,MAX(0,S2328),S2328)</f>
        <v>648.36850538577312</v>
      </c>
      <c r="Q2329" s="12">
        <f>Cp*RhoP/(R2329*RhoA)*dP/1000*MassivSI</f>
        <v>0.34923672544638379</v>
      </c>
      <c r="R2329" s="24">
        <f>IF(P2329&lt;600,425+0.773*P2329-1.69/1000*P2329^2+2.22/1000^2*P2329^3,IF(P2329&lt;735,666+13002/(738-P2329),IF(P2329&lt;900,545+17820/(P2329-731),650)))</f>
        <v>811.06061798880501</v>
      </c>
      <c r="S2329" s="12">
        <f>LambdaP*MassivSI/(dP/1000)/(R2329*RhoA)/(1+Q2329/3)*(D2329-P2329)*DeltaT-(EXP(Q2329/10)-1)*(D2329-D2328)</f>
        <v>0.16840417540078467</v>
      </c>
    </row>
    <row r="2330" spans="2:19" x14ac:dyDescent="0.25">
      <c r="B2330" s="3">
        <f t="shared" si="144"/>
        <v>11560</v>
      </c>
      <c r="C2330" s="14">
        <f t="shared" si="145"/>
        <v>192.66666666666666</v>
      </c>
      <c r="D2330" s="11">
        <f t="shared" si="146"/>
        <v>1119.921494449181</v>
      </c>
      <c r="E2330" s="11">
        <f t="shared" si="147"/>
        <v>648.53690956117396</v>
      </c>
      <c r="F2330" s="11">
        <f>L2330</f>
        <v>648.53690956117396</v>
      </c>
      <c r="G2330" s="11">
        <f>P2330</f>
        <v>648.53690956117396</v>
      </c>
      <c r="H2330" s="24">
        <f>H2329+IF(Limit=Oui,MAX(0,K2329),K2329)</f>
        <v>648.53690956117396</v>
      </c>
      <c r="I2330" s="12">
        <f>Cp*RhoP/(J2330*RhoA)*dP/1000*MassivSS</f>
        <v>0.3491191872869509</v>
      </c>
      <c r="J2330" s="24">
        <f>IF(H2330&lt;600,425+0.773*H2330-1.69/1000*H2330^2+2.22/1000^2*H2330^3,IF(H2330&lt;735,666+13002/(738-H2330),IF(H2330&lt;900,545+17820/(H2330-731),650)))</f>
        <v>811.33367823784977</v>
      </c>
      <c r="K2330" s="12">
        <f>LambdaP*MassivSS/(dP/1000)/(J2330*RhoA)/(1+I2330/3)*(D2330-H2330)*DeltaT-(EXP(I2330/10)-1)*(D2330-D2329)</f>
        <v>0.1683169881500185</v>
      </c>
      <c r="L2330" s="24">
        <f>L2329+IF(Limit=Oui,MAX(0,O2329),O2329)</f>
        <v>648.53690956117396</v>
      </c>
      <c r="M2330" s="12">
        <f>Cp*RhoP/(N2330*RhoA)*dP/1000*MassivW</f>
        <v>0.3491191872869509</v>
      </c>
      <c r="N2330" s="24">
        <f>IF(L2330&lt;600,425+0.773*L2330-1.69/1000*L2330^2+2.22/1000^2*L2330^3,IF(L2330&lt;735,666+13002/(738-L2330),IF(L2330&lt;900,545+17820/(L2330-731),650)))</f>
        <v>811.33367823784977</v>
      </c>
      <c r="O2330" s="12">
        <f>LambdaP*MassivW/(dP/1000)/(N2330*RhoA)/(1+M2330/3)*(D2330-L2330)*DeltaT-(EXP(M2330/10)-1)*(D2330-D2329)</f>
        <v>0.1683169881500185</v>
      </c>
      <c r="P2330" s="24">
        <f>P2329+IF(Limit=Oui,MAX(0,S2329),S2329)</f>
        <v>648.53690956117396</v>
      </c>
      <c r="Q2330" s="12">
        <f>Cp*RhoP/(R2330*RhoA)*dP/1000*MassivSI</f>
        <v>0.3491191872869509</v>
      </c>
      <c r="R2330" s="24">
        <f>IF(P2330&lt;600,425+0.773*P2330-1.69/1000*P2330^2+2.22/1000^2*P2330^3,IF(P2330&lt;735,666+13002/(738-P2330),IF(P2330&lt;900,545+17820/(P2330-731),650)))</f>
        <v>811.33367823784977</v>
      </c>
      <c r="S2330" s="12">
        <f>LambdaP*MassivSI/(dP/1000)/(R2330*RhoA)/(1+Q2330/3)*(D2330-P2330)*DeltaT-(EXP(Q2330/10)-1)*(D2330-D2329)</f>
        <v>0.1683169881500185</v>
      </c>
    </row>
    <row r="2331" spans="2:19" x14ac:dyDescent="0.25">
      <c r="B2331" s="3">
        <f t="shared" si="144"/>
        <v>11565</v>
      </c>
      <c r="C2331" s="14">
        <f t="shared" si="145"/>
        <v>192.75</v>
      </c>
      <c r="D2331" s="11">
        <f t="shared" si="146"/>
        <v>1119.986244491786</v>
      </c>
      <c r="E2331" s="11">
        <f t="shared" si="147"/>
        <v>648.70522654932392</v>
      </c>
      <c r="F2331" s="11">
        <f>L2331</f>
        <v>648.70522654932392</v>
      </c>
      <c r="G2331" s="11">
        <f>P2331</f>
        <v>648.70522654932392</v>
      </c>
      <c r="H2331" s="24">
        <f>H2330+IF(Limit=Oui,MAX(0,K2330),K2330)</f>
        <v>648.70522654932392</v>
      </c>
      <c r="I2331" s="12">
        <f>Cp*RhoP/(J2331*RhoA)*dP/1000*MassivSS</f>
        <v>0.34900134646164438</v>
      </c>
      <c r="J2331" s="24">
        <f>IF(H2331&lt;600,425+0.773*H2331-1.69/1000*H2331^2+2.22/1000^2*H2331^3,IF(H2331&lt;735,666+13002/(738-H2331),IF(H2331&lt;900,545+17820/(H2331-731),650)))</f>
        <v>811.60762626473252</v>
      </c>
      <c r="K2331" s="12">
        <f>LambdaP*MassivSS/(dP/1000)/(J2331*RhoA)/(1+I2331/3)*(D2331-H2331)*DeltaT-(EXP(I2331/10)-1)*(D2331-D2330)</f>
        <v>0.16822970932973111</v>
      </c>
      <c r="L2331" s="24">
        <f>L2330+IF(Limit=Oui,MAX(0,O2330),O2330)</f>
        <v>648.70522654932392</v>
      </c>
      <c r="M2331" s="12">
        <f>Cp*RhoP/(N2331*RhoA)*dP/1000*MassivW</f>
        <v>0.34900134646164438</v>
      </c>
      <c r="N2331" s="24">
        <f>IF(L2331&lt;600,425+0.773*L2331-1.69/1000*L2331^2+2.22/1000^2*L2331^3,IF(L2331&lt;735,666+13002/(738-L2331),IF(L2331&lt;900,545+17820/(L2331-731),650)))</f>
        <v>811.60762626473252</v>
      </c>
      <c r="O2331" s="12">
        <f>LambdaP*MassivW/(dP/1000)/(N2331*RhoA)/(1+M2331/3)*(D2331-L2331)*DeltaT-(EXP(M2331/10)-1)*(D2331-D2330)</f>
        <v>0.16822970932973111</v>
      </c>
      <c r="P2331" s="24">
        <f>P2330+IF(Limit=Oui,MAX(0,S2330),S2330)</f>
        <v>648.70522654932392</v>
      </c>
      <c r="Q2331" s="12">
        <f>Cp*RhoP/(R2331*RhoA)*dP/1000*MassivSI</f>
        <v>0.34900134646164438</v>
      </c>
      <c r="R2331" s="24">
        <f>IF(P2331&lt;600,425+0.773*P2331-1.69/1000*P2331^2+2.22/1000^2*P2331^3,IF(P2331&lt;735,666+13002/(738-P2331),IF(P2331&lt;900,545+17820/(P2331-731),650)))</f>
        <v>811.60762626473252</v>
      </c>
      <c r="S2331" s="12">
        <f>LambdaP*MassivSI/(dP/1000)/(R2331*RhoA)/(1+Q2331/3)*(D2331-P2331)*DeltaT-(EXP(Q2331/10)-1)*(D2331-D2330)</f>
        <v>0.16822970932973111</v>
      </c>
    </row>
    <row r="2332" spans="2:19" x14ac:dyDescent="0.25">
      <c r="B2332" s="3">
        <f t="shared" si="144"/>
        <v>11570</v>
      </c>
      <c r="C2332" s="14">
        <f t="shared" si="145"/>
        <v>192.83333333333334</v>
      </c>
      <c r="D2332" s="11">
        <f t="shared" si="146"/>
        <v>1120.0509665646096</v>
      </c>
      <c r="E2332" s="11">
        <f t="shared" si="147"/>
        <v>648.87345625865362</v>
      </c>
      <c r="F2332" s="11">
        <f>L2332</f>
        <v>648.87345625865362</v>
      </c>
      <c r="G2332" s="11">
        <f>P2332</f>
        <v>648.87345625865362</v>
      </c>
      <c r="H2332" s="24">
        <f>H2331+IF(Limit=Oui,MAX(0,K2331),K2331)</f>
        <v>648.87345625865362</v>
      </c>
      <c r="I2332" s="12">
        <f>Cp*RhoP/(J2332*RhoA)*dP/1000*MassivSS</f>
        <v>0.34888320191190908</v>
      </c>
      <c r="J2332" s="24">
        <f>IF(H2332&lt;600,425+0.773*H2332-1.69/1000*H2332^2+2.22/1000^2*H2332^3,IF(H2332&lt;735,666+13002/(738-H2332),IF(H2332&lt;900,545+17820/(H2332-731),650)))</f>
        <v>811.88246614536104</v>
      </c>
      <c r="K2332" s="12">
        <f>LambdaP*MassivSS/(dP/1000)/(J2332*RhoA)/(1+I2332/3)*(D2332-H2332)*DeltaT-(EXP(I2332/10)-1)*(D2332-D2331)</f>
        <v>0.16814233856688385</v>
      </c>
      <c r="L2332" s="24">
        <f>L2331+IF(Limit=Oui,MAX(0,O2331),O2331)</f>
        <v>648.87345625865362</v>
      </c>
      <c r="M2332" s="12">
        <f>Cp*RhoP/(N2332*RhoA)*dP/1000*MassivW</f>
        <v>0.34888320191190908</v>
      </c>
      <c r="N2332" s="24">
        <f>IF(L2332&lt;600,425+0.773*L2332-1.69/1000*L2332^2+2.22/1000^2*L2332^3,IF(L2332&lt;735,666+13002/(738-L2332),IF(L2332&lt;900,545+17820/(L2332-731),650)))</f>
        <v>811.88246614536104</v>
      </c>
      <c r="O2332" s="12">
        <f>LambdaP*MassivW/(dP/1000)/(N2332*RhoA)/(1+M2332/3)*(D2332-L2332)*DeltaT-(EXP(M2332/10)-1)*(D2332-D2331)</f>
        <v>0.16814233856688385</v>
      </c>
      <c r="P2332" s="24">
        <f>P2331+IF(Limit=Oui,MAX(0,S2331),S2331)</f>
        <v>648.87345625865362</v>
      </c>
      <c r="Q2332" s="12">
        <f>Cp*RhoP/(R2332*RhoA)*dP/1000*MassivSI</f>
        <v>0.34888320191190908</v>
      </c>
      <c r="R2332" s="24">
        <f>IF(P2332&lt;600,425+0.773*P2332-1.69/1000*P2332^2+2.22/1000^2*P2332^3,IF(P2332&lt;735,666+13002/(738-P2332),IF(P2332&lt;900,545+17820/(P2332-731),650)))</f>
        <v>811.88246614536104</v>
      </c>
      <c r="S2332" s="12">
        <f>LambdaP*MassivSI/(dP/1000)/(R2332*RhoA)/(1+Q2332/3)*(D2332-P2332)*DeltaT-(EXP(Q2332/10)-1)*(D2332-D2331)</f>
        <v>0.16814233856688385</v>
      </c>
    </row>
    <row r="2333" spans="2:19" x14ac:dyDescent="0.25">
      <c r="B2333" s="3">
        <f t="shared" si="144"/>
        <v>11575</v>
      </c>
      <c r="C2333" s="14">
        <f t="shared" si="145"/>
        <v>192.91666666666666</v>
      </c>
      <c r="D2333" s="11">
        <f t="shared" si="146"/>
        <v>1120.1156606918048</v>
      </c>
      <c r="E2333" s="11">
        <f t="shared" si="147"/>
        <v>649.04159859722051</v>
      </c>
      <c r="F2333" s="11">
        <f>L2333</f>
        <v>649.04159859722051</v>
      </c>
      <c r="G2333" s="11">
        <f>P2333</f>
        <v>649.04159859722051</v>
      </c>
      <c r="H2333" s="24">
        <f>H2332+IF(Limit=Oui,MAX(0,K2332),K2332)</f>
        <v>649.04159859722051</v>
      </c>
      <c r="I2333" s="12">
        <f>Cp*RhoP/(J2333*RhoA)*dP/1000*MassivSS</f>
        <v>0.34876475257474998</v>
      </c>
      <c r="J2333" s="24">
        <f>IF(H2333&lt;600,425+0.773*H2333-1.69/1000*H2333^2+2.22/1000^2*H2333^3,IF(H2333&lt;735,666+13002/(738-H2333),IF(H2333&lt;900,545+17820/(H2333-731),650)))</f>
        <v>812.15820197949006</v>
      </c>
      <c r="K2333" s="12">
        <f>LambdaP*MassivSS/(dP/1000)/(J2333*RhoA)/(1+I2333/3)*(D2333-H2333)*DeltaT-(EXP(I2333/10)-1)*(D2333-D2332)</f>
        <v>0.1680548754867163</v>
      </c>
      <c r="L2333" s="24">
        <f>L2332+IF(Limit=Oui,MAX(0,O2332),O2332)</f>
        <v>649.04159859722051</v>
      </c>
      <c r="M2333" s="12">
        <f>Cp*RhoP/(N2333*RhoA)*dP/1000*MassivW</f>
        <v>0.34876475257474998</v>
      </c>
      <c r="N2333" s="24">
        <f>IF(L2333&lt;600,425+0.773*L2333-1.69/1000*L2333^2+2.22/1000^2*L2333^3,IF(L2333&lt;735,666+13002/(738-L2333),IF(L2333&lt;900,545+17820/(L2333-731),650)))</f>
        <v>812.15820197949006</v>
      </c>
      <c r="O2333" s="12">
        <f>LambdaP*MassivW/(dP/1000)/(N2333*RhoA)/(1+M2333/3)*(D2333-L2333)*DeltaT-(EXP(M2333/10)-1)*(D2333-D2332)</f>
        <v>0.1680548754867163</v>
      </c>
      <c r="P2333" s="24">
        <f>P2332+IF(Limit=Oui,MAX(0,S2332),S2332)</f>
        <v>649.04159859722051</v>
      </c>
      <c r="Q2333" s="12">
        <f>Cp*RhoP/(R2333*RhoA)*dP/1000*MassivSI</f>
        <v>0.34876475257474998</v>
      </c>
      <c r="R2333" s="24">
        <f>IF(P2333&lt;600,425+0.773*P2333-1.69/1000*P2333^2+2.22/1000^2*P2333^3,IF(P2333&lt;735,666+13002/(738-P2333),IF(P2333&lt;900,545+17820/(P2333-731),650)))</f>
        <v>812.15820197949006</v>
      </c>
      <c r="S2333" s="12">
        <f>LambdaP*MassivSI/(dP/1000)/(R2333*RhoA)/(1+Q2333/3)*(D2333-P2333)*DeltaT-(EXP(Q2333/10)-1)*(D2333-D2332)</f>
        <v>0.1680548754867163</v>
      </c>
    </row>
    <row r="2334" spans="2:19" x14ac:dyDescent="0.25">
      <c r="B2334" s="3">
        <f t="shared" si="144"/>
        <v>11580</v>
      </c>
      <c r="C2334" s="14">
        <f t="shared" si="145"/>
        <v>193</v>
      </c>
      <c r="D2334" s="11">
        <f t="shared" si="146"/>
        <v>1120.1803268974943</v>
      </c>
      <c r="E2334" s="11">
        <f t="shared" si="147"/>
        <v>649.20965347270726</v>
      </c>
      <c r="F2334" s="11">
        <f>L2334</f>
        <v>649.20965347270726</v>
      </c>
      <c r="G2334" s="11">
        <f>P2334</f>
        <v>649.20965347270726</v>
      </c>
      <c r="H2334" s="24">
        <f>H2333+IF(Limit=Oui,MAX(0,K2333),K2333)</f>
        <v>649.20965347270726</v>
      </c>
      <c r="I2334" s="12">
        <f>Cp*RhoP/(J2334*RhoA)*dP/1000*MassivSS</f>
        <v>0.34864599738271157</v>
      </c>
      <c r="J2334" s="24">
        <f>IF(H2334&lt;600,425+0.773*H2334-1.69/1000*H2334^2+2.22/1000^2*H2334^3,IF(H2334&lt;735,666+13002/(738-H2334),IF(H2334&lt;900,545+17820/(H2334-731),650)))</f>
        <v>812.4348378908893</v>
      </c>
      <c r="K2334" s="12">
        <f>LambdaP*MassivSS/(dP/1000)/(J2334*RhoA)/(1+I2334/3)*(D2334-H2334)*DeltaT-(EXP(I2334/10)-1)*(D2334-D2333)</f>
        <v>0.16796731971268949</v>
      </c>
      <c r="L2334" s="24">
        <f>L2333+IF(Limit=Oui,MAX(0,O2333),O2333)</f>
        <v>649.20965347270726</v>
      </c>
      <c r="M2334" s="12">
        <f>Cp*RhoP/(N2334*RhoA)*dP/1000*MassivW</f>
        <v>0.34864599738271157</v>
      </c>
      <c r="N2334" s="24">
        <f>IF(L2334&lt;600,425+0.773*L2334-1.69/1000*L2334^2+2.22/1000^2*L2334^3,IF(L2334&lt;735,666+13002/(738-L2334),IF(L2334&lt;900,545+17820/(L2334-731),650)))</f>
        <v>812.4348378908893</v>
      </c>
      <c r="O2334" s="12">
        <f>LambdaP*MassivW/(dP/1000)/(N2334*RhoA)/(1+M2334/3)*(D2334-L2334)*DeltaT-(EXP(M2334/10)-1)*(D2334-D2333)</f>
        <v>0.16796731971268949</v>
      </c>
      <c r="P2334" s="24">
        <f>P2333+IF(Limit=Oui,MAX(0,S2333),S2333)</f>
        <v>649.20965347270726</v>
      </c>
      <c r="Q2334" s="12">
        <f>Cp*RhoP/(R2334*RhoA)*dP/1000*MassivSI</f>
        <v>0.34864599738271157</v>
      </c>
      <c r="R2334" s="24">
        <f>IF(P2334&lt;600,425+0.773*P2334-1.69/1000*P2334^2+2.22/1000^2*P2334^3,IF(P2334&lt;735,666+13002/(738-P2334),IF(P2334&lt;900,545+17820/(P2334-731),650)))</f>
        <v>812.4348378908893</v>
      </c>
      <c r="S2334" s="12">
        <f>LambdaP*MassivSI/(dP/1000)/(R2334*RhoA)/(1+Q2334/3)*(D2334-P2334)*DeltaT-(EXP(Q2334/10)-1)*(D2334-D2333)</f>
        <v>0.16796731971268949</v>
      </c>
    </row>
    <row r="2335" spans="2:19" x14ac:dyDescent="0.25">
      <c r="B2335" s="3">
        <f t="shared" si="144"/>
        <v>11585</v>
      </c>
      <c r="C2335" s="14">
        <f t="shared" si="145"/>
        <v>193.08333333333334</v>
      </c>
      <c r="D2335" s="11">
        <f t="shared" si="146"/>
        <v>1120.2449652057689</v>
      </c>
      <c r="E2335" s="11">
        <f t="shared" si="147"/>
        <v>649.37762079241998</v>
      </c>
      <c r="F2335" s="11">
        <f>L2335</f>
        <v>649.37762079241998</v>
      </c>
      <c r="G2335" s="11">
        <f>P2335</f>
        <v>649.37762079241998</v>
      </c>
      <c r="H2335" s="24">
        <f>H2334+IF(Limit=Oui,MAX(0,K2334),K2334)</f>
        <v>649.37762079241998</v>
      </c>
      <c r="I2335" s="12">
        <f>Cp*RhoP/(J2335*RhoA)*dP/1000*MassivSS</f>
        <v>0.34852693526385797</v>
      </c>
      <c r="J2335" s="24">
        <f>IF(H2335&lt;600,425+0.773*H2335-1.69/1000*H2335^2+2.22/1000^2*H2335^3,IF(H2335&lt;735,666+13002/(738-H2335),IF(H2335&lt;900,545+17820/(H2335-731),650)))</f>
        <v>812.71237802751193</v>
      </c>
      <c r="K2335" s="12">
        <f>LambdaP*MassivSS/(dP/1000)/(J2335*RhoA)/(1+I2335/3)*(D2335-H2335)*DeltaT-(EXP(I2335/10)-1)*(D2335-D2334)</f>
        <v>0.16787967086654984</v>
      </c>
      <c r="L2335" s="24">
        <f>L2334+IF(Limit=Oui,MAX(0,O2334),O2334)</f>
        <v>649.37762079241998</v>
      </c>
      <c r="M2335" s="12">
        <f>Cp*RhoP/(N2335*RhoA)*dP/1000*MassivW</f>
        <v>0.34852693526385797</v>
      </c>
      <c r="N2335" s="24">
        <f>IF(L2335&lt;600,425+0.773*L2335-1.69/1000*L2335^2+2.22/1000^2*L2335^3,IF(L2335&lt;735,666+13002/(738-L2335),IF(L2335&lt;900,545+17820/(L2335-731),650)))</f>
        <v>812.71237802751193</v>
      </c>
      <c r="O2335" s="12">
        <f>LambdaP*MassivW/(dP/1000)/(N2335*RhoA)/(1+M2335/3)*(D2335-L2335)*DeltaT-(EXP(M2335/10)-1)*(D2335-D2334)</f>
        <v>0.16787967086654984</v>
      </c>
      <c r="P2335" s="24">
        <f>P2334+IF(Limit=Oui,MAX(0,S2334),S2334)</f>
        <v>649.37762079241998</v>
      </c>
      <c r="Q2335" s="12">
        <f>Cp*RhoP/(R2335*RhoA)*dP/1000*MassivSI</f>
        <v>0.34852693526385797</v>
      </c>
      <c r="R2335" s="24">
        <f>IF(P2335&lt;600,425+0.773*P2335-1.69/1000*P2335^2+2.22/1000^2*P2335^3,IF(P2335&lt;735,666+13002/(738-P2335),IF(P2335&lt;900,545+17820/(P2335-731),650)))</f>
        <v>812.71237802751193</v>
      </c>
      <c r="S2335" s="12">
        <f>LambdaP*MassivSI/(dP/1000)/(R2335*RhoA)/(1+Q2335/3)*(D2335-P2335)*DeltaT-(EXP(Q2335/10)-1)*(D2335-D2334)</f>
        <v>0.16787967086654984</v>
      </c>
    </row>
    <row r="2336" spans="2:19" x14ac:dyDescent="0.25">
      <c r="B2336" s="3">
        <f t="shared" si="144"/>
        <v>11590</v>
      </c>
      <c r="C2336" s="14">
        <f t="shared" si="145"/>
        <v>193.16666666666666</v>
      </c>
      <c r="D2336" s="11">
        <f t="shared" si="146"/>
        <v>1120.3095756406885</v>
      </c>
      <c r="E2336" s="11">
        <f t="shared" si="147"/>
        <v>649.54550046328654</v>
      </c>
      <c r="F2336" s="11">
        <f>L2336</f>
        <v>649.54550046328654</v>
      </c>
      <c r="G2336" s="11">
        <f>P2336</f>
        <v>649.54550046328654</v>
      </c>
      <c r="H2336" s="24">
        <f>H2335+IF(Limit=Oui,MAX(0,K2335),K2335)</f>
        <v>649.54550046328654</v>
      </c>
      <c r="I2336" s="12">
        <f>Cp*RhoP/(J2336*RhoA)*dP/1000*MassivSS</f>
        <v>0.34840756514175236</v>
      </c>
      <c r="J2336" s="24">
        <f>IF(H2336&lt;600,425+0.773*H2336-1.69/1000*H2336^2+2.22/1000^2*H2336^3,IF(H2336&lt;735,666+13002/(738-H2336),IF(H2336&lt;900,545+17820/(H2336-731),650)))</f>
        <v>812.99082656166581</v>
      </c>
      <c r="K2336" s="12">
        <f>LambdaP*MassivSS/(dP/1000)/(J2336*RhoA)/(1+I2336/3)*(D2336-H2336)*DeltaT-(EXP(I2336/10)-1)*(D2336-D2335)</f>
        <v>0.16779192856827246</v>
      </c>
      <c r="L2336" s="24">
        <f>L2335+IF(Limit=Oui,MAX(0,O2335),O2335)</f>
        <v>649.54550046328654</v>
      </c>
      <c r="M2336" s="12">
        <f>Cp*RhoP/(N2336*RhoA)*dP/1000*MassivW</f>
        <v>0.34840756514175236</v>
      </c>
      <c r="N2336" s="24">
        <f>IF(L2336&lt;600,425+0.773*L2336-1.69/1000*L2336^2+2.22/1000^2*L2336^3,IF(L2336&lt;735,666+13002/(738-L2336),IF(L2336&lt;900,545+17820/(L2336-731),650)))</f>
        <v>812.99082656166581</v>
      </c>
      <c r="O2336" s="12">
        <f>LambdaP*MassivW/(dP/1000)/(N2336*RhoA)/(1+M2336/3)*(D2336-L2336)*DeltaT-(EXP(M2336/10)-1)*(D2336-D2335)</f>
        <v>0.16779192856827246</v>
      </c>
      <c r="P2336" s="24">
        <f>P2335+IF(Limit=Oui,MAX(0,S2335),S2335)</f>
        <v>649.54550046328654</v>
      </c>
      <c r="Q2336" s="12">
        <f>Cp*RhoP/(R2336*RhoA)*dP/1000*MassivSI</f>
        <v>0.34840756514175236</v>
      </c>
      <c r="R2336" s="24">
        <f>IF(P2336&lt;600,425+0.773*P2336-1.69/1000*P2336^2+2.22/1000^2*P2336^3,IF(P2336&lt;735,666+13002/(738-P2336),IF(P2336&lt;900,545+17820/(P2336-731),650)))</f>
        <v>812.99082656166581</v>
      </c>
      <c r="S2336" s="12">
        <f>LambdaP*MassivSI/(dP/1000)/(R2336*RhoA)/(1+Q2336/3)*(D2336-P2336)*DeltaT-(EXP(Q2336/10)-1)*(D2336-D2335)</f>
        <v>0.16779192856827246</v>
      </c>
    </row>
    <row r="2337" spans="2:19" x14ac:dyDescent="0.25">
      <c r="B2337" s="3">
        <f t="shared" si="144"/>
        <v>11595</v>
      </c>
      <c r="C2337" s="14">
        <f t="shared" si="145"/>
        <v>193.25</v>
      </c>
      <c r="D2337" s="11">
        <f t="shared" si="146"/>
        <v>1120.3741582262817</v>
      </c>
      <c r="E2337" s="11">
        <f t="shared" si="147"/>
        <v>649.71329239185479</v>
      </c>
      <c r="F2337" s="11">
        <f>L2337</f>
        <v>649.71329239185479</v>
      </c>
      <c r="G2337" s="11">
        <f>P2337</f>
        <v>649.71329239185479</v>
      </c>
      <c r="H2337" s="24">
        <f>H2336+IF(Limit=Oui,MAX(0,K2336),K2336)</f>
        <v>649.71329239185479</v>
      </c>
      <c r="I2337" s="12">
        <f>Cp*RhoP/(J2337*RhoA)*dP/1000*MassivSS</f>
        <v>0.34828788593543725</v>
      </c>
      <c r="J2337" s="24">
        <f>IF(H2337&lt;600,425+0.773*H2337-1.69/1000*H2337^2+2.22/1000^2*H2337^3,IF(H2337&lt;735,666+13002/(738-H2337),IF(H2337&lt;900,545+17820/(H2337-731),650)))</f>
        <v>813.27018769018468</v>
      </c>
      <c r="K2337" s="12">
        <f>LambdaP*MassivSS/(dP/1000)/(J2337*RhoA)/(1+I2337/3)*(D2337-H2337)*DeltaT-(EXP(I2337/10)-1)*(D2337-D2336)</f>
        <v>0.16770409243606843</v>
      </c>
      <c r="L2337" s="24">
        <f>L2336+IF(Limit=Oui,MAX(0,O2336),O2336)</f>
        <v>649.71329239185479</v>
      </c>
      <c r="M2337" s="12">
        <f>Cp*RhoP/(N2337*RhoA)*dP/1000*MassivW</f>
        <v>0.34828788593543725</v>
      </c>
      <c r="N2337" s="24">
        <f>IF(L2337&lt;600,425+0.773*L2337-1.69/1000*L2337^2+2.22/1000^2*L2337^3,IF(L2337&lt;735,666+13002/(738-L2337),IF(L2337&lt;900,545+17820/(L2337-731),650)))</f>
        <v>813.27018769018468</v>
      </c>
      <c r="O2337" s="12">
        <f>LambdaP*MassivW/(dP/1000)/(N2337*RhoA)/(1+M2337/3)*(D2337-L2337)*DeltaT-(EXP(M2337/10)-1)*(D2337-D2336)</f>
        <v>0.16770409243606843</v>
      </c>
      <c r="P2337" s="24">
        <f>P2336+IF(Limit=Oui,MAX(0,S2336),S2336)</f>
        <v>649.71329239185479</v>
      </c>
      <c r="Q2337" s="12">
        <f>Cp*RhoP/(R2337*RhoA)*dP/1000*MassivSI</f>
        <v>0.34828788593543725</v>
      </c>
      <c r="R2337" s="24">
        <f>IF(P2337&lt;600,425+0.773*P2337-1.69/1000*P2337^2+2.22/1000^2*P2337^3,IF(P2337&lt;735,666+13002/(738-P2337),IF(P2337&lt;900,545+17820/(P2337-731),650)))</f>
        <v>813.27018769018468</v>
      </c>
      <c r="S2337" s="12">
        <f>LambdaP*MassivSI/(dP/1000)/(R2337*RhoA)/(1+Q2337/3)*(D2337-P2337)*DeltaT-(EXP(Q2337/10)-1)*(D2337-D2336)</f>
        <v>0.16770409243606843</v>
      </c>
    </row>
    <row r="2338" spans="2:19" x14ac:dyDescent="0.25">
      <c r="B2338" s="3">
        <f t="shared" si="144"/>
        <v>11600</v>
      </c>
      <c r="C2338" s="14">
        <f t="shared" si="145"/>
        <v>193.33333333333334</v>
      </c>
      <c r="D2338" s="11">
        <f t="shared" si="146"/>
        <v>1120.4387129865465</v>
      </c>
      <c r="E2338" s="11">
        <f t="shared" si="147"/>
        <v>649.8809964842909</v>
      </c>
      <c r="F2338" s="11">
        <f>L2338</f>
        <v>649.8809964842909</v>
      </c>
      <c r="G2338" s="11">
        <f>P2338</f>
        <v>649.8809964842909</v>
      </c>
      <c r="H2338" s="24">
        <f>H2337+IF(Limit=Oui,MAX(0,K2337),K2337)</f>
        <v>649.8809964842909</v>
      </c>
      <c r="I2338" s="12">
        <f>Cp*RhoP/(J2338*RhoA)*dP/1000*MassivSS</f>
        <v>0.34816789655941344</v>
      </c>
      <c r="J2338" s="24">
        <f>IF(H2338&lt;600,425+0.773*H2338-1.69/1000*H2338^2+2.22/1000^2*H2338^3,IF(H2338&lt;735,666+13002/(738-H2338),IF(H2338&lt;900,545+17820/(H2338-731),650)))</f>
        <v>813.55046563460189</v>
      </c>
      <c r="K2338" s="12">
        <f>LambdaP*MassivSS/(dP/1000)/(J2338*RhoA)/(1+I2338/3)*(D2338-H2338)*DeltaT-(EXP(I2338/10)-1)*(D2338-D2337)</f>
        <v>0.16761616208635244</v>
      </c>
      <c r="L2338" s="24">
        <f>L2337+IF(Limit=Oui,MAX(0,O2337),O2337)</f>
        <v>649.8809964842909</v>
      </c>
      <c r="M2338" s="12">
        <f>Cp*RhoP/(N2338*RhoA)*dP/1000*MassivW</f>
        <v>0.34816789655941344</v>
      </c>
      <c r="N2338" s="24">
        <f>IF(L2338&lt;600,425+0.773*L2338-1.69/1000*L2338^2+2.22/1000^2*L2338^3,IF(L2338&lt;735,666+13002/(738-L2338),IF(L2338&lt;900,545+17820/(L2338-731),650)))</f>
        <v>813.55046563460189</v>
      </c>
      <c r="O2338" s="12">
        <f>LambdaP*MassivW/(dP/1000)/(N2338*RhoA)/(1+M2338/3)*(D2338-L2338)*DeltaT-(EXP(M2338/10)-1)*(D2338-D2337)</f>
        <v>0.16761616208635244</v>
      </c>
      <c r="P2338" s="24">
        <f>P2337+IF(Limit=Oui,MAX(0,S2337),S2337)</f>
        <v>649.8809964842909</v>
      </c>
      <c r="Q2338" s="12">
        <f>Cp*RhoP/(R2338*RhoA)*dP/1000*MassivSI</f>
        <v>0.34816789655941344</v>
      </c>
      <c r="R2338" s="24">
        <f>IF(P2338&lt;600,425+0.773*P2338-1.69/1000*P2338^2+2.22/1000^2*P2338^3,IF(P2338&lt;735,666+13002/(738-P2338),IF(P2338&lt;900,545+17820/(P2338-731),650)))</f>
        <v>813.55046563460189</v>
      </c>
      <c r="S2338" s="12">
        <f>LambdaP*MassivSI/(dP/1000)/(R2338*RhoA)/(1+Q2338/3)*(D2338-P2338)*DeltaT-(EXP(Q2338/10)-1)*(D2338-D2337)</f>
        <v>0.16761616208635244</v>
      </c>
    </row>
    <row r="2339" spans="2:19" x14ac:dyDescent="0.25">
      <c r="B2339" s="3">
        <f t="shared" si="144"/>
        <v>11605</v>
      </c>
      <c r="C2339" s="14">
        <f t="shared" si="145"/>
        <v>193.41666666666666</v>
      </c>
      <c r="D2339" s="11">
        <f t="shared" si="146"/>
        <v>1120.5032399454492</v>
      </c>
      <c r="E2339" s="11">
        <f t="shared" si="147"/>
        <v>650.04861264637725</v>
      </c>
      <c r="F2339" s="11">
        <f>L2339</f>
        <v>650.04861264637725</v>
      </c>
      <c r="G2339" s="11">
        <f>P2339</f>
        <v>650.04861264637725</v>
      </c>
      <c r="H2339" s="24">
        <f>H2338+IF(Limit=Oui,MAX(0,K2338),K2338)</f>
        <v>650.04861264637725</v>
      </c>
      <c r="I2339" s="12">
        <f>Cp*RhoP/(J2339*RhoA)*dP/1000*MassivSS</f>
        <v>0.34804759592361989</v>
      </c>
      <c r="J2339" s="24">
        <f>IF(H2339&lt;600,425+0.773*H2339-1.69/1000*H2339^2+2.22/1000^2*H2339^3,IF(H2339&lt;735,666+13002/(738-H2339),IF(H2339&lt;900,545+17820/(H2339-731),650)))</f>
        <v>813.83166464132466</v>
      </c>
      <c r="K2339" s="12">
        <f>LambdaP*MassivSS/(dP/1000)/(J2339*RhoA)/(1+I2339/3)*(D2339-H2339)*DeltaT-(EXP(I2339/10)-1)*(D2339-D2338)</f>
        <v>0.16752813713381429</v>
      </c>
      <c r="L2339" s="24">
        <f>L2338+IF(Limit=Oui,MAX(0,O2338),O2338)</f>
        <v>650.04861264637725</v>
      </c>
      <c r="M2339" s="12">
        <f>Cp*RhoP/(N2339*RhoA)*dP/1000*MassivW</f>
        <v>0.34804759592361989</v>
      </c>
      <c r="N2339" s="24">
        <f>IF(L2339&lt;600,425+0.773*L2339-1.69/1000*L2339^2+2.22/1000^2*L2339^3,IF(L2339&lt;735,666+13002/(738-L2339),IF(L2339&lt;900,545+17820/(L2339-731),650)))</f>
        <v>813.83166464132466</v>
      </c>
      <c r="O2339" s="12">
        <f>LambdaP*MassivW/(dP/1000)/(N2339*RhoA)/(1+M2339/3)*(D2339-L2339)*DeltaT-(EXP(M2339/10)-1)*(D2339-D2338)</f>
        <v>0.16752813713381429</v>
      </c>
      <c r="P2339" s="24">
        <f>P2338+IF(Limit=Oui,MAX(0,S2338),S2338)</f>
        <v>650.04861264637725</v>
      </c>
      <c r="Q2339" s="12">
        <f>Cp*RhoP/(R2339*RhoA)*dP/1000*MassivSI</f>
        <v>0.34804759592361989</v>
      </c>
      <c r="R2339" s="24">
        <f>IF(P2339&lt;600,425+0.773*P2339-1.69/1000*P2339^2+2.22/1000^2*P2339^3,IF(P2339&lt;735,666+13002/(738-P2339),IF(P2339&lt;900,545+17820/(P2339-731),650)))</f>
        <v>813.83166464132466</v>
      </c>
      <c r="S2339" s="12">
        <f>LambdaP*MassivSI/(dP/1000)/(R2339*RhoA)/(1+Q2339/3)*(D2339-P2339)*DeltaT-(EXP(Q2339/10)-1)*(D2339-D2338)</f>
        <v>0.16752813713381429</v>
      </c>
    </row>
    <row r="2340" spans="2:19" x14ac:dyDescent="0.25">
      <c r="B2340" s="3">
        <f t="shared" si="144"/>
        <v>11610</v>
      </c>
      <c r="C2340" s="14">
        <f t="shared" si="145"/>
        <v>193.5</v>
      </c>
      <c r="D2340" s="11">
        <f t="shared" si="146"/>
        <v>1120.567739126926</v>
      </c>
      <c r="E2340" s="11">
        <f t="shared" si="147"/>
        <v>650.21614078351104</v>
      </c>
      <c r="F2340" s="11">
        <f>L2340</f>
        <v>650.21614078351104</v>
      </c>
      <c r="G2340" s="11">
        <f>P2340</f>
        <v>650.21614078351104</v>
      </c>
      <c r="H2340" s="24">
        <f>H2339+IF(Limit=Oui,MAX(0,K2339),K2339)</f>
        <v>650.21614078351104</v>
      </c>
      <c r="I2340" s="12">
        <f>Cp*RhoP/(J2340*RhoA)*dP/1000*MassivSS</f>
        <v>0.34792698293341318</v>
      </c>
      <c r="J2340" s="24">
        <f>IF(H2340&lt;600,425+0.773*H2340-1.69/1000*H2340^2+2.22/1000^2*H2340^3,IF(H2340&lt;735,666+13002/(738-H2340),IF(H2340&lt;900,545+17820/(H2340-731),650)))</f>
        <v>814.11378898181044</v>
      </c>
      <c r="K2340" s="12">
        <f>LambdaP*MassivSS/(dP/1000)/(J2340*RhoA)/(1+I2340/3)*(D2340-H2340)*DeltaT-(EXP(I2340/10)-1)*(D2340-D2339)</f>
        <v>0.16744001719127358</v>
      </c>
      <c r="L2340" s="24">
        <f>L2339+IF(Limit=Oui,MAX(0,O2339),O2339)</f>
        <v>650.21614078351104</v>
      </c>
      <c r="M2340" s="12">
        <f>Cp*RhoP/(N2340*RhoA)*dP/1000*MassivW</f>
        <v>0.34792698293341318</v>
      </c>
      <c r="N2340" s="24">
        <f>IF(L2340&lt;600,425+0.773*L2340-1.69/1000*L2340^2+2.22/1000^2*L2340^3,IF(L2340&lt;735,666+13002/(738-L2340),IF(L2340&lt;900,545+17820/(L2340-731),650)))</f>
        <v>814.11378898181044</v>
      </c>
      <c r="O2340" s="12">
        <f>LambdaP*MassivW/(dP/1000)/(N2340*RhoA)/(1+M2340/3)*(D2340-L2340)*DeltaT-(EXP(M2340/10)-1)*(D2340-D2339)</f>
        <v>0.16744001719127358</v>
      </c>
      <c r="P2340" s="24">
        <f>P2339+IF(Limit=Oui,MAX(0,S2339),S2339)</f>
        <v>650.21614078351104</v>
      </c>
      <c r="Q2340" s="12">
        <f>Cp*RhoP/(R2340*RhoA)*dP/1000*MassivSI</f>
        <v>0.34792698293341318</v>
      </c>
      <c r="R2340" s="24">
        <f>IF(P2340&lt;600,425+0.773*P2340-1.69/1000*P2340^2+2.22/1000^2*P2340^3,IF(P2340&lt;735,666+13002/(738-P2340),IF(P2340&lt;900,545+17820/(P2340-731),650)))</f>
        <v>814.11378898181044</v>
      </c>
      <c r="S2340" s="12">
        <f>LambdaP*MassivSI/(dP/1000)/(R2340*RhoA)/(1+Q2340/3)*(D2340-P2340)*DeltaT-(EXP(Q2340/10)-1)*(D2340-D2339)</f>
        <v>0.16744001719127358</v>
      </c>
    </row>
    <row r="2341" spans="2:19" x14ac:dyDescent="0.25">
      <c r="B2341" s="3">
        <f t="shared" si="144"/>
        <v>11615</v>
      </c>
      <c r="C2341" s="14">
        <f t="shared" si="145"/>
        <v>193.58333333333334</v>
      </c>
      <c r="D2341" s="11">
        <f t="shared" si="146"/>
        <v>1120.6322105548813</v>
      </c>
      <c r="E2341" s="11">
        <f t="shared" si="147"/>
        <v>650.38358080070236</v>
      </c>
      <c r="F2341" s="11">
        <f>L2341</f>
        <v>650.38358080070236</v>
      </c>
      <c r="G2341" s="11">
        <f>P2341</f>
        <v>650.38358080070236</v>
      </c>
      <c r="H2341" s="24">
        <f>H2340+IF(Limit=Oui,MAX(0,K2340),K2340)</f>
        <v>650.38358080070236</v>
      </c>
      <c r="I2341" s="12">
        <f>Cp*RhoP/(J2341*RhoA)*dP/1000*MassivSS</f>
        <v>0.34780605648954666</v>
      </c>
      <c r="J2341" s="24">
        <f>IF(H2341&lt;600,425+0.773*H2341-1.69/1000*H2341^2+2.22/1000^2*H2341^3,IF(H2341&lt;735,666+13002/(738-H2341),IF(H2341&lt;900,545+17820/(H2341-731),650)))</f>
        <v>814.39684295274446</v>
      </c>
      <c r="K2341" s="12">
        <f>LambdaP*MassivSS/(dP/1000)/(J2341*RhoA)/(1+I2341/3)*(D2341-H2341)*DeltaT-(EXP(I2341/10)-1)*(D2341-D2340)</f>
        <v>0.16735180186982365</v>
      </c>
      <c r="L2341" s="24">
        <f>L2340+IF(Limit=Oui,MAX(0,O2340),O2340)</f>
        <v>650.38358080070236</v>
      </c>
      <c r="M2341" s="12">
        <f>Cp*RhoP/(N2341*RhoA)*dP/1000*MassivW</f>
        <v>0.34780605648954666</v>
      </c>
      <c r="N2341" s="24">
        <f>IF(L2341&lt;600,425+0.773*L2341-1.69/1000*L2341^2+2.22/1000^2*L2341^3,IF(L2341&lt;735,666+13002/(738-L2341),IF(L2341&lt;900,545+17820/(L2341-731),650)))</f>
        <v>814.39684295274446</v>
      </c>
      <c r="O2341" s="12">
        <f>LambdaP*MassivW/(dP/1000)/(N2341*RhoA)/(1+M2341/3)*(D2341-L2341)*DeltaT-(EXP(M2341/10)-1)*(D2341-D2340)</f>
        <v>0.16735180186982365</v>
      </c>
      <c r="P2341" s="24">
        <f>P2340+IF(Limit=Oui,MAX(0,S2340),S2340)</f>
        <v>650.38358080070236</v>
      </c>
      <c r="Q2341" s="12">
        <f>Cp*RhoP/(R2341*RhoA)*dP/1000*MassivSI</f>
        <v>0.34780605648954666</v>
      </c>
      <c r="R2341" s="24">
        <f>IF(P2341&lt;600,425+0.773*P2341-1.69/1000*P2341^2+2.22/1000^2*P2341^3,IF(P2341&lt;735,666+13002/(738-P2341),IF(P2341&lt;900,545+17820/(P2341-731),650)))</f>
        <v>814.39684295274446</v>
      </c>
      <c r="S2341" s="12">
        <f>LambdaP*MassivSI/(dP/1000)/(R2341*RhoA)/(1+Q2341/3)*(D2341-P2341)*DeltaT-(EXP(Q2341/10)-1)*(D2341-D2340)</f>
        <v>0.16735180186982365</v>
      </c>
    </row>
    <row r="2342" spans="2:19" x14ac:dyDescent="0.25">
      <c r="B2342" s="3">
        <f t="shared" si="144"/>
        <v>11620</v>
      </c>
      <c r="C2342" s="14">
        <f t="shared" si="145"/>
        <v>193.66666666666666</v>
      </c>
      <c r="D2342" s="11">
        <f t="shared" si="146"/>
        <v>1120.6966542531895</v>
      </c>
      <c r="E2342" s="11">
        <f t="shared" si="147"/>
        <v>650.55093260257217</v>
      </c>
      <c r="F2342" s="11">
        <f>L2342</f>
        <v>650.55093260257217</v>
      </c>
      <c r="G2342" s="11">
        <f>P2342</f>
        <v>650.55093260257217</v>
      </c>
      <c r="H2342" s="24">
        <f>H2341+IF(Limit=Oui,MAX(0,K2341),K2341)</f>
        <v>650.55093260257217</v>
      </c>
      <c r="I2342" s="12">
        <f>Cp*RhoP/(J2342*RhoA)*dP/1000*MassivSS</f>
        <v>0.34768481548814989</v>
      </c>
      <c r="J2342" s="24">
        <f>IF(H2342&lt;600,425+0.773*H2342-1.69/1000*H2342^2+2.22/1000^2*H2342^3,IF(H2342&lt;735,666+13002/(738-H2342),IF(H2342&lt;900,545+17820/(H2342-731),650)))</f>
        <v>814.68083087621847</v>
      </c>
      <c r="K2342" s="12">
        <f>LambdaP*MassivSS/(dP/1000)/(J2342*RhoA)/(1+I2342/3)*(D2342-H2342)*DeltaT-(EXP(I2342/10)-1)*(D2342-D2341)</f>
        <v>0.16726349077869468</v>
      </c>
      <c r="L2342" s="24">
        <f>L2341+IF(Limit=Oui,MAX(0,O2341),O2341)</f>
        <v>650.55093260257217</v>
      </c>
      <c r="M2342" s="12">
        <f>Cp*RhoP/(N2342*RhoA)*dP/1000*MassivW</f>
        <v>0.34768481548814989</v>
      </c>
      <c r="N2342" s="24">
        <f>IF(L2342&lt;600,425+0.773*L2342-1.69/1000*L2342^2+2.22/1000^2*L2342^3,IF(L2342&lt;735,666+13002/(738-L2342),IF(L2342&lt;900,545+17820/(L2342-731),650)))</f>
        <v>814.68083087621847</v>
      </c>
      <c r="O2342" s="12">
        <f>LambdaP*MassivW/(dP/1000)/(N2342*RhoA)/(1+M2342/3)*(D2342-L2342)*DeltaT-(EXP(M2342/10)-1)*(D2342-D2341)</f>
        <v>0.16726349077869468</v>
      </c>
      <c r="P2342" s="24">
        <f>P2341+IF(Limit=Oui,MAX(0,S2341),S2341)</f>
        <v>650.55093260257217</v>
      </c>
      <c r="Q2342" s="12">
        <f>Cp*RhoP/(R2342*RhoA)*dP/1000*MassivSI</f>
        <v>0.34768481548814989</v>
      </c>
      <c r="R2342" s="24">
        <f>IF(P2342&lt;600,425+0.773*P2342-1.69/1000*P2342^2+2.22/1000^2*P2342^3,IF(P2342&lt;735,666+13002/(738-P2342),IF(P2342&lt;900,545+17820/(P2342-731),650)))</f>
        <v>814.68083087621847</v>
      </c>
      <c r="S2342" s="12">
        <f>LambdaP*MassivSI/(dP/1000)/(R2342*RhoA)/(1+Q2342/3)*(D2342-P2342)*DeltaT-(EXP(Q2342/10)-1)*(D2342-D2341)</f>
        <v>0.16726349077869468</v>
      </c>
    </row>
    <row r="2343" spans="2:19" x14ac:dyDescent="0.25">
      <c r="B2343" s="3">
        <f t="shared" si="144"/>
        <v>11625</v>
      </c>
      <c r="C2343" s="14">
        <f t="shared" si="145"/>
        <v>193.75</v>
      </c>
      <c r="D2343" s="11">
        <f t="shared" si="146"/>
        <v>1120.7610702456936</v>
      </c>
      <c r="E2343" s="11">
        <f t="shared" si="147"/>
        <v>650.71819609335091</v>
      </c>
      <c r="F2343" s="11">
        <f>L2343</f>
        <v>650.71819609335091</v>
      </c>
      <c r="G2343" s="11">
        <f>P2343</f>
        <v>650.71819609335091</v>
      </c>
      <c r="H2343" s="24">
        <f>H2342+IF(Limit=Oui,MAX(0,K2342),K2342)</f>
        <v>650.71819609335091</v>
      </c>
      <c r="I2343" s="12">
        <f>Cp*RhoP/(J2343*RhoA)*dP/1000*MassivSS</f>
        <v>0.34756325882070782</v>
      </c>
      <c r="J2343" s="24">
        <f>IF(H2343&lt;600,425+0.773*H2343-1.69/1000*H2343^2+2.22/1000^2*H2343^3,IF(H2343&lt;735,666+13002/(738-H2343),IF(H2343&lt;900,545+17820/(H2343-731),650)))</f>
        <v>814.96575709991157</v>
      </c>
      <c r="K2343" s="12">
        <f>LambdaP*MassivSS/(dP/1000)/(J2343*RhoA)/(1+I2343/3)*(D2343-H2343)*DeltaT-(EXP(I2343/10)-1)*(D2343-D2342)</f>
        <v>0.16717508352533245</v>
      </c>
      <c r="L2343" s="24">
        <f>L2342+IF(Limit=Oui,MAX(0,O2342),O2342)</f>
        <v>650.71819609335091</v>
      </c>
      <c r="M2343" s="12">
        <f>Cp*RhoP/(N2343*RhoA)*dP/1000*MassivW</f>
        <v>0.34756325882070782</v>
      </c>
      <c r="N2343" s="24">
        <f>IF(L2343&lt;600,425+0.773*L2343-1.69/1000*L2343^2+2.22/1000^2*L2343^3,IF(L2343&lt;735,666+13002/(738-L2343),IF(L2343&lt;900,545+17820/(L2343-731),650)))</f>
        <v>814.96575709991157</v>
      </c>
      <c r="O2343" s="12">
        <f>LambdaP*MassivW/(dP/1000)/(N2343*RhoA)/(1+M2343/3)*(D2343-L2343)*DeltaT-(EXP(M2343/10)-1)*(D2343-D2342)</f>
        <v>0.16717508352533245</v>
      </c>
      <c r="P2343" s="24">
        <f>P2342+IF(Limit=Oui,MAX(0,S2342),S2342)</f>
        <v>650.71819609335091</v>
      </c>
      <c r="Q2343" s="12">
        <f>Cp*RhoP/(R2343*RhoA)*dP/1000*MassivSI</f>
        <v>0.34756325882070782</v>
      </c>
      <c r="R2343" s="24">
        <f>IF(P2343&lt;600,425+0.773*P2343-1.69/1000*P2343^2+2.22/1000^2*P2343^3,IF(P2343&lt;735,666+13002/(738-P2343),IF(P2343&lt;900,545+17820/(P2343-731),650)))</f>
        <v>814.96575709991157</v>
      </c>
      <c r="S2343" s="12">
        <f>LambdaP*MassivSI/(dP/1000)/(R2343*RhoA)/(1+Q2343/3)*(D2343-P2343)*DeltaT-(EXP(Q2343/10)-1)*(D2343-D2342)</f>
        <v>0.16717508352533245</v>
      </c>
    </row>
    <row r="2344" spans="2:19" x14ac:dyDescent="0.25">
      <c r="B2344" s="3">
        <f t="shared" si="144"/>
        <v>11630</v>
      </c>
      <c r="C2344" s="14">
        <f t="shared" si="145"/>
        <v>193.83333333333334</v>
      </c>
      <c r="D2344" s="11">
        <f t="shared" si="146"/>
        <v>1120.8254585562061</v>
      </c>
      <c r="E2344" s="11">
        <f t="shared" si="147"/>
        <v>650.88537117687622</v>
      </c>
      <c r="F2344" s="11">
        <f>L2344</f>
        <v>650.88537117687622</v>
      </c>
      <c r="G2344" s="11">
        <f>P2344</f>
        <v>650.88537117687622</v>
      </c>
      <c r="H2344" s="24">
        <f>H2343+IF(Limit=Oui,MAX(0,K2343),K2343)</f>
        <v>650.88537117687622</v>
      </c>
      <c r="I2344" s="12">
        <f>Cp*RhoP/(J2344*RhoA)*dP/1000*MassivSS</f>
        <v>0.3474413853740399</v>
      </c>
      <c r="J2344" s="24">
        <f>IF(H2344&lt;600,425+0.773*H2344-1.69/1000*H2344^2+2.22/1000^2*H2344^3,IF(H2344&lt;735,666+13002/(738-H2344),IF(H2344&lt;900,545+17820/(H2344-731),650)))</f>
        <v>815.2516259972715</v>
      </c>
      <c r="K2344" s="12">
        <f>LambdaP*MassivSS/(dP/1000)/(J2344*RhoA)/(1+I2344/3)*(D2344-H2344)*DeltaT-(EXP(I2344/10)-1)*(D2344-D2343)</f>
        <v>0.16708657971534202</v>
      </c>
      <c r="L2344" s="24">
        <f>L2343+IF(Limit=Oui,MAX(0,O2343),O2343)</f>
        <v>650.88537117687622</v>
      </c>
      <c r="M2344" s="12">
        <f>Cp*RhoP/(N2344*RhoA)*dP/1000*MassivW</f>
        <v>0.3474413853740399</v>
      </c>
      <c r="N2344" s="24">
        <f>IF(L2344&lt;600,425+0.773*L2344-1.69/1000*L2344^2+2.22/1000^2*L2344^3,IF(L2344&lt;735,666+13002/(738-L2344),IF(L2344&lt;900,545+17820/(L2344-731),650)))</f>
        <v>815.2516259972715</v>
      </c>
      <c r="O2344" s="12">
        <f>LambdaP*MassivW/(dP/1000)/(N2344*RhoA)/(1+M2344/3)*(D2344-L2344)*DeltaT-(EXP(M2344/10)-1)*(D2344-D2343)</f>
        <v>0.16708657971534202</v>
      </c>
      <c r="P2344" s="24">
        <f>P2343+IF(Limit=Oui,MAX(0,S2343),S2343)</f>
        <v>650.88537117687622</v>
      </c>
      <c r="Q2344" s="12">
        <f>Cp*RhoP/(R2344*RhoA)*dP/1000*MassivSI</f>
        <v>0.3474413853740399</v>
      </c>
      <c r="R2344" s="24">
        <f>IF(P2344&lt;600,425+0.773*P2344-1.69/1000*P2344^2+2.22/1000^2*P2344^3,IF(P2344&lt;735,666+13002/(738-P2344),IF(P2344&lt;900,545+17820/(P2344-731),650)))</f>
        <v>815.2516259972715</v>
      </c>
      <c r="S2344" s="12">
        <f>LambdaP*MassivSI/(dP/1000)/(R2344*RhoA)/(1+Q2344/3)*(D2344-P2344)*DeltaT-(EXP(Q2344/10)-1)*(D2344-D2343)</f>
        <v>0.16708657971534202</v>
      </c>
    </row>
    <row r="2345" spans="2:19" x14ac:dyDescent="0.25">
      <c r="B2345" s="3">
        <f t="shared" si="144"/>
        <v>11635</v>
      </c>
      <c r="C2345" s="14">
        <f t="shared" si="145"/>
        <v>193.91666666666666</v>
      </c>
      <c r="D2345" s="11">
        <f t="shared" si="146"/>
        <v>1120.8898192085087</v>
      </c>
      <c r="E2345" s="11">
        <f t="shared" si="147"/>
        <v>651.05245775659159</v>
      </c>
      <c r="F2345" s="11">
        <f>L2345</f>
        <v>651.05245775659159</v>
      </c>
      <c r="G2345" s="11">
        <f>P2345</f>
        <v>651.05245775659159</v>
      </c>
      <c r="H2345" s="24">
        <f>H2344+IF(Limit=Oui,MAX(0,K2344),K2344)</f>
        <v>651.05245775659159</v>
      </c>
      <c r="I2345" s="12">
        <f>Cp*RhoP/(J2345*RhoA)*dP/1000*MassivSS</f>
        <v>0.34731919403027894</v>
      </c>
      <c r="J2345" s="24">
        <f>IF(H2345&lt;600,425+0.773*H2345-1.69/1000*H2345^2+2.22/1000^2*H2345^3,IF(H2345&lt;735,666+13002/(738-H2345),IF(H2345&lt;900,545+17820/(H2345-731),650)))</f>
        <v>815.5384419676991</v>
      </c>
      <c r="K2345" s="12">
        <f>LambdaP*MassivSS/(dP/1000)/(J2345*RhoA)/(1+I2345/3)*(D2345-H2345)*DeltaT-(EXP(I2345/10)-1)*(D2345-D2344)</f>
        <v>0.16699797895248655</v>
      </c>
      <c r="L2345" s="24">
        <f>L2344+IF(Limit=Oui,MAX(0,O2344),O2344)</f>
        <v>651.05245775659159</v>
      </c>
      <c r="M2345" s="12">
        <f>Cp*RhoP/(N2345*RhoA)*dP/1000*MassivW</f>
        <v>0.34731919403027894</v>
      </c>
      <c r="N2345" s="24">
        <f>IF(L2345&lt;600,425+0.773*L2345-1.69/1000*L2345^2+2.22/1000^2*L2345^3,IF(L2345&lt;735,666+13002/(738-L2345),IF(L2345&lt;900,545+17820/(L2345-731),650)))</f>
        <v>815.5384419676991</v>
      </c>
      <c r="O2345" s="12">
        <f>LambdaP*MassivW/(dP/1000)/(N2345*RhoA)/(1+M2345/3)*(D2345-L2345)*DeltaT-(EXP(M2345/10)-1)*(D2345-D2344)</f>
        <v>0.16699797895248655</v>
      </c>
      <c r="P2345" s="24">
        <f>P2344+IF(Limit=Oui,MAX(0,S2344),S2344)</f>
        <v>651.05245775659159</v>
      </c>
      <c r="Q2345" s="12">
        <f>Cp*RhoP/(R2345*RhoA)*dP/1000*MassivSI</f>
        <v>0.34731919403027894</v>
      </c>
      <c r="R2345" s="24">
        <f>IF(P2345&lt;600,425+0.773*P2345-1.69/1000*P2345^2+2.22/1000^2*P2345^3,IF(P2345&lt;735,666+13002/(738-P2345),IF(P2345&lt;900,545+17820/(P2345-731),650)))</f>
        <v>815.5384419676991</v>
      </c>
      <c r="S2345" s="12">
        <f>LambdaP*MassivSI/(dP/1000)/(R2345*RhoA)/(1+Q2345/3)*(D2345-P2345)*DeltaT-(EXP(Q2345/10)-1)*(D2345-D2344)</f>
        <v>0.16699797895248655</v>
      </c>
    </row>
    <row r="2346" spans="2:19" x14ac:dyDescent="0.25">
      <c r="B2346" s="3">
        <f t="shared" si="144"/>
        <v>11640</v>
      </c>
      <c r="C2346" s="14">
        <f t="shared" si="145"/>
        <v>194</v>
      </c>
      <c r="D2346" s="11">
        <f t="shared" si="146"/>
        <v>1120.9541522263526</v>
      </c>
      <c r="E2346" s="11">
        <f t="shared" si="147"/>
        <v>651.2194557355441</v>
      </c>
      <c r="F2346" s="11">
        <f>L2346</f>
        <v>651.2194557355441</v>
      </c>
      <c r="G2346" s="11">
        <f>P2346</f>
        <v>651.2194557355441</v>
      </c>
      <c r="H2346" s="24">
        <f>H2345+IF(Limit=Oui,MAX(0,K2345),K2345)</f>
        <v>651.2194557355441</v>
      </c>
      <c r="I2346" s="12">
        <f>Cp*RhoP/(J2346*RhoA)*dP/1000*MassivSS</f>
        <v>0.34719668366685019</v>
      </c>
      <c r="J2346" s="24">
        <f>IF(H2346&lt;600,425+0.773*H2346-1.69/1000*H2346^2+2.22/1000^2*H2346^3,IF(H2346&lt;735,666+13002/(738-H2346),IF(H2346&lt;900,545+17820/(H2346-731),650)))</f>
        <v>815.82620943673248</v>
      </c>
      <c r="K2346" s="12">
        <f>LambdaP*MassivSS/(dP/1000)/(J2346*RhoA)/(1+I2346/3)*(D2346-H2346)*DeltaT-(EXP(I2346/10)-1)*(D2346-D2345)</f>
        <v>0.16690928083870238</v>
      </c>
      <c r="L2346" s="24">
        <f>L2345+IF(Limit=Oui,MAX(0,O2345),O2345)</f>
        <v>651.2194557355441</v>
      </c>
      <c r="M2346" s="12">
        <f>Cp*RhoP/(N2346*RhoA)*dP/1000*MassivW</f>
        <v>0.34719668366685019</v>
      </c>
      <c r="N2346" s="24">
        <f>IF(L2346&lt;600,425+0.773*L2346-1.69/1000*L2346^2+2.22/1000^2*L2346^3,IF(L2346&lt;735,666+13002/(738-L2346),IF(L2346&lt;900,545+17820/(L2346-731),650)))</f>
        <v>815.82620943673248</v>
      </c>
      <c r="O2346" s="12">
        <f>LambdaP*MassivW/(dP/1000)/(N2346*RhoA)/(1+M2346/3)*(D2346-L2346)*DeltaT-(EXP(M2346/10)-1)*(D2346-D2345)</f>
        <v>0.16690928083870238</v>
      </c>
      <c r="P2346" s="24">
        <f>P2345+IF(Limit=Oui,MAX(0,S2345),S2345)</f>
        <v>651.2194557355441</v>
      </c>
      <c r="Q2346" s="12">
        <f>Cp*RhoP/(R2346*RhoA)*dP/1000*MassivSI</f>
        <v>0.34719668366685019</v>
      </c>
      <c r="R2346" s="24">
        <f>IF(P2346&lt;600,425+0.773*P2346-1.69/1000*P2346^2+2.22/1000^2*P2346^3,IF(P2346&lt;735,666+13002/(738-P2346),IF(P2346&lt;900,545+17820/(P2346-731),650)))</f>
        <v>815.82620943673248</v>
      </c>
      <c r="S2346" s="12">
        <f>LambdaP*MassivSI/(dP/1000)/(R2346*RhoA)/(1+Q2346/3)*(D2346-P2346)*DeltaT-(EXP(Q2346/10)-1)*(D2346-D2345)</f>
        <v>0.16690928083870238</v>
      </c>
    </row>
    <row r="2347" spans="2:19" x14ac:dyDescent="0.25">
      <c r="B2347" s="3">
        <f t="shared" si="144"/>
        <v>11645</v>
      </c>
      <c r="C2347" s="14">
        <f t="shared" si="145"/>
        <v>194.08333333333334</v>
      </c>
      <c r="D2347" s="11">
        <f t="shared" si="146"/>
        <v>1121.0184576334584</v>
      </c>
      <c r="E2347" s="11">
        <f t="shared" si="147"/>
        <v>651.3863650163828</v>
      </c>
      <c r="F2347" s="11">
        <f>L2347</f>
        <v>651.3863650163828</v>
      </c>
      <c r="G2347" s="11">
        <f>P2347</f>
        <v>651.3863650163828</v>
      </c>
      <c r="H2347" s="24">
        <f>H2346+IF(Limit=Oui,MAX(0,K2346),K2346)</f>
        <v>651.3863650163828</v>
      </c>
      <c r="I2347" s="12">
        <f>Cp*RhoP/(J2347*RhoA)*dP/1000*MassivSS</f>
        <v>0.3470738531564504</v>
      </c>
      <c r="J2347" s="24">
        <f>IF(H2347&lt;600,425+0.773*H2347-1.69/1000*H2347^2+2.22/1000^2*H2347^3,IF(H2347&lt;735,666+13002/(738-H2347),IF(H2347&lt;900,545+17820/(H2347-731),650)))</f>
        <v>816.11493285623328</v>
      </c>
      <c r="K2347" s="12">
        <f>LambdaP*MassivSS/(dP/1000)/(J2347*RhoA)/(1+I2347/3)*(D2347-H2347)*DeltaT-(EXP(I2347/10)-1)*(D2347-D2346)</f>
        <v>0.16682048497405033</v>
      </c>
      <c r="L2347" s="24">
        <f>L2346+IF(Limit=Oui,MAX(0,O2346),O2346)</f>
        <v>651.3863650163828</v>
      </c>
      <c r="M2347" s="12">
        <f>Cp*RhoP/(N2347*RhoA)*dP/1000*MassivW</f>
        <v>0.3470738531564504</v>
      </c>
      <c r="N2347" s="24">
        <f>IF(L2347&lt;600,425+0.773*L2347-1.69/1000*L2347^2+2.22/1000^2*L2347^3,IF(L2347&lt;735,666+13002/(738-L2347),IF(L2347&lt;900,545+17820/(L2347-731),650)))</f>
        <v>816.11493285623328</v>
      </c>
      <c r="O2347" s="12">
        <f>LambdaP*MassivW/(dP/1000)/(N2347*RhoA)/(1+M2347/3)*(D2347-L2347)*DeltaT-(EXP(M2347/10)-1)*(D2347-D2346)</f>
        <v>0.16682048497405033</v>
      </c>
      <c r="P2347" s="24">
        <f>P2346+IF(Limit=Oui,MAX(0,S2346),S2346)</f>
        <v>651.3863650163828</v>
      </c>
      <c r="Q2347" s="12">
        <f>Cp*RhoP/(R2347*RhoA)*dP/1000*MassivSI</f>
        <v>0.3470738531564504</v>
      </c>
      <c r="R2347" s="24">
        <f>IF(P2347&lt;600,425+0.773*P2347-1.69/1000*P2347^2+2.22/1000^2*P2347^3,IF(P2347&lt;735,666+13002/(738-P2347),IF(P2347&lt;900,545+17820/(P2347-731),650)))</f>
        <v>816.11493285623328</v>
      </c>
      <c r="S2347" s="12">
        <f>LambdaP*MassivSI/(dP/1000)/(R2347*RhoA)/(1+Q2347/3)*(D2347-P2347)*DeltaT-(EXP(Q2347/10)-1)*(D2347-D2346)</f>
        <v>0.16682048497405033</v>
      </c>
    </row>
    <row r="2348" spans="2:19" x14ac:dyDescent="0.25">
      <c r="B2348" s="3">
        <f t="shared" si="144"/>
        <v>11650</v>
      </c>
      <c r="C2348" s="14">
        <f t="shared" si="145"/>
        <v>194.16666666666666</v>
      </c>
      <c r="D2348" s="11">
        <f t="shared" si="146"/>
        <v>1121.0827354535161</v>
      </c>
      <c r="E2348" s="11">
        <f t="shared" si="147"/>
        <v>651.55318550135689</v>
      </c>
      <c r="F2348" s="11">
        <f>L2348</f>
        <v>651.55318550135689</v>
      </c>
      <c r="G2348" s="11">
        <f>P2348</f>
        <v>651.55318550135689</v>
      </c>
      <c r="H2348" s="24">
        <f>H2347+IF(Limit=Oui,MAX(0,K2347),K2347)</f>
        <v>651.55318550135689</v>
      </c>
      <c r="I2348" s="12">
        <f>Cp*RhoP/(J2348*RhoA)*dP/1000*MassivSS</f>
        <v>0.34695070136702599</v>
      </c>
      <c r="J2348" s="24">
        <f>IF(H2348&lt;600,425+0.773*H2348-1.69/1000*H2348^2+2.22/1000^2*H2348^3,IF(H2348&lt;735,666+13002/(738-H2348),IF(H2348&lt;900,545+17820/(H2348-731),650)))</f>
        <v>816.40461670457603</v>
      </c>
      <c r="K2348" s="12">
        <f>LambdaP*MassivSS/(dP/1000)/(J2348*RhoA)/(1+I2348/3)*(D2348-H2348)*DeltaT-(EXP(I2348/10)-1)*(D2348-D2347)</f>
        <v>0.16673159095675408</v>
      </c>
      <c r="L2348" s="24">
        <f>L2347+IF(Limit=Oui,MAX(0,O2347),O2347)</f>
        <v>651.55318550135689</v>
      </c>
      <c r="M2348" s="12">
        <f>Cp*RhoP/(N2348*RhoA)*dP/1000*MassivW</f>
        <v>0.34695070136702599</v>
      </c>
      <c r="N2348" s="24">
        <f>IF(L2348&lt;600,425+0.773*L2348-1.69/1000*L2348^2+2.22/1000^2*L2348^3,IF(L2348&lt;735,666+13002/(738-L2348),IF(L2348&lt;900,545+17820/(L2348-731),650)))</f>
        <v>816.40461670457603</v>
      </c>
      <c r="O2348" s="12">
        <f>LambdaP*MassivW/(dP/1000)/(N2348*RhoA)/(1+M2348/3)*(D2348-L2348)*DeltaT-(EXP(M2348/10)-1)*(D2348-D2347)</f>
        <v>0.16673159095675408</v>
      </c>
      <c r="P2348" s="24">
        <f>P2347+IF(Limit=Oui,MAX(0,S2347),S2347)</f>
        <v>651.55318550135689</v>
      </c>
      <c r="Q2348" s="12">
        <f>Cp*RhoP/(R2348*RhoA)*dP/1000*MassivSI</f>
        <v>0.34695070136702599</v>
      </c>
      <c r="R2348" s="24">
        <f>IF(P2348&lt;600,425+0.773*P2348-1.69/1000*P2348^2+2.22/1000^2*P2348^3,IF(P2348&lt;735,666+13002/(738-P2348),IF(P2348&lt;900,545+17820/(P2348-731),650)))</f>
        <v>816.40461670457603</v>
      </c>
      <c r="S2348" s="12">
        <f>LambdaP*MassivSI/(dP/1000)/(R2348*RhoA)/(1+Q2348/3)*(D2348-P2348)*DeltaT-(EXP(Q2348/10)-1)*(D2348-D2347)</f>
        <v>0.16673159095675408</v>
      </c>
    </row>
    <row r="2349" spans="2:19" x14ac:dyDescent="0.25">
      <c r="B2349" s="3">
        <f t="shared" si="144"/>
        <v>11655</v>
      </c>
      <c r="C2349" s="14">
        <f t="shared" si="145"/>
        <v>194.25</v>
      </c>
      <c r="D2349" s="11">
        <f t="shared" si="146"/>
        <v>1121.1469857101852</v>
      </c>
      <c r="E2349" s="11">
        <f t="shared" si="147"/>
        <v>651.71991709231361</v>
      </c>
      <c r="F2349" s="11">
        <f>L2349</f>
        <v>651.71991709231361</v>
      </c>
      <c r="G2349" s="11">
        <f>P2349</f>
        <v>651.71991709231361</v>
      </c>
      <c r="H2349" s="24">
        <f>H2348+IF(Limit=Oui,MAX(0,K2348),K2348)</f>
        <v>651.71991709231361</v>
      </c>
      <c r="I2349" s="12">
        <f>Cp*RhoP/(J2349*RhoA)*dP/1000*MassivSS</f>
        <v>0.34682722716175268</v>
      </c>
      <c r="J2349" s="24">
        <f>IF(H2349&lt;600,425+0.773*H2349-1.69/1000*H2349^2+2.22/1000^2*H2349^3,IF(H2349&lt;735,666+13002/(738-H2349),IF(H2349&lt;900,545+17820/(H2349-731),650)))</f>
        <v>816.69526548683575</v>
      </c>
      <c r="K2349" s="12">
        <f>LambdaP*MassivSS/(dP/1000)/(J2349*RhoA)/(1+I2349/3)*(D2349-H2349)*DeltaT-(EXP(I2349/10)-1)*(D2349-D2348)</f>
        <v>0.16664259838314388</v>
      </c>
      <c r="L2349" s="24">
        <f>L2348+IF(Limit=Oui,MAX(0,O2348),O2348)</f>
        <v>651.71991709231361</v>
      </c>
      <c r="M2349" s="12">
        <f>Cp*RhoP/(N2349*RhoA)*dP/1000*MassivW</f>
        <v>0.34682722716175268</v>
      </c>
      <c r="N2349" s="24">
        <f>IF(L2349&lt;600,425+0.773*L2349-1.69/1000*L2349^2+2.22/1000^2*L2349^3,IF(L2349&lt;735,666+13002/(738-L2349),IF(L2349&lt;900,545+17820/(L2349-731),650)))</f>
        <v>816.69526548683575</v>
      </c>
      <c r="O2349" s="12">
        <f>LambdaP*MassivW/(dP/1000)/(N2349*RhoA)/(1+M2349/3)*(D2349-L2349)*DeltaT-(EXP(M2349/10)-1)*(D2349-D2348)</f>
        <v>0.16664259838314388</v>
      </c>
      <c r="P2349" s="24">
        <f>P2348+IF(Limit=Oui,MAX(0,S2348),S2348)</f>
        <v>651.71991709231361</v>
      </c>
      <c r="Q2349" s="12">
        <f>Cp*RhoP/(R2349*RhoA)*dP/1000*MassivSI</f>
        <v>0.34682722716175268</v>
      </c>
      <c r="R2349" s="24">
        <f>IF(P2349&lt;600,425+0.773*P2349-1.69/1000*P2349^2+2.22/1000^2*P2349^3,IF(P2349&lt;735,666+13002/(738-P2349),IF(P2349&lt;900,545+17820/(P2349-731),650)))</f>
        <v>816.69526548683575</v>
      </c>
      <c r="S2349" s="12">
        <f>LambdaP*MassivSI/(dP/1000)/(R2349*RhoA)/(1+Q2349/3)*(D2349-P2349)*DeltaT-(EXP(Q2349/10)-1)*(D2349-D2348)</f>
        <v>0.16664259838314388</v>
      </c>
    </row>
    <row r="2350" spans="2:19" x14ac:dyDescent="0.25">
      <c r="B2350" s="3">
        <f t="shared" si="144"/>
        <v>11660</v>
      </c>
      <c r="C2350" s="14">
        <f t="shared" si="145"/>
        <v>194.33333333333334</v>
      </c>
      <c r="D2350" s="11">
        <f t="shared" si="146"/>
        <v>1121.2112084270952</v>
      </c>
      <c r="E2350" s="11">
        <f t="shared" si="147"/>
        <v>651.8865596906968</v>
      </c>
      <c r="F2350" s="11">
        <f>L2350</f>
        <v>651.8865596906968</v>
      </c>
      <c r="G2350" s="11">
        <f>P2350</f>
        <v>651.8865596906968</v>
      </c>
      <c r="H2350" s="24">
        <f>H2349+IF(Limit=Oui,MAX(0,K2349),K2349)</f>
        <v>651.8865596906968</v>
      </c>
      <c r="I2350" s="12">
        <f>Cp*RhoP/(J2350*RhoA)*dP/1000*MassivSS</f>
        <v>0.34670342939901305</v>
      </c>
      <c r="J2350" s="24">
        <f>IF(H2350&lt;600,425+0.773*H2350-1.69/1000*H2350^2+2.22/1000^2*H2350^3,IF(H2350&lt;735,666+13002/(738-H2350),IF(H2350&lt;900,545+17820/(H2350-731),650)))</f>
        <v>816.98688373498112</v>
      </c>
      <c r="K2350" s="12">
        <f>LambdaP*MassivSS/(dP/1000)/(J2350*RhoA)/(1+I2350/3)*(D2350-H2350)*DeltaT-(EXP(I2350/10)-1)*(D2350-D2349)</f>
        <v>0.16655350684766282</v>
      </c>
      <c r="L2350" s="24">
        <f>L2349+IF(Limit=Oui,MAX(0,O2349),O2349)</f>
        <v>651.8865596906968</v>
      </c>
      <c r="M2350" s="12">
        <f>Cp*RhoP/(N2350*RhoA)*dP/1000*MassivW</f>
        <v>0.34670342939901305</v>
      </c>
      <c r="N2350" s="24">
        <f>IF(L2350&lt;600,425+0.773*L2350-1.69/1000*L2350^2+2.22/1000^2*L2350^3,IF(L2350&lt;735,666+13002/(738-L2350),IF(L2350&lt;900,545+17820/(L2350-731),650)))</f>
        <v>816.98688373498112</v>
      </c>
      <c r="O2350" s="12">
        <f>LambdaP*MassivW/(dP/1000)/(N2350*RhoA)/(1+M2350/3)*(D2350-L2350)*DeltaT-(EXP(M2350/10)-1)*(D2350-D2349)</f>
        <v>0.16655350684766282</v>
      </c>
      <c r="P2350" s="24">
        <f>P2349+IF(Limit=Oui,MAX(0,S2349),S2349)</f>
        <v>651.8865596906968</v>
      </c>
      <c r="Q2350" s="12">
        <f>Cp*RhoP/(R2350*RhoA)*dP/1000*MassivSI</f>
        <v>0.34670342939901305</v>
      </c>
      <c r="R2350" s="24">
        <f>IF(P2350&lt;600,425+0.773*P2350-1.69/1000*P2350^2+2.22/1000^2*P2350^3,IF(P2350&lt;735,666+13002/(738-P2350),IF(P2350&lt;900,545+17820/(P2350-731),650)))</f>
        <v>816.98688373498112</v>
      </c>
      <c r="S2350" s="12">
        <f>LambdaP*MassivSI/(dP/1000)/(R2350*RhoA)/(1+Q2350/3)*(D2350-P2350)*DeltaT-(EXP(Q2350/10)-1)*(D2350-D2349)</f>
        <v>0.16655350684766282</v>
      </c>
    </row>
    <row r="2351" spans="2:19" x14ac:dyDescent="0.25">
      <c r="B2351" s="3">
        <f t="shared" si="144"/>
        <v>11665</v>
      </c>
      <c r="C2351" s="14">
        <f t="shared" si="145"/>
        <v>194.41666666666666</v>
      </c>
      <c r="D2351" s="11">
        <f t="shared" si="146"/>
        <v>1121.2754036278443</v>
      </c>
      <c r="E2351" s="11">
        <f t="shared" si="147"/>
        <v>652.05311319754446</v>
      </c>
      <c r="F2351" s="11">
        <f>L2351</f>
        <v>652.05311319754446</v>
      </c>
      <c r="G2351" s="11">
        <f>P2351</f>
        <v>652.05311319754446</v>
      </c>
      <c r="H2351" s="24">
        <f>H2350+IF(Limit=Oui,MAX(0,K2350),K2350)</f>
        <v>652.05311319754446</v>
      </c>
      <c r="I2351" s="12">
        <f>Cp*RhoP/(J2351*RhoA)*dP/1000*MassivSS</f>
        <v>0.34657930693237582</v>
      </c>
      <c r="J2351" s="24">
        <f>IF(H2351&lt;600,425+0.773*H2351-1.69/1000*H2351^2+2.22/1000^2*H2351^3,IF(H2351&lt;735,666+13002/(738-H2351),IF(H2351&lt;900,545+17820/(H2351-731),650)))</f>
        <v>817.27947600806556</v>
      </c>
      <c r="K2351" s="12">
        <f>LambdaP*MassivSS/(dP/1000)/(J2351*RhoA)/(1+I2351/3)*(D2351-H2351)*DeltaT-(EXP(I2351/10)-1)*(D2351-D2350)</f>
        <v>0.16646431594292185</v>
      </c>
      <c r="L2351" s="24">
        <f>L2350+IF(Limit=Oui,MAX(0,O2350),O2350)</f>
        <v>652.05311319754446</v>
      </c>
      <c r="M2351" s="12">
        <f>Cp*RhoP/(N2351*RhoA)*dP/1000*MassivW</f>
        <v>0.34657930693237582</v>
      </c>
      <c r="N2351" s="24">
        <f>IF(L2351&lt;600,425+0.773*L2351-1.69/1000*L2351^2+2.22/1000^2*L2351^3,IF(L2351&lt;735,666+13002/(738-L2351),IF(L2351&lt;900,545+17820/(L2351-731),650)))</f>
        <v>817.27947600806556</v>
      </c>
      <c r="O2351" s="12">
        <f>LambdaP*MassivW/(dP/1000)/(N2351*RhoA)/(1+M2351/3)*(D2351-L2351)*DeltaT-(EXP(M2351/10)-1)*(D2351-D2350)</f>
        <v>0.16646431594292185</v>
      </c>
      <c r="P2351" s="24">
        <f>P2350+IF(Limit=Oui,MAX(0,S2350),S2350)</f>
        <v>652.05311319754446</v>
      </c>
      <c r="Q2351" s="12">
        <f>Cp*RhoP/(R2351*RhoA)*dP/1000*MassivSI</f>
        <v>0.34657930693237582</v>
      </c>
      <c r="R2351" s="24">
        <f>IF(P2351&lt;600,425+0.773*P2351-1.69/1000*P2351^2+2.22/1000^2*P2351^3,IF(P2351&lt;735,666+13002/(738-P2351),IF(P2351&lt;900,545+17820/(P2351-731),650)))</f>
        <v>817.27947600806556</v>
      </c>
      <c r="S2351" s="12">
        <f>LambdaP*MassivSI/(dP/1000)/(R2351*RhoA)/(1+Q2351/3)*(D2351-P2351)*DeltaT-(EXP(Q2351/10)-1)*(D2351-D2350)</f>
        <v>0.16646431594292185</v>
      </c>
    </row>
    <row r="2352" spans="2:19" x14ac:dyDescent="0.25">
      <c r="B2352" s="3">
        <f t="shared" si="144"/>
        <v>11670</v>
      </c>
      <c r="C2352" s="14">
        <f t="shared" si="145"/>
        <v>194.5</v>
      </c>
      <c r="D2352" s="11">
        <f t="shared" si="146"/>
        <v>1121.3395713360014</v>
      </c>
      <c r="E2352" s="11">
        <f t="shared" si="147"/>
        <v>652.21957751348737</v>
      </c>
      <c r="F2352" s="11">
        <f>L2352</f>
        <v>652.21957751348737</v>
      </c>
      <c r="G2352" s="11">
        <f>P2352</f>
        <v>652.21957751348737</v>
      </c>
      <c r="H2352" s="24">
        <f>H2351+IF(Limit=Oui,MAX(0,K2351),K2351)</f>
        <v>652.21957751348737</v>
      </c>
      <c r="I2352" s="12">
        <f>Cp*RhoP/(J2352*RhoA)*dP/1000*MassivSS</f>
        <v>0.34645485861057435</v>
      </c>
      <c r="J2352" s="24">
        <f>IF(H2352&lt;600,425+0.773*H2352-1.69/1000*H2352^2+2.22/1000^2*H2352^3,IF(H2352&lt;735,666+13002/(738-H2352),IF(H2352&lt;900,545+17820/(H2352-731),650)))</f>
        <v>817.57304689242255</v>
      </c>
      <c r="K2352" s="12">
        <f>LambdaP*MassivSS/(dP/1000)/(J2352*RhoA)/(1+I2352/3)*(D2352-H2352)*DeltaT-(EXP(I2352/10)-1)*(D2352-D2351)</f>
        <v>0.16637502525953898</v>
      </c>
      <c r="L2352" s="24">
        <f>L2351+IF(Limit=Oui,MAX(0,O2351),O2351)</f>
        <v>652.21957751348737</v>
      </c>
      <c r="M2352" s="12">
        <f>Cp*RhoP/(N2352*RhoA)*dP/1000*MassivW</f>
        <v>0.34645485861057435</v>
      </c>
      <c r="N2352" s="24">
        <f>IF(L2352&lt;600,425+0.773*L2352-1.69/1000*L2352^2+2.22/1000^2*L2352^3,IF(L2352&lt;735,666+13002/(738-L2352),IF(L2352&lt;900,545+17820/(L2352-731),650)))</f>
        <v>817.57304689242255</v>
      </c>
      <c r="O2352" s="12">
        <f>LambdaP*MassivW/(dP/1000)/(N2352*RhoA)/(1+M2352/3)*(D2352-L2352)*DeltaT-(EXP(M2352/10)-1)*(D2352-D2351)</f>
        <v>0.16637502525953898</v>
      </c>
      <c r="P2352" s="24">
        <f>P2351+IF(Limit=Oui,MAX(0,S2351),S2351)</f>
        <v>652.21957751348737</v>
      </c>
      <c r="Q2352" s="12">
        <f>Cp*RhoP/(R2352*RhoA)*dP/1000*MassivSI</f>
        <v>0.34645485861057435</v>
      </c>
      <c r="R2352" s="24">
        <f>IF(P2352&lt;600,425+0.773*P2352-1.69/1000*P2352^2+2.22/1000^2*P2352^3,IF(P2352&lt;735,666+13002/(738-P2352),IF(P2352&lt;900,545+17820/(P2352-731),650)))</f>
        <v>817.57304689242255</v>
      </c>
      <c r="S2352" s="12">
        <f>LambdaP*MassivSI/(dP/1000)/(R2352*RhoA)/(1+Q2352/3)*(D2352-P2352)*DeltaT-(EXP(Q2352/10)-1)*(D2352-D2351)</f>
        <v>0.16637502525953898</v>
      </c>
    </row>
    <row r="2353" spans="2:19" x14ac:dyDescent="0.25">
      <c r="B2353" s="3">
        <f t="shared" si="144"/>
        <v>11675</v>
      </c>
      <c r="C2353" s="14">
        <f t="shared" si="145"/>
        <v>194.58333333333334</v>
      </c>
      <c r="D2353" s="11">
        <f t="shared" si="146"/>
        <v>1121.4037115751044</v>
      </c>
      <c r="E2353" s="11">
        <f t="shared" si="147"/>
        <v>652.38595253874689</v>
      </c>
      <c r="F2353" s="11">
        <f>L2353</f>
        <v>652.38595253874689</v>
      </c>
      <c r="G2353" s="11">
        <f>P2353</f>
        <v>652.38595253874689</v>
      </c>
      <c r="H2353" s="24">
        <f>H2352+IF(Limit=Oui,MAX(0,K2352),K2352)</f>
        <v>652.38595253874689</v>
      </c>
      <c r="I2353" s="12">
        <f>Cp*RhoP/(J2353*RhoA)*dP/1000*MassivSS</f>
        <v>0.34633008327748399</v>
      </c>
      <c r="J2353" s="24">
        <f>IF(H2353&lt;600,425+0.773*H2353-1.69/1000*H2353^2+2.22/1000^2*H2353^3,IF(H2353&lt;735,666+13002/(738-H2353),IF(H2353&lt;900,545+17820/(H2353-731),650)))</f>
        <v>817.8676010018612</v>
      </c>
      <c r="K2353" s="12">
        <f>LambdaP*MassivSS/(dP/1000)/(J2353*RhoA)/(1+I2353/3)*(D2353-H2353)*DeltaT-(EXP(I2353/10)-1)*(D2353-D2352)</f>
        <v>0.16628563438631327</v>
      </c>
      <c r="L2353" s="24">
        <f>L2352+IF(Limit=Oui,MAX(0,O2352),O2352)</f>
        <v>652.38595253874689</v>
      </c>
      <c r="M2353" s="12">
        <f>Cp*RhoP/(N2353*RhoA)*dP/1000*MassivW</f>
        <v>0.34633008327748399</v>
      </c>
      <c r="N2353" s="24">
        <f>IF(L2353&lt;600,425+0.773*L2353-1.69/1000*L2353^2+2.22/1000^2*L2353^3,IF(L2353&lt;735,666+13002/(738-L2353),IF(L2353&lt;900,545+17820/(L2353-731),650)))</f>
        <v>817.8676010018612</v>
      </c>
      <c r="O2353" s="12">
        <f>LambdaP*MassivW/(dP/1000)/(N2353*RhoA)/(1+M2353/3)*(D2353-L2353)*DeltaT-(EXP(M2353/10)-1)*(D2353-D2352)</f>
        <v>0.16628563438631327</v>
      </c>
      <c r="P2353" s="24">
        <f>P2352+IF(Limit=Oui,MAX(0,S2352),S2352)</f>
        <v>652.38595253874689</v>
      </c>
      <c r="Q2353" s="12">
        <f>Cp*RhoP/(R2353*RhoA)*dP/1000*MassivSI</f>
        <v>0.34633008327748399</v>
      </c>
      <c r="R2353" s="24">
        <f>IF(P2353&lt;600,425+0.773*P2353-1.69/1000*P2353^2+2.22/1000^2*P2353^3,IF(P2353&lt;735,666+13002/(738-P2353),IF(P2353&lt;900,545+17820/(P2353-731),650)))</f>
        <v>817.8676010018612</v>
      </c>
      <c r="S2353" s="12">
        <f>LambdaP*MassivSI/(dP/1000)/(R2353*RhoA)/(1+Q2353/3)*(D2353-P2353)*DeltaT-(EXP(Q2353/10)-1)*(D2353-D2352)</f>
        <v>0.16628563438631327</v>
      </c>
    </row>
    <row r="2354" spans="2:19" x14ac:dyDescent="0.25">
      <c r="B2354" s="3">
        <f t="shared" si="144"/>
        <v>11680</v>
      </c>
      <c r="C2354" s="14">
        <f t="shared" si="145"/>
        <v>194.66666666666666</v>
      </c>
      <c r="D2354" s="11">
        <f t="shared" si="146"/>
        <v>1121.4678243686615</v>
      </c>
      <c r="E2354" s="11">
        <f t="shared" si="147"/>
        <v>652.55223817313322</v>
      </c>
      <c r="F2354" s="11">
        <f>L2354</f>
        <v>652.55223817313322</v>
      </c>
      <c r="G2354" s="11">
        <f>P2354</f>
        <v>652.55223817313322</v>
      </c>
      <c r="H2354" s="24">
        <f>H2353+IF(Limit=Oui,MAX(0,K2353),K2353)</f>
        <v>652.55223817313322</v>
      </c>
      <c r="I2354" s="12">
        <f>Cp*RhoP/(J2354*RhoA)*dP/1000*MassivSS</f>
        <v>0.34620497977210185</v>
      </c>
      <c r="J2354" s="24">
        <f>IF(H2354&lt;600,425+0.773*H2354-1.69/1000*H2354^2+2.22/1000^2*H2354^3,IF(H2354&lt;735,666+13002/(738-H2354),IF(H2354&lt;900,545+17820/(H2354-731),650)))</f>
        <v>818.16314297786403</v>
      </c>
      <c r="K2354" s="12">
        <f>LambdaP*MassivSS/(dP/1000)/(J2354*RhoA)/(1+I2354/3)*(D2354-H2354)*DeltaT-(EXP(I2354/10)-1)*(D2354-D2353)</f>
        <v>0.16619614291005635</v>
      </c>
      <c r="L2354" s="24">
        <f>L2353+IF(Limit=Oui,MAX(0,O2353),O2353)</f>
        <v>652.55223817313322</v>
      </c>
      <c r="M2354" s="12">
        <f>Cp*RhoP/(N2354*RhoA)*dP/1000*MassivW</f>
        <v>0.34620497977210185</v>
      </c>
      <c r="N2354" s="24">
        <f>IF(L2354&lt;600,425+0.773*L2354-1.69/1000*L2354^2+2.22/1000^2*L2354^3,IF(L2354&lt;735,666+13002/(738-L2354),IF(L2354&lt;900,545+17820/(L2354-731),650)))</f>
        <v>818.16314297786403</v>
      </c>
      <c r="O2354" s="12">
        <f>LambdaP*MassivW/(dP/1000)/(N2354*RhoA)/(1+M2354/3)*(D2354-L2354)*DeltaT-(EXP(M2354/10)-1)*(D2354-D2353)</f>
        <v>0.16619614291005635</v>
      </c>
      <c r="P2354" s="24">
        <f>P2353+IF(Limit=Oui,MAX(0,S2353),S2353)</f>
        <v>652.55223817313322</v>
      </c>
      <c r="Q2354" s="12">
        <f>Cp*RhoP/(R2354*RhoA)*dP/1000*MassivSI</f>
        <v>0.34620497977210185</v>
      </c>
      <c r="R2354" s="24">
        <f>IF(P2354&lt;600,425+0.773*P2354-1.69/1000*P2354^2+2.22/1000^2*P2354^3,IF(P2354&lt;735,666+13002/(738-P2354),IF(P2354&lt;900,545+17820/(P2354-731),650)))</f>
        <v>818.16314297786403</v>
      </c>
      <c r="S2354" s="12">
        <f>LambdaP*MassivSI/(dP/1000)/(R2354*RhoA)/(1+Q2354/3)*(D2354-P2354)*DeltaT-(EXP(Q2354/10)-1)*(D2354-D2353)</f>
        <v>0.16619614291005635</v>
      </c>
    </row>
    <row r="2355" spans="2:19" x14ac:dyDescent="0.25">
      <c r="B2355" s="3">
        <f t="shared" si="144"/>
        <v>11685</v>
      </c>
      <c r="C2355" s="14">
        <f t="shared" si="145"/>
        <v>194.75</v>
      </c>
      <c r="D2355" s="11">
        <f t="shared" si="146"/>
        <v>1121.5319097401502</v>
      </c>
      <c r="E2355" s="11">
        <f t="shared" si="147"/>
        <v>652.71843431604327</v>
      </c>
      <c r="F2355" s="11">
        <f>L2355</f>
        <v>652.71843431604327</v>
      </c>
      <c r="G2355" s="11">
        <f>P2355</f>
        <v>652.71843431604327</v>
      </c>
      <c r="H2355" s="24">
        <f>H2354+IF(Limit=Oui,MAX(0,K2354),K2354)</f>
        <v>652.71843431604327</v>
      </c>
      <c r="I2355" s="12">
        <f>Cp*RhoP/(J2355*RhoA)*dP/1000*MassivSS</f>
        <v>0.34607954692852383</v>
      </c>
      <c r="J2355" s="24">
        <f>IF(H2355&lt;600,425+0.773*H2355-1.69/1000*H2355^2+2.22/1000^2*H2355^3,IF(H2355&lt;735,666+13002/(738-H2355),IF(H2355&lt;900,545+17820/(H2355-731),650)))</f>
        <v>818.45967748978546</v>
      </c>
      <c r="K2355" s="12">
        <f>LambdaP*MassivSS/(dP/1000)/(J2355*RhoA)/(1+I2355/3)*(D2355-H2355)*DeltaT-(EXP(I2355/10)-1)*(D2355-D2354)</f>
        <v>0.16610655041571065</v>
      </c>
      <c r="L2355" s="24">
        <f>L2354+IF(Limit=Oui,MAX(0,O2354),O2354)</f>
        <v>652.71843431604327</v>
      </c>
      <c r="M2355" s="12">
        <f>Cp*RhoP/(N2355*RhoA)*dP/1000*MassivW</f>
        <v>0.34607954692852383</v>
      </c>
      <c r="N2355" s="24">
        <f>IF(L2355&lt;600,425+0.773*L2355-1.69/1000*L2355^2+2.22/1000^2*L2355^3,IF(L2355&lt;735,666+13002/(738-L2355),IF(L2355&lt;900,545+17820/(L2355-731),650)))</f>
        <v>818.45967748978546</v>
      </c>
      <c r="O2355" s="12">
        <f>LambdaP*MassivW/(dP/1000)/(N2355*RhoA)/(1+M2355/3)*(D2355-L2355)*DeltaT-(EXP(M2355/10)-1)*(D2355-D2354)</f>
        <v>0.16610655041571065</v>
      </c>
      <c r="P2355" s="24">
        <f>P2354+IF(Limit=Oui,MAX(0,S2354),S2354)</f>
        <v>652.71843431604327</v>
      </c>
      <c r="Q2355" s="12">
        <f>Cp*RhoP/(R2355*RhoA)*dP/1000*MassivSI</f>
        <v>0.34607954692852383</v>
      </c>
      <c r="R2355" s="24">
        <f>IF(P2355&lt;600,425+0.773*P2355-1.69/1000*P2355^2+2.22/1000^2*P2355^3,IF(P2355&lt;735,666+13002/(738-P2355),IF(P2355&lt;900,545+17820/(P2355-731),650)))</f>
        <v>818.45967748978546</v>
      </c>
      <c r="S2355" s="12">
        <f>LambdaP*MassivSI/(dP/1000)/(R2355*RhoA)/(1+Q2355/3)*(D2355-P2355)*DeltaT-(EXP(Q2355/10)-1)*(D2355-D2354)</f>
        <v>0.16610655041571065</v>
      </c>
    </row>
    <row r="2356" spans="2:19" x14ac:dyDescent="0.25">
      <c r="B2356" s="3">
        <f t="shared" si="144"/>
        <v>11690</v>
      </c>
      <c r="C2356" s="14">
        <f t="shared" si="145"/>
        <v>194.83333333333334</v>
      </c>
      <c r="D2356" s="11">
        <f t="shared" si="146"/>
        <v>1121.5959677130186</v>
      </c>
      <c r="E2356" s="11">
        <f t="shared" si="147"/>
        <v>652.88454086645902</v>
      </c>
      <c r="F2356" s="11">
        <f>L2356</f>
        <v>652.88454086645902</v>
      </c>
      <c r="G2356" s="11">
        <f>P2356</f>
        <v>652.88454086645902</v>
      </c>
      <c r="H2356" s="24">
        <f>H2355+IF(Limit=Oui,MAX(0,K2355),K2355)</f>
        <v>652.88454086645902</v>
      </c>
      <c r="I2356" s="12">
        <f>Cp*RhoP/(J2356*RhoA)*dP/1000*MassivSS</f>
        <v>0.34595378357592321</v>
      </c>
      <c r="J2356" s="24">
        <f>IF(H2356&lt;600,425+0.773*H2356-1.69/1000*H2356^2+2.22/1000^2*H2356^3,IF(H2356&lt;735,666+13002/(738-H2356),IF(H2356&lt;900,545+17820/(H2356-731),650)))</f>
        <v>818.75720923505389</v>
      </c>
      <c r="K2356" s="12">
        <f>LambdaP*MassivSS/(dP/1000)/(J2356*RhoA)/(1+I2356/3)*(D2356-H2356)*DeltaT-(EXP(I2356/10)-1)*(D2356-D2355)</f>
        <v>0.16601685648623599</v>
      </c>
      <c r="L2356" s="24">
        <f>L2355+IF(Limit=Oui,MAX(0,O2355),O2355)</f>
        <v>652.88454086645902</v>
      </c>
      <c r="M2356" s="12">
        <f>Cp*RhoP/(N2356*RhoA)*dP/1000*MassivW</f>
        <v>0.34595378357592321</v>
      </c>
      <c r="N2356" s="24">
        <f>IF(L2356&lt;600,425+0.773*L2356-1.69/1000*L2356^2+2.22/1000^2*L2356^3,IF(L2356&lt;735,666+13002/(738-L2356),IF(L2356&lt;900,545+17820/(L2356-731),650)))</f>
        <v>818.75720923505389</v>
      </c>
      <c r="O2356" s="12">
        <f>LambdaP*MassivW/(dP/1000)/(N2356*RhoA)/(1+M2356/3)*(D2356-L2356)*DeltaT-(EXP(M2356/10)-1)*(D2356-D2355)</f>
        <v>0.16601685648623599</v>
      </c>
      <c r="P2356" s="24">
        <f>P2355+IF(Limit=Oui,MAX(0,S2355),S2355)</f>
        <v>652.88454086645902</v>
      </c>
      <c r="Q2356" s="12">
        <f>Cp*RhoP/(R2356*RhoA)*dP/1000*MassivSI</f>
        <v>0.34595378357592321</v>
      </c>
      <c r="R2356" s="24">
        <f>IF(P2356&lt;600,425+0.773*P2356-1.69/1000*P2356^2+2.22/1000^2*P2356^3,IF(P2356&lt;735,666+13002/(738-P2356),IF(P2356&lt;900,545+17820/(P2356-731),650)))</f>
        <v>818.75720923505389</v>
      </c>
      <c r="S2356" s="12">
        <f>LambdaP*MassivSI/(dP/1000)/(R2356*RhoA)/(1+Q2356/3)*(D2356-P2356)*DeltaT-(EXP(Q2356/10)-1)*(D2356-D2355)</f>
        <v>0.16601685648623599</v>
      </c>
    </row>
    <row r="2357" spans="2:19" x14ac:dyDescent="0.25">
      <c r="B2357" s="3">
        <f t="shared" si="144"/>
        <v>11695</v>
      </c>
      <c r="C2357" s="14">
        <f t="shared" si="145"/>
        <v>194.91666666666666</v>
      </c>
      <c r="D2357" s="11">
        <f t="shared" si="146"/>
        <v>1121.6599983106839</v>
      </c>
      <c r="E2357" s="11">
        <f t="shared" si="147"/>
        <v>653.0505577229452</v>
      </c>
      <c r="F2357" s="11">
        <f>L2357</f>
        <v>653.0505577229452</v>
      </c>
      <c r="G2357" s="11">
        <f>P2357</f>
        <v>653.0505577229452</v>
      </c>
      <c r="H2357" s="24">
        <f>H2356+IF(Limit=Oui,MAX(0,K2356),K2356)</f>
        <v>653.0505577229452</v>
      </c>
      <c r="I2357" s="12">
        <f>Cp*RhoP/(J2357*RhoA)*dP/1000*MassivSS</f>
        <v>0.34582768853852869</v>
      </c>
      <c r="J2357" s="24">
        <f>IF(H2357&lt;600,425+0.773*H2357-1.69/1000*H2357^2+2.22/1000^2*H2357^3,IF(H2357&lt;735,666+13002/(738-H2357),IF(H2357&lt;900,545+17820/(H2357-731),650)))</f>
        <v>819.05574293937298</v>
      </c>
      <c r="K2357" s="12">
        <f>LambdaP*MassivSS/(dP/1000)/(J2357*RhoA)/(1+I2357/3)*(D2357-H2357)*DeltaT-(EXP(I2357/10)-1)*(D2357-D2356)</f>
        <v>0.16592706070268062</v>
      </c>
      <c r="L2357" s="24">
        <f>L2356+IF(Limit=Oui,MAX(0,O2356),O2356)</f>
        <v>653.0505577229452</v>
      </c>
      <c r="M2357" s="12">
        <f>Cp*RhoP/(N2357*RhoA)*dP/1000*MassivW</f>
        <v>0.34582768853852869</v>
      </c>
      <c r="N2357" s="24">
        <f>IF(L2357&lt;600,425+0.773*L2357-1.69/1000*L2357^2+2.22/1000^2*L2357^3,IF(L2357&lt;735,666+13002/(738-L2357),IF(L2357&lt;900,545+17820/(L2357-731),650)))</f>
        <v>819.05574293937298</v>
      </c>
      <c r="O2357" s="12">
        <f>LambdaP*MassivW/(dP/1000)/(N2357*RhoA)/(1+M2357/3)*(D2357-L2357)*DeltaT-(EXP(M2357/10)-1)*(D2357-D2356)</f>
        <v>0.16592706070268062</v>
      </c>
      <c r="P2357" s="24">
        <f>P2356+IF(Limit=Oui,MAX(0,S2356),S2356)</f>
        <v>653.0505577229452</v>
      </c>
      <c r="Q2357" s="12">
        <f>Cp*RhoP/(R2357*RhoA)*dP/1000*MassivSI</f>
        <v>0.34582768853852869</v>
      </c>
      <c r="R2357" s="24">
        <f>IF(P2357&lt;600,425+0.773*P2357-1.69/1000*P2357^2+2.22/1000^2*P2357^3,IF(P2357&lt;735,666+13002/(738-P2357),IF(P2357&lt;900,545+17820/(P2357-731),650)))</f>
        <v>819.05574293937298</v>
      </c>
      <c r="S2357" s="12">
        <f>LambdaP*MassivSI/(dP/1000)/(R2357*RhoA)/(1+Q2357/3)*(D2357-P2357)*DeltaT-(EXP(Q2357/10)-1)*(D2357-D2356)</f>
        <v>0.16592706070268062</v>
      </c>
    </row>
    <row r="2358" spans="2:19" x14ac:dyDescent="0.25">
      <c r="B2358" s="3">
        <f t="shared" si="144"/>
        <v>11700</v>
      </c>
      <c r="C2358" s="14">
        <f t="shared" si="145"/>
        <v>195</v>
      </c>
      <c r="D2358" s="11">
        <f t="shared" si="146"/>
        <v>1121.7240015565339</v>
      </c>
      <c r="E2358" s="11">
        <f t="shared" si="147"/>
        <v>653.21648478364784</v>
      </c>
      <c r="F2358" s="11">
        <f>L2358</f>
        <v>653.21648478364784</v>
      </c>
      <c r="G2358" s="11">
        <f>P2358</f>
        <v>653.21648478364784</v>
      </c>
      <c r="H2358" s="24">
        <f>H2357+IF(Limit=Oui,MAX(0,K2357),K2357)</f>
        <v>653.21648478364784</v>
      </c>
      <c r="I2358" s="12">
        <f>Cp*RhoP/(J2358*RhoA)*dP/1000*MassivSS</f>
        <v>0.3457012606356023</v>
      </c>
      <c r="J2358" s="24">
        <f>IF(H2358&lt;600,425+0.773*H2358-1.69/1000*H2358^2+2.22/1000^2*H2358^3,IF(H2358&lt;735,666+13002/(738-H2358),IF(H2358&lt;900,545+17820/(H2358-731),650)))</f>
        <v>819.35528335692675</v>
      </c>
      <c r="K2358" s="12">
        <f>LambdaP*MassivSS/(dP/1000)/(J2358*RhoA)/(1+I2358/3)*(D2358-H2358)*DeltaT-(EXP(I2358/10)-1)*(D2358-D2357)</f>
        <v>0.16583716264411508</v>
      </c>
      <c r="L2358" s="24">
        <f>L2357+IF(Limit=Oui,MAX(0,O2357),O2357)</f>
        <v>653.21648478364784</v>
      </c>
      <c r="M2358" s="12">
        <f>Cp*RhoP/(N2358*RhoA)*dP/1000*MassivW</f>
        <v>0.3457012606356023</v>
      </c>
      <c r="N2358" s="24">
        <f>IF(L2358&lt;600,425+0.773*L2358-1.69/1000*L2358^2+2.22/1000^2*L2358^3,IF(L2358&lt;735,666+13002/(738-L2358),IF(L2358&lt;900,545+17820/(L2358-731),650)))</f>
        <v>819.35528335692675</v>
      </c>
      <c r="O2358" s="12">
        <f>LambdaP*MassivW/(dP/1000)/(N2358*RhoA)/(1+M2358/3)*(D2358-L2358)*DeltaT-(EXP(M2358/10)-1)*(D2358-D2357)</f>
        <v>0.16583716264411508</v>
      </c>
      <c r="P2358" s="24">
        <f>P2357+IF(Limit=Oui,MAX(0,S2357),S2357)</f>
        <v>653.21648478364784</v>
      </c>
      <c r="Q2358" s="12">
        <f>Cp*RhoP/(R2358*RhoA)*dP/1000*MassivSI</f>
        <v>0.3457012606356023</v>
      </c>
      <c r="R2358" s="24">
        <f>IF(P2358&lt;600,425+0.773*P2358-1.69/1000*P2358^2+2.22/1000^2*P2358^3,IF(P2358&lt;735,666+13002/(738-P2358),IF(P2358&lt;900,545+17820/(P2358-731),650)))</f>
        <v>819.35528335692675</v>
      </c>
      <c r="S2358" s="12">
        <f>LambdaP*MassivSI/(dP/1000)/(R2358*RhoA)/(1+Q2358/3)*(D2358-P2358)*DeltaT-(EXP(Q2358/10)-1)*(D2358-D2357)</f>
        <v>0.16583716264411508</v>
      </c>
    </row>
    <row r="2359" spans="2:19" x14ac:dyDescent="0.25">
      <c r="B2359" s="3">
        <f t="shared" si="144"/>
        <v>11705</v>
      </c>
      <c r="C2359" s="14">
        <f t="shared" si="145"/>
        <v>195.08333333333334</v>
      </c>
      <c r="D2359" s="11">
        <f t="shared" si="146"/>
        <v>1121.7879774739263</v>
      </c>
      <c r="E2359" s="11">
        <f t="shared" si="147"/>
        <v>653.382321946292</v>
      </c>
      <c r="F2359" s="11">
        <f>L2359</f>
        <v>653.382321946292</v>
      </c>
      <c r="G2359" s="11">
        <f>P2359</f>
        <v>653.382321946292</v>
      </c>
      <c r="H2359" s="24">
        <f>H2358+IF(Limit=Oui,MAX(0,K2358),K2358)</f>
        <v>653.382321946292</v>
      </c>
      <c r="I2359" s="12">
        <f>Cp*RhoP/(J2359*RhoA)*dP/1000*MassivSS</f>
        <v>0.34557449868141693</v>
      </c>
      <c r="J2359" s="24">
        <f>IF(H2359&lt;600,425+0.773*H2359-1.69/1000*H2359^2+2.22/1000^2*H2359^3,IF(H2359&lt;735,666+13002/(738-H2359),IF(H2359&lt;900,545+17820/(H2359-731),650)))</f>
        <v>819.65583527058561</v>
      </c>
      <c r="K2359" s="12">
        <f>LambdaP*MassivSS/(dP/1000)/(J2359*RhoA)/(1+I2359/3)*(D2359-H2359)*DeltaT-(EXP(I2359/10)-1)*(D2359-D2358)</f>
        <v>0.16574716188765531</v>
      </c>
      <c r="L2359" s="24">
        <f>L2358+IF(Limit=Oui,MAX(0,O2358),O2358)</f>
        <v>653.382321946292</v>
      </c>
      <c r="M2359" s="12">
        <f>Cp*RhoP/(N2359*RhoA)*dP/1000*MassivW</f>
        <v>0.34557449868141693</v>
      </c>
      <c r="N2359" s="24">
        <f>IF(L2359&lt;600,425+0.773*L2359-1.69/1000*L2359^2+2.22/1000^2*L2359^3,IF(L2359&lt;735,666+13002/(738-L2359),IF(L2359&lt;900,545+17820/(L2359-731),650)))</f>
        <v>819.65583527058561</v>
      </c>
      <c r="O2359" s="12">
        <f>LambdaP*MassivW/(dP/1000)/(N2359*RhoA)/(1+M2359/3)*(D2359-L2359)*DeltaT-(EXP(M2359/10)-1)*(D2359-D2358)</f>
        <v>0.16574716188765531</v>
      </c>
      <c r="P2359" s="24">
        <f>P2358+IF(Limit=Oui,MAX(0,S2358),S2358)</f>
        <v>653.382321946292</v>
      </c>
      <c r="Q2359" s="12">
        <f>Cp*RhoP/(R2359*RhoA)*dP/1000*MassivSI</f>
        <v>0.34557449868141693</v>
      </c>
      <c r="R2359" s="24">
        <f>IF(P2359&lt;600,425+0.773*P2359-1.69/1000*P2359^2+2.22/1000^2*P2359^3,IF(P2359&lt;735,666+13002/(738-P2359),IF(P2359&lt;900,545+17820/(P2359-731),650)))</f>
        <v>819.65583527058561</v>
      </c>
      <c r="S2359" s="12">
        <f>LambdaP*MassivSI/(dP/1000)/(R2359*RhoA)/(1+Q2359/3)*(D2359-P2359)*DeltaT-(EXP(Q2359/10)-1)*(D2359-D2358)</f>
        <v>0.16574716188765531</v>
      </c>
    </row>
    <row r="2360" spans="2:19" x14ac:dyDescent="0.25">
      <c r="B2360" s="3">
        <f t="shared" si="144"/>
        <v>11710</v>
      </c>
      <c r="C2360" s="14">
        <f t="shared" si="145"/>
        <v>195.16666666666666</v>
      </c>
      <c r="D2360" s="11">
        <f t="shared" si="146"/>
        <v>1121.8519260861888</v>
      </c>
      <c r="E2360" s="11">
        <f t="shared" si="147"/>
        <v>653.54806910817967</v>
      </c>
      <c r="F2360" s="11">
        <f>L2360</f>
        <v>653.54806910817967</v>
      </c>
      <c r="G2360" s="11">
        <f>P2360</f>
        <v>653.54806910817967</v>
      </c>
      <c r="H2360" s="24">
        <f>H2359+IF(Limit=Oui,MAX(0,K2359),K2359)</f>
        <v>653.54806910817967</v>
      </c>
      <c r="I2360" s="12">
        <f>Cp*RhoP/(J2360*RhoA)*dP/1000*MassivSS</f>
        <v>0.34544740148523501</v>
      </c>
      <c r="J2360" s="24">
        <f>IF(H2360&lt;600,425+0.773*H2360-1.69/1000*H2360^2+2.22/1000^2*H2360^3,IF(H2360&lt;735,666+13002/(738-H2360),IF(H2360&lt;900,545+17820/(H2360-731),650)))</f>
        <v>819.95740349211269</v>
      </c>
      <c r="K2360" s="12">
        <f>LambdaP*MassivSS/(dP/1000)/(J2360*RhoA)/(1+I2360/3)*(D2360-H2360)*DeltaT-(EXP(I2360/10)-1)*(D2360-D2359)</f>
        <v>0.16565705800843702</v>
      </c>
      <c r="L2360" s="24">
        <f>L2359+IF(Limit=Oui,MAX(0,O2359),O2359)</f>
        <v>653.54806910817967</v>
      </c>
      <c r="M2360" s="12">
        <f>Cp*RhoP/(N2360*RhoA)*dP/1000*MassivW</f>
        <v>0.34544740148523501</v>
      </c>
      <c r="N2360" s="24">
        <f>IF(L2360&lt;600,425+0.773*L2360-1.69/1000*L2360^2+2.22/1000^2*L2360^3,IF(L2360&lt;735,666+13002/(738-L2360),IF(L2360&lt;900,545+17820/(L2360-731),650)))</f>
        <v>819.95740349211269</v>
      </c>
      <c r="O2360" s="12">
        <f>LambdaP*MassivW/(dP/1000)/(N2360*RhoA)/(1+M2360/3)*(D2360-L2360)*DeltaT-(EXP(M2360/10)-1)*(D2360-D2359)</f>
        <v>0.16565705800843702</v>
      </c>
      <c r="P2360" s="24">
        <f>P2359+IF(Limit=Oui,MAX(0,S2359),S2359)</f>
        <v>653.54806910817967</v>
      </c>
      <c r="Q2360" s="12">
        <f>Cp*RhoP/(R2360*RhoA)*dP/1000*MassivSI</f>
        <v>0.34544740148523501</v>
      </c>
      <c r="R2360" s="24">
        <f>IF(P2360&lt;600,425+0.773*P2360-1.69/1000*P2360^2+2.22/1000^2*P2360^3,IF(P2360&lt;735,666+13002/(738-P2360),IF(P2360&lt;900,545+17820/(P2360-731),650)))</f>
        <v>819.95740349211269</v>
      </c>
      <c r="S2360" s="12">
        <f>LambdaP*MassivSI/(dP/1000)/(R2360*RhoA)/(1+Q2360/3)*(D2360-P2360)*DeltaT-(EXP(Q2360/10)-1)*(D2360-D2359)</f>
        <v>0.16565705800843702</v>
      </c>
    </row>
    <row r="2361" spans="2:19" x14ac:dyDescent="0.25">
      <c r="B2361" s="3">
        <f t="shared" si="144"/>
        <v>11715</v>
      </c>
      <c r="C2361" s="14">
        <f t="shared" si="145"/>
        <v>195.25</v>
      </c>
      <c r="D2361" s="11">
        <f t="shared" si="146"/>
        <v>1121.9158474166195</v>
      </c>
      <c r="E2361" s="11">
        <f t="shared" si="147"/>
        <v>653.71372616618817</v>
      </c>
      <c r="F2361" s="11">
        <f>L2361</f>
        <v>653.71372616618817</v>
      </c>
      <c r="G2361" s="11">
        <f>P2361</f>
        <v>653.71372616618817</v>
      </c>
      <c r="H2361" s="24">
        <f>H2360+IF(Limit=Oui,MAX(0,K2360),K2360)</f>
        <v>653.71372616618817</v>
      </c>
      <c r="I2361" s="12">
        <f>Cp*RhoP/(J2361*RhoA)*dP/1000*MassivSS</f>
        <v>0.34531996785128516</v>
      </c>
      <c r="J2361" s="24">
        <f>IF(H2361&lt;600,425+0.773*H2361-1.69/1000*H2361^2+2.22/1000^2*H2361^3,IF(H2361&lt;735,666+13002/(738-H2361),IF(H2361&lt;900,545+17820/(H2361-731),650)))</f>
        <v>820.25999286237504</v>
      </c>
      <c r="K2361" s="12">
        <f>LambdaP*MassivSS/(dP/1000)/(J2361*RhoA)/(1+I2361/3)*(D2361-H2361)*DeltaT-(EXP(I2361/10)-1)*(D2361-D2360)</f>
        <v>0.16556685057961379</v>
      </c>
      <c r="L2361" s="24">
        <f>L2360+IF(Limit=Oui,MAX(0,O2360),O2360)</f>
        <v>653.71372616618817</v>
      </c>
      <c r="M2361" s="12">
        <f>Cp*RhoP/(N2361*RhoA)*dP/1000*MassivW</f>
        <v>0.34531996785128516</v>
      </c>
      <c r="N2361" s="24">
        <f>IF(L2361&lt;600,425+0.773*L2361-1.69/1000*L2361^2+2.22/1000^2*L2361^3,IF(L2361&lt;735,666+13002/(738-L2361),IF(L2361&lt;900,545+17820/(L2361-731),650)))</f>
        <v>820.25999286237504</v>
      </c>
      <c r="O2361" s="12">
        <f>LambdaP*MassivW/(dP/1000)/(N2361*RhoA)/(1+M2361/3)*(D2361-L2361)*DeltaT-(EXP(M2361/10)-1)*(D2361-D2360)</f>
        <v>0.16556685057961379</v>
      </c>
      <c r="P2361" s="24">
        <f>P2360+IF(Limit=Oui,MAX(0,S2360),S2360)</f>
        <v>653.71372616618817</v>
      </c>
      <c r="Q2361" s="12">
        <f>Cp*RhoP/(R2361*RhoA)*dP/1000*MassivSI</f>
        <v>0.34531996785128516</v>
      </c>
      <c r="R2361" s="24">
        <f>IF(P2361&lt;600,425+0.773*P2361-1.69/1000*P2361^2+2.22/1000^2*P2361^3,IF(P2361&lt;735,666+13002/(738-P2361),IF(P2361&lt;900,545+17820/(P2361-731),650)))</f>
        <v>820.25999286237504</v>
      </c>
      <c r="S2361" s="12">
        <f>LambdaP*MassivSI/(dP/1000)/(R2361*RhoA)/(1+Q2361/3)*(D2361-P2361)*DeltaT-(EXP(Q2361/10)-1)*(D2361-D2360)</f>
        <v>0.16556685057961379</v>
      </c>
    </row>
    <row r="2362" spans="2:19" x14ac:dyDescent="0.25">
      <c r="B2362" s="3">
        <f t="shared" si="144"/>
        <v>11720</v>
      </c>
      <c r="C2362" s="14">
        <f t="shared" si="145"/>
        <v>195.33333333333334</v>
      </c>
      <c r="D2362" s="11">
        <f t="shared" si="146"/>
        <v>1121.9797414884858</v>
      </c>
      <c r="E2362" s="11">
        <f t="shared" si="147"/>
        <v>653.87929301676775</v>
      </c>
      <c r="F2362" s="11">
        <f>L2362</f>
        <v>653.87929301676775</v>
      </c>
      <c r="G2362" s="11">
        <f>P2362</f>
        <v>653.87929301676775</v>
      </c>
      <c r="H2362" s="24">
        <f>H2361+IF(Limit=Oui,MAX(0,K2361),K2361)</f>
        <v>653.87929301676775</v>
      </c>
      <c r="I2362" s="12">
        <f>Cp*RhoP/(J2362*RhoA)*dP/1000*MassivSS</f>
        <v>0.3451921965787404</v>
      </c>
      <c r="J2362" s="24">
        <f>IF(H2362&lt;600,425+0.773*H2362-1.69/1000*H2362^2+2.22/1000^2*H2362^3,IF(H2362&lt;735,666+13002/(738-H2362),IF(H2362&lt;900,545+17820/(H2362-731),650)))</f>
        <v>820.56360825155309</v>
      </c>
      <c r="K2362" s="12">
        <f>LambdaP*MassivSS/(dP/1000)/(J2362*RhoA)/(1+I2362/3)*(D2362-H2362)*DeltaT-(EXP(I2362/10)-1)*(D2362-D2361)</f>
        <v>0.16547653917237951</v>
      </c>
      <c r="L2362" s="24">
        <f>L2361+IF(Limit=Oui,MAX(0,O2361),O2361)</f>
        <v>653.87929301676775</v>
      </c>
      <c r="M2362" s="12">
        <f>Cp*RhoP/(N2362*RhoA)*dP/1000*MassivW</f>
        <v>0.3451921965787404</v>
      </c>
      <c r="N2362" s="24">
        <f>IF(L2362&lt;600,425+0.773*L2362-1.69/1000*L2362^2+2.22/1000^2*L2362^3,IF(L2362&lt;735,666+13002/(738-L2362),IF(L2362&lt;900,545+17820/(L2362-731),650)))</f>
        <v>820.56360825155309</v>
      </c>
      <c r="O2362" s="12">
        <f>LambdaP*MassivW/(dP/1000)/(N2362*RhoA)/(1+M2362/3)*(D2362-L2362)*DeltaT-(EXP(M2362/10)-1)*(D2362-D2361)</f>
        <v>0.16547653917237951</v>
      </c>
      <c r="P2362" s="24">
        <f>P2361+IF(Limit=Oui,MAX(0,S2361),S2361)</f>
        <v>653.87929301676775</v>
      </c>
      <c r="Q2362" s="12">
        <f>Cp*RhoP/(R2362*RhoA)*dP/1000*MassivSI</f>
        <v>0.3451921965787404</v>
      </c>
      <c r="R2362" s="24">
        <f>IF(P2362&lt;600,425+0.773*P2362-1.69/1000*P2362^2+2.22/1000^2*P2362^3,IF(P2362&lt;735,666+13002/(738-P2362),IF(P2362&lt;900,545+17820/(P2362-731),650)))</f>
        <v>820.56360825155309</v>
      </c>
      <c r="S2362" s="12">
        <f>LambdaP*MassivSI/(dP/1000)/(R2362*RhoA)/(1+Q2362/3)*(D2362-P2362)*DeltaT-(EXP(Q2362/10)-1)*(D2362-D2361)</f>
        <v>0.16547653917237951</v>
      </c>
    </row>
    <row r="2363" spans="2:19" x14ac:dyDescent="0.25">
      <c r="B2363" s="3">
        <f t="shared" si="144"/>
        <v>11725</v>
      </c>
      <c r="C2363" s="14">
        <f t="shared" si="145"/>
        <v>195.41666666666666</v>
      </c>
      <c r="D2363" s="11">
        <f t="shared" si="146"/>
        <v>1122.043608325027</v>
      </c>
      <c r="E2363" s="11">
        <f t="shared" si="147"/>
        <v>654.04476955594009</v>
      </c>
      <c r="F2363" s="11">
        <f>L2363</f>
        <v>654.04476955594009</v>
      </c>
      <c r="G2363" s="11">
        <f>P2363</f>
        <v>654.04476955594009</v>
      </c>
      <c r="H2363" s="24">
        <f>H2362+IF(Limit=Oui,MAX(0,K2362),K2362)</f>
        <v>654.04476955594009</v>
      </c>
      <c r="I2363" s="12">
        <f>Cp*RhoP/(J2363*RhoA)*dP/1000*MassivSS</f>
        <v>0.34506408646169578</v>
      </c>
      <c r="J2363" s="24">
        <f>IF(H2363&lt;600,425+0.773*H2363-1.69/1000*H2363^2+2.22/1000^2*H2363^3,IF(H2363&lt;735,666+13002/(738-H2363),IF(H2363&lt;900,545+17820/(H2363-731),650)))</f>
        <v>820.86825455935525</v>
      </c>
      <c r="K2363" s="12">
        <f>LambdaP*MassivSS/(dP/1000)/(J2363*RhoA)/(1+I2363/3)*(D2363-H2363)*DeltaT-(EXP(I2363/10)-1)*(D2363-D2362)</f>
        <v>0.16538612335583913</v>
      </c>
      <c r="L2363" s="24">
        <f>L2362+IF(Limit=Oui,MAX(0,O2362),O2362)</f>
        <v>654.04476955594009</v>
      </c>
      <c r="M2363" s="12">
        <f>Cp*RhoP/(N2363*RhoA)*dP/1000*MassivW</f>
        <v>0.34506408646169578</v>
      </c>
      <c r="N2363" s="24">
        <f>IF(L2363&lt;600,425+0.773*L2363-1.69/1000*L2363^2+2.22/1000^2*L2363^3,IF(L2363&lt;735,666+13002/(738-L2363),IF(L2363&lt;900,545+17820/(L2363-731),650)))</f>
        <v>820.86825455935525</v>
      </c>
      <c r="O2363" s="12">
        <f>LambdaP*MassivW/(dP/1000)/(N2363*RhoA)/(1+M2363/3)*(D2363-L2363)*DeltaT-(EXP(M2363/10)-1)*(D2363-D2362)</f>
        <v>0.16538612335583913</v>
      </c>
      <c r="P2363" s="24">
        <f>P2362+IF(Limit=Oui,MAX(0,S2362),S2362)</f>
        <v>654.04476955594009</v>
      </c>
      <c r="Q2363" s="12">
        <f>Cp*RhoP/(R2363*RhoA)*dP/1000*MassivSI</f>
        <v>0.34506408646169578</v>
      </c>
      <c r="R2363" s="24">
        <f>IF(P2363&lt;600,425+0.773*P2363-1.69/1000*P2363^2+2.22/1000^2*P2363^3,IF(P2363&lt;735,666+13002/(738-P2363),IF(P2363&lt;900,545+17820/(P2363-731),650)))</f>
        <v>820.86825455935525</v>
      </c>
      <c r="S2363" s="12">
        <f>LambdaP*MassivSI/(dP/1000)/(R2363*RhoA)/(1+Q2363/3)*(D2363-P2363)*DeltaT-(EXP(Q2363/10)-1)*(D2363-D2362)</f>
        <v>0.16538612335583913</v>
      </c>
    </row>
    <row r="2364" spans="2:19" x14ac:dyDescent="0.25">
      <c r="B2364" s="3">
        <f t="shared" si="144"/>
        <v>11730</v>
      </c>
      <c r="C2364" s="14">
        <f t="shared" si="145"/>
        <v>195.5</v>
      </c>
      <c r="D2364" s="11">
        <f t="shared" si="146"/>
        <v>1122.1074479494512</v>
      </c>
      <c r="E2364" s="11">
        <f t="shared" si="147"/>
        <v>654.21015567929589</v>
      </c>
      <c r="F2364" s="11">
        <f>L2364</f>
        <v>654.21015567929589</v>
      </c>
      <c r="G2364" s="11">
        <f>P2364</f>
        <v>654.21015567929589</v>
      </c>
      <c r="H2364" s="24">
        <f>H2363+IF(Limit=Oui,MAX(0,K2363),K2363)</f>
        <v>654.21015567929589</v>
      </c>
      <c r="I2364" s="12">
        <f>Cp*RhoP/(J2364*RhoA)*dP/1000*MassivSS</f>
        <v>0.34493563628914542</v>
      </c>
      <c r="J2364" s="24">
        <f>IF(H2364&lt;600,425+0.773*H2364-1.69/1000*H2364^2+2.22/1000^2*H2364^3,IF(H2364&lt;735,666+13002/(738-H2364),IF(H2364&lt;900,545+17820/(H2364-731),650)))</f>
        <v>821.17393671523109</v>
      </c>
      <c r="K2364" s="12">
        <f>LambdaP*MassivSS/(dP/1000)/(J2364*RhoA)/(1+I2364/3)*(D2364-H2364)*DeltaT-(EXP(I2364/10)-1)*(D2364-D2363)</f>
        <v>0.16529560269718258</v>
      </c>
      <c r="L2364" s="24">
        <f>L2363+IF(Limit=Oui,MAX(0,O2363),O2363)</f>
        <v>654.21015567929589</v>
      </c>
      <c r="M2364" s="12">
        <f>Cp*RhoP/(N2364*RhoA)*dP/1000*MassivW</f>
        <v>0.34493563628914542</v>
      </c>
      <c r="N2364" s="24">
        <f>IF(L2364&lt;600,425+0.773*L2364-1.69/1000*L2364^2+2.22/1000^2*L2364^3,IF(L2364&lt;735,666+13002/(738-L2364),IF(L2364&lt;900,545+17820/(L2364-731),650)))</f>
        <v>821.17393671523109</v>
      </c>
      <c r="O2364" s="12">
        <f>LambdaP*MassivW/(dP/1000)/(N2364*RhoA)/(1+M2364/3)*(D2364-L2364)*DeltaT-(EXP(M2364/10)-1)*(D2364-D2363)</f>
        <v>0.16529560269718258</v>
      </c>
      <c r="P2364" s="24">
        <f>P2363+IF(Limit=Oui,MAX(0,S2363),S2363)</f>
        <v>654.21015567929589</v>
      </c>
      <c r="Q2364" s="12">
        <f>Cp*RhoP/(R2364*RhoA)*dP/1000*MassivSI</f>
        <v>0.34493563628914542</v>
      </c>
      <c r="R2364" s="24">
        <f>IF(P2364&lt;600,425+0.773*P2364-1.69/1000*P2364^2+2.22/1000^2*P2364^3,IF(P2364&lt;735,666+13002/(738-P2364),IF(P2364&lt;900,545+17820/(P2364-731),650)))</f>
        <v>821.17393671523109</v>
      </c>
      <c r="S2364" s="12">
        <f>LambdaP*MassivSI/(dP/1000)/(R2364*RhoA)/(1+Q2364/3)*(D2364-P2364)*DeltaT-(EXP(Q2364/10)-1)*(D2364-D2363)</f>
        <v>0.16529560269718258</v>
      </c>
    </row>
    <row r="2365" spans="2:19" x14ac:dyDescent="0.25">
      <c r="B2365" s="3">
        <f t="shared" si="144"/>
        <v>11735</v>
      </c>
      <c r="C2365" s="14">
        <f t="shared" si="145"/>
        <v>195.58333333333334</v>
      </c>
      <c r="D2365" s="11">
        <f t="shared" si="146"/>
        <v>1122.1712603849373</v>
      </c>
      <c r="E2365" s="11">
        <f t="shared" si="147"/>
        <v>654.37545128199304</v>
      </c>
      <c r="F2365" s="11">
        <f>L2365</f>
        <v>654.37545128199304</v>
      </c>
      <c r="G2365" s="11">
        <f>P2365</f>
        <v>654.37545128199304</v>
      </c>
      <c r="H2365" s="24">
        <f>H2364+IF(Limit=Oui,MAX(0,K2364),K2364)</f>
        <v>654.37545128199304</v>
      </c>
      <c r="I2365" s="12">
        <f>Cp*RhoP/(J2365*RhoA)*dP/1000*MassivSS</f>
        <v>0.34480684484496016</v>
      </c>
      <c r="J2365" s="24">
        <f>IF(H2365&lt;600,425+0.773*H2365-1.69/1000*H2365^2+2.22/1000^2*H2365^3,IF(H2365&lt;735,666+13002/(738-H2365),IF(H2365&lt;900,545+17820/(H2365-731),650)))</f>
        <v>821.48065967858872</v>
      </c>
      <c r="K2365" s="12">
        <f>LambdaP*MassivSS/(dP/1000)/(J2365*RhoA)/(1+I2365/3)*(D2365-H2365)*DeltaT-(EXP(I2365/10)-1)*(D2365-D2364)</f>
        <v>0.16520497676152279</v>
      </c>
      <c r="L2365" s="24">
        <f>L2364+IF(Limit=Oui,MAX(0,O2364),O2364)</f>
        <v>654.37545128199304</v>
      </c>
      <c r="M2365" s="12">
        <f>Cp*RhoP/(N2365*RhoA)*dP/1000*MassivW</f>
        <v>0.34480684484496016</v>
      </c>
      <c r="N2365" s="24">
        <f>IF(L2365&lt;600,425+0.773*L2365-1.69/1000*L2365^2+2.22/1000^2*L2365^3,IF(L2365&lt;735,666+13002/(738-L2365),IF(L2365&lt;900,545+17820/(L2365-731),650)))</f>
        <v>821.48065967858872</v>
      </c>
      <c r="O2365" s="12">
        <f>LambdaP*MassivW/(dP/1000)/(N2365*RhoA)/(1+M2365/3)*(D2365-L2365)*DeltaT-(EXP(M2365/10)-1)*(D2365-D2364)</f>
        <v>0.16520497676152279</v>
      </c>
      <c r="P2365" s="24">
        <f>P2364+IF(Limit=Oui,MAX(0,S2364),S2364)</f>
        <v>654.37545128199304</v>
      </c>
      <c r="Q2365" s="12">
        <f>Cp*RhoP/(R2365*RhoA)*dP/1000*MassivSI</f>
        <v>0.34480684484496016</v>
      </c>
      <c r="R2365" s="24">
        <f>IF(P2365&lt;600,425+0.773*P2365-1.69/1000*P2365^2+2.22/1000^2*P2365^3,IF(P2365&lt;735,666+13002/(738-P2365),IF(P2365&lt;900,545+17820/(P2365-731),650)))</f>
        <v>821.48065967858872</v>
      </c>
      <c r="S2365" s="12">
        <f>LambdaP*MassivSI/(dP/1000)/(R2365*RhoA)/(1+Q2365/3)*(D2365-P2365)*DeltaT-(EXP(Q2365/10)-1)*(D2365-D2364)</f>
        <v>0.16520497676152279</v>
      </c>
    </row>
    <row r="2366" spans="2:19" x14ac:dyDescent="0.25">
      <c r="B2366" s="3">
        <f t="shared" si="144"/>
        <v>11740</v>
      </c>
      <c r="C2366" s="14">
        <f t="shared" si="145"/>
        <v>195.66666666666666</v>
      </c>
      <c r="D2366" s="11">
        <f t="shared" si="146"/>
        <v>1122.2350456546349</v>
      </c>
      <c r="E2366" s="11">
        <f t="shared" si="147"/>
        <v>654.54065625875455</v>
      </c>
      <c r="F2366" s="11">
        <f>L2366</f>
        <v>654.54065625875455</v>
      </c>
      <c r="G2366" s="11">
        <f>P2366</f>
        <v>654.54065625875455</v>
      </c>
      <c r="H2366" s="24">
        <f>H2365+IF(Limit=Oui,MAX(0,K2365),K2365)</f>
        <v>654.54065625875455</v>
      </c>
      <c r="I2366" s="12">
        <f>Cp*RhoP/(J2366*RhoA)*dP/1000*MassivSS</f>
        <v>0.34467771090786486</v>
      </c>
      <c r="J2366" s="24">
        <f>IF(H2366&lt;600,425+0.773*H2366-1.69/1000*H2366^2+2.22/1000^2*H2366^3,IF(H2366&lt;735,666+13002/(738-H2366),IF(H2366&lt;900,545+17820/(H2366-731),650)))</f>
        <v>821.78842843901293</v>
      </c>
      <c r="K2366" s="12">
        <f>LambdaP*MassivSS/(dP/1000)/(J2366*RhoA)/(1+I2366/3)*(D2366-H2366)*DeltaT-(EXP(I2366/10)-1)*(D2366-D2365)</f>
        <v>0.16511424511195044</v>
      </c>
      <c r="L2366" s="24">
        <f>L2365+IF(Limit=Oui,MAX(0,O2365),O2365)</f>
        <v>654.54065625875455</v>
      </c>
      <c r="M2366" s="12">
        <f>Cp*RhoP/(N2366*RhoA)*dP/1000*MassivW</f>
        <v>0.34467771090786486</v>
      </c>
      <c r="N2366" s="24">
        <f>IF(L2366&lt;600,425+0.773*L2366-1.69/1000*L2366^2+2.22/1000^2*L2366^3,IF(L2366&lt;735,666+13002/(738-L2366),IF(L2366&lt;900,545+17820/(L2366-731),650)))</f>
        <v>821.78842843901293</v>
      </c>
      <c r="O2366" s="12">
        <f>LambdaP*MassivW/(dP/1000)/(N2366*RhoA)/(1+M2366/3)*(D2366-L2366)*DeltaT-(EXP(M2366/10)-1)*(D2366-D2365)</f>
        <v>0.16511424511195044</v>
      </c>
      <c r="P2366" s="24">
        <f>P2365+IF(Limit=Oui,MAX(0,S2365),S2365)</f>
        <v>654.54065625875455</v>
      </c>
      <c r="Q2366" s="12">
        <f>Cp*RhoP/(R2366*RhoA)*dP/1000*MassivSI</f>
        <v>0.34467771090786486</v>
      </c>
      <c r="R2366" s="24">
        <f>IF(P2366&lt;600,425+0.773*P2366-1.69/1000*P2366^2+2.22/1000^2*P2366^3,IF(P2366&lt;735,666+13002/(738-P2366),IF(P2366&lt;900,545+17820/(P2366-731),650)))</f>
        <v>821.78842843901293</v>
      </c>
      <c r="S2366" s="12">
        <f>LambdaP*MassivSI/(dP/1000)/(R2366*RhoA)/(1+Q2366/3)*(D2366-P2366)*DeltaT-(EXP(Q2366/10)-1)*(D2366-D2365)</f>
        <v>0.16511424511195044</v>
      </c>
    </row>
    <row r="2367" spans="2:19" x14ac:dyDescent="0.25">
      <c r="B2367" s="3">
        <f t="shared" si="144"/>
        <v>11745</v>
      </c>
      <c r="C2367" s="14">
        <f t="shared" si="145"/>
        <v>195.75</v>
      </c>
      <c r="D2367" s="11">
        <f t="shared" si="146"/>
        <v>1122.2988037816635</v>
      </c>
      <c r="E2367" s="11">
        <f t="shared" si="147"/>
        <v>654.70577050386646</v>
      </c>
      <c r="F2367" s="11">
        <f>L2367</f>
        <v>654.70577050386646</v>
      </c>
      <c r="G2367" s="11">
        <f>P2367</f>
        <v>654.70577050386646</v>
      </c>
      <c r="H2367" s="24">
        <f>H2366+IF(Limit=Oui,MAX(0,K2366),K2366)</f>
        <v>654.70577050386646</v>
      </c>
      <c r="I2367" s="12">
        <f>Cp*RhoP/(J2367*RhoA)*dP/1000*MassivSS</f>
        <v>0.34454823325141537</v>
      </c>
      <c r="J2367" s="24">
        <f>IF(H2367&lt;600,425+0.773*H2367-1.69/1000*H2367^2+2.22/1000^2*H2367^3,IF(H2367&lt;735,666+13002/(738-H2367),IF(H2367&lt;900,545+17820/(H2367-731),650)))</f>
        <v>822.09724801648531</v>
      </c>
      <c r="K2367" s="12">
        <f>LambdaP*MassivSS/(dP/1000)/(J2367*RhoA)/(1+I2367/3)*(D2367-H2367)*DeltaT-(EXP(I2367/10)-1)*(D2367-D2366)</f>
        <v>0.16502340730951576</v>
      </c>
      <c r="L2367" s="24">
        <f>L2366+IF(Limit=Oui,MAX(0,O2366),O2366)</f>
        <v>654.70577050386646</v>
      </c>
      <c r="M2367" s="12">
        <f>Cp*RhoP/(N2367*RhoA)*dP/1000*MassivW</f>
        <v>0.34454823325141537</v>
      </c>
      <c r="N2367" s="24">
        <f>IF(L2367&lt;600,425+0.773*L2367-1.69/1000*L2367^2+2.22/1000^2*L2367^3,IF(L2367&lt;735,666+13002/(738-L2367),IF(L2367&lt;900,545+17820/(L2367-731),650)))</f>
        <v>822.09724801648531</v>
      </c>
      <c r="O2367" s="12">
        <f>LambdaP*MassivW/(dP/1000)/(N2367*RhoA)/(1+M2367/3)*(D2367-L2367)*DeltaT-(EXP(M2367/10)-1)*(D2367-D2366)</f>
        <v>0.16502340730951576</v>
      </c>
      <c r="P2367" s="24">
        <f>P2366+IF(Limit=Oui,MAX(0,S2366),S2366)</f>
        <v>654.70577050386646</v>
      </c>
      <c r="Q2367" s="12">
        <f>Cp*RhoP/(R2367*RhoA)*dP/1000*MassivSI</f>
        <v>0.34454823325141537</v>
      </c>
      <c r="R2367" s="24">
        <f>IF(P2367&lt;600,425+0.773*P2367-1.69/1000*P2367^2+2.22/1000^2*P2367^3,IF(P2367&lt;735,666+13002/(738-P2367),IF(P2367&lt;900,545+17820/(P2367-731),650)))</f>
        <v>822.09724801648531</v>
      </c>
      <c r="S2367" s="12">
        <f>LambdaP*MassivSI/(dP/1000)/(R2367*RhoA)/(1+Q2367/3)*(D2367-P2367)*DeltaT-(EXP(Q2367/10)-1)*(D2367-D2366)</f>
        <v>0.16502340730951576</v>
      </c>
    </row>
    <row r="2368" spans="2:19" x14ac:dyDescent="0.25">
      <c r="B2368" s="3">
        <f t="shared" si="144"/>
        <v>11750</v>
      </c>
      <c r="C2368" s="14">
        <f t="shared" si="145"/>
        <v>195.83333333333334</v>
      </c>
      <c r="D2368" s="11">
        <f t="shared" si="146"/>
        <v>1122.3625347891139</v>
      </c>
      <c r="E2368" s="11">
        <f t="shared" si="147"/>
        <v>654.87079391117595</v>
      </c>
      <c r="F2368" s="11">
        <f>L2368</f>
        <v>654.87079391117595</v>
      </c>
      <c r="G2368" s="11">
        <f>P2368</f>
        <v>654.87079391117595</v>
      </c>
      <c r="H2368" s="24">
        <f>H2367+IF(Limit=Oui,MAX(0,K2367),K2367)</f>
        <v>654.87079391117595</v>
      </c>
      <c r="I2368" s="12">
        <f>Cp*RhoP/(J2368*RhoA)*dP/1000*MassivSS</f>
        <v>0.34441841064397621</v>
      </c>
      <c r="J2368" s="24">
        <f>IF(H2368&lt;600,425+0.773*H2368-1.69/1000*H2368^2+2.22/1000^2*H2368^3,IF(H2368&lt;735,666+13002/(738-H2368),IF(H2368&lt;900,545+17820/(H2368-731),650)))</f>
        <v>822.40712346160603</v>
      </c>
      <c r="K2368" s="12">
        <f>LambdaP*MassivSS/(dP/1000)/(J2368*RhoA)/(1+I2368/3)*(D2368-H2368)*DeltaT-(EXP(I2368/10)-1)*(D2368-D2367)</f>
        <v>0.16493246291321076</v>
      </c>
      <c r="L2368" s="24">
        <f>L2367+IF(Limit=Oui,MAX(0,O2367),O2367)</f>
        <v>654.87079391117595</v>
      </c>
      <c r="M2368" s="12">
        <f>Cp*RhoP/(N2368*RhoA)*dP/1000*MassivW</f>
        <v>0.34441841064397621</v>
      </c>
      <c r="N2368" s="24">
        <f>IF(L2368&lt;600,425+0.773*L2368-1.69/1000*L2368^2+2.22/1000^2*L2368^3,IF(L2368&lt;735,666+13002/(738-L2368),IF(L2368&lt;900,545+17820/(L2368-731),650)))</f>
        <v>822.40712346160603</v>
      </c>
      <c r="O2368" s="12">
        <f>LambdaP*MassivW/(dP/1000)/(N2368*RhoA)/(1+M2368/3)*(D2368-L2368)*DeltaT-(EXP(M2368/10)-1)*(D2368-D2367)</f>
        <v>0.16493246291321076</v>
      </c>
      <c r="P2368" s="24">
        <f>P2367+IF(Limit=Oui,MAX(0,S2367),S2367)</f>
        <v>654.87079391117595</v>
      </c>
      <c r="Q2368" s="12">
        <f>Cp*RhoP/(R2368*RhoA)*dP/1000*MassivSI</f>
        <v>0.34441841064397621</v>
      </c>
      <c r="R2368" s="24">
        <f>IF(P2368&lt;600,425+0.773*P2368-1.69/1000*P2368^2+2.22/1000^2*P2368^3,IF(P2368&lt;735,666+13002/(738-P2368),IF(P2368&lt;900,545+17820/(P2368-731),650)))</f>
        <v>822.40712346160603</v>
      </c>
      <c r="S2368" s="12">
        <f>LambdaP*MassivSI/(dP/1000)/(R2368*RhoA)/(1+Q2368/3)*(D2368-P2368)*DeltaT-(EXP(Q2368/10)-1)*(D2368-D2367)</f>
        <v>0.16493246291321076</v>
      </c>
    </row>
    <row r="2369" spans="2:19" x14ac:dyDescent="0.25">
      <c r="B2369" s="3">
        <f t="shared" si="144"/>
        <v>11755</v>
      </c>
      <c r="C2369" s="14">
        <f t="shared" si="145"/>
        <v>195.91666666666666</v>
      </c>
      <c r="D2369" s="11">
        <f t="shared" si="146"/>
        <v>1122.4262387000465</v>
      </c>
      <c r="E2369" s="11">
        <f t="shared" si="147"/>
        <v>655.03572637408911</v>
      </c>
      <c r="F2369" s="11">
        <f>L2369</f>
        <v>655.03572637408911</v>
      </c>
      <c r="G2369" s="11">
        <f>P2369</f>
        <v>655.03572637408911</v>
      </c>
      <c r="H2369" s="24">
        <f>H2368+IF(Limit=Oui,MAX(0,K2368),K2368)</f>
        <v>655.03572637408911</v>
      </c>
      <c r="I2369" s="12">
        <f>Cp*RhoP/(J2369*RhoA)*dP/1000*MassivSS</f>
        <v>0.34428824184869683</v>
      </c>
      <c r="J2369" s="24">
        <f>IF(H2369&lt;600,425+0.773*H2369-1.69/1000*H2369^2+2.22/1000^2*H2369^3,IF(H2369&lt;735,666+13002/(738-H2369),IF(H2369&lt;900,545+17820/(H2369-731),650)))</f>
        <v>822.71805985581841</v>
      </c>
      <c r="K2369" s="12">
        <f>LambdaP*MassivSS/(dP/1000)/(J2369*RhoA)/(1+I2369/3)*(D2369-H2369)*DeltaT-(EXP(I2369/10)-1)*(D2369-D2368)</f>
        <v>0.16484141147998327</v>
      </c>
      <c r="L2369" s="24">
        <f>L2368+IF(Limit=Oui,MAX(0,O2368),O2368)</f>
        <v>655.03572637408911</v>
      </c>
      <c r="M2369" s="12">
        <f>Cp*RhoP/(N2369*RhoA)*dP/1000*MassivW</f>
        <v>0.34428824184869683</v>
      </c>
      <c r="N2369" s="24">
        <f>IF(L2369&lt;600,425+0.773*L2369-1.69/1000*L2369^2+2.22/1000^2*L2369^3,IF(L2369&lt;735,666+13002/(738-L2369),IF(L2369&lt;900,545+17820/(L2369-731),650)))</f>
        <v>822.71805985581841</v>
      </c>
      <c r="O2369" s="12">
        <f>LambdaP*MassivW/(dP/1000)/(N2369*RhoA)/(1+M2369/3)*(D2369-L2369)*DeltaT-(EXP(M2369/10)-1)*(D2369-D2368)</f>
        <v>0.16484141147998327</v>
      </c>
      <c r="P2369" s="24">
        <f>P2368+IF(Limit=Oui,MAX(0,S2368),S2368)</f>
        <v>655.03572637408911</v>
      </c>
      <c r="Q2369" s="12">
        <f>Cp*RhoP/(R2369*RhoA)*dP/1000*MassivSI</f>
        <v>0.34428824184869683</v>
      </c>
      <c r="R2369" s="24">
        <f>IF(P2369&lt;600,425+0.773*P2369-1.69/1000*P2369^2+2.22/1000^2*P2369^3,IF(P2369&lt;735,666+13002/(738-P2369),IF(P2369&lt;900,545+17820/(P2369-731),650)))</f>
        <v>822.71805985581841</v>
      </c>
      <c r="S2369" s="12">
        <f>LambdaP*MassivSI/(dP/1000)/(R2369*RhoA)/(1+Q2369/3)*(D2369-P2369)*DeltaT-(EXP(Q2369/10)-1)*(D2369-D2368)</f>
        <v>0.16484141147998327</v>
      </c>
    </row>
    <row r="2370" spans="2:19" x14ac:dyDescent="0.25">
      <c r="B2370" s="3">
        <f t="shared" si="144"/>
        <v>11760</v>
      </c>
      <c r="C2370" s="14">
        <f t="shared" si="145"/>
        <v>196</v>
      </c>
      <c r="D2370" s="11">
        <f t="shared" si="146"/>
        <v>1122.4899155374931</v>
      </c>
      <c r="E2370" s="11">
        <f t="shared" si="147"/>
        <v>655.20056778556909</v>
      </c>
      <c r="F2370" s="11">
        <f>L2370</f>
        <v>655.20056778556909</v>
      </c>
      <c r="G2370" s="11">
        <f>P2370</f>
        <v>655.20056778556909</v>
      </c>
      <c r="H2370" s="24">
        <f>H2369+IF(Limit=Oui,MAX(0,K2369),K2369)</f>
        <v>655.20056778556909</v>
      </c>
      <c r="I2370" s="12">
        <f>Cp*RhoP/(J2370*RhoA)*dP/1000*MassivSS</f>
        <v>0.34415772562348934</v>
      </c>
      <c r="J2370" s="24">
        <f>IF(H2370&lt;600,425+0.773*H2370-1.69/1000*H2370^2+2.22/1000^2*H2370^3,IF(H2370&lt;735,666+13002/(738-H2370),IF(H2370&lt;900,545+17820/(H2370-731),650)))</f>
        <v>823.03006231163397</v>
      </c>
      <c r="K2370" s="12">
        <f>LambdaP*MassivSS/(dP/1000)/(J2370*RhoA)/(1+I2370/3)*(D2370-H2370)*DeltaT-(EXP(I2370/10)-1)*(D2370-D2369)</f>
        <v>0.16475025256468673</v>
      </c>
      <c r="L2370" s="24">
        <f>L2369+IF(Limit=Oui,MAX(0,O2369),O2369)</f>
        <v>655.20056778556909</v>
      </c>
      <c r="M2370" s="12">
        <f>Cp*RhoP/(N2370*RhoA)*dP/1000*MassivW</f>
        <v>0.34415772562348934</v>
      </c>
      <c r="N2370" s="24">
        <f>IF(L2370&lt;600,425+0.773*L2370-1.69/1000*L2370^2+2.22/1000^2*L2370^3,IF(L2370&lt;735,666+13002/(738-L2370),IF(L2370&lt;900,545+17820/(L2370-731),650)))</f>
        <v>823.03006231163397</v>
      </c>
      <c r="O2370" s="12">
        <f>LambdaP*MassivW/(dP/1000)/(N2370*RhoA)/(1+M2370/3)*(D2370-L2370)*DeltaT-(EXP(M2370/10)-1)*(D2370-D2369)</f>
        <v>0.16475025256468673</v>
      </c>
      <c r="P2370" s="24">
        <f>P2369+IF(Limit=Oui,MAX(0,S2369),S2369)</f>
        <v>655.20056778556909</v>
      </c>
      <c r="Q2370" s="12">
        <f>Cp*RhoP/(R2370*RhoA)*dP/1000*MassivSI</f>
        <v>0.34415772562348934</v>
      </c>
      <c r="R2370" s="24">
        <f>IF(P2370&lt;600,425+0.773*P2370-1.69/1000*P2370^2+2.22/1000^2*P2370^3,IF(P2370&lt;735,666+13002/(738-P2370),IF(P2370&lt;900,545+17820/(P2370-731),650)))</f>
        <v>823.03006231163397</v>
      </c>
      <c r="S2370" s="12">
        <f>LambdaP*MassivSI/(dP/1000)/(R2370*RhoA)/(1+Q2370/3)*(D2370-P2370)*DeltaT-(EXP(Q2370/10)-1)*(D2370-D2369)</f>
        <v>0.16475025256468673</v>
      </c>
    </row>
    <row r="2371" spans="2:19" x14ac:dyDescent="0.25">
      <c r="B2371" s="3">
        <f t="shared" si="144"/>
        <v>11765</v>
      </c>
      <c r="C2371" s="14">
        <f t="shared" si="145"/>
        <v>196.08333333333334</v>
      </c>
      <c r="D2371" s="11">
        <f t="shared" si="146"/>
        <v>1122.5535653244556</v>
      </c>
      <c r="E2371" s="11">
        <f t="shared" si="147"/>
        <v>655.36531803813375</v>
      </c>
      <c r="F2371" s="11">
        <f>L2371</f>
        <v>655.36531803813375</v>
      </c>
      <c r="G2371" s="11">
        <f>P2371</f>
        <v>655.36531803813375</v>
      </c>
      <c r="H2371" s="24">
        <f>H2370+IF(Limit=Oui,MAX(0,K2370),K2370)</f>
        <v>655.36531803813375</v>
      </c>
      <c r="I2371" s="12">
        <f>Cp*RhoP/(J2371*RhoA)*dP/1000*MassivSS</f>
        <v>0.34402686072100497</v>
      </c>
      <c r="J2371" s="24">
        <f>IF(H2371&lt;600,425+0.773*H2371-1.69/1000*H2371^2+2.22/1000^2*H2371^3,IF(H2371&lt;735,666+13002/(738-H2371),IF(H2371&lt;900,545+17820/(H2371-731),650)))</f>
        <v>823.34313597286041</v>
      </c>
      <c r="K2371" s="12">
        <f>LambdaP*MassivSS/(dP/1000)/(J2371*RhoA)/(1+I2371/3)*(D2371-H2371)*DeltaT-(EXP(I2371/10)-1)*(D2371-D2370)</f>
        <v>0.16465898572011076</v>
      </c>
      <c r="L2371" s="24">
        <f>L2370+IF(Limit=Oui,MAX(0,O2370),O2370)</f>
        <v>655.36531803813375</v>
      </c>
      <c r="M2371" s="12">
        <f>Cp*RhoP/(N2371*RhoA)*dP/1000*MassivW</f>
        <v>0.34402686072100497</v>
      </c>
      <c r="N2371" s="24">
        <f>IF(L2371&lt;600,425+0.773*L2371-1.69/1000*L2371^2+2.22/1000^2*L2371^3,IF(L2371&lt;735,666+13002/(738-L2371),IF(L2371&lt;900,545+17820/(L2371-731),650)))</f>
        <v>823.34313597286041</v>
      </c>
      <c r="O2371" s="12">
        <f>LambdaP*MassivW/(dP/1000)/(N2371*RhoA)/(1+M2371/3)*(D2371-L2371)*DeltaT-(EXP(M2371/10)-1)*(D2371-D2370)</f>
        <v>0.16465898572011076</v>
      </c>
      <c r="P2371" s="24">
        <f>P2370+IF(Limit=Oui,MAX(0,S2370),S2370)</f>
        <v>655.36531803813375</v>
      </c>
      <c r="Q2371" s="12">
        <f>Cp*RhoP/(R2371*RhoA)*dP/1000*MassivSI</f>
        <v>0.34402686072100497</v>
      </c>
      <c r="R2371" s="24">
        <f>IF(P2371&lt;600,425+0.773*P2371-1.69/1000*P2371^2+2.22/1000^2*P2371^3,IF(P2371&lt;735,666+13002/(738-P2371),IF(P2371&lt;900,545+17820/(P2371-731),650)))</f>
        <v>823.34313597286041</v>
      </c>
      <c r="S2371" s="12">
        <f>LambdaP*MassivSI/(dP/1000)/(R2371*RhoA)/(1+Q2371/3)*(D2371-P2371)*DeltaT-(EXP(Q2371/10)-1)*(D2371-D2370)</f>
        <v>0.16465898572011076</v>
      </c>
    </row>
    <row r="2372" spans="2:19" x14ac:dyDescent="0.25">
      <c r="B2372" s="3">
        <f t="shared" si="144"/>
        <v>11770</v>
      </c>
      <c r="C2372" s="14">
        <f t="shared" si="145"/>
        <v>196.16666666666666</v>
      </c>
      <c r="D2372" s="11">
        <f t="shared" si="146"/>
        <v>1122.617188083907</v>
      </c>
      <c r="E2372" s="11">
        <f t="shared" si="147"/>
        <v>655.52997702385392</v>
      </c>
      <c r="F2372" s="11">
        <f>L2372</f>
        <v>655.52997702385392</v>
      </c>
      <c r="G2372" s="11">
        <f>P2372</f>
        <v>655.52997702385392</v>
      </c>
      <c r="H2372" s="24">
        <f>H2371+IF(Limit=Oui,MAX(0,K2371),K2371)</f>
        <v>655.52997702385392</v>
      </c>
      <c r="I2372" s="12">
        <f>Cp*RhoP/(J2372*RhoA)*dP/1000*MassivSS</f>
        <v>0.34389564588861071</v>
      </c>
      <c r="J2372" s="24">
        <f>IF(H2372&lt;600,425+0.773*H2372-1.69/1000*H2372^2+2.22/1000^2*H2372^3,IF(H2372&lt;735,666+13002/(738-H2372),IF(H2372&lt;900,545+17820/(H2372-731),650)))</f>
        <v>823.6572860148317</v>
      </c>
      <c r="K2372" s="12">
        <f>LambdaP*MassivSS/(dP/1000)/(J2372*RhoA)/(1+I2372/3)*(D2372-H2372)*DeltaT-(EXP(I2372/10)-1)*(D2372-D2371)</f>
        <v>0.16456761049693813</v>
      </c>
      <c r="L2372" s="24">
        <f>L2371+IF(Limit=Oui,MAX(0,O2371),O2371)</f>
        <v>655.52997702385392</v>
      </c>
      <c r="M2372" s="12">
        <f>Cp*RhoP/(N2372*RhoA)*dP/1000*MassivW</f>
        <v>0.34389564588861071</v>
      </c>
      <c r="N2372" s="24">
        <f>IF(L2372&lt;600,425+0.773*L2372-1.69/1000*L2372^2+2.22/1000^2*L2372^3,IF(L2372&lt;735,666+13002/(738-L2372),IF(L2372&lt;900,545+17820/(L2372-731),650)))</f>
        <v>823.6572860148317</v>
      </c>
      <c r="O2372" s="12">
        <f>LambdaP*MassivW/(dP/1000)/(N2372*RhoA)/(1+M2372/3)*(D2372-L2372)*DeltaT-(EXP(M2372/10)-1)*(D2372-D2371)</f>
        <v>0.16456761049693813</v>
      </c>
      <c r="P2372" s="24">
        <f>P2371+IF(Limit=Oui,MAX(0,S2371),S2371)</f>
        <v>655.52997702385392</v>
      </c>
      <c r="Q2372" s="12">
        <f>Cp*RhoP/(R2372*RhoA)*dP/1000*MassivSI</f>
        <v>0.34389564588861071</v>
      </c>
      <c r="R2372" s="24">
        <f>IF(P2372&lt;600,425+0.773*P2372-1.69/1000*P2372^2+2.22/1000^2*P2372^3,IF(P2372&lt;735,666+13002/(738-P2372),IF(P2372&lt;900,545+17820/(P2372-731),650)))</f>
        <v>823.6572860148317</v>
      </c>
      <c r="S2372" s="12">
        <f>LambdaP*MassivSI/(dP/1000)/(R2372*RhoA)/(1+Q2372/3)*(D2372-P2372)*DeltaT-(EXP(Q2372/10)-1)*(D2372-D2371)</f>
        <v>0.16456761049693813</v>
      </c>
    </row>
    <row r="2373" spans="2:19" x14ac:dyDescent="0.25">
      <c r="B2373" s="3">
        <f t="shared" si="144"/>
        <v>11775</v>
      </c>
      <c r="C2373" s="14">
        <f t="shared" si="145"/>
        <v>196.25</v>
      </c>
      <c r="D2373" s="11">
        <f t="shared" si="146"/>
        <v>1122.6807838387906</v>
      </c>
      <c r="E2373" s="11">
        <f t="shared" si="147"/>
        <v>655.6945446343509</v>
      </c>
      <c r="F2373" s="11">
        <f>L2373</f>
        <v>655.6945446343509</v>
      </c>
      <c r="G2373" s="11">
        <f>P2373</f>
        <v>655.6945446343509</v>
      </c>
      <c r="H2373" s="24">
        <f>H2372+IF(Limit=Oui,MAX(0,K2372),K2372)</f>
        <v>655.6945446343509</v>
      </c>
      <c r="I2373" s="12">
        <f>Cp*RhoP/(J2373*RhoA)*dP/1000*MassivSS</f>
        <v>0.34376407986836671</v>
      </c>
      <c r="J2373" s="24">
        <f>IF(H2373&lt;600,425+0.773*H2373-1.69/1000*H2373^2+2.22/1000^2*H2373^3,IF(H2373&lt;735,666+13002/(738-H2373),IF(H2373&lt;900,545+17820/(H2373-731),650)))</f>
        <v>823.9725176446384</v>
      </c>
      <c r="K2373" s="12">
        <f>LambdaP*MassivSS/(dP/1000)/(J2373*RhoA)/(1+I2373/3)*(D2373-H2373)*DeltaT-(EXP(I2373/10)-1)*(D2373-D2372)</f>
        <v>0.16447612644376777</v>
      </c>
      <c r="L2373" s="24">
        <f>L2372+IF(Limit=Oui,MAX(0,O2372),O2372)</f>
        <v>655.6945446343509</v>
      </c>
      <c r="M2373" s="12">
        <f>Cp*RhoP/(N2373*RhoA)*dP/1000*MassivW</f>
        <v>0.34376407986836671</v>
      </c>
      <c r="N2373" s="24">
        <f>IF(L2373&lt;600,425+0.773*L2373-1.69/1000*L2373^2+2.22/1000^2*L2373^3,IF(L2373&lt;735,666+13002/(738-L2373),IF(L2373&lt;900,545+17820/(L2373-731),650)))</f>
        <v>823.9725176446384</v>
      </c>
      <c r="O2373" s="12">
        <f>LambdaP*MassivW/(dP/1000)/(N2373*RhoA)/(1+M2373/3)*(D2373-L2373)*DeltaT-(EXP(M2373/10)-1)*(D2373-D2372)</f>
        <v>0.16447612644376777</v>
      </c>
      <c r="P2373" s="24">
        <f>P2372+IF(Limit=Oui,MAX(0,S2372),S2372)</f>
        <v>655.6945446343509</v>
      </c>
      <c r="Q2373" s="12">
        <f>Cp*RhoP/(R2373*RhoA)*dP/1000*MassivSI</f>
        <v>0.34376407986836671</v>
      </c>
      <c r="R2373" s="24">
        <f>IF(P2373&lt;600,425+0.773*P2373-1.69/1000*P2373^2+2.22/1000^2*P2373^3,IF(P2373&lt;735,666+13002/(738-P2373),IF(P2373&lt;900,545+17820/(P2373-731),650)))</f>
        <v>823.9725176446384</v>
      </c>
      <c r="S2373" s="12">
        <f>LambdaP*MassivSI/(dP/1000)/(R2373*RhoA)/(1+Q2373/3)*(D2373-P2373)*DeltaT-(EXP(Q2373/10)-1)*(D2373-D2372)</f>
        <v>0.16447612644376777</v>
      </c>
    </row>
    <row r="2374" spans="2:19" x14ac:dyDescent="0.25">
      <c r="B2374" s="3">
        <f t="shared" si="144"/>
        <v>11780</v>
      </c>
      <c r="C2374" s="14">
        <f t="shared" si="145"/>
        <v>196.33333333333334</v>
      </c>
      <c r="D2374" s="11">
        <f t="shared" si="146"/>
        <v>1122.744352612021</v>
      </c>
      <c r="E2374" s="11">
        <f t="shared" si="147"/>
        <v>655.85902076079469</v>
      </c>
      <c r="F2374" s="11">
        <f>L2374</f>
        <v>655.85902076079469</v>
      </c>
      <c r="G2374" s="11">
        <f>P2374</f>
        <v>655.85902076079469</v>
      </c>
      <c r="H2374" s="24">
        <f>H2373+IF(Limit=Oui,MAX(0,K2373),K2373)</f>
        <v>655.85902076079469</v>
      </c>
      <c r="I2374" s="12">
        <f>Cp*RhoP/(J2374*RhoA)*dP/1000*MassivSS</f>
        <v>0.34363216139700231</v>
      </c>
      <c r="J2374" s="24">
        <f>IF(H2374&lt;600,425+0.773*H2374-1.69/1000*H2374^2+2.22/1000^2*H2374^3,IF(H2374&lt;735,666+13002/(738-H2374),IF(H2374&lt;900,545+17820/(H2374-731),650)))</f>
        <v>824.28883610136268</v>
      </c>
      <c r="K2374" s="12">
        <f>LambdaP*MassivSS/(dP/1000)/(J2374*RhoA)/(1+I2374/3)*(D2374-H2374)*DeltaT-(EXP(I2374/10)-1)*(D2374-D2373)</f>
        <v>0.16438453310706388</v>
      </c>
      <c r="L2374" s="24">
        <f>L2373+IF(Limit=Oui,MAX(0,O2373),O2373)</f>
        <v>655.85902076079469</v>
      </c>
      <c r="M2374" s="12">
        <f>Cp*RhoP/(N2374*RhoA)*dP/1000*MassivW</f>
        <v>0.34363216139700231</v>
      </c>
      <c r="N2374" s="24">
        <f>IF(L2374&lt;600,425+0.773*L2374-1.69/1000*L2374^2+2.22/1000^2*L2374^3,IF(L2374&lt;735,666+13002/(738-L2374),IF(L2374&lt;900,545+17820/(L2374-731),650)))</f>
        <v>824.28883610136268</v>
      </c>
      <c r="O2374" s="12">
        <f>LambdaP*MassivW/(dP/1000)/(N2374*RhoA)/(1+M2374/3)*(D2374-L2374)*DeltaT-(EXP(M2374/10)-1)*(D2374-D2373)</f>
        <v>0.16438453310706388</v>
      </c>
      <c r="P2374" s="24">
        <f>P2373+IF(Limit=Oui,MAX(0,S2373),S2373)</f>
        <v>655.85902076079469</v>
      </c>
      <c r="Q2374" s="12">
        <f>Cp*RhoP/(R2374*RhoA)*dP/1000*MassivSI</f>
        <v>0.34363216139700231</v>
      </c>
      <c r="R2374" s="24">
        <f>IF(P2374&lt;600,425+0.773*P2374-1.69/1000*P2374^2+2.22/1000^2*P2374^3,IF(P2374&lt;735,666+13002/(738-P2374),IF(P2374&lt;900,545+17820/(P2374-731),650)))</f>
        <v>824.28883610136268</v>
      </c>
      <c r="S2374" s="12">
        <f>LambdaP*MassivSI/(dP/1000)/(R2374*RhoA)/(1+Q2374/3)*(D2374-P2374)*DeltaT-(EXP(Q2374/10)-1)*(D2374-D2373)</f>
        <v>0.16438453310706388</v>
      </c>
    </row>
    <row r="2375" spans="2:19" x14ac:dyDescent="0.25">
      <c r="B2375" s="3">
        <f t="shared" si="144"/>
        <v>11785</v>
      </c>
      <c r="C2375" s="14">
        <f t="shared" si="145"/>
        <v>196.41666666666666</v>
      </c>
      <c r="D2375" s="11">
        <f t="shared" si="146"/>
        <v>1122.8078944264835</v>
      </c>
      <c r="E2375" s="11">
        <f t="shared" si="147"/>
        <v>656.02340529390176</v>
      </c>
      <c r="F2375" s="11">
        <f>L2375</f>
        <v>656.02340529390176</v>
      </c>
      <c r="G2375" s="11">
        <f>P2375</f>
        <v>656.02340529390176</v>
      </c>
      <c r="H2375" s="24">
        <f>H2374+IF(Limit=Oui,MAX(0,K2374),K2374)</f>
        <v>656.02340529390176</v>
      </c>
      <c r="I2375" s="12">
        <f>Cp*RhoP/(J2375*RhoA)*dP/1000*MassivSS</f>
        <v>0.34349988920589297</v>
      </c>
      <c r="J2375" s="24">
        <f>IF(H2375&lt;600,425+0.773*H2375-1.69/1000*H2375^2+2.22/1000^2*H2375^3,IF(H2375&lt;735,666+13002/(738-H2375),IF(H2375&lt;900,545+17820/(H2375-731),650)))</f>
        <v>824.60624665631281</v>
      </c>
      <c r="K2375" s="12">
        <f>LambdaP*MassivSS/(dP/1000)/(J2375*RhoA)/(1+I2375/3)*(D2375-H2375)*DeltaT-(EXP(I2375/10)-1)*(D2375-D2374)</f>
        <v>0.16429283003117784</v>
      </c>
      <c r="L2375" s="24">
        <f>L2374+IF(Limit=Oui,MAX(0,O2374),O2374)</f>
        <v>656.02340529390176</v>
      </c>
      <c r="M2375" s="12">
        <f>Cp*RhoP/(N2375*RhoA)*dP/1000*MassivW</f>
        <v>0.34349988920589297</v>
      </c>
      <c r="N2375" s="24">
        <f>IF(L2375&lt;600,425+0.773*L2375-1.69/1000*L2375^2+2.22/1000^2*L2375^3,IF(L2375&lt;735,666+13002/(738-L2375),IF(L2375&lt;900,545+17820/(L2375-731),650)))</f>
        <v>824.60624665631281</v>
      </c>
      <c r="O2375" s="12">
        <f>LambdaP*MassivW/(dP/1000)/(N2375*RhoA)/(1+M2375/3)*(D2375-L2375)*DeltaT-(EXP(M2375/10)-1)*(D2375-D2374)</f>
        <v>0.16429283003117784</v>
      </c>
      <c r="P2375" s="24">
        <f>P2374+IF(Limit=Oui,MAX(0,S2374),S2374)</f>
        <v>656.02340529390176</v>
      </c>
      <c r="Q2375" s="12">
        <f>Cp*RhoP/(R2375*RhoA)*dP/1000*MassivSI</f>
        <v>0.34349988920589297</v>
      </c>
      <c r="R2375" s="24">
        <f>IF(P2375&lt;600,425+0.773*P2375-1.69/1000*P2375^2+2.22/1000^2*P2375^3,IF(P2375&lt;735,666+13002/(738-P2375),IF(P2375&lt;900,545+17820/(P2375-731),650)))</f>
        <v>824.60624665631281</v>
      </c>
      <c r="S2375" s="12">
        <f>LambdaP*MassivSI/(dP/1000)/(R2375*RhoA)/(1+Q2375/3)*(D2375-P2375)*DeltaT-(EXP(Q2375/10)-1)*(D2375-D2374)</f>
        <v>0.16429283003117784</v>
      </c>
    </row>
    <row r="2376" spans="2:19" x14ac:dyDescent="0.25">
      <c r="B2376" s="3">
        <f t="shared" si="144"/>
        <v>11790</v>
      </c>
      <c r="C2376" s="14">
        <f t="shared" si="145"/>
        <v>196.5</v>
      </c>
      <c r="D2376" s="11">
        <f t="shared" si="146"/>
        <v>1122.8714093050337</v>
      </c>
      <c r="E2376" s="11">
        <f t="shared" si="147"/>
        <v>656.18769812393293</v>
      </c>
      <c r="F2376" s="11">
        <f>L2376</f>
        <v>656.18769812393293</v>
      </c>
      <c r="G2376" s="11">
        <f>P2376</f>
        <v>656.18769812393293</v>
      </c>
      <c r="H2376" s="24">
        <f>H2375+IF(Limit=Oui,MAX(0,K2375),K2375)</f>
        <v>656.18769812393293</v>
      </c>
      <c r="I2376" s="12">
        <f>Cp*RhoP/(J2376*RhoA)*dP/1000*MassivSS</f>
        <v>0.34336726202103623</v>
      </c>
      <c r="J2376" s="24">
        <f>IF(H2376&lt;600,425+0.773*H2376-1.69/1000*H2376^2+2.22/1000^2*H2376^3,IF(H2376&lt;735,666+13002/(738-H2376),IF(H2376&lt;900,545+17820/(H2376-731),650)))</f>
        <v>824.92475461326114</v>
      </c>
      <c r="K2376" s="12">
        <f>LambdaP*MassivSS/(dP/1000)/(J2376*RhoA)/(1+I2376/3)*(D2376-H2376)*DeltaT-(EXP(I2376/10)-1)*(D2376-D2375)</f>
        <v>0.16420101675835372</v>
      </c>
      <c r="L2376" s="24">
        <f>L2375+IF(Limit=Oui,MAX(0,O2375),O2375)</f>
        <v>656.18769812393293</v>
      </c>
      <c r="M2376" s="12">
        <f>Cp*RhoP/(N2376*RhoA)*dP/1000*MassivW</f>
        <v>0.34336726202103623</v>
      </c>
      <c r="N2376" s="24">
        <f>IF(L2376&lt;600,425+0.773*L2376-1.69/1000*L2376^2+2.22/1000^2*L2376^3,IF(L2376&lt;735,666+13002/(738-L2376),IF(L2376&lt;900,545+17820/(L2376-731),650)))</f>
        <v>824.92475461326114</v>
      </c>
      <c r="O2376" s="12">
        <f>LambdaP*MassivW/(dP/1000)/(N2376*RhoA)/(1+M2376/3)*(D2376-L2376)*DeltaT-(EXP(M2376/10)-1)*(D2376-D2375)</f>
        <v>0.16420101675835372</v>
      </c>
      <c r="P2376" s="24">
        <f>P2375+IF(Limit=Oui,MAX(0,S2375),S2375)</f>
        <v>656.18769812393293</v>
      </c>
      <c r="Q2376" s="12">
        <f>Cp*RhoP/(R2376*RhoA)*dP/1000*MassivSI</f>
        <v>0.34336726202103623</v>
      </c>
      <c r="R2376" s="24">
        <f>IF(P2376&lt;600,425+0.773*P2376-1.69/1000*P2376^2+2.22/1000^2*P2376^3,IF(P2376&lt;735,666+13002/(738-P2376),IF(P2376&lt;900,545+17820/(P2376-731),650)))</f>
        <v>824.92475461326114</v>
      </c>
      <c r="S2376" s="12">
        <f>LambdaP*MassivSI/(dP/1000)/(R2376*RhoA)/(1+Q2376/3)*(D2376-P2376)*DeltaT-(EXP(Q2376/10)-1)*(D2376-D2375)</f>
        <v>0.16420101675835372</v>
      </c>
    </row>
    <row r="2377" spans="2:19" x14ac:dyDescent="0.25">
      <c r="B2377" s="3">
        <f t="shared" si="144"/>
        <v>11795</v>
      </c>
      <c r="C2377" s="14">
        <f t="shared" si="145"/>
        <v>196.58333333333334</v>
      </c>
      <c r="D2377" s="11">
        <f t="shared" si="146"/>
        <v>1122.9348972704993</v>
      </c>
      <c r="E2377" s="11">
        <f t="shared" si="147"/>
        <v>656.35189914069133</v>
      </c>
      <c r="F2377" s="11">
        <f>L2377</f>
        <v>656.35189914069133</v>
      </c>
      <c r="G2377" s="11">
        <f>P2377</f>
        <v>656.35189914069133</v>
      </c>
      <c r="H2377" s="24">
        <f>H2376+IF(Limit=Oui,MAX(0,K2376),K2376)</f>
        <v>656.35189914069133</v>
      </c>
      <c r="I2377" s="12">
        <f>Cp*RhoP/(J2377*RhoA)*dP/1000*MassivSS</f>
        <v>0.34323427856302885</v>
      </c>
      <c r="J2377" s="24">
        <f>IF(H2377&lt;600,425+0.773*H2377-1.69/1000*H2377^2+2.22/1000^2*H2377^3,IF(H2377&lt;735,666+13002/(738-H2377),IF(H2377&lt;900,545+17820/(H2377-731),650)))</f>
        <v>825.24436530868365</v>
      </c>
      <c r="K2377" s="12">
        <f>LambdaP*MassivSS/(dP/1000)/(J2377*RhoA)/(1+I2377/3)*(D2377-H2377)*DeltaT-(EXP(I2377/10)-1)*(D2377-D2376)</f>
        <v>0.16410909282863098</v>
      </c>
      <c r="L2377" s="24">
        <f>L2376+IF(Limit=Oui,MAX(0,O2376),O2376)</f>
        <v>656.35189914069133</v>
      </c>
      <c r="M2377" s="12">
        <f>Cp*RhoP/(N2377*RhoA)*dP/1000*MassivW</f>
        <v>0.34323427856302885</v>
      </c>
      <c r="N2377" s="24">
        <f>IF(L2377&lt;600,425+0.773*L2377-1.69/1000*L2377^2+2.22/1000^2*L2377^3,IF(L2377&lt;735,666+13002/(738-L2377),IF(L2377&lt;900,545+17820/(L2377-731),650)))</f>
        <v>825.24436530868365</v>
      </c>
      <c r="O2377" s="12">
        <f>LambdaP*MassivW/(dP/1000)/(N2377*RhoA)/(1+M2377/3)*(D2377-L2377)*DeltaT-(EXP(M2377/10)-1)*(D2377-D2376)</f>
        <v>0.16410909282863098</v>
      </c>
      <c r="P2377" s="24">
        <f>P2376+IF(Limit=Oui,MAX(0,S2376),S2376)</f>
        <v>656.35189914069133</v>
      </c>
      <c r="Q2377" s="12">
        <f>Cp*RhoP/(R2377*RhoA)*dP/1000*MassivSI</f>
        <v>0.34323427856302885</v>
      </c>
      <c r="R2377" s="24">
        <f>IF(P2377&lt;600,425+0.773*P2377-1.69/1000*P2377^2+2.22/1000^2*P2377^3,IF(P2377&lt;735,666+13002/(738-P2377),IF(P2377&lt;900,545+17820/(P2377-731),650)))</f>
        <v>825.24436530868365</v>
      </c>
      <c r="S2377" s="12">
        <f>LambdaP*MassivSI/(dP/1000)/(R2377*RhoA)/(1+Q2377/3)*(D2377-P2377)*DeltaT-(EXP(Q2377/10)-1)*(D2377-D2376)</f>
        <v>0.16410909282863098</v>
      </c>
    </row>
    <row r="2378" spans="2:19" x14ac:dyDescent="0.25">
      <c r="B2378" s="3">
        <f t="shared" si="144"/>
        <v>11800</v>
      </c>
      <c r="C2378" s="14">
        <f t="shared" si="145"/>
        <v>196.66666666666666</v>
      </c>
      <c r="D2378" s="11">
        <f t="shared" si="146"/>
        <v>1122.9983583456778</v>
      </c>
      <c r="E2378" s="11">
        <f t="shared" si="147"/>
        <v>656.51600823351998</v>
      </c>
      <c r="F2378" s="11">
        <f>L2378</f>
        <v>656.51600823351998</v>
      </c>
      <c r="G2378" s="11">
        <f>P2378</f>
        <v>656.51600823351998</v>
      </c>
      <c r="H2378" s="24">
        <f>H2377+IF(Limit=Oui,MAX(0,K2377),K2377)</f>
        <v>656.51600823351998</v>
      </c>
      <c r="I2378" s="12">
        <f>Cp*RhoP/(J2378*RhoA)*dP/1000*MassivSS</f>
        <v>0.34310093754704257</v>
      </c>
      <c r="J2378" s="24">
        <f>IF(H2378&lt;600,425+0.773*H2378-1.69/1000*H2378^2+2.22/1000^2*H2378^3,IF(H2378&lt;735,666+13002/(738-H2378),IF(H2378&lt;900,545+17820/(H2378-731),650)))</f>
        <v>825.56508411200127</v>
      </c>
      <c r="K2378" s="12">
        <f>LambdaP*MassivSS/(dP/1000)/(J2378*RhoA)/(1+I2378/3)*(D2378-H2378)*DeltaT-(EXP(I2378/10)-1)*(D2378-D2377)</f>
        <v>0.16401705777996858</v>
      </c>
      <c r="L2378" s="24">
        <f>L2377+IF(Limit=Oui,MAX(0,O2377),O2377)</f>
        <v>656.51600823351998</v>
      </c>
      <c r="M2378" s="12">
        <f>Cp*RhoP/(N2378*RhoA)*dP/1000*MassivW</f>
        <v>0.34310093754704257</v>
      </c>
      <c r="N2378" s="24">
        <f>IF(L2378&lt;600,425+0.773*L2378-1.69/1000*L2378^2+2.22/1000^2*L2378^3,IF(L2378&lt;735,666+13002/(738-L2378),IF(L2378&lt;900,545+17820/(L2378-731),650)))</f>
        <v>825.56508411200127</v>
      </c>
      <c r="O2378" s="12">
        <f>LambdaP*MassivW/(dP/1000)/(N2378*RhoA)/(1+M2378/3)*(D2378-L2378)*DeltaT-(EXP(M2378/10)-1)*(D2378-D2377)</f>
        <v>0.16401705777996858</v>
      </c>
      <c r="P2378" s="24">
        <f>P2377+IF(Limit=Oui,MAX(0,S2377),S2377)</f>
        <v>656.51600823351998</v>
      </c>
      <c r="Q2378" s="12">
        <f>Cp*RhoP/(R2378*RhoA)*dP/1000*MassivSI</f>
        <v>0.34310093754704257</v>
      </c>
      <c r="R2378" s="24">
        <f>IF(P2378&lt;600,425+0.773*P2378-1.69/1000*P2378^2+2.22/1000^2*P2378^3,IF(P2378&lt;735,666+13002/(738-P2378),IF(P2378&lt;900,545+17820/(P2378-731),650)))</f>
        <v>825.56508411200127</v>
      </c>
      <c r="S2378" s="12">
        <f>LambdaP*MassivSI/(dP/1000)/(R2378*RhoA)/(1+Q2378/3)*(D2378-P2378)*DeltaT-(EXP(Q2378/10)-1)*(D2378-D2377)</f>
        <v>0.16401705777996858</v>
      </c>
    </row>
    <row r="2379" spans="2:19" x14ac:dyDescent="0.25">
      <c r="B2379" s="3">
        <f t="shared" si="144"/>
        <v>11805</v>
      </c>
      <c r="C2379" s="14">
        <f t="shared" si="145"/>
        <v>196.75</v>
      </c>
      <c r="D2379" s="11">
        <f t="shared" si="146"/>
        <v>1123.0617925533386</v>
      </c>
      <c r="E2379" s="11">
        <f t="shared" si="147"/>
        <v>656.6800252912999</v>
      </c>
      <c r="F2379" s="11">
        <f>L2379</f>
        <v>656.6800252912999</v>
      </c>
      <c r="G2379" s="11">
        <f>P2379</f>
        <v>656.6800252912999</v>
      </c>
      <c r="H2379" s="24">
        <f>H2378+IF(Limit=Oui,MAX(0,K2378),K2378)</f>
        <v>656.6800252912999</v>
      </c>
      <c r="I2379" s="12">
        <f>Cp*RhoP/(J2379*RhoA)*dP/1000*MassivSS</f>
        <v>0.34296723768280063</v>
      </c>
      <c r="J2379" s="24">
        <f>IF(H2379&lt;600,425+0.773*H2379-1.69/1000*H2379^2+2.22/1000^2*H2379^3,IF(H2379&lt;735,666+13002/(738-H2379),IF(H2379&lt;900,545+17820/(H2379-731),650)))</f>
        <v>825.8869164258233</v>
      </c>
      <c r="K2379" s="12">
        <f>LambdaP*MassivSS/(dP/1000)/(J2379*RhoA)/(1+I2379/3)*(D2379-H2379)*DeltaT-(EXP(I2379/10)-1)*(D2379-D2378)</f>
        <v>0.16392491114810814</v>
      </c>
      <c r="L2379" s="24">
        <f>L2378+IF(Limit=Oui,MAX(0,O2378),O2378)</f>
        <v>656.6800252912999</v>
      </c>
      <c r="M2379" s="12">
        <f>Cp*RhoP/(N2379*RhoA)*dP/1000*MassivW</f>
        <v>0.34296723768280063</v>
      </c>
      <c r="N2379" s="24">
        <f>IF(L2379&lt;600,425+0.773*L2379-1.69/1000*L2379^2+2.22/1000^2*L2379^3,IF(L2379&lt;735,666+13002/(738-L2379),IF(L2379&lt;900,545+17820/(L2379-731),650)))</f>
        <v>825.8869164258233</v>
      </c>
      <c r="O2379" s="12">
        <f>LambdaP*MassivW/(dP/1000)/(N2379*RhoA)/(1+M2379/3)*(D2379-L2379)*DeltaT-(EXP(M2379/10)-1)*(D2379-D2378)</f>
        <v>0.16392491114810814</v>
      </c>
      <c r="P2379" s="24">
        <f>P2378+IF(Limit=Oui,MAX(0,S2378),S2378)</f>
        <v>656.6800252912999</v>
      </c>
      <c r="Q2379" s="12">
        <f>Cp*RhoP/(R2379*RhoA)*dP/1000*MassivSI</f>
        <v>0.34296723768280063</v>
      </c>
      <c r="R2379" s="24">
        <f>IF(P2379&lt;600,425+0.773*P2379-1.69/1000*P2379^2+2.22/1000^2*P2379^3,IF(P2379&lt;735,666+13002/(738-P2379),IF(P2379&lt;900,545+17820/(P2379-731),650)))</f>
        <v>825.8869164258233</v>
      </c>
      <c r="S2379" s="12">
        <f>LambdaP*MassivSI/(dP/1000)/(R2379*RhoA)/(1+Q2379/3)*(D2379-P2379)*DeltaT-(EXP(Q2379/10)-1)*(D2379-D2378)</f>
        <v>0.16392491114810814</v>
      </c>
    </row>
    <row r="2380" spans="2:19" x14ac:dyDescent="0.25">
      <c r="B2380" s="3">
        <f t="shared" si="144"/>
        <v>11810</v>
      </c>
      <c r="C2380" s="14">
        <f t="shared" si="145"/>
        <v>196.83333333333334</v>
      </c>
      <c r="D2380" s="11">
        <f t="shared" si="146"/>
        <v>1123.1251999162216</v>
      </c>
      <c r="E2380" s="11">
        <f t="shared" si="147"/>
        <v>656.84395020244801</v>
      </c>
      <c r="F2380" s="11">
        <f>L2380</f>
        <v>656.84395020244801</v>
      </c>
      <c r="G2380" s="11">
        <f>P2380</f>
        <v>656.84395020244801</v>
      </c>
      <c r="H2380" s="24">
        <f>H2379+IF(Limit=Oui,MAX(0,K2379),K2379)</f>
        <v>656.84395020244801</v>
      </c>
      <c r="I2380" s="12">
        <f>Cp*RhoP/(J2380*RhoA)*dP/1000*MassivSS</f>
        <v>0.34283317767455385</v>
      </c>
      <c r="J2380" s="24">
        <f>IF(H2380&lt;600,425+0.773*H2380-1.69/1000*H2380^2+2.22/1000^2*H2380^3,IF(H2380&lt;735,666+13002/(738-H2380),IF(H2380&lt;900,545+17820/(H2380-731),650)))</f>
        <v>826.20986768619434</v>
      </c>
      <c r="K2380" s="12">
        <f>LambdaP*MassivSS/(dP/1000)/(J2380*RhoA)/(1+I2380/3)*(D2380-H2380)*DeltaT-(EXP(I2380/10)-1)*(D2380-D2379)</f>
        <v>0.16383265246664228</v>
      </c>
      <c r="L2380" s="24">
        <f>L2379+IF(Limit=Oui,MAX(0,O2379),O2379)</f>
        <v>656.84395020244801</v>
      </c>
      <c r="M2380" s="12">
        <f>Cp*RhoP/(N2380*RhoA)*dP/1000*MassivW</f>
        <v>0.34283317767455385</v>
      </c>
      <c r="N2380" s="24">
        <f>IF(L2380&lt;600,425+0.773*L2380-1.69/1000*L2380^2+2.22/1000^2*L2380^3,IF(L2380&lt;735,666+13002/(738-L2380),IF(L2380&lt;900,545+17820/(L2380-731),650)))</f>
        <v>826.20986768619434</v>
      </c>
      <c r="O2380" s="12">
        <f>LambdaP*MassivW/(dP/1000)/(N2380*RhoA)/(1+M2380/3)*(D2380-L2380)*DeltaT-(EXP(M2380/10)-1)*(D2380-D2379)</f>
        <v>0.16383265246664228</v>
      </c>
      <c r="P2380" s="24">
        <f>P2379+IF(Limit=Oui,MAX(0,S2379),S2379)</f>
        <v>656.84395020244801</v>
      </c>
      <c r="Q2380" s="12">
        <f>Cp*RhoP/(R2380*RhoA)*dP/1000*MassivSI</f>
        <v>0.34283317767455385</v>
      </c>
      <c r="R2380" s="24">
        <f>IF(P2380&lt;600,425+0.773*P2380-1.69/1000*P2380^2+2.22/1000^2*P2380^3,IF(P2380&lt;735,666+13002/(738-P2380),IF(P2380&lt;900,545+17820/(P2380-731),650)))</f>
        <v>826.20986768619434</v>
      </c>
      <c r="S2380" s="12">
        <f>LambdaP*MassivSI/(dP/1000)/(R2380*RhoA)/(1+Q2380/3)*(D2380-P2380)*DeltaT-(EXP(Q2380/10)-1)*(D2380-D2379)</f>
        <v>0.16383265246664228</v>
      </c>
    </row>
    <row r="2381" spans="2:19" x14ac:dyDescent="0.25">
      <c r="B2381" s="3">
        <f t="shared" si="144"/>
        <v>11815</v>
      </c>
      <c r="C2381" s="14">
        <f t="shared" si="145"/>
        <v>196.91666666666666</v>
      </c>
      <c r="D2381" s="11">
        <f t="shared" si="146"/>
        <v>1123.1885804570384</v>
      </c>
      <c r="E2381" s="11">
        <f t="shared" si="147"/>
        <v>657.00778285491469</v>
      </c>
      <c r="F2381" s="11">
        <f>L2381</f>
        <v>657.00778285491469</v>
      </c>
      <c r="G2381" s="11">
        <f>P2381</f>
        <v>657.00778285491469</v>
      </c>
      <c r="H2381" s="24">
        <f>H2380+IF(Limit=Oui,MAX(0,K2380),K2380)</f>
        <v>657.00778285491469</v>
      </c>
      <c r="I2381" s="12">
        <f>Cp*RhoP/(J2381*RhoA)*dP/1000*MassivSS</f>
        <v>0.34269875622105667</v>
      </c>
      <c r="J2381" s="24">
        <f>IF(H2381&lt;600,425+0.773*H2381-1.69/1000*H2381^2+2.22/1000^2*H2381^3,IF(H2381&lt;735,666+13002/(738-H2381),IF(H2381&lt;900,545+17820/(H2381-731),650)))</f>
        <v>826.53394336284043</v>
      </c>
      <c r="K2381" s="12">
        <f>LambdaP*MassivSS/(dP/1000)/(J2381*RhoA)/(1+I2381/3)*(D2381-H2381)*DeltaT-(EXP(I2381/10)-1)*(D2381-D2380)</f>
        <v>0.16374028126696497</v>
      </c>
      <c r="L2381" s="24">
        <f>L2380+IF(Limit=Oui,MAX(0,O2380),O2380)</f>
        <v>657.00778285491469</v>
      </c>
      <c r="M2381" s="12">
        <f>Cp*RhoP/(N2381*RhoA)*dP/1000*MassivW</f>
        <v>0.34269875622105667</v>
      </c>
      <c r="N2381" s="24">
        <f>IF(L2381&lt;600,425+0.773*L2381-1.69/1000*L2381^2+2.22/1000^2*L2381^3,IF(L2381&lt;735,666+13002/(738-L2381),IF(L2381&lt;900,545+17820/(L2381-731),650)))</f>
        <v>826.53394336284043</v>
      </c>
      <c r="O2381" s="12">
        <f>LambdaP*MassivW/(dP/1000)/(N2381*RhoA)/(1+M2381/3)*(D2381-L2381)*DeltaT-(EXP(M2381/10)-1)*(D2381-D2380)</f>
        <v>0.16374028126696497</v>
      </c>
      <c r="P2381" s="24">
        <f>P2380+IF(Limit=Oui,MAX(0,S2380),S2380)</f>
        <v>657.00778285491469</v>
      </c>
      <c r="Q2381" s="12">
        <f>Cp*RhoP/(R2381*RhoA)*dP/1000*MassivSI</f>
        <v>0.34269875622105667</v>
      </c>
      <c r="R2381" s="24">
        <f>IF(P2381&lt;600,425+0.773*P2381-1.69/1000*P2381^2+2.22/1000^2*P2381^3,IF(P2381&lt;735,666+13002/(738-P2381),IF(P2381&lt;900,545+17820/(P2381-731),650)))</f>
        <v>826.53394336284043</v>
      </c>
      <c r="S2381" s="12">
        <f>LambdaP*MassivSI/(dP/1000)/(R2381*RhoA)/(1+Q2381/3)*(D2381-P2381)*DeltaT-(EXP(Q2381/10)-1)*(D2381-D2380)</f>
        <v>0.16374028126696497</v>
      </c>
    </row>
    <row r="2382" spans="2:19" x14ac:dyDescent="0.25">
      <c r="B2382" s="3">
        <f t="shared" si="144"/>
        <v>11820</v>
      </c>
      <c r="C2382" s="14">
        <f t="shared" si="145"/>
        <v>197</v>
      </c>
      <c r="D2382" s="11">
        <f t="shared" si="146"/>
        <v>1123.2519341984714</v>
      </c>
      <c r="E2382" s="11">
        <f t="shared" si="147"/>
        <v>657.17152313618169</v>
      </c>
      <c r="F2382" s="11">
        <f>L2382</f>
        <v>657.17152313618169</v>
      </c>
      <c r="G2382" s="11">
        <f>P2382</f>
        <v>657.17152313618169</v>
      </c>
      <c r="H2382" s="24">
        <f>H2381+IF(Limit=Oui,MAX(0,K2381),K2381)</f>
        <v>657.17152313618169</v>
      </c>
      <c r="I2382" s="12">
        <f>Cp*RhoP/(J2382*RhoA)*dP/1000*MassivSS</f>
        <v>0.34256397201554317</v>
      </c>
      <c r="J2382" s="24">
        <f>IF(H2382&lt;600,425+0.773*H2382-1.69/1000*H2382^2+2.22/1000^2*H2382^3,IF(H2382&lt;735,666+13002/(738-H2382),IF(H2382&lt;900,545+17820/(H2382-731),650)))</f>
        <v>826.85914895942028</v>
      </c>
      <c r="K2382" s="12">
        <f>LambdaP*MassivSS/(dP/1000)/(J2382*RhoA)/(1+I2382/3)*(D2382-H2382)*DeltaT-(EXP(I2382/10)-1)*(D2382-D2381)</f>
        <v>0.16364779707828472</v>
      </c>
      <c r="L2382" s="24">
        <f>L2381+IF(Limit=Oui,MAX(0,O2381),O2381)</f>
        <v>657.17152313618169</v>
      </c>
      <c r="M2382" s="12">
        <f>Cp*RhoP/(N2382*RhoA)*dP/1000*MassivW</f>
        <v>0.34256397201554317</v>
      </c>
      <c r="N2382" s="24">
        <f>IF(L2382&lt;600,425+0.773*L2382-1.69/1000*L2382^2+2.22/1000^2*L2382^3,IF(L2382&lt;735,666+13002/(738-L2382),IF(L2382&lt;900,545+17820/(L2382-731),650)))</f>
        <v>826.85914895942028</v>
      </c>
      <c r="O2382" s="12">
        <f>LambdaP*MassivW/(dP/1000)/(N2382*RhoA)/(1+M2382/3)*(D2382-L2382)*DeltaT-(EXP(M2382/10)-1)*(D2382-D2381)</f>
        <v>0.16364779707828472</v>
      </c>
      <c r="P2382" s="24">
        <f>P2381+IF(Limit=Oui,MAX(0,S2381),S2381)</f>
        <v>657.17152313618169</v>
      </c>
      <c r="Q2382" s="12">
        <f>Cp*RhoP/(R2382*RhoA)*dP/1000*MassivSI</f>
        <v>0.34256397201554317</v>
      </c>
      <c r="R2382" s="24">
        <f>IF(P2382&lt;600,425+0.773*P2382-1.69/1000*P2382^2+2.22/1000^2*P2382^3,IF(P2382&lt;735,666+13002/(738-P2382),IF(P2382&lt;900,545+17820/(P2382-731),650)))</f>
        <v>826.85914895942028</v>
      </c>
      <c r="S2382" s="12">
        <f>LambdaP*MassivSI/(dP/1000)/(R2382*RhoA)/(1+Q2382/3)*(D2382-P2382)*DeltaT-(EXP(Q2382/10)-1)*(D2382-D2381)</f>
        <v>0.16364779707828472</v>
      </c>
    </row>
    <row r="2383" spans="2:19" x14ac:dyDescent="0.25">
      <c r="B2383" s="3">
        <f t="shared" si="144"/>
        <v>11825</v>
      </c>
      <c r="C2383" s="14">
        <f t="shared" si="145"/>
        <v>197.08333333333334</v>
      </c>
      <c r="D2383" s="11">
        <f t="shared" si="146"/>
        <v>1123.3152611631745</v>
      </c>
      <c r="E2383" s="11">
        <f t="shared" si="147"/>
        <v>657.33517093325997</v>
      </c>
      <c r="F2383" s="11">
        <f>L2383</f>
        <v>657.33517093325997</v>
      </c>
      <c r="G2383" s="11">
        <f>P2383</f>
        <v>657.33517093325997</v>
      </c>
      <c r="H2383" s="24">
        <f>H2382+IF(Limit=Oui,MAX(0,K2382),K2382)</f>
        <v>657.33517093325997</v>
      </c>
      <c r="I2383" s="12">
        <f>Cp*RhoP/(J2383*RhoA)*dP/1000*MassivSS</f>
        <v>0.34242882374570333</v>
      </c>
      <c r="J2383" s="24">
        <f>IF(H2383&lt;600,425+0.773*H2383-1.69/1000*H2383^2+2.22/1000^2*H2383^3,IF(H2383&lt;735,666+13002/(738-H2383),IF(H2383&lt;900,545+17820/(H2383-731),650)))</f>
        <v>827.1854900137763</v>
      </c>
      <c r="K2383" s="12">
        <f>LambdaP*MassivSS/(dP/1000)/(J2383*RhoA)/(1+I2383/3)*(D2383-H2383)*DeltaT-(EXP(I2383/10)-1)*(D2383-D2382)</f>
        <v>0.16355519942760577</v>
      </c>
      <c r="L2383" s="24">
        <f>L2382+IF(Limit=Oui,MAX(0,O2382),O2382)</f>
        <v>657.33517093325997</v>
      </c>
      <c r="M2383" s="12">
        <f>Cp*RhoP/(N2383*RhoA)*dP/1000*MassivW</f>
        <v>0.34242882374570333</v>
      </c>
      <c r="N2383" s="24">
        <f>IF(L2383&lt;600,425+0.773*L2383-1.69/1000*L2383^2+2.22/1000^2*L2383^3,IF(L2383&lt;735,666+13002/(738-L2383),IF(L2383&lt;900,545+17820/(L2383-731),650)))</f>
        <v>827.1854900137763</v>
      </c>
      <c r="O2383" s="12">
        <f>LambdaP*MassivW/(dP/1000)/(N2383*RhoA)/(1+M2383/3)*(D2383-L2383)*DeltaT-(EXP(M2383/10)-1)*(D2383-D2382)</f>
        <v>0.16355519942760577</v>
      </c>
      <c r="P2383" s="24">
        <f>P2382+IF(Limit=Oui,MAX(0,S2382),S2382)</f>
        <v>657.33517093325997</v>
      </c>
      <c r="Q2383" s="12">
        <f>Cp*RhoP/(R2383*RhoA)*dP/1000*MassivSI</f>
        <v>0.34242882374570333</v>
      </c>
      <c r="R2383" s="24">
        <f>IF(P2383&lt;600,425+0.773*P2383-1.69/1000*P2383^2+2.22/1000^2*P2383^3,IF(P2383&lt;735,666+13002/(738-P2383),IF(P2383&lt;900,545+17820/(P2383-731),650)))</f>
        <v>827.1854900137763</v>
      </c>
      <c r="S2383" s="12">
        <f>LambdaP*MassivSI/(dP/1000)/(R2383*RhoA)/(1+Q2383/3)*(D2383-P2383)*DeltaT-(EXP(Q2383/10)-1)*(D2383-D2382)</f>
        <v>0.16355519942760577</v>
      </c>
    </row>
    <row r="2384" spans="2:19" x14ac:dyDescent="0.25">
      <c r="B2384" s="3">
        <f t="shared" si="144"/>
        <v>11830</v>
      </c>
      <c r="C2384" s="14">
        <f t="shared" si="145"/>
        <v>197.16666666666666</v>
      </c>
      <c r="D2384" s="11">
        <f t="shared" si="146"/>
        <v>1123.3785613737721</v>
      </c>
      <c r="E2384" s="11">
        <f t="shared" si="147"/>
        <v>657.49872613268758</v>
      </c>
      <c r="F2384" s="11">
        <f>L2384</f>
        <v>657.49872613268758</v>
      </c>
      <c r="G2384" s="11">
        <f>P2384</f>
        <v>657.49872613268758</v>
      </c>
      <c r="H2384" s="24">
        <f>H2383+IF(Limit=Oui,MAX(0,K2383),K2383)</f>
        <v>657.49872613268758</v>
      </c>
      <c r="I2384" s="12">
        <f>Cp*RhoP/(J2384*RhoA)*dP/1000*MassivSS</f>
        <v>0.34229331009365832</v>
      </c>
      <c r="J2384" s="24">
        <f>IF(H2384&lt;600,425+0.773*H2384-1.69/1000*H2384^2+2.22/1000^2*H2384^3,IF(H2384&lt;735,666+13002/(738-H2384),IF(H2384&lt;900,545+17820/(H2384-731),650)))</f>
        <v>827.51297209819018</v>
      </c>
      <c r="K2384" s="12">
        <f>LambdaP*MassivSS/(dP/1000)/(J2384*RhoA)/(1+I2384/3)*(D2384-H2384)*DeltaT-(EXP(I2384/10)-1)*(D2384-D2383)</f>
        <v>0.16346248783972545</v>
      </c>
      <c r="L2384" s="24">
        <f>L2383+IF(Limit=Oui,MAX(0,O2383),O2383)</f>
        <v>657.49872613268758</v>
      </c>
      <c r="M2384" s="12">
        <f>Cp*RhoP/(N2384*RhoA)*dP/1000*MassivW</f>
        <v>0.34229331009365832</v>
      </c>
      <c r="N2384" s="24">
        <f>IF(L2384&lt;600,425+0.773*L2384-1.69/1000*L2384^2+2.22/1000^2*L2384^3,IF(L2384&lt;735,666+13002/(738-L2384),IF(L2384&lt;900,545+17820/(L2384-731),650)))</f>
        <v>827.51297209819018</v>
      </c>
      <c r="O2384" s="12">
        <f>LambdaP*MassivW/(dP/1000)/(N2384*RhoA)/(1+M2384/3)*(D2384-L2384)*DeltaT-(EXP(M2384/10)-1)*(D2384-D2383)</f>
        <v>0.16346248783972545</v>
      </c>
      <c r="P2384" s="24">
        <f>P2383+IF(Limit=Oui,MAX(0,S2383),S2383)</f>
        <v>657.49872613268758</v>
      </c>
      <c r="Q2384" s="12">
        <f>Cp*RhoP/(R2384*RhoA)*dP/1000*MassivSI</f>
        <v>0.34229331009365832</v>
      </c>
      <c r="R2384" s="24">
        <f>IF(P2384&lt;600,425+0.773*P2384-1.69/1000*P2384^2+2.22/1000^2*P2384^3,IF(P2384&lt;735,666+13002/(738-P2384),IF(P2384&lt;900,545+17820/(P2384-731),650)))</f>
        <v>827.51297209819018</v>
      </c>
      <c r="S2384" s="12">
        <f>LambdaP*MassivSI/(dP/1000)/(R2384*RhoA)/(1+Q2384/3)*(D2384-P2384)*DeltaT-(EXP(Q2384/10)-1)*(D2384-D2383)</f>
        <v>0.16346248783972545</v>
      </c>
    </row>
    <row r="2385" spans="2:19" x14ac:dyDescent="0.25">
      <c r="B2385" s="3">
        <f t="shared" si="144"/>
        <v>11835</v>
      </c>
      <c r="C2385" s="14">
        <f t="shared" si="145"/>
        <v>197.25</v>
      </c>
      <c r="D2385" s="11">
        <f t="shared" si="146"/>
        <v>1123.4418348528613</v>
      </c>
      <c r="E2385" s="11">
        <f t="shared" si="147"/>
        <v>657.66218862052733</v>
      </c>
      <c r="F2385" s="11">
        <f>L2385</f>
        <v>657.66218862052733</v>
      </c>
      <c r="G2385" s="11">
        <f>P2385</f>
        <v>657.66218862052733</v>
      </c>
      <c r="H2385" s="24">
        <f>H2384+IF(Limit=Oui,MAX(0,K2384),K2384)</f>
        <v>657.66218862052733</v>
      </c>
      <c r="I2385" s="12">
        <f>Cp*RhoP/(J2385*RhoA)*dP/1000*MassivSS</f>
        <v>0.34215742973593666</v>
      </c>
      <c r="J2385" s="24">
        <f>IF(H2385&lt;600,425+0.773*H2385-1.69/1000*H2385^2+2.22/1000^2*H2385^3,IF(H2385&lt;735,666+13002/(738-H2385),IF(H2385&lt;900,545+17820/(H2385-731),650)))</f>
        <v>827.84160081963819</v>
      </c>
      <c r="K2385" s="12">
        <f>LambdaP*MassivSS/(dP/1000)/(J2385*RhoA)/(1+I2385/3)*(D2385-H2385)*DeltaT-(EXP(I2385/10)-1)*(D2385-D2384)</f>
        <v>0.16336966183716081</v>
      </c>
      <c r="L2385" s="24">
        <f>L2384+IF(Limit=Oui,MAX(0,O2384),O2384)</f>
        <v>657.66218862052733</v>
      </c>
      <c r="M2385" s="12">
        <f>Cp*RhoP/(N2385*RhoA)*dP/1000*MassivW</f>
        <v>0.34215742973593666</v>
      </c>
      <c r="N2385" s="24">
        <f>IF(L2385&lt;600,425+0.773*L2385-1.69/1000*L2385^2+2.22/1000^2*L2385^3,IF(L2385&lt;735,666+13002/(738-L2385),IF(L2385&lt;900,545+17820/(L2385-731),650)))</f>
        <v>827.84160081963819</v>
      </c>
      <c r="O2385" s="12">
        <f>LambdaP*MassivW/(dP/1000)/(N2385*RhoA)/(1+M2385/3)*(D2385-L2385)*DeltaT-(EXP(M2385/10)-1)*(D2385-D2384)</f>
        <v>0.16336966183716081</v>
      </c>
      <c r="P2385" s="24">
        <f>P2384+IF(Limit=Oui,MAX(0,S2384),S2384)</f>
        <v>657.66218862052733</v>
      </c>
      <c r="Q2385" s="12">
        <f>Cp*RhoP/(R2385*RhoA)*dP/1000*MassivSI</f>
        <v>0.34215742973593666</v>
      </c>
      <c r="R2385" s="24">
        <f>IF(P2385&lt;600,425+0.773*P2385-1.69/1000*P2385^2+2.22/1000^2*P2385^3,IF(P2385&lt;735,666+13002/(738-P2385),IF(P2385&lt;900,545+17820/(P2385-731),650)))</f>
        <v>827.84160081963819</v>
      </c>
      <c r="S2385" s="12">
        <f>LambdaP*MassivSI/(dP/1000)/(R2385*RhoA)/(1+Q2385/3)*(D2385-P2385)*DeltaT-(EXP(Q2385/10)-1)*(D2385-D2384)</f>
        <v>0.16336966183716081</v>
      </c>
    </row>
    <row r="2386" spans="2:19" x14ac:dyDescent="0.25">
      <c r="B2386" s="3">
        <f t="shared" si="144"/>
        <v>11840</v>
      </c>
      <c r="C2386" s="14">
        <f t="shared" si="145"/>
        <v>197.33333333333334</v>
      </c>
      <c r="D2386" s="11">
        <f t="shared" si="146"/>
        <v>1123.5050816230096</v>
      </c>
      <c r="E2386" s="11">
        <f t="shared" si="147"/>
        <v>657.82555828236445</v>
      </c>
      <c r="F2386" s="11">
        <f>L2386</f>
        <v>657.82555828236445</v>
      </c>
      <c r="G2386" s="11">
        <f>P2386</f>
        <v>657.82555828236445</v>
      </c>
      <c r="H2386" s="24">
        <f>H2385+IF(Limit=Oui,MAX(0,K2385),K2385)</f>
        <v>657.82555828236445</v>
      </c>
      <c r="I2386" s="12">
        <f>Cp*RhoP/(J2386*RhoA)*dP/1000*MassivSS</f>
        <v>0.34202118134344989</v>
      </c>
      <c r="J2386" s="24">
        <f>IF(H2386&lt;600,425+0.773*H2386-1.69/1000*H2386^2+2.22/1000^2*H2386^3,IF(H2386&lt;735,666+13002/(738-H2386),IF(H2386&lt;900,545+17820/(H2386-731),650)))</f>
        <v>828.17138182004976</v>
      </c>
      <c r="K2386" s="12">
        <f>LambdaP*MassivSS/(dP/1000)/(J2386*RhoA)/(1+I2386/3)*(D2386-H2386)*DeltaT-(EXP(I2386/10)-1)*(D2386-D2385)</f>
        <v>0.16327672094027149</v>
      </c>
      <c r="L2386" s="24">
        <f>L2385+IF(Limit=Oui,MAX(0,O2385),O2385)</f>
        <v>657.82555828236445</v>
      </c>
      <c r="M2386" s="12">
        <f>Cp*RhoP/(N2386*RhoA)*dP/1000*MassivW</f>
        <v>0.34202118134344989</v>
      </c>
      <c r="N2386" s="24">
        <f>IF(L2386&lt;600,425+0.773*L2386-1.69/1000*L2386^2+2.22/1000^2*L2386^3,IF(L2386&lt;735,666+13002/(738-L2386),IF(L2386&lt;900,545+17820/(L2386-731),650)))</f>
        <v>828.17138182004976</v>
      </c>
      <c r="O2386" s="12">
        <f>LambdaP*MassivW/(dP/1000)/(N2386*RhoA)/(1+M2386/3)*(D2386-L2386)*DeltaT-(EXP(M2386/10)-1)*(D2386-D2385)</f>
        <v>0.16327672094027149</v>
      </c>
      <c r="P2386" s="24">
        <f>P2385+IF(Limit=Oui,MAX(0,S2385),S2385)</f>
        <v>657.82555828236445</v>
      </c>
      <c r="Q2386" s="12">
        <f>Cp*RhoP/(R2386*RhoA)*dP/1000*MassivSI</f>
        <v>0.34202118134344989</v>
      </c>
      <c r="R2386" s="24">
        <f>IF(P2386&lt;600,425+0.773*P2386-1.69/1000*P2386^2+2.22/1000^2*P2386^3,IF(P2386&lt;735,666+13002/(738-P2386),IF(P2386&lt;900,545+17820/(P2386-731),650)))</f>
        <v>828.17138182004976</v>
      </c>
      <c r="S2386" s="12">
        <f>LambdaP*MassivSI/(dP/1000)/(R2386*RhoA)/(1+Q2386/3)*(D2386-P2386)*DeltaT-(EXP(Q2386/10)-1)*(D2386-D2385)</f>
        <v>0.16327672094027149</v>
      </c>
    </row>
    <row r="2387" spans="2:19" x14ac:dyDescent="0.25">
      <c r="B2387" s="3">
        <f t="shared" ref="B2387:B2450" si="148">B2386+DeltaT</f>
        <v>11845</v>
      </c>
      <c r="C2387" s="14">
        <f t="shared" ref="C2387:C2450" si="149">B2387/60</f>
        <v>197.41666666666666</v>
      </c>
      <c r="D2387" s="11">
        <f t="shared" ref="D2387:D2450" si="150">20+345*LOG(8*C2387+1,10)</f>
        <v>1123.5683017067563</v>
      </c>
      <c r="E2387" s="11">
        <f t="shared" ref="E2387:E2450" si="151">H2387</f>
        <v>657.98883500330476</v>
      </c>
      <c r="F2387" s="11">
        <f>L2387</f>
        <v>657.98883500330476</v>
      </c>
      <c r="G2387" s="11">
        <f>P2387</f>
        <v>657.98883500330476</v>
      </c>
      <c r="H2387" s="24">
        <f>H2386+IF(Limit=Oui,MAX(0,K2386),K2386)</f>
        <v>657.98883500330476</v>
      </c>
      <c r="I2387" s="12">
        <f>Cp*RhoP/(J2387*RhoA)*dP/1000*MassivSS</f>
        <v>0.34188456358146774</v>
      </c>
      <c r="J2387" s="24">
        <f>IF(H2387&lt;600,425+0.773*H2387-1.69/1000*H2387^2+2.22/1000^2*H2387^3,IF(H2387&lt;735,666+13002/(738-H2387),IF(H2387&lt;900,545+17820/(H2387-731),650)))</f>
        <v>828.50232077656949</v>
      </c>
      <c r="K2387" s="12">
        <f>LambdaP*MassivSS/(dP/1000)/(J2387*RhoA)/(1+I2387/3)*(D2387-H2387)*DeltaT-(EXP(I2387/10)-1)*(D2387-D2386)</f>
        <v>0.16318366466709938</v>
      </c>
      <c r="L2387" s="24">
        <f>L2386+IF(Limit=Oui,MAX(0,O2386),O2386)</f>
        <v>657.98883500330476</v>
      </c>
      <c r="M2387" s="12">
        <f>Cp*RhoP/(N2387*RhoA)*dP/1000*MassivW</f>
        <v>0.34188456358146774</v>
      </c>
      <c r="N2387" s="24">
        <f>IF(L2387&lt;600,425+0.773*L2387-1.69/1000*L2387^2+2.22/1000^2*L2387^3,IF(L2387&lt;735,666+13002/(738-L2387),IF(L2387&lt;900,545+17820/(L2387-731),650)))</f>
        <v>828.50232077656949</v>
      </c>
      <c r="O2387" s="12">
        <f>LambdaP*MassivW/(dP/1000)/(N2387*RhoA)/(1+M2387/3)*(D2387-L2387)*DeltaT-(EXP(M2387/10)-1)*(D2387-D2386)</f>
        <v>0.16318366466709938</v>
      </c>
      <c r="P2387" s="24">
        <f>P2386+IF(Limit=Oui,MAX(0,S2386),S2386)</f>
        <v>657.98883500330476</v>
      </c>
      <c r="Q2387" s="12">
        <f>Cp*RhoP/(R2387*RhoA)*dP/1000*MassivSI</f>
        <v>0.34188456358146774</v>
      </c>
      <c r="R2387" s="24">
        <f>IF(P2387&lt;600,425+0.773*P2387-1.69/1000*P2387^2+2.22/1000^2*P2387^3,IF(P2387&lt;735,666+13002/(738-P2387),IF(P2387&lt;900,545+17820/(P2387-731),650)))</f>
        <v>828.50232077656949</v>
      </c>
      <c r="S2387" s="12">
        <f>LambdaP*MassivSI/(dP/1000)/(R2387*RhoA)/(1+Q2387/3)*(D2387-P2387)*DeltaT-(EXP(Q2387/10)-1)*(D2387-D2386)</f>
        <v>0.16318366466709938</v>
      </c>
    </row>
    <row r="2388" spans="2:19" x14ac:dyDescent="0.25">
      <c r="B2388" s="3">
        <f t="shared" si="148"/>
        <v>11850</v>
      </c>
      <c r="C2388" s="14">
        <f t="shared" si="149"/>
        <v>197.5</v>
      </c>
      <c r="D2388" s="11">
        <f t="shared" si="150"/>
        <v>1123.631495126612</v>
      </c>
      <c r="E2388" s="11">
        <f t="shared" si="151"/>
        <v>658.1520186679719</v>
      </c>
      <c r="F2388" s="11">
        <f>L2388</f>
        <v>658.1520186679719</v>
      </c>
      <c r="G2388" s="11">
        <f>P2388</f>
        <v>658.1520186679719</v>
      </c>
      <c r="H2388" s="24">
        <f>H2387+IF(Limit=Oui,MAX(0,K2387),K2387)</f>
        <v>658.1520186679719</v>
      </c>
      <c r="I2388" s="12">
        <f>Cp*RhoP/(J2388*RhoA)*dP/1000*MassivSS</f>
        <v>0.34174757510959464</v>
      </c>
      <c r="J2388" s="24">
        <f>IF(H2388&lt;600,425+0.773*H2388-1.69/1000*H2388^2+2.22/1000^2*H2388^3,IF(H2388&lt;735,666+13002/(738-H2388),IF(H2388&lt;900,545+17820/(H2388-731),650)))</f>
        <v>828.83442340181898</v>
      </c>
      <c r="K2388" s="12">
        <f>LambdaP*MassivSS/(dP/1000)/(J2388*RhoA)/(1+I2388/3)*(D2388-H2388)*DeltaT-(EXP(I2388/10)-1)*(D2388-D2387)</f>
        <v>0.16309049253347621</v>
      </c>
      <c r="L2388" s="24">
        <f>L2387+IF(Limit=Oui,MAX(0,O2387),O2387)</f>
        <v>658.1520186679719</v>
      </c>
      <c r="M2388" s="12">
        <f>Cp*RhoP/(N2388*RhoA)*dP/1000*MassivW</f>
        <v>0.34174757510959464</v>
      </c>
      <c r="N2388" s="24">
        <f>IF(L2388&lt;600,425+0.773*L2388-1.69/1000*L2388^2+2.22/1000^2*L2388^3,IF(L2388&lt;735,666+13002/(738-L2388),IF(L2388&lt;900,545+17820/(L2388-731),650)))</f>
        <v>828.83442340181898</v>
      </c>
      <c r="O2388" s="12">
        <f>LambdaP*MassivW/(dP/1000)/(N2388*RhoA)/(1+M2388/3)*(D2388-L2388)*DeltaT-(EXP(M2388/10)-1)*(D2388-D2387)</f>
        <v>0.16309049253347621</v>
      </c>
      <c r="P2388" s="24">
        <f>P2387+IF(Limit=Oui,MAX(0,S2387),S2387)</f>
        <v>658.1520186679719</v>
      </c>
      <c r="Q2388" s="12">
        <f>Cp*RhoP/(R2388*RhoA)*dP/1000*MassivSI</f>
        <v>0.34174757510959464</v>
      </c>
      <c r="R2388" s="24">
        <f>IF(P2388&lt;600,425+0.773*P2388-1.69/1000*P2388^2+2.22/1000^2*P2388^3,IF(P2388&lt;735,666+13002/(738-P2388),IF(P2388&lt;900,545+17820/(P2388-731),650)))</f>
        <v>828.83442340181898</v>
      </c>
      <c r="S2388" s="12">
        <f>LambdaP*MassivSI/(dP/1000)/(R2388*RhoA)/(1+Q2388/3)*(D2388-P2388)*DeltaT-(EXP(Q2388/10)-1)*(D2388-D2387)</f>
        <v>0.16309049253347621</v>
      </c>
    </row>
    <row r="2389" spans="2:19" x14ac:dyDescent="0.25">
      <c r="B2389" s="3">
        <f t="shared" si="148"/>
        <v>11855</v>
      </c>
      <c r="C2389" s="14">
        <f t="shared" si="149"/>
        <v>197.58333333333334</v>
      </c>
      <c r="D2389" s="11">
        <f t="shared" si="150"/>
        <v>1123.6946619050589</v>
      </c>
      <c r="E2389" s="11">
        <f t="shared" si="151"/>
        <v>658.31510916050536</v>
      </c>
      <c r="F2389" s="11">
        <f>L2389</f>
        <v>658.31510916050536</v>
      </c>
      <c r="G2389" s="11">
        <f>P2389</f>
        <v>658.31510916050536</v>
      </c>
      <c r="H2389" s="24">
        <f>H2388+IF(Limit=Oui,MAX(0,K2388),K2388)</f>
        <v>658.31510916050536</v>
      </c>
      <c r="I2389" s="12">
        <f>Cp*RhoP/(J2389*RhoA)*dP/1000*MassivSS</f>
        <v>0.34161021458174418</v>
      </c>
      <c r="J2389" s="24">
        <f>IF(H2389&lt;600,425+0.773*H2389-1.69/1000*H2389^2+2.22/1000^2*H2389^3,IF(H2389&lt;735,666+13002/(738-H2389),IF(H2389&lt;900,545+17820/(H2389-731),650)))</f>
        <v>829.16769544416252</v>
      </c>
      <c r="K2389" s="12">
        <f>LambdaP*MassivSS/(dP/1000)/(J2389*RhoA)/(1+I2389/3)*(D2389-H2389)*DeltaT-(EXP(I2389/10)-1)*(D2389-D2388)</f>
        <v>0.16299720405293364</v>
      </c>
      <c r="L2389" s="24">
        <f>L2388+IF(Limit=Oui,MAX(0,O2388),O2388)</f>
        <v>658.31510916050536</v>
      </c>
      <c r="M2389" s="12">
        <f>Cp*RhoP/(N2389*RhoA)*dP/1000*MassivW</f>
        <v>0.34161021458174418</v>
      </c>
      <c r="N2389" s="24">
        <f>IF(L2389&lt;600,425+0.773*L2389-1.69/1000*L2389^2+2.22/1000^2*L2389^3,IF(L2389&lt;735,666+13002/(738-L2389),IF(L2389&lt;900,545+17820/(L2389-731),650)))</f>
        <v>829.16769544416252</v>
      </c>
      <c r="O2389" s="12">
        <f>LambdaP*MassivW/(dP/1000)/(N2389*RhoA)/(1+M2389/3)*(D2389-L2389)*DeltaT-(EXP(M2389/10)-1)*(D2389-D2388)</f>
        <v>0.16299720405293364</v>
      </c>
      <c r="P2389" s="24">
        <f>P2388+IF(Limit=Oui,MAX(0,S2388),S2388)</f>
        <v>658.31510916050536</v>
      </c>
      <c r="Q2389" s="12">
        <f>Cp*RhoP/(R2389*RhoA)*dP/1000*MassivSI</f>
        <v>0.34161021458174418</v>
      </c>
      <c r="R2389" s="24">
        <f>IF(P2389&lt;600,425+0.773*P2389-1.69/1000*P2389^2+2.22/1000^2*P2389^3,IF(P2389&lt;735,666+13002/(738-P2389),IF(P2389&lt;900,545+17820/(P2389-731),650)))</f>
        <v>829.16769544416252</v>
      </c>
      <c r="S2389" s="12">
        <f>LambdaP*MassivSI/(dP/1000)/(R2389*RhoA)/(1+Q2389/3)*(D2389-P2389)*DeltaT-(EXP(Q2389/10)-1)*(D2389-D2388)</f>
        <v>0.16299720405293364</v>
      </c>
    </row>
    <row r="2390" spans="2:19" x14ac:dyDescent="0.25">
      <c r="B2390" s="3">
        <f t="shared" si="148"/>
        <v>11860</v>
      </c>
      <c r="C2390" s="14">
        <f t="shared" si="149"/>
        <v>197.66666666666666</v>
      </c>
      <c r="D2390" s="11">
        <f t="shared" si="150"/>
        <v>1123.7578020645506</v>
      </c>
      <c r="E2390" s="11">
        <f t="shared" si="151"/>
        <v>658.47810636455824</v>
      </c>
      <c r="F2390" s="11">
        <f>L2390</f>
        <v>658.47810636455824</v>
      </c>
      <c r="G2390" s="11">
        <f>P2390</f>
        <v>658.47810636455824</v>
      </c>
      <c r="H2390" s="24">
        <f>H2389+IF(Limit=Oui,MAX(0,K2389),K2389)</f>
        <v>658.47810636455824</v>
      </c>
      <c r="I2390" s="12">
        <f>Cp*RhoP/(J2390*RhoA)*dP/1000*MassivSS</f>
        <v>0.34147248064611513</v>
      </c>
      <c r="J2390" s="24">
        <f>IF(H2390&lt;600,425+0.773*H2390-1.69/1000*H2390^2+2.22/1000^2*H2390^3,IF(H2390&lt;735,666+13002/(738-H2390),IF(H2390&lt;900,545+17820/(H2390-731),650)))</f>
        <v>829.50214268797538</v>
      </c>
      <c r="K2390" s="12">
        <f>LambdaP*MassivSS/(dP/1000)/(J2390*RhoA)/(1+I2390/3)*(D2390-H2390)*DeltaT-(EXP(I2390/10)-1)*(D2390-D2389)</f>
        <v>0.16290379873673957</v>
      </c>
      <c r="L2390" s="24">
        <f>L2389+IF(Limit=Oui,MAX(0,O2389),O2389)</f>
        <v>658.47810636455824</v>
      </c>
      <c r="M2390" s="12">
        <f>Cp*RhoP/(N2390*RhoA)*dP/1000*MassivW</f>
        <v>0.34147248064611513</v>
      </c>
      <c r="N2390" s="24">
        <f>IF(L2390&lt;600,425+0.773*L2390-1.69/1000*L2390^2+2.22/1000^2*L2390^3,IF(L2390&lt;735,666+13002/(738-L2390),IF(L2390&lt;900,545+17820/(L2390-731),650)))</f>
        <v>829.50214268797538</v>
      </c>
      <c r="O2390" s="12">
        <f>LambdaP*MassivW/(dP/1000)/(N2390*RhoA)/(1+M2390/3)*(D2390-L2390)*DeltaT-(EXP(M2390/10)-1)*(D2390-D2389)</f>
        <v>0.16290379873673957</v>
      </c>
      <c r="P2390" s="24">
        <f>P2389+IF(Limit=Oui,MAX(0,S2389),S2389)</f>
        <v>658.47810636455824</v>
      </c>
      <c r="Q2390" s="12">
        <f>Cp*RhoP/(R2390*RhoA)*dP/1000*MassivSI</f>
        <v>0.34147248064611513</v>
      </c>
      <c r="R2390" s="24">
        <f>IF(P2390&lt;600,425+0.773*P2390-1.69/1000*P2390^2+2.22/1000^2*P2390^3,IF(P2390&lt;735,666+13002/(738-P2390),IF(P2390&lt;900,545+17820/(P2390-731),650)))</f>
        <v>829.50214268797538</v>
      </c>
      <c r="S2390" s="12">
        <f>LambdaP*MassivSI/(dP/1000)/(R2390*RhoA)/(1+Q2390/3)*(D2390-P2390)*DeltaT-(EXP(Q2390/10)-1)*(D2390-D2389)</f>
        <v>0.16290379873673957</v>
      </c>
    </row>
    <row r="2391" spans="2:19" x14ac:dyDescent="0.25">
      <c r="B2391" s="3">
        <f t="shared" si="148"/>
        <v>11865</v>
      </c>
      <c r="C2391" s="14">
        <f t="shared" si="149"/>
        <v>197.75</v>
      </c>
      <c r="D2391" s="11">
        <f t="shared" si="150"/>
        <v>1123.8209156275127</v>
      </c>
      <c r="E2391" s="11">
        <f t="shared" si="151"/>
        <v>658.64101016329494</v>
      </c>
      <c r="F2391" s="11">
        <f>L2391</f>
        <v>658.64101016329494</v>
      </c>
      <c r="G2391" s="11">
        <f>P2391</f>
        <v>658.64101016329494</v>
      </c>
      <c r="H2391" s="24">
        <f>H2390+IF(Limit=Oui,MAX(0,K2390),K2390)</f>
        <v>658.64101016329494</v>
      </c>
      <c r="I2391" s="12">
        <f>Cp*RhoP/(J2391*RhoA)*dP/1000*MassivSS</f>
        <v>0.3413343719451663</v>
      </c>
      <c r="J2391" s="24">
        <f>IF(H2391&lt;600,425+0.773*H2391-1.69/1000*H2391^2+2.22/1000^2*H2391^3,IF(H2391&lt;735,666+13002/(738-H2391),IF(H2391&lt;900,545+17820/(H2391-731),650)))</f>
        <v>829.83777095391304</v>
      </c>
      <c r="K2391" s="12">
        <f>LambdaP*MassivSS/(dP/1000)/(J2391*RhoA)/(1+I2391/3)*(D2391-H2391)*DeltaT-(EXP(I2391/10)-1)*(D2391-D2390)</f>
        <v>0.16281027609384821</v>
      </c>
      <c r="L2391" s="24">
        <f>L2390+IF(Limit=Oui,MAX(0,O2390),O2390)</f>
        <v>658.64101016329494</v>
      </c>
      <c r="M2391" s="12">
        <f>Cp*RhoP/(N2391*RhoA)*dP/1000*MassivW</f>
        <v>0.3413343719451663</v>
      </c>
      <c r="N2391" s="24">
        <f>IF(L2391&lt;600,425+0.773*L2391-1.69/1000*L2391^2+2.22/1000^2*L2391^3,IF(L2391&lt;735,666+13002/(738-L2391),IF(L2391&lt;900,545+17820/(L2391-731),650)))</f>
        <v>829.83777095391304</v>
      </c>
      <c r="O2391" s="12">
        <f>LambdaP*MassivW/(dP/1000)/(N2391*RhoA)/(1+M2391/3)*(D2391-L2391)*DeltaT-(EXP(M2391/10)-1)*(D2391-D2390)</f>
        <v>0.16281027609384821</v>
      </c>
      <c r="P2391" s="24">
        <f>P2390+IF(Limit=Oui,MAX(0,S2390),S2390)</f>
        <v>658.64101016329494</v>
      </c>
      <c r="Q2391" s="12">
        <f>Cp*RhoP/(R2391*RhoA)*dP/1000*MassivSI</f>
        <v>0.3413343719451663</v>
      </c>
      <c r="R2391" s="24">
        <f>IF(P2391&lt;600,425+0.773*P2391-1.69/1000*P2391^2+2.22/1000^2*P2391^3,IF(P2391&lt;735,666+13002/(738-P2391),IF(P2391&lt;900,545+17820/(P2391-731),650)))</f>
        <v>829.83777095391304</v>
      </c>
      <c r="S2391" s="12">
        <f>LambdaP*MassivSI/(dP/1000)/(R2391*RhoA)/(1+Q2391/3)*(D2391-P2391)*DeltaT-(EXP(Q2391/10)-1)*(D2391-D2390)</f>
        <v>0.16281027609384821</v>
      </c>
    </row>
    <row r="2392" spans="2:19" x14ac:dyDescent="0.25">
      <c r="B2392" s="3">
        <f t="shared" si="148"/>
        <v>11870</v>
      </c>
      <c r="C2392" s="14">
        <f t="shared" si="149"/>
        <v>197.83333333333334</v>
      </c>
      <c r="D2392" s="11">
        <f t="shared" si="150"/>
        <v>1123.8840026163421</v>
      </c>
      <c r="E2392" s="11">
        <f t="shared" si="151"/>
        <v>658.8038204393888</v>
      </c>
      <c r="F2392" s="11">
        <f>L2392</f>
        <v>658.8038204393888</v>
      </c>
      <c r="G2392" s="11">
        <f>P2392</f>
        <v>658.8038204393888</v>
      </c>
      <c r="H2392" s="24">
        <f>H2391+IF(Limit=Oui,MAX(0,K2391),K2391)</f>
        <v>658.8038204393888</v>
      </c>
      <c r="I2392" s="12">
        <f>Cp*RhoP/(J2392*RhoA)*dP/1000*MassivSS</f>
        <v>0.34119588711559223</v>
      </c>
      <c r="J2392" s="24">
        <f>IF(H2392&lt;600,425+0.773*H2392-1.69/1000*H2392^2+2.22/1000^2*H2392^3,IF(H2392&lt;735,666+13002/(738-H2392),IF(H2392&lt;900,545+17820/(H2392-731),650)))</f>
        <v>830.17458609918401</v>
      </c>
      <c r="K2392" s="12">
        <f>LambdaP*MassivSS/(dP/1000)/(J2392*RhoA)/(1+I2392/3)*(D2392-H2392)*DeltaT-(EXP(I2392/10)-1)*(D2392-D2391)</f>
        <v>0.16271663563094374</v>
      </c>
      <c r="L2392" s="24">
        <f>L2391+IF(Limit=Oui,MAX(0,O2391),O2391)</f>
        <v>658.8038204393888</v>
      </c>
      <c r="M2392" s="12">
        <f>Cp*RhoP/(N2392*RhoA)*dP/1000*MassivW</f>
        <v>0.34119588711559223</v>
      </c>
      <c r="N2392" s="24">
        <f>IF(L2392&lt;600,425+0.773*L2392-1.69/1000*L2392^2+2.22/1000^2*L2392^3,IF(L2392&lt;735,666+13002/(738-L2392),IF(L2392&lt;900,545+17820/(L2392-731),650)))</f>
        <v>830.17458609918401</v>
      </c>
      <c r="O2392" s="12">
        <f>LambdaP*MassivW/(dP/1000)/(N2392*RhoA)/(1+M2392/3)*(D2392-L2392)*DeltaT-(EXP(M2392/10)-1)*(D2392-D2391)</f>
        <v>0.16271663563094374</v>
      </c>
      <c r="P2392" s="24">
        <f>P2391+IF(Limit=Oui,MAX(0,S2391),S2391)</f>
        <v>658.8038204393888</v>
      </c>
      <c r="Q2392" s="12">
        <f>Cp*RhoP/(R2392*RhoA)*dP/1000*MassivSI</f>
        <v>0.34119588711559223</v>
      </c>
      <c r="R2392" s="24">
        <f>IF(P2392&lt;600,425+0.773*P2392-1.69/1000*P2392^2+2.22/1000^2*P2392^3,IF(P2392&lt;735,666+13002/(738-P2392),IF(P2392&lt;900,545+17820/(P2392-731),650)))</f>
        <v>830.17458609918401</v>
      </c>
      <c r="S2392" s="12">
        <f>LambdaP*MassivSI/(dP/1000)/(R2392*RhoA)/(1+Q2392/3)*(D2392-P2392)*DeltaT-(EXP(Q2392/10)-1)*(D2392-D2391)</f>
        <v>0.16271663563094374</v>
      </c>
    </row>
    <row r="2393" spans="2:19" x14ac:dyDescent="0.25">
      <c r="B2393" s="3">
        <f t="shared" si="148"/>
        <v>11875</v>
      </c>
      <c r="C2393" s="14">
        <f t="shared" si="149"/>
        <v>197.91666666666666</v>
      </c>
      <c r="D2393" s="11">
        <f t="shared" si="150"/>
        <v>1123.9470630534079</v>
      </c>
      <c r="E2393" s="11">
        <f t="shared" si="151"/>
        <v>658.9665370750198</v>
      </c>
      <c r="F2393" s="11">
        <f>L2393</f>
        <v>658.9665370750198</v>
      </c>
      <c r="G2393" s="11">
        <f>P2393</f>
        <v>658.9665370750198</v>
      </c>
      <c r="H2393" s="24">
        <f>H2392+IF(Limit=Oui,MAX(0,K2392),K2392)</f>
        <v>658.9665370750198</v>
      </c>
      <c r="I2393" s="12">
        <f>Cp*RhoP/(J2393*RhoA)*dP/1000*MassivSS</f>
        <v>0.34105702478829808</v>
      </c>
      <c r="J2393" s="24">
        <f>IF(H2393&lt;600,425+0.773*H2393-1.69/1000*H2393^2+2.22/1000^2*H2393^3,IF(H2393&lt;735,666+13002/(738-H2393),IF(H2393&lt;900,545+17820/(H2393-731),650)))</f>
        <v>830.51259401782386</v>
      </c>
      <c r="K2393" s="12">
        <f>LambdaP*MassivSS/(dP/1000)/(J2393*RhoA)/(1+I2393/3)*(D2393-H2393)*DeltaT-(EXP(I2393/10)-1)*(D2393-D2392)</f>
        <v>0.16262287685235127</v>
      </c>
      <c r="L2393" s="24">
        <f>L2392+IF(Limit=Oui,MAX(0,O2392),O2392)</f>
        <v>658.9665370750198</v>
      </c>
      <c r="M2393" s="12">
        <f>Cp*RhoP/(N2393*RhoA)*dP/1000*MassivW</f>
        <v>0.34105702478829808</v>
      </c>
      <c r="N2393" s="24">
        <f>IF(L2393&lt;600,425+0.773*L2393-1.69/1000*L2393^2+2.22/1000^2*L2393^3,IF(L2393&lt;735,666+13002/(738-L2393),IF(L2393&lt;900,545+17820/(L2393-731),650)))</f>
        <v>830.51259401782386</v>
      </c>
      <c r="O2393" s="12">
        <f>LambdaP*MassivW/(dP/1000)/(N2393*RhoA)/(1+M2393/3)*(D2393-L2393)*DeltaT-(EXP(M2393/10)-1)*(D2393-D2392)</f>
        <v>0.16262287685235127</v>
      </c>
      <c r="P2393" s="24">
        <f>P2392+IF(Limit=Oui,MAX(0,S2392),S2392)</f>
        <v>658.9665370750198</v>
      </c>
      <c r="Q2393" s="12">
        <f>Cp*RhoP/(R2393*RhoA)*dP/1000*MassivSI</f>
        <v>0.34105702478829808</v>
      </c>
      <c r="R2393" s="24">
        <f>IF(P2393&lt;600,425+0.773*P2393-1.69/1000*P2393^2+2.22/1000^2*P2393^3,IF(P2393&lt;735,666+13002/(738-P2393),IF(P2393&lt;900,545+17820/(P2393-731),650)))</f>
        <v>830.51259401782386</v>
      </c>
      <c r="S2393" s="12">
        <f>LambdaP*MassivSI/(dP/1000)/(R2393*RhoA)/(1+Q2393/3)*(D2393-P2393)*DeltaT-(EXP(Q2393/10)-1)*(D2393-D2392)</f>
        <v>0.16262287685235127</v>
      </c>
    </row>
    <row r="2394" spans="2:19" x14ac:dyDescent="0.25">
      <c r="B2394" s="3">
        <f t="shared" si="148"/>
        <v>11880</v>
      </c>
      <c r="C2394" s="14">
        <f t="shared" si="149"/>
        <v>198</v>
      </c>
      <c r="D2394" s="11">
        <f t="shared" si="150"/>
        <v>1124.0100969610507</v>
      </c>
      <c r="E2394" s="11">
        <f t="shared" si="151"/>
        <v>659.12915995187211</v>
      </c>
      <c r="F2394" s="11">
        <f>L2394</f>
        <v>659.12915995187211</v>
      </c>
      <c r="G2394" s="11">
        <f>P2394</f>
        <v>659.12915995187211</v>
      </c>
      <c r="H2394" s="24">
        <f>H2393+IF(Limit=Oui,MAX(0,K2393),K2393)</f>
        <v>659.12915995187211</v>
      </c>
      <c r="I2394" s="12">
        <f>Cp*RhoP/(J2394*RhoA)*dP/1000*MassivSS</f>
        <v>0.34091778358837493</v>
      </c>
      <c r="J2394" s="24">
        <f>IF(H2394&lt;600,425+0.773*H2394-1.69/1000*H2394^2+2.22/1000^2*H2394^3,IF(H2394&lt;735,666+13002/(738-H2394),IF(H2394&lt;900,545+17820/(H2394-731),650)))</f>
        <v>830.85180064097244</v>
      </c>
      <c r="K2394" s="12">
        <f>LambdaP*MassivSS/(dP/1000)/(J2394*RhoA)/(1+I2394/3)*(D2394-H2394)*DeltaT-(EXP(I2394/10)-1)*(D2394-D2393)</f>
        <v>0.16252899926011166</v>
      </c>
      <c r="L2394" s="24">
        <f>L2393+IF(Limit=Oui,MAX(0,O2393),O2393)</f>
        <v>659.12915995187211</v>
      </c>
      <c r="M2394" s="12">
        <f>Cp*RhoP/(N2394*RhoA)*dP/1000*MassivW</f>
        <v>0.34091778358837493</v>
      </c>
      <c r="N2394" s="24">
        <f>IF(L2394&lt;600,425+0.773*L2394-1.69/1000*L2394^2+2.22/1000^2*L2394^3,IF(L2394&lt;735,666+13002/(738-L2394),IF(L2394&lt;900,545+17820/(L2394-731),650)))</f>
        <v>830.85180064097244</v>
      </c>
      <c r="O2394" s="12">
        <f>LambdaP*MassivW/(dP/1000)/(N2394*RhoA)/(1+M2394/3)*(D2394-L2394)*DeltaT-(EXP(M2394/10)-1)*(D2394-D2393)</f>
        <v>0.16252899926011166</v>
      </c>
      <c r="P2394" s="24">
        <f>P2393+IF(Limit=Oui,MAX(0,S2393),S2393)</f>
        <v>659.12915995187211</v>
      </c>
      <c r="Q2394" s="12">
        <f>Cp*RhoP/(R2394*RhoA)*dP/1000*MassivSI</f>
        <v>0.34091778358837493</v>
      </c>
      <c r="R2394" s="24">
        <f>IF(P2394&lt;600,425+0.773*P2394-1.69/1000*P2394^2+2.22/1000^2*P2394^3,IF(P2394&lt;735,666+13002/(738-P2394),IF(P2394&lt;900,545+17820/(P2394-731),650)))</f>
        <v>830.85180064097244</v>
      </c>
      <c r="S2394" s="12">
        <f>LambdaP*MassivSI/(dP/1000)/(R2394*RhoA)/(1+Q2394/3)*(D2394-P2394)*DeltaT-(EXP(Q2394/10)-1)*(D2394-D2393)</f>
        <v>0.16252899926011166</v>
      </c>
    </row>
    <row r="2395" spans="2:19" x14ac:dyDescent="0.25">
      <c r="B2395" s="3">
        <f t="shared" si="148"/>
        <v>11885</v>
      </c>
      <c r="C2395" s="14">
        <f t="shared" si="149"/>
        <v>198.08333333333334</v>
      </c>
      <c r="D2395" s="11">
        <f t="shared" si="150"/>
        <v>1124.0731043615826</v>
      </c>
      <c r="E2395" s="11">
        <f t="shared" si="151"/>
        <v>659.29168895113219</v>
      </c>
      <c r="F2395" s="11">
        <f>L2395</f>
        <v>659.29168895113219</v>
      </c>
      <c r="G2395" s="11">
        <f>P2395</f>
        <v>659.29168895113219</v>
      </c>
      <c r="H2395" s="24">
        <f>H2394+IF(Limit=Oui,MAX(0,K2394),K2394)</f>
        <v>659.29168895113219</v>
      </c>
      <c r="I2395" s="12">
        <f>Cp*RhoP/(J2395*RhoA)*dP/1000*MassivSS</f>
        <v>0.34077816213507456</v>
      </c>
      <c r="J2395" s="24">
        <f>IF(H2395&lt;600,425+0.773*H2395-1.69/1000*H2395^2+2.22/1000^2*H2395^3,IF(H2395&lt;735,666+13002/(738-H2395),IF(H2395&lt;900,545+17820/(H2395-731),650)))</f>
        <v>831.19221193715384</v>
      </c>
      <c r="K2395" s="12">
        <f>LambdaP*MassivSS/(dP/1000)/(J2395*RhoA)/(1+I2395/3)*(D2395-H2395)*DeltaT-(EXP(I2395/10)-1)*(D2395-D2394)</f>
        <v>0.16243500235393127</v>
      </c>
      <c r="L2395" s="24">
        <f>L2394+IF(Limit=Oui,MAX(0,O2394),O2394)</f>
        <v>659.29168895113219</v>
      </c>
      <c r="M2395" s="12">
        <f>Cp*RhoP/(N2395*RhoA)*dP/1000*MassivW</f>
        <v>0.34077816213507456</v>
      </c>
      <c r="N2395" s="24">
        <f>IF(L2395&lt;600,425+0.773*L2395-1.69/1000*L2395^2+2.22/1000^2*L2395^3,IF(L2395&lt;735,666+13002/(738-L2395),IF(L2395&lt;900,545+17820/(L2395-731),650)))</f>
        <v>831.19221193715384</v>
      </c>
      <c r="O2395" s="12">
        <f>LambdaP*MassivW/(dP/1000)/(N2395*RhoA)/(1+M2395/3)*(D2395-L2395)*DeltaT-(EXP(M2395/10)-1)*(D2395-D2394)</f>
        <v>0.16243500235393127</v>
      </c>
      <c r="P2395" s="24">
        <f>P2394+IF(Limit=Oui,MAX(0,S2394),S2394)</f>
        <v>659.29168895113219</v>
      </c>
      <c r="Q2395" s="12">
        <f>Cp*RhoP/(R2395*RhoA)*dP/1000*MassivSI</f>
        <v>0.34077816213507456</v>
      </c>
      <c r="R2395" s="24">
        <f>IF(P2395&lt;600,425+0.773*P2395-1.69/1000*P2395^2+2.22/1000^2*P2395^3,IF(P2395&lt;735,666+13002/(738-P2395),IF(P2395&lt;900,545+17820/(P2395-731),650)))</f>
        <v>831.19221193715384</v>
      </c>
      <c r="S2395" s="12">
        <f>LambdaP*MassivSI/(dP/1000)/(R2395*RhoA)/(1+Q2395/3)*(D2395-P2395)*DeltaT-(EXP(Q2395/10)-1)*(D2395-D2394)</f>
        <v>0.16243500235393127</v>
      </c>
    </row>
    <row r="2396" spans="2:19" x14ac:dyDescent="0.25">
      <c r="B2396" s="3">
        <f t="shared" si="148"/>
        <v>11890</v>
      </c>
      <c r="C2396" s="14">
        <f t="shared" si="149"/>
        <v>198.16666666666666</v>
      </c>
      <c r="D2396" s="11">
        <f t="shared" si="150"/>
        <v>1124.1360852772877</v>
      </c>
      <c r="E2396" s="11">
        <f t="shared" si="151"/>
        <v>659.45412395348615</v>
      </c>
      <c r="F2396" s="11">
        <f>L2396</f>
        <v>659.45412395348615</v>
      </c>
      <c r="G2396" s="11">
        <f>P2396</f>
        <v>659.45412395348615</v>
      </c>
      <c r="H2396" s="24">
        <f>H2395+IF(Limit=Oui,MAX(0,K2395),K2395)</f>
        <v>659.45412395348615</v>
      </c>
      <c r="I2396" s="12">
        <f>Cp*RhoP/(J2396*RhoA)*dP/1000*MassivSS</f>
        <v>0.34063815904178435</v>
      </c>
      <c r="J2396" s="24">
        <f>IF(H2396&lt;600,425+0.773*H2396-1.69/1000*H2396^2+2.22/1000^2*H2396^3,IF(H2396&lt;735,666+13002/(738-H2396),IF(H2396&lt;900,545+17820/(H2396-731),650)))</f>
        <v>831.53383391255807</v>
      </c>
      <c r="K2396" s="12">
        <f>LambdaP*MassivSS/(dP/1000)/(J2396*RhoA)/(1+I2396/3)*(D2396-H2396)*DeltaT-(EXP(I2396/10)-1)*(D2396-D2395)</f>
        <v>0.16234088563113908</v>
      </c>
      <c r="L2396" s="24">
        <f>L2395+IF(Limit=Oui,MAX(0,O2395),O2395)</f>
        <v>659.45412395348615</v>
      </c>
      <c r="M2396" s="12">
        <f>Cp*RhoP/(N2396*RhoA)*dP/1000*MassivW</f>
        <v>0.34063815904178435</v>
      </c>
      <c r="N2396" s="24">
        <f>IF(L2396&lt;600,425+0.773*L2396-1.69/1000*L2396^2+2.22/1000^2*L2396^3,IF(L2396&lt;735,666+13002/(738-L2396),IF(L2396&lt;900,545+17820/(L2396-731),650)))</f>
        <v>831.53383391255807</v>
      </c>
      <c r="O2396" s="12">
        <f>LambdaP*MassivW/(dP/1000)/(N2396*RhoA)/(1+M2396/3)*(D2396-L2396)*DeltaT-(EXP(M2396/10)-1)*(D2396-D2395)</f>
        <v>0.16234088563113908</v>
      </c>
      <c r="P2396" s="24">
        <f>P2395+IF(Limit=Oui,MAX(0,S2395),S2395)</f>
        <v>659.45412395348615</v>
      </c>
      <c r="Q2396" s="12">
        <f>Cp*RhoP/(R2396*RhoA)*dP/1000*MassivSI</f>
        <v>0.34063815904178435</v>
      </c>
      <c r="R2396" s="24">
        <f>IF(P2396&lt;600,425+0.773*P2396-1.69/1000*P2396^2+2.22/1000^2*P2396^3,IF(P2396&lt;735,666+13002/(738-P2396),IF(P2396&lt;900,545+17820/(P2396-731),650)))</f>
        <v>831.53383391255807</v>
      </c>
      <c r="S2396" s="12">
        <f>LambdaP*MassivSI/(dP/1000)/(R2396*RhoA)/(1+Q2396/3)*(D2396-P2396)*DeltaT-(EXP(Q2396/10)-1)*(D2396-D2395)</f>
        <v>0.16234088563113908</v>
      </c>
    </row>
    <row r="2397" spans="2:19" x14ac:dyDescent="0.25">
      <c r="B2397" s="3">
        <f t="shared" si="148"/>
        <v>11895</v>
      </c>
      <c r="C2397" s="14">
        <f t="shared" si="149"/>
        <v>198.25</v>
      </c>
      <c r="D2397" s="11">
        <f t="shared" si="150"/>
        <v>1124.1990397304226</v>
      </c>
      <c r="E2397" s="11">
        <f t="shared" si="151"/>
        <v>659.61646483911727</v>
      </c>
      <c r="F2397" s="11">
        <f>L2397</f>
        <v>659.61646483911727</v>
      </c>
      <c r="G2397" s="11">
        <f>P2397</f>
        <v>659.61646483911727</v>
      </c>
      <c r="H2397" s="24">
        <f>H2396+IF(Limit=Oui,MAX(0,K2396),K2396)</f>
        <v>659.61646483911727</v>
      </c>
      <c r="I2397" s="12">
        <f>Cp*RhoP/(J2397*RhoA)*dP/1000*MassivSS</f>
        <v>0.34049777291600258</v>
      </c>
      <c r="J2397" s="24">
        <f>IF(H2397&lt;600,425+0.773*H2397-1.69/1000*H2397^2+2.22/1000^2*H2397^3,IF(H2397&lt;735,666+13002/(738-H2397),IF(H2397&lt;900,545+17820/(H2397-731),650)))</f>
        <v>831.87667261132469</v>
      </c>
      <c r="K2397" s="12">
        <f>LambdaP*MassivSS/(dP/1000)/(J2397*RhoA)/(1+I2397/3)*(D2397-H2397)*DeltaT-(EXP(I2397/10)-1)*(D2397-D2396)</f>
        <v>0.1622466485867077</v>
      </c>
      <c r="L2397" s="24">
        <f>L2396+IF(Limit=Oui,MAX(0,O2396),O2396)</f>
        <v>659.61646483911727</v>
      </c>
      <c r="M2397" s="12">
        <f>Cp*RhoP/(N2397*RhoA)*dP/1000*MassivW</f>
        <v>0.34049777291600258</v>
      </c>
      <c r="N2397" s="24">
        <f>IF(L2397&lt;600,425+0.773*L2397-1.69/1000*L2397^2+2.22/1000^2*L2397^3,IF(L2397&lt;735,666+13002/(738-L2397),IF(L2397&lt;900,545+17820/(L2397-731),650)))</f>
        <v>831.87667261132469</v>
      </c>
      <c r="O2397" s="12">
        <f>LambdaP*MassivW/(dP/1000)/(N2397*RhoA)/(1+M2397/3)*(D2397-L2397)*DeltaT-(EXP(M2397/10)-1)*(D2397-D2396)</f>
        <v>0.1622466485867077</v>
      </c>
      <c r="P2397" s="24">
        <f>P2396+IF(Limit=Oui,MAX(0,S2396),S2396)</f>
        <v>659.61646483911727</v>
      </c>
      <c r="Q2397" s="12">
        <f>Cp*RhoP/(R2397*RhoA)*dP/1000*MassivSI</f>
        <v>0.34049777291600258</v>
      </c>
      <c r="R2397" s="24">
        <f>IF(P2397&lt;600,425+0.773*P2397-1.69/1000*P2397^2+2.22/1000^2*P2397^3,IF(P2397&lt;735,666+13002/(738-P2397),IF(P2397&lt;900,545+17820/(P2397-731),650)))</f>
        <v>831.87667261132469</v>
      </c>
      <c r="S2397" s="12">
        <f>LambdaP*MassivSI/(dP/1000)/(R2397*RhoA)/(1+Q2397/3)*(D2397-P2397)*DeltaT-(EXP(Q2397/10)-1)*(D2397-D2396)</f>
        <v>0.1622466485867077</v>
      </c>
    </row>
    <row r="2398" spans="2:19" x14ac:dyDescent="0.25">
      <c r="B2398" s="3">
        <f t="shared" si="148"/>
        <v>11900</v>
      </c>
      <c r="C2398" s="14">
        <f t="shared" si="149"/>
        <v>198.33333333333334</v>
      </c>
      <c r="D2398" s="11">
        <f t="shared" si="150"/>
        <v>1124.2619677432149</v>
      </c>
      <c r="E2398" s="11">
        <f t="shared" si="151"/>
        <v>659.77871148770396</v>
      </c>
      <c r="F2398" s="11">
        <f>L2398</f>
        <v>659.77871148770396</v>
      </c>
      <c r="G2398" s="11">
        <f>P2398</f>
        <v>659.77871148770396</v>
      </c>
      <c r="H2398" s="24">
        <f>H2397+IF(Limit=Oui,MAX(0,K2397),K2397)</f>
        <v>659.77871148770396</v>
      </c>
      <c r="I2398" s="12">
        <f>Cp*RhoP/(J2398*RhoA)*dP/1000*MassivSS</f>
        <v>0.34035700235931282</v>
      </c>
      <c r="J2398" s="24">
        <f>IF(H2398&lt;600,425+0.773*H2398-1.69/1000*H2398^2+2.22/1000^2*H2398^3,IF(H2398&lt;735,666+13002/(738-H2398),IF(H2398&lt;900,545+17820/(H2398-731),650)))</f>
        <v>832.22073411583017</v>
      </c>
      <c r="K2398" s="12">
        <f>LambdaP*MassivSS/(dP/1000)/(J2398*RhoA)/(1+I2398/3)*(D2398-H2398)*DeltaT-(EXP(I2398/10)-1)*(D2398-D2397)</f>
        <v>0.16215229071327295</v>
      </c>
      <c r="L2398" s="24">
        <f>L2397+IF(Limit=Oui,MAX(0,O2397),O2397)</f>
        <v>659.77871148770396</v>
      </c>
      <c r="M2398" s="12">
        <f>Cp*RhoP/(N2398*RhoA)*dP/1000*MassivW</f>
        <v>0.34035700235931282</v>
      </c>
      <c r="N2398" s="24">
        <f>IF(L2398&lt;600,425+0.773*L2398-1.69/1000*L2398^2+2.22/1000^2*L2398^3,IF(L2398&lt;735,666+13002/(738-L2398),IF(L2398&lt;900,545+17820/(L2398-731),650)))</f>
        <v>832.22073411583017</v>
      </c>
      <c r="O2398" s="12">
        <f>LambdaP*MassivW/(dP/1000)/(N2398*RhoA)/(1+M2398/3)*(D2398-L2398)*DeltaT-(EXP(M2398/10)-1)*(D2398-D2397)</f>
        <v>0.16215229071327295</v>
      </c>
      <c r="P2398" s="24">
        <f>P2397+IF(Limit=Oui,MAX(0,S2397),S2397)</f>
        <v>659.77871148770396</v>
      </c>
      <c r="Q2398" s="12">
        <f>Cp*RhoP/(R2398*RhoA)*dP/1000*MassivSI</f>
        <v>0.34035700235931282</v>
      </c>
      <c r="R2398" s="24">
        <f>IF(P2398&lt;600,425+0.773*P2398-1.69/1000*P2398^2+2.22/1000^2*P2398^3,IF(P2398&lt;735,666+13002/(738-P2398),IF(P2398&lt;900,545+17820/(P2398-731),650)))</f>
        <v>832.22073411583017</v>
      </c>
      <c r="S2398" s="12">
        <f>LambdaP*MassivSI/(dP/1000)/(R2398*RhoA)/(1+Q2398/3)*(D2398-P2398)*DeltaT-(EXP(Q2398/10)-1)*(D2398-D2397)</f>
        <v>0.16215229071327295</v>
      </c>
    </row>
    <row r="2399" spans="2:19" x14ac:dyDescent="0.25">
      <c r="B2399" s="3">
        <f t="shared" si="148"/>
        <v>11905</v>
      </c>
      <c r="C2399" s="14">
        <f t="shared" si="149"/>
        <v>198.41666666666666</v>
      </c>
      <c r="D2399" s="11">
        <f t="shared" si="150"/>
        <v>1124.3248693378655</v>
      </c>
      <c r="E2399" s="11">
        <f t="shared" si="151"/>
        <v>659.94086377841722</v>
      </c>
      <c r="F2399" s="11">
        <f>L2399</f>
        <v>659.94086377841722</v>
      </c>
      <c r="G2399" s="11">
        <f>P2399</f>
        <v>659.94086377841722</v>
      </c>
      <c r="H2399" s="24">
        <f>H2398+IF(Limit=Oui,MAX(0,K2398),K2398)</f>
        <v>659.94086377841722</v>
      </c>
      <c r="I2399" s="12">
        <f>Cp*RhoP/(J2399*RhoA)*dP/1000*MassivSS</f>
        <v>0.34021584596735877</v>
      </c>
      <c r="J2399" s="24">
        <f>IF(H2399&lt;600,425+0.773*H2399-1.69/1000*H2399^2+2.22/1000^2*H2399^3,IF(H2399&lt;735,666+13002/(738-H2399),IF(H2399&lt;900,545+17820/(H2399-731),650)))</f>
        <v>832.56602454697725</v>
      </c>
      <c r="K2399" s="12">
        <f>LambdaP*MassivSS/(dP/1000)/(J2399*RhoA)/(1+I2399/3)*(D2399-H2399)*DeltaT-(EXP(I2399/10)-1)*(D2399-D2398)</f>
        <v>0.16205781150103626</v>
      </c>
      <c r="L2399" s="24">
        <f>L2398+IF(Limit=Oui,MAX(0,O2398),O2398)</f>
        <v>659.94086377841722</v>
      </c>
      <c r="M2399" s="12">
        <f>Cp*RhoP/(N2399*RhoA)*dP/1000*MassivW</f>
        <v>0.34021584596735877</v>
      </c>
      <c r="N2399" s="24">
        <f>IF(L2399&lt;600,425+0.773*L2399-1.69/1000*L2399^2+2.22/1000^2*L2399^3,IF(L2399&lt;735,666+13002/(738-L2399),IF(L2399&lt;900,545+17820/(L2399-731),650)))</f>
        <v>832.56602454697725</v>
      </c>
      <c r="O2399" s="12">
        <f>LambdaP*MassivW/(dP/1000)/(N2399*RhoA)/(1+M2399/3)*(D2399-L2399)*DeltaT-(EXP(M2399/10)-1)*(D2399-D2398)</f>
        <v>0.16205781150103626</v>
      </c>
      <c r="P2399" s="24">
        <f>P2398+IF(Limit=Oui,MAX(0,S2398),S2398)</f>
        <v>659.94086377841722</v>
      </c>
      <c r="Q2399" s="12">
        <f>Cp*RhoP/(R2399*RhoA)*dP/1000*MassivSI</f>
        <v>0.34021584596735877</v>
      </c>
      <c r="R2399" s="24">
        <f>IF(P2399&lt;600,425+0.773*P2399-1.69/1000*P2399^2+2.22/1000^2*P2399^3,IF(P2399&lt;735,666+13002/(738-P2399),IF(P2399&lt;900,545+17820/(P2399-731),650)))</f>
        <v>832.56602454697725</v>
      </c>
      <c r="S2399" s="12">
        <f>LambdaP*MassivSI/(dP/1000)/(R2399*RhoA)/(1+Q2399/3)*(D2399-P2399)*DeltaT-(EXP(Q2399/10)-1)*(D2399-D2398)</f>
        <v>0.16205781150103626</v>
      </c>
    </row>
    <row r="2400" spans="2:19" x14ac:dyDescent="0.25">
      <c r="B2400" s="3">
        <f t="shared" si="148"/>
        <v>11910</v>
      </c>
      <c r="C2400" s="14">
        <f t="shared" si="149"/>
        <v>198.5</v>
      </c>
      <c r="D2400" s="11">
        <f t="shared" si="150"/>
        <v>1124.3877445365458</v>
      </c>
      <c r="E2400" s="11">
        <f t="shared" si="151"/>
        <v>660.10292158991831</v>
      </c>
      <c r="F2400" s="11">
        <f>L2400</f>
        <v>660.10292158991831</v>
      </c>
      <c r="G2400" s="11">
        <f>P2400</f>
        <v>660.10292158991831</v>
      </c>
      <c r="H2400" s="24">
        <f>H2399+IF(Limit=Oui,MAX(0,K2399),K2399)</f>
        <v>660.10292158991831</v>
      </c>
      <c r="I2400" s="12">
        <f>Cp*RhoP/(J2400*RhoA)*dP/1000*MassivSS</f>
        <v>0.34007430232981894</v>
      </c>
      <c r="J2400" s="24">
        <f>IF(H2400&lt;600,425+0.773*H2400-1.69/1000*H2400^2+2.22/1000^2*H2400^3,IF(H2400&lt;735,666+13002/(738-H2400),IF(H2400&lt;900,545+17820/(H2400-731),650)))</f>
        <v>832.9125500644866</v>
      </c>
      <c r="K2400" s="12">
        <f>LambdaP*MassivSS/(dP/1000)/(J2400*RhoA)/(1+I2400/3)*(D2400-H2400)*DeltaT-(EXP(I2400/10)-1)*(D2400-D2399)</f>
        <v>0.16196321043788658</v>
      </c>
      <c r="L2400" s="24">
        <f>L2399+IF(Limit=Oui,MAX(0,O2399),O2399)</f>
        <v>660.10292158991831</v>
      </c>
      <c r="M2400" s="12">
        <f>Cp*RhoP/(N2400*RhoA)*dP/1000*MassivW</f>
        <v>0.34007430232981894</v>
      </c>
      <c r="N2400" s="24">
        <f>IF(L2400&lt;600,425+0.773*L2400-1.69/1000*L2400^2+2.22/1000^2*L2400^3,IF(L2400&lt;735,666+13002/(738-L2400),IF(L2400&lt;900,545+17820/(L2400-731),650)))</f>
        <v>832.9125500644866</v>
      </c>
      <c r="O2400" s="12">
        <f>LambdaP*MassivW/(dP/1000)/(N2400*RhoA)/(1+M2400/3)*(D2400-L2400)*DeltaT-(EXP(M2400/10)-1)*(D2400-D2399)</f>
        <v>0.16196321043788658</v>
      </c>
      <c r="P2400" s="24">
        <f>P2399+IF(Limit=Oui,MAX(0,S2399),S2399)</f>
        <v>660.10292158991831</v>
      </c>
      <c r="Q2400" s="12">
        <f>Cp*RhoP/(R2400*RhoA)*dP/1000*MassivSI</f>
        <v>0.34007430232981894</v>
      </c>
      <c r="R2400" s="24">
        <f>IF(P2400&lt;600,425+0.773*P2400-1.69/1000*P2400^2+2.22/1000^2*P2400^3,IF(P2400&lt;735,666+13002/(738-P2400),IF(P2400&lt;900,545+17820/(P2400-731),650)))</f>
        <v>832.9125500644866</v>
      </c>
      <c r="S2400" s="12">
        <f>LambdaP*MassivSI/(dP/1000)/(R2400*RhoA)/(1+Q2400/3)*(D2400-P2400)*DeltaT-(EXP(Q2400/10)-1)*(D2400-D2399)</f>
        <v>0.16196321043788658</v>
      </c>
    </row>
    <row r="2401" spans="2:19" x14ac:dyDescent="0.25">
      <c r="B2401" s="3">
        <f t="shared" si="148"/>
        <v>11915</v>
      </c>
      <c r="C2401" s="14">
        <f t="shared" si="149"/>
        <v>198.58333333333334</v>
      </c>
      <c r="D2401" s="11">
        <f t="shared" si="150"/>
        <v>1124.4505933614005</v>
      </c>
      <c r="E2401" s="11">
        <f t="shared" si="151"/>
        <v>660.26488480035619</v>
      </c>
      <c r="F2401" s="11">
        <f>L2401</f>
        <v>660.26488480035619</v>
      </c>
      <c r="G2401" s="11">
        <f>P2401</f>
        <v>660.26488480035619</v>
      </c>
      <c r="H2401" s="24">
        <f>H2400+IF(Limit=Oui,MAX(0,K2400),K2400)</f>
        <v>660.26488480035619</v>
      </c>
      <c r="I2401" s="12">
        <f>Cp*RhoP/(J2401*RhoA)*dP/1000*MassivSS</f>
        <v>0.33993237003038135</v>
      </c>
      <c r="J2401" s="24">
        <f>IF(H2401&lt;600,425+0.773*H2401-1.69/1000*H2401^2+2.22/1000^2*H2401^3,IF(H2401&lt;735,666+13002/(738-H2401),IF(H2401&lt;900,545+17820/(H2401-731),650)))</f>
        <v>833.2603168671908</v>
      </c>
      <c r="K2401" s="12">
        <f>LambdaP*MassivSS/(dP/1000)/(J2401*RhoA)/(1+I2401/3)*(D2401-H2401)*DeltaT-(EXP(I2401/10)-1)*(D2401-D2400)</f>
        <v>0.16186848700922465</v>
      </c>
      <c r="L2401" s="24">
        <f>L2400+IF(Limit=Oui,MAX(0,O2400),O2400)</f>
        <v>660.26488480035619</v>
      </c>
      <c r="M2401" s="12">
        <f>Cp*RhoP/(N2401*RhoA)*dP/1000*MassivW</f>
        <v>0.33993237003038135</v>
      </c>
      <c r="N2401" s="24">
        <f>IF(L2401&lt;600,425+0.773*L2401-1.69/1000*L2401^2+2.22/1000^2*L2401^3,IF(L2401&lt;735,666+13002/(738-L2401),IF(L2401&lt;900,545+17820/(L2401-731),650)))</f>
        <v>833.2603168671908</v>
      </c>
      <c r="O2401" s="12">
        <f>LambdaP*MassivW/(dP/1000)/(N2401*RhoA)/(1+M2401/3)*(D2401-L2401)*DeltaT-(EXP(M2401/10)-1)*(D2401-D2400)</f>
        <v>0.16186848700922465</v>
      </c>
      <c r="P2401" s="24">
        <f>P2400+IF(Limit=Oui,MAX(0,S2400),S2400)</f>
        <v>660.26488480035619</v>
      </c>
      <c r="Q2401" s="12">
        <f>Cp*RhoP/(R2401*RhoA)*dP/1000*MassivSI</f>
        <v>0.33993237003038135</v>
      </c>
      <c r="R2401" s="24">
        <f>IF(P2401&lt;600,425+0.773*P2401-1.69/1000*P2401^2+2.22/1000^2*P2401^3,IF(P2401&lt;735,666+13002/(738-P2401),IF(P2401&lt;900,545+17820/(P2401-731),650)))</f>
        <v>833.2603168671908</v>
      </c>
      <c r="S2401" s="12">
        <f>LambdaP*MassivSI/(dP/1000)/(R2401*RhoA)/(1+Q2401/3)*(D2401-P2401)*DeltaT-(EXP(Q2401/10)-1)*(D2401-D2400)</f>
        <v>0.16186848700922465</v>
      </c>
    </row>
    <row r="2402" spans="2:19" x14ac:dyDescent="0.25">
      <c r="B2402" s="3">
        <f t="shared" si="148"/>
        <v>11920</v>
      </c>
      <c r="C2402" s="14">
        <f t="shared" si="149"/>
        <v>198.66666666666666</v>
      </c>
      <c r="D2402" s="11">
        <f t="shared" si="150"/>
        <v>1124.5134158345459</v>
      </c>
      <c r="E2402" s="11">
        <f t="shared" si="151"/>
        <v>660.42675328736539</v>
      </c>
      <c r="F2402" s="11">
        <f>L2402</f>
        <v>660.42675328736539</v>
      </c>
      <c r="G2402" s="11">
        <f>P2402</f>
        <v>660.42675328736539</v>
      </c>
      <c r="H2402" s="24">
        <f>H2401+IF(Limit=Oui,MAX(0,K2401),K2401)</f>
        <v>660.42675328736539</v>
      </c>
      <c r="I2402" s="12">
        <f>Cp*RhoP/(J2402*RhoA)*dP/1000*MassivSS</f>
        <v>0.33979004764671777</v>
      </c>
      <c r="J2402" s="24">
        <f>IF(H2402&lt;600,425+0.773*H2402-1.69/1000*H2402^2+2.22/1000^2*H2402^3,IF(H2402&lt;735,666+13002/(738-H2402),IF(H2402&lt;900,545+17820/(H2402-731),650)))</f>
        <v>833.60933119333163</v>
      </c>
      <c r="K2402" s="12">
        <f>LambdaP*MassivSS/(dP/1000)/(J2402*RhoA)/(1+I2402/3)*(D2402-H2402)*DeltaT-(EXP(I2402/10)-1)*(D2402-D2401)</f>
        <v>0.16177364069808467</v>
      </c>
      <c r="L2402" s="24">
        <f>L2401+IF(Limit=Oui,MAX(0,O2401),O2401)</f>
        <v>660.42675328736539</v>
      </c>
      <c r="M2402" s="12">
        <f>Cp*RhoP/(N2402*RhoA)*dP/1000*MassivW</f>
        <v>0.33979004764671777</v>
      </c>
      <c r="N2402" s="24">
        <f>IF(L2402&lt;600,425+0.773*L2402-1.69/1000*L2402^2+2.22/1000^2*L2402^3,IF(L2402&lt;735,666+13002/(738-L2402),IF(L2402&lt;900,545+17820/(L2402-731),650)))</f>
        <v>833.60933119333163</v>
      </c>
      <c r="O2402" s="12">
        <f>LambdaP*MassivW/(dP/1000)/(N2402*RhoA)/(1+M2402/3)*(D2402-L2402)*DeltaT-(EXP(M2402/10)-1)*(D2402-D2401)</f>
        <v>0.16177364069808467</v>
      </c>
      <c r="P2402" s="24">
        <f>P2401+IF(Limit=Oui,MAX(0,S2401),S2401)</f>
        <v>660.42675328736539</v>
      </c>
      <c r="Q2402" s="12">
        <f>Cp*RhoP/(R2402*RhoA)*dP/1000*MassivSI</f>
        <v>0.33979004764671777</v>
      </c>
      <c r="R2402" s="24">
        <f>IF(P2402&lt;600,425+0.773*P2402-1.69/1000*P2402^2+2.22/1000^2*P2402^3,IF(P2402&lt;735,666+13002/(738-P2402),IF(P2402&lt;900,545+17820/(P2402-731),650)))</f>
        <v>833.60933119333163</v>
      </c>
      <c r="S2402" s="12">
        <f>LambdaP*MassivSI/(dP/1000)/(R2402*RhoA)/(1+Q2402/3)*(D2402-P2402)*DeltaT-(EXP(Q2402/10)-1)*(D2402-D2401)</f>
        <v>0.16177364069808467</v>
      </c>
    </row>
    <row r="2403" spans="2:19" x14ac:dyDescent="0.25">
      <c r="B2403" s="3">
        <f t="shared" si="148"/>
        <v>11925</v>
      </c>
      <c r="C2403" s="14">
        <f t="shared" si="149"/>
        <v>198.75</v>
      </c>
      <c r="D2403" s="11">
        <f t="shared" si="150"/>
        <v>1124.5762119780704</v>
      </c>
      <c r="E2403" s="11">
        <f t="shared" si="151"/>
        <v>660.58852692806352</v>
      </c>
      <c r="F2403" s="11">
        <f>L2403</f>
        <v>660.58852692806352</v>
      </c>
      <c r="G2403" s="11">
        <f>P2403</f>
        <v>660.58852692806352</v>
      </c>
      <c r="H2403" s="24">
        <f>H2402+IF(Limit=Oui,MAX(0,K2402),K2402)</f>
        <v>660.58852692806352</v>
      </c>
      <c r="I2403" s="12">
        <f>Cp*RhoP/(J2403*RhoA)*dP/1000*MassivSS</f>
        <v>0.33964733375045836</v>
      </c>
      <c r="J2403" s="24">
        <f>IF(H2403&lt;600,425+0.773*H2403-1.69/1000*H2403^2+2.22/1000^2*H2403^3,IF(H2403&lt;735,666+13002/(738-H2403),IF(H2403&lt;900,545+17820/(H2403-731),650)))</f>
        <v>833.95959932086009</v>
      </c>
      <c r="K2403" s="12">
        <f>LambdaP*MassivSS/(dP/1000)/(J2403*RhoA)/(1+I2403/3)*(D2403-H2403)*DeltaT-(EXP(I2403/10)-1)*(D2403-D2402)</f>
        <v>0.16167867098506786</v>
      </c>
      <c r="L2403" s="24">
        <f>L2402+IF(Limit=Oui,MAX(0,O2402),O2402)</f>
        <v>660.58852692806352</v>
      </c>
      <c r="M2403" s="12">
        <f>Cp*RhoP/(N2403*RhoA)*dP/1000*MassivW</f>
        <v>0.33964733375045836</v>
      </c>
      <c r="N2403" s="24">
        <f>IF(L2403&lt;600,425+0.773*L2403-1.69/1000*L2403^2+2.22/1000^2*L2403^3,IF(L2403&lt;735,666+13002/(738-L2403),IF(L2403&lt;900,545+17820/(L2403-731),650)))</f>
        <v>833.95959932086009</v>
      </c>
      <c r="O2403" s="12">
        <f>LambdaP*MassivW/(dP/1000)/(N2403*RhoA)/(1+M2403/3)*(D2403-L2403)*DeltaT-(EXP(M2403/10)-1)*(D2403-D2402)</f>
        <v>0.16167867098506786</v>
      </c>
      <c r="P2403" s="24">
        <f>P2402+IF(Limit=Oui,MAX(0,S2402),S2402)</f>
        <v>660.58852692806352</v>
      </c>
      <c r="Q2403" s="12">
        <f>Cp*RhoP/(R2403*RhoA)*dP/1000*MassivSI</f>
        <v>0.33964733375045836</v>
      </c>
      <c r="R2403" s="24">
        <f>IF(P2403&lt;600,425+0.773*P2403-1.69/1000*P2403^2+2.22/1000^2*P2403^3,IF(P2403&lt;735,666+13002/(738-P2403),IF(P2403&lt;900,545+17820/(P2403-731),650)))</f>
        <v>833.95959932086009</v>
      </c>
      <c r="S2403" s="12">
        <f>LambdaP*MassivSI/(dP/1000)/(R2403*RhoA)/(1+Q2403/3)*(D2403-P2403)*DeltaT-(EXP(Q2403/10)-1)*(D2403-D2402)</f>
        <v>0.16167867098506786</v>
      </c>
    </row>
    <row r="2404" spans="2:19" x14ac:dyDescent="0.25">
      <c r="B2404" s="3">
        <f t="shared" si="148"/>
        <v>11930</v>
      </c>
      <c r="C2404" s="14">
        <f t="shared" si="149"/>
        <v>198.83333333333334</v>
      </c>
      <c r="D2404" s="11">
        <f t="shared" si="150"/>
        <v>1124.6389818140353</v>
      </c>
      <c r="E2404" s="11">
        <f t="shared" si="151"/>
        <v>660.75020559904863</v>
      </c>
      <c r="F2404" s="11">
        <f>L2404</f>
        <v>660.75020559904863</v>
      </c>
      <c r="G2404" s="11">
        <f>P2404</f>
        <v>660.75020559904863</v>
      </c>
      <c r="H2404" s="24">
        <f>H2403+IF(Limit=Oui,MAX(0,K2403),K2403)</f>
        <v>660.75020559904863</v>
      </c>
      <c r="I2404" s="12">
        <f>Cp*RhoP/(J2404*RhoA)*dP/1000*MassivSS</f>
        <v>0.33950422690716608</v>
      </c>
      <c r="J2404" s="24">
        <f>IF(H2404&lt;600,425+0.773*H2404-1.69/1000*H2404^2+2.22/1000^2*H2404^3,IF(H2404&lt;735,666+13002/(738-H2404),IF(H2404&lt;900,545+17820/(H2404-731),650)))</f>
        <v>834.31112756773723</v>
      </c>
      <c r="K2404" s="12">
        <f>LambdaP*MassivSS/(dP/1000)/(J2404*RhoA)/(1+I2404/3)*(D2404-H2404)*DeltaT-(EXP(I2404/10)-1)*(D2404-D2403)</f>
        <v>0.16158357734831541</v>
      </c>
      <c r="L2404" s="24">
        <f>L2403+IF(Limit=Oui,MAX(0,O2403),O2403)</f>
        <v>660.75020559904863</v>
      </c>
      <c r="M2404" s="12">
        <f>Cp*RhoP/(N2404*RhoA)*dP/1000*MassivW</f>
        <v>0.33950422690716608</v>
      </c>
      <c r="N2404" s="24">
        <f>IF(L2404&lt;600,425+0.773*L2404-1.69/1000*L2404^2+2.22/1000^2*L2404^3,IF(L2404&lt;735,666+13002/(738-L2404),IF(L2404&lt;900,545+17820/(L2404-731),650)))</f>
        <v>834.31112756773723</v>
      </c>
      <c r="O2404" s="12">
        <f>LambdaP*MassivW/(dP/1000)/(N2404*RhoA)/(1+M2404/3)*(D2404-L2404)*DeltaT-(EXP(M2404/10)-1)*(D2404-D2403)</f>
        <v>0.16158357734831541</v>
      </c>
      <c r="P2404" s="24">
        <f>P2403+IF(Limit=Oui,MAX(0,S2403),S2403)</f>
        <v>660.75020559904863</v>
      </c>
      <c r="Q2404" s="12">
        <f>Cp*RhoP/(R2404*RhoA)*dP/1000*MassivSI</f>
        <v>0.33950422690716608</v>
      </c>
      <c r="R2404" s="24">
        <f>IF(P2404&lt;600,425+0.773*P2404-1.69/1000*P2404^2+2.22/1000^2*P2404^3,IF(P2404&lt;735,666+13002/(738-P2404),IF(P2404&lt;900,545+17820/(P2404-731),650)))</f>
        <v>834.31112756773723</v>
      </c>
      <c r="S2404" s="12">
        <f>LambdaP*MassivSI/(dP/1000)/(R2404*RhoA)/(1+Q2404/3)*(D2404-P2404)*DeltaT-(EXP(Q2404/10)-1)*(D2404-D2403)</f>
        <v>0.16158357734831541</v>
      </c>
    </row>
    <row r="2405" spans="2:19" x14ac:dyDescent="0.25">
      <c r="B2405" s="3">
        <f t="shared" si="148"/>
        <v>11935</v>
      </c>
      <c r="C2405" s="14">
        <f t="shared" si="149"/>
        <v>198.91666666666666</v>
      </c>
      <c r="D2405" s="11">
        <f t="shared" si="150"/>
        <v>1124.7017253644735</v>
      </c>
      <c r="E2405" s="11">
        <f t="shared" si="151"/>
        <v>660.91178917639695</v>
      </c>
      <c r="F2405" s="11">
        <f>L2405</f>
        <v>660.91178917639695</v>
      </c>
      <c r="G2405" s="11">
        <f>P2405</f>
        <v>660.91178917639695</v>
      </c>
      <c r="H2405" s="24">
        <f>H2404+IF(Limit=Oui,MAX(0,K2404),K2404)</f>
        <v>660.91178917639695</v>
      </c>
      <c r="I2405" s="12">
        <f>Cp*RhoP/(J2405*RhoA)*dP/1000*MassivSS</f>
        <v>0.33936072567631104</v>
      </c>
      <c r="J2405" s="24">
        <f>IF(H2405&lt;600,425+0.773*H2405-1.69/1000*H2405^2+2.22/1000^2*H2405^3,IF(H2405&lt;735,666+13002/(738-H2405),IF(H2405&lt;900,545+17820/(H2405-731),650)))</f>
        <v>834.66392229224004</v>
      </c>
      <c r="K2405" s="12">
        <f>LambdaP*MassivSS/(dP/1000)/(J2405*RhoA)/(1+I2405/3)*(D2405-H2405)*DeltaT-(EXP(I2405/10)-1)*(D2405-D2404)</f>
        <v>0.16148835926355176</v>
      </c>
      <c r="L2405" s="24">
        <f>L2404+IF(Limit=Oui,MAX(0,O2404),O2404)</f>
        <v>660.91178917639695</v>
      </c>
      <c r="M2405" s="12">
        <f>Cp*RhoP/(N2405*RhoA)*dP/1000*MassivW</f>
        <v>0.33936072567631104</v>
      </c>
      <c r="N2405" s="24">
        <f>IF(L2405&lt;600,425+0.773*L2405-1.69/1000*L2405^2+2.22/1000^2*L2405^3,IF(L2405&lt;735,666+13002/(738-L2405),IF(L2405&lt;900,545+17820/(L2405-731),650)))</f>
        <v>834.66392229224004</v>
      </c>
      <c r="O2405" s="12">
        <f>LambdaP*MassivW/(dP/1000)/(N2405*RhoA)/(1+M2405/3)*(D2405-L2405)*DeltaT-(EXP(M2405/10)-1)*(D2405-D2404)</f>
        <v>0.16148835926355176</v>
      </c>
      <c r="P2405" s="24">
        <f>P2404+IF(Limit=Oui,MAX(0,S2404),S2404)</f>
        <v>660.91178917639695</v>
      </c>
      <c r="Q2405" s="12">
        <f>Cp*RhoP/(R2405*RhoA)*dP/1000*MassivSI</f>
        <v>0.33936072567631104</v>
      </c>
      <c r="R2405" s="24">
        <f>IF(P2405&lt;600,425+0.773*P2405-1.69/1000*P2405^2+2.22/1000^2*P2405^3,IF(P2405&lt;735,666+13002/(738-P2405),IF(P2405&lt;900,545+17820/(P2405-731),650)))</f>
        <v>834.66392229224004</v>
      </c>
      <c r="S2405" s="12">
        <f>LambdaP*MassivSI/(dP/1000)/(R2405*RhoA)/(1+Q2405/3)*(D2405-P2405)*DeltaT-(EXP(Q2405/10)-1)*(D2405-D2404)</f>
        <v>0.16148835926355176</v>
      </c>
    </row>
    <row r="2406" spans="2:19" x14ac:dyDescent="0.25">
      <c r="B2406" s="3">
        <f t="shared" si="148"/>
        <v>11940</v>
      </c>
      <c r="C2406" s="14">
        <f t="shared" si="149"/>
        <v>199</v>
      </c>
      <c r="D2406" s="11">
        <f t="shared" si="150"/>
        <v>1124.7644426513903</v>
      </c>
      <c r="E2406" s="11">
        <f t="shared" si="151"/>
        <v>661.07327753566051</v>
      </c>
      <c r="F2406" s="11">
        <f>L2406</f>
        <v>661.07327753566051</v>
      </c>
      <c r="G2406" s="11">
        <f>P2406</f>
        <v>661.07327753566051</v>
      </c>
      <c r="H2406" s="24">
        <f>H2405+IF(Limit=Oui,MAX(0,K2405),K2405)</f>
        <v>661.07327753566051</v>
      </c>
      <c r="I2406" s="12">
        <f>Cp*RhoP/(J2406*RhoA)*dP/1000*MassivSS</f>
        <v>0.33921682861124447</v>
      </c>
      <c r="J2406" s="24">
        <f>IF(H2406&lt;600,425+0.773*H2406-1.69/1000*H2406^2+2.22/1000^2*H2406^3,IF(H2406&lt;735,666+13002/(738-H2406),IF(H2406&lt;900,545+17820/(H2406-731),650)))</f>
        <v>835.01798989326846</v>
      </c>
      <c r="K2406" s="12">
        <f>LambdaP*MassivSS/(dP/1000)/(J2406*RhoA)/(1+I2406/3)*(D2406-H2406)*DeltaT-(EXP(I2406/10)-1)*(D2406-D2405)</f>
        <v>0.16139301620402563</v>
      </c>
      <c r="L2406" s="24">
        <f>L2405+IF(Limit=Oui,MAX(0,O2405),O2405)</f>
        <v>661.07327753566051</v>
      </c>
      <c r="M2406" s="12">
        <f>Cp*RhoP/(N2406*RhoA)*dP/1000*MassivW</f>
        <v>0.33921682861124447</v>
      </c>
      <c r="N2406" s="24">
        <f>IF(L2406&lt;600,425+0.773*L2406-1.69/1000*L2406^2+2.22/1000^2*L2406^3,IF(L2406&lt;735,666+13002/(738-L2406),IF(L2406&lt;900,545+17820/(L2406-731),650)))</f>
        <v>835.01798989326846</v>
      </c>
      <c r="O2406" s="12">
        <f>LambdaP*MassivW/(dP/1000)/(N2406*RhoA)/(1+M2406/3)*(D2406-L2406)*DeltaT-(EXP(M2406/10)-1)*(D2406-D2405)</f>
        <v>0.16139301620402563</v>
      </c>
      <c r="P2406" s="24">
        <f>P2405+IF(Limit=Oui,MAX(0,S2405),S2405)</f>
        <v>661.07327753566051</v>
      </c>
      <c r="Q2406" s="12">
        <f>Cp*RhoP/(R2406*RhoA)*dP/1000*MassivSI</f>
        <v>0.33921682861124447</v>
      </c>
      <c r="R2406" s="24">
        <f>IF(P2406&lt;600,425+0.773*P2406-1.69/1000*P2406^2+2.22/1000^2*P2406^3,IF(P2406&lt;735,666+13002/(738-P2406),IF(P2406&lt;900,545+17820/(P2406-731),650)))</f>
        <v>835.01798989326846</v>
      </c>
      <c r="S2406" s="12">
        <f>LambdaP*MassivSI/(dP/1000)/(R2406*RhoA)/(1+Q2406/3)*(D2406-P2406)*DeltaT-(EXP(Q2406/10)-1)*(D2406-D2405)</f>
        <v>0.16139301620402563</v>
      </c>
    </row>
    <row r="2407" spans="2:19" x14ac:dyDescent="0.25">
      <c r="B2407" s="3">
        <f t="shared" si="148"/>
        <v>11945</v>
      </c>
      <c r="C2407" s="14">
        <f t="shared" si="149"/>
        <v>199.08333333333334</v>
      </c>
      <c r="D2407" s="11">
        <f t="shared" si="150"/>
        <v>1124.8271336967637</v>
      </c>
      <c r="E2407" s="11">
        <f t="shared" si="151"/>
        <v>661.2346705518645</v>
      </c>
      <c r="F2407" s="11">
        <f>L2407</f>
        <v>661.2346705518645</v>
      </c>
      <c r="G2407" s="11">
        <f>P2407</f>
        <v>661.2346705518645</v>
      </c>
      <c r="H2407" s="24">
        <f>H2406+IF(Limit=Oui,MAX(0,K2406),K2406)</f>
        <v>661.2346705518645</v>
      </c>
      <c r="I2407" s="12">
        <f>Cp*RhoP/(J2407*RhoA)*dP/1000*MassivSS</f>
        <v>0.339072534259173</v>
      </c>
      <c r="J2407" s="24">
        <f>IF(H2407&lt;600,425+0.773*H2407-1.69/1000*H2407^2+2.22/1000^2*H2407^3,IF(H2407&lt;735,666+13002/(738-H2407),IF(H2407&lt;900,545+17820/(H2407-731),650)))</f>
        <v>835.3733368106557</v>
      </c>
      <c r="K2407" s="12">
        <f>LambdaP*MassivSS/(dP/1000)/(J2407*RhoA)/(1+I2407/3)*(D2407-H2407)*DeltaT-(EXP(I2407/10)-1)*(D2407-D2406)</f>
        <v>0.16129754764049112</v>
      </c>
      <c r="L2407" s="24">
        <f>L2406+IF(Limit=Oui,MAX(0,O2406),O2406)</f>
        <v>661.2346705518645</v>
      </c>
      <c r="M2407" s="12">
        <f>Cp*RhoP/(N2407*RhoA)*dP/1000*MassivW</f>
        <v>0.339072534259173</v>
      </c>
      <c r="N2407" s="24">
        <f>IF(L2407&lt;600,425+0.773*L2407-1.69/1000*L2407^2+2.22/1000^2*L2407^3,IF(L2407&lt;735,666+13002/(738-L2407),IF(L2407&lt;900,545+17820/(L2407-731),650)))</f>
        <v>835.3733368106557</v>
      </c>
      <c r="O2407" s="12">
        <f>LambdaP*MassivW/(dP/1000)/(N2407*RhoA)/(1+M2407/3)*(D2407-L2407)*DeltaT-(EXP(M2407/10)-1)*(D2407-D2406)</f>
        <v>0.16129754764049112</v>
      </c>
      <c r="P2407" s="24">
        <f>P2406+IF(Limit=Oui,MAX(0,S2406),S2406)</f>
        <v>661.2346705518645</v>
      </c>
      <c r="Q2407" s="12">
        <f>Cp*RhoP/(R2407*RhoA)*dP/1000*MassivSI</f>
        <v>0.339072534259173</v>
      </c>
      <c r="R2407" s="24">
        <f>IF(P2407&lt;600,425+0.773*P2407-1.69/1000*P2407^2+2.22/1000^2*P2407^3,IF(P2407&lt;735,666+13002/(738-P2407),IF(P2407&lt;900,545+17820/(P2407-731),650)))</f>
        <v>835.3733368106557</v>
      </c>
      <c r="S2407" s="12">
        <f>LambdaP*MassivSI/(dP/1000)/(R2407*RhoA)/(1+Q2407/3)*(D2407-P2407)*DeltaT-(EXP(Q2407/10)-1)*(D2407-D2406)</f>
        <v>0.16129754764049112</v>
      </c>
    </row>
    <row r="2408" spans="2:19" x14ac:dyDescent="0.25">
      <c r="B2408" s="3">
        <f t="shared" si="148"/>
        <v>11950</v>
      </c>
      <c r="C2408" s="14">
        <f t="shared" si="149"/>
        <v>199.16666666666666</v>
      </c>
      <c r="D2408" s="11">
        <f t="shared" si="150"/>
        <v>1124.889798522544</v>
      </c>
      <c r="E2408" s="11">
        <f t="shared" si="151"/>
        <v>661.39596809950501</v>
      </c>
      <c r="F2408" s="11">
        <f>L2408</f>
        <v>661.39596809950501</v>
      </c>
      <c r="G2408" s="11">
        <f>P2408</f>
        <v>661.39596809950501</v>
      </c>
      <c r="H2408" s="24">
        <f>H2407+IF(Limit=Oui,MAX(0,K2407),K2407)</f>
        <v>661.39596809950501</v>
      </c>
      <c r="I2408" s="12">
        <f>Cp*RhoP/(J2408*RhoA)*dP/1000*MassivSS</f>
        <v>0.33892784116113289</v>
      </c>
      <c r="J2408" s="24">
        <f>IF(H2408&lt;600,425+0.773*H2408-1.69/1000*H2408^2+2.22/1000^2*H2408^3,IF(H2408&lt;735,666+13002/(738-H2408),IF(H2408&lt;900,545+17820/(H2408-731),650)))</f>
        <v>835.72996952548112</v>
      </c>
      <c r="K2408" s="12">
        <f>LambdaP*MassivSS/(dP/1000)/(J2408*RhoA)/(1+I2408/3)*(D2408-H2408)*DeltaT-(EXP(I2408/10)-1)*(D2408-D2407)</f>
        <v>0.16120195304125032</v>
      </c>
      <c r="L2408" s="24">
        <f>L2407+IF(Limit=Oui,MAX(0,O2407),O2407)</f>
        <v>661.39596809950501</v>
      </c>
      <c r="M2408" s="12">
        <f>Cp*RhoP/(N2408*RhoA)*dP/1000*MassivW</f>
        <v>0.33892784116113289</v>
      </c>
      <c r="N2408" s="24">
        <f>IF(L2408&lt;600,425+0.773*L2408-1.69/1000*L2408^2+2.22/1000^2*L2408^3,IF(L2408&lt;735,666+13002/(738-L2408),IF(L2408&lt;900,545+17820/(L2408-731),650)))</f>
        <v>835.72996952548112</v>
      </c>
      <c r="O2408" s="12">
        <f>LambdaP*MassivW/(dP/1000)/(N2408*RhoA)/(1+M2408/3)*(D2408-L2408)*DeltaT-(EXP(M2408/10)-1)*(D2408-D2407)</f>
        <v>0.16120195304125032</v>
      </c>
      <c r="P2408" s="24">
        <f>P2407+IF(Limit=Oui,MAX(0,S2407),S2407)</f>
        <v>661.39596809950501</v>
      </c>
      <c r="Q2408" s="12">
        <f>Cp*RhoP/(R2408*RhoA)*dP/1000*MassivSI</f>
        <v>0.33892784116113289</v>
      </c>
      <c r="R2408" s="24">
        <f>IF(P2408&lt;600,425+0.773*P2408-1.69/1000*P2408^2+2.22/1000^2*P2408^3,IF(P2408&lt;735,666+13002/(738-P2408),IF(P2408&lt;900,545+17820/(P2408-731),650)))</f>
        <v>835.72996952548112</v>
      </c>
      <c r="S2408" s="12">
        <f>LambdaP*MassivSI/(dP/1000)/(R2408*RhoA)/(1+Q2408/3)*(D2408-P2408)*DeltaT-(EXP(Q2408/10)-1)*(D2408-D2407)</f>
        <v>0.16120195304125032</v>
      </c>
    </row>
    <row r="2409" spans="2:19" x14ac:dyDescent="0.25">
      <c r="B2409" s="3">
        <f t="shared" si="148"/>
        <v>11955</v>
      </c>
      <c r="C2409" s="14">
        <f t="shared" si="149"/>
        <v>199.25</v>
      </c>
      <c r="D2409" s="11">
        <f t="shared" si="150"/>
        <v>1124.9524371506539</v>
      </c>
      <c r="E2409" s="11">
        <f t="shared" si="151"/>
        <v>661.55717005254621</v>
      </c>
      <c r="F2409" s="11">
        <f>L2409</f>
        <v>661.55717005254621</v>
      </c>
      <c r="G2409" s="11">
        <f>P2409</f>
        <v>661.55717005254621</v>
      </c>
      <c r="H2409" s="24">
        <f>H2408+IF(Limit=Oui,MAX(0,K2408),K2408)</f>
        <v>661.55717005254621</v>
      </c>
      <c r="I2409" s="12">
        <f>Cp*RhoP/(J2409*RhoA)*dP/1000*MassivSS</f>
        <v>0.33878274785196416</v>
      </c>
      <c r="J2409" s="24">
        <f>IF(H2409&lt;600,425+0.773*H2409-1.69/1000*H2409^2+2.22/1000^2*H2409^3,IF(H2409&lt;735,666+13002/(738-H2409),IF(H2409&lt;900,545+17820/(H2409-731),650)))</f>
        <v>836.08789456038551</v>
      </c>
      <c r="K2409" s="12">
        <f>LambdaP*MassivSS/(dP/1000)/(J2409*RhoA)/(1+I2409/3)*(D2409-H2409)*DeltaT-(EXP(I2409/10)-1)*(D2409-D2408)</f>
        <v>0.16110623187209491</v>
      </c>
      <c r="L2409" s="24">
        <f>L2408+IF(Limit=Oui,MAX(0,O2408),O2408)</f>
        <v>661.55717005254621</v>
      </c>
      <c r="M2409" s="12">
        <f>Cp*RhoP/(N2409*RhoA)*dP/1000*MassivW</f>
        <v>0.33878274785196416</v>
      </c>
      <c r="N2409" s="24">
        <f>IF(L2409&lt;600,425+0.773*L2409-1.69/1000*L2409^2+2.22/1000^2*L2409^3,IF(L2409&lt;735,666+13002/(738-L2409),IF(L2409&lt;900,545+17820/(L2409-731),650)))</f>
        <v>836.08789456038551</v>
      </c>
      <c r="O2409" s="12">
        <f>LambdaP*MassivW/(dP/1000)/(N2409*RhoA)/(1+M2409/3)*(D2409-L2409)*DeltaT-(EXP(M2409/10)-1)*(D2409-D2408)</f>
        <v>0.16110623187209491</v>
      </c>
      <c r="P2409" s="24">
        <f>P2408+IF(Limit=Oui,MAX(0,S2408),S2408)</f>
        <v>661.55717005254621</v>
      </c>
      <c r="Q2409" s="12">
        <f>Cp*RhoP/(R2409*RhoA)*dP/1000*MassivSI</f>
        <v>0.33878274785196416</v>
      </c>
      <c r="R2409" s="24">
        <f>IF(P2409&lt;600,425+0.773*P2409-1.69/1000*P2409^2+2.22/1000^2*P2409^3,IF(P2409&lt;735,666+13002/(738-P2409),IF(P2409&lt;900,545+17820/(P2409-731),650)))</f>
        <v>836.08789456038551</v>
      </c>
      <c r="S2409" s="12">
        <f>LambdaP*MassivSI/(dP/1000)/(R2409*RhoA)/(1+Q2409/3)*(D2409-P2409)*DeltaT-(EXP(Q2409/10)-1)*(D2409-D2408)</f>
        <v>0.16110623187209491</v>
      </c>
    </row>
    <row r="2410" spans="2:19" x14ac:dyDescent="0.25">
      <c r="B2410" s="3">
        <f t="shared" si="148"/>
        <v>11960</v>
      </c>
      <c r="C2410" s="14">
        <f t="shared" si="149"/>
        <v>199.33333333333334</v>
      </c>
      <c r="D2410" s="11">
        <f t="shared" si="150"/>
        <v>1125.0150496029887</v>
      </c>
      <c r="E2410" s="11">
        <f t="shared" si="151"/>
        <v>661.71827628441827</v>
      </c>
      <c r="F2410" s="11">
        <f>L2410</f>
        <v>661.71827628441827</v>
      </c>
      <c r="G2410" s="11">
        <f>P2410</f>
        <v>661.71827628441827</v>
      </c>
      <c r="H2410" s="24">
        <f>H2409+IF(Limit=Oui,MAX(0,K2409),K2409)</f>
        <v>661.71827628441827</v>
      </c>
      <c r="I2410" s="12">
        <f>Cp*RhoP/(J2410*RhoA)*dP/1000*MassivSS</f>
        <v>0.33863725286028423</v>
      </c>
      <c r="J2410" s="24">
        <f>IF(H2410&lt;600,425+0.773*H2410-1.69/1000*H2410^2+2.22/1000^2*H2410^3,IF(H2410&lt;735,666+13002/(738-H2410),IF(H2410&lt;900,545+17820/(H2410-731),650)))</f>
        <v>836.44711847989004</v>
      </c>
      <c r="K2410" s="12">
        <f>LambdaP*MassivSS/(dP/1000)/(J2410*RhoA)/(1+I2410/3)*(D2410-H2410)*DeltaT-(EXP(I2410/10)-1)*(D2410-D2409)</f>
        <v>0.16101038359630201</v>
      </c>
      <c r="L2410" s="24">
        <f>L2409+IF(Limit=Oui,MAX(0,O2409),O2409)</f>
        <v>661.71827628441827</v>
      </c>
      <c r="M2410" s="12">
        <f>Cp*RhoP/(N2410*RhoA)*dP/1000*MassivW</f>
        <v>0.33863725286028423</v>
      </c>
      <c r="N2410" s="24">
        <f>IF(L2410&lt;600,425+0.773*L2410-1.69/1000*L2410^2+2.22/1000^2*L2410^3,IF(L2410&lt;735,666+13002/(738-L2410),IF(L2410&lt;900,545+17820/(L2410-731),650)))</f>
        <v>836.44711847989004</v>
      </c>
      <c r="O2410" s="12">
        <f>LambdaP*MassivW/(dP/1000)/(N2410*RhoA)/(1+M2410/3)*(D2410-L2410)*DeltaT-(EXP(M2410/10)-1)*(D2410-D2409)</f>
        <v>0.16101038359630201</v>
      </c>
      <c r="P2410" s="24">
        <f>P2409+IF(Limit=Oui,MAX(0,S2409),S2409)</f>
        <v>661.71827628441827</v>
      </c>
      <c r="Q2410" s="12">
        <f>Cp*RhoP/(R2410*RhoA)*dP/1000*MassivSI</f>
        <v>0.33863725286028423</v>
      </c>
      <c r="R2410" s="24">
        <f>IF(P2410&lt;600,425+0.773*P2410-1.69/1000*P2410^2+2.22/1000^2*P2410^3,IF(P2410&lt;735,666+13002/(738-P2410),IF(P2410&lt;900,545+17820/(P2410-731),650)))</f>
        <v>836.44711847989004</v>
      </c>
      <c r="S2410" s="12">
        <f>LambdaP*MassivSI/(dP/1000)/(R2410*RhoA)/(1+Q2410/3)*(D2410-P2410)*DeltaT-(EXP(Q2410/10)-1)*(D2410-D2409)</f>
        <v>0.16101038359630201</v>
      </c>
    </row>
    <row r="2411" spans="2:19" x14ac:dyDescent="0.25">
      <c r="B2411" s="3">
        <f t="shared" si="148"/>
        <v>11965</v>
      </c>
      <c r="C2411" s="14">
        <f t="shared" si="149"/>
        <v>199.41666666666666</v>
      </c>
      <c r="D2411" s="11">
        <f t="shared" si="150"/>
        <v>1125.077635901416</v>
      </c>
      <c r="E2411" s="11">
        <f t="shared" si="151"/>
        <v>661.87928666801452</v>
      </c>
      <c r="F2411" s="11">
        <f>L2411</f>
        <v>661.87928666801452</v>
      </c>
      <c r="G2411" s="11">
        <f>P2411</f>
        <v>661.87928666801452</v>
      </c>
      <c r="H2411" s="24">
        <f>H2410+IF(Limit=Oui,MAX(0,K2410),K2410)</f>
        <v>661.87928666801452</v>
      </c>
      <c r="I2411" s="12">
        <f>Cp*RhoP/(J2411*RhoA)*dP/1000*MassivSS</f>
        <v>0.33849135470846214</v>
      </c>
      <c r="J2411" s="24">
        <f>IF(H2411&lt;600,425+0.773*H2411-1.69/1000*H2411^2+2.22/1000^2*H2411^3,IF(H2411&lt;735,666+13002/(738-H2411),IF(H2411&lt;900,545+17820/(H2411-731),650)))</f>
        <v>836.80764789071725</v>
      </c>
      <c r="K2411" s="12">
        <f>LambdaP*MassivSS/(dP/1000)/(J2411*RhoA)/(1+I2411/3)*(D2411-H2411)*DeltaT-(EXP(I2411/10)-1)*(D2411-D2410)</f>
        <v>0.16091440767465343</v>
      </c>
      <c r="L2411" s="24">
        <f>L2410+IF(Limit=Oui,MAX(0,O2410),O2410)</f>
        <v>661.87928666801452</v>
      </c>
      <c r="M2411" s="12">
        <f>Cp*RhoP/(N2411*RhoA)*dP/1000*MassivW</f>
        <v>0.33849135470846214</v>
      </c>
      <c r="N2411" s="24">
        <f>IF(L2411&lt;600,425+0.773*L2411-1.69/1000*L2411^2+2.22/1000^2*L2411^3,IF(L2411&lt;735,666+13002/(738-L2411),IF(L2411&lt;900,545+17820/(L2411-731),650)))</f>
        <v>836.80764789071725</v>
      </c>
      <c r="O2411" s="12">
        <f>LambdaP*MassivW/(dP/1000)/(N2411*RhoA)/(1+M2411/3)*(D2411-L2411)*DeltaT-(EXP(M2411/10)-1)*(D2411-D2410)</f>
        <v>0.16091440767465343</v>
      </c>
      <c r="P2411" s="24">
        <f>P2410+IF(Limit=Oui,MAX(0,S2410),S2410)</f>
        <v>661.87928666801452</v>
      </c>
      <c r="Q2411" s="12">
        <f>Cp*RhoP/(R2411*RhoA)*dP/1000*MassivSI</f>
        <v>0.33849135470846214</v>
      </c>
      <c r="R2411" s="24">
        <f>IF(P2411&lt;600,425+0.773*P2411-1.69/1000*P2411^2+2.22/1000^2*P2411^3,IF(P2411&lt;735,666+13002/(738-P2411),IF(P2411&lt;900,545+17820/(P2411-731),650)))</f>
        <v>836.80764789071725</v>
      </c>
      <c r="S2411" s="12">
        <f>LambdaP*MassivSI/(dP/1000)/(R2411*RhoA)/(1+Q2411/3)*(D2411-P2411)*DeltaT-(EXP(Q2411/10)-1)*(D2411-D2410)</f>
        <v>0.16091440767465343</v>
      </c>
    </row>
    <row r="2412" spans="2:19" x14ac:dyDescent="0.25">
      <c r="B2412" s="3">
        <f t="shared" si="148"/>
        <v>11970</v>
      </c>
      <c r="C2412" s="14">
        <f t="shared" si="149"/>
        <v>199.5</v>
      </c>
      <c r="D2412" s="11">
        <f t="shared" si="150"/>
        <v>1125.1401960677765</v>
      </c>
      <c r="E2412" s="11">
        <f t="shared" si="151"/>
        <v>662.0402010756892</v>
      </c>
      <c r="F2412" s="11">
        <f>L2412</f>
        <v>662.0402010756892</v>
      </c>
      <c r="G2412" s="11">
        <f>P2412</f>
        <v>662.0402010756892</v>
      </c>
      <c r="H2412" s="24">
        <f>H2411+IF(Limit=Oui,MAX(0,K2411),K2411)</f>
        <v>662.0402010756892</v>
      </c>
      <c r="I2412" s="12">
        <f>Cp*RhoP/(J2412*RhoA)*dP/1000*MassivSS</f>
        <v>0.33834505191259212</v>
      </c>
      <c r="J2412" s="24">
        <f>IF(H2412&lt;600,425+0.773*H2412-1.69/1000*H2412^2+2.22/1000^2*H2412^3,IF(H2412&lt;735,666+13002/(738-H2412),IF(H2412&lt;900,545+17820/(H2412-731),650)))</f>
        <v>837.16948944211504</v>
      </c>
      <c r="K2412" s="12">
        <f>LambdaP*MassivSS/(dP/1000)/(J2412*RhoA)/(1+I2412/3)*(D2412-H2412)*DeltaT-(EXP(I2412/10)-1)*(D2412-D2411)</f>
        <v>0.16081830356535384</v>
      </c>
      <c r="L2412" s="24">
        <f>L2411+IF(Limit=Oui,MAX(0,O2411),O2411)</f>
        <v>662.0402010756892</v>
      </c>
      <c r="M2412" s="12">
        <f>Cp*RhoP/(N2412*RhoA)*dP/1000*MassivW</f>
        <v>0.33834505191259212</v>
      </c>
      <c r="N2412" s="24">
        <f>IF(L2412&lt;600,425+0.773*L2412-1.69/1000*L2412^2+2.22/1000^2*L2412^3,IF(L2412&lt;735,666+13002/(738-L2412),IF(L2412&lt;900,545+17820/(L2412-731),650)))</f>
        <v>837.16948944211504</v>
      </c>
      <c r="O2412" s="12">
        <f>LambdaP*MassivW/(dP/1000)/(N2412*RhoA)/(1+M2412/3)*(D2412-L2412)*DeltaT-(EXP(M2412/10)-1)*(D2412-D2411)</f>
        <v>0.16081830356535384</v>
      </c>
      <c r="P2412" s="24">
        <f>P2411+IF(Limit=Oui,MAX(0,S2411),S2411)</f>
        <v>662.0402010756892</v>
      </c>
      <c r="Q2412" s="12">
        <f>Cp*RhoP/(R2412*RhoA)*dP/1000*MassivSI</f>
        <v>0.33834505191259212</v>
      </c>
      <c r="R2412" s="24">
        <f>IF(P2412&lt;600,425+0.773*P2412-1.69/1000*P2412^2+2.22/1000^2*P2412^3,IF(P2412&lt;735,666+13002/(738-P2412),IF(P2412&lt;900,545+17820/(P2412-731),650)))</f>
        <v>837.16948944211504</v>
      </c>
      <c r="S2412" s="12">
        <f>LambdaP*MassivSI/(dP/1000)/(R2412*RhoA)/(1+Q2412/3)*(D2412-P2412)*DeltaT-(EXP(Q2412/10)-1)*(D2412-D2411)</f>
        <v>0.16081830356535384</v>
      </c>
    </row>
    <row r="2413" spans="2:19" x14ac:dyDescent="0.25">
      <c r="B2413" s="3">
        <f t="shared" si="148"/>
        <v>11975</v>
      </c>
      <c r="C2413" s="14">
        <f t="shared" si="149"/>
        <v>199.58333333333334</v>
      </c>
      <c r="D2413" s="11">
        <f t="shared" si="150"/>
        <v>1125.2027301238832</v>
      </c>
      <c r="E2413" s="11">
        <f t="shared" si="151"/>
        <v>662.2010193792546</v>
      </c>
      <c r="F2413" s="11">
        <f>L2413</f>
        <v>662.2010193792546</v>
      </c>
      <c r="G2413" s="11">
        <f>P2413</f>
        <v>662.2010193792546</v>
      </c>
      <c r="H2413" s="24">
        <f>H2412+IF(Limit=Oui,MAX(0,K2412),K2412)</f>
        <v>662.2010193792546</v>
      </c>
      <c r="I2413" s="12">
        <f>Cp*RhoP/(J2413*RhoA)*dP/1000*MassivSS</f>
        <v>0.33819834298246776</v>
      </c>
      <c r="J2413" s="24">
        <f>IF(H2413&lt;600,425+0.773*H2413-1.69/1000*H2413^2+2.22/1000^2*H2413^3,IF(H2413&lt;735,666+13002/(738-H2413),IF(H2413&lt;900,545+17820/(H2413-731),650)))</f>
        <v>837.53264982618362</v>
      </c>
      <c r="K2413" s="12">
        <f>LambdaP*MassivSS/(dP/1000)/(J2413*RhoA)/(1+I2413/3)*(D2413-H2413)*DeltaT-(EXP(I2413/10)-1)*(D2413-D2412)</f>
        <v>0.16072207072411257</v>
      </c>
      <c r="L2413" s="24">
        <f>L2412+IF(Limit=Oui,MAX(0,O2412),O2412)</f>
        <v>662.2010193792546</v>
      </c>
      <c r="M2413" s="12">
        <f>Cp*RhoP/(N2413*RhoA)*dP/1000*MassivW</f>
        <v>0.33819834298246776</v>
      </c>
      <c r="N2413" s="24">
        <f>IF(L2413&lt;600,425+0.773*L2413-1.69/1000*L2413^2+2.22/1000^2*L2413^3,IF(L2413&lt;735,666+13002/(738-L2413),IF(L2413&lt;900,545+17820/(L2413-731),650)))</f>
        <v>837.53264982618362</v>
      </c>
      <c r="O2413" s="12">
        <f>LambdaP*MassivW/(dP/1000)/(N2413*RhoA)/(1+M2413/3)*(D2413-L2413)*DeltaT-(EXP(M2413/10)-1)*(D2413-D2412)</f>
        <v>0.16072207072411257</v>
      </c>
      <c r="P2413" s="24">
        <f>P2412+IF(Limit=Oui,MAX(0,S2412),S2412)</f>
        <v>662.2010193792546</v>
      </c>
      <c r="Q2413" s="12">
        <f>Cp*RhoP/(R2413*RhoA)*dP/1000*MassivSI</f>
        <v>0.33819834298246776</v>
      </c>
      <c r="R2413" s="24">
        <f>IF(P2413&lt;600,425+0.773*P2413-1.69/1000*P2413^2+2.22/1000^2*P2413^3,IF(P2413&lt;735,666+13002/(738-P2413),IF(P2413&lt;900,545+17820/(P2413-731),650)))</f>
        <v>837.53264982618362</v>
      </c>
      <c r="S2413" s="12">
        <f>LambdaP*MassivSI/(dP/1000)/(R2413*RhoA)/(1+Q2413/3)*(D2413-P2413)*DeltaT-(EXP(Q2413/10)-1)*(D2413-D2412)</f>
        <v>0.16072207072411257</v>
      </c>
    </row>
    <row r="2414" spans="2:19" x14ac:dyDescent="0.25">
      <c r="B2414" s="3">
        <f t="shared" si="148"/>
        <v>11980</v>
      </c>
      <c r="C2414" s="14">
        <f t="shared" si="149"/>
        <v>199.66666666666666</v>
      </c>
      <c r="D2414" s="11">
        <f t="shared" si="150"/>
        <v>1125.2652380915217</v>
      </c>
      <c r="E2414" s="11">
        <f t="shared" si="151"/>
        <v>662.36174144997869</v>
      </c>
      <c r="F2414" s="11">
        <f>L2414</f>
        <v>662.36174144997869</v>
      </c>
      <c r="G2414" s="11">
        <f>P2414</f>
        <v>662.36174144997869</v>
      </c>
      <c r="H2414" s="24">
        <f>H2413+IF(Limit=Oui,MAX(0,K2413),K2413)</f>
        <v>662.36174144997869</v>
      </c>
      <c r="I2414" s="12">
        <f>Cp*RhoP/(J2414*RhoA)*dP/1000*MassivSS</f>
        <v>0.33805122642155527</v>
      </c>
      <c r="J2414" s="24">
        <f>IF(H2414&lt;600,425+0.773*H2414-1.69/1000*H2414^2+2.22/1000^2*H2414^3,IF(H2414&lt;735,666+13002/(738-H2414),IF(H2414&lt;900,545+17820/(H2414-731),650)))</f>
        <v>837.89713577820521</v>
      </c>
      <c r="K2414" s="12">
        <f>LambdaP*MassivSS/(dP/1000)/(J2414*RhoA)/(1+I2414/3)*(D2414-H2414)*DeltaT-(EXP(I2414/10)-1)*(D2414-D2413)</f>
        <v>0.16062570860405315</v>
      </c>
      <c r="L2414" s="24">
        <f>L2413+IF(Limit=Oui,MAX(0,O2413),O2413)</f>
        <v>662.36174144997869</v>
      </c>
      <c r="M2414" s="12">
        <f>Cp*RhoP/(N2414*RhoA)*dP/1000*MassivW</f>
        <v>0.33805122642155527</v>
      </c>
      <c r="N2414" s="24">
        <f>IF(L2414&lt;600,425+0.773*L2414-1.69/1000*L2414^2+2.22/1000^2*L2414^3,IF(L2414&lt;735,666+13002/(738-L2414),IF(L2414&lt;900,545+17820/(L2414-731),650)))</f>
        <v>837.89713577820521</v>
      </c>
      <c r="O2414" s="12">
        <f>LambdaP*MassivW/(dP/1000)/(N2414*RhoA)/(1+M2414/3)*(D2414-L2414)*DeltaT-(EXP(M2414/10)-1)*(D2414-D2413)</f>
        <v>0.16062570860405315</v>
      </c>
      <c r="P2414" s="24">
        <f>P2413+IF(Limit=Oui,MAX(0,S2413),S2413)</f>
        <v>662.36174144997869</v>
      </c>
      <c r="Q2414" s="12">
        <f>Cp*RhoP/(R2414*RhoA)*dP/1000*MassivSI</f>
        <v>0.33805122642155527</v>
      </c>
      <c r="R2414" s="24">
        <f>IF(P2414&lt;600,425+0.773*P2414-1.69/1000*P2414^2+2.22/1000^2*P2414^3,IF(P2414&lt;735,666+13002/(738-P2414),IF(P2414&lt;900,545+17820/(P2414-731),650)))</f>
        <v>837.89713577820521</v>
      </c>
      <c r="S2414" s="12">
        <f>LambdaP*MassivSI/(dP/1000)/(R2414*RhoA)/(1+Q2414/3)*(D2414-P2414)*DeltaT-(EXP(Q2414/10)-1)*(D2414-D2413)</f>
        <v>0.16062570860405315</v>
      </c>
    </row>
    <row r="2415" spans="2:19" x14ac:dyDescent="0.25">
      <c r="B2415" s="3">
        <f t="shared" si="148"/>
        <v>11985</v>
      </c>
      <c r="C2415" s="14">
        <f t="shared" si="149"/>
        <v>199.75</v>
      </c>
      <c r="D2415" s="11">
        <f t="shared" si="150"/>
        <v>1125.327719992451</v>
      </c>
      <c r="E2415" s="11">
        <f t="shared" si="151"/>
        <v>662.52236715858271</v>
      </c>
      <c r="F2415" s="11">
        <f>L2415</f>
        <v>662.52236715858271</v>
      </c>
      <c r="G2415" s="11">
        <f>P2415</f>
        <v>662.52236715858271</v>
      </c>
      <c r="H2415" s="24">
        <f>H2414+IF(Limit=Oui,MAX(0,K2414),K2414)</f>
        <v>662.52236715858271</v>
      </c>
      <c r="I2415" s="12">
        <f>Cp*RhoP/(J2415*RhoA)*dP/1000*MassivSS</f>
        <v>0.33790370072696768</v>
      </c>
      <c r="J2415" s="24">
        <f>IF(H2415&lt;600,425+0.773*H2415-1.69/1000*H2415^2+2.22/1000^2*H2415^3,IF(H2415&lt;735,666+13002/(738-H2415),IF(H2415&lt;900,545+17820/(H2415-731),650)))</f>
        <v>838.26295407697705</v>
      </c>
      <c r="K2415" s="12">
        <f>LambdaP*MassivSS/(dP/1000)/(J2415*RhoA)/(1+I2415/3)*(D2415-H2415)*DeltaT-(EXP(I2415/10)-1)*(D2415-D2414)</f>
        <v>0.16052921665573297</v>
      </c>
      <c r="L2415" s="24">
        <f>L2414+IF(Limit=Oui,MAX(0,O2414),O2414)</f>
        <v>662.52236715858271</v>
      </c>
      <c r="M2415" s="12">
        <f>Cp*RhoP/(N2415*RhoA)*dP/1000*MassivW</f>
        <v>0.33790370072696768</v>
      </c>
      <c r="N2415" s="24">
        <f>IF(L2415&lt;600,425+0.773*L2415-1.69/1000*L2415^2+2.22/1000^2*L2415^3,IF(L2415&lt;735,666+13002/(738-L2415),IF(L2415&lt;900,545+17820/(L2415-731),650)))</f>
        <v>838.26295407697705</v>
      </c>
      <c r="O2415" s="12">
        <f>LambdaP*MassivW/(dP/1000)/(N2415*RhoA)/(1+M2415/3)*(D2415-L2415)*DeltaT-(EXP(M2415/10)-1)*(D2415-D2414)</f>
        <v>0.16052921665573297</v>
      </c>
      <c r="P2415" s="24">
        <f>P2414+IF(Limit=Oui,MAX(0,S2414),S2414)</f>
        <v>662.52236715858271</v>
      </c>
      <c r="Q2415" s="12">
        <f>Cp*RhoP/(R2415*RhoA)*dP/1000*MassivSI</f>
        <v>0.33790370072696768</v>
      </c>
      <c r="R2415" s="24">
        <f>IF(P2415&lt;600,425+0.773*P2415-1.69/1000*P2415^2+2.22/1000^2*P2415^3,IF(P2415&lt;735,666+13002/(738-P2415),IF(P2415&lt;900,545+17820/(P2415-731),650)))</f>
        <v>838.26295407697705</v>
      </c>
      <c r="S2415" s="12">
        <f>LambdaP*MassivSI/(dP/1000)/(R2415*RhoA)/(1+Q2415/3)*(D2415-P2415)*DeltaT-(EXP(Q2415/10)-1)*(D2415-D2414)</f>
        <v>0.16052921665573297</v>
      </c>
    </row>
    <row r="2416" spans="2:19" x14ac:dyDescent="0.25">
      <c r="B2416" s="3">
        <f t="shared" si="148"/>
        <v>11990</v>
      </c>
      <c r="C2416" s="14">
        <f t="shared" si="149"/>
        <v>199.83333333333334</v>
      </c>
      <c r="D2416" s="11">
        <f t="shared" si="150"/>
        <v>1125.3901758484017</v>
      </c>
      <c r="E2416" s="11">
        <f t="shared" si="151"/>
        <v>662.68289637523844</v>
      </c>
      <c r="F2416" s="11">
        <f>L2416</f>
        <v>662.68289637523844</v>
      </c>
      <c r="G2416" s="11">
        <f>P2416</f>
        <v>662.68289637523844</v>
      </c>
      <c r="H2416" s="24">
        <f>H2415+IF(Limit=Oui,MAX(0,K2415),K2415)</f>
        <v>662.68289637523844</v>
      </c>
      <c r="I2416" s="12">
        <f>Cp*RhoP/(J2416*RhoA)*dP/1000*MassivSS</f>
        <v>0.33775576438943777</v>
      </c>
      <c r="J2416" s="24">
        <f>IF(H2416&lt;600,425+0.773*H2416-1.69/1000*H2416^2+2.22/1000^2*H2416^3,IF(H2416&lt;735,666+13002/(738-H2416),IF(H2416&lt;900,545+17820/(H2416-731),650)))</f>
        <v>838.6301115451472</v>
      </c>
      <c r="K2416" s="12">
        <f>LambdaP*MassivSS/(dP/1000)/(J2416*RhoA)/(1+I2416/3)*(D2416-H2416)*DeltaT-(EXP(I2416/10)-1)*(D2416-D2415)</f>
        <v>0.16043259432716178</v>
      </c>
      <c r="L2416" s="24">
        <f>L2415+IF(Limit=Oui,MAX(0,O2415),O2415)</f>
        <v>662.68289637523844</v>
      </c>
      <c r="M2416" s="12">
        <f>Cp*RhoP/(N2416*RhoA)*dP/1000*MassivW</f>
        <v>0.33775576438943777</v>
      </c>
      <c r="N2416" s="24">
        <f>IF(L2416&lt;600,425+0.773*L2416-1.69/1000*L2416^2+2.22/1000^2*L2416^3,IF(L2416&lt;735,666+13002/(738-L2416),IF(L2416&lt;900,545+17820/(L2416-731),650)))</f>
        <v>838.6301115451472</v>
      </c>
      <c r="O2416" s="12">
        <f>LambdaP*MassivW/(dP/1000)/(N2416*RhoA)/(1+M2416/3)*(D2416-L2416)*DeltaT-(EXP(M2416/10)-1)*(D2416-D2415)</f>
        <v>0.16043259432716178</v>
      </c>
      <c r="P2416" s="24">
        <f>P2415+IF(Limit=Oui,MAX(0,S2415),S2415)</f>
        <v>662.68289637523844</v>
      </c>
      <c r="Q2416" s="12">
        <f>Cp*RhoP/(R2416*RhoA)*dP/1000*MassivSI</f>
        <v>0.33775576438943777</v>
      </c>
      <c r="R2416" s="24">
        <f>IF(P2416&lt;600,425+0.773*P2416-1.69/1000*P2416^2+2.22/1000^2*P2416^3,IF(P2416&lt;735,666+13002/(738-P2416),IF(P2416&lt;900,545+17820/(P2416-731),650)))</f>
        <v>838.6301115451472</v>
      </c>
      <c r="S2416" s="12">
        <f>LambdaP*MassivSI/(dP/1000)/(R2416*RhoA)/(1+Q2416/3)*(D2416-P2416)*DeltaT-(EXP(Q2416/10)-1)*(D2416-D2415)</f>
        <v>0.16043259432716178</v>
      </c>
    </row>
    <row r="2417" spans="2:19" x14ac:dyDescent="0.25">
      <c r="B2417" s="3">
        <f t="shared" si="148"/>
        <v>11995</v>
      </c>
      <c r="C2417" s="14">
        <f t="shared" si="149"/>
        <v>199.91666666666666</v>
      </c>
      <c r="D2417" s="11">
        <f t="shared" si="150"/>
        <v>1125.4526056810787</v>
      </c>
      <c r="E2417" s="11">
        <f t="shared" si="151"/>
        <v>662.84332896956562</v>
      </c>
      <c r="F2417" s="11">
        <f>L2417</f>
        <v>662.84332896956562</v>
      </c>
      <c r="G2417" s="11">
        <f>P2417</f>
        <v>662.84332896956562</v>
      </c>
      <c r="H2417" s="24">
        <f>H2416+IF(Limit=Oui,MAX(0,K2416),K2416)</f>
        <v>662.84332896956562</v>
      </c>
      <c r="I2417" s="12">
        <f>Cp*RhoP/(J2417*RhoA)*dP/1000*MassivSS</f>
        <v>0.33760741589329235</v>
      </c>
      <c r="J2417" s="24">
        <f>IF(H2417&lt;600,425+0.773*H2417-1.69/1000*H2417^2+2.22/1000^2*H2417^3,IF(H2417&lt;735,666+13002/(738-H2417),IF(H2417&lt;900,545+17820/(H2417-731),650)))</f>
        <v>838.99861504955288</v>
      </c>
      <c r="K2417" s="12">
        <f>LambdaP*MassivSS/(dP/1000)/(J2417*RhoA)/(1+I2417/3)*(D2417-H2417)*DeltaT-(EXP(I2417/10)-1)*(D2417-D2416)</f>
        <v>0.16033584106368914</v>
      </c>
      <c r="L2417" s="24">
        <f>L2416+IF(Limit=Oui,MAX(0,O2416),O2416)</f>
        <v>662.84332896956562</v>
      </c>
      <c r="M2417" s="12">
        <f>Cp*RhoP/(N2417*RhoA)*dP/1000*MassivW</f>
        <v>0.33760741589329235</v>
      </c>
      <c r="N2417" s="24">
        <f>IF(L2417&lt;600,425+0.773*L2417-1.69/1000*L2417^2+2.22/1000^2*L2417^3,IF(L2417&lt;735,666+13002/(738-L2417),IF(L2417&lt;900,545+17820/(L2417-731),650)))</f>
        <v>838.99861504955288</v>
      </c>
      <c r="O2417" s="12">
        <f>LambdaP*MassivW/(dP/1000)/(N2417*RhoA)/(1+M2417/3)*(D2417-L2417)*DeltaT-(EXP(M2417/10)-1)*(D2417-D2416)</f>
        <v>0.16033584106368914</v>
      </c>
      <c r="P2417" s="24">
        <f>P2416+IF(Limit=Oui,MAX(0,S2416),S2416)</f>
        <v>662.84332896956562</v>
      </c>
      <c r="Q2417" s="12">
        <f>Cp*RhoP/(R2417*RhoA)*dP/1000*MassivSI</f>
        <v>0.33760741589329235</v>
      </c>
      <c r="R2417" s="24">
        <f>IF(P2417&lt;600,425+0.773*P2417-1.69/1000*P2417^2+2.22/1000^2*P2417^3,IF(P2417&lt;735,666+13002/(738-P2417),IF(P2417&lt;900,545+17820/(P2417-731),650)))</f>
        <v>838.99861504955288</v>
      </c>
      <c r="S2417" s="12">
        <f>LambdaP*MassivSI/(dP/1000)/(R2417*RhoA)/(1+Q2417/3)*(D2417-P2417)*DeltaT-(EXP(Q2417/10)-1)*(D2417-D2416)</f>
        <v>0.16033584106368914</v>
      </c>
    </row>
    <row r="2418" spans="2:19" x14ac:dyDescent="0.25">
      <c r="B2418" s="3">
        <f t="shared" si="148"/>
        <v>12000</v>
      </c>
      <c r="C2418" s="14">
        <f t="shared" si="149"/>
        <v>200</v>
      </c>
      <c r="D2418" s="11">
        <f t="shared" si="150"/>
        <v>1125.5150095121583</v>
      </c>
      <c r="E2418" s="11">
        <f t="shared" si="151"/>
        <v>663.00366481062929</v>
      </c>
      <c r="F2418" s="11">
        <f>L2418</f>
        <v>663.00366481062929</v>
      </c>
      <c r="G2418" s="11">
        <f>P2418</f>
        <v>663.00366481062929</v>
      </c>
      <c r="H2418" s="24">
        <f>H2417+IF(Limit=Oui,MAX(0,K2417),K2417)</f>
        <v>663.00366481062929</v>
      </c>
      <c r="I2418" s="12">
        <f>Cp*RhoP/(J2418*RhoA)*dP/1000*MassivSS</f>
        <v>0.33745865371642519</v>
      </c>
      <c r="J2418" s="24">
        <f>IF(H2418&lt;600,425+0.773*H2418-1.69/1000*H2418^2+2.22/1000^2*H2418^3,IF(H2418&lt;735,666+13002/(738-H2418),IF(H2418&lt;900,545+17820/(H2418-731),650)))</f>
        <v>839.36847150156188</v>
      </c>
      <c r="K2418" s="12">
        <f>LambdaP*MassivSS/(dP/1000)/(J2418*RhoA)/(1+I2418/3)*(D2418-H2418)*DeltaT-(EXP(I2418/10)-1)*(D2418-D2417)</f>
        <v>0.16023895630815504</v>
      </c>
      <c r="L2418" s="24">
        <f>L2417+IF(Limit=Oui,MAX(0,O2417),O2417)</f>
        <v>663.00366481062929</v>
      </c>
      <c r="M2418" s="12">
        <f>Cp*RhoP/(N2418*RhoA)*dP/1000*MassivW</f>
        <v>0.33745865371642519</v>
      </c>
      <c r="N2418" s="24">
        <f>IF(L2418&lt;600,425+0.773*L2418-1.69/1000*L2418^2+2.22/1000^2*L2418^3,IF(L2418&lt;735,666+13002/(738-L2418),IF(L2418&lt;900,545+17820/(L2418-731),650)))</f>
        <v>839.36847150156188</v>
      </c>
      <c r="O2418" s="12">
        <f>LambdaP*MassivW/(dP/1000)/(N2418*RhoA)/(1+M2418/3)*(D2418-L2418)*DeltaT-(EXP(M2418/10)-1)*(D2418-D2417)</f>
        <v>0.16023895630815504</v>
      </c>
      <c r="P2418" s="24">
        <f>P2417+IF(Limit=Oui,MAX(0,S2417),S2417)</f>
        <v>663.00366481062929</v>
      </c>
      <c r="Q2418" s="12">
        <f>Cp*RhoP/(R2418*RhoA)*dP/1000*MassivSI</f>
        <v>0.33745865371642519</v>
      </c>
      <c r="R2418" s="24">
        <f>IF(P2418&lt;600,425+0.773*P2418-1.69/1000*P2418^2+2.22/1000^2*P2418^3,IF(P2418&lt;735,666+13002/(738-P2418),IF(P2418&lt;900,545+17820/(P2418-731),650)))</f>
        <v>839.36847150156188</v>
      </c>
      <c r="S2418" s="12">
        <f>LambdaP*MassivSI/(dP/1000)/(R2418*RhoA)/(1+Q2418/3)*(D2418-P2418)*DeltaT-(EXP(Q2418/10)-1)*(D2418-D2417)</f>
        <v>0.16023895630815504</v>
      </c>
    </row>
    <row r="2419" spans="2:19" x14ac:dyDescent="0.25">
      <c r="B2419" s="3">
        <f t="shared" si="148"/>
        <v>12005</v>
      </c>
      <c r="C2419" s="14">
        <f t="shared" si="149"/>
        <v>200.08333333333334</v>
      </c>
      <c r="D2419" s="11">
        <f t="shared" si="150"/>
        <v>1125.5773873632909</v>
      </c>
      <c r="E2419" s="11">
        <f t="shared" si="151"/>
        <v>663.16390376693744</v>
      </c>
      <c r="F2419" s="11">
        <f>L2419</f>
        <v>663.16390376693744</v>
      </c>
      <c r="G2419" s="11">
        <f>P2419</f>
        <v>663.16390376693744</v>
      </c>
      <c r="H2419" s="24">
        <f>H2418+IF(Limit=Oui,MAX(0,K2418),K2418)</f>
        <v>663.16390376693744</v>
      </c>
      <c r="I2419" s="12">
        <f>Cp*RhoP/(J2419*RhoA)*dP/1000*MassivSS</f>
        <v>0.3373094763302707</v>
      </c>
      <c r="J2419" s="24">
        <f>IF(H2419&lt;600,425+0.773*H2419-1.69/1000*H2419^2+2.22/1000^2*H2419^3,IF(H2419&lt;735,666+13002/(738-H2419),IF(H2419&lt;900,545+17820/(H2419-731),650)))</f>
        <v>839.73968785741818</v>
      </c>
      <c r="K2419" s="12">
        <f>LambdaP*MassivSS/(dP/1000)/(J2419*RhoA)/(1+I2419/3)*(D2419-H2419)*DeltaT-(EXP(I2419/10)-1)*(D2419-D2418)</f>
        <v>0.16014193950068362</v>
      </c>
      <c r="L2419" s="24">
        <f>L2418+IF(Limit=Oui,MAX(0,O2418),O2418)</f>
        <v>663.16390376693744</v>
      </c>
      <c r="M2419" s="12">
        <f>Cp*RhoP/(N2419*RhoA)*dP/1000*MassivW</f>
        <v>0.3373094763302707</v>
      </c>
      <c r="N2419" s="24">
        <f>IF(L2419&lt;600,425+0.773*L2419-1.69/1000*L2419^2+2.22/1000^2*L2419^3,IF(L2419&lt;735,666+13002/(738-L2419),IF(L2419&lt;900,545+17820/(L2419-731),650)))</f>
        <v>839.73968785741818</v>
      </c>
      <c r="O2419" s="12">
        <f>LambdaP*MassivW/(dP/1000)/(N2419*RhoA)/(1+M2419/3)*(D2419-L2419)*DeltaT-(EXP(M2419/10)-1)*(D2419-D2418)</f>
        <v>0.16014193950068362</v>
      </c>
      <c r="P2419" s="24">
        <f>P2418+IF(Limit=Oui,MAX(0,S2418),S2418)</f>
        <v>663.16390376693744</v>
      </c>
      <c r="Q2419" s="12">
        <f>Cp*RhoP/(R2419*RhoA)*dP/1000*MassivSI</f>
        <v>0.3373094763302707</v>
      </c>
      <c r="R2419" s="24">
        <f>IF(P2419&lt;600,425+0.773*P2419-1.69/1000*P2419^2+2.22/1000^2*P2419^3,IF(P2419&lt;735,666+13002/(738-P2419),IF(P2419&lt;900,545+17820/(P2419-731),650)))</f>
        <v>839.73968785741818</v>
      </c>
      <c r="S2419" s="12">
        <f>LambdaP*MassivSI/(dP/1000)/(R2419*RhoA)/(1+Q2419/3)*(D2419-P2419)*DeltaT-(EXP(Q2419/10)-1)*(D2419-D2418)</f>
        <v>0.16014193950068362</v>
      </c>
    </row>
    <row r="2420" spans="2:19" x14ac:dyDescent="0.25">
      <c r="B2420" s="3">
        <f t="shared" si="148"/>
        <v>12010</v>
      </c>
      <c r="C2420" s="14">
        <f t="shared" si="149"/>
        <v>200.16666666666666</v>
      </c>
      <c r="D2420" s="11">
        <f t="shared" si="150"/>
        <v>1125.6397392560993</v>
      </c>
      <c r="E2420" s="11">
        <f t="shared" si="151"/>
        <v>663.32404570643814</v>
      </c>
      <c r="F2420" s="11">
        <f>L2420</f>
        <v>663.32404570643814</v>
      </c>
      <c r="G2420" s="11">
        <f>P2420</f>
        <v>663.32404570643814</v>
      </c>
      <c r="H2420" s="24">
        <f>H2419+IF(Limit=Oui,MAX(0,K2419),K2419)</f>
        <v>663.32404570643814</v>
      </c>
      <c r="I2420" s="12">
        <f>Cp*RhoP/(J2420*RhoA)*dP/1000*MassivSS</f>
        <v>0.33715988219977705</v>
      </c>
      <c r="J2420" s="24">
        <f>IF(H2420&lt;600,425+0.773*H2420-1.69/1000*H2420^2+2.22/1000^2*H2420^3,IF(H2420&lt;735,666+13002/(738-H2420),IF(H2420&lt;900,545+17820/(H2420-731),650)))</f>
        <v>840.11227111858898</v>
      </c>
      <c r="K2420" s="12">
        <f>LambdaP*MassivSS/(dP/1000)/(J2420*RhoA)/(1+I2420/3)*(D2420-H2420)*DeltaT-(EXP(I2420/10)-1)*(D2420-D2419)</f>
        <v>0.16004479007884162</v>
      </c>
      <c r="L2420" s="24">
        <f>L2419+IF(Limit=Oui,MAX(0,O2419),O2419)</f>
        <v>663.32404570643814</v>
      </c>
      <c r="M2420" s="12">
        <f>Cp*RhoP/(N2420*RhoA)*dP/1000*MassivW</f>
        <v>0.33715988219977705</v>
      </c>
      <c r="N2420" s="24">
        <f>IF(L2420&lt;600,425+0.773*L2420-1.69/1000*L2420^2+2.22/1000^2*L2420^3,IF(L2420&lt;735,666+13002/(738-L2420),IF(L2420&lt;900,545+17820/(L2420-731),650)))</f>
        <v>840.11227111858898</v>
      </c>
      <c r="O2420" s="12">
        <f>LambdaP*MassivW/(dP/1000)/(N2420*RhoA)/(1+M2420/3)*(D2420-L2420)*DeltaT-(EXP(M2420/10)-1)*(D2420-D2419)</f>
        <v>0.16004479007884162</v>
      </c>
      <c r="P2420" s="24">
        <f>P2419+IF(Limit=Oui,MAX(0,S2419),S2419)</f>
        <v>663.32404570643814</v>
      </c>
      <c r="Q2420" s="12">
        <f>Cp*RhoP/(R2420*RhoA)*dP/1000*MassivSI</f>
        <v>0.33715988219977705</v>
      </c>
      <c r="R2420" s="24">
        <f>IF(P2420&lt;600,425+0.773*P2420-1.69/1000*P2420^2+2.22/1000^2*P2420^3,IF(P2420&lt;735,666+13002/(738-P2420),IF(P2420&lt;900,545+17820/(P2420-731),650)))</f>
        <v>840.11227111858898</v>
      </c>
      <c r="S2420" s="12">
        <f>LambdaP*MassivSI/(dP/1000)/(R2420*RhoA)/(1+Q2420/3)*(D2420-P2420)*DeltaT-(EXP(Q2420/10)-1)*(D2420-D2419)</f>
        <v>0.16004479007884162</v>
      </c>
    </row>
    <row r="2421" spans="2:19" x14ac:dyDescent="0.25">
      <c r="B2421" s="3">
        <f t="shared" si="148"/>
        <v>12015</v>
      </c>
      <c r="C2421" s="14">
        <f t="shared" si="149"/>
        <v>200.25</v>
      </c>
      <c r="D2421" s="11">
        <f t="shared" si="150"/>
        <v>1125.7020652121798</v>
      </c>
      <c r="E2421" s="11">
        <f t="shared" si="151"/>
        <v>663.48409049651696</v>
      </c>
      <c r="F2421" s="11">
        <f>L2421</f>
        <v>663.48409049651696</v>
      </c>
      <c r="G2421" s="11">
        <f>P2421</f>
        <v>663.48409049651696</v>
      </c>
      <c r="H2421" s="24">
        <f>H2420+IF(Limit=Oui,MAX(0,K2420),K2420)</f>
        <v>663.48409049651696</v>
      </c>
      <c r="I2421" s="12">
        <f>Cp*RhoP/(J2421*RhoA)*dP/1000*MassivSS</f>
        <v>0.33700986978338032</v>
      </c>
      <c r="J2421" s="24">
        <f>IF(H2421&lt;600,425+0.773*H2421-1.69/1000*H2421^2+2.22/1000^2*H2421^3,IF(H2421&lt;735,666+13002/(738-H2421),IF(H2421&lt;900,545+17820/(H2421-731),650)))</f>
        <v>840.4862283321155</v>
      </c>
      <c r="K2421" s="12">
        <f>LambdaP*MassivSS/(dP/1000)/(J2421*RhoA)/(1+I2421/3)*(D2421-H2421)*DeltaT-(EXP(I2421/10)-1)*(D2421-D2420)</f>
        <v>0.15994750747751793</v>
      </c>
      <c r="L2421" s="24">
        <f>L2420+IF(Limit=Oui,MAX(0,O2420),O2420)</f>
        <v>663.48409049651696</v>
      </c>
      <c r="M2421" s="12">
        <f>Cp*RhoP/(N2421*RhoA)*dP/1000*MassivW</f>
        <v>0.33700986978338032</v>
      </c>
      <c r="N2421" s="24">
        <f>IF(L2421&lt;600,425+0.773*L2421-1.69/1000*L2421^2+2.22/1000^2*L2421^3,IF(L2421&lt;735,666+13002/(738-L2421),IF(L2421&lt;900,545+17820/(L2421-731),650)))</f>
        <v>840.4862283321155</v>
      </c>
      <c r="O2421" s="12">
        <f>LambdaP*MassivW/(dP/1000)/(N2421*RhoA)/(1+M2421/3)*(D2421-L2421)*DeltaT-(EXP(M2421/10)-1)*(D2421-D2420)</f>
        <v>0.15994750747751793</v>
      </c>
      <c r="P2421" s="24">
        <f>P2420+IF(Limit=Oui,MAX(0,S2420),S2420)</f>
        <v>663.48409049651696</v>
      </c>
      <c r="Q2421" s="12">
        <f>Cp*RhoP/(R2421*RhoA)*dP/1000*MassivSI</f>
        <v>0.33700986978338032</v>
      </c>
      <c r="R2421" s="24">
        <f>IF(P2421&lt;600,425+0.773*P2421-1.69/1000*P2421^2+2.22/1000^2*P2421^3,IF(P2421&lt;735,666+13002/(738-P2421),IF(P2421&lt;900,545+17820/(P2421-731),650)))</f>
        <v>840.4862283321155</v>
      </c>
      <c r="S2421" s="12">
        <f>LambdaP*MassivSI/(dP/1000)/(R2421*RhoA)/(1+Q2421/3)*(D2421-P2421)*DeltaT-(EXP(Q2421/10)-1)*(D2421-D2420)</f>
        <v>0.15994750747751793</v>
      </c>
    </row>
    <row r="2422" spans="2:19" x14ac:dyDescent="0.25">
      <c r="B2422" s="3">
        <f t="shared" si="148"/>
        <v>12020</v>
      </c>
      <c r="C2422" s="14">
        <f t="shared" si="149"/>
        <v>200.33333333333334</v>
      </c>
      <c r="D2422" s="11">
        <f t="shared" si="150"/>
        <v>1125.764365253101</v>
      </c>
      <c r="E2422" s="11">
        <f t="shared" si="151"/>
        <v>663.64403800399452</v>
      </c>
      <c r="F2422" s="11">
        <f>L2422</f>
        <v>663.64403800399452</v>
      </c>
      <c r="G2422" s="11">
        <f>P2422</f>
        <v>663.64403800399452</v>
      </c>
      <c r="H2422" s="24">
        <f>H2421+IF(Limit=Oui,MAX(0,K2421),K2421)</f>
        <v>663.64403800399452</v>
      </c>
      <c r="I2422" s="12">
        <f>Cp*RhoP/(J2422*RhoA)*dP/1000*MassivSS</f>
        <v>0.33685943753297615</v>
      </c>
      <c r="J2422" s="24">
        <f>IF(H2422&lt;600,425+0.773*H2422-1.69/1000*H2422^2+2.22/1000^2*H2422^3,IF(H2422&lt;735,666+13002/(738-H2422),IF(H2422&lt;900,545+17820/(H2422-731),650)))</f>
        <v>840.8615665909681</v>
      </c>
      <c r="K2422" s="12">
        <f>LambdaP*MassivSS/(dP/1000)/(J2422*RhoA)/(1+I2422/3)*(D2422-H2422)*DeltaT-(EXP(I2422/10)-1)*(D2422-D2421)</f>
        <v>0.1598500911289803</v>
      </c>
      <c r="L2422" s="24">
        <f>L2421+IF(Limit=Oui,MAX(0,O2421),O2421)</f>
        <v>663.64403800399452</v>
      </c>
      <c r="M2422" s="12">
        <f>Cp*RhoP/(N2422*RhoA)*dP/1000*MassivW</f>
        <v>0.33685943753297615</v>
      </c>
      <c r="N2422" s="24">
        <f>IF(L2422&lt;600,425+0.773*L2422-1.69/1000*L2422^2+2.22/1000^2*L2422^3,IF(L2422&lt;735,666+13002/(738-L2422),IF(L2422&lt;900,545+17820/(L2422-731),650)))</f>
        <v>840.8615665909681</v>
      </c>
      <c r="O2422" s="12">
        <f>LambdaP*MassivW/(dP/1000)/(N2422*RhoA)/(1+M2422/3)*(D2422-L2422)*DeltaT-(EXP(M2422/10)-1)*(D2422-D2421)</f>
        <v>0.1598500911289803</v>
      </c>
      <c r="P2422" s="24">
        <f>P2421+IF(Limit=Oui,MAX(0,S2421),S2421)</f>
        <v>663.64403800399452</v>
      </c>
      <c r="Q2422" s="12">
        <f>Cp*RhoP/(R2422*RhoA)*dP/1000*MassivSI</f>
        <v>0.33685943753297615</v>
      </c>
      <c r="R2422" s="24">
        <f>IF(P2422&lt;600,425+0.773*P2422-1.69/1000*P2422^2+2.22/1000^2*P2422^3,IF(P2422&lt;735,666+13002/(738-P2422),IF(P2422&lt;900,545+17820/(P2422-731),650)))</f>
        <v>840.8615665909681</v>
      </c>
      <c r="S2422" s="12">
        <f>LambdaP*MassivSI/(dP/1000)/(R2422*RhoA)/(1+Q2422/3)*(D2422-P2422)*DeltaT-(EXP(Q2422/10)-1)*(D2422-D2421)</f>
        <v>0.1598500911289803</v>
      </c>
    </row>
    <row r="2423" spans="2:19" x14ac:dyDescent="0.25">
      <c r="B2423" s="3">
        <f t="shared" si="148"/>
        <v>12025</v>
      </c>
      <c r="C2423" s="14">
        <f t="shared" si="149"/>
        <v>200.41666666666666</v>
      </c>
      <c r="D2423" s="11">
        <f t="shared" si="150"/>
        <v>1125.8266394004049</v>
      </c>
      <c r="E2423" s="11">
        <f t="shared" si="151"/>
        <v>663.80388809512351</v>
      </c>
      <c r="F2423" s="11">
        <f>L2423</f>
        <v>663.80388809512351</v>
      </c>
      <c r="G2423" s="11">
        <f>P2423</f>
        <v>663.80388809512351</v>
      </c>
      <c r="H2423" s="24">
        <f>H2422+IF(Limit=Oui,MAX(0,K2422),K2422)</f>
        <v>663.80388809512351</v>
      </c>
      <c r="I2423" s="12">
        <f>Cp*RhoP/(J2423*RhoA)*dP/1000*MassivSS</f>
        <v>0.3367085838938948</v>
      </c>
      <c r="J2423" s="24">
        <f>IF(H2423&lt;600,425+0.773*H2423-1.69/1000*H2423^2+2.22/1000^2*H2423^3,IF(H2423&lt;735,666+13002/(738-H2423),IF(H2423&lt;900,545+17820/(H2423-731),650)))</f>
        <v>841.23829303440164</v>
      </c>
      <c r="K2423" s="12">
        <f>LambdaP*MassivSS/(dP/1000)/(J2423*RhoA)/(1+I2423/3)*(D2423-H2423)*DeltaT-(EXP(I2423/10)-1)*(D2423-D2422)</f>
        <v>0.15975254046280157</v>
      </c>
      <c r="L2423" s="24">
        <f>L2422+IF(Limit=Oui,MAX(0,O2422),O2422)</f>
        <v>663.80388809512351</v>
      </c>
      <c r="M2423" s="12">
        <f>Cp*RhoP/(N2423*RhoA)*dP/1000*MassivW</f>
        <v>0.3367085838938948</v>
      </c>
      <c r="N2423" s="24">
        <f>IF(L2423&lt;600,425+0.773*L2423-1.69/1000*L2423^2+2.22/1000^2*L2423^3,IF(L2423&lt;735,666+13002/(738-L2423),IF(L2423&lt;900,545+17820/(L2423-731),650)))</f>
        <v>841.23829303440164</v>
      </c>
      <c r="O2423" s="12">
        <f>LambdaP*MassivW/(dP/1000)/(N2423*RhoA)/(1+M2423/3)*(D2423-L2423)*DeltaT-(EXP(M2423/10)-1)*(D2423-D2422)</f>
        <v>0.15975254046280157</v>
      </c>
      <c r="P2423" s="24">
        <f>P2422+IF(Limit=Oui,MAX(0,S2422),S2422)</f>
        <v>663.80388809512351</v>
      </c>
      <c r="Q2423" s="12">
        <f>Cp*RhoP/(R2423*RhoA)*dP/1000*MassivSI</f>
        <v>0.3367085838938948</v>
      </c>
      <c r="R2423" s="24">
        <f>IF(P2423&lt;600,425+0.773*P2423-1.69/1000*P2423^2+2.22/1000^2*P2423^3,IF(P2423&lt;735,666+13002/(738-P2423),IF(P2423&lt;900,545+17820/(P2423-731),650)))</f>
        <v>841.23829303440164</v>
      </c>
      <c r="S2423" s="12">
        <f>LambdaP*MassivSI/(dP/1000)/(R2423*RhoA)/(1+Q2423/3)*(D2423-P2423)*DeltaT-(EXP(Q2423/10)-1)*(D2423-D2422)</f>
        <v>0.15975254046280157</v>
      </c>
    </row>
    <row r="2424" spans="2:19" x14ac:dyDescent="0.25">
      <c r="B2424" s="3">
        <f t="shared" si="148"/>
        <v>12030</v>
      </c>
      <c r="C2424" s="14">
        <f t="shared" si="149"/>
        <v>200.5</v>
      </c>
      <c r="D2424" s="11">
        <f t="shared" si="150"/>
        <v>1125.8888876756073</v>
      </c>
      <c r="E2424" s="11">
        <f t="shared" si="151"/>
        <v>663.96364063558633</v>
      </c>
      <c r="F2424" s="11">
        <f>L2424</f>
        <v>663.96364063558633</v>
      </c>
      <c r="G2424" s="11">
        <f>P2424</f>
        <v>663.96364063558633</v>
      </c>
      <c r="H2424" s="24">
        <f>H2423+IF(Limit=Oui,MAX(0,K2423),K2423)</f>
        <v>663.96364063558633</v>
      </c>
      <c r="I2424" s="12">
        <f>Cp*RhoP/(J2424*RhoA)*dP/1000*MassivSS</f>
        <v>0.33655730730487299</v>
      </c>
      <c r="J2424" s="24">
        <f>IF(H2424&lt;600,425+0.773*H2424-1.69/1000*H2424^2+2.22/1000^2*H2424^3,IF(H2424&lt;735,666+13002/(738-H2424),IF(H2424&lt;900,545+17820/(H2424-731),650)))</f>
        <v>841.61641484831762</v>
      </c>
      <c r="K2424" s="12">
        <f>LambdaP*MassivSS/(dP/1000)/(J2424*RhoA)/(1+I2424/3)*(D2424-H2424)*DeltaT-(EXP(I2424/10)-1)*(D2424-D2423)</f>
        <v>0.15965485490587028</v>
      </c>
      <c r="L2424" s="24">
        <f>L2423+IF(Limit=Oui,MAX(0,O2423),O2423)</f>
        <v>663.96364063558633</v>
      </c>
      <c r="M2424" s="12">
        <f>Cp*RhoP/(N2424*RhoA)*dP/1000*MassivW</f>
        <v>0.33655730730487299</v>
      </c>
      <c r="N2424" s="24">
        <f>IF(L2424&lt;600,425+0.773*L2424-1.69/1000*L2424^2+2.22/1000^2*L2424^3,IF(L2424&lt;735,666+13002/(738-L2424),IF(L2424&lt;900,545+17820/(L2424-731),650)))</f>
        <v>841.61641484831762</v>
      </c>
      <c r="O2424" s="12">
        <f>LambdaP*MassivW/(dP/1000)/(N2424*RhoA)/(1+M2424/3)*(D2424-L2424)*DeltaT-(EXP(M2424/10)-1)*(D2424-D2423)</f>
        <v>0.15965485490587028</v>
      </c>
      <c r="P2424" s="24">
        <f>P2423+IF(Limit=Oui,MAX(0,S2423),S2423)</f>
        <v>663.96364063558633</v>
      </c>
      <c r="Q2424" s="12">
        <f>Cp*RhoP/(R2424*RhoA)*dP/1000*MassivSI</f>
        <v>0.33655730730487299</v>
      </c>
      <c r="R2424" s="24">
        <f>IF(P2424&lt;600,425+0.773*P2424-1.69/1000*P2424^2+2.22/1000^2*P2424^3,IF(P2424&lt;735,666+13002/(738-P2424),IF(P2424&lt;900,545+17820/(P2424-731),650)))</f>
        <v>841.61641484831762</v>
      </c>
      <c r="S2424" s="12">
        <f>LambdaP*MassivSI/(dP/1000)/(R2424*RhoA)/(1+Q2424/3)*(D2424-P2424)*DeltaT-(EXP(Q2424/10)-1)*(D2424-D2423)</f>
        <v>0.15965485490587028</v>
      </c>
    </row>
    <row r="2425" spans="2:19" x14ac:dyDescent="0.25">
      <c r="B2425" s="3">
        <f t="shared" si="148"/>
        <v>12035</v>
      </c>
      <c r="C2425" s="14">
        <f t="shared" si="149"/>
        <v>200.58333333333334</v>
      </c>
      <c r="D2425" s="11">
        <f t="shared" si="150"/>
        <v>1125.951110100196</v>
      </c>
      <c r="E2425" s="11">
        <f t="shared" si="151"/>
        <v>664.12329549049218</v>
      </c>
      <c r="F2425" s="11">
        <f>L2425</f>
        <v>664.12329549049218</v>
      </c>
      <c r="G2425" s="11">
        <f>P2425</f>
        <v>664.12329549049218</v>
      </c>
      <c r="H2425" s="24">
        <f>H2424+IF(Limit=Oui,MAX(0,K2424),K2424)</f>
        <v>664.12329549049218</v>
      </c>
      <c r="I2425" s="12">
        <f>Cp*RhoP/(J2425*RhoA)*dP/1000*MassivSS</f>
        <v>0.3364056061980274</v>
      </c>
      <c r="J2425" s="24">
        <f>IF(H2425&lt;600,425+0.773*H2425-1.69/1000*H2425^2+2.22/1000^2*H2425^3,IF(H2425&lt;735,666+13002/(738-H2425),IF(H2425&lt;900,545+17820/(H2425-731),650)))</f>
        <v>841.99593926562693</v>
      </c>
      <c r="K2425" s="12">
        <f>LambdaP*MassivSS/(dP/1000)/(J2425*RhoA)/(1+I2425/3)*(D2425-H2425)*DeltaT-(EXP(I2425/10)-1)*(D2425-D2424)</f>
        <v>0.15955703388243234</v>
      </c>
      <c r="L2425" s="24">
        <f>L2424+IF(Limit=Oui,MAX(0,O2424),O2424)</f>
        <v>664.12329549049218</v>
      </c>
      <c r="M2425" s="12">
        <f>Cp*RhoP/(N2425*RhoA)*dP/1000*MassivW</f>
        <v>0.3364056061980274</v>
      </c>
      <c r="N2425" s="24">
        <f>IF(L2425&lt;600,425+0.773*L2425-1.69/1000*L2425^2+2.22/1000^2*L2425^3,IF(L2425&lt;735,666+13002/(738-L2425),IF(L2425&lt;900,545+17820/(L2425-731),650)))</f>
        <v>841.99593926562693</v>
      </c>
      <c r="O2425" s="12">
        <f>LambdaP*MassivW/(dP/1000)/(N2425*RhoA)/(1+M2425/3)*(D2425-L2425)*DeltaT-(EXP(M2425/10)-1)*(D2425-D2424)</f>
        <v>0.15955703388243234</v>
      </c>
      <c r="P2425" s="24">
        <f>P2424+IF(Limit=Oui,MAX(0,S2424),S2424)</f>
        <v>664.12329549049218</v>
      </c>
      <c r="Q2425" s="12">
        <f>Cp*RhoP/(R2425*RhoA)*dP/1000*MassivSI</f>
        <v>0.3364056061980274</v>
      </c>
      <c r="R2425" s="24">
        <f>IF(P2425&lt;600,425+0.773*P2425-1.69/1000*P2425^2+2.22/1000^2*P2425^3,IF(P2425&lt;735,666+13002/(738-P2425),IF(P2425&lt;900,545+17820/(P2425-731),650)))</f>
        <v>841.99593926562693</v>
      </c>
      <c r="S2425" s="12">
        <f>LambdaP*MassivSI/(dP/1000)/(R2425*RhoA)/(1+Q2425/3)*(D2425-P2425)*DeltaT-(EXP(Q2425/10)-1)*(D2425-D2424)</f>
        <v>0.15955703388243234</v>
      </c>
    </row>
    <row r="2426" spans="2:19" x14ac:dyDescent="0.25">
      <c r="B2426" s="3">
        <f t="shared" si="148"/>
        <v>12040</v>
      </c>
      <c r="C2426" s="14">
        <f t="shared" si="149"/>
        <v>200.66666666666666</v>
      </c>
      <c r="D2426" s="11">
        <f t="shared" si="150"/>
        <v>1126.0133066956332</v>
      </c>
      <c r="E2426" s="11">
        <f t="shared" si="151"/>
        <v>664.28285252437456</v>
      </c>
      <c r="F2426" s="11">
        <f>L2426</f>
        <v>664.28285252437456</v>
      </c>
      <c r="G2426" s="11">
        <f>P2426</f>
        <v>664.28285252437456</v>
      </c>
      <c r="H2426" s="24">
        <f>H2425+IF(Limit=Oui,MAX(0,K2425),K2425)</f>
        <v>664.28285252437456</v>
      </c>
      <c r="I2426" s="12">
        <f>Cp*RhoP/(J2426*RhoA)*dP/1000*MassivSS</f>
        <v>0.33625347899882807</v>
      </c>
      <c r="J2426" s="24">
        <f>IF(H2426&lt;600,425+0.773*H2426-1.69/1000*H2426^2+2.22/1000^2*H2426^3,IF(H2426&lt;735,666+13002/(738-H2426),IF(H2426&lt;900,545+17820/(H2426-731),650)))</f>
        <v>842.37687356661638</v>
      </c>
      <c r="K2426" s="12">
        <f>LambdaP*MassivSS/(dP/1000)/(J2426*RhoA)/(1+I2426/3)*(D2426-H2426)*DeltaT-(EXP(I2426/10)-1)*(D2426-D2425)</f>
        <v>0.1594590768139704</v>
      </c>
      <c r="L2426" s="24">
        <f>L2425+IF(Limit=Oui,MAX(0,O2425),O2425)</f>
        <v>664.28285252437456</v>
      </c>
      <c r="M2426" s="12">
        <f>Cp*RhoP/(N2426*RhoA)*dP/1000*MassivW</f>
        <v>0.33625347899882807</v>
      </c>
      <c r="N2426" s="24">
        <f>IF(L2426&lt;600,425+0.773*L2426-1.69/1000*L2426^2+2.22/1000^2*L2426^3,IF(L2426&lt;735,666+13002/(738-L2426),IF(L2426&lt;900,545+17820/(L2426-731),650)))</f>
        <v>842.37687356661638</v>
      </c>
      <c r="O2426" s="12">
        <f>LambdaP*MassivW/(dP/1000)/(N2426*RhoA)/(1+M2426/3)*(D2426-L2426)*DeltaT-(EXP(M2426/10)-1)*(D2426-D2425)</f>
        <v>0.1594590768139704</v>
      </c>
      <c r="P2426" s="24">
        <f>P2425+IF(Limit=Oui,MAX(0,S2425),S2425)</f>
        <v>664.28285252437456</v>
      </c>
      <c r="Q2426" s="12">
        <f>Cp*RhoP/(R2426*RhoA)*dP/1000*MassivSI</f>
        <v>0.33625347899882807</v>
      </c>
      <c r="R2426" s="24">
        <f>IF(P2426&lt;600,425+0.773*P2426-1.69/1000*P2426^2+2.22/1000^2*P2426^3,IF(P2426&lt;735,666+13002/(738-P2426),IF(P2426&lt;900,545+17820/(P2426-731),650)))</f>
        <v>842.37687356661638</v>
      </c>
      <c r="S2426" s="12">
        <f>LambdaP*MassivSI/(dP/1000)/(R2426*RhoA)/(1+Q2426/3)*(D2426-P2426)*DeltaT-(EXP(Q2426/10)-1)*(D2426-D2425)</f>
        <v>0.1594590768139704</v>
      </c>
    </row>
    <row r="2427" spans="2:19" x14ac:dyDescent="0.25">
      <c r="B2427" s="3">
        <f t="shared" si="148"/>
        <v>12045</v>
      </c>
      <c r="C2427" s="14">
        <f t="shared" si="149"/>
        <v>200.75</v>
      </c>
      <c r="D2427" s="11">
        <f t="shared" si="150"/>
        <v>1126.0754774833538</v>
      </c>
      <c r="E2427" s="11">
        <f t="shared" si="151"/>
        <v>664.44231160118852</v>
      </c>
      <c r="F2427" s="11">
        <f>L2427</f>
        <v>664.44231160118852</v>
      </c>
      <c r="G2427" s="11">
        <f>P2427</f>
        <v>664.44231160118852</v>
      </c>
      <c r="H2427" s="24">
        <f>H2426+IF(Limit=Oui,MAX(0,K2426),K2426)</f>
        <v>664.44231160118852</v>
      </c>
      <c r="I2427" s="12">
        <f>Cp*RhoP/(J2427*RhoA)*dP/1000*MassivSS</f>
        <v>0.33610092412607068</v>
      </c>
      <c r="J2427" s="24">
        <f>IF(H2427&lt;600,425+0.773*H2427-1.69/1000*H2427^2+2.22/1000^2*H2427^3,IF(H2427&lt;735,666+13002/(738-H2427),IF(H2427&lt;900,545+17820/(H2427-731),650)))</f>
        <v>842.75922507932</v>
      </c>
      <c r="K2427" s="12">
        <f>LambdaP*MassivSS/(dP/1000)/(J2427*RhoA)/(1+I2427/3)*(D2427-H2427)*DeltaT-(EXP(I2427/10)-1)*(D2427-D2426)</f>
        <v>0.15936098311929156</v>
      </c>
      <c r="L2427" s="24">
        <f>L2426+IF(Limit=Oui,MAX(0,O2426),O2426)</f>
        <v>664.44231160118852</v>
      </c>
      <c r="M2427" s="12">
        <f>Cp*RhoP/(N2427*RhoA)*dP/1000*MassivW</f>
        <v>0.33610092412607068</v>
      </c>
      <c r="N2427" s="24">
        <f>IF(L2427&lt;600,425+0.773*L2427-1.69/1000*L2427^2+2.22/1000^2*L2427^3,IF(L2427&lt;735,666+13002/(738-L2427),IF(L2427&lt;900,545+17820/(L2427-731),650)))</f>
        <v>842.75922507932</v>
      </c>
      <c r="O2427" s="12">
        <f>LambdaP*MassivW/(dP/1000)/(N2427*RhoA)/(1+M2427/3)*(D2427-L2427)*DeltaT-(EXP(M2427/10)-1)*(D2427-D2426)</f>
        <v>0.15936098311929156</v>
      </c>
      <c r="P2427" s="24">
        <f>P2426+IF(Limit=Oui,MAX(0,S2426),S2426)</f>
        <v>664.44231160118852</v>
      </c>
      <c r="Q2427" s="12">
        <f>Cp*RhoP/(R2427*RhoA)*dP/1000*MassivSI</f>
        <v>0.33610092412607068</v>
      </c>
      <c r="R2427" s="24">
        <f>IF(P2427&lt;600,425+0.773*P2427-1.69/1000*P2427^2+2.22/1000^2*P2427^3,IF(P2427&lt;735,666+13002/(738-P2427),IF(P2427&lt;900,545+17820/(P2427-731),650)))</f>
        <v>842.75922507932</v>
      </c>
      <c r="S2427" s="12">
        <f>LambdaP*MassivSI/(dP/1000)/(R2427*RhoA)/(1+Q2427/3)*(D2427-P2427)*DeltaT-(EXP(Q2427/10)-1)*(D2427-D2426)</f>
        <v>0.15936098311929156</v>
      </c>
    </row>
    <row r="2428" spans="2:19" x14ac:dyDescent="0.25">
      <c r="B2428" s="3">
        <f t="shared" si="148"/>
        <v>12050</v>
      </c>
      <c r="C2428" s="14">
        <f t="shared" si="149"/>
        <v>200.83333333333334</v>
      </c>
      <c r="D2428" s="11">
        <f t="shared" si="150"/>
        <v>1126.1376224847659</v>
      </c>
      <c r="E2428" s="11">
        <f t="shared" si="151"/>
        <v>664.60167258430783</v>
      </c>
      <c r="F2428" s="11">
        <f>L2428</f>
        <v>664.60167258430783</v>
      </c>
      <c r="G2428" s="11">
        <f>P2428</f>
        <v>664.60167258430783</v>
      </c>
      <c r="H2428" s="24">
        <f>H2427+IF(Limit=Oui,MAX(0,K2427),K2427)</f>
        <v>664.60167258430783</v>
      </c>
      <c r="I2428" s="12">
        <f>Cp*RhoP/(J2428*RhoA)*dP/1000*MassivSS</f>
        <v>0.3359479399918503</v>
      </c>
      <c r="J2428" s="24">
        <f>IF(H2428&lt;600,425+0.773*H2428-1.69/1000*H2428^2+2.22/1000^2*H2428^3,IF(H2428&lt;735,666+13002/(738-H2428),IF(H2428&lt;900,545+17820/(H2428-731),650)))</f>
        <v>843.14300117989126</v>
      </c>
      <c r="K2428" s="12">
        <f>LambdaP*MassivSS/(dP/1000)/(J2428*RhoA)/(1+I2428/3)*(D2428-H2428)*DeltaT-(EXP(I2428/10)-1)*(D2428-D2427)</f>
        <v>0.1592627522144687</v>
      </c>
      <c r="L2428" s="24">
        <f>L2427+IF(Limit=Oui,MAX(0,O2427),O2427)</f>
        <v>664.60167258430783</v>
      </c>
      <c r="M2428" s="12">
        <f>Cp*RhoP/(N2428*RhoA)*dP/1000*MassivW</f>
        <v>0.3359479399918503</v>
      </c>
      <c r="N2428" s="24">
        <f>IF(L2428&lt;600,425+0.773*L2428-1.69/1000*L2428^2+2.22/1000^2*L2428^3,IF(L2428&lt;735,666+13002/(738-L2428),IF(L2428&lt;900,545+17820/(L2428-731),650)))</f>
        <v>843.14300117989126</v>
      </c>
      <c r="O2428" s="12">
        <f>LambdaP*MassivW/(dP/1000)/(N2428*RhoA)/(1+M2428/3)*(D2428-L2428)*DeltaT-(EXP(M2428/10)-1)*(D2428-D2427)</f>
        <v>0.1592627522144687</v>
      </c>
      <c r="P2428" s="24">
        <f>P2427+IF(Limit=Oui,MAX(0,S2427),S2427)</f>
        <v>664.60167258430783</v>
      </c>
      <c r="Q2428" s="12">
        <f>Cp*RhoP/(R2428*RhoA)*dP/1000*MassivSI</f>
        <v>0.3359479399918503</v>
      </c>
      <c r="R2428" s="24">
        <f>IF(P2428&lt;600,425+0.773*P2428-1.69/1000*P2428^2+2.22/1000^2*P2428^3,IF(P2428&lt;735,666+13002/(738-P2428),IF(P2428&lt;900,545+17820/(P2428-731),650)))</f>
        <v>843.14300117989126</v>
      </c>
      <c r="S2428" s="12">
        <f>LambdaP*MassivSI/(dP/1000)/(R2428*RhoA)/(1+Q2428/3)*(D2428-P2428)*DeltaT-(EXP(Q2428/10)-1)*(D2428-D2427)</f>
        <v>0.1592627522144687</v>
      </c>
    </row>
    <row r="2429" spans="2:19" x14ac:dyDescent="0.25">
      <c r="B2429" s="3">
        <f t="shared" si="148"/>
        <v>12055</v>
      </c>
      <c r="C2429" s="14">
        <f t="shared" si="149"/>
        <v>200.91666666666666</v>
      </c>
      <c r="D2429" s="11">
        <f t="shared" si="150"/>
        <v>1126.1997417212513</v>
      </c>
      <c r="E2429" s="11">
        <f t="shared" si="151"/>
        <v>664.76093533652227</v>
      </c>
      <c r="F2429" s="11">
        <f>L2429</f>
        <v>664.76093533652227</v>
      </c>
      <c r="G2429" s="11">
        <f>P2429</f>
        <v>664.76093533652227</v>
      </c>
      <c r="H2429" s="24">
        <f>H2428+IF(Limit=Oui,MAX(0,K2428),K2428)</f>
        <v>664.76093533652227</v>
      </c>
      <c r="I2429" s="12">
        <f>Cp*RhoP/(J2429*RhoA)*dP/1000*MassivSS</f>
        <v>0.33579452500153373</v>
      </c>
      <c r="J2429" s="24">
        <f>IF(H2429&lt;600,425+0.773*H2429-1.69/1000*H2429^2+2.22/1000^2*H2429^3,IF(H2429&lt;735,666+13002/(738-H2429),IF(H2429&lt;900,545+17820/(H2429-731),650)))</f>
        <v>843.52820929298036</v>
      </c>
      <c r="K2429" s="12">
        <f>LambdaP*MassivSS/(dP/1000)/(J2429*RhoA)/(1+I2429/3)*(D2429-H2429)*DeltaT-(EXP(I2429/10)-1)*(D2429-D2428)</f>
        <v>0.15916438351282003</v>
      </c>
      <c r="L2429" s="24">
        <f>L2428+IF(Limit=Oui,MAX(0,O2428),O2428)</f>
        <v>664.76093533652227</v>
      </c>
      <c r="M2429" s="12">
        <f>Cp*RhoP/(N2429*RhoA)*dP/1000*MassivW</f>
        <v>0.33579452500153373</v>
      </c>
      <c r="N2429" s="24">
        <f>IF(L2429&lt;600,425+0.773*L2429-1.69/1000*L2429^2+2.22/1000^2*L2429^3,IF(L2429&lt;735,666+13002/(738-L2429),IF(L2429&lt;900,545+17820/(L2429-731),650)))</f>
        <v>843.52820929298036</v>
      </c>
      <c r="O2429" s="12">
        <f>LambdaP*MassivW/(dP/1000)/(N2429*RhoA)/(1+M2429/3)*(D2429-L2429)*DeltaT-(EXP(M2429/10)-1)*(D2429-D2428)</f>
        <v>0.15916438351282003</v>
      </c>
      <c r="P2429" s="24">
        <f>P2428+IF(Limit=Oui,MAX(0,S2428),S2428)</f>
        <v>664.76093533652227</v>
      </c>
      <c r="Q2429" s="12">
        <f>Cp*RhoP/(R2429*RhoA)*dP/1000*MassivSI</f>
        <v>0.33579452500153373</v>
      </c>
      <c r="R2429" s="24">
        <f>IF(P2429&lt;600,425+0.773*P2429-1.69/1000*P2429^2+2.22/1000^2*P2429^3,IF(P2429&lt;735,666+13002/(738-P2429),IF(P2429&lt;900,545+17820/(P2429-731),650)))</f>
        <v>843.52820929298036</v>
      </c>
      <c r="S2429" s="12">
        <f>LambdaP*MassivSI/(dP/1000)/(R2429*RhoA)/(1+Q2429/3)*(D2429-P2429)*DeltaT-(EXP(Q2429/10)-1)*(D2429-D2428)</f>
        <v>0.15916438351282003</v>
      </c>
    </row>
    <row r="2430" spans="2:19" x14ac:dyDescent="0.25">
      <c r="B2430" s="3">
        <f t="shared" si="148"/>
        <v>12060</v>
      </c>
      <c r="C2430" s="14">
        <f t="shared" si="149"/>
        <v>201</v>
      </c>
      <c r="D2430" s="11">
        <f t="shared" si="150"/>
        <v>1126.2618352141651</v>
      </c>
      <c r="E2430" s="11">
        <f t="shared" si="151"/>
        <v>664.92009972003507</v>
      </c>
      <c r="F2430" s="11">
        <f>L2430</f>
        <v>664.92009972003507</v>
      </c>
      <c r="G2430" s="11">
        <f>P2430</f>
        <v>664.92009972003507</v>
      </c>
      <c r="H2430" s="24">
        <f>H2429+IF(Limit=Oui,MAX(0,K2429),K2429)</f>
        <v>664.92009972003507</v>
      </c>
      <c r="I2430" s="12">
        <f>Cp*RhoP/(J2430*RhoA)*dP/1000*MassivSS</f>
        <v>0.33564067755373245</v>
      </c>
      <c r="J2430" s="24">
        <f>IF(H2430&lt;600,425+0.773*H2430-1.69/1000*H2430^2+2.22/1000^2*H2430^3,IF(H2430&lt;735,666+13002/(738-H2430),IF(H2430&lt;900,545+17820/(H2430-731),650)))</f>
        <v>843.91485689211504</v>
      </c>
      <c r="K2430" s="12">
        <f>LambdaP*MassivSS/(dP/1000)/(J2430*RhoA)/(1+I2430/3)*(D2430-H2430)*DeltaT-(EXP(I2430/10)-1)*(D2430-D2429)</f>
        <v>0.15906587642491932</v>
      </c>
      <c r="L2430" s="24">
        <f>L2429+IF(Limit=Oui,MAX(0,O2429),O2429)</f>
        <v>664.92009972003507</v>
      </c>
      <c r="M2430" s="12">
        <f>Cp*RhoP/(N2430*RhoA)*dP/1000*MassivW</f>
        <v>0.33564067755373245</v>
      </c>
      <c r="N2430" s="24">
        <f>IF(L2430&lt;600,425+0.773*L2430-1.69/1000*L2430^2+2.22/1000^2*L2430^3,IF(L2430&lt;735,666+13002/(738-L2430),IF(L2430&lt;900,545+17820/(L2430-731),650)))</f>
        <v>843.91485689211504</v>
      </c>
      <c r="O2430" s="12">
        <f>LambdaP*MassivW/(dP/1000)/(N2430*RhoA)/(1+M2430/3)*(D2430-L2430)*DeltaT-(EXP(M2430/10)-1)*(D2430-D2429)</f>
        <v>0.15906587642491932</v>
      </c>
      <c r="P2430" s="24">
        <f>P2429+IF(Limit=Oui,MAX(0,S2429),S2429)</f>
        <v>664.92009972003507</v>
      </c>
      <c r="Q2430" s="12">
        <f>Cp*RhoP/(R2430*RhoA)*dP/1000*MassivSI</f>
        <v>0.33564067755373245</v>
      </c>
      <c r="R2430" s="24">
        <f>IF(P2430&lt;600,425+0.773*P2430-1.69/1000*P2430^2+2.22/1000^2*P2430^3,IF(P2430&lt;735,666+13002/(738-P2430),IF(P2430&lt;900,545+17820/(P2430-731),650)))</f>
        <v>843.91485689211504</v>
      </c>
      <c r="S2430" s="12">
        <f>LambdaP*MassivSI/(dP/1000)/(R2430*RhoA)/(1+Q2430/3)*(D2430-P2430)*DeltaT-(EXP(Q2430/10)-1)*(D2430-D2429)</f>
        <v>0.15906587642491932</v>
      </c>
    </row>
    <row r="2431" spans="2:19" x14ac:dyDescent="0.25">
      <c r="B2431" s="3">
        <f t="shared" si="148"/>
        <v>12065</v>
      </c>
      <c r="C2431" s="14">
        <f t="shared" si="149"/>
        <v>201.08333333333334</v>
      </c>
      <c r="D2431" s="11">
        <f t="shared" si="150"/>
        <v>1126.3239029848357</v>
      </c>
      <c r="E2431" s="11">
        <f t="shared" si="151"/>
        <v>665.07916559646003</v>
      </c>
      <c r="F2431" s="11">
        <f>L2431</f>
        <v>665.07916559646003</v>
      </c>
      <c r="G2431" s="11">
        <f>P2431</f>
        <v>665.07916559646003</v>
      </c>
      <c r="H2431" s="24">
        <f>H2430+IF(Limit=Oui,MAX(0,K2430),K2430)</f>
        <v>665.07916559646003</v>
      </c>
      <c r="I2431" s="12">
        <f>Cp*RhoP/(J2431*RhoA)*dP/1000*MassivSS</f>
        <v>0.33548639604027575</v>
      </c>
      <c r="J2431" s="24">
        <f>IF(H2431&lt;600,425+0.773*H2431-1.69/1000*H2431^2+2.22/1000^2*H2431^3,IF(H2431&lt;735,666+13002/(738-H2431),IF(H2431&lt;900,545+17820/(H2431-731),650)))</f>
        <v>844.3029515000834</v>
      </c>
      <c r="K2431" s="12">
        <f>LambdaP*MassivSS/(dP/1000)/(J2431*RhoA)/(1+I2431/3)*(D2431-H2431)*DeltaT-(EXP(I2431/10)-1)*(D2431-D2430)</f>
        <v>0.15896723035858359</v>
      </c>
      <c r="L2431" s="24">
        <f>L2430+IF(Limit=Oui,MAX(0,O2430),O2430)</f>
        <v>665.07916559646003</v>
      </c>
      <c r="M2431" s="12">
        <f>Cp*RhoP/(N2431*RhoA)*dP/1000*MassivW</f>
        <v>0.33548639604027575</v>
      </c>
      <c r="N2431" s="24">
        <f>IF(L2431&lt;600,425+0.773*L2431-1.69/1000*L2431^2+2.22/1000^2*L2431^3,IF(L2431&lt;735,666+13002/(738-L2431),IF(L2431&lt;900,545+17820/(L2431-731),650)))</f>
        <v>844.3029515000834</v>
      </c>
      <c r="O2431" s="12">
        <f>LambdaP*MassivW/(dP/1000)/(N2431*RhoA)/(1+M2431/3)*(D2431-L2431)*DeltaT-(EXP(M2431/10)-1)*(D2431-D2430)</f>
        <v>0.15896723035858359</v>
      </c>
      <c r="P2431" s="24">
        <f>P2430+IF(Limit=Oui,MAX(0,S2430),S2430)</f>
        <v>665.07916559646003</v>
      </c>
      <c r="Q2431" s="12">
        <f>Cp*RhoP/(R2431*RhoA)*dP/1000*MassivSI</f>
        <v>0.33548639604027575</v>
      </c>
      <c r="R2431" s="24">
        <f>IF(P2431&lt;600,425+0.773*P2431-1.69/1000*P2431^2+2.22/1000^2*P2431^3,IF(P2431&lt;735,666+13002/(738-P2431),IF(P2431&lt;900,545+17820/(P2431-731),650)))</f>
        <v>844.3029515000834</v>
      </c>
      <c r="S2431" s="12">
        <f>LambdaP*MassivSI/(dP/1000)/(R2431*RhoA)/(1+Q2431/3)*(D2431-P2431)*DeltaT-(EXP(Q2431/10)-1)*(D2431-D2430)</f>
        <v>0.15896723035858359</v>
      </c>
    </row>
    <row r="2432" spans="2:19" x14ac:dyDescent="0.25">
      <c r="B2432" s="3">
        <f t="shared" si="148"/>
        <v>12070</v>
      </c>
      <c r="C2432" s="14">
        <f t="shared" si="149"/>
        <v>201.16666666666666</v>
      </c>
      <c r="D2432" s="11">
        <f t="shared" si="150"/>
        <v>1126.3859450545656</v>
      </c>
      <c r="E2432" s="11">
        <f t="shared" si="151"/>
        <v>665.23813282681863</v>
      </c>
      <c r="F2432" s="11">
        <f>L2432</f>
        <v>665.23813282681863</v>
      </c>
      <c r="G2432" s="11">
        <f>P2432</f>
        <v>665.23813282681863</v>
      </c>
      <c r="H2432" s="24">
        <f>H2431+IF(Limit=Oui,MAX(0,K2431),K2431)</f>
        <v>665.23813282681863</v>
      </c>
      <c r="I2432" s="12">
        <f>Cp*RhoP/(J2432*RhoA)*dP/1000*MassivSS</f>
        <v>0.33533167884618309</v>
      </c>
      <c r="J2432" s="24">
        <f>IF(H2432&lt;600,425+0.773*H2432-1.69/1000*H2432^2+2.22/1000^2*H2432^3,IF(H2432&lt;735,666+13002/(738-H2432),IF(H2432&lt;900,545+17820/(H2432-731),650)))</f>
        <v>844.69250068932104</v>
      </c>
      <c r="K2432" s="12">
        <f>LambdaP*MassivSS/(dP/1000)/(J2432*RhoA)/(1+I2432/3)*(D2432-H2432)*DeltaT-(EXP(I2432/10)-1)*(D2432-D2431)</f>
        <v>0.15886844471882169</v>
      </c>
      <c r="L2432" s="24">
        <f>L2431+IF(Limit=Oui,MAX(0,O2431),O2431)</f>
        <v>665.23813282681863</v>
      </c>
      <c r="M2432" s="12">
        <f>Cp*RhoP/(N2432*RhoA)*dP/1000*MassivW</f>
        <v>0.33533167884618309</v>
      </c>
      <c r="N2432" s="24">
        <f>IF(L2432&lt;600,425+0.773*L2432-1.69/1000*L2432^2+2.22/1000^2*L2432^3,IF(L2432&lt;735,666+13002/(738-L2432),IF(L2432&lt;900,545+17820/(L2432-731),650)))</f>
        <v>844.69250068932104</v>
      </c>
      <c r="O2432" s="12">
        <f>LambdaP*MassivW/(dP/1000)/(N2432*RhoA)/(1+M2432/3)*(D2432-L2432)*DeltaT-(EXP(M2432/10)-1)*(D2432-D2431)</f>
        <v>0.15886844471882169</v>
      </c>
      <c r="P2432" s="24">
        <f>P2431+IF(Limit=Oui,MAX(0,S2431),S2431)</f>
        <v>665.23813282681863</v>
      </c>
      <c r="Q2432" s="12">
        <f>Cp*RhoP/(R2432*RhoA)*dP/1000*MassivSI</f>
        <v>0.33533167884618309</v>
      </c>
      <c r="R2432" s="24">
        <f>IF(P2432&lt;600,425+0.773*P2432-1.69/1000*P2432^2+2.22/1000^2*P2432^3,IF(P2432&lt;735,666+13002/(738-P2432),IF(P2432&lt;900,545+17820/(P2432-731),650)))</f>
        <v>844.69250068932104</v>
      </c>
      <c r="S2432" s="12">
        <f>LambdaP*MassivSI/(dP/1000)/(R2432*RhoA)/(1+Q2432/3)*(D2432-P2432)*DeltaT-(EXP(Q2432/10)-1)*(D2432-D2431)</f>
        <v>0.15886844471882169</v>
      </c>
    </row>
    <row r="2433" spans="2:19" x14ac:dyDescent="0.25">
      <c r="B2433" s="3">
        <f t="shared" si="148"/>
        <v>12075</v>
      </c>
      <c r="C2433" s="14">
        <f t="shared" si="149"/>
        <v>201.25</v>
      </c>
      <c r="D2433" s="11">
        <f t="shared" si="150"/>
        <v>1126.44796144463</v>
      </c>
      <c r="E2433" s="11">
        <f t="shared" si="151"/>
        <v>665.39700127153742</v>
      </c>
      <c r="F2433" s="11">
        <f>L2433</f>
        <v>665.39700127153742</v>
      </c>
      <c r="G2433" s="11">
        <f>P2433</f>
        <v>665.39700127153742</v>
      </c>
      <c r="H2433" s="24">
        <f>H2432+IF(Limit=Oui,MAX(0,K2432),K2432)</f>
        <v>665.39700127153742</v>
      </c>
      <c r="I2433" s="12">
        <f>Cp*RhoP/(J2433*RhoA)*dP/1000*MassivSS</f>
        <v>0.33517652434963713</v>
      </c>
      <c r="J2433" s="24">
        <f>IF(H2433&lt;600,425+0.773*H2433-1.69/1000*H2433^2+2.22/1000^2*H2433^3,IF(H2433&lt;735,666+13002/(738-H2433),IF(H2433&lt;900,545+17820/(H2433-731),650)))</f>
        <v>845.08351208230215</v>
      </c>
      <c r="K2433" s="12">
        <f>LambdaP*MassivSS/(dP/1000)/(J2433*RhoA)/(1+I2433/3)*(D2433-H2433)*DeltaT-(EXP(I2433/10)-1)*(D2433-D2432)</f>
        <v>0.1587695189078909</v>
      </c>
      <c r="L2433" s="24">
        <f>L2432+IF(Limit=Oui,MAX(0,O2432),O2432)</f>
        <v>665.39700127153742</v>
      </c>
      <c r="M2433" s="12">
        <f>Cp*RhoP/(N2433*RhoA)*dP/1000*MassivW</f>
        <v>0.33517652434963713</v>
      </c>
      <c r="N2433" s="24">
        <f>IF(L2433&lt;600,425+0.773*L2433-1.69/1000*L2433^2+2.22/1000^2*L2433^3,IF(L2433&lt;735,666+13002/(738-L2433),IF(L2433&lt;900,545+17820/(L2433-731),650)))</f>
        <v>845.08351208230215</v>
      </c>
      <c r="O2433" s="12">
        <f>LambdaP*MassivW/(dP/1000)/(N2433*RhoA)/(1+M2433/3)*(D2433-L2433)*DeltaT-(EXP(M2433/10)-1)*(D2433-D2432)</f>
        <v>0.1587695189078909</v>
      </c>
      <c r="P2433" s="24">
        <f>P2432+IF(Limit=Oui,MAX(0,S2432),S2432)</f>
        <v>665.39700127153742</v>
      </c>
      <c r="Q2433" s="12">
        <f>Cp*RhoP/(R2433*RhoA)*dP/1000*MassivSI</f>
        <v>0.33517652434963713</v>
      </c>
      <c r="R2433" s="24">
        <f>IF(P2433&lt;600,425+0.773*P2433-1.69/1000*P2433^2+2.22/1000^2*P2433^3,IF(P2433&lt;735,666+13002/(738-P2433),IF(P2433&lt;900,545+17820/(P2433-731),650)))</f>
        <v>845.08351208230215</v>
      </c>
      <c r="S2433" s="12">
        <f>LambdaP*MassivSI/(dP/1000)/(R2433*RhoA)/(1+Q2433/3)*(D2433-P2433)*DeltaT-(EXP(Q2433/10)-1)*(D2433-D2432)</f>
        <v>0.1587695189078909</v>
      </c>
    </row>
    <row r="2434" spans="2:19" x14ac:dyDescent="0.25">
      <c r="B2434" s="3">
        <f t="shared" si="148"/>
        <v>12080</v>
      </c>
      <c r="C2434" s="14">
        <f t="shared" si="149"/>
        <v>201.33333333333334</v>
      </c>
      <c r="D2434" s="11">
        <f t="shared" si="150"/>
        <v>1126.5099521762784</v>
      </c>
      <c r="E2434" s="11">
        <f t="shared" si="151"/>
        <v>665.55577079044531</v>
      </c>
      <c r="F2434" s="11">
        <f>L2434</f>
        <v>665.55577079044531</v>
      </c>
      <c r="G2434" s="11">
        <f>P2434</f>
        <v>665.55577079044531</v>
      </c>
      <c r="H2434" s="24">
        <f>H2433+IF(Limit=Oui,MAX(0,K2433),K2433)</f>
        <v>665.55577079044531</v>
      </c>
      <c r="I2434" s="12">
        <f>Cp*RhoP/(J2434*RhoA)*dP/1000*MassivSS</f>
        <v>0.33502093092195645</v>
      </c>
      <c r="J2434" s="24">
        <f>IF(H2434&lt;600,425+0.773*H2434-1.69/1000*H2434^2+2.22/1000^2*H2434^3,IF(H2434&lt;735,666+13002/(738-H2434),IF(H2434&lt;900,545+17820/(H2434-731),650)))</f>
        <v>845.47599335193377</v>
      </c>
      <c r="K2434" s="12">
        <f>LambdaP*MassivSS/(dP/1000)/(J2434*RhoA)/(1+I2434/3)*(D2434-H2434)*DeltaT-(EXP(I2434/10)-1)*(D2434-D2433)</f>
        <v>0.15867045232520655</v>
      </c>
      <c r="L2434" s="24">
        <f>L2433+IF(Limit=Oui,MAX(0,O2433),O2433)</f>
        <v>665.55577079044531</v>
      </c>
      <c r="M2434" s="12">
        <f>Cp*RhoP/(N2434*RhoA)*dP/1000*MassivW</f>
        <v>0.33502093092195645</v>
      </c>
      <c r="N2434" s="24">
        <f>IF(L2434&lt;600,425+0.773*L2434-1.69/1000*L2434^2+2.22/1000^2*L2434^3,IF(L2434&lt;735,666+13002/(738-L2434),IF(L2434&lt;900,545+17820/(L2434-731),650)))</f>
        <v>845.47599335193377</v>
      </c>
      <c r="O2434" s="12">
        <f>LambdaP*MassivW/(dP/1000)/(N2434*RhoA)/(1+M2434/3)*(D2434-L2434)*DeltaT-(EXP(M2434/10)-1)*(D2434-D2433)</f>
        <v>0.15867045232520655</v>
      </c>
      <c r="P2434" s="24">
        <f>P2433+IF(Limit=Oui,MAX(0,S2433),S2433)</f>
        <v>665.55577079044531</v>
      </c>
      <c r="Q2434" s="12">
        <f>Cp*RhoP/(R2434*RhoA)*dP/1000*MassivSI</f>
        <v>0.33502093092195645</v>
      </c>
      <c r="R2434" s="24">
        <f>IF(P2434&lt;600,425+0.773*P2434-1.69/1000*P2434^2+2.22/1000^2*P2434^3,IF(P2434&lt;735,666+13002/(738-P2434),IF(P2434&lt;900,545+17820/(P2434-731),650)))</f>
        <v>845.47599335193377</v>
      </c>
      <c r="S2434" s="12">
        <f>LambdaP*MassivSI/(dP/1000)/(R2434*RhoA)/(1+Q2434/3)*(D2434-P2434)*DeltaT-(EXP(Q2434/10)-1)*(D2434-D2433)</f>
        <v>0.15867045232520655</v>
      </c>
    </row>
    <row r="2435" spans="2:19" x14ac:dyDescent="0.25">
      <c r="B2435" s="3">
        <f t="shared" si="148"/>
        <v>12085</v>
      </c>
      <c r="C2435" s="14">
        <f t="shared" si="149"/>
        <v>201.41666666666666</v>
      </c>
      <c r="D2435" s="11">
        <f t="shared" si="150"/>
        <v>1126.5719172707334</v>
      </c>
      <c r="E2435" s="11">
        <f t="shared" si="151"/>
        <v>665.71444124277048</v>
      </c>
      <c r="F2435" s="11">
        <f>L2435</f>
        <v>665.71444124277048</v>
      </c>
      <c r="G2435" s="11">
        <f>P2435</f>
        <v>665.71444124277048</v>
      </c>
      <c r="H2435" s="24">
        <f>H2434+IF(Limit=Oui,MAX(0,K2434),K2434)</f>
        <v>665.71444124277048</v>
      </c>
      <c r="I2435" s="12">
        <f>Cp*RhoP/(J2435*RhoA)*dP/1000*MassivSS</f>
        <v>0.33486489692756766</v>
      </c>
      <c r="J2435" s="24">
        <f>IF(H2435&lt;600,425+0.773*H2435-1.69/1000*H2435^2+2.22/1000^2*H2435^3,IF(H2435&lt;735,666+13002/(738-H2435),IF(H2435&lt;900,545+17820/(H2435-731),650)))</f>
        <v>845.8699522219523</v>
      </c>
      <c r="K2435" s="12">
        <f>LambdaP*MassivSS/(dP/1000)/(J2435*RhoA)/(1+I2435/3)*(D2435-H2435)*DeltaT-(EXP(I2435/10)-1)*(D2435-D2434)</f>
        <v>0.15857124436739936</v>
      </c>
      <c r="L2435" s="24">
        <f>L2434+IF(Limit=Oui,MAX(0,O2434),O2434)</f>
        <v>665.71444124277048</v>
      </c>
      <c r="M2435" s="12">
        <f>Cp*RhoP/(N2435*RhoA)*dP/1000*MassivW</f>
        <v>0.33486489692756766</v>
      </c>
      <c r="N2435" s="24">
        <f>IF(L2435&lt;600,425+0.773*L2435-1.69/1000*L2435^2+2.22/1000^2*L2435^3,IF(L2435&lt;735,666+13002/(738-L2435),IF(L2435&lt;900,545+17820/(L2435-731),650)))</f>
        <v>845.8699522219523</v>
      </c>
      <c r="O2435" s="12">
        <f>LambdaP*MassivW/(dP/1000)/(N2435*RhoA)/(1+M2435/3)*(D2435-L2435)*DeltaT-(EXP(M2435/10)-1)*(D2435-D2434)</f>
        <v>0.15857124436739936</v>
      </c>
      <c r="P2435" s="24">
        <f>P2434+IF(Limit=Oui,MAX(0,S2434),S2434)</f>
        <v>665.71444124277048</v>
      </c>
      <c r="Q2435" s="12">
        <f>Cp*RhoP/(R2435*RhoA)*dP/1000*MassivSI</f>
        <v>0.33486489692756766</v>
      </c>
      <c r="R2435" s="24">
        <f>IF(P2435&lt;600,425+0.773*P2435-1.69/1000*P2435^2+2.22/1000^2*P2435^3,IF(P2435&lt;735,666+13002/(738-P2435),IF(P2435&lt;900,545+17820/(P2435-731),650)))</f>
        <v>845.8699522219523</v>
      </c>
      <c r="S2435" s="12">
        <f>LambdaP*MassivSI/(dP/1000)/(R2435*RhoA)/(1+Q2435/3)*(D2435-P2435)*DeltaT-(EXP(Q2435/10)-1)*(D2435-D2434)</f>
        <v>0.15857124436739936</v>
      </c>
    </row>
    <row r="2436" spans="2:19" x14ac:dyDescent="0.25">
      <c r="B2436" s="3">
        <f t="shared" si="148"/>
        <v>12090</v>
      </c>
      <c r="C2436" s="14">
        <f t="shared" si="149"/>
        <v>201.5</v>
      </c>
      <c r="D2436" s="11">
        <f t="shared" si="150"/>
        <v>1126.6338567491916</v>
      </c>
      <c r="E2436" s="11">
        <f t="shared" si="151"/>
        <v>665.87301248713788</v>
      </c>
      <c r="F2436" s="11">
        <f>L2436</f>
        <v>665.87301248713788</v>
      </c>
      <c r="G2436" s="11">
        <f>P2436</f>
        <v>665.87301248713788</v>
      </c>
      <c r="H2436" s="24">
        <f>H2435+IF(Limit=Oui,MAX(0,K2435),K2435)</f>
        <v>665.87301248713788</v>
      </c>
      <c r="I2436" s="12">
        <f>Cp*RhoP/(J2436*RhoA)*dP/1000*MassivSS</f>
        <v>0.33470842072397883</v>
      </c>
      <c r="J2436" s="24">
        <f>IF(H2436&lt;600,425+0.773*H2436-1.69/1000*H2436^2+2.22/1000^2*H2436^3,IF(H2436&lt;735,666+13002/(738-H2436),IF(H2436&lt;900,545+17820/(H2436-731),650)))</f>
        <v>846.26539646732658</v>
      </c>
      <c r="K2436" s="12">
        <f>LambdaP*MassivSS/(dP/1000)/(J2436*RhoA)/(1+I2436/3)*(D2436-H2436)*DeltaT-(EXP(I2436/10)-1)*(D2436-D2435)</f>
        <v>0.15847189442824006</v>
      </c>
      <c r="L2436" s="24">
        <f>L2435+IF(Limit=Oui,MAX(0,O2435),O2435)</f>
        <v>665.87301248713788</v>
      </c>
      <c r="M2436" s="12">
        <f>Cp*RhoP/(N2436*RhoA)*dP/1000*MassivW</f>
        <v>0.33470842072397883</v>
      </c>
      <c r="N2436" s="24">
        <f>IF(L2436&lt;600,425+0.773*L2436-1.69/1000*L2436^2+2.22/1000^2*L2436^3,IF(L2436&lt;735,666+13002/(738-L2436),IF(L2436&lt;900,545+17820/(L2436-731),650)))</f>
        <v>846.26539646732658</v>
      </c>
      <c r="O2436" s="12">
        <f>LambdaP*MassivW/(dP/1000)/(N2436*RhoA)/(1+M2436/3)*(D2436-L2436)*DeltaT-(EXP(M2436/10)-1)*(D2436-D2435)</f>
        <v>0.15847189442824006</v>
      </c>
      <c r="P2436" s="24">
        <f>P2435+IF(Limit=Oui,MAX(0,S2435),S2435)</f>
        <v>665.87301248713788</v>
      </c>
      <c r="Q2436" s="12">
        <f>Cp*RhoP/(R2436*RhoA)*dP/1000*MassivSI</f>
        <v>0.33470842072397883</v>
      </c>
      <c r="R2436" s="24">
        <f>IF(P2436&lt;600,425+0.773*P2436-1.69/1000*P2436^2+2.22/1000^2*P2436^3,IF(P2436&lt;735,666+13002/(738-P2436),IF(P2436&lt;900,545+17820/(P2436-731),650)))</f>
        <v>846.26539646732658</v>
      </c>
      <c r="S2436" s="12">
        <f>LambdaP*MassivSI/(dP/1000)/(R2436*RhoA)/(1+Q2436/3)*(D2436-P2436)*DeltaT-(EXP(Q2436/10)-1)*(D2436-D2435)</f>
        <v>0.15847189442824006</v>
      </c>
    </row>
    <row r="2437" spans="2:19" x14ac:dyDescent="0.25">
      <c r="B2437" s="3">
        <f t="shared" si="148"/>
        <v>12095</v>
      </c>
      <c r="C2437" s="14">
        <f t="shared" si="149"/>
        <v>201.58333333333334</v>
      </c>
      <c r="D2437" s="11">
        <f t="shared" si="150"/>
        <v>1126.6957706328233</v>
      </c>
      <c r="E2437" s="11">
        <f t="shared" si="151"/>
        <v>666.03148438156609</v>
      </c>
      <c r="F2437" s="11">
        <f>L2437</f>
        <v>666.03148438156609</v>
      </c>
      <c r="G2437" s="11">
        <f>P2437</f>
        <v>666.03148438156609</v>
      </c>
      <c r="H2437" s="24">
        <f>H2436+IF(Limit=Oui,MAX(0,K2436),K2436)</f>
        <v>666.03148438156609</v>
      </c>
      <c r="I2437" s="12">
        <f>Cp*RhoP/(J2437*RhoA)*dP/1000*MassivSS</f>
        <v>0.33455150066175143</v>
      </c>
      <c r="J2437" s="24">
        <f>IF(H2437&lt;600,425+0.773*H2437-1.69/1000*H2437^2+2.22/1000^2*H2437^3,IF(H2437&lt;735,666+13002/(738-H2437),IF(H2437&lt;900,545+17820/(H2437-731),650)))</f>
        <v>846.66233391466096</v>
      </c>
      <c r="K2437" s="12">
        <f>LambdaP*MassivSS/(dP/1000)/(J2437*RhoA)/(1+I2437/3)*(D2437-H2437)*DeltaT-(EXP(I2437/10)-1)*(D2437-D2436)</f>
        <v>0.15837240189868088</v>
      </c>
      <c r="L2437" s="24">
        <f>L2436+IF(Limit=Oui,MAX(0,O2436),O2436)</f>
        <v>666.03148438156609</v>
      </c>
      <c r="M2437" s="12">
        <f>Cp*RhoP/(N2437*RhoA)*dP/1000*MassivW</f>
        <v>0.33455150066175143</v>
      </c>
      <c r="N2437" s="24">
        <f>IF(L2437&lt;600,425+0.773*L2437-1.69/1000*L2437^2+2.22/1000^2*L2437^3,IF(L2437&lt;735,666+13002/(738-L2437),IF(L2437&lt;900,545+17820/(L2437-731),650)))</f>
        <v>846.66233391466096</v>
      </c>
      <c r="O2437" s="12">
        <f>LambdaP*MassivW/(dP/1000)/(N2437*RhoA)/(1+M2437/3)*(D2437-L2437)*DeltaT-(EXP(M2437/10)-1)*(D2437-D2436)</f>
        <v>0.15837240189868088</v>
      </c>
      <c r="P2437" s="24">
        <f>P2436+IF(Limit=Oui,MAX(0,S2436),S2436)</f>
        <v>666.03148438156609</v>
      </c>
      <c r="Q2437" s="12">
        <f>Cp*RhoP/(R2437*RhoA)*dP/1000*MassivSI</f>
        <v>0.33455150066175143</v>
      </c>
      <c r="R2437" s="24">
        <f>IF(P2437&lt;600,425+0.773*P2437-1.69/1000*P2437^2+2.22/1000^2*P2437^3,IF(P2437&lt;735,666+13002/(738-P2437),IF(P2437&lt;900,545+17820/(P2437-731),650)))</f>
        <v>846.66233391466096</v>
      </c>
      <c r="S2437" s="12">
        <f>LambdaP*MassivSI/(dP/1000)/(R2437*RhoA)/(1+Q2437/3)*(D2437-P2437)*DeltaT-(EXP(Q2437/10)-1)*(D2437-D2436)</f>
        <v>0.15837240189868088</v>
      </c>
    </row>
    <row r="2438" spans="2:19" x14ac:dyDescent="0.25">
      <c r="B2438" s="3">
        <f t="shared" si="148"/>
        <v>12100</v>
      </c>
      <c r="C2438" s="14">
        <f t="shared" si="149"/>
        <v>201.66666666666666</v>
      </c>
      <c r="D2438" s="11">
        <f t="shared" si="150"/>
        <v>1126.7576589427724</v>
      </c>
      <c r="E2438" s="11">
        <f t="shared" si="151"/>
        <v>666.18985678346473</v>
      </c>
      <c r="F2438" s="11">
        <f>L2438</f>
        <v>666.18985678346473</v>
      </c>
      <c r="G2438" s="11">
        <f>P2438</f>
        <v>666.18985678346473</v>
      </c>
      <c r="H2438" s="24">
        <f>H2437+IF(Limit=Oui,MAX(0,K2437),K2437)</f>
        <v>666.18985678346473</v>
      </c>
      <c r="I2438" s="12">
        <f>Cp*RhoP/(J2438*RhoA)*dP/1000*MassivSS</f>
        <v>0.33439413508447302</v>
      </c>
      <c r="J2438" s="24">
        <f>IF(H2438&lt;600,425+0.773*H2438-1.69/1000*H2438^2+2.22/1000^2*H2438^3,IF(H2438&lt;735,666+13002/(738-H2438),IF(H2438&lt;900,545+17820/(H2438-731),650)))</f>
        <v>847.06077244260541</v>
      </c>
      <c r="K2438" s="12">
        <f>LambdaP*MassivSS/(dP/1000)/(J2438*RhoA)/(1+I2438/3)*(D2438-H2438)*DeltaT-(EXP(I2438/10)-1)*(D2438-D2437)</f>
        <v>0.15827276616679628</v>
      </c>
      <c r="L2438" s="24">
        <f>L2437+IF(Limit=Oui,MAX(0,O2437),O2437)</f>
        <v>666.18985678346473</v>
      </c>
      <c r="M2438" s="12">
        <f>Cp*RhoP/(N2438*RhoA)*dP/1000*MassivW</f>
        <v>0.33439413508447302</v>
      </c>
      <c r="N2438" s="24">
        <f>IF(L2438&lt;600,425+0.773*L2438-1.69/1000*L2438^2+2.22/1000^2*L2438^3,IF(L2438&lt;735,666+13002/(738-L2438),IF(L2438&lt;900,545+17820/(L2438-731),650)))</f>
        <v>847.06077244260541</v>
      </c>
      <c r="O2438" s="12">
        <f>LambdaP*MassivW/(dP/1000)/(N2438*RhoA)/(1+M2438/3)*(D2438-L2438)*DeltaT-(EXP(M2438/10)-1)*(D2438-D2437)</f>
        <v>0.15827276616679628</v>
      </c>
      <c r="P2438" s="24">
        <f>P2437+IF(Limit=Oui,MAX(0,S2437),S2437)</f>
        <v>666.18985678346473</v>
      </c>
      <c r="Q2438" s="12">
        <f>Cp*RhoP/(R2438*RhoA)*dP/1000*MassivSI</f>
        <v>0.33439413508447302</v>
      </c>
      <c r="R2438" s="24">
        <f>IF(P2438&lt;600,425+0.773*P2438-1.69/1000*P2438^2+2.22/1000^2*P2438^3,IF(P2438&lt;735,666+13002/(738-P2438),IF(P2438&lt;900,545+17820/(P2438-731),650)))</f>
        <v>847.06077244260541</v>
      </c>
      <c r="S2438" s="12">
        <f>LambdaP*MassivSI/(dP/1000)/(R2438*RhoA)/(1+Q2438/3)*(D2438-P2438)*DeltaT-(EXP(Q2438/10)-1)*(D2438-D2437)</f>
        <v>0.15827276616679628</v>
      </c>
    </row>
    <row r="2439" spans="2:19" x14ac:dyDescent="0.25">
      <c r="B2439" s="3">
        <f t="shared" si="148"/>
        <v>12105</v>
      </c>
      <c r="C2439" s="14">
        <f t="shared" si="149"/>
        <v>201.75</v>
      </c>
      <c r="D2439" s="11">
        <f t="shared" si="150"/>
        <v>1126.8195217001569</v>
      </c>
      <c r="E2439" s="11">
        <f t="shared" si="151"/>
        <v>666.34812954963149</v>
      </c>
      <c r="F2439" s="11">
        <f>L2439</f>
        <v>666.34812954963149</v>
      </c>
      <c r="G2439" s="11">
        <f>P2439</f>
        <v>666.34812954963149</v>
      </c>
      <c r="H2439" s="24">
        <f>H2438+IF(Limit=Oui,MAX(0,K2438),K2438)</f>
        <v>666.34812954963149</v>
      </c>
      <c r="I2439" s="12">
        <f>Cp*RhoP/(J2439*RhoA)*dP/1000*MassivSS</f>
        <v>0.33423632232873007</v>
      </c>
      <c r="J2439" s="24">
        <f>IF(H2439&lt;600,425+0.773*H2439-1.69/1000*H2439^2+2.22/1000^2*H2439^3,IF(H2439&lt;735,666+13002/(738-H2439),IF(H2439&lt;900,545+17820/(H2439-731),650)))</f>
        <v>847.46071998226716</v>
      </c>
      <c r="K2439" s="12">
        <f>LambdaP*MassivSS/(dP/1000)/(J2439*RhoA)/(1+I2439/3)*(D2439-H2439)*DeltaT-(EXP(I2439/10)-1)*(D2439-D2438)</f>
        <v>0.15817298661780824</v>
      </c>
      <c r="L2439" s="24">
        <f>L2438+IF(Limit=Oui,MAX(0,O2438),O2438)</f>
        <v>666.34812954963149</v>
      </c>
      <c r="M2439" s="12">
        <f>Cp*RhoP/(N2439*RhoA)*dP/1000*MassivW</f>
        <v>0.33423632232873007</v>
      </c>
      <c r="N2439" s="24">
        <f>IF(L2439&lt;600,425+0.773*L2439-1.69/1000*L2439^2+2.22/1000^2*L2439^3,IF(L2439&lt;735,666+13002/(738-L2439),IF(L2439&lt;900,545+17820/(L2439-731),650)))</f>
        <v>847.46071998226716</v>
      </c>
      <c r="O2439" s="12">
        <f>LambdaP*MassivW/(dP/1000)/(N2439*RhoA)/(1+M2439/3)*(D2439-L2439)*DeltaT-(EXP(M2439/10)-1)*(D2439-D2438)</f>
        <v>0.15817298661780824</v>
      </c>
      <c r="P2439" s="24">
        <f>P2438+IF(Limit=Oui,MAX(0,S2438),S2438)</f>
        <v>666.34812954963149</v>
      </c>
      <c r="Q2439" s="12">
        <f>Cp*RhoP/(R2439*RhoA)*dP/1000*MassivSI</f>
        <v>0.33423632232873007</v>
      </c>
      <c r="R2439" s="24">
        <f>IF(P2439&lt;600,425+0.773*P2439-1.69/1000*P2439^2+2.22/1000^2*P2439^3,IF(P2439&lt;735,666+13002/(738-P2439),IF(P2439&lt;900,545+17820/(P2439-731),650)))</f>
        <v>847.46071998226716</v>
      </c>
      <c r="S2439" s="12">
        <f>LambdaP*MassivSI/(dP/1000)/(R2439*RhoA)/(1+Q2439/3)*(D2439-P2439)*DeltaT-(EXP(Q2439/10)-1)*(D2439-D2438)</f>
        <v>0.15817298661780824</v>
      </c>
    </row>
    <row r="2440" spans="2:19" x14ac:dyDescent="0.25">
      <c r="B2440" s="3">
        <f t="shared" si="148"/>
        <v>12110</v>
      </c>
      <c r="C2440" s="14">
        <f t="shared" si="149"/>
        <v>201.83333333333334</v>
      </c>
      <c r="D2440" s="11">
        <f t="shared" si="150"/>
        <v>1126.8813589260683</v>
      </c>
      <c r="E2440" s="11">
        <f t="shared" si="151"/>
        <v>666.50630253624934</v>
      </c>
      <c r="F2440" s="11">
        <f>L2440</f>
        <v>666.50630253624934</v>
      </c>
      <c r="G2440" s="11">
        <f>P2440</f>
        <v>666.50630253624934</v>
      </c>
      <c r="H2440" s="24">
        <f>H2439+IF(Limit=Oui,MAX(0,K2439),K2439)</f>
        <v>666.50630253624934</v>
      </c>
      <c r="I2440" s="12">
        <f>Cp*RhoP/(J2440*RhoA)*dP/1000*MassivSS</f>
        <v>0.33407806072407981</v>
      </c>
      <c r="J2440" s="24">
        <f>IF(H2440&lt;600,425+0.773*H2440-1.69/1000*H2440^2+2.22/1000^2*H2440^3,IF(H2440&lt;735,666+13002/(738-H2440),IF(H2440&lt;900,545+17820/(H2440-731),650)))</f>
        <v>847.8621845176267</v>
      </c>
      <c r="K2440" s="12">
        <f>LambdaP*MassivSS/(dP/1000)/(J2440*RhoA)/(1+I2440/3)*(D2440-H2440)*DeltaT-(EXP(I2440/10)-1)*(D2440-D2439)</f>
        <v>0.15807306263404997</v>
      </c>
      <c r="L2440" s="24">
        <f>L2439+IF(Limit=Oui,MAX(0,O2439),O2439)</f>
        <v>666.50630253624934</v>
      </c>
      <c r="M2440" s="12">
        <f>Cp*RhoP/(N2440*RhoA)*dP/1000*MassivW</f>
        <v>0.33407806072407981</v>
      </c>
      <c r="N2440" s="24">
        <f>IF(L2440&lt;600,425+0.773*L2440-1.69/1000*L2440^2+2.22/1000^2*L2440^3,IF(L2440&lt;735,666+13002/(738-L2440),IF(L2440&lt;900,545+17820/(L2440-731),650)))</f>
        <v>847.8621845176267</v>
      </c>
      <c r="O2440" s="12">
        <f>LambdaP*MassivW/(dP/1000)/(N2440*RhoA)/(1+M2440/3)*(D2440-L2440)*DeltaT-(EXP(M2440/10)-1)*(D2440-D2439)</f>
        <v>0.15807306263404997</v>
      </c>
      <c r="P2440" s="24">
        <f>P2439+IF(Limit=Oui,MAX(0,S2439),S2439)</f>
        <v>666.50630253624934</v>
      </c>
      <c r="Q2440" s="12">
        <f>Cp*RhoP/(R2440*RhoA)*dP/1000*MassivSI</f>
        <v>0.33407806072407981</v>
      </c>
      <c r="R2440" s="24">
        <f>IF(P2440&lt;600,425+0.773*P2440-1.69/1000*P2440^2+2.22/1000^2*P2440^3,IF(P2440&lt;735,666+13002/(738-P2440),IF(P2440&lt;900,545+17820/(P2440-731),650)))</f>
        <v>847.8621845176267</v>
      </c>
      <c r="S2440" s="12">
        <f>LambdaP*MassivSI/(dP/1000)/(R2440*RhoA)/(1+Q2440/3)*(D2440-P2440)*DeltaT-(EXP(Q2440/10)-1)*(D2440-D2439)</f>
        <v>0.15807306263404997</v>
      </c>
    </row>
    <row r="2441" spans="2:19" x14ac:dyDescent="0.25">
      <c r="B2441" s="3">
        <f t="shared" si="148"/>
        <v>12115</v>
      </c>
      <c r="C2441" s="14">
        <f t="shared" si="149"/>
        <v>201.91666666666666</v>
      </c>
      <c r="D2441" s="11">
        <f t="shared" si="150"/>
        <v>1126.9431706415721</v>
      </c>
      <c r="E2441" s="11">
        <f t="shared" si="151"/>
        <v>666.66437559888334</v>
      </c>
      <c r="F2441" s="11">
        <f>L2441</f>
        <v>666.66437559888334</v>
      </c>
      <c r="G2441" s="11">
        <f>P2441</f>
        <v>666.66437559888334</v>
      </c>
      <c r="H2441" s="24">
        <f>H2440+IF(Limit=Oui,MAX(0,K2440),K2440)</f>
        <v>666.66437559888334</v>
      </c>
      <c r="I2441" s="12">
        <f>Cp*RhoP/(J2441*RhoA)*dP/1000*MassivSS</f>
        <v>0.33391934859302363</v>
      </c>
      <c r="J2441" s="24">
        <f>IF(H2441&lt;600,425+0.773*H2441-1.69/1000*H2441^2+2.22/1000^2*H2441^3,IF(H2441&lt;735,666+13002/(738-H2441),IF(H2441&lt;900,545+17820/(H2441-731),650)))</f>
        <v>848.26517408595737</v>
      </c>
      <c r="K2441" s="12">
        <f>LambdaP*MassivSS/(dP/1000)/(J2441*RhoA)/(1+I2441/3)*(D2441-H2441)*DeltaT-(EXP(I2441/10)-1)*(D2441-D2440)</f>
        <v>0.15797299359496114</v>
      </c>
      <c r="L2441" s="24">
        <f>L2440+IF(Limit=Oui,MAX(0,O2440),O2440)</f>
        <v>666.66437559888334</v>
      </c>
      <c r="M2441" s="12">
        <f>Cp*RhoP/(N2441*RhoA)*dP/1000*MassivW</f>
        <v>0.33391934859302363</v>
      </c>
      <c r="N2441" s="24">
        <f>IF(L2441&lt;600,425+0.773*L2441-1.69/1000*L2441^2+2.22/1000^2*L2441^3,IF(L2441&lt;735,666+13002/(738-L2441),IF(L2441&lt;900,545+17820/(L2441-731),650)))</f>
        <v>848.26517408595737</v>
      </c>
      <c r="O2441" s="12">
        <f>LambdaP*MassivW/(dP/1000)/(N2441*RhoA)/(1+M2441/3)*(D2441-L2441)*DeltaT-(EXP(M2441/10)-1)*(D2441-D2440)</f>
        <v>0.15797299359496114</v>
      </c>
      <c r="P2441" s="24">
        <f>P2440+IF(Limit=Oui,MAX(0,S2440),S2440)</f>
        <v>666.66437559888334</v>
      </c>
      <c r="Q2441" s="12">
        <f>Cp*RhoP/(R2441*RhoA)*dP/1000*MassivSI</f>
        <v>0.33391934859302363</v>
      </c>
      <c r="R2441" s="24">
        <f>IF(P2441&lt;600,425+0.773*P2441-1.69/1000*P2441^2+2.22/1000^2*P2441^3,IF(P2441&lt;735,666+13002/(738-P2441),IF(P2441&lt;900,545+17820/(P2441-731),650)))</f>
        <v>848.26517408595737</v>
      </c>
      <c r="S2441" s="12">
        <f>LambdaP*MassivSI/(dP/1000)/(R2441*RhoA)/(1+Q2441/3)*(D2441-P2441)*DeltaT-(EXP(Q2441/10)-1)*(D2441-D2440)</f>
        <v>0.15797299359496114</v>
      </c>
    </row>
    <row r="2442" spans="2:19" x14ac:dyDescent="0.25">
      <c r="B2442" s="3">
        <f t="shared" si="148"/>
        <v>12120</v>
      </c>
      <c r="C2442" s="14">
        <f t="shared" si="149"/>
        <v>202</v>
      </c>
      <c r="D2442" s="11">
        <f t="shared" si="150"/>
        <v>1127.0049568677084</v>
      </c>
      <c r="E2442" s="11">
        <f t="shared" si="151"/>
        <v>666.82234859247831</v>
      </c>
      <c r="F2442" s="11">
        <f>L2442</f>
        <v>666.82234859247831</v>
      </c>
      <c r="G2442" s="11">
        <f>P2442</f>
        <v>666.82234859247831</v>
      </c>
      <c r="H2442" s="24">
        <f>H2441+IF(Limit=Oui,MAX(0,K2441),K2441)</f>
        <v>666.82234859247831</v>
      </c>
      <c r="I2442" s="12">
        <f>Cp*RhoP/(J2442*RhoA)*dP/1000*MassivSS</f>
        <v>0.3337601842509782</v>
      </c>
      <c r="J2442" s="24">
        <f>IF(H2442&lt;600,425+0.773*H2442-1.69/1000*H2442^2+2.22/1000^2*H2442^3,IF(H2442&lt;735,666+13002/(738-H2442),IF(H2442&lt;900,545+17820/(H2442-731),650)))</f>
        <v>848.66969677825045</v>
      </c>
      <c r="K2442" s="12">
        <f>LambdaP*MassivSS/(dP/1000)/(J2442*RhoA)/(1+I2442/3)*(D2442-H2442)*DeltaT-(EXP(I2442/10)-1)*(D2442-D2441)</f>
        <v>0.15787277887705087</v>
      </c>
      <c r="L2442" s="24">
        <f>L2441+IF(Limit=Oui,MAX(0,O2441),O2441)</f>
        <v>666.82234859247831</v>
      </c>
      <c r="M2442" s="12">
        <f>Cp*RhoP/(N2442*RhoA)*dP/1000*MassivW</f>
        <v>0.3337601842509782</v>
      </c>
      <c r="N2442" s="24">
        <f>IF(L2442&lt;600,425+0.773*L2442-1.69/1000*L2442^2+2.22/1000^2*L2442^3,IF(L2442&lt;735,666+13002/(738-L2442),IF(L2442&lt;900,545+17820/(L2442-731),650)))</f>
        <v>848.66969677825045</v>
      </c>
      <c r="O2442" s="12">
        <f>LambdaP*MassivW/(dP/1000)/(N2442*RhoA)/(1+M2442/3)*(D2442-L2442)*DeltaT-(EXP(M2442/10)-1)*(D2442-D2441)</f>
        <v>0.15787277887705087</v>
      </c>
      <c r="P2442" s="24">
        <f>P2441+IF(Limit=Oui,MAX(0,S2441),S2441)</f>
        <v>666.82234859247831</v>
      </c>
      <c r="Q2442" s="12">
        <f>Cp*RhoP/(R2442*RhoA)*dP/1000*MassivSI</f>
        <v>0.3337601842509782</v>
      </c>
      <c r="R2442" s="24">
        <f>IF(P2442&lt;600,425+0.773*P2442-1.69/1000*P2442^2+2.22/1000^2*P2442^3,IF(P2442&lt;735,666+13002/(738-P2442),IF(P2442&lt;900,545+17820/(P2442-731),650)))</f>
        <v>848.66969677825045</v>
      </c>
      <c r="S2442" s="12">
        <f>LambdaP*MassivSI/(dP/1000)/(R2442*RhoA)/(1+Q2442/3)*(D2442-P2442)*DeltaT-(EXP(Q2442/10)-1)*(D2442-D2441)</f>
        <v>0.15787277887705087</v>
      </c>
    </row>
    <row r="2443" spans="2:19" x14ac:dyDescent="0.25">
      <c r="B2443" s="3">
        <f t="shared" si="148"/>
        <v>12125</v>
      </c>
      <c r="C2443" s="14">
        <f t="shared" si="149"/>
        <v>202.08333333333334</v>
      </c>
      <c r="D2443" s="11">
        <f t="shared" si="150"/>
        <v>1127.0667176254899</v>
      </c>
      <c r="E2443" s="11">
        <f t="shared" si="151"/>
        <v>666.98022137135536</v>
      </c>
      <c r="F2443" s="11">
        <f>L2443</f>
        <v>666.98022137135536</v>
      </c>
      <c r="G2443" s="11">
        <f>P2443</f>
        <v>666.98022137135536</v>
      </c>
      <c r="H2443" s="24">
        <f>H2442+IF(Limit=Oui,MAX(0,K2442),K2442)</f>
        <v>666.98022137135536</v>
      </c>
      <c r="I2443" s="12">
        <f>Cp*RhoP/(J2443*RhoA)*dP/1000*MassivSS</f>
        <v>0.33360056600624904</v>
      </c>
      <c r="J2443" s="24">
        <f>IF(H2443&lt;600,425+0.773*H2443-1.69/1000*H2443^2+2.22/1000^2*H2443^3,IF(H2443&lt;735,666+13002/(738-H2443),IF(H2443&lt;900,545+17820/(H2443-731),650)))</f>
        <v>849.07576073964083</v>
      </c>
      <c r="K2443" s="12">
        <f>LambdaP*MassivSS/(dP/1000)/(J2443*RhoA)/(1+I2443/3)*(D2443-H2443)*DeltaT-(EXP(I2443/10)-1)*(D2443-D2442)</f>
        <v>0.15777241785396953</v>
      </c>
      <c r="L2443" s="24">
        <f>L2442+IF(Limit=Oui,MAX(0,O2442),O2442)</f>
        <v>666.98022137135536</v>
      </c>
      <c r="M2443" s="12">
        <f>Cp*RhoP/(N2443*RhoA)*dP/1000*MassivW</f>
        <v>0.33360056600624904</v>
      </c>
      <c r="N2443" s="24">
        <f>IF(L2443&lt;600,425+0.773*L2443-1.69/1000*L2443^2+2.22/1000^2*L2443^3,IF(L2443&lt;735,666+13002/(738-L2443),IF(L2443&lt;900,545+17820/(L2443-731),650)))</f>
        <v>849.07576073964083</v>
      </c>
      <c r="O2443" s="12">
        <f>LambdaP*MassivW/(dP/1000)/(N2443*RhoA)/(1+M2443/3)*(D2443-L2443)*DeltaT-(EXP(M2443/10)-1)*(D2443-D2442)</f>
        <v>0.15777241785396953</v>
      </c>
      <c r="P2443" s="24">
        <f>P2442+IF(Limit=Oui,MAX(0,S2442),S2442)</f>
        <v>666.98022137135536</v>
      </c>
      <c r="Q2443" s="12">
        <f>Cp*RhoP/(R2443*RhoA)*dP/1000*MassivSI</f>
        <v>0.33360056600624904</v>
      </c>
      <c r="R2443" s="24">
        <f>IF(P2443&lt;600,425+0.773*P2443-1.69/1000*P2443^2+2.22/1000^2*P2443^3,IF(P2443&lt;735,666+13002/(738-P2443),IF(P2443&lt;900,545+17820/(P2443-731),650)))</f>
        <v>849.07576073964083</v>
      </c>
      <c r="S2443" s="12">
        <f>LambdaP*MassivSI/(dP/1000)/(R2443*RhoA)/(1+Q2443/3)*(D2443-P2443)*DeltaT-(EXP(Q2443/10)-1)*(D2443-D2442)</f>
        <v>0.15777241785396953</v>
      </c>
    </row>
    <row r="2444" spans="2:19" x14ac:dyDescent="0.25">
      <c r="B2444" s="3">
        <f t="shared" si="148"/>
        <v>12130</v>
      </c>
      <c r="C2444" s="14">
        <f t="shared" si="149"/>
        <v>202.16666666666666</v>
      </c>
      <c r="D2444" s="11">
        <f t="shared" si="150"/>
        <v>1127.1284529359045</v>
      </c>
      <c r="E2444" s="11">
        <f t="shared" si="151"/>
        <v>667.1379937892093</v>
      </c>
      <c r="F2444" s="11">
        <f>L2444</f>
        <v>667.1379937892093</v>
      </c>
      <c r="G2444" s="11">
        <f>P2444</f>
        <v>667.1379937892093</v>
      </c>
      <c r="H2444" s="24">
        <f>H2443+IF(Limit=Oui,MAX(0,K2443),K2443)</f>
        <v>667.1379937892093</v>
      </c>
      <c r="I2444" s="12">
        <f>Cp*RhoP/(J2444*RhoA)*dP/1000*MassivSS</f>
        <v>0.33344049216000232</v>
      </c>
      <c r="J2444" s="24">
        <f>IF(H2444&lt;600,425+0.773*H2444-1.69/1000*H2444^2+2.22/1000^2*H2444^3,IF(H2444&lt;735,666+13002/(738-H2444),IF(H2444&lt;900,545+17820/(H2444-731),650)))</f>
        <v>849.48337416983952</v>
      </c>
      <c r="K2444" s="12">
        <f>LambdaP*MassivSS/(dP/1000)/(J2444*RhoA)/(1+I2444/3)*(D2444-H2444)*DeltaT-(EXP(I2444/10)-1)*(D2444-D2443)</f>
        <v>0.15767190989634958</v>
      </c>
      <c r="L2444" s="24">
        <f>L2443+IF(Limit=Oui,MAX(0,O2443),O2443)</f>
        <v>667.1379937892093</v>
      </c>
      <c r="M2444" s="12">
        <f>Cp*RhoP/(N2444*RhoA)*dP/1000*MassivW</f>
        <v>0.33344049216000232</v>
      </c>
      <c r="N2444" s="24">
        <f>IF(L2444&lt;600,425+0.773*L2444-1.69/1000*L2444^2+2.22/1000^2*L2444^3,IF(L2444&lt;735,666+13002/(738-L2444),IF(L2444&lt;900,545+17820/(L2444-731),650)))</f>
        <v>849.48337416983952</v>
      </c>
      <c r="O2444" s="12">
        <f>LambdaP*MassivW/(dP/1000)/(N2444*RhoA)/(1+M2444/3)*(D2444-L2444)*DeltaT-(EXP(M2444/10)-1)*(D2444-D2443)</f>
        <v>0.15767190989634958</v>
      </c>
      <c r="P2444" s="24">
        <f>P2443+IF(Limit=Oui,MAX(0,S2443),S2443)</f>
        <v>667.1379937892093</v>
      </c>
      <c r="Q2444" s="12">
        <f>Cp*RhoP/(R2444*RhoA)*dP/1000*MassivSI</f>
        <v>0.33344049216000232</v>
      </c>
      <c r="R2444" s="24">
        <f>IF(P2444&lt;600,425+0.773*P2444-1.69/1000*P2444^2+2.22/1000^2*P2444^3,IF(P2444&lt;735,666+13002/(738-P2444),IF(P2444&lt;900,545+17820/(P2444-731),650)))</f>
        <v>849.48337416983952</v>
      </c>
      <c r="S2444" s="12">
        <f>LambdaP*MassivSI/(dP/1000)/(R2444*RhoA)/(1+Q2444/3)*(D2444-P2444)*DeltaT-(EXP(Q2444/10)-1)*(D2444-D2443)</f>
        <v>0.15767190989634958</v>
      </c>
    </row>
    <row r="2445" spans="2:19" x14ac:dyDescent="0.25">
      <c r="B2445" s="3">
        <f t="shared" si="148"/>
        <v>12135</v>
      </c>
      <c r="C2445" s="14">
        <f t="shared" si="149"/>
        <v>202.25</v>
      </c>
      <c r="D2445" s="11">
        <f t="shared" si="150"/>
        <v>1127.1901628199139</v>
      </c>
      <c r="E2445" s="11">
        <f t="shared" si="151"/>
        <v>667.2956656991056</v>
      </c>
      <c r="F2445" s="11">
        <f>L2445</f>
        <v>667.2956656991056</v>
      </c>
      <c r="G2445" s="11">
        <f>P2445</f>
        <v>667.2956656991056</v>
      </c>
      <c r="H2445" s="24">
        <f>H2444+IF(Limit=Oui,MAX(0,K2444),K2444)</f>
        <v>667.2956656991056</v>
      </c>
      <c r="I2445" s="12">
        <f>Cp*RhoP/(J2445*RhoA)*dP/1000*MassivSS</f>
        <v>0.33327996100623708</v>
      </c>
      <c r="J2445" s="24">
        <f>IF(H2445&lt;600,425+0.773*H2445-1.69/1000*H2445^2+2.22/1000^2*H2445^3,IF(H2445&lt;735,666+13002/(738-H2445),IF(H2445&lt;900,545+17820/(H2445-731),650)))</f>
        <v>849.89254532356904</v>
      </c>
      <c r="K2445" s="12">
        <f>LambdaP*MassivSS/(dP/1000)/(J2445*RhoA)/(1+I2445/3)*(D2445-H2445)*DeltaT-(EXP(I2445/10)-1)*(D2445-D2444)</f>
        <v>0.15757125437193018</v>
      </c>
      <c r="L2445" s="24">
        <f>L2444+IF(Limit=Oui,MAX(0,O2444),O2444)</f>
        <v>667.2956656991056</v>
      </c>
      <c r="M2445" s="12">
        <f>Cp*RhoP/(N2445*RhoA)*dP/1000*MassivW</f>
        <v>0.33327996100623708</v>
      </c>
      <c r="N2445" s="24">
        <f>IF(L2445&lt;600,425+0.773*L2445-1.69/1000*L2445^2+2.22/1000^2*L2445^3,IF(L2445&lt;735,666+13002/(738-L2445),IF(L2445&lt;900,545+17820/(L2445-731),650)))</f>
        <v>849.89254532356904</v>
      </c>
      <c r="O2445" s="12">
        <f>LambdaP*MassivW/(dP/1000)/(N2445*RhoA)/(1+M2445/3)*(D2445-L2445)*DeltaT-(EXP(M2445/10)-1)*(D2445-D2444)</f>
        <v>0.15757125437193018</v>
      </c>
      <c r="P2445" s="24">
        <f>P2444+IF(Limit=Oui,MAX(0,S2444),S2444)</f>
        <v>667.2956656991056</v>
      </c>
      <c r="Q2445" s="12">
        <f>Cp*RhoP/(R2445*RhoA)*dP/1000*MassivSI</f>
        <v>0.33327996100623708</v>
      </c>
      <c r="R2445" s="24">
        <f>IF(P2445&lt;600,425+0.773*P2445-1.69/1000*P2445^2+2.22/1000^2*P2445^3,IF(P2445&lt;735,666+13002/(738-P2445),IF(P2445&lt;900,545+17820/(P2445-731),650)))</f>
        <v>849.89254532356904</v>
      </c>
      <c r="S2445" s="12">
        <f>LambdaP*MassivSI/(dP/1000)/(R2445*RhoA)/(1+Q2445/3)*(D2445-P2445)*DeltaT-(EXP(Q2445/10)-1)*(D2445-D2444)</f>
        <v>0.15757125437193018</v>
      </c>
    </row>
    <row r="2446" spans="2:19" x14ac:dyDescent="0.25">
      <c r="B2446" s="3">
        <f t="shared" si="148"/>
        <v>12140</v>
      </c>
      <c r="C2446" s="14">
        <f t="shared" si="149"/>
        <v>202.33333333333334</v>
      </c>
      <c r="D2446" s="11">
        <f t="shared" si="150"/>
        <v>1127.2518472984534</v>
      </c>
      <c r="E2446" s="11">
        <f t="shared" si="151"/>
        <v>667.45323695347747</v>
      </c>
      <c r="F2446" s="11">
        <f>L2446</f>
        <v>667.45323695347747</v>
      </c>
      <c r="G2446" s="11">
        <f>P2446</f>
        <v>667.45323695347747</v>
      </c>
      <c r="H2446" s="24">
        <f>H2445+IF(Limit=Oui,MAX(0,K2445),K2445)</f>
        <v>667.45323695347747</v>
      </c>
      <c r="I2446" s="12">
        <f>Cp*RhoP/(J2446*RhoA)*dP/1000*MassivSS</f>
        <v>0.3331189708317579</v>
      </c>
      <c r="J2446" s="24">
        <f>IF(H2446&lt;600,425+0.773*H2446-1.69/1000*H2446^2+2.22/1000^2*H2446^3,IF(H2446&lt;735,666+13002/(738-H2446),IF(H2446&lt;900,545+17820/(H2446-731),650)))</f>
        <v>850.30328251100264</v>
      </c>
      <c r="K2446" s="12">
        <f>LambdaP*MassivSS/(dP/1000)/(J2446*RhoA)/(1+I2446/3)*(D2446-H2446)*DeltaT-(EXP(I2446/10)-1)*(D2446-D2445)</f>
        <v>0.1574704506454829</v>
      </c>
      <c r="L2446" s="24">
        <f>L2445+IF(Limit=Oui,MAX(0,O2445),O2445)</f>
        <v>667.45323695347747</v>
      </c>
      <c r="M2446" s="12">
        <f>Cp*RhoP/(N2446*RhoA)*dP/1000*MassivW</f>
        <v>0.3331189708317579</v>
      </c>
      <c r="N2446" s="24">
        <f>IF(L2446&lt;600,425+0.773*L2446-1.69/1000*L2446^2+2.22/1000^2*L2446^3,IF(L2446&lt;735,666+13002/(738-L2446),IF(L2446&lt;900,545+17820/(L2446-731),650)))</f>
        <v>850.30328251100264</v>
      </c>
      <c r="O2446" s="12">
        <f>LambdaP*MassivW/(dP/1000)/(N2446*RhoA)/(1+M2446/3)*(D2446-L2446)*DeltaT-(EXP(M2446/10)-1)*(D2446-D2445)</f>
        <v>0.1574704506454829</v>
      </c>
      <c r="P2446" s="24">
        <f>P2445+IF(Limit=Oui,MAX(0,S2445),S2445)</f>
        <v>667.45323695347747</v>
      </c>
      <c r="Q2446" s="12">
        <f>Cp*RhoP/(R2446*RhoA)*dP/1000*MassivSI</f>
        <v>0.3331189708317579</v>
      </c>
      <c r="R2446" s="24">
        <f>IF(P2446&lt;600,425+0.773*P2446-1.69/1000*P2446^2+2.22/1000^2*P2446^3,IF(P2446&lt;735,666+13002/(738-P2446),IF(P2446&lt;900,545+17820/(P2446-731),650)))</f>
        <v>850.30328251100264</v>
      </c>
      <c r="S2446" s="12">
        <f>LambdaP*MassivSI/(dP/1000)/(R2446*RhoA)/(1+Q2446/3)*(D2446-P2446)*DeltaT-(EXP(Q2446/10)-1)*(D2446-D2445)</f>
        <v>0.1574704506454829</v>
      </c>
    </row>
    <row r="2447" spans="2:19" x14ac:dyDescent="0.25">
      <c r="B2447" s="3">
        <f t="shared" si="148"/>
        <v>12145</v>
      </c>
      <c r="C2447" s="14">
        <f t="shared" si="149"/>
        <v>202.41666666666666</v>
      </c>
      <c r="D2447" s="11">
        <f t="shared" si="150"/>
        <v>1127.3135063924335</v>
      </c>
      <c r="E2447" s="11">
        <f t="shared" si="151"/>
        <v>667.61070740412299</v>
      </c>
      <c r="F2447" s="11">
        <f>L2447</f>
        <v>667.61070740412299</v>
      </c>
      <c r="G2447" s="11">
        <f>P2447</f>
        <v>667.61070740412299</v>
      </c>
      <c r="H2447" s="24">
        <f>H2446+IF(Limit=Oui,MAX(0,K2446),K2446)</f>
        <v>667.61070740412299</v>
      </c>
      <c r="I2447" s="12">
        <f>Cp*RhoP/(J2447*RhoA)*dP/1000*MassivSS</f>
        <v>0.33295751991614686</v>
      </c>
      <c r="J2447" s="24">
        <f>IF(H2447&lt;600,425+0.773*H2447-1.69/1000*H2447^2+2.22/1000^2*H2447^3,IF(H2447&lt;735,666+13002/(738-H2447),IF(H2447&lt;900,545+17820/(H2447-731),650)))</f>
        <v>850.71559409820782</v>
      </c>
      <c r="K2447" s="12">
        <f>LambdaP*MassivSS/(dP/1000)/(J2447*RhoA)/(1+I2447/3)*(D2447-H2447)*DeltaT-(EXP(I2447/10)-1)*(D2447-D2446)</f>
        <v>0.15736949807876741</v>
      </c>
      <c r="L2447" s="24">
        <f>L2446+IF(Limit=Oui,MAX(0,O2446),O2446)</f>
        <v>667.61070740412299</v>
      </c>
      <c r="M2447" s="12">
        <f>Cp*RhoP/(N2447*RhoA)*dP/1000*MassivW</f>
        <v>0.33295751991614686</v>
      </c>
      <c r="N2447" s="24">
        <f>IF(L2447&lt;600,425+0.773*L2447-1.69/1000*L2447^2+2.22/1000^2*L2447^3,IF(L2447&lt;735,666+13002/(738-L2447),IF(L2447&lt;900,545+17820/(L2447-731),650)))</f>
        <v>850.71559409820782</v>
      </c>
      <c r="O2447" s="12">
        <f>LambdaP*MassivW/(dP/1000)/(N2447*RhoA)/(1+M2447/3)*(D2447-L2447)*DeltaT-(EXP(M2447/10)-1)*(D2447-D2446)</f>
        <v>0.15736949807876741</v>
      </c>
      <c r="P2447" s="24">
        <f>P2446+IF(Limit=Oui,MAX(0,S2446),S2446)</f>
        <v>667.61070740412299</v>
      </c>
      <c r="Q2447" s="12">
        <f>Cp*RhoP/(R2447*RhoA)*dP/1000*MassivSI</f>
        <v>0.33295751991614686</v>
      </c>
      <c r="R2447" s="24">
        <f>IF(P2447&lt;600,425+0.773*P2447-1.69/1000*P2447^2+2.22/1000^2*P2447^3,IF(P2447&lt;735,666+13002/(738-P2447),IF(P2447&lt;900,545+17820/(P2447-731),650)))</f>
        <v>850.71559409820782</v>
      </c>
      <c r="S2447" s="12">
        <f>LambdaP*MassivSI/(dP/1000)/(R2447*RhoA)/(1+Q2447/3)*(D2447-P2447)*DeltaT-(EXP(Q2447/10)-1)*(D2447-D2446)</f>
        <v>0.15736949807876741</v>
      </c>
    </row>
    <row r="2448" spans="2:19" x14ac:dyDescent="0.25">
      <c r="B2448" s="3">
        <f t="shared" si="148"/>
        <v>12150</v>
      </c>
      <c r="C2448" s="14">
        <f t="shared" si="149"/>
        <v>202.5</v>
      </c>
      <c r="D2448" s="11">
        <f t="shared" si="150"/>
        <v>1127.3751401227375</v>
      </c>
      <c r="E2448" s="11">
        <f t="shared" si="151"/>
        <v>667.76807690220176</v>
      </c>
      <c r="F2448" s="11">
        <f>L2448</f>
        <v>667.76807690220176</v>
      </c>
      <c r="G2448" s="11">
        <f>P2448</f>
        <v>667.76807690220176</v>
      </c>
      <c r="H2448" s="24">
        <f>H2447+IF(Limit=Oui,MAX(0,K2447),K2447)</f>
        <v>667.76807690220176</v>
      </c>
      <c r="I2448" s="12">
        <f>Cp*RhoP/(J2448*RhoA)*dP/1000*MassivSS</f>
        <v>0.33279560653173601</v>
      </c>
      <c r="J2448" s="24">
        <f>IF(H2448&lt;600,425+0.773*H2448-1.69/1000*H2448^2+2.22/1000^2*H2448^3,IF(H2448&lt;735,666+13002/(738-H2448),IF(H2448&lt;900,545+17820/(H2448-731),650)))</f>
        <v>851.12948850759312</v>
      </c>
      <c r="K2448" s="12">
        <f>LambdaP*MassivSS/(dP/1000)/(J2448*RhoA)/(1+I2448/3)*(D2448-H2448)*DeltaT-(EXP(I2448/10)-1)*(D2448-D2447)</f>
        <v>0.15726839603062548</v>
      </c>
      <c r="L2448" s="24">
        <f>L2447+IF(Limit=Oui,MAX(0,O2447),O2447)</f>
        <v>667.76807690220176</v>
      </c>
      <c r="M2448" s="12">
        <f>Cp*RhoP/(N2448*RhoA)*dP/1000*MassivW</f>
        <v>0.33279560653173601</v>
      </c>
      <c r="N2448" s="24">
        <f>IF(L2448&lt;600,425+0.773*L2448-1.69/1000*L2448^2+2.22/1000^2*L2448^3,IF(L2448&lt;735,666+13002/(738-L2448),IF(L2448&lt;900,545+17820/(L2448-731),650)))</f>
        <v>851.12948850759312</v>
      </c>
      <c r="O2448" s="12">
        <f>LambdaP*MassivW/(dP/1000)/(N2448*RhoA)/(1+M2448/3)*(D2448-L2448)*DeltaT-(EXP(M2448/10)-1)*(D2448-D2447)</f>
        <v>0.15726839603062548</v>
      </c>
      <c r="P2448" s="24">
        <f>P2447+IF(Limit=Oui,MAX(0,S2447),S2447)</f>
        <v>667.76807690220176</v>
      </c>
      <c r="Q2448" s="12">
        <f>Cp*RhoP/(R2448*RhoA)*dP/1000*MassivSI</f>
        <v>0.33279560653173601</v>
      </c>
      <c r="R2448" s="24">
        <f>IF(P2448&lt;600,425+0.773*P2448-1.69/1000*P2448^2+2.22/1000^2*P2448^3,IF(P2448&lt;735,666+13002/(738-P2448),IF(P2448&lt;900,545+17820/(P2448-731),650)))</f>
        <v>851.12948850759312</v>
      </c>
      <c r="S2448" s="12">
        <f>LambdaP*MassivSI/(dP/1000)/(R2448*RhoA)/(1+Q2448/3)*(D2448-P2448)*DeltaT-(EXP(Q2448/10)-1)*(D2448-D2447)</f>
        <v>0.15726839603062548</v>
      </c>
    </row>
    <row r="2449" spans="2:19" x14ac:dyDescent="0.25">
      <c r="B2449" s="3">
        <f t="shared" si="148"/>
        <v>12155</v>
      </c>
      <c r="C2449" s="14">
        <f t="shared" si="149"/>
        <v>202.58333333333334</v>
      </c>
      <c r="D2449" s="11">
        <f t="shared" si="150"/>
        <v>1127.4367485102243</v>
      </c>
      <c r="E2449" s="11">
        <f t="shared" si="151"/>
        <v>667.9253452982324</v>
      </c>
      <c r="F2449" s="11">
        <f>L2449</f>
        <v>667.9253452982324</v>
      </c>
      <c r="G2449" s="11">
        <f>P2449</f>
        <v>667.9253452982324</v>
      </c>
      <c r="H2449" s="24">
        <f>H2448+IF(Limit=Oui,MAX(0,K2448),K2448)</f>
        <v>667.9253452982324</v>
      </c>
      <c r="I2449" s="12">
        <f>Cp*RhoP/(J2449*RhoA)*dP/1000*MassivSS</f>
        <v>0.33263322894357972</v>
      </c>
      <c r="J2449" s="24">
        <f>IF(H2449&lt;600,425+0.773*H2449-1.69/1000*H2449^2+2.22/1000^2*H2449^3,IF(H2449&lt;735,666+13002/(738-H2449),IF(H2449&lt;900,545+17820/(H2449-731),650)))</f>
        <v>851.54497421836072</v>
      </c>
      <c r="K2449" s="12">
        <f>LambdaP*MassivSS/(dP/1000)/(J2449*RhoA)/(1+I2449/3)*(D2449-H2449)*DeltaT-(EXP(I2449/10)-1)*(D2449-D2448)</f>
        <v>0.15716714385681457</v>
      </c>
      <c r="L2449" s="24">
        <f>L2448+IF(Limit=Oui,MAX(0,O2448),O2448)</f>
        <v>667.9253452982324</v>
      </c>
      <c r="M2449" s="12">
        <f>Cp*RhoP/(N2449*RhoA)*dP/1000*MassivW</f>
        <v>0.33263322894357972</v>
      </c>
      <c r="N2449" s="24">
        <f>IF(L2449&lt;600,425+0.773*L2449-1.69/1000*L2449^2+2.22/1000^2*L2449^3,IF(L2449&lt;735,666+13002/(738-L2449),IF(L2449&lt;900,545+17820/(L2449-731),650)))</f>
        <v>851.54497421836072</v>
      </c>
      <c r="O2449" s="12">
        <f>LambdaP*MassivW/(dP/1000)/(N2449*RhoA)/(1+M2449/3)*(D2449-L2449)*DeltaT-(EXP(M2449/10)-1)*(D2449-D2448)</f>
        <v>0.15716714385681457</v>
      </c>
      <c r="P2449" s="24">
        <f>P2448+IF(Limit=Oui,MAX(0,S2448),S2448)</f>
        <v>667.9253452982324</v>
      </c>
      <c r="Q2449" s="12">
        <f>Cp*RhoP/(R2449*RhoA)*dP/1000*MassivSI</f>
        <v>0.33263322894357972</v>
      </c>
      <c r="R2449" s="24">
        <f>IF(P2449&lt;600,425+0.773*P2449-1.69/1000*P2449^2+2.22/1000^2*P2449^3,IF(P2449&lt;735,666+13002/(738-P2449),IF(P2449&lt;900,545+17820/(P2449-731),650)))</f>
        <v>851.54497421836072</v>
      </c>
      <c r="S2449" s="12">
        <f>LambdaP*MassivSI/(dP/1000)/(R2449*RhoA)/(1+Q2449/3)*(D2449-P2449)*DeltaT-(EXP(Q2449/10)-1)*(D2449-D2448)</f>
        <v>0.15716714385681457</v>
      </c>
    </row>
    <row r="2450" spans="2:19" x14ac:dyDescent="0.25">
      <c r="B2450" s="3">
        <f t="shared" si="148"/>
        <v>12160</v>
      </c>
      <c r="C2450" s="14">
        <f t="shared" si="149"/>
        <v>202.66666666666666</v>
      </c>
      <c r="D2450" s="11">
        <f t="shared" si="150"/>
        <v>1127.4983315757261</v>
      </c>
      <c r="E2450" s="11">
        <f t="shared" si="151"/>
        <v>668.08251244208918</v>
      </c>
      <c r="F2450" s="11">
        <f>L2450</f>
        <v>668.08251244208918</v>
      </c>
      <c r="G2450" s="11">
        <f>P2450</f>
        <v>668.08251244208918</v>
      </c>
      <c r="H2450" s="24">
        <f>H2449+IF(Limit=Oui,MAX(0,K2449),K2449)</f>
        <v>668.08251244208918</v>
      </c>
      <c r="I2450" s="12">
        <f>Cp*RhoP/(J2450*RhoA)*dP/1000*MassivSS</f>
        <v>0.33247038540942664</v>
      </c>
      <c r="J2450" s="24">
        <f>IF(H2450&lt;600,425+0.773*H2450-1.69/1000*H2450^2+2.22/1000^2*H2450^3,IF(H2450&lt;735,666+13002/(738-H2450),IF(H2450&lt;900,545+17820/(H2450-731),650)))</f>
        <v>851.96205976696149</v>
      </c>
      <c r="K2450" s="12">
        <f>LambdaP*MassivSS/(dP/1000)/(J2450*RhoA)/(1+I2450/3)*(D2450-H2450)*DeltaT-(EXP(I2450/10)-1)*(D2450-D2449)</f>
        <v>0.15706574091014736</v>
      </c>
      <c r="L2450" s="24">
        <f>L2449+IF(Limit=Oui,MAX(0,O2449),O2449)</f>
        <v>668.08251244208918</v>
      </c>
      <c r="M2450" s="12">
        <f>Cp*RhoP/(N2450*RhoA)*dP/1000*MassivW</f>
        <v>0.33247038540942664</v>
      </c>
      <c r="N2450" s="24">
        <f>IF(L2450&lt;600,425+0.773*L2450-1.69/1000*L2450^2+2.22/1000^2*L2450^3,IF(L2450&lt;735,666+13002/(738-L2450),IF(L2450&lt;900,545+17820/(L2450-731),650)))</f>
        <v>851.96205976696149</v>
      </c>
      <c r="O2450" s="12">
        <f>LambdaP*MassivW/(dP/1000)/(N2450*RhoA)/(1+M2450/3)*(D2450-L2450)*DeltaT-(EXP(M2450/10)-1)*(D2450-D2449)</f>
        <v>0.15706574091014736</v>
      </c>
      <c r="P2450" s="24">
        <f>P2449+IF(Limit=Oui,MAX(0,S2449),S2449)</f>
        <v>668.08251244208918</v>
      </c>
      <c r="Q2450" s="12">
        <f>Cp*RhoP/(R2450*RhoA)*dP/1000*MassivSI</f>
        <v>0.33247038540942664</v>
      </c>
      <c r="R2450" s="24">
        <f>IF(P2450&lt;600,425+0.773*P2450-1.69/1000*P2450^2+2.22/1000^2*P2450^3,IF(P2450&lt;735,666+13002/(738-P2450),IF(P2450&lt;900,545+17820/(P2450-731),650)))</f>
        <v>851.96205976696149</v>
      </c>
      <c r="S2450" s="12">
        <f>LambdaP*MassivSI/(dP/1000)/(R2450*RhoA)/(1+Q2450/3)*(D2450-P2450)*DeltaT-(EXP(Q2450/10)-1)*(D2450-D2449)</f>
        <v>0.15706574091014736</v>
      </c>
    </row>
    <row r="2451" spans="2:19" x14ac:dyDescent="0.25">
      <c r="B2451" s="3">
        <f t="shared" ref="B2451:B2514" si="152">B2450+DeltaT</f>
        <v>12165</v>
      </c>
      <c r="C2451" s="14">
        <f t="shared" ref="C2451:C2514" si="153">B2451/60</f>
        <v>202.75</v>
      </c>
      <c r="D2451" s="11">
        <f t="shared" ref="D2451:D2514" si="154">20+345*LOG(8*C2451+1,10)</f>
        <v>1127.5598893400497</v>
      </c>
      <c r="E2451" s="11">
        <f t="shared" ref="E2451:E2514" si="155">H2451</f>
        <v>668.23957818299937</v>
      </c>
      <c r="F2451" s="11">
        <f>L2451</f>
        <v>668.23957818299937</v>
      </c>
      <c r="G2451" s="11">
        <f>P2451</f>
        <v>668.23957818299937</v>
      </c>
      <c r="H2451" s="24">
        <f>H2450+IF(Limit=Oui,MAX(0,K2450),K2450)</f>
        <v>668.23957818299937</v>
      </c>
      <c r="I2451" s="12">
        <f>Cp*RhoP/(J2451*RhoA)*dP/1000*MassivSS</f>
        <v>0.33230707417969191</v>
      </c>
      <c r="J2451" s="24">
        <f>IF(H2451&lt;600,425+0.773*H2451-1.69/1000*H2451^2+2.22/1000^2*H2451^3,IF(H2451&lt;735,666+13002/(738-H2451),IF(H2451&lt;900,545+17820/(H2451-731),650)))</f>
        <v>852.38075374755556</v>
      </c>
      <c r="K2451" s="12">
        <f>LambdaP*MassivSS/(dP/1000)/(J2451*RhoA)/(1+I2451/3)*(D2451-H2451)*DeltaT-(EXP(I2451/10)-1)*(D2451-D2450)</f>
        <v>0.15696418654036307</v>
      </c>
      <c r="L2451" s="24">
        <f>L2450+IF(Limit=Oui,MAX(0,O2450),O2450)</f>
        <v>668.23957818299937</v>
      </c>
      <c r="M2451" s="12">
        <f>Cp*RhoP/(N2451*RhoA)*dP/1000*MassivW</f>
        <v>0.33230707417969191</v>
      </c>
      <c r="N2451" s="24">
        <f>IF(L2451&lt;600,425+0.773*L2451-1.69/1000*L2451^2+2.22/1000^2*L2451^3,IF(L2451&lt;735,666+13002/(738-L2451),IF(L2451&lt;900,545+17820/(L2451-731),650)))</f>
        <v>852.38075374755556</v>
      </c>
      <c r="O2451" s="12">
        <f>LambdaP*MassivW/(dP/1000)/(N2451*RhoA)/(1+M2451/3)*(D2451-L2451)*DeltaT-(EXP(M2451/10)-1)*(D2451-D2450)</f>
        <v>0.15696418654036307</v>
      </c>
      <c r="P2451" s="24">
        <f>P2450+IF(Limit=Oui,MAX(0,S2450),S2450)</f>
        <v>668.23957818299937</v>
      </c>
      <c r="Q2451" s="12">
        <f>Cp*RhoP/(R2451*RhoA)*dP/1000*MassivSI</f>
        <v>0.33230707417969191</v>
      </c>
      <c r="R2451" s="24">
        <f>IF(P2451&lt;600,425+0.773*P2451-1.69/1000*P2451^2+2.22/1000^2*P2451^3,IF(P2451&lt;735,666+13002/(738-P2451),IF(P2451&lt;900,545+17820/(P2451-731),650)))</f>
        <v>852.38075374755556</v>
      </c>
      <c r="S2451" s="12">
        <f>LambdaP*MassivSI/(dP/1000)/(R2451*RhoA)/(1+Q2451/3)*(D2451-P2451)*DeltaT-(EXP(Q2451/10)-1)*(D2451-D2450)</f>
        <v>0.15696418654036307</v>
      </c>
    </row>
    <row r="2452" spans="2:19" x14ac:dyDescent="0.25">
      <c r="B2452" s="3">
        <f t="shared" si="152"/>
        <v>12170</v>
      </c>
      <c r="C2452" s="14">
        <f t="shared" si="153"/>
        <v>202.83333333333334</v>
      </c>
      <c r="D2452" s="11">
        <f t="shared" si="154"/>
        <v>1127.621421823977</v>
      </c>
      <c r="E2452" s="11">
        <f t="shared" si="155"/>
        <v>668.3965423695397</v>
      </c>
      <c r="F2452" s="11">
        <f>L2452</f>
        <v>668.3965423695397</v>
      </c>
      <c r="G2452" s="11">
        <f>P2452</f>
        <v>668.3965423695397</v>
      </c>
      <c r="H2452" s="24">
        <f>H2451+IF(Limit=Oui,MAX(0,K2451),K2451)</f>
        <v>668.3965423695397</v>
      </c>
      <c r="I2452" s="12">
        <f>Cp*RhoP/(J2452*RhoA)*dP/1000*MassivSS</f>
        <v>0.33214329349742977</v>
      </c>
      <c r="J2452" s="24">
        <f>IF(H2452&lt;600,425+0.773*H2452-1.69/1000*H2452^2+2.22/1000^2*H2452^3,IF(H2452&lt;735,666+13002/(738-H2452),IF(H2452&lt;900,545+17820/(H2452-731),650)))</f>
        <v>852.80106481247537</v>
      </c>
      <c r="K2452" s="12">
        <f>LambdaP*MassivSS/(dP/1000)/(J2452*RhoA)/(1+I2452/3)*(D2452-H2452)*DeltaT-(EXP(I2452/10)-1)*(D2452-D2451)</f>
        <v>0.1568624800941609</v>
      </c>
      <c r="L2452" s="24">
        <f>L2451+IF(Limit=Oui,MAX(0,O2451),O2451)</f>
        <v>668.3965423695397</v>
      </c>
      <c r="M2452" s="12">
        <f>Cp*RhoP/(N2452*RhoA)*dP/1000*MassivW</f>
        <v>0.33214329349742977</v>
      </c>
      <c r="N2452" s="24">
        <f>IF(L2452&lt;600,425+0.773*L2452-1.69/1000*L2452^2+2.22/1000^2*L2452^3,IF(L2452&lt;735,666+13002/(738-L2452),IF(L2452&lt;900,545+17820/(L2452-731),650)))</f>
        <v>852.80106481247537</v>
      </c>
      <c r="O2452" s="12">
        <f>LambdaP*MassivW/(dP/1000)/(N2452*RhoA)/(1+M2452/3)*(D2452-L2452)*DeltaT-(EXP(M2452/10)-1)*(D2452-D2451)</f>
        <v>0.1568624800941609</v>
      </c>
      <c r="P2452" s="24">
        <f>P2451+IF(Limit=Oui,MAX(0,S2451),S2451)</f>
        <v>668.3965423695397</v>
      </c>
      <c r="Q2452" s="12">
        <f>Cp*RhoP/(R2452*RhoA)*dP/1000*MassivSI</f>
        <v>0.33214329349742977</v>
      </c>
      <c r="R2452" s="24">
        <f>IF(P2452&lt;600,425+0.773*P2452-1.69/1000*P2452^2+2.22/1000^2*P2452^3,IF(P2452&lt;735,666+13002/(738-P2452),IF(P2452&lt;900,545+17820/(P2452-731),650)))</f>
        <v>852.80106481247537</v>
      </c>
      <c r="S2452" s="12">
        <f>LambdaP*MassivSI/(dP/1000)/(R2452*RhoA)/(1+Q2452/3)*(D2452-P2452)*DeltaT-(EXP(Q2452/10)-1)*(D2452-D2451)</f>
        <v>0.1568624800941609</v>
      </c>
    </row>
    <row r="2453" spans="2:19" x14ac:dyDescent="0.25">
      <c r="B2453" s="3">
        <f t="shared" si="152"/>
        <v>12175</v>
      </c>
      <c r="C2453" s="14">
        <f t="shared" si="153"/>
        <v>202.91666666666666</v>
      </c>
      <c r="D2453" s="11">
        <f t="shared" si="154"/>
        <v>1127.6829290482631</v>
      </c>
      <c r="E2453" s="11">
        <f t="shared" si="155"/>
        <v>668.55340484963381</v>
      </c>
      <c r="F2453" s="11">
        <f>L2453</f>
        <v>668.55340484963381</v>
      </c>
      <c r="G2453" s="11">
        <f>P2453</f>
        <v>668.55340484963381</v>
      </c>
      <c r="H2453" s="24">
        <f>H2452+IF(Limit=Oui,MAX(0,K2452),K2452)</f>
        <v>668.55340484963381</v>
      </c>
      <c r="I2453" s="12">
        <f>Cp*RhoP/(J2453*RhoA)*dP/1000*MassivSS</f>
        <v>0.33197904159830532</v>
      </c>
      <c r="J2453" s="24">
        <f>IF(H2453&lt;600,425+0.773*H2453-1.69/1000*H2453^2+2.22/1000^2*H2453^3,IF(H2453&lt;735,666+13002/(738-H2453),IF(H2453&lt;900,545+17820/(H2453-731),650)))</f>
        <v>853.22300167269532</v>
      </c>
      <c r="K2453" s="12">
        <f>LambdaP*MassivSS/(dP/1000)/(J2453*RhoA)/(1+I2453/3)*(D2453-H2453)*DeltaT-(EXP(I2453/10)-1)*(D2453-D2452)</f>
        <v>0.15676062091523124</v>
      </c>
      <c r="L2453" s="24">
        <f>L2452+IF(Limit=Oui,MAX(0,O2452),O2452)</f>
        <v>668.55340484963381</v>
      </c>
      <c r="M2453" s="12">
        <f>Cp*RhoP/(N2453*RhoA)*dP/1000*MassivW</f>
        <v>0.33197904159830532</v>
      </c>
      <c r="N2453" s="24">
        <f>IF(L2453&lt;600,425+0.773*L2453-1.69/1000*L2453^2+2.22/1000^2*L2453^3,IF(L2453&lt;735,666+13002/(738-L2453),IF(L2453&lt;900,545+17820/(L2453-731),650)))</f>
        <v>853.22300167269532</v>
      </c>
      <c r="O2453" s="12">
        <f>LambdaP*MassivW/(dP/1000)/(N2453*RhoA)/(1+M2453/3)*(D2453-L2453)*DeltaT-(EXP(M2453/10)-1)*(D2453-D2452)</f>
        <v>0.15676062091523124</v>
      </c>
      <c r="P2453" s="24">
        <f>P2452+IF(Limit=Oui,MAX(0,S2452),S2452)</f>
        <v>668.55340484963381</v>
      </c>
      <c r="Q2453" s="12">
        <f>Cp*RhoP/(R2453*RhoA)*dP/1000*MassivSI</f>
        <v>0.33197904159830532</v>
      </c>
      <c r="R2453" s="24">
        <f>IF(P2453&lt;600,425+0.773*P2453-1.69/1000*P2453^2+2.22/1000^2*P2453^3,IF(P2453&lt;735,666+13002/(738-P2453),IF(P2453&lt;900,545+17820/(P2453-731),650)))</f>
        <v>853.22300167269532</v>
      </c>
      <c r="S2453" s="12">
        <f>LambdaP*MassivSI/(dP/1000)/(R2453*RhoA)/(1+Q2453/3)*(D2453-P2453)*DeltaT-(EXP(Q2453/10)-1)*(D2453-D2452)</f>
        <v>0.15676062091523124</v>
      </c>
    </row>
    <row r="2454" spans="2:19" x14ac:dyDescent="0.25">
      <c r="B2454" s="3">
        <f t="shared" si="152"/>
        <v>12180</v>
      </c>
      <c r="C2454" s="14">
        <f t="shared" si="153"/>
        <v>203</v>
      </c>
      <c r="D2454" s="11">
        <f t="shared" si="154"/>
        <v>1127.744411033638</v>
      </c>
      <c r="E2454" s="11">
        <f t="shared" si="155"/>
        <v>668.71016547054899</v>
      </c>
      <c r="F2454" s="11">
        <f>L2454</f>
        <v>668.71016547054899</v>
      </c>
      <c r="G2454" s="11">
        <f>P2454</f>
        <v>668.71016547054899</v>
      </c>
      <c r="H2454" s="24">
        <f>H2453+IF(Limit=Oui,MAX(0,K2453),K2453)</f>
        <v>668.71016547054899</v>
      </c>
      <c r="I2454" s="12">
        <f>Cp*RhoP/(J2454*RhoA)*dP/1000*MassivSS</f>
        <v>0.33181431671056688</v>
      </c>
      <c r="J2454" s="24">
        <f>IF(H2454&lt;600,425+0.773*H2454-1.69/1000*H2454^2+2.22/1000^2*H2454^3,IF(H2454&lt;735,666+13002/(738-H2454),IF(H2454&lt;900,545+17820/(H2454-731),650)))</f>
        <v>853.64657309830375</v>
      </c>
      <c r="K2454" s="12">
        <f>LambdaP*MassivSS/(dP/1000)/(J2454*RhoA)/(1+I2454/3)*(D2454-H2454)*DeltaT-(EXP(I2454/10)-1)*(D2454-D2453)</f>
        <v>0.15665860834414302</v>
      </c>
      <c r="L2454" s="24">
        <f>L2453+IF(Limit=Oui,MAX(0,O2453),O2453)</f>
        <v>668.71016547054899</v>
      </c>
      <c r="M2454" s="12">
        <f>Cp*RhoP/(N2454*RhoA)*dP/1000*MassivW</f>
        <v>0.33181431671056688</v>
      </c>
      <c r="N2454" s="24">
        <f>IF(L2454&lt;600,425+0.773*L2454-1.69/1000*L2454^2+2.22/1000^2*L2454^3,IF(L2454&lt;735,666+13002/(738-L2454),IF(L2454&lt;900,545+17820/(L2454-731),650)))</f>
        <v>853.64657309830375</v>
      </c>
      <c r="O2454" s="12">
        <f>LambdaP*MassivW/(dP/1000)/(N2454*RhoA)/(1+M2454/3)*(D2454-L2454)*DeltaT-(EXP(M2454/10)-1)*(D2454-D2453)</f>
        <v>0.15665860834414302</v>
      </c>
      <c r="P2454" s="24">
        <f>P2453+IF(Limit=Oui,MAX(0,S2453),S2453)</f>
        <v>668.71016547054899</v>
      </c>
      <c r="Q2454" s="12">
        <f>Cp*RhoP/(R2454*RhoA)*dP/1000*MassivSI</f>
        <v>0.33181431671056688</v>
      </c>
      <c r="R2454" s="24">
        <f>IF(P2454&lt;600,425+0.773*P2454-1.69/1000*P2454^2+2.22/1000^2*P2454^3,IF(P2454&lt;735,666+13002/(738-P2454),IF(P2454&lt;900,545+17820/(P2454-731),650)))</f>
        <v>853.64657309830375</v>
      </c>
      <c r="S2454" s="12">
        <f>LambdaP*MassivSI/(dP/1000)/(R2454*RhoA)/(1+Q2454/3)*(D2454-P2454)*DeltaT-(EXP(Q2454/10)-1)*(D2454-D2453)</f>
        <v>0.15665860834414302</v>
      </c>
    </row>
    <row r="2455" spans="2:19" x14ac:dyDescent="0.25">
      <c r="B2455" s="3">
        <f t="shared" si="152"/>
        <v>12185</v>
      </c>
      <c r="C2455" s="14">
        <f t="shared" si="153"/>
        <v>203.08333333333334</v>
      </c>
      <c r="D2455" s="11">
        <f t="shared" si="154"/>
        <v>1127.8058678008067</v>
      </c>
      <c r="E2455" s="11">
        <f t="shared" si="155"/>
        <v>668.86682407889316</v>
      </c>
      <c r="F2455" s="11">
        <f>L2455</f>
        <v>668.86682407889316</v>
      </c>
      <c r="G2455" s="11">
        <f>P2455</f>
        <v>668.86682407889316</v>
      </c>
      <c r="H2455" s="24">
        <f>H2454+IF(Limit=Oui,MAX(0,K2454),K2454)</f>
        <v>668.86682407889316</v>
      </c>
      <c r="I2455" s="12">
        <f>Cp*RhoP/(J2455*RhoA)*dP/1000*MassivSS</f>
        <v>0.33164911705501809</v>
      </c>
      <c r="J2455" s="24">
        <f>IF(H2455&lt;600,425+0.773*H2455-1.69/1000*H2455^2+2.22/1000^2*H2455^3,IF(H2455&lt;735,666+13002/(738-H2455),IF(H2455&lt;900,545+17820/(H2455-731),650)))</f>
        <v>854.07178791898082</v>
      </c>
      <c r="K2455" s="12">
        <f>LambdaP*MassivSS/(dP/1000)/(J2455*RhoA)/(1+I2455/3)*(D2455-H2455)*DeltaT-(EXP(I2455/10)-1)*(D2455-D2454)</f>
        <v>0.15655644171839195</v>
      </c>
      <c r="L2455" s="24">
        <f>L2454+IF(Limit=Oui,MAX(0,O2454),O2454)</f>
        <v>668.86682407889316</v>
      </c>
      <c r="M2455" s="12">
        <f>Cp*RhoP/(N2455*RhoA)*dP/1000*MassivW</f>
        <v>0.33164911705501809</v>
      </c>
      <c r="N2455" s="24">
        <f>IF(L2455&lt;600,425+0.773*L2455-1.69/1000*L2455^2+2.22/1000^2*L2455^3,IF(L2455&lt;735,666+13002/(738-L2455),IF(L2455&lt;900,545+17820/(L2455-731),650)))</f>
        <v>854.07178791898082</v>
      </c>
      <c r="O2455" s="12">
        <f>LambdaP*MassivW/(dP/1000)/(N2455*RhoA)/(1+M2455/3)*(D2455-L2455)*DeltaT-(EXP(M2455/10)-1)*(D2455-D2454)</f>
        <v>0.15655644171839195</v>
      </c>
      <c r="P2455" s="24">
        <f>P2454+IF(Limit=Oui,MAX(0,S2454),S2454)</f>
        <v>668.86682407889316</v>
      </c>
      <c r="Q2455" s="12">
        <f>Cp*RhoP/(R2455*RhoA)*dP/1000*MassivSI</f>
        <v>0.33164911705501809</v>
      </c>
      <c r="R2455" s="24">
        <f>IF(P2455&lt;600,425+0.773*P2455-1.69/1000*P2455^2+2.22/1000^2*P2455^3,IF(P2455&lt;735,666+13002/(738-P2455),IF(P2455&lt;900,545+17820/(P2455-731),650)))</f>
        <v>854.07178791898082</v>
      </c>
      <c r="S2455" s="12">
        <f>LambdaP*MassivSI/(dP/1000)/(R2455*RhoA)/(1+Q2455/3)*(D2455-P2455)*DeltaT-(EXP(Q2455/10)-1)*(D2455-D2454)</f>
        <v>0.15655644171839195</v>
      </c>
    </row>
    <row r="2456" spans="2:19" x14ac:dyDescent="0.25">
      <c r="B2456" s="3">
        <f t="shared" si="152"/>
        <v>12190</v>
      </c>
      <c r="C2456" s="14">
        <f t="shared" si="153"/>
        <v>203.16666666666666</v>
      </c>
      <c r="D2456" s="11">
        <f t="shared" si="154"/>
        <v>1127.8672993704481</v>
      </c>
      <c r="E2456" s="11">
        <f t="shared" si="155"/>
        <v>669.02338052061157</v>
      </c>
      <c r="F2456" s="11">
        <f>L2456</f>
        <v>669.02338052061157</v>
      </c>
      <c r="G2456" s="11">
        <f>P2456</f>
        <v>669.02338052061157</v>
      </c>
      <c r="H2456" s="24">
        <f>H2455+IF(Limit=Oui,MAX(0,K2455),K2455)</f>
        <v>669.02338052061157</v>
      </c>
      <c r="I2456" s="12">
        <f>Cp*RhoP/(J2456*RhoA)*dP/1000*MassivSS</f>
        <v>0.33148344084499026</v>
      </c>
      <c r="J2456" s="24">
        <f>IF(H2456&lt;600,425+0.773*H2456-1.69/1000*H2456^2+2.22/1000^2*H2456^3,IF(H2456&lt;735,666+13002/(738-H2456),IF(H2456&lt;900,545+17820/(H2456-731),650)))</f>
        <v>854.49865502447904</v>
      </c>
      <c r="K2456" s="12">
        <f>LambdaP*MassivSS/(dP/1000)/(J2456*RhoA)/(1+I2456/3)*(D2456-H2456)*DeltaT-(EXP(I2456/10)-1)*(D2456-D2455)</f>
        <v>0.15645412037240114</v>
      </c>
      <c r="L2456" s="24">
        <f>L2455+IF(Limit=Oui,MAX(0,O2455),O2455)</f>
        <v>669.02338052061157</v>
      </c>
      <c r="M2456" s="12">
        <f>Cp*RhoP/(N2456*RhoA)*dP/1000*MassivW</f>
        <v>0.33148344084499026</v>
      </c>
      <c r="N2456" s="24">
        <f>IF(L2456&lt;600,425+0.773*L2456-1.69/1000*L2456^2+2.22/1000^2*L2456^3,IF(L2456&lt;735,666+13002/(738-L2456),IF(L2456&lt;900,545+17820/(L2456-731),650)))</f>
        <v>854.49865502447904</v>
      </c>
      <c r="O2456" s="12">
        <f>LambdaP*MassivW/(dP/1000)/(N2456*RhoA)/(1+M2456/3)*(D2456-L2456)*DeltaT-(EXP(M2456/10)-1)*(D2456-D2455)</f>
        <v>0.15645412037240114</v>
      </c>
      <c r="P2456" s="24">
        <f>P2455+IF(Limit=Oui,MAX(0,S2455),S2455)</f>
        <v>669.02338052061157</v>
      </c>
      <c r="Q2456" s="12">
        <f>Cp*RhoP/(R2456*RhoA)*dP/1000*MassivSI</f>
        <v>0.33148344084499026</v>
      </c>
      <c r="R2456" s="24">
        <f>IF(P2456&lt;600,425+0.773*P2456-1.69/1000*P2456^2+2.22/1000^2*P2456^3,IF(P2456&lt;735,666+13002/(738-P2456),IF(P2456&lt;900,545+17820/(P2456-731),650)))</f>
        <v>854.49865502447904</v>
      </c>
      <c r="S2456" s="12">
        <f>LambdaP*MassivSI/(dP/1000)/(R2456*RhoA)/(1+Q2456/3)*(D2456-P2456)*DeltaT-(EXP(Q2456/10)-1)*(D2456-D2455)</f>
        <v>0.15645412037240114</v>
      </c>
    </row>
    <row r="2457" spans="2:19" x14ac:dyDescent="0.25">
      <c r="B2457" s="3">
        <f t="shared" si="152"/>
        <v>12195</v>
      </c>
      <c r="C2457" s="14">
        <f t="shared" si="153"/>
        <v>203.25</v>
      </c>
      <c r="D2457" s="11">
        <f t="shared" si="154"/>
        <v>1127.9287057632162</v>
      </c>
      <c r="E2457" s="11">
        <f t="shared" si="155"/>
        <v>669.17983464098393</v>
      </c>
      <c r="F2457" s="11">
        <f>L2457</f>
        <v>669.17983464098393</v>
      </c>
      <c r="G2457" s="11">
        <f>P2457</f>
        <v>669.17983464098393</v>
      </c>
      <c r="H2457" s="24">
        <f>H2456+IF(Limit=Oui,MAX(0,K2456),K2456)</f>
        <v>669.17983464098393</v>
      </c>
      <c r="I2457" s="12">
        <f>Cp*RhoP/(J2457*RhoA)*dP/1000*MassivSS</f>
        <v>0.33131728628631463</v>
      </c>
      <c r="J2457" s="24">
        <f>IF(H2457&lt;600,425+0.773*H2457-1.69/1000*H2457^2+2.22/1000^2*H2457^3,IF(H2457&lt;735,666+13002/(738-H2457),IF(H2457&lt;900,545+17820/(H2457-731),650)))</f>
        <v>854.92718336510973</v>
      </c>
      <c r="K2457" s="12">
        <f>LambdaP*MassivSS/(dP/1000)/(J2457*RhoA)/(1+I2457/3)*(D2457-H2457)*DeltaT-(EXP(I2457/10)-1)*(D2457-D2456)</f>
        <v>0.15635164363745471</v>
      </c>
      <c r="L2457" s="24">
        <f>L2456+IF(Limit=Oui,MAX(0,O2456),O2456)</f>
        <v>669.17983464098393</v>
      </c>
      <c r="M2457" s="12">
        <f>Cp*RhoP/(N2457*RhoA)*dP/1000*MassivW</f>
        <v>0.33131728628631463</v>
      </c>
      <c r="N2457" s="24">
        <f>IF(L2457&lt;600,425+0.773*L2457-1.69/1000*L2457^2+2.22/1000^2*L2457^3,IF(L2457&lt;735,666+13002/(738-L2457),IF(L2457&lt;900,545+17820/(L2457-731),650)))</f>
        <v>854.92718336510973</v>
      </c>
      <c r="O2457" s="12">
        <f>LambdaP*MassivW/(dP/1000)/(N2457*RhoA)/(1+M2457/3)*(D2457-L2457)*DeltaT-(EXP(M2457/10)-1)*(D2457-D2456)</f>
        <v>0.15635164363745471</v>
      </c>
      <c r="P2457" s="24">
        <f>P2456+IF(Limit=Oui,MAX(0,S2456),S2456)</f>
        <v>669.17983464098393</v>
      </c>
      <c r="Q2457" s="12">
        <f>Cp*RhoP/(R2457*RhoA)*dP/1000*MassivSI</f>
        <v>0.33131728628631463</v>
      </c>
      <c r="R2457" s="24">
        <f>IF(P2457&lt;600,425+0.773*P2457-1.69/1000*P2457^2+2.22/1000^2*P2457^3,IF(P2457&lt;735,666+13002/(738-P2457),IF(P2457&lt;900,545+17820/(P2457-731),650)))</f>
        <v>854.92718336510973</v>
      </c>
      <c r="S2457" s="12">
        <f>LambdaP*MassivSI/(dP/1000)/(R2457*RhoA)/(1+Q2457/3)*(D2457-P2457)*DeltaT-(EXP(Q2457/10)-1)*(D2457-D2456)</f>
        <v>0.15635164363745471</v>
      </c>
    </row>
    <row r="2458" spans="2:19" x14ac:dyDescent="0.25">
      <c r="B2458" s="3">
        <f t="shared" si="152"/>
        <v>12200</v>
      </c>
      <c r="C2458" s="14">
        <f t="shared" si="153"/>
        <v>203.33333333333334</v>
      </c>
      <c r="D2458" s="11">
        <f t="shared" si="154"/>
        <v>1127.9900869997391</v>
      </c>
      <c r="E2458" s="11">
        <f t="shared" si="155"/>
        <v>669.33618628462136</v>
      </c>
      <c r="F2458" s="11">
        <f>L2458</f>
        <v>669.33618628462136</v>
      </c>
      <c r="G2458" s="11">
        <f>P2458</f>
        <v>669.33618628462136</v>
      </c>
      <c r="H2458" s="24">
        <f>H2457+IF(Limit=Oui,MAX(0,K2457),K2457)</f>
        <v>669.33618628462136</v>
      </c>
      <c r="I2458" s="12">
        <f>Cp*RhoP/(J2458*RhoA)*dP/1000*MassivSS</f>
        <v>0.33115065157729406</v>
      </c>
      <c r="J2458" s="24">
        <f>IF(H2458&lt;600,425+0.773*H2458-1.69/1000*H2458^2+2.22/1000^2*H2458^3,IF(H2458&lt;735,666+13002/(738-H2458),IF(H2458&lt;900,545+17820/(H2458-731),650)))</f>
        <v>855.35738195223405</v>
      </c>
      <c r="K2458" s="12">
        <f>LambdaP*MassivSS/(dP/1000)/(J2458*RhoA)/(1+I2458/3)*(D2458-H2458)*DeltaT-(EXP(I2458/10)-1)*(D2458-D2457)</f>
        <v>0.15624901084173715</v>
      </c>
      <c r="L2458" s="24">
        <f>L2457+IF(Limit=Oui,MAX(0,O2457),O2457)</f>
        <v>669.33618628462136</v>
      </c>
      <c r="M2458" s="12">
        <f>Cp*RhoP/(N2458*RhoA)*dP/1000*MassivW</f>
        <v>0.33115065157729406</v>
      </c>
      <c r="N2458" s="24">
        <f>IF(L2458&lt;600,425+0.773*L2458-1.69/1000*L2458^2+2.22/1000^2*L2458^3,IF(L2458&lt;735,666+13002/(738-L2458),IF(L2458&lt;900,545+17820/(L2458-731),650)))</f>
        <v>855.35738195223405</v>
      </c>
      <c r="O2458" s="12">
        <f>LambdaP*MassivW/(dP/1000)/(N2458*RhoA)/(1+M2458/3)*(D2458-L2458)*DeltaT-(EXP(M2458/10)-1)*(D2458-D2457)</f>
        <v>0.15624901084173715</v>
      </c>
      <c r="P2458" s="24">
        <f>P2457+IF(Limit=Oui,MAX(0,S2457),S2457)</f>
        <v>669.33618628462136</v>
      </c>
      <c r="Q2458" s="12">
        <f>Cp*RhoP/(R2458*RhoA)*dP/1000*MassivSI</f>
        <v>0.33115065157729406</v>
      </c>
      <c r="R2458" s="24">
        <f>IF(P2458&lt;600,425+0.773*P2458-1.69/1000*P2458^2+2.22/1000^2*P2458^3,IF(P2458&lt;735,666+13002/(738-P2458),IF(P2458&lt;900,545+17820/(P2458-731),650)))</f>
        <v>855.35738195223405</v>
      </c>
      <c r="S2458" s="12">
        <f>LambdaP*MassivSI/(dP/1000)/(R2458*RhoA)/(1+Q2458/3)*(D2458-P2458)*DeltaT-(EXP(Q2458/10)-1)*(D2458-D2457)</f>
        <v>0.15624901084173715</v>
      </c>
    </row>
    <row r="2459" spans="2:19" x14ac:dyDescent="0.25">
      <c r="B2459" s="3">
        <f t="shared" si="152"/>
        <v>12205</v>
      </c>
      <c r="C2459" s="14">
        <f t="shared" si="153"/>
        <v>203.41666666666666</v>
      </c>
      <c r="D2459" s="11">
        <f t="shared" si="154"/>
        <v>1128.0514431006195</v>
      </c>
      <c r="E2459" s="11">
        <f t="shared" si="155"/>
        <v>669.49243529546311</v>
      </c>
      <c r="F2459" s="11">
        <f>L2459</f>
        <v>669.49243529546311</v>
      </c>
      <c r="G2459" s="11">
        <f>P2459</f>
        <v>669.49243529546311</v>
      </c>
      <c r="H2459" s="24">
        <f>H2458+IF(Limit=Oui,MAX(0,K2458),K2458)</f>
        <v>669.49243529546311</v>
      </c>
      <c r="I2459" s="12">
        <f>Cp*RhoP/(J2459*RhoA)*dP/1000*MassivSS</f>
        <v>0.33098353490867549</v>
      </c>
      <c r="J2459" s="24">
        <f>IF(H2459&lt;600,425+0.773*H2459-1.69/1000*H2459^2+2.22/1000^2*H2459^3,IF(H2459&lt;735,666+13002/(738-H2459),IF(H2459&lt;900,545+17820/(H2459-731),650)))</f>
        <v>855.78925985875753</v>
      </c>
      <c r="K2459" s="12">
        <f>LambdaP*MassivSS/(dP/1000)/(J2459*RhoA)/(1+I2459/3)*(D2459-H2459)*DeltaT-(EXP(I2459/10)-1)*(D2459-D2458)</f>
        <v>0.15614622131029646</v>
      </c>
      <c r="L2459" s="24">
        <f>L2458+IF(Limit=Oui,MAX(0,O2458),O2458)</f>
        <v>669.49243529546311</v>
      </c>
      <c r="M2459" s="12">
        <f>Cp*RhoP/(N2459*RhoA)*dP/1000*MassivW</f>
        <v>0.33098353490867549</v>
      </c>
      <c r="N2459" s="24">
        <f>IF(L2459&lt;600,425+0.773*L2459-1.69/1000*L2459^2+2.22/1000^2*L2459^3,IF(L2459&lt;735,666+13002/(738-L2459),IF(L2459&lt;900,545+17820/(L2459-731),650)))</f>
        <v>855.78925985875753</v>
      </c>
      <c r="O2459" s="12">
        <f>LambdaP*MassivW/(dP/1000)/(N2459*RhoA)/(1+M2459/3)*(D2459-L2459)*DeltaT-(EXP(M2459/10)-1)*(D2459-D2458)</f>
        <v>0.15614622131029646</v>
      </c>
      <c r="P2459" s="24">
        <f>P2458+IF(Limit=Oui,MAX(0,S2458),S2458)</f>
        <v>669.49243529546311</v>
      </c>
      <c r="Q2459" s="12">
        <f>Cp*RhoP/(R2459*RhoA)*dP/1000*MassivSI</f>
        <v>0.33098353490867549</v>
      </c>
      <c r="R2459" s="24">
        <f>IF(P2459&lt;600,425+0.773*P2459-1.69/1000*P2459^2+2.22/1000^2*P2459^3,IF(P2459&lt;735,666+13002/(738-P2459),IF(P2459&lt;900,545+17820/(P2459-731),650)))</f>
        <v>855.78925985875753</v>
      </c>
      <c r="S2459" s="12">
        <f>LambdaP*MassivSI/(dP/1000)/(R2459*RhoA)/(1+Q2459/3)*(D2459-P2459)*DeltaT-(EXP(Q2459/10)-1)*(D2459-D2458)</f>
        <v>0.15614622131029646</v>
      </c>
    </row>
    <row r="2460" spans="2:19" x14ac:dyDescent="0.25">
      <c r="B2460" s="3">
        <f t="shared" si="152"/>
        <v>12210</v>
      </c>
      <c r="C2460" s="14">
        <f t="shared" si="153"/>
        <v>203.5</v>
      </c>
      <c r="D2460" s="11">
        <f t="shared" si="154"/>
        <v>1128.1127740864358</v>
      </c>
      <c r="E2460" s="11">
        <f t="shared" si="155"/>
        <v>669.64858151677345</v>
      </c>
      <c r="F2460" s="11">
        <f>L2460</f>
        <v>669.64858151677345</v>
      </c>
      <c r="G2460" s="11">
        <f>P2460</f>
        <v>669.64858151677345</v>
      </c>
      <c r="H2460" s="24">
        <f>H2459+IF(Limit=Oui,MAX(0,K2459),K2459)</f>
        <v>669.64858151677345</v>
      </c>
      <c r="I2460" s="12">
        <f>Cp*RhoP/(J2460*RhoA)*dP/1000*MassivSS</f>
        <v>0.33081593446362245</v>
      </c>
      <c r="J2460" s="24">
        <f>IF(H2460&lt;600,425+0.773*H2460-1.69/1000*H2460^2+2.22/1000^2*H2460^3,IF(H2460&lt;735,666+13002/(738-H2460),IF(H2460&lt;900,545+17820/(H2460-731),650)))</f>
        <v>856.22282621962984</v>
      </c>
      <c r="K2460" s="12">
        <f>LambdaP*MassivSS/(dP/1000)/(J2460*RhoA)/(1+I2460/3)*(D2460-H2460)*DeltaT-(EXP(I2460/10)-1)*(D2460-D2459)</f>
        <v>0.15604327436497781</v>
      </c>
      <c r="L2460" s="24">
        <f>L2459+IF(Limit=Oui,MAX(0,O2459),O2459)</f>
        <v>669.64858151677345</v>
      </c>
      <c r="M2460" s="12">
        <f>Cp*RhoP/(N2460*RhoA)*dP/1000*MassivW</f>
        <v>0.33081593446362245</v>
      </c>
      <c r="N2460" s="24">
        <f>IF(L2460&lt;600,425+0.773*L2460-1.69/1000*L2460^2+2.22/1000^2*L2460^3,IF(L2460&lt;735,666+13002/(738-L2460),IF(L2460&lt;900,545+17820/(L2460-731),650)))</f>
        <v>856.22282621962984</v>
      </c>
      <c r="O2460" s="12">
        <f>LambdaP*MassivW/(dP/1000)/(N2460*RhoA)/(1+M2460/3)*(D2460-L2460)*DeltaT-(EXP(M2460/10)-1)*(D2460-D2459)</f>
        <v>0.15604327436497781</v>
      </c>
      <c r="P2460" s="24">
        <f>P2459+IF(Limit=Oui,MAX(0,S2459),S2459)</f>
        <v>669.64858151677345</v>
      </c>
      <c r="Q2460" s="12">
        <f>Cp*RhoP/(R2460*RhoA)*dP/1000*MassivSI</f>
        <v>0.33081593446362245</v>
      </c>
      <c r="R2460" s="24">
        <f>IF(P2460&lt;600,425+0.773*P2460-1.69/1000*P2460^2+2.22/1000^2*P2460^3,IF(P2460&lt;735,666+13002/(738-P2460),IF(P2460&lt;900,545+17820/(P2460-731),650)))</f>
        <v>856.22282621962984</v>
      </c>
      <c r="S2460" s="12">
        <f>LambdaP*MassivSI/(dP/1000)/(R2460*RhoA)/(1+Q2460/3)*(D2460-P2460)*DeltaT-(EXP(Q2460/10)-1)*(D2460-D2459)</f>
        <v>0.15604327436497781</v>
      </c>
    </row>
    <row r="2461" spans="2:19" x14ac:dyDescent="0.25">
      <c r="B2461" s="3">
        <f t="shared" si="152"/>
        <v>12215</v>
      </c>
      <c r="C2461" s="14">
        <f t="shared" si="153"/>
        <v>203.58333333333334</v>
      </c>
      <c r="D2461" s="11">
        <f t="shared" si="154"/>
        <v>1128.1740799777397</v>
      </c>
      <c r="E2461" s="11">
        <f t="shared" si="155"/>
        <v>669.80462479113839</v>
      </c>
      <c r="F2461" s="11">
        <f>L2461</f>
        <v>669.80462479113839</v>
      </c>
      <c r="G2461" s="11">
        <f>P2461</f>
        <v>669.80462479113839</v>
      </c>
      <c r="H2461" s="24">
        <f>H2460+IF(Limit=Oui,MAX(0,K2460),K2460)</f>
        <v>669.80462479113839</v>
      </c>
      <c r="I2461" s="12">
        <f>Cp*RhoP/(J2461*RhoA)*dP/1000*MassivSS</f>
        <v>0.33064784841768685</v>
      </c>
      <c r="J2461" s="24">
        <f>IF(H2461&lt;600,425+0.773*H2461-1.69/1000*H2461^2+2.22/1000^2*H2461^3,IF(H2461&lt;735,666+13002/(738-H2461),IF(H2461&lt;900,545+17820/(H2461-731),650)))</f>
        <v>856.65809023234851</v>
      </c>
      <c r="K2461" s="12">
        <f>LambdaP*MassivSS/(dP/1000)/(J2461*RhoA)/(1+I2461/3)*(D2461-H2461)*DeltaT-(EXP(I2461/10)-1)*(D2461-D2460)</f>
        <v>0.15594016932455379</v>
      </c>
      <c r="L2461" s="24">
        <f>L2460+IF(Limit=Oui,MAX(0,O2460),O2460)</f>
        <v>669.80462479113839</v>
      </c>
      <c r="M2461" s="12">
        <f>Cp*RhoP/(N2461*RhoA)*dP/1000*MassivW</f>
        <v>0.33064784841768685</v>
      </c>
      <c r="N2461" s="24">
        <f>IF(L2461&lt;600,425+0.773*L2461-1.69/1000*L2461^2+2.22/1000^2*L2461^3,IF(L2461&lt;735,666+13002/(738-L2461),IF(L2461&lt;900,545+17820/(L2461-731),650)))</f>
        <v>856.65809023234851</v>
      </c>
      <c r="O2461" s="12">
        <f>LambdaP*MassivW/(dP/1000)/(N2461*RhoA)/(1+M2461/3)*(D2461-L2461)*DeltaT-(EXP(M2461/10)-1)*(D2461-D2460)</f>
        <v>0.15594016932455379</v>
      </c>
      <c r="P2461" s="24">
        <f>P2460+IF(Limit=Oui,MAX(0,S2460),S2460)</f>
        <v>669.80462479113839</v>
      </c>
      <c r="Q2461" s="12">
        <f>Cp*RhoP/(R2461*RhoA)*dP/1000*MassivSI</f>
        <v>0.33064784841768685</v>
      </c>
      <c r="R2461" s="24">
        <f>IF(P2461&lt;600,425+0.773*P2461-1.69/1000*P2461^2+2.22/1000^2*P2461^3,IF(P2461&lt;735,666+13002/(738-P2461),IF(P2461&lt;900,545+17820/(P2461-731),650)))</f>
        <v>856.65809023234851</v>
      </c>
      <c r="S2461" s="12">
        <f>LambdaP*MassivSI/(dP/1000)/(R2461*RhoA)/(1+Q2461/3)*(D2461-P2461)*DeltaT-(EXP(Q2461/10)-1)*(D2461-D2460)</f>
        <v>0.15594016932455379</v>
      </c>
    </row>
    <row r="2462" spans="2:19" x14ac:dyDescent="0.25">
      <c r="B2462" s="3">
        <f t="shared" si="152"/>
        <v>12220</v>
      </c>
      <c r="C2462" s="14">
        <f t="shared" si="153"/>
        <v>203.66666666666666</v>
      </c>
      <c r="D2462" s="11">
        <f t="shared" si="154"/>
        <v>1128.2353607950588</v>
      </c>
      <c r="E2462" s="11">
        <f t="shared" si="155"/>
        <v>669.96056496046299</v>
      </c>
      <c r="F2462" s="11">
        <f>L2462</f>
        <v>669.96056496046299</v>
      </c>
      <c r="G2462" s="11">
        <f>P2462</f>
        <v>669.96056496046299</v>
      </c>
      <c r="H2462" s="24">
        <f>H2461+IF(Limit=Oui,MAX(0,K2461),K2461)</f>
        <v>669.96056496046299</v>
      </c>
      <c r="I2462" s="12">
        <f>Cp*RhoP/(J2462*RhoA)*dP/1000*MassivSS</f>
        <v>0.33047927493878099</v>
      </c>
      <c r="J2462" s="24">
        <f>IF(H2462&lt;600,425+0.773*H2462-1.69/1000*H2462^2+2.22/1000^2*H2462^3,IF(H2462&lt;735,666+13002/(738-H2462),IF(H2462&lt;900,545+17820/(H2462-731),650)))</f>
        <v>857.09506115746956</v>
      </c>
      <c r="K2462" s="12">
        <f>LambdaP*MassivSS/(dP/1000)/(J2462*RhoA)/(1+I2462/3)*(D2462-H2462)*DeltaT-(EXP(I2462/10)-1)*(D2462-D2461)</f>
        <v>0.15583690550452028</v>
      </c>
      <c r="L2462" s="24">
        <f>L2461+IF(Limit=Oui,MAX(0,O2461),O2461)</f>
        <v>669.96056496046299</v>
      </c>
      <c r="M2462" s="12">
        <f>Cp*RhoP/(N2462*RhoA)*dP/1000*MassivW</f>
        <v>0.33047927493878099</v>
      </c>
      <c r="N2462" s="24">
        <f>IF(L2462&lt;600,425+0.773*L2462-1.69/1000*L2462^2+2.22/1000^2*L2462^3,IF(L2462&lt;735,666+13002/(738-L2462),IF(L2462&lt;900,545+17820/(L2462-731),650)))</f>
        <v>857.09506115746956</v>
      </c>
      <c r="O2462" s="12">
        <f>LambdaP*MassivW/(dP/1000)/(N2462*RhoA)/(1+M2462/3)*(D2462-L2462)*DeltaT-(EXP(M2462/10)-1)*(D2462-D2461)</f>
        <v>0.15583690550452028</v>
      </c>
      <c r="P2462" s="24">
        <f>P2461+IF(Limit=Oui,MAX(0,S2461),S2461)</f>
        <v>669.96056496046299</v>
      </c>
      <c r="Q2462" s="12">
        <f>Cp*RhoP/(R2462*RhoA)*dP/1000*MassivSI</f>
        <v>0.33047927493878099</v>
      </c>
      <c r="R2462" s="24">
        <f>IF(P2462&lt;600,425+0.773*P2462-1.69/1000*P2462^2+2.22/1000^2*P2462^3,IF(P2462&lt;735,666+13002/(738-P2462),IF(P2462&lt;900,545+17820/(P2462-731),650)))</f>
        <v>857.09506115746956</v>
      </c>
      <c r="S2462" s="12">
        <f>LambdaP*MassivSI/(dP/1000)/(R2462*RhoA)/(1+Q2462/3)*(D2462-P2462)*DeltaT-(EXP(Q2462/10)-1)*(D2462-D2461)</f>
        <v>0.15583690550452028</v>
      </c>
    </row>
    <row r="2463" spans="2:19" x14ac:dyDescent="0.25">
      <c r="B2463" s="3">
        <f t="shared" si="152"/>
        <v>12225</v>
      </c>
      <c r="C2463" s="14">
        <f t="shared" si="153"/>
        <v>203.75</v>
      </c>
      <c r="D2463" s="11">
        <f t="shared" si="154"/>
        <v>1128.296616558895</v>
      </c>
      <c r="E2463" s="11">
        <f t="shared" si="155"/>
        <v>670.11640186596753</v>
      </c>
      <c r="F2463" s="11">
        <f>L2463</f>
        <v>670.11640186596753</v>
      </c>
      <c r="G2463" s="11">
        <f>P2463</f>
        <v>670.11640186596753</v>
      </c>
      <c r="H2463" s="24">
        <f>H2462+IF(Limit=Oui,MAX(0,K2462),K2462)</f>
        <v>670.11640186596753</v>
      </c>
      <c r="I2463" s="12">
        <f>Cp*RhoP/(J2463*RhoA)*dP/1000*MassivSS</f>
        <v>0.33031021218715045</v>
      </c>
      <c r="J2463" s="24">
        <f>IF(H2463&lt;600,425+0.773*H2463-1.69/1000*H2463^2+2.22/1000^2*H2463^3,IF(H2463&lt;735,666+13002/(738-H2463),IF(H2463&lt;900,545+17820/(H2463-731),650)))</f>
        <v>857.53374831911913</v>
      </c>
      <c r="K2463" s="12">
        <f>LambdaP*MassivSS/(dP/1000)/(J2463*RhoA)/(1+I2463/3)*(D2463-H2463)*DeltaT-(EXP(I2463/10)-1)*(D2463-D2462)</f>
        <v>0.1557334822172505</v>
      </c>
      <c r="L2463" s="24">
        <f>L2462+IF(Limit=Oui,MAX(0,O2462),O2462)</f>
        <v>670.11640186596753</v>
      </c>
      <c r="M2463" s="12">
        <f>Cp*RhoP/(N2463*RhoA)*dP/1000*MassivW</f>
        <v>0.33031021218715045</v>
      </c>
      <c r="N2463" s="24">
        <f>IF(L2463&lt;600,425+0.773*L2463-1.69/1000*L2463^2+2.22/1000^2*L2463^3,IF(L2463&lt;735,666+13002/(738-L2463),IF(L2463&lt;900,545+17820/(L2463-731),650)))</f>
        <v>857.53374831911913</v>
      </c>
      <c r="O2463" s="12">
        <f>LambdaP*MassivW/(dP/1000)/(N2463*RhoA)/(1+M2463/3)*(D2463-L2463)*DeltaT-(EXP(M2463/10)-1)*(D2463-D2462)</f>
        <v>0.1557334822172505</v>
      </c>
      <c r="P2463" s="24">
        <f>P2462+IF(Limit=Oui,MAX(0,S2462),S2462)</f>
        <v>670.11640186596753</v>
      </c>
      <c r="Q2463" s="12">
        <f>Cp*RhoP/(R2463*RhoA)*dP/1000*MassivSI</f>
        <v>0.33031021218715045</v>
      </c>
      <c r="R2463" s="24">
        <f>IF(P2463&lt;600,425+0.773*P2463-1.69/1000*P2463^2+2.22/1000^2*P2463^3,IF(P2463&lt;735,666+13002/(738-P2463),IF(P2463&lt;900,545+17820/(P2463-731),650)))</f>
        <v>857.53374831911913</v>
      </c>
      <c r="S2463" s="12">
        <f>LambdaP*MassivSI/(dP/1000)/(R2463*RhoA)/(1+Q2463/3)*(D2463-P2463)*DeltaT-(EXP(Q2463/10)-1)*(D2463-D2462)</f>
        <v>0.1557334822172505</v>
      </c>
    </row>
    <row r="2464" spans="2:19" x14ac:dyDescent="0.25">
      <c r="B2464" s="3">
        <f t="shared" si="152"/>
        <v>12230</v>
      </c>
      <c r="C2464" s="14">
        <f t="shared" si="153"/>
        <v>203.83333333333334</v>
      </c>
      <c r="D2464" s="11">
        <f t="shared" si="154"/>
        <v>1128.3578472897254</v>
      </c>
      <c r="E2464" s="11">
        <f t="shared" si="155"/>
        <v>670.27213534818475</v>
      </c>
      <c r="F2464" s="11">
        <f>L2464</f>
        <v>670.27213534818475</v>
      </c>
      <c r="G2464" s="11">
        <f>P2464</f>
        <v>670.27213534818475</v>
      </c>
      <c r="H2464" s="24">
        <f>H2463+IF(Limit=Oui,MAX(0,K2463),K2463)</f>
        <v>670.27213534818475</v>
      </c>
      <c r="I2464" s="12">
        <f>Cp*RhoP/(J2464*RhoA)*dP/1000*MassivSS</f>
        <v>0.33014065831534567</v>
      </c>
      <c r="J2464" s="24">
        <f>IF(H2464&lt;600,425+0.773*H2464-1.69/1000*H2464^2+2.22/1000^2*H2464^3,IF(H2464&lt;735,666+13002/(738-H2464),IF(H2464&lt;900,545+17820/(H2464-731),650)))</f>
        <v>857.97416110551353</v>
      </c>
      <c r="K2464" s="12">
        <f>LambdaP*MassivSS/(dP/1000)/(J2464*RhoA)/(1+I2464/3)*(D2464-H2464)*DeltaT-(EXP(I2464/10)-1)*(D2464-D2463)</f>
        <v>0.15562989877187419</v>
      </c>
      <c r="L2464" s="24">
        <f>L2463+IF(Limit=Oui,MAX(0,O2463),O2463)</f>
        <v>670.27213534818475</v>
      </c>
      <c r="M2464" s="12">
        <f>Cp*RhoP/(N2464*RhoA)*dP/1000*MassivW</f>
        <v>0.33014065831534567</v>
      </c>
      <c r="N2464" s="24">
        <f>IF(L2464&lt;600,425+0.773*L2464-1.69/1000*L2464^2+2.22/1000^2*L2464^3,IF(L2464&lt;735,666+13002/(738-L2464),IF(L2464&lt;900,545+17820/(L2464-731),650)))</f>
        <v>857.97416110551353</v>
      </c>
      <c r="O2464" s="12">
        <f>LambdaP*MassivW/(dP/1000)/(N2464*RhoA)/(1+M2464/3)*(D2464-L2464)*DeltaT-(EXP(M2464/10)-1)*(D2464-D2463)</f>
        <v>0.15562989877187419</v>
      </c>
      <c r="P2464" s="24">
        <f>P2463+IF(Limit=Oui,MAX(0,S2463),S2463)</f>
        <v>670.27213534818475</v>
      </c>
      <c r="Q2464" s="12">
        <f>Cp*RhoP/(R2464*RhoA)*dP/1000*MassivSI</f>
        <v>0.33014065831534567</v>
      </c>
      <c r="R2464" s="24">
        <f>IF(P2464&lt;600,425+0.773*P2464-1.69/1000*P2464^2+2.22/1000^2*P2464^3,IF(P2464&lt;735,666+13002/(738-P2464),IF(P2464&lt;900,545+17820/(P2464-731),650)))</f>
        <v>857.97416110551353</v>
      </c>
      <c r="S2464" s="12">
        <f>LambdaP*MassivSI/(dP/1000)/(R2464*RhoA)/(1+Q2464/3)*(D2464-P2464)*DeltaT-(EXP(Q2464/10)-1)*(D2464-D2463)</f>
        <v>0.15562989877187419</v>
      </c>
    </row>
    <row r="2465" spans="2:19" x14ac:dyDescent="0.25">
      <c r="B2465" s="3">
        <f t="shared" si="152"/>
        <v>12235</v>
      </c>
      <c r="C2465" s="14">
        <f t="shared" si="153"/>
        <v>203.91666666666666</v>
      </c>
      <c r="D2465" s="11">
        <f t="shared" si="154"/>
        <v>1128.4190530080016</v>
      </c>
      <c r="E2465" s="11">
        <f t="shared" si="155"/>
        <v>670.4277652469566</v>
      </c>
      <c r="F2465" s="11">
        <f>L2465</f>
        <v>670.4277652469566</v>
      </c>
      <c r="G2465" s="11">
        <f>P2465</f>
        <v>670.4277652469566</v>
      </c>
      <c r="H2465" s="24">
        <f>H2464+IF(Limit=Oui,MAX(0,K2464),K2464)</f>
        <v>670.4277652469566</v>
      </c>
      <c r="I2465" s="12">
        <f>Cp*RhoP/(J2465*RhoA)*dP/1000*MassivSS</f>
        <v>0.32997061146819445</v>
      </c>
      <c r="J2465" s="24">
        <f>IF(H2465&lt;600,425+0.773*H2465-1.69/1000*H2465^2+2.22/1000^2*H2465^3,IF(H2465&lt;735,666+13002/(738-H2465),IF(H2465&lt;900,545+17820/(H2465-731),650)))</f>
        <v>858.41630896948243</v>
      </c>
      <c r="K2465" s="12">
        <f>LambdaP*MassivSS/(dP/1000)/(J2465*RhoA)/(1+I2465/3)*(D2465-H2465)*DeltaT-(EXP(I2465/10)-1)*(D2465-D2464)</f>
        <v>0.15552615447432455</v>
      </c>
      <c r="L2465" s="24">
        <f>L2464+IF(Limit=Oui,MAX(0,O2464),O2464)</f>
        <v>670.4277652469566</v>
      </c>
      <c r="M2465" s="12">
        <f>Cp*RhoP/(N2465*RhoA)*dP/1000*MassivW</f>
        <v>0.32997061146819445</v>
      </c>
      <c r="N2465" s="24">
        <f>IF(L2465&lt;600,425+0.773*L2465-1.69/1000*L2465^2+2.22/1000^2*L2465^3,IF(L2465&lt;735,666+13002/(738-L2465),IF(L2465&lt;900,545+17820/(L2465-731),650)))</f>
        <v>858.41630896948243</v>
      </c>
      <c r="O2465" s="12">
        <f>LambdaP*MassivW/(dP/1000)/(N2465*RhoA)/(1+M2465/3)*(D2465-L2465)*DeltaT-(EXP(M2465/10)-1)*(D2465-D2464)</f>
        <v>0.15552615447432455</v>
      </c>
      <c r="P2465" s="24">
        <f>P2464+IF(Limit=Oui,MAX(0,S2464),S2464)</f>
        <v>670.4277652469566</v>
      </c>
      <c r="Q2465" s="12">
        <f>Cp*RhoP/(R2465*RhoA)*dP/1000*MassivSI</f>
        <v>0.32997061146819445</v>
      </c>
      <c r="R2465" s="24">
        <f>IF(P2465&lt;600,425+0.773*P2465-1.69/1000*P2465^2+2.22/1000^2*P2465^3,IF(P2465&lt;735,666+13002/(738-P2465),IF(P2465&lt;900,545+17820/(P2465-731),650)))</f>
        <v>858.41630896948243</v>
      </c>
      <c r="S2465" s="12">
        <f>LambdaP*MassivSI/(dP/1000)/(R2465*RhoA)/(1+Q2465/3)*(D2465-P2465)*DeltaT-(EXP(Q2465/10)-1)*(D2465-D2464)</f>
        <v>0.15552615447432455</v>
      </c>
    </row>
    <row r="2466" spans="2:19" x14ac:dyDescent="0.25">
      <c r="B2466" s="3">
        <f t="shared" si="152"/>
        <v>12240</v>
      </c>
      <c r="C2466" s="14">
        <f t="shared" si="153"/>
        <v>204</v>
      </c>
      <c r="D2466" s="11">
        <f t="shared" si="154"/>
        <v>1128.4802337341505</v>
      </c>
      <c r="E2466" s="11">
        <f t="shared" si="155"/>
        <v>670.58329140143087</v>
      </c>
      <c r="F2466" s="11">
        <f>L2466</f>
        <v>670.58329140143087</v>
      </c>
      <c r="G2466" s="11">
        <f>P2466</f>
        <v>670.58329140143087</v>
      </c>
      <c r="H2466" s="24">
        <f>H2465+IF(Limit=Oui,MAX(0,K2465),K2465)</f>
        <v>670.58329140143087</v>
      </c>
      <c r="I2466" s="12">
        <f>Cp*RhoP/(J2466*RhoA)*dP/1000*MassivSS</f>
        <v>0.32980006978277437</v>
      </c>
      <c r="J2466" s="24">
        <f>IF(H2466&lt;600,425+0.773*H2466-1.69/1000*H2466^2+2.22/1000^2*H2466^3,IF(H2466&lt;735,666+13002/(738-H2466),IF(H2466&lt;900,545+17820/(H2466-731),650)))</f>
        <v>858.86020142899645</v>
      </c>
      <c r="K2466" s="12">
        <f>LambdaP*MassivSS/(dP/1000)/(J2466*RhoA)/(1+I2466/3)*(D2466-H2466)*DeltaT-(EXP(I2466/10)-1)*(D2466-D2465)</f>
        <v>0.15542224862727139</v>
      </c>
      <c r="L2466" s="24">
        <f>L2465+IF(Limit=Oui,MAX(0,O2465),O2465)</f>
        <v>670.58329140143087</v>
      </c>
      <c r="M2466" s="12">
        <f>Cp*RhoP/(N2466*RhoA)*dP/1000*MassivW</f>
        <v>0.32980006978277437</v>
      </c>
      <c r="N2466" s="24">
        <f>IF(L2466&lt;600,425+0.773*L2466-1.69/1000*L2466^2+2.22/1000^2*L2466^3,IF(L2466&lt;735,666+13002/(738-L2466),IF(L2466&lt;900,545+17820/(L2466-731),650)))</f>
        <v>858.86020142899645</v>
      </c>
      <c r="O2466" s="12">
        <f>LambdaP*MassivW/(dP/1000)/(N2466*RhoA)/(1+M2466/3)*(D2466-L2466)*DeltaT-(EXP(M2466/10)-1)*(D2466-D2465)</f>
        <v>0.15542224862727139</v>
      </c>
      <c r="P2466" s="24">
        <f>P2465+IF(Limit=Oui,MAX(0,S2465),S2465)</f>
        <v>670.58329140143087</v>
      </c>
      <c r="Q2466" s="12">
        <f>Cp*RhoP/(R2466*RhoA)*dP/1000*MassivSI</f>
        <v>0.32980006978277437</v>
      </c>
      <c r="R2466" s="24">
        <f>IF(P2466&lt;600,425+0.773*P2466-1.69/1000*P2466^2+2.22/1000^2*P2466^3,IF(P2466&lt;735,666+13002/(738-P2466),IF(P2466&lt;900,545+17820/(P2466-731),650)))</f>
        <v>858.86020142899645</v>
      </c>
      <c r="S2466" s="12">
        <f>LambdaP*MassivSI/(dP/1000)/(R2466*RhoA)/(1+Q2466/3)*(D2466-P2466)*DeltaT-(EXP(Q2466/10)-1)*(D2466-D2465)</f>
        <v>0.15542224862727139</v>
      </c>
    </row>
    <row r="2467" spans="2:19" x14ac:dyDescent="0.25">
      <c r="B2467" s="3">
        <f t="shared" si="152"/>
        <v>12245</v>
      </c>
      <c r="C2467" s="14">
        <f t="shared" si="153"/>
        <v>204.08333333333334</v>
      </c>
      <c r="D2467" s="11">
        <f t="shared" si="154"/>
        <v>1128.5413894885735</v>
      </c>
      <c r="E2467" s="11">
        <f t="shared" si="155"/>
        <v>670.73871365005812</v>
      </c>
      <c r="F2467" s="11">
        <f>L2467</f>
        <v>670.73871365005812</v>
      </c>
      <c r="G2467" s="11">
        <f>P2467</f>
        <v>670.73871365005812</v>
      </c>
      <c r="H2467" s="24">
        <f>H2466+IF(Limit=Oui,MAX(0,K2466),K2466)</f>
        <v>670.73871365005812</v>
      </c>
      <c r="I2467" s="12">
        <f>Cp*RhoP/(J2467*RhoA)*dP/1000*MassivSS</f>
        <v>0.32962903138838462</v>
      </c>
      <c r="J2467" s="24">
        <f>IF(H2467&lt;600,425+0.773*H2467-1.69/1000*H2467^2+2.22/1000^2*H2467^3,IF(H2467&lt;735,666+13002/(738-H2467),IF(H2467&lt;900,545+17820/(H2467-731),650)))</f>
        <v>859.30584806770105</v>
      </c>
      <c r="K2467" s="12">
        <f>LambdaP*MassivSS/(dP/1000)/(J2467*RhoA)/(1+I2467/3)*(D2467-H2467)*DeltaT-(EXP(I2467/10)-1)*(D2467-D2466)</f>
        <v>0.15531818053017513</v>
      </c>
      <c r="L2467" s="24">
        <f>L2466+IF(Limit=Oui,MAX(0,O2466),O2466)</f>
        <v>670.73871365005812</v>
      </c>
      <c r="M2467" s="12">
        <f>Cp*RhoP/(N2467*RhoA)*dP/1000*MassivW</f>
        <v>0.32962903138838462</v>
      </c>
      <c r="N2467" s="24">
        <f>IF(L2467&lt;600,425+0.773*L2467-1.69/1000*L2467^2+2.22/1000^2*L2467^3,IF(L2467&lt;735,666+13002/(738-L2467),IF(L2467&lt;900,545+17820/(L2467-731),650)))</f>
        <v>859.30584806770105</v>
      </c>
      <c r="O2467" s="12">
        <f>LambdaP*MassivW/(dP/1000)/(N2467*RhoA)/(1+M2467/3)*(D2467-L2467)*DeltaT-(EXP(M2467/10)-1)*(D2467-D2466)</f>
        <v>0.15531818053017513</v>
      </c>
      <c r="P2467" s="24">
        <f>P2466+IF(Limit=Oui,MAX(0,S2466),S2466)</f>
        <v>670.73871365005812</v>
      </c>
      <c r="Q2467" s="12">
        <f>Cp*RhoP/(R2467*RhoA)*dP/1000*MassivSI</f>
        <v>0.32962903138838462</v>
      </c>
      <c r="R2467" s="24">
        <f>IF(P2467&lt;600,425+0.773*P2467-1.69/1000*P2467^2+2.22/1000^2*P2467^3,IF(P2467&lt;735,666+13002/(738-P2467),IF(P2467&lt;900,545+17820/(P2467-731),650)))</f>
        <v>859.30584806770105</v>
      </c>
      <c r="S2467" s="12">
        <f>LambdaP*MassivSI/(dP/1000)/(R2467*RhoA)/(1+Q2467/3)*(D2467-P2467)*DeltaT-(EXP(Q2467/10)-1)*(D2467-D2466)</f>
        <v>0.15531818053017513</v>
      </c>
    </row>
    <row r="2468" spans="2:19" x14ac:dyDescent="0.25">
      <c r="B2468" s="3">
        <f t="shared" si="152"/>
        <v>12250</v>
      </c>
      <c r="C2468" s="14">
        <f t="shared" si="153"/>
        <v>204.16666666666666</v>
      </c>
      <c r="D2468" s="11">
        <f t="shared" si="154"/>
        <v>1128.602520291648</v>
      </c>
      <c r="E2468" s="11">
        <f t="shared" si="155"/>
        <v>670.89403183058835</v>
      </c>
      <c r="F2468" s="11">
        <f>L2468</f>
        <v>670.89403183058835</v>
      </c>
      <c r="G2468" s="11">
        <f>P2468</f>
        <v>670.89403183058835</v>
      </c>
      <c r="H2468" s="24">
        <f>H2467+IF(Limit=Oui,MAX(0,K2467),K2467)</f>
        <v>670.89403183058835</v>
      </c>
      <c r="I2468" s="12">
        <f>Cp*RhoP/(J2468*RhoA)*dP/1000*MassivSS</f>
        <v>0.32945749440651861</v>
      </c>
      <c r="J2468" s="24">
        <f>IF(H2468&lt;600,425+0.773*H2468-1.69/1000*H2468^2+2.22/1000^2*H2468^3,IF(H2468&lt;735,666+13002/(738-H2468),IF(H2468&lt;900,545+17820/(H2468-731),650)))</f>
        <v>859.75325853545451</v>
      </c>
      <c r="K2468" s="12">
        <f>LambdaP*MassivSS/(dP/1000)/(J2468*RhoA)/(1+I2468/3)*(D2468-H2468)*DeltaT-(EXP(I2468/10)-1)*(D2468-D2467)</f>
        <v>0.15521394947917455</v>
      </c>
      <c r="L2468" s="24">
        <f>L2467+IF(Limit=Oui,MAX(0,O2467),O2467)</f>
        <v>670.89403183058835</v>
      </c>
      <c r="M2468" s="12">
        <f>Cp*RhoP/(N2468*RhoA)*dP/1000*MassivW</f>
        <v>0.32945749440651861</v>
      </c>
      <c r="N2468" s="24">
        <f>IF(L2468&lt;600,425+0.773*L2468-1.69/1000*L2468^2+2.22/1000^2*L2468^3,IF(L2468&lt;735,666+13002/(738-L2468),IF(L2468&lt;900,545+17820/(L2468-731),650)))</f>
        <v>859.75325853545451</v>
      </c>
      <c r="O2468" s="12">
        <f>LambdaP*MassivW/(dP/1000)/(N2468*RhoA)/(1+M2468/3)*(D2468-L2468)*DeltaT-(EXP(M2468/10)-1)*(D2468-D2467)</f>
        <v>0.15521394947917455</v>
      </c>
      <c r="P2468" s="24">
        <f>P2467+IF(Limit=Oui,MAX(0,S2467),S2467)</f>
        <v>670.89403183058835</v>
      </c>
      <c r="Q2468" s="12">
        <f>Cp*RhoP/(R2468*RhoA)*dP/1000*MassivSI</f>
        <v>0.32945749440651861</v>
      </c>
      <c r="R2468" s="24">
        <f>IF(P2468&lt;600,425+0.773*P2468-1.69/1000*P2468^2+2.22/1000^2*P2468^3,IF(P2468&lt;735,666+13002/(738-P2468),IF(P2468&lt;900,545+17820/(P2468-731),650)))</f>
        <v>859.75325853545451</v>
      </c>
      <c r="S2468" s="12">
        <f>LambdaP*MassivSI/(dP/1000)/(R2468*RhoA)/(1+Q2468/3)*(D2468-P2468)*DeltaT-(EXP(Q2468/10)-1)*(D2468-D2467)</f>
        <v>0.15521394947917455</v>
      </c>
    </row>
    <row r="2469" spans="2:19" x14ac:dyDescent="0.25">
      <c r="B2469" s="3">
        <f t="shared" si="152"/>
        <v>12255</v>
      </c>
      <c r="C2469" s="14">
        <f t="shared" si="153"/>
        <v>204.25</v>
      </c>
      <c r="D2469" s="11">
        <f t="shared" si="154"/>
        <v>1128.6636261637252</v>
      </c>
      <c r="E2469" s="11">
        <f t="shared" si="155"/>
        <v>671.04924578006751</v>
      </c>
      <c r="F2469" s="11">
        <f>L2469</f>
        <v>671.04924578006751</v>
      </c>
      <c r="G2469" s="11">
        <f>P2469</f>
        <v>671.04924578006751</v>
      </c>
      <c r="H2469" s="24">
        <f>H2468+IF(Limit=Oui,MAX(0,K2468),K2468)</f>
        <v>671.04924578006751</v>
      </c>
      <c r="I2469" s="12">
        <f>Cp*RhoP/(J2469*RhoA)*dP/1000*MassivSS</f>
        <v>0.32928545695083661</v>
      </c>
      <c r="J2469" s="24">
        <f>IF(H2469&lt;600,425+0.773*H2469-1.69/1000*H2469^2+2.22/1000^2*H2469^3,IF(H2469&lt;735,666+13002/(738-H2469),IF(H2469&lt;900,545+17820/(H2469-731),650)))</f>
        <v>860.20244254887064</v>
      </c>
      <c r="K2469" s="12">
        <f>LambdaP*MassivSS/(dP/1000)/(J2469*RhoA)/(1+I2469/3)*(D2469-H2469)*DeltaT-(EXP(I2469/10)-1)*(D2469-D2468)</f>
        <v>0.15510955476721669</v>
      </c>
      <c r="L2469" s="24">
        <f>L2468+IF(Limit=Oui,MAX(0,O2468),O2468)</f>
        <v>671.04924578006751</v>
      </c>
      <c r="M2469" s="12">
        <f>Cp*RhoP/(N2469*RhoA)*dP/1000*MassivW</f>
        <v>0.32928545695083661</v>
      </c>
      <c r="N2469" s="24">
        <f>IF(L2469&lt;600,425+0.773*L2469-1.69/1000*L2469^2+2.22/1000^2*L2469^3,IF(L2469&lt;735,666+13002/(738-L2469),IF(L2469&lt;900,545+17820/(L2469-731),650)))</f>
        <v>860.20244254887064</v>
      </c>
      <c r="O2469" s="12">
        <f>LambdaP*MassivW/(dP/1000)/(N2469*RhoA)/(1+M2469/3)*(D2469-L2469)*DeltaT-(EXP(M2469/10)-1)*(D2469-D2468)</f>
        <v>0.15510955476721669</v>
      </c>
      <c r="P2469" s="24">
        <f>P2468+IF(Limit=Oui,MAX(0,S2468),S2468)</f>
        <v>671.04924578006751</v>
      </c>
      <c r="Q2469" s="12">
        <f>Cp*RhoP/(R2469*RhoA)*dP/1000*MassivSI</f>
        <v>0.32928545695083661</v>
      </c>
      <c r="R2469" s="24">
        <f>IF(P2469&lt;600,425+0.773*P2469-1.69/1000*P2469^2+2.22/1000^2*P2469^3,IF(P2469&lt;735,666+13002/(738-P2469),IF(P2469&lt;900,545+17820/(P2469-731),650)))</f>
        <v>860.20244254887064</v>
      </c>
      <c r="S2469" s="12">
        <f>LambdaP*MassivSI/(dP/1000)/(R2469*RhoA)/(1+Q2469/3)*(D2469-P2469)*DeltaT-(EXP(Q2469/10)-1)*(D2469-D2468)</f>
        <v>0.15510955476721669</v>
      </c>
    </row>
    <row r="2470" spans="2:19" x14ac:dyDescent="0.25">
      <c r="B2470" s="3">
        <f t="shared" si="152"/>
        <v>12260</v>
      </c>
      <c r="C2470" s="14">
        <f t="shared" si="153"/>
        <v>204.33333333333334</v>
      </c>
      <c r="D2470" s="11">
        <f t="shared" si="154"/>
        <v>1128.724707125132</v>
      </c>
      <c r="E2470" s="11">
        <f t="shared" si="155"/>
        <v>671.20435533483476</v>
      </c>
      <c r="F2470" s="11">
        <f>L2470</f>
        <v>671.20435533483476</v>
      </c>
      <c r="G2470" s="11">
        <f>P2470</f>
        <v>671.20435533483476</v>
      </c>
      <c r="H2470" s="24">
        <f>H2469+IF(Limit=Oui,MAX(0,K2469),K2469)</f>
        <v>671.20435533483476</v>
      </c>
      <c r="I2470" s="12">
        <f>Cp*RhoP/(J2470*RhoA)*dP/1000*MassivSS</f>
        <v>0.32911291712713736</v>
      </c>
      <c r="J2470" s="24">
        <f>IF(H2470&lt;600,425+0.773*H2470-1.69/1000*H2470^2+2.22/1000^2*H2470^3,IF(H2470&lt;735,666+13002/(738-H2470),IF(H2470&lt;900,545+17820/(H2470-731),650)))</f>
        <v>860.65340989186836</v>
      </c>
      <c r="K2470" s="12">
        <f>LambdaP*MassivSS/(dP/1000)/(J2470*RhoA)/(1+I2470/3)*(D2470-H2470)*DeltaT-(EXP(I2470/10)-1)*(D2470-D2469)</f>
        <v>0.15500499568388337</v>
      </c>
      <c r="L2470" s="24">
        <f>L2469+IF(Limit=Oui,MAX(0,O2469),O2469)</f>
        <v>671.20435533483476</v>
      </c>
      <c r="M2470" s="12">
        <f>Cp*RhoP/(N2470*RhoA)*dP/1000*MassivW</f>
        <v>0.32911291712713736</v>
      </c>
      <c r="N2470" s="24">
        <f>IF(L2470&lt;600,425+0.773*L2470-1.69/1000*L2470^2+2.22/1000^2*L2470^3,IF(L2470&lt;735,666+13002/(738-L2470),IF(L2470&lt;900,545+17820/(L2470-731),650)))</f>
        <v>860.65340989186836</v>
      </c>
      <c r="O2470" s="12">
        <f>LambdaP*MassivW/(dP/1000)/(N2470*RhoA)/(1+M2470/3)*(D2470-L2470)*DeltaT-(EXP(M2470/10)-1)*(D2470-D2469)</f>
        <v>0.15500499568388337</v>
      </c>
      <c r="P2470" s="24">
        <f>P2469+IF(Limit=Oui,MAX(0,S2469),S2469)</f>
        <v>671.20435533483476</v>
      </c>
      <c r="Q2470" s="12">
        <f>Cp*RhoP/(R2470*RhoA)*dP/1000*MassivSI</f>
        <v>0.32911291712713736</v>
      </c>
      <c r="R2470" s="24">
        <f>IF(P2470&lt;600,425+0.773*P2470-1.69/1000*P2470^2+2.22/1000^2*P2470^3,IF(P2470&lt;735,666+13002/(738-P2470),IF(P2470&lt;900,545+17820/(P2470-731),650)))</f>
        <v>860.65340989186836</v>
      </c>
      <c r="S2470" s="12">
        <f>LambdaP*MassivSI/(dP/1000)/(R2470*RhoA)/(1+Q2470/3)*(D2470-P2470)*DeltaT-(EXP(Q2470/10)-1)*(D2470-D2469)</f>
        <v>0.15500499568388337</v>
      </c>
    </row>
    <row r="2471" spans="2:19" x14ac:dyDescent="0.25">
      <c r="B2471" s="3">
        <f t="shared" si="152"/>
        <v>12265</v>
      </c>
      <c r="C2471" s="14">
        <f t="shared" si="153"/>
        <v>204.41666666666666</v>
      </c>
      <c r="D2471" s="11">
        <f t="shared" si="154"/>
        <v>1128.7857631961713</v>
      </c>
      <c r="E2471" s="11">
        <f t="shared" si="155"/>
        <v>671.3593603305186</v>
      </c>
      <c r="F2471" s="11">
        <f>L2471</f>
        <v>671.3593603305186</v>
      </c>
      <c r="G2471" s="11">
        <f>P2471</f>
        <v>671.3593603305186</v>
      </c>
      <c r="H2471" s="24">
        <f>H2470+IF(Limit=Oui,MAX(0,K2470),K2470)</f>
        <v>671.3593603305186</v>
      </c>
      <c r="I2471" s="12">
        <f>Cp*RhoP/(J2471*RhoA)*dP/1000*MassivSS</f>
        <v>0.32893987303333116</v>
      </c>
      <c r="J2471" s="24">
        <f>IF(H2471&lt;600,425+0.773*H2471-1.69/1000*H2471^2+2.22/1000^2*H2471^3,IF(H2471&lt;735,666+13002/(738-H2471),IF(H2471&lt;900,545+17820/(H2471-731),650)))</f>
        <v>861.10617041622379</v>
      </c>
      <c r="K2471" s="12">
        <f>LambdaP*MassivSS/(dP/1000)/(J2471*RhoA)/(1+I2471/3)*(D2471-H2471)*DeltaT-(EXP(I2471/10)-1)*(D2471-D2470)</f>
        <v>0.1549002715154536</v>
      </c>
      <c r="L2471" s="24">
        <f>L2470+IF(Limit=Oui,MAX(0,O2470),O2470)</f>
        <v>671.3593603305186</v>
      </c>
      <c r="M2471" s="12">
        <f>Cp*RhoP/(N2471*RhoA)*dP/1000*MassivW</f>
        <v>0.32893987303333116</v>
      </c>
      <c r="N2471" s="24">
        <f>IF(L2471&lt;600,425+0.773*L2471-1.69/1000*L2471^2+2.22/1000^2*L2471^3,IF(L2471&lt;735,666+13002/(738-L2471),IF(L2471&lt;900,545+17820/(L2471-731),650)))</f>
        <v>861.10617041622379</v>
      </c>
      <c r="O2471" s="12">
        <f>LambdaP*MassivW/(dP/1000)/(N2471*RhoA)/(1+M2471/3)*(D2471-L2471)*DeltaT-(EXP(M2471/10)-1)*(D2471-D2470)</f>
        <v>0.1549002715154536</v>
      </c>
      <c r="P2471" s="24">
        <f>P2470+IF(Limit=Oui,MAX(0,S2470),S2470)</f>
        <v>671.3593603305186</v>
      </c>
      <c r="Q2471" s="12">
        <f>Cp*RhoP/(R2471*RhoA)*dP/1000*MassivSI</f>
        <v>0.32893987303333116</v>
      </c>
      <c r="R2471" s="24">
        <f>IF(P2471&lt;600,425+0.773*P2471-1.69/1000*P2471^2+2.22/1000^2*P2471^3,IF(P2471&lt;735,666+13002/(738-P2471),IF(P2471&lt;900,545+17820/(P2471-731),650)))</f>
        <v>861.10617041622379</v>
      </c>
      <c r="S2471" s="12">
        <f>LambdaP*MassivSI/(dP/1000)/(R2471*RhoA)/(1+Q2471/3)*(D2471-P2471)*DeltaT-(EXP(Q2471/10)-1)*(D2471-D2470)</f>
        <v>0.1549002715154536</v>
      </c>
    </row>
    <row r="2472" spans="2:19" x14ac:dyDescent="0.25">
      <c r="B2472" s="3">
        <f t="shared" si="152"/>
        <v>12270</v>
      </c>
      <c r="C2472" s="14">
        <f t="shared" si="153"/>
        <v>204.5</v>
      </c>
      <c r="D2472" s="11">
        <f t="shared" si="154"/>
        <v>1128.8467943971195</v>
      </c>
      <c r="E2472" s="11">
        <f t="shared" si="155"/>
        <v>671.51426060203403</v>
      </c>
      <c r="F2472" s="11">
        <f>L2472</f>
        <v>671.51426060203403</v>
      </c>
      <c r="G2472" s="11">
        <f>P2472</f>
        <v>671.51426060203403</v>
      </c>
      <c r="H2472" s="24">
        <f>H2471+IF(Limit=Oui,MAX(0,K2471),K2471)</f>
        <v>671.51426060203403</v>
      </c>
      <c r="I2472" s="12">
        <f>Cp*RhoP/(J2472*RhoA)*dP/1000*MassivSS</f>
        <v>0.32876632275941176</v>
      </c>
      <c r="J2472" s="24">
        <f>IF(H2472&lt;600,425+0.773*H2472-1.69/1000*H2472^2+2.22/1000^2*H2472^3,IF(H2472&lt;735,666+13002/(738-H2472),IF(H2472&lt;900,545+17820/(H2472-731),650)))</f>
        <v>861.56073404213021</v>
      </c>
      <c r="K2472" s="12">
        <f>LambdaP*MassivSS/(dP/1000)/(J2472*RhoA)/(1+I2472/3)*(D2472-H2472)*DeltaT-(EXP(I2472/10)-1)*(D2472-D2471)</f>
        <v>0.1547953815449645</v>
      </c>
      <c r="L2472" s="24">
        <f>L2471+IF(Limit=Oui,MAX(0,O2471),O2471)</f>
        <v>671.51426060203403</v>
      </c>
      <c r="M2472" s="12">
        <f>Cp*RhoP/(N2472*RhoA)*dP/1000*MassivW</f>
        <v>0.32876632275941176</v>
      </c>
      <c r="N2472" s="24">
        <f>IF(L2472&lt;600,425+0.773*L2472-1.69/1000*L2472^2+2.22/1000^2*L2472^3,IF(L2472&lt;735,666+13002/(738-L2472),IF(L2472&lt;900,545+17820/(L2472-731),650)))</f>
        <v>861.56073404213021</v>
      </c>
      <c r="O2472" s="12">
        <f>LambdaP*MassivW/(dP/1000)/(N2472*RhoA)/(1+M2472/3)*(D2472-L2472)*DeltaT-(EXP(M2472/10)-1)*(D2472-D2471)</f>
        <v>0.1547953815449645</v>
      </c>
      <c r="P2472" s="24">
        <f>P2471+IF(Limit=Oui,MAX(0,S2471),S2471)</f>
        <v>671.51426060203403</v>
      </c>
      <c r="Q2472" s="12">
        <f>Cp*RhoP/(R2472*RhoA)*dP/1000*MassivSI</f>
        <v>0.32876632275941176</v>
      </c>
      <c r="R2472" s="24">
        <f>IF(P2472&lt;600,425+0.773*P2472-1.69/1000*P2472^2+2.22/1000^2*P2472^3,IF(P2472&lt;735,666+13002/(738-P2472),IF(P2472&lt;900,545+17820/(P2472-731),650)))</f>
        <v>861.56073404213021</v>
      </c>
      <c r="S2472" s="12">
        <f>LambdaP*MassivSI/(dP/1000)/(R2472*RhoA)/(1+Q2472/3)*(D2472-P2472)*DeltaT-(EXP(Q2472/10)-1)*(D2472-D2471)</f>
        <v>0.1547953815449645</v>
      </c>
    </row>
    <row r="2473" spans="2:19" x14ac:dyDescent="0.25">
      <c r="B2473" s="3">
        <f t="shared" si="152"/>
        <v>12275</v>
      </c>
      <c r="C2473" s="14">
        <f t="shared" si="153"/>
        <v>204.58333333333334</v>
      </c>
      <c r="D2473" s="11">
        <f t="shared" si="154"/>
        <v>1128.9078007482299</v>
      </c>
      <c r="E2473" s="11">
        <f t="shared" si="155"/>
        <v>671.66905598357903</v>
      </c>
      <c r="F2473" s="11">
        <f>L2473</f>
        <v>671.66905598357903</v>
      </c>
      <c r="G2473" s="11">
        <f>P2473</f>
        <v>671.66905598357903</v>
      </c>
      <c r="H2473" s="24">
        <f>H2472+IF(Limit=Oui,MAX(0,K2472),K2472)</f>
        <v>671.66905598357903</v>
      </c>
      <c r="I2473" s="12">
        <f>Cp*RhoP/(J2473*RhoA)*dP/1000*MassivSS</f>
        <v>0.328592264387429</v>
      </c>
      <c r="J2473" s="24">
        <f>IF(H2473&lt;600,425+0.773*H2473-1.69/1000*H2473^2+2.22/1000^2*H2473^3,IF(H2473&lt;735,666+13002/(738-H2473),IF(H2473&lt;900,545+17820/(H2473-731),650)))</f>
        <v>862.01711075876153</v>
      </c>
      <c r="K2473" s="12">
        <f>LambdaP*MassivSS/(dP/1000)/(J2473*RhoA)/(1+I2473/3)*(D2473-H2473)*DeltaT-(EXP(I2473/10)-1)*(D2473-D2472)</f>
        <v>0.15469032505202324</v>
      </c>
      <c r="L2473" s="24">
        <f>L2472+IF(Limit=Oui,MAX(0,O2472),O2472)</f>
        <v>671.66905598357903</v>
      </c>
      <c r="M2473" s="12">
        <f>Cp*RhoP/(N2473*RhoA)*dP/1000*MassivW</f>
        <v>0.328592264387429</v>
      </c>
      <c r="N2473" s="24">
        <f>IF(L2473&lt;600,425+0.773*L2473-1.69/1000*L2473^2+2.22/1000^2*L2473^3,IF(L2473&lt;735,666+13002/(738-L2473),IF(L2473&lt;900,545+17820/(L2473-731),650)))</f>
        <v>862.01711075876153</v>
      </c>
      <c r="O2473" s="12">
        <f>LambdaP*MassivW/(dP/1000)/(N2473*RhoA)/(1+M2473/3)*(D2473-L2473)*DeltaT-(EXP(M2473/10)-1)*(D2473-D2472)</f>
        <v>0.15469032505202324</v>
      </c>
      <c r="P2473" s="24">
        <f>P2472+IF(Limit=Oui,MAX(0,S2472),S2472)</f>
        <v>671.66905598357903</v>
      </c>
      <c r="Q2473" s="12">
        <f>Cp*RhoP/(R2473*RhoA)*dP/1000*MassivSI</f>
        <v>0.328592264387429</v>
      </c>
      <c r="R2473" s="24">
        <f>IF(P2473&lt;600,425+0.773*P2473-1.69/1000*P2473^2+2.22/1000^2*P2473^3,IF(P2473&lt;735,666+13002/(738-P2473),IF(P2473&lt;900,545+17820/(P2473-731),650)))</f>
        <v>862.01711075876153</v>
      </c>
      <c r="S2473" s="12">
        <f>LambdaP*MassivSI/(dP/1000)/(R2473*RhoA)/(1+Q2473/3)*(D2473-P2473)*DeltaT-(EXP(Q2473/10)-1)*(D2473-D2472)</f>
        <v>0.15469032505202324</v>
      </c>
    </row>
    <row r="2474" spans="2:19" x14ac:dyDescent="0.25">
      <c r="B2474" s="3">
        <f t="shared" si="152"/>
        <v>12280</v>
      </c>
      <c r="C2474" s="14">
        <f t="shared" si="153"/>
        <v>204.66666666666666</v>
      </c>
      <c r="D2474" s="11">
        <f t="shared" si="154"/>
        <v>1128.9687822697297</v>
      </c>
      <c r="E2474" s="11">
        <f t="shared" si="155"/>
        <v>671.82374630863103</v>
      </c>
      <c r="F2474" s="11">
        <f>L2474</f>
        <v>671.82374630863103</v>
      </c>
      <c r="G2474" s="11">
        <f>P2474</f>
        <v>671.82374630863103</v>
      </c>
      <c r="H2474" s="24">
        <f>H2473+IF(Limit=Oui,MAX(0,K2473),K2473)</f>
        <v>671.82374630863103</v>
      </c>
      <c r="I2474" s="12">
        <f>Cp*RhoP/(J2474*RhoA)*dP/1000*MassivSS</f>
        <v>0.32841769599146187</v>
      </c>
      <c r="J2474" s="24">
        <f>IF(H2474&lt;600,425+0.773*H2474-1.69/1000*H2474^2+2.22/1000^2*H2474^3,IF(H2474&lt;735,666+13002/(738-H2474),IF(H2474&lt;900,545+17820/(H2474-731),650)))</f>
        <v>862.47531062484097</v>
      </c>
      <c r="K2474" s="12">
        <f>LambdaP*MassivSS/(dP/1000)/(J2474*RhoA)/(1+I2474/3)*(D2474-H2474)*DeltaT-(EXP(I2474/10)-1)*(D2474-D2473)</f>
        <v>0.15458510131296757</v>
      </c>
      <c r="L2474" s="24">
        <f>L2473+IF(Limit=Oui,MAX(0,O2473),O2473)</f>
        <v>671.82374630863103</v>
      </c>
      <c r="M2474" s="12">
        <f>Cp*RhoP/(N2474*RhoA)*dP/1000*MassivW</f>
        <v>0.32841769599146187</v>
      </c>
      <c r="N2474" s="24">
        <f>IF(L2474&lt;600,425+0.773*L2474-1.69/1000*L2474^2+2.22/1000^2*L2474^3,IF(L2474&lt;735,666+13002/(738-L2474),IF(L2474&lt;900,545+17820/(L2474-731),650)))</f>
        <v>862.47531062484097</v>
      </c>
      <c r="O2474" s="12">
        <f>LambdaP*MassivW/(dP/1000)/(N2474*RhoA)/(1+M2474/3)*(D2474-L2474)*DeltaT-(EXP(M2474/10)-1)*(D2474-D2473)</f>
        <v>0.15458510131296757</v>
      </c>
      <c r="P2474" s="24">
        <f>P2473+IF(Limit=Oui,MAX(0,S2473),S2473)</f>
        <v>671.82374630863103</v>
      </c>
      <c r="Q2474" s="12">
        <f>Cp*RhoP/(R2474*RhoA)*dP/1000*MassivSI</f>
        <v>0.32841769599146187</v>
      </c>
      <c r="R2474" s="24">
        <f>IF(P2474&lt;600,425+0.773*P2474-1.69/1000*P2474^2+2.22/1000^2*P2474^3,IF(P2474&lt;735,666+13002/(738-P2474),IF(P2474&lt;900,545+17820/(P2474-731),650)))</f>
        <v>862.47531062484097</v>
      </c>
      <c r="S2474" s="12">
        <f>LambdaP*MassivSI/(dP/1000)/(R2474*RhoA)/(1+Q2474/3)*(D2474-P2474)*DeltaT-(EXP(Q2474/10)-1)*(D2474-D2473)</f>
        <v>0.15458510131296757</v>
      </c>
    </row>
    <row r="2475" spans="2:19" x14ac:dyDescent="0.25">
      <c r="B2475" s="3">
        <f t="shared" si="152"/>
        <v>12285</v>
      </c>
      <c r="C2475" s="14">
        <f t="shared" si="153"/>
        <v>204.75</v>
      </c>
      <c r="D2475" s="11">
        <f t="shared" si="154"/>
        <v>1129.0297389818222</v>
      </c>
      <c r="E2475" s="11">
        <f t="shared" si="155"/>
        <v>671.97833140994396</v>
      </c>
      <c r="F2475" s="11">
        <f>L2475</f>
        <v>671.97833140994396</v>
      </c>
      <c r="G2475" s="11">
        <f>P2475</f>
        <v>671.97833140994396</v>
      </c>
      <c r="H2475" s="24">
        <f>H2474+IF(Limit=Oui,MAX(0,K2474),K2474)</f>
        <v>671.97833140994396</v>
      </c>
      <c r="I2475" s="12">
        <f>Cp*RhoP/(J2475*RhoA)*dP/1000*MassivSS</f>
        <v>0.32824261563759005</v>
      </c>
      <c r="J2475" s="24">
        <f>IF(H2475&lt;600,425+0.773*H2475-1.69/1000*H2475^2+2.22/1000^2*H2475^3,IF(H2475&lt;735,666+13002/(738-H2475),IF(H2475&lt;900,545+17820/(H2475-731),650)))</f>
        <v>862.93534376921696</v>
      </c>
      <c r="K2475" s="12">
        <f>LambdaP*MassivSS/(dP/1000)/(J2475*RhoA)/(1+I2475/3)*(D2475-H2475)*DeltaT-(EXP(I2475/10)-1)*(D2475-D2474)</f>
        <v>0.15447970960072213</v>
      </c>
      <c r="L2475" s="24">
        <f>L2474+IF(Limit=Oui,MAX(0,O2474),O2474)</f>
        <v>671.97833140994396</v>
      </c>
      <c r="M2475" s="12">
        <f>Cp*RhoP/(N2475*RhoA)*dP/1000*MassivW</f>
        <v>0.32824261563759005</v>
      </c>
      <c r="N2475" s="24">
        <f>IF(L2475&lt;600,425+0.773*L2475-1.69/1000*L2475^2+2.22/1000^2*L2475^3,IF(L2475&lt;735,666+13002/(738-L2475),IF(L2475&lt;900,545+17820/(L2475-731),650)))</f>
        <v>862.93534376921696</v>
      </c>
      <c r="O2475" s="12">
        <f>LambdaP*MassivW/(dP/1000)/(N2475*RhoA)/(1+M2475/3)*(D2475-L2475)*DeltaT-(EXP(M2475/10)-1)*(D2475-D2474)</f>
        <v>0.15447970960072213</v>
      </c>
      <c r="P2475" s="24">
        <f>P2474+IF(Limit=Oui,MAX(0,S2474),S2474)</f>
        <v>671.97833140994396</v>
      </c>
      <c r="Q2475" s="12">
        <f>Cp*RhoP/(R2475*RhoA)*dP/1000*MassivSI</f>
        <v>0.32824261563759005</v>
      </c>
      <c r="R2475" s="24">
        <f>IF(P2475&lt;600,425+0.773*P2475-1.69/1000*P2475^2+2.22/1000^2*P2475^3,IF(P2475&lt;735,666+13002/(738-P2475),IF(P2475&lt;900,545+17820/(P2475-731),650)))</f>
        <v>862.93534376921696</v>
      </c>
      <c r="S2475" s="12">
        <f>LambdaP*MassivSI/(dP/1000)/(R2475*RhoA)/(1+Q2475/3)*(D2475-P2475)*DeltaT-(EXP(Q2475/10)-1)*(D2475-D2474)</f>
        <v>0.15447970960072213</v>
      </c>
    </row>
    <row r="2476" spans="2:19" x14ac:dyDescent="0.25">
      <c r="B2476" s="3">
        <f t="shared" si="152"/>
        <v>12290</v>
      </c>
      <c r="C2476" s="14">
        <f t="shared" si="153"/>
        <v>204.83333333333334</v>
      </c>
      <c r="D2476" s="11">
        <f t="shared" si="154"/>
        <v>1129.0906709046856</v>
      </c>
      <c r="E2476" s="11">
        <f t="shared" si="155"/>
        <v>672.13281111954473</v>
      </c>
      <c r="F2476" s="11">
        <f>L2476</f>
        <v>672.13281111954473</v>
      </c>
      <c r="G2476" s="11">
        <f>P2476</f>
        <v>672.13281111954473</v>
      </c>
      <c r="H2476" s="24">
        <f>H2475+IF(Limit=Oui,MAX(0,K2475),K2475)</f>
        <v>672.13281111954473</v>
      </c>
      <c r="I2476" s="12">
        <f>Cp*RhoP/(J2476*RhoA)*dP/1000*MassivSS</f>
        <v>0.32806702138386695</v>
      </c>
      <c r="J2476" s="24">
        <f>IF(H2476&lt;600,425+0.773*H2476-1.69/1000*H2476^2+2.22/1000^2*H2476^3,IF(H2476&lt;735,666+13002/(738-H2476),IF(H2476&lt;900,545+17820/(H2476-731),650)))</f>
        <v>863.39722039144249</v>
      </c>
      <c r="K2476" s="12">
        <f>LambdaP*MassivSS/(dP/1000)/(J2476*RhoA)/(1+I2476/3)*(D2476-H2476)*DeltaT-(EXP(I2476/10)-1)*(D2476-D2475)</f>
        <v>0.15437414918487555</v>
      </c>
      <c r="L2476" s="24">
        <f>L2475+IF(Limit=Oui,MAX(0,O2475),O2475)</f>
        <v>672.13281111954473</v>
      </c>
      <c r="M2476" s="12">
        <f>Cp*RhoP/(N2476*RhoA)*dP/1000*MassivW</f>
        <v>0.32806702138386695</v>
      </c>
      <c r="N2476" s="24">
        <f>IF(L2476&lt;600,425+0.773*L2476-1.69/1000*L2476^2+2.22/1000^2*L2476^3,IF(L2476&lt;735,666+13002/(738-L2476),IF(L2476&lt;900,545+17820/(L2476-731),650)))</f>
        <v>863.39722039144249</v>
      </c>
      <c r="O2476" s="12">
        <f>LambdaP*MassivW/(dP/1000)/(N2476*RhoA)/(1+M2476/3)*(D2476-L2476)*DeltaT-(EXP(M2476/10)-1)*(D2476-D2475)</f>
        <v>0.15437414918487555</v>
      </c>
      <c r="P2476" s="24">
        <f>P2475+IF(Limit=Oui,MAX(0,S2475),S2475)</f>
        <v>672.13281111954473</v>
      </c>
      <c r="Q2476" s="12">
        <f>Cp*RhoP/(R2476*RhoA)*dP/1000*MassivSI</f>
        <v>0.32806702138386695</v>
      </c>
      <c r="R2476" s="24">
        <f>IF(P2476&lt;600,425+0.773*P2476-1.69/1000*P2476^2+2.22/1000^2*P2476^3,IF(P2476&lt;735,666+13002/(738-P2476),IF(P2476&lt;900,545+17820/(P2476-731),650)))</f>
        <v>863.39722039144249</v>
      </c>
      <c r="S2476" s="12">
        <f>LambdaP*MassivSI/(dP/1000)/(R2476*RhoA)/(1+Q2476/3)*(D2476-P2476)*DeltaT-(EXP(Q2476/10)-1)*(D2476-D2475)</f>
        <v>0.15437414918487555</v>
      </c>
    </row>
    <row r="2477" spans="2:19" x14ac:dyDescent="0.25">
      <c r="B2477" s="3">
        <f t="shared" si="152"/>
        <v>12295</v>
      </c>
      <c r="C2477" s="14">
        <f t="shared" si="153"/>
        <v>204.91666666666666</v>
      </c>
      <c r="D2477" s="11">
        <f t="shared" si="154"/>
        <v>1129.1515780584743</v>
      </c>
      <c r="E2477" s="11">
        <f t="shared" si="155"/>
        <v>672.28718526872956</v>
      </c>
      <c r="F2477" s="11">
        <f>L2477</f>
        <v>672.28718526872956</v>
      </c>
      <c r="G2477" s="11">
        <f>P2477</f>
        <v>672.28718526872956</v>
      </c>
      <c r="H2477" s="24">
        <f>H2476+IF(Limit=Oui,MAX(0,K2476),K2476)</f>
        <v>672.28718526872956</v>
      </c>
      <c r="I2477" s="12">
        <f>Cp*RhoP/(J2477*RhoA)*dP/1000*MassivSS</f>
        <v>0.32789091128029307</v>
      </c>
      <c r="J2477" s="24">
        <f>IF(H2477&lt;600,425+0.773*H2477-1.69/1000*H2477^2+2.22/1000^2*H2477^3,IF(H2477&lt;735,666+13002/(738-H2477),IF(H2477&lt;900,545+17820/(H2477-731),650)))</f>
        <v>863.86095076236018</v>
      </c>
      <c r="K2477" s="12">
        <f>LambdaP*MassivSS/(dP/1000)/(J2477*RhoA)/(1+I2477/3)*(D2477-H2477)*DeltaT-(EXP(I2477/10)-1)*(D2477-D2476)</f>
        <v>0.15426841933156843</v>
      </c>
      <c r="L2477" s="24">
        <f>L2476+IF(Limit=Oui,MAX(0,O2476),O2476)</f>
        <v>672.28718526872956</v>
      </c>
      <c r="M2477" s="12">
        <f>Cp*RhoP/(N2477*RhoA)*dP/1000*MassivW</f>
        <v>0.32789091128029307</v>
      </c>
      <c r="N2477" s="24">
        <f>IF(L2477&lt;600,425+0.773*L2477-1.69/1000*L2477^2+2.22/1000^2*L2477^3,IF(L2477&lt;735,666+13002/(738-L2477),IF(L2477&lt;900,545+17820/(L2477-731),650)))</f>
        <v>863.86095076236018</v>
      </c>
      <c r="O2477" s="12">
        <f>LambdaP*MassivW/(dP/1000)/(N2477*RhoA)/(1+M2477/3)*(D2477-L2477)*DeltaT-(EXP(M2477/10)-1)*(D2477-D2476)</f>
        <v>0.15426841933156843</v>
      </c>
      <c r="P2477" s="24">
        <f>P2476+IF(Limit=Oui,MAX(0,S2476),S2476)</f>
        <v>672.28718526872956</v>
      </c>
      <c r="Q2477" s="12">
        <f>Cp*RhoP/(R2477*RhoA)*dP/1000*MassivSI</f>
        <v>0.32789091128029307</v>
      </c>
      <c r="R2477" s="24">
        <f>IF(P2477&lt;600,425+0.773*P2477-1.69/1000*P2477^2+2.22/1000^2*P2477^3,IF(P2477&lt;735,666+13002/(738-P2477),IF(P2477&lt;900,545+17820/(P2477-731),650)))</f>
        <v>863.86095076236018</v>
      </c>
      <c r="S2477" s="12">
        <f>LambdaP*MassivSI/(dP/1000)/(R2477*RhoA)/(1+Q2477/3)*(D2477-P2477)*DeltaT-(EXP(Q2477/10)-1)*(D2477-D2476)</f>
        <v>0.15426841933156843</v>
      </c>
    </row>
    <row r="2478" spans="2:19" x14ac:dyDescent="0.25">
      <c r="B2478" s="3">
        <f t="shared" si="152"/>
        <v>12300</v>
      </c>
      <c r="C2478" s="14">
        <f t="shared" si="153"/>
        <v>205</v>
      </c>
      <c r="D2478" s="11">
        <f t="shared" si="154"/>
        <v>1129.212460463317</v>
      </c>
      <c r="E2478" s="11">
        <f t="shared" si="155"/>
        <v>672.44145368806107</v>
      </c>
      <c r="F2478" s="11">
        <f>L2478</f>
        <v>672.44145368806107</v>
      </c>
      <c r="G2478" s="11">
        <f>P2478</f>
        <v>672.44145368806107</v>
      </c>
      <c r="H2478" s="24">
        <f>H2477+IF(Limit=Oui,MAX(0,K2477),K2477)</f>
        <v>672.44145368806107</v>
      </c>
      <c r="I2478" s="12">
        <f>Cp*RhoP/(J2478*RhoA)*dP/1000*MassivSS</f>
        <v>0.32771428336878738</v>
      </c>
      <c r="J2478" s="24">
        <f>IF(H2478&lt;600,425+0.773*H2478-1.69/1000*H2478^2+2.22/1000^2*H2478^3,IF(H2478&lt;735,666+13002/(738-H2478),IF(H2478&lt;900,545+17820/(H2478-731),650)))</f>
        <v>864.32654522469477</v>
      </c>
      <c r="K2478" s="12">
        <f>LambdaP*MassivSS/(dP/1000)/(J2478*RhoA)/(1+I2478/3)*(D2478-H2478)*DeltaT-(EXP(I2478/10)-1)*(D2478-D2477)</f>
        <v>0.15416251930362937</v>
      </c>
      <c r="L2478" s="24">
        <f>L2477+IF(Limit=Oui,MAX(0,O2477),O2477)</f>
        <v>672.44145368806107</v>
      </c>
      <c r="M2478" s="12">
        <f>Cp*RhoP/(N2478*RhoA)*dP/1000*MassivW</f>
        <v>0.32771428336878738</v>
      </c>
      <c r="N2478" s="24">
        <f>IF(L2478&lt;600,425+0.773*L2478-1.69/1000*L2478^2+2.22/1000^2*L2478^3,IF(L2478&lt;735,666+13002/(738-L2478),IF(L2478&lt;900,545+17820/(L2478-731),650)))</f>
        <v>864.32654522469477</v>
      </c>
      <c r="O2478" s="12">
        <f>LambdaP*MassivW/(dP/1000)/(N2478*RhoA)/(1+M2478/3)*(D2478-L2478)*DeltaT-(EXP(M2478/10)-1)*(D2478-D2477)</f>
        <v>0.15416251930362937</v>
      </c>
      <c r="P2478" s="24">
        <f>P2477+IF(Limit=Oui,MAX(0,S2477),S2477)</f>
        <v>672.44145368806107</v>
      </c>
      <c r="Q2478" s="12">
        <f>Cp*RhoP/(R2478*RhoA)*dP/1000*MassivSI</f>
        <v>0.32771428336878738</v>
      </c>
      <c r="R2478" s="24">
        <f>IF(P2478&lt;600,425+0.773*P2478-1.69/1000*P2478^2+2.22/1000^2*P2478^3,IF(P2478&lt;735,666+13002/(738-P2478),IF(P2478&lt;900,545+17820/(P2478-731),650)))</f>
        <v>864.32654522469477</v>
      </c>
      <c r="S2478" s="12">
        <f>LambdaP*MassivSI/(dP/1000)/(R2478*RhoA)/(1+Q2478/3)*(D2478-P2478)*DeltaT-(EXP(Q2478/10)-1)*(D2478-D2477)</f>
        <v>0.15416251930362937</v>
      </c>
    </row>
    <row r="2479" spans="2:19" x14ac:dyDescent="0.25">
      <c r="B2479" s="3">
        <f t="shared" si="152"/>
        <v>12305</v>
      </c>
      <c r="C2479" s="14">
        <f t="shared" si="153"/>
        <v>205.08333333333334</v>
      </c>
      <c r="D2479" s="11">
        <f t="shared" si="154"/>
        <v>1129.2733181393189</v>
      </c>
      <c r="E2479" s="11">
        <f t="shared" si="155"/>
        <v>672.59561620736474</v>
      </c>
      <c r="F2479" s="11">
        <f>L2479</f>
        <v>672.59561620736474</v>
      </c>
      <c r="G2479" s="11">
        <f>P2479</f>
        <v>672.59561620736474</v>
      </c>
      <c r="H2479" s="24">
        <f>H2478+IF(Limit=Oui,MAX(0,K2478),K2478)</f>
        <v>672.59561620736474</v>
      </c>
      <c r="I2479" s="12">
        <f>Cp*RhoP/(J2479*RhoA)*dP/1000*MassivSS</f>
        <v>0.32753713568316101</v>
      </c>
      <c r="J2479" s="24">
        <f>IF(H2479&lt;600,425+0.773*H2479-1.69/1000*H2479^2+2.22/1000^2*H2479^3,IF(H2479&lt;735,666+13002/(738-H2479),IF(H2479&lt;900,545+17820/(H2479-731),650)))</f>
        <v>864.79401419364899</v>
      </c>
      <c r="K2479" s="12">
        <f>LambdaP*MassivSS/(dP/1000)/(J2479*RhoA)/(1+I2479/3)*(D2479-H2479)*DeltaT-(EXP(I2479/10)-1)*(D2479-D2478)</f>
        <v>0.15405644836037238</v>
      </c>
      <c r="L2479" s="24">
        <f>L2478+IF(Limit=Oui,MAX(0,O2478),O2478)</f>
        <v>672.59561620736474</v>
      </c>
      <c r="M2479" s="12">
        <f>Cp*RhoP/(N2479*RhoA)*dP/1000*MassivW</f>
        <v>0.32753713568316101</v>
      </c>
      <c r="N2479" s="24">
        <f>IF(L2479&lt;600,425+0.773*L2479-1.69/1000*L2479^2+2.22/1000^2*L2479^3,IF(L2479&lt;735,666+13002/(738-L2479),IF(L2479&lt;900,545+17820/(L2479-731),650)))</f>
        <v>864.79401419364899</v>
      </c>
      <c r="O2479" s="12">
        <f>LambdaP*MassivW/(dP/1000)/(N2479*RhoA)/(1+M2479/3)*(D2479-L2479)*DeltaT-(EXP(M2479/10)-1)*(D2479-D2478)</f>
        <v>0.15405644836037238</v>
      </c>
      <c r="P2479" s="24">
        <f>P2478+IF(Limit=Oui,MAX(0,S2478),S2478)</f>
        <v>672.59561620736474</v>
      </c>
      <c r="Q2479" s="12">
        <f>Cp*RhoP/(R2479*RhoA)*dP/1000*MassivSI</f>
        <v>0.32753713568316101</v>
      </c>
      <c r="R2479" s="24">
        <f>IF(P2479&lt;600,425+0.773*P2479-1.69/1000*P2479^2+2.22/1000^2*P2479^3,IF(P2479&lt;735,666+13002/(738-P2479),IF(P2479&lt;900,545+17820/(P2479-731),650)))</f>
        <v>864.79401419364899</v>
      </c>
      <c r="S2479" s="12">
        <f>LambdaP*MassivSI/(dP/1000)/(R2479*RhoA)/(1+Q2479/3)*(D2479-P2479)*DeltaT-(EXP(Q2479/10)-1)*(D2479-D2478)</f>
        <v>0.15405644836037238</v>
      </c>
    </row>
    <row r="2480" spans="2:19" x14ac:dyDescent="0.25">
      <c r="B2480" s="3">
        <f t="shared" si="152"/>
        <v>12310</v>
      </c>
      <c r="C2480" s="14">
        <f t="shared" si="153"/>
        <v>205.16666666666666</v>
      </c>
      <c r="D2480" s="11">
        <f t="shared" si="154"/>
        <v>1129.3341511065601</v>
      </c>
      <c r="E2480" s="11">
        <f t="shared" si="155"/>
        <v>672.74967265572513</v>
      </c>
      <c r="F2480" s="11">
        <f>L2480</f>
        <v>672.74967265572513</v>
      </c>
      <c r="G2480" s="11">
        <f>P2480</f>
        <v>672.74967265572513</v>
      </c>
      <c r="H2480" s="24">
        <f>H2479+IF(Limit=Oui,MAX(0,K2479),K2479)</f>
        <v>672.74967265572513</v>
      </c>
      <c r="I2480" s="12">
        <f>Cp*RhoP/(J2480*RhoA)*dP/1000*MassivSS</f>
        <v>0.32735946624908974</v>
      </c>
      <c r="J2480" s="24">
        <f>IF(H2480&lt;600,425+0.773*H2480-1.69/1000*H2480^2+2.22/1000^2*H2480^3,IF(H2480&lt;735,666+13002/(738-H2480),IF(H2480&lt;900,545+17820/(H2480-731),650)))</f>
        <v>865.26336815750562</v>
      </c>
      <c r="K2480" s="12">
        <f>LambdaP*MassivSS/(dP/1000)/(J2480*RhoA)/(1+I2480/3)*(D2480-H2480)*DeltaT-(EXP(I2480/10)-1)*(D2480-D2479)</f>
        <v>0.15395020575774906</v>
      </c>
      <c r="L2480" s="24">
        <f>L2479+IF(Limit=Oui,MAX(0,O2479),O2479)</f>
        <v>672.74967265572513</v>
      </c>
      <c r="M2480" s="12">
        <f>Cp*RhoP/(N2480*RhoA)*dP/1000*MassivW</f>
        <v>0.32735946624908974</v>
      </c>
      <c r="N2480" s="24">
        <f>IF(L2480&lt;600,425+0.773*L2480-1.69/1000*L2480^2+2.22/1000^2*L2480^3,IF(L2480&lt;735,666+13002/(738-L2480),IF(L2480&lt;900,545+17820/(L2480-731),650)))</f>
        <v>865.26336815750562</v>
      </c>
      <c r="O2480" s="12">
        <f>LambdaP*MassivW/(dP/1000)/(N2480*RhoA)/(1+M2480/3)*(D2480-L2480)*DeltaT-(EXP(M2480/10)-1)*(D2480-D2479)</f>
        <v>0.15395020575774906</v>
      </c>
      <c r="P2480" s="24">
        <f>P2479+IF(Limit=Oui,MAX(0,S2479),S2479)</f>
        <v>672.74967265572513</v>
      </c>
      <c r="Q2480" s="12">
        <f>Cp*RhoP/(R2480*RhoA)*dP/1000*MassivSI</f>
        <v>0.32735946624908974</v>
      </c>
      <c r="R2480" s="24">
        <f>IF(P2480&lt;600,425+0.773*P2480-1.69/1000*P2480^2+2.22/1000^2*P2480^3,IF(P2480&lt;735,666+13002/(738-P2480),IF(P2480&lt;900,545+17820/(P2480-731),650)))</f>
        <v>865.26336815750562</v>
      </c>
      <c r="S2480" s="12">
        <f>LambdaP*MassivSI/(dP/1000)/(R2480*RhoA)/(1+Q2480/3)*(D2480-P2480)*DeltaT-(EXP(Q2480/10)-1)*(D2480-D2479)</f>
        <v>0.15395020575774906</v>
      </c>
    </row>
    <row r="2481" spans="2:19" x14ac:dyDescent="0.25">
      <c r="B2481" s="3">
        <f t="shared" si="152"/>
        <v>12315</v>
      </c>
      <c r="C2481" s="14">
        <f t="shared" si="153"/>
        <v>205.25</v>
      </c>
      <c r="D2481" s="11">
        <f t="shared" si="154"/>
        <v>1129.3949593850962</v>
      </c>
      <c r="E2481" s="11">
        <f t="shared" si="155"/>
        <v>672.90362286148286</v>
      </c>
      <c r="F2481" s="11">
        <f>L2481</f>
        <v>672.90362286148286</v>
      </c>
      <c r="G2481" s="11">
        <f>P2481</f>
        <v>672.90362286148286</v>
      </c>
      <c r="H2481" s="24">
        <f>H2480+IF(Limit=Oui,MAX(0,K2480),K2480)</f>
        <v>672.90362286148286</v>
      </c>
      <c r="I2481" s="12">
        <f>Cp*RhoP/(J2481*RhoA)*dP/1000*MassivSS</f>
        <v>0.32718127308408707</v>
      </c>
      <c r="J2481" s="24">
        <f>IF(H2481&lt;600,425+0.773*H2481-1.69/1000*H2481^2+2.22/1000^2*H2481^3,IF(H2481&lt;735,666+13002/(738-H2481),IF(H2481&lt;900,545+17820/(H2481-731),650)))</f>
        <v>865.73461767823619</v>
      </c>
      <c r="K2481" s="12">
        <f>LambdaP*MassivSS/(dP/1000)/(J2481*RhoA)/(1+I2481/3)*(D2481-H2481)*DeltaT-(EXP(I2481/10)-1)*(D2481-D2480)</f>
        <v>0.15384379074823554</v>
      </c>
      <c r="L2481" s="24">
        <f>L2480+IF(Limit=Oui,MAX(0,O2480),O2480)</f>
        <v>672.90362286148286</v>
      </c>
      <c r="M2481" s="12">
        <f>Cp*RhoP/(N2481*RhoA)*dP/1000*MassivW</f>
        <v>0.32718127308408707</v>
      </c>
      <c r="N2481" s="24">
        <f>IF(L2481&lt;600,425+0.773*L2481-1.69/1000*L2481^2+2.22/1000^2*L2481^3,IF(L2481&lt;735,666+13002/(738-L2481),IF(L2481&lt;900,545+17820/(L2481-731),650)))</f>
        <v>865.73461767823619</v>
      </c>
      <c r="O2481" s="12">
        <f>LambdaP*MassivW/(dP/1000)/(N2481*RhoA)/(1+M2481/3)*(D2481-L2481)*DeltaT-(EXP(M2481/10)-1)*(D2481-D2480)</f>
        <v>0.15384379074823554</v>
      </c>
      <c r="P2481" s="24">
        <f>P2480+IF(Limit=Oui,MAX(0,S2480),S2480)</f>
        <v>672.90362286148286</v>
      </c>
      <c r="Q2481" s="12">
        <f>Cp*RhoP/(R2481*RhoA)*dP/1000*MassivSI</f>
        <v>0.32718127308408707</v>
      </c>
      <c r="R2481" s="24">
        <f>IF(P2481&lt;600,425+0.773*P2481-1.69/1000*P2481^2+2.22/1000^2*P2481^3,IF(P2481&lt;735,666+13002/(738-P2481),IF(P2481&lt;900,545+17820/(P2481-731),650)))</f>
        <v>865.73461767823619</v>
      </c>
      <c r="S2481" s="12">
        <f>LambdaP*MassivSI/(dP/1000)/(R2481*RhoA)/(1+Q2481/3)*(D2481-P2481)*DeltaT-(EXP(Q2481/10)-1)*(D2481-D2480)</f>
        <v>0.15384379074823554</v>
      </c>
    </row>
    <row r="2482" spans="2:19" x14ac:dyDescent="0.25">
      <c r="B2482" s="3">
        <f t="shared" si="152"/>
        <v>12320</v>
      </c>
      <c r="C2482" s="14">
        <f t="shared" si="153"/>
        <v>205.33333333333334</v>
      </c>
      <c r="D2482" s="11">
        <f t="shared" si="154"/>
        <v>1129.4557429949589</v>
      </c>
      <c r="E2482" s="11">
        <f t="shared" si="155"/>
        <v>673.05746665223114</v>
      </c>
      <c r="F2482" s="11">
        <f>L2482</f>
        <v>673.05746665223114</v>
      </c>
      <c r="G2482" s="11">
        <f>P2482</f>
        <v>673.05746665223114</v>
      </c>
      <c r="H2482" s="24">
        <f>H2481+IF(Limit=Oui,MAX(0,K2481),K2481)</f>
        <v>673.05746665223114</v>
      </c>
      <c r="I2482" s="12">
        <f>Cp*RhoP/(J2482*RhoA)*dP/1000*MassivSS</f>
        <v>0.32700255419747654</v>
      </c>
      <c r="J2482" s="24">
        <f>IF(H2482&lt;600,425+0.773*H2482-1.69/1000*H2482^2+2.22/1000^2*H2482^3,IF(H2482&lt;735,666+13002/(738-H2482),IF(H2482&lt;900,545+17820/(H2482-731),650)))</f>
        <v>866.20777339211531</v>
      </c>
      <c r="K2482" s="12">
        <f>LambdaP*MassivSS/(dP/1000)/(J2482*RhoA)/(1+I2482/3)*(D2482-H2482)*DeltaT-(EXP(I2482/10)-1)*(D2482-D2481)</f>
        <v>0.15373720258084136</v>
      </c>
      <c r="L2482" s="24">
        <f>L2481+IF(Limit=Oui,MAX(0,O2481),O2481)</f>
        <v>673.05746665223114</v>
      </c>
      <c r="M2482" s="12">
        <f>Cp*RhoP/(N2482*RhoA)*dP/1000*MassivW</f>
        <v>0.32700255419747654</v>
      </c>
      <c r="N2482" s="24">
        <f>IF(L2482&lt;600,425+0.773*L2482-1.69/1000*L2482^2+2.22/1000^2*L2482^3,IF(L2482&lt;735,666+13002/(738-L2482),IF(L2482&lt;900,545+17820/(L2482-731),650)))</f>
        <v>866.20777339211531</v>
      </c>
      <c r="O2482" s="12">
        <f>LambdaP*MassivW/(dP/1000)/(N2482*RhoA)/(1+M2482/3)*(D2482-L2482)*DeltaT-(EXP(M2482/10)-1)*(D2482-D2481)</f>
        <v>0.15373720258084136</v>
      </c>
      <c r="P2482" s="24">
        <f>P2481+IF(Limit=Oui,MAX(0,S2481),S2481)</f>
        <v>673.05746665223114</v>
      </c>
      <c r="Q2482" s="12">
        <f>Cp*RhoP/(R2482*RhoA)*dP/1000*MassivSI</f>
        <v>0.32700255419747654</v>
      </c>
      <c r="R2482" s="24">
        <f>IF(P2482&lt;600,425+0.773*P2482-1.69/1000*P2482^2+2.22/1000^2*P2482^3,IF(P2482&lt;735,666+13002/(738-P2482),IF(P2482&lt;900,545+17820/(P2482-731),650)))</f>
        <v>866.20777339211531</v>
      </c>
      <c r="S2482" s="12">
        <f>LambdaP*MassivSI/(dP/1000)/(R2482*RhoA)/(1+Q2482/3)*(D2482-P2482)*DeltaT-(EXP(Q2482/10)-1)*(D2482-D2481)</f>
        <v>0.15373720258084136</v>
      </c>
    </row>
    <row r="2483" spans="2:19" x14ac:dyDescent="0.25">
      <c r="B2483" s="3">
        <f t="shared" si="152"/>
        <v>12325</v>
      </c>
      <c r="C2483" s="14">
        <f t="shared" si="153"/>
        <v>205.41666666666666</v>
      </c>
      <c r="D2483" s="11">
        <f t="shared" si="154"/>
        <v>1129.516501956155</v>
      </c>
      <c r="E2483" s="11">
        <f t="shared" si="155"/>
        <v>673.21120385481197</v>
      </c>
      <c r="F2483" s="11">
        <f>L2483</f>
        <v>673.21120385481197</v>
      </c>
      <c r="G2483" s="11">
        <f>P2483</f>
        <v>673.21120385481197</v>
      </c>
      <c r="H2483" s="24">
        <f>H2482+IF(Limit=Oui,MAX(0,K2482),K2482)</f>
        <v>673.21120385481197</v>
      </c>
      <c r="I2483" s="12">
        <f>Cp*RhoP/(J2483*RhoA)*dP/1000*MassivSS</f>
        <v>0.32682330759036582</v>
      </c>
      <c r="J2483" s="24">
        <f>IF(H2483&lt;600,425+0.773*H2483-1.69/1000*H2483^2+2.22/1000^2*H2483^3,IF(H2483&lt;735,666+13002/(738-H2483),IF(H2483&lt;900,545+17820/(H2483-731),650)))</f>
        <v>866.68284601033884</v>
      </c>
      <c r="K2483" s="12">
        <f>LambdaP*MassivSS/(dP/1000)/(J2483*RhoA)/(1+I2483/3)*(D2483-H2483)*DeltaT-(EXP(I2483/10)-1)*(D2483-D2482)</f>
        <v>0.15363044050112548</v>
      </c>
      <c r="L2483" s="24">
        <f>L2482+IF(Limit=Oui,MAX(0,O2482),O2482)</f>
        <v>673.21120385481197</v>
      </c>
      <c r="M2483" s="12">
        <f>Cp*RhoP/(N2483*RhoA)*dP/1000*MassivW</f>
        <v>0.32682330759036582</v>
      </c>
      <c r="N2483" s="24">
        <f>IF(L2483&lt;600,425+0.773*L2483-1.69/1000*L2483^2+2.22/1000^2*L2483^3,IF(L2483&lt;735,666+13002/(738-L2483),IF(L2483&lt;900,545+17820/(L2483-731),650)))</f>
        <v>866.68284601033884</v>
      </c>
      <c r="O2483" s="12">
        <f>LambdaP*MassivW/(dP/1000)/(N2483*RhoA)/(1+M2483/3)*(D2483-L2483)*DeltaT-(EXP(M2483/10)-1)*(D2483-D2482)</f>
        <v>0.15363044050112548</v>
      </c>
      <c r="P2483" s="24">
        <f>P2482+IF(Limit=Oui,MAX(0,S2482),S2482)</f>
        <v>673.21120385481197</v>
      </c>
      <c r="Q2483" s="12">
        <f>Cp*RhoP/(R2483*RhoA)*dP/1000*MassivSI</f>
        <v>0.32682330759036582</v>
      </c>
      <c r="R2483" s="24">
        <f>IF(P2483&lt;600,425+0.773*P2483-1.69/1000*P2483^2+2.22/1000^2*P2483^3,IF(P2483&lt;735,666+13002/(738-P2483),IF(P2483&lt;900,545+17820/(P2483-731),650)))</f>
        <v>866.68284601033884</v>
      </c>
      <c r="S2483" s="12">
        <f>LambdaP*MassivSI/(dP/1000)/(R2483*RhoA)/(1+Q2483/3)*(D2483-P2483)*DeltaT-(EXP(Q2483/10)-1)*(D2483-D2482)</f>
        <v>0.15363044050112548</v>
      </c>
    </row>
    <row r="2484" spans="2:19" x14ac:dyDescent="0.25">
      <c r="B2484" s="3">
        <f t="shared" si="152"/>
        <v>12330</v>
      </c>
      <c r="C2484" s="14">
        <f t="shared" si="153"/>
        <v>205.5</v>
      </c>
      <c r="D2484" s="11">
        <f t="shared" si="154"/>
        <v>1129.5772362886676</v>
      </c>
      <c r="E2484" s="11">
        <f t="shared" si="155"/>
        <v>673.36483429531313</v>
      </c>
      <c r="F2484" s="11">
        <f>L2484</f>
        <v>673.36483429531313</v>
      </c>
      <c r="G2484" s="11">
        <f>P2484</f>
        <v>673.36483429531313</v>
      </c>
      <c r="H2484" s="24">
        <f>H2483+IF(Limit=Oui,MAX(0,K2483),K2483)</f>
        <v>673.36483429531313</v>
      </c>
      <c r="I2484" s="12">
        <f>Cp*RhoP/(J2484*RhoA)*dP/1000*MassivSS</f>
        <v>0.3266435312556189</v>
      </c>
      <c r="J2484" s="24">
        <f>IF(H2484&lt;600,425+0.773*H2484-1.69/1000*H2484^2+2.22/1000^2*H2484^3,IF(H2484&lt;735,666+13002/(738-H2484),IF(H2484&lt;900,545+17820/(H2484-731),650)))</f>
        <v>867.15984631965125</v>
      </c>
      <c r="K2484" s="12">
        <f>LambdaP*MassivSS/(dP/1000)/(J2484*RhoA)/(1+I2484/3)*(D2484-H2484)*DeltaT-(EXP(I2484/10)-1)*(D2484-D2483)</f>
        <v>0.1535235037511288</v>
      </c>
      <c r="L2484" s="24">
        <f>L2483+IF(Limit=Oui,MAX(0,O2483),O2483)</f>
        <v>673.36483429531313</v>
      </c>
      <c r="M2484" s="12">
        <f>Cp*RhoP/(N2484*RhoA)*dP/1000*MassivW</f>
        <v>0.3266435312556189</v>
      </c>
      <c r="N2484" s="24">
        <f>IF(L2484&lt;600,425+0.773*L2484-1.69/1000*L2484^2+2.22/1000^2*L2484^3,IF(L2484&lt;735,666+13002/(738-L2484),IF(L2484&lt;900,545+17820/(L2484-731),650)))</f>
        <v>867.15984631965125</v>
      </c>
      <c r="O2484" s="12">
        <f>LambdaP*MassivW/(dP/1000)/(N2484*RhoA)/(1+M2484/3)*(D2484-L2484)*DeltaT-(EXP(M2484/10)-1)*(D2484-D2483)</f>
        <v>0.1535235037511288</v>
      </c>
      <c r="P2484" s="24">
        <f>P2483+IF(Limit=Oui,MAX(0,S2483),S2483)</f>
        <v>673.36483429531313</v>
      </c>
      <c r="Q2484" s="12">
        <f>Cp*RhoP/(R2484*RhoA)*dP/1000*MassivSI</f>
        <v>0.3266435312556189</v>
      </c>
      <c r="R2484" s="24">
        <f>IF(P2484&lt;600,425+0.773*P2484-1.69/1000*P2484^2+2.22/1000^2*P2484^3,IF(P2484&lt;735,666+13002/(738-P2484),IF(P2484&lt;900,545+17820/(P2484-731),650)))</f>
        <v>867.15984631965125</v>
      </c>
      <c r="S2484" s="12">
        <f>LambdaP*MassivSI/(dP/1000)/(R2484*RhoA)/(1+Q2484/3)*(D2484-P2484)*DeltaT-(EXP(Q2484/10)-1)*(D2484-D2483)</f>
        <v>0.1535235037511288</v>
      </c>
    </row>
    <row r="2485" spans="2:19" x14ac:dyDescent="0.25">
      <c r="B2485" s="3">
        <f t="shared" si="152"/>
        <v>12335</v>
      </c>
      <c r="C2485" s="14">
        <f t="shared" si="153"/>
        <v>205.58333333333334</v>
      </c>
      <c r="D2485" s="11">
        <f t="shared" si="154"/>
        <v>1129.6379460124544</v>
      </c>
      <c r="E2485" s="11">
        <f t="shared" si="155"/>
        <v>673.51835779906423</v>
      </c>
      <c r="F2485" s="11">
        <f>L2485</f>
        <v>673.51835779906423</v>
      </c>
      <c r="G2485" s="11">
        <f>P2485</f>
        <v>673.51835779906423</v>
      </c>
      <c r="H2485" s="24">
        <f>H2484+IF(Limit=Oui,MAX(0,K2484),K2484)</f>
        <v>673.51835779906423</v>
      </c>
      <c r="I2485" s="12">
        <f>Cp*RhoP/(J2485*RhoA)*dP/1000*MassivSS</f>
        <v>0.3264632231778295</v>
      </c>
      <c r="J2485" s="24">
        <f>IF(H2485&lt;600,425+0.773*H2485-1.69/1000*H2485^2+2.22/1000^2*H2485^3,IF(H2485&lt;735,666+13002/(738-H2485),IF(H2485&lt;900,545+17820/(H2485-731),650)))</f>
        <v>867.63878518297588</v>
      </c>
      <c r="K2485" s="12">
        <f>LambdaP*MassivSS/(dP/1000)/(J2485*RhoA)/(1+I2485/3)*(D2485-H2485)*DeltaT-(EXP(I2485/10)-1)*(D2485-D2484)</f>
        <v>0.15341639156942777</v>
      </c>
      <c r="L2485" s="24">
        <f>L2484+IF(Limit=Oui,MAX(0,O2484),O2484)</f>
        <v>673.51835779906423</v>
      </c>
      <c r="M2485" s="12">
        <f>Cp*RhoP/(N2485*RhoA)*dP/1000*MassivW</f>
        <v>0.3264632231778295</v>
      </c>
      <c r="N2485" s="24">
        <f>IF(L2485&lt;600,425+0.773*L2485-1.69/1000*L2485^2+2.22/1000^2*L2485^3,IF(L2485&lt;735,666+13002/(738-L2485),IF(L2485&lt;900,545+17820/(L2485-731),650)))</f>
        <v>867.63878518297588</v>
      </c>
      <c r="O2485" s="12">
        <f>LambdaP*MassivW/(dP/1000)/(N2485*RhoA)/(1+M2485/3)*(D2485-L2485)*DeltaT-(EXP(M2485/10)-1)*(D2485-D2484)</f>
        <v>0.15341639156942777</v>
      </c>
      <c r="P2485" s="24">
        <f>P2484+IF(Limit=Oui,MAX(0,S2484),S2484)</f>
        <v>673.51835779906423</v>
      </c>
      <c r="Q2485" s="12">
        <f>Cp*RhoP/(R2485*RhoA)*dP/1000*MassivSI</f>
        <v>0.3264632231778295</v>
      </c>
      <c r="R2485" s="24">
        <f>IF(P2485&lt;600,425+0.773*P2485-1.69/1000*P2485^2+2.22/1000^2*P2485^3,IF(P2485&lt;735,666+13002/(738-P2485),IF(P2485&lt;900,545+17820/(P2485-731),650)))</f>
        <v>867.63878518297588</v>
      </c>
      <c r="S2485" s="12">
        <f>LambdaP*MassivSI/(dP/1000)/(R2485*RhoA)/(1+Q2485/3)*(D2485-P2485)*DeltaT-(EXP(Q2485/10)-1)*(D2485-D2484)</f>
        <v>0.15341639156942777</v>
      </c>
    </row>
    <row r="2486" spans="2:19" x14ac:dyDescent="0.25">
      <c r="B2486" s="3">
        <f t="shared" si="152"/>
        <v>12340</v>
      </c>
      <c r="C2486" s="14">
        <f t="shared" si="153"/>
        <v>205.66666666666666</v>
      </c>
      <c r="D2486" s="11">
        <f t="shared" si="154"/>
        <v>1129.6986311474504</v>
      </c>
      <c r="E2486" s="11">
        <f t="shared" si="155"/>
        <v>673.67177419063364</v>
      </c>
      <c r="F2486" s="11">
        <f>L2486</f>
        <v>673.67177419063364</v>
      </c>
      <c r="G2486" s="11">
        <f>P2486</f>
        <v>673.67177419063364</v>
      </c>
      <c r="H2486" s="24">
        <f>H2485+IF(Limit=Oui,MAX(0,K2485),K2485)</f>
        <v>673.67177419063364</v>
      </c>
      <c r="I2486" s="12">
        <f>Cp*RhoP/(J2486*RhoA)*dP/1000*MassivSS</f>
        <v>0.32628238133329412</v>
      </c>
      <c r="J2486" s="24">
        <f>IF(H2486&lt;600,425+0.773*H2486-1.69/1000*H2486^2+2.22/1000^2*H2486^3,IF(H2486&lt;735,666+13002/(738-H2486),IF(H2486&lt;900,545+17820/(H2486-731),650)))</f>
        <v>868.1196735400539</v>
      </c>
      <c r="K2486" s="12">
        <f>LambdaP*MassivSS/(dP/1000)/(J2486*RhoA)/(1+I2486/3)*(D2486-H2486)*DeltaT-(EXP(I2486/10)-1)*(D2486-D2485)</f>
        <v>0.1533091031910227</v>
      </c>
      <c r="L2486" s="24">
        <f>L2485+IF(Limit=Oui,MAX(0,O2485),O2485)</f>
        <v>673.67177419063364</v>
      </c>
      <c r="M2486" s="12">
        <f>Cp*RhoP/(N2486*RhoA)*dP/1000*MassivW</f>
        <v>0.32628238133329412</v>
      </c>
      <c r="N2486" s="24">
        <f>IF(L2486&lt;600,425+0.773*L2486-1.69/1000*L2486^2+2.22/1000^2*L2486^3,IF(L2486&lt;735,666+13002/(738-L2486),IF(L2486&lt;900,545+17820/(L2486-731),650)))</f>
        <v>868.1196735400539</v>
      </c>
      <c r="O2486" s="12">
        <f>LambdaP*MassivW/(dP/1000)/(N2486*RhoA)/(1+M2486/3)*(D2486-L2486)*DeltaT-(EXP(M2486/10)-1)*(D2486-D2485)</f>
        <v>0.1533091031910227</v>
      </c>
      <c r="P2486" s="24">
        <f>P2485+IF(Limit=Oui,MAX(0,S2485),S2485)</f>
        <v>673.67177419063364</v>
      </c>
      <c r="Q2486" s="12">
        <f>Cp*RhoP/(R2486*RhoA)*dP/1000*MassivSI</f>
        <v>0.32628238133329412</v>
      </c>
      <c r="R2486" s="24">
        <f>IF(P2486&lt;600,425+0.773*P2486-1.69/1000*P2486^2+2.22/1000^2*P2486^3,IF(P2486&lt;735,666+13002/(738-P2486),IF(P2486&lt;900,545+17820/(P2486-731),650)))</f>
        <v>868.1196735400539</v>
      </c>
      <c r="S2486" s="12">
        <f>LambdaP*MassivSI/(dP/1000)/(R2486*RhoA)/(1+Q2486/3)*(D2486-P2486)*DeltaT-(EXP(Q2486/10)-1)*(D2486-D2485)</f>
        <v>0.1533091031910227</v>
      </c>
    </row>
    <row r="2487" spans="2:19" x14ac:dyDescent="0.25">
      <c r="B2487" s="3">
        <f t="shared" si="152"/>
        <v>12345</v>
      </c>
      <c r="C2487" s="14">
        <f t="shared" si="153"/>
        <v>205.75</v>
      </c>
      <c r="D2487" s="11">
        <f t="shared" si="154"/>
        <v>1129.7592917135651</v>
      </c>
      <c r="E2487" s="11">
        <f t="shared" si="155"/>
        <v>673.82508329382472</v>
      </c>
      <c r="F2487" s="11">
        <f>L2487</f>
        <v>673.82508329382472</v>
      </c>
      <c r="G2487" s="11">
        <f>P2487</f>
        <v>673.82508329382472</v>
      </c>
      <c r="H2487" s="24">
        <f>H2486+IF(Limit=Oui,MAX(0,K2486),K2486)</f>
        <v>673.82508329382472</v>
      </c>
      <c r="I2487" s="12">
        <f>Cp*RhoP/(J2487*RhoA)*dP/1000*MassivSS</f>
        <v>0.3261010036899859</v>
      </c>
      <c r="J2487" s="24">
        <f>IF(H2487&lt;600,425+0.773*H2487-1.69/1000*H2487^2+2.22/1000^2*H2487^3,IF(H2487&lt;735,666+13002/(738-H2487),IF(H2487&lt;900,545+17820/(H2487-731),650)))</f>
        <v>868.60252240808711</v>
      </c>
      <c r="K2487" s="12">
        <f>LambdaP*MassivSS/(dP/1000)/(J2487*RhoA)/(1+I2487/3)*(D2487-H2487)*DeltaT-(EXP(I2487/10)-1)*(D2487-D2486)</f>
        <v>0.1532016378474505</v>
      </c>
      <c r="L2487" s="24">
        <f>L2486+IF(Limit=Oui,MAX(0,O2486),O2486)</f>
        <v>673.82508329382472</v>
      </c>
      <c r="M2487" s="12">
        <f>Cp*RhoP/(N2487*RhoA)*dP/1000*MassivW</f>
        <v>0.3261010036899859</v>
      </c>
      <c r="N2487" s="24">
        <f>IF(L2487&lt;600,425+0.773*L2487-1.69/1000*L2487^2+2.22/1000^2*L2487^3,IF(L2487&lt;735,666+13002/(738-L2487),IF(L2487&lt;900,545+17820/(L2487-731),650)))</f>
        <v>868.60252240808711</v>
      </c>
      <c r="O2487" s="12">
        <f>LambdaP*MassivW/(dP/1000)/(N2487*RhoA)/(1+M2487/3)*(D2487-L2487)*DeltaT-(EXP(M2487/10)-1)*(D2487-D2486)</f>
        <v>0.1532016378474505</v>
      </c>
      <c r="P2487" s="24">
        <f>P2486+IF(Limit=Oui,MAX(0,S2486),S2486)</f>
        <v>673.82508329382472</v>
      </c>
      <c r="Q2487" s="12">
        <f>Cp*RhoP/(R2487*RhoA)*dP/1000*MassivSI</f>
        <v>0.3261010036899859</v>
      </c>
      <c r="R2487" s="24">
        <f>IF(P2487&lt;600,425+0.773*P2487-1.69/1000*P2487^2+2.22/1000^2*P2487^3,IF(P2487&lt;735,666+13002/(738-P2487),IF(P2487&lt;900,545+17820/(P2487-731),650)))</f>
        <v>868.60252240808711</v>
      </c>
      <c r="S2487" s="12">
        <f>LambdaP*MassivSI/(dP/1000)/(R2487*RhoA)/(1+Q2487/3)*(D2487-P2487)*DeltaT-(EXP(Q2487/10)-1)*(D2487-D2486)</f>
        <v>0.1532016378474505</v>
      </c>
    </row>
    <row r="2488" spans="2:19" x14ac:dyDescent="0.25">
      <c r="B2488" s="3">
        <f t="shared" si="152"/>
        <v>12350</v>
      </c>
      <c r="C2488" s="14">
        <f t="shared" si="153"/>
        <v>205.83333333333334</v>
      </c>
      <c r="D2488" s="11">
        <f t="shared" si="154"/>
        <v>1129.8199277306842</v>
      </c>
      <c r="E2488" s="11">
        <f t="shared" si="155"/>
        <v>673.97828493167219</v>
      </c>
      <c r="F2488" s="11">
        <f>L2488</f>
        <v>673.97828493167219</v>
      </c>
      <c r="G2488" s="11">
        <f>P2488</f>
        <v>673.97828493167219</v>
      </c>
      <c r="H2488" s="24">
        <f>H2487+IF(Limit=Oui,MAX(0,K2487),K2487)</f>
        <v>673.97828493167219</v>
      </c>
      <c r="I2488" s="12">
        <f>Cp*RhoP/(J2488*RhoA)*dP/1000*MassivSS</f>
        <v>0.32591908820752769</v>
      </c>
      <c r="J2488" s="24">
        <f>IF(H2488&lt;600,425+0.773*H2488-1.69/1000*H2488^2+2.22/1000^2*H2488^3,IF(H2488&lt;735,666+13002/(738-H2488),IF(H2488&lt;900,545+17820/(H2488-731),650)))</f>
        <v>869.08734288238747</v>
      </c>
      <c r="K2488" s="12">
        <f>LambdaP*MassivSS/(dP/1000)/(J2488*RhoA)/(1+I2488/3)*(D2488-H2488)*DeltaT-(EXP(I2488/10)-1)*(D2488-D2487)</f>
        <v>0.15309399476665106</v>
      </c>
      <c r="L2488" s="24">
        <f>L2487+IF(Limit=Oui,MAX(0,O2487),O2487)</f>
        <v>673.97828493167219</v>
      </c>
      <c r="M2488" s="12">
        <f>Cp*RhoP/(N2488*RhoA)*dP/1000*MassivW</f>
        <v>0.32591908820752769</v>
      </c>
      <c r="N2488" s="24">
        <f>IF(L2488&lt;600,425+0.773*L2488-1.69/1000*L2488^2+2.22/1000^2*L2488^3,IF(L2488&lt;735,666+13002/(738-L2488),IF(L2488&lt;900,545+17820/(L2488-731),650)))</f>
        <v>869.08734288238747</v>
      </c>
      <c r="O2488" s="12">
        <f>LambdaP*MassivW/(dP/1000)/(N2488*RhoA)/(1+M2488/3)*(D2488-L2488)*DeltaT-(EXP(M2488/10)-1)*(D2488-D2487)</f>
        <v>0.15309399476665106</v>
      </c>
      <c r="P2488" s="24">
        <f>P2487+IF(Limit=Oui,MAX(0,S2487),S2487)</f>
        <v>673.97828493167219</v>
      </c>
      <c r="Q2488" s="12">
        <f>Cp*RhoP/(R2488*RhoA)*dP/1000*MassivSI</f>
        <v>0.32591908820752769</v>
      </c>
      <c r="R2488" s="24">
        <f>IF(P2488&lt;600,425+0.773*P2488-1.69/1000*P2488^2+2.22/1000^2*P2488^3,IF(P2488&lt;735,666+13002/(738-P2488),IF(P2488&lt;900,545+17820/(P2488-731),650)))</f>
        <v>869.08734288238747</v>
      </c>
      <c r="S2488" s="12">
        <f>LambdaP*MassivSI/(dP/1000)/(R2488*RhoA)/(1+Q2488/3)*(D2488-P2488)*DeltaT-(EXP(Q2488/10)-1)*(D2488-D2487)</f>
        <v>0.15309399476665106</v>
      </c>
    </row>
    <row r="2489" spans="2:19" x14ac:dyDescent="0.25">
      <c r="B2489" s="3">
        <f t="shared" si="152"/>
        <v>12355</v>
      </c>
      <c r="C2489" s="14">
        <f t="shared" si="153"/>
        <v>205.91666666666666</v>
      </c>
      <c r="D2489" s="11">
        <f t="shared" si="154"/>
        <v>1129.8805392186698</v>
      </c>
      <c r="E2489" s="11">
        <f t="shared" si="155"/>
        <v>674.13137892643886</v>
      </c>
      <c r="F2489" s="11">
        <f>L2489</f>
        <v>674.13137892643886</v>
      </c>
      <c r="G2489" s="11">
        <f>P2489</f>
        <v>674.13137892643886</v>
      </c>
      <c r="H2489" s="24">
        <f>H2488+IF(Limit=Oui,MAX(0,K2488),K2488)</f>
        <v>674.13137892643886</v>
      </c>
      <c r="I2489" s="12">
        <f>Cp*RhoP/(J2489*RhoA)*dP/1000*MassivSS</f>
        <v>0.32573663283716531</v>
      </c>
      <c r="J2489" s="24">
        <f>IF(H2489&lt;600,425+0.773*H2489-1.69/1000*H2489^2+2.22/1000^2*H2489^3,IF(H2489&lt;735,666+13002/(738-H2489),IF(H2489&lt;900,545+17820/(H2489-731),650)))</f>
        <v>869.57414613703418</v>
      </c>
      <c r="K2489" s="12">
        <f>LambdaP*MassivSS/(dP/1000)/(J2489*RhoA)/(1+I2489/3)*(D2489-H2489)*DeltaT-(EXP(I2489/10)-1)*(D2489-D2488)</f>
        <v>0.15298617317301227</v>
      </c>
      <c r="L2489" s="24">
        <f>L2488+IF(Limit=Oui,MAX(0,O2488),O2488)</f>
        <v>674.13137892643886</v>
      </c>
      <c r="M2489" s="12">
        <f>Cp*RhoP/(N2489*RhoA)*dP/1000*MassivW</f>
        <v>0.32573663283716531</v>
      </c>
      <c r="N2489" s="24">
        <f>IF(L2489&lt;600,425+0.773*L2489-1.69/1000*L2489^2+2.22/1000^2*L2489^3,IF(L2489&lt;735,666+13002/(738-L2489),IF(L2489&lt;900,545+17820/(L2489-731),650)))</f>
        <v>869.57414613703418</v>
      </c>
      <c r="O2489" s="12">
        <f>LambdaP*MassivW/(dP/1000)/(N2489*RhoA)/(1+M2489/3)*(D2489-L2489)*DeltaT-(EXP(M2489/10)-1)*(D2489-D2488)</f>
        <v>0.15298617317301227</v>
      </c>
      <c r="P2489" s="24">
        <f>P2488+IF(Limit=Oui,MAX(0,S2488),S2488)</f>
        <v>674.13137892643886</v>
      </c>
      <c r="Q2489" s="12">
        <f>Cp*RhoP/(R2489*RhoA)*dP/1000*MassivSI</f>
        <v>0.32573663283716531</v>
      </c>
      <c r="R2489" s="24">
        <f>IF(P2489&lt;600,425+0.773*P2489-1.69/1000*P2489^2+2.22/1000^2*P2489^3,IF(P2489&lt;735,666+13002/(738-P2489),IF(P2489&lt;900,545+17820/(P2489-731),650)))</f>
        <v>869.57414613703418</v>
      </c>
      <c r="S2489" s="12">
        <f>LambdaP*MassivSI/(dP/1000)/(R2489*RhoA)/(1+Q2489/3)*(D2489-P2489)*DeltaT-(EXP(Q2489/10)-1)*(D2489-D2488)</f>
        <v>0.15298617317301227</v>
      </c>
    </row>
    <row r="2490" spans="2:19" x14ac:dyDescent="0.25">
      <c r="B2490" s="3">
        <f t="shared" si="152"/>
        <v>12360</v>
      </c>
      <c r="C2490" s="14">
        <f t="shared" si="153"/>
        <v>206</v>
      </c>
      <c r="D2490" s="11">
        <f t="shared" si="154"/>
        <v>1129.9411261973589</v>
      </c>
      <c r="E2490" s="11">
        <f t="shared" si="155"/>
        <v>674.28436509961182</v>
      </c>
      <c r="F2490" s="11">
        <f>L2490</f>
        <v>674.28436509961182</v>
      </c>
      <c r="G2490" s="11">
        <f>P2490</f>
        <v>674.28436509961182</v>
      </c>
      <c r="H2490" s="24">
        <f>H2489+IF(Limit=Oui,MAX(0,K2489),K2489)</f>
        <v>674.28436509961182</v>
      </c>
      <c r="I2490" s="12">
        <f>Cp*RhoP/(J2490*RhoA)*dP/1000*MassivSS</f>
        <v>0.32555363552174177</v>
      </c>
      <c r="J2490" s="24">
        <f>IF(H2490&lt;600,425+0.773*H2490-1.69/1000*H2490^2+2.22/1000^2*H2490^3,IF(H2490&lt;735,666+13002/(738-H2490),IF(H2490&lt;900,545+17820/(H2490-731),650)))</f>
        <v>870.06294342553565</v>
      </c>
      <c r="K2490" s="12">
        <f>LambdaP*MassivSS/(dP/1000)/(J2490*RhoA)/(1+I2490/3)*(D2490-H2490)*DeltaT-(EXP(I2490/10)-1)*(D2490-D2489)</f>
        <v>0.15287817228738598</v>
      </c>
      <c r="L2490" s="24">
        <f>L2489+IF(Limit=Oui,MAX(0,O2489),O2489)</f>
        <v>674.28436509961182</v>
      </c>
      <c r="M2490" s="12">
        <f>Cp*RhoP/(N2490*RhoA)*dP/1000*MassivW</f>
        <v>0.32555363552174177</v>
      </c>
      <c r="N2490" s="24">
        <f>IF(L2490&lt;600,425+0.773*L2490-1.69/1000*L2490^2+2.22/1000^2*L2490^3,IF(L2490&lt;735,666+13002/(738-L2490),IF(L2490&lt;900,545+17820/(L2490-731),650)))</f>
        <v>870.06294342553565</v>
      </c>
      <c r="O2490" s="12">
        <f>LambdaP*MassivW/(dP/1000)/(N2490*RhoA)/(1+M2490/3)*(D2490-L2490)*DeltaT-(EXP(M2490/10)-1)*(D2490-D2489)</f>
        <v>0.15287817228738598</v>
      </c>
      <c r="P2490" s="24">
        <f>P2489+IF(Limit=Oui,MAX(0,S2489),S2489)</f>
        <v>674.28436509961182</v>
      </c>
      <c r="Q2490" s="12">
        <f>Cp*RhoP/(R2490*RhoA)*dP/1000*MassivSI</f>
        <v>0.32555363552174177</v>
      </c>
      <c r="R2490" s="24">
        <f>IF(P2490&lt;600,425+0.773*P2490-1.69/1000*P2490^2+2.22/1000^2*P2490^3,IF(P2490&lt;735,666+13002/(738-P2490),IF(P2490&lt;900,545+17820/(P2490-731),650)))</f>
        <v>870.06294342553565</v>
      </c>
      <c r="S2490" s="12">
        <f>LambdaP*MassivSI/(dP/1000)/(R2490*RhoA)/(1+Q2490/3)*(D2490-P2490)*DeltaT-(EXP(Q2490/10)-1)*(D2490-D2489)</f>
        <v>0.15287817228738598</v>
      </c>
    </row>
    <row r="2491" spans="2:19" x14ac:dyDescent="0.25">
      <c r="B2491" s="3">
        <f t="shared" si="152"/>
        <v>12365</v>
      </c>
      <c r="C2491" s="14">
        <f t="shared" si="153"/>
        <v>206.08333333333334</v>
      </c>
      <c r="D2491" s="11">
        <f t="shared" si="154"/>
        <v>1130.0016886865653</v>
      </c>
      <c r="E2491" s="11">
        <f t="shared" si="155"/>
        <v>674.43724327189921</v>
      </c>
      <c r="F2491" s="11">
        <f>L2491</f>
        <v>674.43724327189921</v>
      </c>
      <c r="G2491" s="11">
        <f>P2491</f>
        <v>674.43724327189921</v>
      </c>
      <c r="H2491" s="24">
        <f>H2490+IF(Limit=Oui,MAX(0,K2490),K2490)</f>
        <v>674.43724327189921</v>
      </c>
      <c r="I2491" s="12">
        <f>Cp*RhoP/(J2491*RhoA)*dP/1000*MassivSS</f>
        <v>0.32537009419567009</v>
      </c>
      <c r="J2491" s="24">
        <f>IF(H2491&lt;600,425+0.773*H2491-1.69/1000*H2491^2+2.22/1000^2*H2491^3,IF(H2491&lt;735,666+13002/(738-H2491),IF(H2491&lt;900,545+17820/(H2491-731),650)))</f>
        <v>870.55374608149862</v>
      </c>
      <c r="K2491" s="12">
        <f>LambdaP*MassivSS/(dP/1000)/(J2491*RhoA)/(1+I2491/3)*(D2491-H2491)*DeltaT-(EXP(I2491/10)-1)*(D2491-D2490)</f>
        <v>0.15276999132697627</v>
      </c>
      <c r="L2491" s="24">
        <f>L2490+IF(Limit=Oui,MAX(0,O2490),O2490)</f>
        <v>674.43724327189921</v>
      </c>
      <c r="M2491" s="12">
        <f>Cp*RhoP/(N2491*RhoA)*dP/1000*MassivW</f>
        <v>0.32537009419567009</v>
      </c>
      <c r="N2491" s="24">
        <f>IF(L2491&lt;600,425+0.773*L2491-1.69/1000*L2491^2+2.22/1000^2*L2491^3,IF(L2491&lt;735,666+13002/(738-L2491),IF(L2491&lt;900,545+17820/(L2491-731),650)))</f>
        <v>870.55374608149862</v>
      </c>
      <c r="O2491" s="12">
        <f>LambdaP*MassivW/(dP/1000)/(N2491*RhoA)/(1+M2491/3)*(D2491-L2491)*DeltaT-(EXP(M2491/10)-1)*(D2491-D2490)</f>
        <v>0.15276999132697627</v>
      </c>
      <c r="P2491" s="24">
        <f>P2490+IF(Limit=Oui,MAX(0,S2490),S2490)</f>
        <v>674.43724327189921</v>
      </c>
      <c r="Q2491" s="12">
        <f>Cp*RhoP/(R2491*RhoA)*dP/1000*MassivSI</f>
        <v>0.32537009419567009</v>
      </c>
      <c r="R2491" s="24">
        <f>IF(P2491&lt;600,425+0.773*P2491-1.69/1000*P2491^2+2.22/1000^2*P2491^3,IF(P2491&lt;735,666+13002/(738-P2491),IF(P2491&lt;900,545+17820/(P2491-731),650)))</f>
        <v>870.55374608149862</v>
      </c>
      <c r="S2491" s="12">
        <f>LambdaP*MassivSI/(dP/1000)/(R2491*RhoA)/(1+Q2491/3)*(D2491-P2491)*DeltaT-(EXP(Q2491/10)-1)*(D2491-D2490)</f>
        <v>0.15276999132697627</v>
      </c>
    </row>
    <row r="2492" spans="2:19" x14ac:dyDescent="0.25">
      <c r="B2492" s="3">
        <f t="shared" si="152"/>
        <v>12370</v>
      </c>
      <c r="C2492" s="14">
        <f t="shared" si="153"/>
        <v>206.16666666666666</v>
      </c>
      <c r="D2492" s="11">
        <f t="shared" si="154"/>
        <v>1130.0622267060783</v>
      </c>
      <c r="E2492" s="11">
        <f t="shared" si="155"/>
        <v>674.59001326322618</v>
      </c>
      <c r="F2492" s="11">
        <f>L2492</f>
        <v>674.59001326322618</v>
      </c>
      <c r="G2492" s="11">
        <f>P2492</f>
        <v>674.59001326322618</v>
      </c>
      <c r="H2492" s="24">
        <f>H2491+IF(Limit=Oui,MAX(0,K2491),K2491)</f>
        <v>674.59001326322618</v>
      </c>
      <c r="I2492" s="12">
        <f>Cp*RhoP/(J2492*RhoA)*dP/1000*MassivSS</f>
        <v>0.32518600678490789</v>
      </c>
      <c r="J2492" s="24">
        <f>IF(H2492&lt;600,425+0.773*H2492-1.69/1000*H2492^2+2.22/1000^2*H2492^3,IF(H2492&lt;735,666+13002/(738-H2492),IF(H2492&lt;900,545+17820/(H2492-731),650)))</f>
        <v>871.04656551930259</v>
      </c>
      <c r="K2492" s="12">
        <f>LambdaP*MassivSS/(dP/1000)/(J2492*RhoA)/(1+I2492/3)*(D2492-H2492)*DeltaT-(EXP(I2492/10)-1)*(D2492-D2491)</f>
        <v>0.15266162950542975</v>
      </c>
      <c r="L2492" s="24">
        <f>L2491+IF(Limit=Oui,MAX(0,O2491),O2491)</f>
        <v>674.59001326322618</v>
      </c>
      <c r="M2492" s="12">
        <f>Cp*RhoP/(N2492*RhoA)*dP/1000*MassivW</f>
        <v>0.32518600678490789</v>
      </c>
      <c r="N2492" s="24">
        <f>IF(L2492&lt;600,425+0.773*L2492-1.69/1000*L2492^2+2.22/1000^2*L2492^3,IF(L2492&lt;735,666+13002/(738-L2492),IF(L2492&lt;900,545+17820/(L2492-731),650)))</f>
        <v>871.04656551930259</v>
      </c>
      <c r="O2492" s="12">
        <f>LambdaP*MassivW/(dP/1000)/(N2492*RhoA)/(1+M2492/3)*(D2492-L2492)*DeltaT-(EXP(M2492/10)-1)*(D2492-D2491)</f>
        <v>0.15266162950542975</v>
      </c>
      <c r="P2492" s="24">
        <f>P2491+IF(Limit=Oui,MAX(0,S2491),S2491)</f>
        <v>674.59001326322618</v>
      </c>
      <c r="Q2492" s="12">
        <f>Cp*RhoP/(R2492*RhoA)*dP/1000*MassivSI</f>
        <v>0.32518600678490789</v>
      </c>
      <c r="R2492" s="24">
        <f>IF(P2492&lt;600,425+0.773*P2492-1.69/1000*P2492^2+2.22/1000^2*P2492^3,IF(P2492&lt;735,666+13002/(738-P2492),IF(P2492&lt;900,545+17820/(P2492-731),650)))</f>
        <v>871.04656551930259</v>
      </c>
      <c r="S2492" s="12">
        <f>LambdaP*MassivSI/(dP/1000)/(R2492*RhoA)/(1+Q2492/3)*(D2492-P2492)*DeltaT-(EXP(Q2492/10)-1)*(D2492-D2491)</f>
        <v>0.15266162950542975</v>
      </c>
    </row>
    <row r="2493" spans="2:19" x14ac:dyDescent="0.25">
      <c r="B2493" s="3">
        <f t="shared" si="152"/>
        <v>12375</v>
      </c>
      <c r="C2493" s="14">
        <f t="shared" si="153"/>
        <v>206.25</v>
      </c>
      <c r="D2493" s="11">
        <f t="shared" si="154"/>
        <v>1130.1227402756638</v>
      </c>
      <c r="E2493" s="11">
        <f t="shared" si="155"/>
        <v>674.74267489273166</v>
      </c>
      <c r="F2493" s="11">
        <f>L2493</f>
        <v>674.74267489273166</v>
      </c>
      <c r="G2493" s="11">
        <f>P2493</f>
        <v>674.74267489273166</v>
      </c>
      <c r="H2493" s="24">
        <f>H2492+IF(Limit=Oui,MAX(0,K2492),K2492)</f>
        <v>674.74267489273166</v>
      </c>
      <c r="I2493" s="12">
        <f>Cp*RhoP/(J2493*RhoA)*dP/1000*MassivSS</f>
        <v>0.32500137120693096</v>
      </c>
      <c r="J2493" s="24">
        <f>IF(H2493&lt;600,425+0.773*H2493-1.69/1000*H2493^2+2.22/1000^2*H2493^3,IF(H2493&lt;735,666+13002/(738-H2493),IF(H2493&lt;900,545+17820/(H2493-731),650)))</f>
        <v>871.54141323478211</v>
      </c>
      <c r="K2493" s="12">
        <f>LambdaP*MassivSS/(dP/1000)/(J2493*RhoA)/(1+I2493/3)*(D2493-H2493)*DeltaT-(EXP(I2493/10)-1)*(D2493-D2492)</f>
        <v>0.15255308603273196</v>
      </c>
      <c r="L2493" s="24">
        <f>L2492+IF(Limit=Oui,MAX(0,O2492),O2492)</f>
        <v>674.74267489273166</v>
      </c>
      <c r="M2493" s="12">
        <f>Cp*RhoP/(N2493*RhoA)*dP/1000*MassivW</f>
        <v>0.32500137120693096</v>
      </c>
      <c r="N2493" s="24">
        <f>IF(L2493&lt;600,425+0.773*L2493-1.69/1000*L2493^2+2.22/1000^2*L2493^3,IF(L2493&lt;735,666+13002/(738-L2493),IF(L2493&lt;900,545+17820/(L2493-731),650)))</f>
        <v>871.54141323478211</v>
      </c>
      <c r="O2493" s="12">
        <f>LambdaP*MassivW/(dP/1000)/(N2493*RhoA)/(1+M2493/3)*(D2493-L2493)*DeltaT-(EXP(M2493/10)-1)*(D2493-D2492)</f>
        <v>0.15255308603273196</v>
      </c>
      <c r="P2493" s="24">
        <f>P2492+IF(Limit=Oui,MAX(0,S2492),S2492)</f>
        <v>674.74267489273166</v>
      </c>
      <c r="Q2493" s="12">
        <f>Cp*RhoP/(R2493*RhoA)*dP/1000*MassivSI</f>
        <v>0.32500137120693096</v>
      </c>
      <c r="R2493" s="24">
        <f>IF(P2493&lt;600,425+0.773*P2493-1.69/1000*P2493^2+2.22/1000^2*P2493^3,IF(P2493&lt;735,666+13002/(738-P2493),IF(P2493&lt;900,545+17820/(P2493-731),650)))</f>
        <v>871.54141323478211</v>
      </c>
      <c r="S2493" s="12">
        <f>LambdaP*MassivSI/(dP/1000)/(R2493*RhoA)/(1+Q2493/3)*(D2493-P2493)*DeltaT-(EXP(Q2493/10)-1)*(D2493-D2492)</f>
        <v>0.15255308603273196</v>
      </c>
    </row>
    <row r="2494" spans="2:19" x14ac:dyDescent="0.25">
      <c r="B2494" s="3">
        <f t="shared" si="152"/>
        <v>12380</v>
      </c>
      <c r="C2494" s="14">
        <f t="shared" si="153"/>
        <v>206.33333333333334</v>
      </c>
      <c r="D2494" s="11">
        <f t="shared" si="154"/>
        <v>1130.1832294150629</v>
      </c>
      <c r="E2494" s="11">
        <f t="shared" si="155"/>
        <v>674.89522797876441</v>
      </c>
      <c r="F2494" s="11">
        <f>L2494</f>
        <v>674.89522797876441</v>
      </c>
      <c r="G2494" s="11">
        <f>P2494</f>
        <v>674.89522797876441</v>
      </c>
      <c r="H2494" s="24">
        <f>H2493+IF(Limit=Oui,MAX(0,K2493),K2493)</f>
        <v>674.89522797876441</v>
      </c>
      <c r="I2494" s="12">
        <f>Cp*RhoP/(J2494*RhoA)*dP/1000*MassivSS</f>
        <v>0.3248161853707075</v>
      </c>
      <c r="J2494" s="24">
        <f>IF(H2494&lt;600,425+0.773*H2494-1.69/1000*H2494^2+2.22/1000^2*H2494^3,IF(H2494&lt;735,666+13002/(738-H2494),IF(H2494&lt;900,545+17820/(H2494-731),650)))</f>
        <v>872.03830080591456</v>
      </c>
      <c r="K2494" s="12">
        <f>LambdaP*MassivSS/(dP/1000)/(J2494*RhoA)/(1+I2494/3)*(D2494-H2494)*DeltaT-(EXP(I2494/10)-1)*(D2494-D2493)</f>
        <v>0.15244436011529711</v>
      </c>
      <c r="L2494" s="24">
        <f>L2493+IF(Limit=Oui,MAX(0,O2493),O2493)</f>
        <v>674.89522797876441</v>
      </c>
      <c r="M2494" s="12">
        <f>Cp*RhoP/(N2494*RhoA)*dP/1000*MassivW</f>
        <v>0.3248161853707075</v>
      </c>
      <c r="N2494" s="24">
        <f>IF(L2494&lt;600,425+0.773*L2494-1.69/1000*L2494^2+2.22/1000^2*L2494^3,IF(L2494&lt;735,666+13002/(738-L2494),IF(L2494&lt;900,545+17820/(L2494-731),650)))</f>
        <v>872.03830080591456</v>
      </c>
      <c r="O2494" s="12">
        <f>LambdaP*MassivW/(dP/1000)/(N2494*RhoA)/(1+M2494/3)*(D2494-L2494)*DeltaT-(EXP(M2494/10)-1)*(D2494-D2493)</f>
        <v>0.15244436011529711</v>
      </c>
      <c r="P2494" s="24">
        <f>P2493+IF(Limit=Oui,MAX(0,S2493),S2493)</f>
        <v>674.89522797876441</v>
      </c>
      <c r="Q2494" s="12">
        <f>Cp*RhoP/(R2494*RhoA)*dP/1000*MassivSI</f>
        <v>0.3248161853707075</v>
      </c>
      <c r="R2494" s="24">
        <f>IF(P2494&lt;600,425+0.773*P2494-1.69/1000*P2494^2+2.22/1000^2*P2494^3,IF(P2494&lt;735,666+13002/(738-P2494),IF(P2494&lt;900,545+17820/(P2494-731),650)))</f>
        <v>872.03830080591456</v>
      </c>
      <c r="S2494" s="12">
        <f>LambdaP*MassivSI/(dP/1000)/(R2494*RhoA)/(1+Q2494/3)*(D2494-P2494)*DeltaT-(EXP(Q2494/10)-1)*(D2494-D2493)</f>
        <v>0.15244436011529711</v>
      </c>
    </row>
    <row r="2495" spans="2:19" x14ac:dyDescent="0.25">
      <c r="B2495" s="3">
        <f t="shared" si="152"/>
        <v>12385</v>
      </c>
      <c r="C2495" s="14">
        <f t="shared" si="153"/>
        <v>206.41666666666666</v>
      </c>
      <c r="D2495" s="11">
        <f t="shared" si="154"/>
        <v>1130.2436941439935</v>
      </c>
      <c r="E2495" s="11">
        <f t="shared" si="155"/>
        <v>675.04767233887969</v>
      </c>
      <c r="F2495" s="11">
        <f>L2495</f>
        <v>675.04767233887969</v>
      </c>
      <c r="G2495" s="11">
        <f>P2495</f>
        <v>675.04767233887969</v>
      </c>
      <c r="H2495" s="24">
        <f>H2494+IF(Limit=Oui,MAX(0,K2494),K2494)</f>
        <v>675.04767233887969</v>
      </c>
      <c r="I2495" s="12">
        <f>Cp*RhoP/(J2495*RhoA)*dP/1000*MassivSS</f>
        <v>0.3246304471766715</v>
      </c>
      <c r="J2495" s="24">
        <f>IF(H2495&lt;600,425+0.773*H2495-1.69/1000*H2495^2+2.22/1000^2*H2495^3,IF(H2495&lt;735,666+13002/(738-H2495),IF(H2495&lt;900,545+17820/(H2495-731),650)))</f>
        <v>872.53723989351556</v>
      </c>
      <c r="K2495" s="12">
        <f>LambdaP*MassivSS/(dP/1000)/(J2495*RhoA)/(1+I2495/3)*(D2495-H2495)*DeltaT-(EXP(I2495/10)-1)*(D2495-D2494)</f>
        <v>0.15233545095583439</v>
      </c>
      <c r="L2495" s="24">
        <f>L2494+IF(Limit=Oui,MAX(0,O2494),O2494)</f>
        <v>675.04767233887969</v>
      </c>
      <c r="M2495" s="12">
        <f>Cp*RhoP/(N2495*RhoA)*dP/1000*MassivW</f>
        <v>0.3246304471766715</v>
      </c>
      <c r="N2495" s="24">
        <f>IF(L2495&lt;600,425+0.773*L2495-1.69/1000*L2495^2+2.22/1000^2*L2495^3,IF(L2495&lt;735,666+13002/(738-L2495),IF(L2495&lt;900,545+17820/(L2495-731),650)))</f>
        <v>872.53723989351556</v>
      </c>
      <c r="O2495" s="12">
        <f>LambdaP*MassivW/(dP/1000)/(N2495*RhoA)/(1+M2495/3)*(D2495-L2495)*DeltaT-(EXP(M2495/10)-1)*(D2495-D2494)</f>
        <v>0.15233545095583439</v>
      </c>
      <c r="P2495" s="24">
        <f>P2494+IF(Limit=Oui,MAX(0,S2494),S2494)</f>
        <v>675.04767233887969</v>
      </c>
      <c r="Q2495" s="12">
        <f>Cp*RhoP/(R2495*RhoA)*dP/1000*MassivSI</f>
        <v>0.3246304471766715</v>
      </c>
      <c r="R2495" s="24">
        <f>IF(P2495&lt;600,425+0.773*P2495-1.69/1000*P2495^2+2.22/1000^2*P2495^3,IF(P2495&lt;735,666+13002/(738-P2495),IF(P2495&lt;900,545+17820/(P2495-731),650)))</f>
        <v>872.53723989351556</v>
      </c>
      <c r="S2495" s="12">
        <f>LambdaP*MassivSI/(dP/1000)/(R2495*RhoA)/(1+Q2495/3)*(D2495-P2495)*DeltaT-(EXP(Q2495/10)-1)*(D2495-D2494)</f>
        <v>0.15233545095583439</v>
      </c>
    </row>
    <row r="2496" spans="2:19" x14ac:dyDescent="0.25">
      <c r="B2496" s="3">
        <f t="shared" si="152"/>
        <v>12390</v>
      </c>
      <c r="C2496" s="14">
        <f t="shared" si="153"/>
        <v>206.5</v>
      </c>
      <c r="D2496" s="11">
        <f t="shared" si="154"/>
        <v>1130.3041344821493</v>
      </c>
      <c r="E2496" s="11">
        <f t="shared" si="155"/>
        <v>675.20000778983558</v>
      </c>
      <c r="F2496" s="11">
        <f>L2496</f>
        <v>675.20000778983558</v>
      </c>
      <c r="G2496" s="11">
        <f>P2496</f>
        <v>675.20000778983558</v>
      </c>
      <c r="H2496" s="24">
        <f>H2495+IF(Limit=Oui,MAX(0,K2495),K2495)</f>
        <v>675.20000778983558</v>
      </c>
      <c r="I2496" s="12">
        <f>Cp*RhoP/(J2496*RhoA)*dP/1000*MassivSS</f>
        <v>0.32444415451669811</v>
      </c>
      <c r="J2496" s="24">
        <f>IF(H2496&lt;600,425+0.773*H2496-1.69/1000*H2496^2+2.22/1000^2*H2496^3,IF(H2496&lt;735,666+13002/(738-H2496),IF(H2496&lt;900,545+17820/(H2496-731),650)))</f>
        <v>873.03824224194057</v>
      </c>
      <c r="K2496" s="12">
        <f>LambdaP*MassivSS/(dP/1000)/(J2496*RhoA)/(1+I2496/3)*(D2496-H2496)*DeltaT-(EXP(I2496/10)-1)*(D2496-D2495)</f>
        <v>0.15222635775342352</v>
      </c>
      <c r="L2496" s="24">
        <f>L2495+IF(Limit=Oui,MAX(0,O2495),O2495)</f>
        <v>675.20000778983558</v>
      </c>
      <c r="M2496" s="12">
        <f>Cp*RhoP/(N2496*RhoA)*dP/1000*MassivW</f>
        <v>0.32444415451669811</v>
      </c>
      <c r="N2496" s="24">
        <f>IF(L2496&lt;600,425+0.773*L2496-1.69/1000*L2496^2+2.22/1000^2*L2496^3,IF(L2496&lt;735,666+13002/(738-L2496),IF(L2496&lt;900,545+17820/(L2496-731),650)))</f>
        <v>873.03824224194057</v>
      </c>
      <c r="O2496" s="12">
        <f>LambdaP*MassivW/(dP/1000)/(N2496*RhoA)/(1+M2496/3)*(D2496-L2496)*DeltaT-(EXP(M2496/10)-1)*(D2496-D2495)</f>
        <v>0.15222635775342352</v>
      </c>
      <c r="P2496" s="24">
        <f>P2495+IF(Limit=Oui,MAX(0,S2495),S2495)</f>
        <v>675.20000778983558</v>
      </c>
      <c r="Q2496" s="12">
        <f>Cp*RhoP/(R2496*RhoA)*dP/1000*MassivSI</f>
        <v>0.32444415451669811</v>
      </c>
      <c r="R2496" s="24">
        <f>IF(P2496&lt;600,425+0.773*P2496-1.69/1000*P2496^2+2.22/1000^2*P2496^3,IF(P2496&lt;735,666+13002/(738-P2496),IF(P2496&lt;900,545+17820/(P2496-731),650)))</f>
        <v>873.03824224194057</v>
      </c>
      <c r="S2496" s="12">
        <f>LambdaP*MassivSI/(dP/1000)/(R2496*RhoA)/(1+Q2496/3)*(D2496-P2496)*DeltaT-(EXP(Q2496/10)-1)*(D2496-D2495)</f>
        <v>0.15222635775342352</v>
      </c>
    </row>
    <row r="2497" spans="2:19" x14ac:dyDescent="0.25">
      <c r="B2497" s="3">
        <f t="shared" si="152"/>
        <v>12395</v>
      </c>
      <c r="C2497" s="14">
        <f t="shared" si="153"/>
        <v>206.58333333333334</v>
      </c>
      <c r="D2497" s="11">
        <f t="shared" si="154"/>
        <v>1130.3645504492004</v>
      </c>
      <c r="E2497" s="11">
        <f t="shared" si="155"/>
        <v>675.352234147589</v>
      </c>
      <c r="F2497" s="11">
        <f>L2497</f>
        <v>675.352234147589</v>
      </c>
      <c r="G2497" s="11">
        <f>P2497</f>
        <v>675.352234147589</v>
      </c>
      <c r="H2497" s="24">
        <f>H2496+IF(Limit=Oui,MAX(0,K2496),K2496)</f>
        <v>675.352234147589</v>
      </c>
      <c r="I2497" s="12">
        <f>Cp*RhoP/(J2497*RhoA)*dP/1000*MassivSS</f>
        <v>0.32425730527407726</v>
      </c>
      <c r="J2497" s="24">
        <f>IF(H2497&lt;600,425+0.773*H2497-1.69/1000*H2497^2+2.22/1000^2*H2497^3,IF(H2497&lt;735,666+13002/(738-H2497),IF(H2497&lt;900,545+17820/(H2497-731),650)))</f>
        <v>873.5413196797922</v>
      </c>
      <c r="K2497" s="12">
        <f>LambdaP*MassivSS/(dP/1000)/(J2497*RhoA)/(1+I2497/3)*(D2497-H2497)*DeltaT-(EXP(I2497/10)-1)*(D2497-D2496)</f>
        <v>0.15211707970345542</v>
      </c>
      <c r="L2497" s="24">
        <f>L2496+IF(Limit=Oui,MAX(0,O2496),O2496)</f>
        <v>675.352234147589</v>
      </c>
      <c r="M2497" s="12">
        <f>Cp*RhoP/(N2497*RhoA)*dP/1000*MassivW</f>
        <v>0.32425730527407726</v>
      </c>
      <c r="N2497" s="24">
        <f>IF(L2497&lt;600,425+0.773*L2497-1.69/1000*L2497^2+2.22/1000^2*L2497^3,IF(L2497&lt;735,666+13002/(738-L2497),IF(L2497&lt;900,545+17820/(L2497-731),650)))</f>
        <v>873.5413196797922</v>
      </c>
      <c r="O2497" s="12">
        <f>LambdaP*MassivW/(dP/1000)/(N2497*RhoA)/(1+M2497/3)*(D2497-L2497)*DeltaT-(EXP(M2497/10)-1)*(D2497-D2496)</f>
        <v>0.15211707970345542</v>
      </c>
      <c r="P2497" s="24">
        <f>P2496+IF(Limit=Oui,MAX(0,S2496),S2496)</f>
        <v>675.352234147589</v>
      </c>
      <c r="Q2497" s="12">
        <f>Cp*RhoP/(R2497*RhoA)*dP/1000*MassivSI</f>
        <v>0.32425730527407726</v>
      </c>
      <c r="R2497" s="24">
        <f>IF(P2497&lt;600,425+0.773*P2497-1.69/1000*P2497^2+2.22/1000^2*P2497^3,IF(P2497&lt;735,666+13002/(738-P2497),IF(P2497&lt;900,545+17820/(P2497-731),650)))</f>
        <v>873.5413196797922</v>
      </c>
      <c r="S2497" s="12">
        <f>LambdaP*MassivSI/(dP/1000)/(R2497*RhoA)/(1+Q2497/3)*(D2497-P2497)*DeltaT-(EXP(Q2497/10)-1)*(D2497-D2496)</f>
        <v>0.15211707970345542</v>
      </c>
    </row>
    <row r="2498" spans="2:19" x14ac:dyDescent="0.25">
      <c r="B2498" s="3">
        <f t="shared" si="152"/>
        <v>12400</v>
      </c>
      <c r="C2498" s="14">
        <f t="shared" si="153"/>
        <v>206.66666666666666</v>
      </c>
      <c r="D2498" s="11">
        <f t="shared" si="154"/>
        <v>1130.424942064793</v>
      </c>
      <c r="E2498" s="11">
        <f t="shared" si="155"/>
        <v>675.50435122729243</v>
      </c>
      <c r="F2498" s="11">
        <f>L2498</f>
        <v>675.50435122729243</v>
      </c>
      <c r="G2498" s="11">
        <f>P2498</f>
        <v>675.50435122729243</v>
      </c>
      <c r="H2498" s="24">
        <f>H2497+IF(Limit=Oui,MAX(0,K2497),K2497)</f>
        <v>675.50435122729243</v>
      </c>
      <c r="I2498" s="12">
        <f>Cp*RhoP/(J2498*RhoA)*dP/1000*MassivSS</f>
        <v>0.32406989732348823</v>
      </c>
      <c r="J2498" s="24">
        <f>IF(H2498&lt;600,425+0.773*H2498-1.69/1000*H2498^2+2.22/1000^2*H2498^3,IF(H2498&lt;735,666+13002/(738-H2498),IF(H2498&lt;900,545+17820/(H2498-731),650)))</f>
        <v>874.04648412063682</v>
      </c>
      <c r="K2498" s="12">
        <f>LambdaP*MassivSS/(dP/1000)/(J2498*RhoA)/(1+I2498/3)*(D2498-H2498)*DeltaT-(EXP(I2498/10)-1)*(D2498-D2497)</f>
        <v>0.15200761599764021</v>
      </c>
      <c r="L2498" s="24">
        <f>L2497+IF(Limit=Oui,MAX(0,O2497),O2497)</f>
        <v>675.50435122729243</v>
      </c>
      <c r="M2498" s="12">
        <f>Cp*RhoP/(N2498*RhoA)*dP/1000*MassivW</f>
        <v>0.32406989732348823</v>
      </c>
      <c r="N2498" s="24">
        <f>IF(L2498&lt;600,425+0.773*L2498-1.69/1000*L2498^2+2.22/1000^2*L2498^3,IF(L2498&lt;735,666+13002/(738-L2498),IF(L2498&lt;900,545+17820/(L2498-731),650)))</f>
        <v>874.04648412063682</v>
      </c>
      <c r="O2498" s="12">
        <f>LambdaP*MassivW/(dP/1000)/(N2498*RhoA)/(1+M2498/3)*(D2498-L2498)*DeltaT-(EXP(M2498/10)-1)*(D2498-D2497)</f>
        <v>0.15200761599764021</v>
      </c>
      <c r="P2498" s="24">
        <f>P2497+IF(Limit=Oui,MAX(0,S2497),S2497)</f>
        <v>675.50435122729243</v>
      </c>
      <c r="Q2498" s="12">
        <f>Cp*RhoP/(R2498*RhoA)*dP/1000*MassivSI</f>
        <v>0.32406989732348823</v>
      </c>
      <c r="R2498" s="24">
        <f>IF(P2498&lt;600,425+0.773*P2498-1.69/1000*P2498^2+2.22/1000^2*P2498^3,IF(P2498&lt;735,666+13002/(738-P2498),IF(P2498&lt;900,545+17820/(P2498-731),650)))</f>
        <v>874.04648412063682</v>
      </c>
      <c r="S2498" s="12">
        <f>LambdaP*MassivSI/(dP/1000)/(R2498*RhoA)/(1+Q2498/3)*(D2498-P2498)*DeltaT-(EXP(Q2498/10)-1)*(D2498-D2497)</f>
        <v>0.15200761599764021</v>
      </c>
    </row>
    <row r="2499" spans="2:19" x14ac:dyDescent="0.25">
      <c r="B2499" s="3">
        <f t="shared" si="152"/>
        <v>12405</v>
      </c>
      <c r="C2499" s="14">
        <f t="shared" si="153"/>
        <v>206.75</v>
      </c>
      <c r="D2499" s="11">
        <f t="shared" si="154"/>
        <v>1130.4853093485494</v>
      </c>
      <c r="E2499" s="11">
        <f t="shared" si="155"/>
        <v>675.65635884329004</v>
      </c>
      <c r="F2499" s="11">
        <f>L2499</f>
        <v>675.65635884329004</v>
      </c>
      <c r="G2499" s="11">
        <f>P2499</f>
        <v>675.65635884329004</v>
      </c>
      <c r="H2499" s="24">
        <f>H2498+IF(Limit=Oui,MAX(0,K2498),K2498)</f>
        <v>675.65635884329004</v>
      </c>
      <c r="I2499" s="12">
        <f>Cp*RhoP/(J2499*RhoA)*dP/1000*MassivSS</f>
        <v>0.32388192853097458</v>
      </c>
      <c r="J2499" s="24">
        <f>IF(H2499&lt;600,425+0.773*H2499-1.69/1000*H2499^2+2.22/1000^2*H2499^3,IF(H2499&lt;735,666+13002/(738-H2499),IF(H2499&lt;900,545+17820/(H2499-731),650)))</f>
        <v>874.55374756372589</v>
      </c>
      <c r="K2499" s="12">
        <f>LambdaP*MassivSS/(dP/1000)/(J2499*RhoA)/(1+I2499/3)*(D2499-H2499)*DeltaT-(EXP(I2499/10)-1)*(D2499-D2498)</f>
        <v>0.15189796582398557</v>
      </c>
      <c r="L2499" s="24">
        <f>L2498+IF(Limit=Oui,MAX(0,O2498),O2498)</f>
        <v>675.65635884329004</v>
      </c>
      <c r="M2499" s="12">
        <f>Cp*RhoP/(N2499*RhoA)*dP/1000*MassivW</f>
        <v>0.32388192853097458</v>
      </c>
      <c r="N2499" s="24">
        <f>IF(L2499&lt;600,425+0.773*L2499-1.69/1000*L2499^2+2.22/1000^2*L2499^3,IF(L2499&lt;735,666+13002/(738-L2499),IF(L2499&lt;900,545+17820/(L2499-731),650)))</f>
        <v>874.55374756372589</v>
      </c>
      <c r="O2499" s="12">
        <f>LambdaP*MassivW/(dP/1000)/(N2499*RhoA)/(1+M2499/3)*(D2499-L2499)*DeltaT-(EXP(M2499/10)-1)*(D2499-D2498)</f>
        <v>0.15189796582398557</v>
      </c>
      <c r="P2499" s="24">
        <f>P2498+IF(Limit=Oui,MAX(0,S2498),S2498)</f>
        <v>675.65635884329004</v>
      </c>
      <c r="Q2499" s="12">
        <f>Cp*RhoP/(R2499*RhoA)*dP/1000*MassivSI</f>
        <v>0.32388192853097458</v>
      </c>
      <c r="R2499" s="24">
        <f>IF(P2499&lt;600,425+0.773*P2499-1.69/1000*P2499^2+2.22/1000^2*P2499^3,IF(P2499&lt;735,666+13002/(738-P2499),IF(P2499&lt;900,545+17820/(P2499-731),650)))</f>
        <v>874.55374756372589</v>
      </c>
      <c r="S2499" s="12">
        <f>LambdaP*MassivSI/(dP/1000)/(R2499*RhoA)/(1+Q2499/3)*(D2499-P2499)*DeltaT-(EXP(Q2499/10)-1)*(D2499-D2498)</f>
        <v>0.15189796582398557</v>
      </c>
    </row>
    <row r="2500" spans="2:19" x14ac:dyDescent="0.25">
      <c r="B2500" s="3">
        <f t="shared" si="152"/>
        <v>12410</v>
      </c>
      <c r="C2500" s="14">
        <f t="shared" si="153"/>
        <v>206.83333333333334</v>
      </c>
      <c r="D2500" s="11">
        <f t="shared" si="154"/>
        <v>1130.5456523200685</v>
      </c>
      <c r="E2500" s="11">
        <f t="shared" si="155"/>
        <v>675.80825680911403</v>
      </c>
      <c r="F2500" s="11">
        <f>L2500</f>
        <v>675.80825680911403</v>
      </c>
      <c r="G2500" s="11">
        <f>P2500</f>
        <v>675.80825680911403</v>
      </c>
      <c r="H2500" s="24">
        <f>H2499+IF(Limit=Oui,MAX(0,K2499),K2499)</f>
        <v>675.80825680911403</v>
      </c>
      <c r="I2500" s="12">
        <f>Cp*RhoP/(J2500*RhoA)*dP/1000*MassivSS</f>
        <v>0.32369339675391862</v>
      </c>
      <c r="J2500" s="24">
        <f>IF(H2500&lt;600,425+0.773*H2500-1.69/1000*H2500^2+2.22/1000^2*H2500^3,IF(H2500&lt;735,666+13002/(738-H2500),IF(H2500&lt;900,545+17820/(H2500-731),650)))</f>
        <v>875.06312209472537</v>
      </c>
      <c r="K2500" s="12">
        <f>LambdaP*MassivSS/(dP/1000)/(J2500*RhoA)/(1+I2500/3)*(D2500-H2500)*DeltaT-(EXP(I2500/10)-1)*(D2500-D2499)</f>
        <v>0.15178812836677488</v>
      </c>
      <c r="L2500" s="24">
        <f>L2499+IF(Limit=Oui,MAX(0,O2499),O2499)</f>
        <v>675.80825680911403</v>
      </c>
      <c r="M2500" s="12">
        <f>Cp*RhoP/(N2500*RhoA)*dP/1000*MassivW</f>
        <v>0.32369339675391862</v>
      </c>
      <c r="N2500" s="24">
        <f>IF(L2500&lt;600,425+0.773*L2500-1.69/1000*L2500^2+2.22/1000^2*L2500^3,IF(L2500&lt;735,666+13002/(738-L2500),IF(L2500&lt;900,545+17820/(L2500-731),650)))</f>
        <v>875.06312209472537</v>
      </c>
      <c r="O2500" s="12">
        <f>LambdaP*MassivW/(dP/1000)/(N2500*RhoA)/(1+M2500/3)*(D2500-L2500)*DeltaT-(EXP(M2500/10)-1)*(D2500-D2499)</f>
        <v>0.15178812836677488</v>
      </c>
      <c r="P2500" s="24">
        <f>P2499+IF(Limit=Oui,MAX(0,S2499),S2499)</f>
        <v>675.80825680911403</v>
      </c>
      <c r="Q2500" s="12">
        <f>Cp*RhoP/(R2500*RhoA)*dP/1000*MassivSI</f>
        <v>0.32369339675391862</v>
      </c>
      <c r="R2500" s="24">
        <f>IF(P2500&lt;600,425+0.773*P2500-1.69/1000*P2500^2+2.22/1000^2*P2500^3,IF(P2500&lt;735,666+13002/(738-P2500),IF(P2500&lt;900,545+17820/(P2500-731),650)))</f>
        <v>875.06312209472537</v>
      </c>
      <c r="S2500" s="12">
        <f>LambdaP*MassivSI/(dP/1000)/(R2500*RhoA)/(1+Q2500/3)*(D2500-P2500)*DeltaT-(EXP(Q2500/10)-1)*(D2500-D2499)</f>
        <v>0.15178812836677488</v>
      </c>
    </row>
    <row r="2501" spans="2:19" x14ac:dyDescent="0.25">
      <c r="B2501" s="3">
        <f t="shared" si="152"/>
        <v>12415</v>
      </c>
      <c r="C2501" s="14">
        <f t="shared" si="153"/>
        <v>206.91666666666666</v>
      </c>
      <c r="D2501" s="11">
        <f t="shared" si="154"/>
        <v>1130.6059709989252</v>
      </c>
      <c r="E2501" s="11">
        <f t="shared" si="155"/>
        <v>675.9600449374808</v>
      </c>
      <c r="F2501" s="11">
        <f>L2501</f>
        <v>675.9600449374808</v>
      </c>
      <c r="G2501" s="11">
        <f>P2501</f>
        <v>675.9600449374808</v>
      </c>
      <c r="H2501" s="24">
        <f>H2500+IF(Limit=Oui,MAX(0,K2500),K2500)</f>
        <v>675.9600449374808</v>
      </c>
      <c r="I2501" s="12">
        <f>Cp*RhoP/(J2501*RhoA)*dP/1000*MassivSS</f>
        <v>0.32350429984101653</v>
      </c>
      <c r="J2501" s="24">
        <f>IF(H2501&lt;600,425+0.773*H2501-1.69/1000*H2501^2+2.22/1000^2*H2501^3,IF(H2501&lt;735,666+13002/(738-H2501),IF(H2501&lt;900,545+17820/(H2501-731),650)))</f>
        <v>875.57461988645161</v>
      </c>
      <c r="K2501" s="12">
        <f>LambdaP*MassivSS/(dP/1000)/(J2501*RhoA)/(1+I2501/3)*(D2501-H2501)*DeltaT-(EXP(I2501/10)-1)*(D2501-D2500)</f>
        <v>0.15167810280656058</v>
      </c>
      <c r="L2501" s="24">
        <f>L2500+IF(Limit=Oui,MAX(0,O2500),O2500)</f>
        <v>675.9600449374808</v>
      </c>
      <c r="M2501" s="12">
        <f>Cp*RhoP/(N2501*RhoA)*dP/1000*MassivW</f>
        <v>0.32350429984101653</v>
      </c>
      <c r="N2501" s="24">
        <f>IF(L2501&lt;600,425+0.773*L2501-1.69/1000*L2501^2+2.22/1000^2*L2501^3,IF(L2501&lt;735,666+13002/(738-L2501),IF(L2501&lt;900,545+17820/(L2501-731),650)))</f>
        <v>875.57461988645161</v>
      </c>
      <c r="O2501" s="12">
        <f>LambdaP*MassivW/(dP/1000)/(N2501*RhoA)/(1+M2501/3)*(D2501-L2501)*DeltaT-(EXP(M2501/10)-1)*(D2501-D2500)</f>
        <v>0.15167810280656058</v>
      </c>
      <c r="P2501" s="24">
        <f>P2500+IF(Limit=Oui,MAX(0,S2500),S2500)</f>
        <v>675.9600449374808</v>
      </c>
      <c r="Q2501" s="12">
        <f>Cp*RhoP/(R2501*RhoA)*dP/1000*MassivSI</f>
        <v>0.32350429984101653</v>
      </c>
      <c r="R2501" s="24">
        <f>IF(P2501&lt;600,425+0.773*P2501-1.69/1000*P2501^2+2.22/1000^2*P2501^3,IF(P2501&lt;735,666+13002/(738-P2501),IF(P2501&lt;900,545+17820/(P2501-731),650)))</f>
        <v>875.57461988645161</v>
      </c>
      <c r="S2501" s="12">
        <f>LambdaP*MassivSI/(dP/1000)/(R2501*RhoA)/(1+Q2501/3)*(D2501-P2501)*DeltaT-(EXP(Q2501/10)-1)*(D2501-D2500)</f>
        <v>0.15167810280656058</v>
      </c>
    </row>
    <row r="2502" spans="2:19" x14ac:dyDescent="0.25">
      <c r="B2502" s="3">
        <f t="shared" si="152"/>
        <v>12420</v>
      </c>
      <c r="C2502" s="14">
        <f t="shared" si="153"/>
        <v>207</v>
      </c>
      <c r="D2502" s="11">
        <f t="shared" si="154"/>
        <v>1130.6662654046711</v>
      </c>
      <c r="E2502" s="11">
        <f t="shared" si="155"/>
        <v>676.11172304028742</v>
      </c>
      <c r="F2502" s="11">
        <f>L2502</f>
        <v>676.11172304028742</v>
      </c>
      <c r="G2502" s="11">
        <f>P2502</f>
        <v>676.11172304028742</v>
      </c>
      <c r="H2502" s="24">
        <f>H2501+IF(Limit=Oui,MAX(0,K2501),K2501)</f>
        <v>676.11172304028742</v>
      </c>
      <c r="I2502" s="12">
        <f>Cp*RhoP/(J2502*RhoA)*dP/1000*MassivSS</f>
        <v>0.3233146356322531</v>
      </c>
      <c r="J2502" s="24">
        <f>IF(H2502&lt;600,425+0.773*H2502-1.69/1000*H2502^2+2.22/1000^2*H2502^3,IF(H2502&lt;735,666+13002/(738-H2502),IF(H2502&lt;900,545+17820/(H2502-731),650)))</f>
        <v>876.08825319961511</v>
      </c>
      <c r="K2502" s="12">
        <f>LambdaP*MassivSS/(dP/1000)/(J2502*RhoA)/(1+I2502/3)*(D2502-H2502)*DeltaT-(EXP(I2502/10)-1)*(D2502-D2501)</f>
        <v>0.1515678883201422</v>
      </c>
      <c r="L2502" s="24">
        <f>L2501+IF(Limit=Oui,MAX(0,O2501),O2501)</f>
        <v>676.11172304028742</v>
      </c>
      <c r="M2502" s="12">
        <f>Cp*RhoP/(N2502*RhoA)*dP/1000*MassivW</f>
        <v>0.3233146356322531</v>
      </c>
      <c r="N2502" s="24">
        <f>IF(L2502&lt;600,425+0.773*L2502-1.69/1000*L2502^2+2.22/1000^2*L2502^3,IF(L2502&lt;735,666+13002/(738-L2502),IF(L2502&lt;900,545+17820/(L2502-731),650)))</f>
        <v>876.08825319961511</v>
      </c>
      <c r="O2502" s="12">
        <f>LambdaP*MassivW/(dP/1000)/(N2502*RhoA)/(1+M2502/3)*(D2502-L2502)*DeltaT-(EXP(M2502/10)-1)*(D2502-D2501)</f>
        <v>0.1515678883201422</v>
      </c>
      <c r="P2502" s="24">
        <f>P2501+IF(Limit=Oui,MAX(0,S2501),S2501)</f>
        <v>676.11172304028742</v>
      </c>
      <c r="Q2502" s="12">
        <f>Cp*RhoP/(R2502*RhoA)*dP/1000*MassivSI</f>
        <v>0.3233146356322531</v>
      </c>
      <c r="R2502" s="24">
        <f>IF(P2502&lt;600,425+0.773*P2502-1.69/1000*P2502^2+2.22/1000^2*P2502^3,IF(P2502&lt;735,666+13002/(738-P2502),IF(P2502&lt;900,545+17820/(P2502-731),650)))</f>
        <v>876.08825319961511</v>
      </c>
      <c r="S2502" s="12">
        <f>LambdaP*MassivSI/(dP/1000)/(R2502*RhoA)/(1+Q2502/3)*(D2502-P2502)*DeltaT-(EXP(Q2502/10)-1)*(D2502-D2501)</f>
        <v>0.1515678883201422</v>
      </c>
    </row>
    <row r="2503" spans="2:19" x14ac:dyDescent="0.25">
      <c r="B2503" s="3">
        <f t="shared" si="152"/>
        <v>12425</v>
      </c>
      <c r="C2503" s="14">
        <f t="shared" si="153"/>
        <v>207.08333333333334</v>
      </c>
      <c r="D2503" s="11">
        <f t="shared" si="154"/>
        <v>1130.7265355568338</v>
      </c>
      <c r="E2503" s="11">
        <f t="shared" si="155"/>
        <v>676.2632909286076</v>
      </c>
      <c r="F2503" s="11">
        <f>L2503</f>
        <v>676.2632909286076</v>
      </c>
      <c r="G2503" s="11">
        <f>P2503</f>
        <v>676.2632909286076</v>
      </c>
      <c r="H2503" s="24">
        <f>H2502+IF(Limit=Oui,MAX(0,K2502),K2502)</f>
        <v>676.2632909286076</v>
      </c>
      <c r="I2503" s="12">
        <f>Cp*RhoP/(J2503*RhoA)*dP/1000*MassivSS</f>
        <v>0.32312440195887782</v>
      </c>
      <c r="J2503" s="24">
        <f>IF(H2503&lt;600,425+0.773*H2503-1.69/1000*H2503^2+2.22/1000^2*H2503^3,IF(H2503&lt;735,666+13002/(738-H2503),IF(H2503&lt;900,545+17820/(H2503-731),650)))</f>
        <v>876.60403438357025</v>
      </c>
      <c r="K2503" s="12">
        <f>LambdaP*MassivSS/(dP/1000)/(J2503*RhoA)/(1+I2503/3)*(D2503-H2503)*DeltaT-(EXP(I2503/10)-1)*(D2503-D2502)</f>
        <v>0.15145748408058221</v>
      </c>
      <c r="L2503" s="24">
        <f>L2502+IF(Limit=Oui,MAX(0,O2502),O2502)</f>
        <v>676.2632909286076</v>
      </c>
      <c r="M2503" s="12">
        <f>Cp*RhoP/(N2503*RhoA)*dP/1000*MassivW</f>
        <v>0.32312440195887782</v>
      </c>
      <c r="N2503" s="24">
        <f>IF(L2503&lt;600,425+0.773*L2503-1.69/1000*L2503^2+2.22/1000^2*L2503^3,IF(L2503&lt;735,666+13002/(738-L2503),IF(L2503&lt;900,545+17820/(L2503-731),650)))</f>
        <v>876.60403438357025</v>
      </c>
      <c r="O2503" s="12">
        <f>LambdaP*MassivW/(dP/1000)/(N2503*RhoA)/(1+M2503/3)*(D2503-L2503)*DeltaT-(EXP(M2503/10)-1)*(D2503-D2502)</f>
        <v>0.15145748408058221</v>
      </c>
      <c r="P2503" s="24">
        <f>P2502+IF(Limit=Oui,MAX(0,S2502),S2502)</f>
        <v>676.2632909286076</v>
      </c>
      <c r="Q2503" s="12">
        <f>Cp*RhoP/(R2503*RhoA)*dP/1000*MassivSI</f>
        <v>0.32312440195887782</v>
      </c>
      <c r="R2503" s="24">
        <f>IF(P2503&lt;600,425+0.773*P2503-1.69/1000*P2503^2+2.22/1000^2*P2503^3,IF(P2503&lt;735,666+13002/(738-P2503),IF(P2503&lt;900,545+17820/(P2503-731),650)))</f>
        <v>876.60403438357025</v>
      </c>
      <c r="S2503" s="12">
        <f>LambdaP*MassivSI/(dP/1000)/(R2503*RhoA)/(1+Q2503/3)*(D2503-P2503)*DeltaT-(EXP(Q2503/10)-1)*(D2503-D2502)</f>
        <v>0.15145748408058221</v>
      </c>
    </row>
    <row r="2504" spans="2:19" x14ac:dyDescent="0.25">
      <c r="B2504" s="3">
        <f t="shared" si="152"/>
        <v>12430</v>
      </c>
      <c r="C2504" s="14">
        <f t="shared" si="153"/>
        <v>207.16666666666666</v>
      </c>
      <c r="D2504" s="11">
        <f t="shared" si="154"/>
        <v>1130.7867814749181</v>
      </c>
      <c r="E2504" s="11">
        <f t="shared" si="155"/>
        <v>676.41474841268814</v>
      </c>
      <c r="F2504" s="11">
        <f>L2504</f>
        <v>676.41474841268814</v>
      </c>
      <c r="G2504" s="11">
        <f>P2504</f>
        <v>676.41474841268814</v>
      </c>
      <c r="H2504" s="24">
        <f>H2503+IF(Limit=Oui,MAX(0,K2503),K2503)</f>
        <v>676.41474841268814</v>
      </c>
      <c r="I2504" s="12">
        <f>Cp*RhoP/(J2504*RhoA)*dP/1000*MassivSS</f>
        <v>0.32293359664337895</v>
      </c>
      <c r="J2504" s="24">
        <f>IF(H2504&lt;600,425+0.773*H2504-1.69/1000*H2504^2+2.22/1000^2*H2504^3,IF(H2504&lt;735,666+13002/(738-H2504),IF(H2504&lt;900,545+17820/(H2504-731),650)))</f>
        <v>877.12197587707419</v>
      </c>
      <c r="K2504" s="12">
        <f>LambdaP*MassivSS/(dP/1000)/(J2504*RhoA)/(1+I2504/3)*(D2504-H2504)*DeltaT-(EXP(I2504/10)-1)*(D2504-D2503)</f>
        <v>0.15134688925712436</v>
      </c>
      <c r="L2504" s="24">
        <f>L2503+IF(Limit=Oui,MAX(0,O2503),O2503)</f>
        <v>676.41474841268814</v>
      </c>
      <c r="M2504" s="12">
        <f>Cp*RhoP/(N2504*RhoA)*dP/1000*MassivW</f>
        <v>0.32293359664337895</v>
      </c>
      <c r="N2504" s="24">
        <f>IF(L2504&lt;600,425+0.773*L2504-1.69/1000*L2504^2+2.22/1000^2*L2504^3,IF(L2504&lt;735,666+13002/(738-L2504),IF(L2504&lt;900,545+17820/(L2504-731),650)))</f>
        <v>877.12197587707419</v>
      </c>
      <c r="O2504" s="12">
        <f>LambdaP*MassivW/(dP/1000)/(N2504*RhoA)/(1+M2504/3)*(D2504-L2504)*DeltaT-(EXP(M2504/10)-1)*(D2504-D2503)</f>
        <v>0.15134688925712436</v>
      </c>
      <c r="P2504" s="24">
        <f>P2503+IF(Limit=Oui,MAX(0,S2503),S2503)</f>
        <v>676.41474841268814</v>
      </c>
      <c r="Q2504" s="12">
        <f>Cp*RhoP/(R2504*RhoA)*dP/1000*MassivSI</f>
        <v>0.32293359664337895</v>
      </c>
      <c r="R2504" s="24">
        <f>IF(P2504&lt;600,425+0.773*P2504-1.69/1000*P2504^2+2.22/1000^2*P2504^3,IF(P2504&lt;735,666+13002/(738-P2504),IF(P2504&lt;900,545+17820/(P2504-731),650)))</f>
        <v>877.12197587707419</v>
      </c>
      <c r="S2504" s="12">
        <f>LambdaP*MassivSI/(dP/1000)/(R2504*RhoA)/(1+Q2504/3)*(D2504-P2504)*DeltaT-(EXP(Q2504/10)-1)*(D2504-D2503)</f>
        <v>0.15134688925712436</v>
      </c>
    </row>
    <row r="2505" spans="2:19" x14ac:dyDescent="0.25">
      <c r="B2505" s="3">
        <f t="shared" si="152"/>
        <v>12435</v>
      </c>
      <c r="C2505" s="14">
        <f t="shared" si="153"/>
        <v>207.25</v>
      </c>
      <c r="D2505" s="11">
        <f t="shared" si="154"/>
        <v>1130.8470031784043</v>
      </c>
      <c r="E2505" s="11">
        <f t="shared" si="155"/>
        <v>676.56609530194521</v>
      </c>
      <c r="F2505" s="11">
        <f>L2505</f>
        <v>676.56609530194521</v>
      </c>
      <c r="G2505" s="11">
        <f>P2505</f>
        <v>676.56609530194521</v>
      </c>
      <c r="H2505" s="24">
        <f>H2504+IF(Limit=Oui,MAX(0,K2504),K2504)</f>
        <v>676.56609530194521</v>
      </c>
      <c r="I2505" s="12">
        <f>Cp*RhoP/(J2505*RhoA)*dP/1000*MassivSS</f>
        <v>0.32274221749946025</v>
      </c>
      <c r="J2505" s="24">
        <f>IF(H2505&lt;600,425+0.773*H2505-1.69/1000*H2505^2+2.22/1000^2*H2505^3,IF(H2505&lt;735,666+13002/(738-H2505),IF(H2505&lt;900,545+17820/(H2505-731),650)))</f>
        <v>877.64209020905173</v>
      </c>
      <c r="K2505" s="12">
        <f>LambdaP*MassivSS/(dP/1000)/(J2505*RhoA)/(1+I2505/3)*(D2505-H2505)*DeltaT-(EXP(I2505/10)-1)*(D2505-D2504)</f>
        <v>0.1512361030152839</v>
      </c>
      <c r="L2505" s="24">
        <f>L2504+IF(Limit=Oui,MAX(0,O2504),O2504)</f>
        <v>676.56609530194521</v>
      </c>
      <c r="M2505" s="12">
        <f>Cp*RhoP/(N2505*RhoA)*dP/1000*MassivW</f>
        <v>0.32274221749946025</v>
      </c>
      <c r="N2505" s="24">
        <f>IF(L2505&lt;600,425+0.773*L2505-1.69/1000*L2505^2+2.22/1000^2*L2505^3,IF(L2505&lt;735,666+13002/(738-L2505),IF(L2505&lt;900,545+17820/(L2505-731),650)))</f>
        <v>877.64209020905173</v>
      </c>
      <c r="O2505" s="12">
        <f>LambdaP*MassivW/(dP/1000)/(N2505*RhoA)/(1+M2505/3)*(D2505-L2505)*DeltaT-(EXP(M2505/10)-1)*(D2505-D2504)</f>
        <v>0.1512361030152839</v>
      </c>
      <c r="P2505" s="24">
        <f>P2504+IF(Limit=Oui,MAX(0,S2504),S2504)</f>
        <v>676.56609530194521</v>
      </c>
      <c r="Q2505" s="12">
        <f>Cp*RhoP/(R2505*RhoA)*dP/1000*MassivSI</f>
        <v>0.32274221749946025</v>
      </c>
      <c r="R2505" s="24">
        <f>IF(P2505&lt;600,425+0.773*P2505-1.69/1000*P2505^2+2.22/1000^2*P2505^3,IF(P2505&lt;735,666+13002/(738-P2505),IF(P2505&lt;900,545+17820/(P2505-731),650)))</f>
        <v>877.64209020905173</v>
      </c>
      <c r="S2505" s="12">
        <f>LambdaP*MassivSI/(dP/1000)/(R2505*RhoA)/(1+Q2505/3)*(D2505-P2505)*DeltaT-(EXP(Q2505/10)-1)*(D2505-D2504)</f>
        <v>0.1512361030152839</v>
      </c>
    </row>
    <row r="2506" spans="2:19" x14ac:dyDescent="0.25">
      <c r="B2506" s="3">
        <f t="shared" si="152"/>
        <v>12440</v>
      </c>
      <c r="C2506" s="14">
        <f t="shared" si="153"/>
        <v>207.33333333333334</v>
      </c>
      <c r="D2506" s="11">
        <f t="shared" si="154"/>
        <v>1130.9072006867498</v>
      </c>
      <c r="E2506" s="11">
        <f t="shared" si="155"/>
        <v>676.71733140496053</v>
      </c>
      <c r="F2506" s="11">
        <f>L2506</f>
        <v>676.71733140496053</v>
      </c>
      <c r="G2506" s="11">
        <f>P2506</f>
        <v>676.71733140496053</v>
      </c>
      <c r="H2506" s="24">
        <f>H2505+IF(Limit=Oui,MAX(0,K2505),K2505)</f>
        <v>676.71733140496053</v>
      </c>
      <c r="I2506" s="12">
        <f>Cp*RhoP/(J2506*RhoA)*dP/1000*MassivSS</f>
        <v>0.3225502623320155</v>
      </c>
      <c r="J2506" s="24">
        <f>IF(H2506&lt;600,425+0.773*H2506-1.69/1000*H2506^2+2.22/1000^2*H2506^3,IF(H2506&lt;735,666+13002/(738-H2506),IF(H2506&lt;900,545+17820/(H2506-731),650)))</f>
        <v>878.16438999936838</v>
      </c>
      <c r="K2506" s="12">
        <f>LambdaP*MassivSS/(dP/1000)/(J2506*RhoA)/(1+I2506/3)*(D2506-H2506)*DeltaT-(EXP(I2506/10)-1)*(D2506-D2505)</f>
        <v>0.151125124516714</v>
      </c>
      <c r="L2506" s="24">
        <f>L2505+IF(Limit=Oui,MAX(0,O2505),O2505)</f>
        <v>676.71733140496053</v>
      </c>
      <c r="M2506" s="12">
        <f>Cp*RhoP/(N2506*RhoA)*dP/1000*MassivW</f>
        <v>0.3225502623320155</v>
      </c>
      <c r="N2506" s="24">
        <f>IF(L2506&lt;600,425+0.773*L2506-1.69/1000*L2506^2+2.22/1000^2*L2506^3,IF(L2506&lt;735,666+13002/(738-L2506),IF(L2506&lt;900,545+17820/(L2506-731),650)))</f>
        <v>878.16438999936838</v>
      </c>
      <c r="O2506" s="12">
        <f>LambdaP*MassivW/(dP/1000)/(N2506*RhoA)/(1+M2506/3)*(D2506-L2506)*DeltaT-(EXP(M2506/10)-1)*(D2506-D2505)</f>
        <v>0.151125124516714</v>
      </c>
      <c r="P2506" s="24">
        <f>P2505+IF(Limit=Oui,MAX(0,S2505),S2505)</f>
        <v>676.71733140496053</v>
      </c>
      <c r="Q2506" s="12">
        <f>Cp*RhoP/(R2506*RhoA)*dP/1000*MassivSI</f>
        <v>0.3225502623320155</v>
      </c>
      <c r="R2506" s="24">
        <f>IF(P2506&lt;600,425+0.773*P2506-1.69/1000*P2506^2+2.22/1000^2*P2506^3,IF(P2506&lt;735,666+13002/(738-P2506),IF(P2506&lt;900,545+17820/(P2506-731),650)))</f>
        <v>878.16438999936838</v>
      </c>
      <c r="S2506" s="12">
        <f>LambdaP*MassivSI/(dP/1000)/(R2506*RhoA)/(1+Q2506/3)*(D2506-P2506)*DeltaT-(EXP(Q2506/10)-1)*(D2506-D2505)</f>
        <v>0.151125124516714</v>
      </c>
    </row>
    <row r="2507" spans="2:19" x14ac:dyDescent="0.25">
      <c r="B2507" s="3">
        <f t="shared" si="152"/>
        <v>12445</v>
      </c>
      <c r="C2507" s="14">
        <f t="shared" si="153"/>
        <v>207.41666666666666</v>
      </c>
      <c r="D2507" s="11">
        <f t="shared" si="154"/>
        <v>1130.9673740193887</v>
      </c>
      <c r="E2507" s="11">
        <f t="shared" si="155"/>
        <v>676.86845652947727</v>
      </c>
      <c r="F2507" s="11">
        <f>L2507</f>
        <v>676.86845652947727</v>
      </c>
      <c r="G2507" s="11">
        <f>P2507</f>
        <v>676.86845652947727</v>
      </c>
      <c r="H2507" s="24">
        <f>H2506+IF(Limit=Oui,MAX(0,K2506),K2506)</f>
        <v>676.86845652947727</v>
      </c>
      <c r="I2507" s="12">
        <f>Cp*RhoP/(J2507*RhoA)*dP/1000*MassivSS</f>
        <v>0.32235772893710585</v>
      </c>
      <c r="J2507" s="24">
        <f>IF(H2507&lt;600,425+0.773*H2507-1.69/1000*H2507^2+2.22/1000^2*H2507^3,IF(H2507&lt;735,666+13002/(738-H2507),IF(H2507&lt;900,545+17820/(H2507-731),650)))</f>
        <v>878.68888795960936</v>
      </c>
      <c r="K2507" s="12">
        <f>LambdaP*MassivSS/(dP/1000)/(J2507*RhoA)/(1+I2507/3)*(D2507-H2507)*DeltaT-(EXP(I2507/10)-1)*(D2507-D2506)</f>
        <v>0.15101395291927414</v>
      </c>
      <c r="L2507" s="24">
        <f>L2506+IF(Limit=Oui,MAX(0,O2506),O2506)</f>
        <v>676.86845652947727</v>
      </c>
      <c r="M2507" s="12">
        <f>Cp*RhoP/(N2507*RhoA)*dP/1000*MassivW</f>
        <v>0.32235772893710585</v>
      </c>
      <c r="N2507" s="24">
        <f>IF(L2507&lt;600,425+0.773*L2507-1.69/1000*L2507^2+2.22/1000^2*L2507^3,IF(L2507&lt;735,666+13002/(738-L2507),IF(L2507&lt;900,545+17820/(L2507-731),650)))</f>
        <v>878.68888795960936</v>
      </c>
      <c r="O2507" s="12">
        <f>LambdaP*MassivW/(dP/1000)/(N2507*RhoA)/(1+M2507/3)*(D2507-L2507)*DeltaT-(EXP(M2507/10)-1)*(D2507-D2506)</f>
        <v>0.15101395291927414</v>
      </c>
      <c r="P2507" s="24">
        <f>P2506+IF(Limit=Oui,MAX(0,S2506),S2506)</f>
        <v>676.86845652947727</v>
      </c>
      <c r="Q2507" s="12">
        <f>Cp*RhoP/(R2507*RhoA)*dP/1000*MassivSI</f>
        <v>0.32235772893710585</v>
      </c>
      <c r="R2507" s="24">
        <f>IF(P2507&lt;600,425+0.773*P2507-1.69/1000*P2507^2+2.22/1000^2*P2507^3,IF(P2507&lt;735,666+13002/(738-P2507),IF(P2507&lt;900,545+17820/(P2507-731),650)))</f>
        <v>878.68888795960936</v>
      </c>
      <c r="S2507" s="12">
        <f>LambdaP*MassivSI/(dP/1000)/(R2507*RhoA)/(1+Q2507/3)*(D2507-P2507)*DeltaT-(EXP(Q2507/10)-1)*(D2507-D2506)</f>
        <v>0.15101395291927414</v>
      </c>
    </row>
    <row r="2508" spans="2:19" x14ac:dyDescent="0.25">
      <c r="B2508" s="3">
        <f t="shared" si="152"/>
        <v>12450</v>
      </c>
      <c r="C2508" s="14">
        <f t="shared" si="153"/>
        <v>207.5</v>
      </c>
      <c r="D2508" s="11">
        <f t="shared" si="154"/>
        <v>1131.027523195731</v>
      </c>
      <c r="E2508" s="11">
        <f t="shared" si="155"/>
        <v>677.01947048239651</v>
      </c>
      <c r="F2508" s="11">
        <f>L2508</f>
        <v>677.01947048239651</v>
      </c>
      <c r="G2508" s="11">
        <f>P2508</f>
        <v>677.01947048239651</v>
      </c>
      <c r="H2508" s="24">
        <f>H2507+IF(Limit=Oui,MAX(0,K2507),K2507)</f>
        <v>677.01947048239651</v>
      </c>
      <c r="I2508" s="12">
        <f>Cp*RhoP/(J2508*RhoA)*dP/1000*MassivSS</f>
        <v>0.32216461510193439</v>
      </c>
      <c r="J2508" s="24">
        <f>IF(H2508&lt;600,425+0.773*H2508-1.69/1000*H2508^2+2.22/1000^2*H2508^3,IF(H2508&lt;735,666+13002/(738-H2508),IF(H2508&lt;900,545+17820/(H2508-731),650)))</f>
        <v>879.21559689386856</v>
      </c>
      <c r="K2508" s="12">
        <f>LambdaP*MassivSS/(dP/1000)/(J2508*RhoA)/(1+I2508/3)*(D2508-H2508)*DeltaT-(EXP(I2508/10)-1)*(D2508-D2507)</f>
        <v>0.1509025873770149</v>
      </c>
      <c r="L2508" s="24">
        <f>L2507+IF(Limit=Oui,MAX(0,O2507),O2507)</f>
        <v>677.01947048239651</v>
      </c>
      <c r="M2508" s="12">
        <f>Cp*RhoP/(N2508*RhoA)*dP/1000*MassivW</f>
        <v>0.32216461510193439</v>
      </c>
      <c r="N2508" s="24">
        <f>IF(L2508&lt;600,425+0.773*L2508-1.69/1000*L2508^2+2.22/1000^2*L2508^3,IF(L2508&lt;735,666+13002/(738-L2508),IF(L2508&lt;900,545+17820/(L2508-731),650)))</f>
        <v>879.21559689386856</v>
      </c>
      <c r="O2508" s="12">
        <f>LambdaP*MassivW/(dP/1000)/(N2508*RhoA)/(1+M2508/3)*(D2508-L2508)*DeltaT-(EXP(M2508/10)-1)*(D2508-D2507)</f>
        <v>0.1509025873770149</v>
      </c>
      <c r="P2508" s="24">
        <f>P2507+IF(Limit=Oui,MAX(0,S2507),S2507)</f>
        <v>677.01947048239651</v>
      </c>
      <c r="Q2508" s="12">
        <f>Cp*RhoP/(R2508*RhoA)*dP/1000*MassivSI</f>
        <v>0.32216461510193439</v>
      </c>
      <c r="R2508" s="24">
        <f>IF(P2508&lt;600,425+0.773*P2508-1.69/1000*P2508^2+2.22/1000^2*P2508^3,IF(P2508&lt;735,666+13002/(738-P2508),IF(P2508&lt;900,545+17820/(P2508-731),650)))</f>
        <v>879.21559689386856</v>
      </c>
      <c r="S2508" s="12">
        <f>LambdaP*MassivSI/(dP/1000)/(R2508*RhoA)/(1+Q2508/3)*(D2508-P2508)*DeltaT-(EXP(Q2508/10)-1)*(D2508-D2507)</f>
        <v>0.1509025873770149</v>
      </c>
    </row>
    <row r="2509" spans="2:19" x14ac:dyDescent="0.25">
      <c r="B2509" s="3">
        <f t="shared" si="152"/>
        <v>12455</v>
      </c>
      <c r="C2509" s="14">
        <f t="shared" si="153"/>
        <v>207.58333333333334</v>
      </c>
      <c r="D2509" s="11">
        <f t="shared" si="154"/>
        <v>1131.0876482351639</v>
      </c>
      <c r="E2509" s="11">
        <f t="shared" si="155"/>
        <v>677.17037306977352</v>
      </c>
      <c r="F2509" s="11">
        <f>L2509</f>
        <v>677.17037306977352</v>
      </c>
      <c r="G2509" s="11">
        <f>P2509</f>
        <v>677.17037306977352</v>
      </c>
      <c r="H2509" s="24">
        <f>H2508+IF(Limit=Oui,MAX(0,K2508),K2508)</f>
        <v>677.17037306977352</v>
      </c>
      <c r="I2509" s="12">
        <f>Cp*RhoP/(J2509*RhoA)*dP/1000*MassivSS</f>
        <v>0.32197091860482341</v>
      </c>
      <c r="J2509" s="24">
        <f>IF(H2509&lt;600,425+0.773*H2509-1.69/1000*H2509^2+2.22/1000^2*H2509^3,IF(H2509&lt;735,666+13002/(738-H2509),IF(H2509&lt;900,545+17820/(H2509-731),650)))</f>
        <v>879.74452969954439</v>
      </c>
      <c r="K2509" s="12">
        <f>LambdaP*MassivSS/(dP/1000)/(J2509*RhoA)/(1+I2509/3)*(D2509-H2509)*DeltaT-(EXP(I2509/10)-1)*(D2509-D2508)</f>
        <v>0.15079102704009764</v>
      </c>
      <c r="L2509" s="24">
        <f>L2508+IF(Limit=Oui,MAX(0,O2508),O2508)</f>
        <v>677.17037306977352</v>
      </c>
      <c r="M2509" s="12">
        <f>Cp*RhoP/(N2509*RhoA)*dP/1000*MassivW</f>
        <v>0.32197091860482341</v>
      </c>
      <c r="N2509" s="24">
        <f>IF(L2509&lt;600,425+0.773*L2509-1.69/1000*L2509^2+2.22/1000^2*L2509^3,IF(L2509&lt;735,666+13002/(738-L2509),IF(L2509&lt;900,545+17820/(L2509-731),650)))</f>
        <v>879.74452969954439</v>
      </c>
      <c r="O2509" s="12">
        <f>LambdaP*MassivW/(dP/1000)/(N2509*RhoA)/(1+M2509/3)*(D2509-L2509)*DeltaT-(EXP(M2509/10)-1)*(D2509-D2508)</f>
        <v>0.15079102704009764</v>
      </c>
      <c r="P2509" s="24">
        <f>P2508+IF(Limit=Oui,MAX(0,S2508),S2508)</f>
        <v>677.17037306977352</v>
      </c>
      <c r="Q2509" s="12">
        <f>Cp*RhoP/(R2509*RhoA)*dP/1000*MassivSI</f>
        <v>0.32197091860482341</v>
      </c>
      <c r="R2509" s="24">
        <f>IF(P2509&lt;600,425+0.773*P2509-1.69/1000*P2509^2+2.22/1000^2*P2509^3,IF(P2509&lt;735,666+13002/(738-P2509),IF(P2509&lt;900,545+17820/(P2509-731),650)))</f>
        <v>879.74452969954439</v>
      </c>
      <c r="S2509" s="12">
        <f>LambdaP*MassivSI/(dP/1000)/(R2509*RhoA)/(1+Q2509/3)*(D2509-P2509)*DeltaT-(EXP(Q2509/10)-1)*(D2509-D2508)</f>
        <v>0.15079102704009764</v>
      </c>
    </row>
    <row r="2510" spans="2:19" x14ac:dyDescent="0.25">
      <c r="B2510" s="3">
        <f t="shared" si="152"/>
        <v>12460</v>
      </c>
      <c r="C2510" s="14">
        <f t="shared" si="153"/>
        <v>207.66666666666666</v>
      </c>
      <c r="D2510" s="11">
        <f t="shared" si="154"/>
        <v>1131.1477491570517</v>
      </c>
      <c r="E2510" s="11">
        <f t="shared" si="155"/>
        <v>677.32116409681362</v>
      </c>
      <c r="F2510" s="11">
        <f>L2510</f>
        <v>677.32116409681362</v>
      </c>
      <c r="G2510" s="11">
        <f>P2510</f>
        <v>677.32116409681362</v>
      </c>
      <c r="H2510" s="24">
        <f>H2509+IF(Limit=Oui,MAX(0,K2509),K2509)</f>
        <v>677.32116409681362</v>
      </c>
      <c r="I2510" s="12">
        <f>Cp*RhoP/(J2510*RhoA)*dP/1000*MassivSS</f>
        <v>0.32177663721519034</v>
      </c>
      <c r="J2510" s="24">
        <f>IF(H2510&lt;600,425+0.773*H2510-1.69/1000*H2510^2+2.22/1000^2*H2510^3,IF(H2510&lt;735,666+13002/(738-H2510),IF(H2510&lt;900,545+17820/(H2510-731),650)))</f>
        <v>880.27569936814223</v>
      </c>
      <c r="K2510" s="12">
        <f>LambdaP*MassivSS/(dP/1000)/(J2510*RhoA)/(1+I2510/3)*(D2510-H2510)*DeltaT-(EXP(I2510/10)-1)*(D2510-D2509)</f>
        <v>0.15067927105483225</v>
      </c>
      <c r="L2510" s="24">
        <f>L2509+IF(Limit=Oui,MAX(0,O2509),O2509)</f>
        <v>677.32116409681362</v>
      </c>
      <c r="M2510" s="12">
        <f>Cp*RhoP/(N2510*RhoA)*dP/1000*MassivW</f>
        <v>0.32177663721519034</v>
      </c>
      <c r="N2510" s="24">
        <f>IF(L2510&lt;600,425+0.773*L2510-1.69/1000*L2510^2+2.22/1000^2*L2510^3,IF(L2510&lt;735,666+13002/(738-L2510),IF(L2510&lt;900,545+17820/(L2510-731),650)))</f>
        <v>880.27569936814223</v>
      </c>
      <c r="O2510" s="12">
        <f>LambdaP*MassivW/(dP/1000)/(N2510*RhoA)/(1+M2510/3)*(D2510-L2510)*DeltaT-(EXP(M2510/10)-1)*(D2510-D2509)</f>
        <v>0.15067927105483225</v>
      </c>
      <c r="P2510" s="24">
        <f>P2509+IF(Limit=Oui,MAX(0,S2509),S2509)</f>
        <v>677.32116409681362</v>
      </c>
      <c r="Q2510" s="12">
        <f>Cp*RhoP/(R2510*RhoA)*dP/1000*MassivSI</f>
        <v>0.32177663721519034</v>
      </c>
      <c r="R2510" s="24">
        <f>IF(P2510&lt;600,425+0.773*P2510-1.69/1000*P2510^2+2.22/1000^2*P2510^3,IF(P2510&lt;735,666+13002/(738-P2510),IF(P2510&lt;900,545+17820/(P2510-731),650)))</f>
        <v>880.27569936814223</v>
      </c>
      <c r="S2510" s="12">
        <f>LambdaP*MassivSI/(dP/1000)/(R2510*RhoA)/(1+Q2510/3)*(D2510-P2510)*DeltaT-(EXP(Q2510/10)-1)*(D2510-D2509)</f>
        <v>0.15067927105483225</v>
      </c>
    </row>
    <row r="2511" spans="2:19" x14ac:dyDescent="0.25">
      <c r="B2511" s="3">
        <f t="shared" si="152"/>
        <v>12465</v>
      </c>
      <c r="C2511" s="14">
        <f t="shared" si="153"/>
        <v>207.75</v>
      </c>
      <c r="D2511" s="11">
        <f t="shared" si="154"/>
        <v>1131.207825980734</v>
      </c>
      <c r="E2511" s="11">
        <f t="shared" si="155"/>
        <v>677.47184336786847</v>
      </c>
      <c r="F2511" s="11">
        <f>L2511</f>
        <v>677.47184336786847</v>
      </c>
      <c r="G2511" s="11">
        <f>P2511</f>
        <v>677.47184336786847</v>
      </c>
      <c r="H2511" s="24">
        <f>H2510+IF(Limit=Oui,MAX(0,K2510),K2510)</f>
        <v>677.47184336786847</v>
      </c>
      <c r="I2511" s="12">
        <f>Cp*RhoP/(J2511*RhoA)*dP/1000*MassivSS</f>
        <v>0.32158176869352456</v>
      </c>
      <c r="J2511" s="24">
        <f>IF(H2511&lt;600,425+0.773*H2511-1.69/1000*H2511^2+2.22/1000^2*H2511^3,IF(H2511&lt;735,666+13002/(738-H2511),IF(H2511&lt;900,545+17820/(H2511-731),650)))</f>
        <v>880.8091189860861</v>
      </c>
      <c r="K2511" s="12">
        <f>LambdaP*MassivSS/(dP/1000)/(J2511*RhoA)/(1+I2511/3)*(D2511-H2511)*DeltaT-(EXP(I2511/10)-1)*(D2511-D2510)</f>
        <v>0.15056731856371469</v>
      </c>
      <c r="L2511" s="24">
        <f>L2510+IF(Limit=Oui,MAX(0,O2510),O2510)</f>
        <v>677.47184336786847</v>
      </c>
      <c r="M2511" s="12">
        <f>Cp*RhoP/(N2511*RhoA)*dP/1000*MassivW</f>
        <v>0.32158176869352456</v>
      </c>
      <c r="N2511" s="24">
        <f>IF(L2511&lt;600,425+0.773*L2511-1.69/1000*L2511^2+2.22/1000^2*L2511^3,IF(L2511&lt;735,666+13002/(738-L2511),IF(L2511&lt;900,545+17820/(L2511-731),650)))</f>
        <v>880.8091189860861</v>
      </c>
      <c r="O2511" s="12">
        <f>LambdaP*MassivW/(dP/1000)/(N2511*RhoA)/(1+M2511/3)*(D2511-L2511)*DeltaT-(EXP(M2511/10)-1)*(D2511-D2510)</f>
        <v>0.15056731856371469</v>
      </c>
      <c r="P2511" s="24">
        <f>P2510+IF(Limit=Oui,MAX(0,S2510),S2510)</f>
        <v>677.47184336786847</v>
      </c>
      <c r="Q2511" s="12">
        <f>Cp*RhoP/(R2511*RhoA)*dP/1000*MassivSI</f>
        <v>0.32158176869352456</v>
      </c>
      <c r="R2511" s="24">
        <f>IF(P2511&lt;600,425+0.773*P2511-1.69/1000*P2511^2+2.22/1000^2*P2511^3,IF(P2511&lt;735,666+13002/(738-P2511),IF(P2511&lt;900,545+17820/(P2511-731),650)))</f>
        <v>880.8091189860861</v>
      </c>
      <c r="S2511" s="12">
        <f>LambdaP*MassivSI/(dP/1000)/(R2511*RhoA)/(1+Q2511/3)*(D2511-P2511)*DeltaT-(EXP(Q2511/10)-1)*(D2511-D2510)</f>
        <v>0.15056731856371469</v>
      </c>
    </row>
    <row r="2512" spans="2:19" x14ac:dyDescent="0.25">
      <c r="B2512" s="3">
        <f t="shared" si="152"/>
        <v>12470</v>
      </c>
      <c r="C2512" s="14">
        <f t="shared" si="153"/>
        <v>207.83333333333334</v>
      </c>
      <c r="D2512" s="11">
        <f t="shared" si="154"/>
        <v>1131.2678787255286</v>
      </c>
      <c r="E2512" s="11">
        <f t="shared" si="155"/>
        <v>677.6224106864322</v>
      </c>
      <c r="F2512" s="11">
        <f>L2512</f>
        <v>677.6224106864322</v>
      </c>
      <c r="G2512" s="11">
        <f>P2512</f>
        <v>677.6224106864322</v>
      </c>
      <c r="H2512" s="24">
        <f>H2511+IF(Limit=Oui,MAX(0,K2511),K2511)</f>
        <v>677.6224106864322</v>
      </c>
      <c r="I2512" s="12">
        <f>Cp*RhoP/(J2512*RhoA)*dP/1000*MassivSS</f>
        <v>0.32138631079136393</v>
      </c>
      <c r="J2512" s="24">
        <f>IF(H2512&lt;600,425+0.773*H2512-1.69/1000*H2512^2+2.22/1000^2*H2512^3,IF(H2512&lt;735,666+13002/(738-H2512),IF(H2512&lt;900,545+17820/(H2512-731),650)))</f>
        <v>881.34480173553811</v>
      </c>
      <c r="K2512" s="12">
        <f>LambdaP*MassivSS/(dP/1000)/(J2512*RhoA)/(1+I2512/3)*(D2512-H2512)*DeltaT-(EXP(I2512/10)-1)*(D2512-D2511)</f>
        <v>0.15045516870524986</v>
      </c>
      <c r="L2512" s="24">
        <f>L2511+IF(Limit=Oui,MAX(0,O2511),O2511)</f>
        <v>677.6224106864322</v>
      </c>
      <c r="M2512" s="12">
        <f>Cp*RhoP/(N2512*RhoA)*dP/1000*MassivW</f>
        <v>0.32138631079136393</v>
      </c>
      <c r="N2512" s="24">
        <f>IF(L2512&lt;600,425+0.773*L2512-1.69/1000*L2512^2+2.22/1000^2*L2512^3,IF(L2512&lt;735,666+13002/(738-L2512),IF(L2512&lt;900,545+17820/(L2512-731),650)))</f>
        <v>881.34480173553811</v>
      </c>
      <c r="O2512" s="12">
        <f>LambdaP*MassivW/(dP/1000)/(N2512*RhoA)/(1+M2512/3)*(D2512-L2512)*DeltaT-(EXP(M2512/10)-1)*(D2512-D2511)</f>
        <v>0.15045516870524986</v>
      </c>
      <c r="P2512" s="24">
        <f>P2511+IF(Limit=Oui,MAX(0,S2511),S2511)</f>
        <v>677.6224106864322</v>
      </c>
      <c r="Q2512" s="12">
        <f>Cp*RhoP/(R2512*RhoA)*dP/1000*MassivSI</f>
        <v>0.32138631079136393</v>
      </c>
      <c r="R2512" s="24">
        <f>IF(P2512&lt;600,425+0.773*P2512-1.69/1000*P2512^2+2.22/1000^2*P2512^3,IF(P2512&lt;735,666+13002/(738-P2512),IF(P2512&lt;900,545+17820/(P2512-731),650)))</f>
        <v>881.34480173553811</v>
      </c>
      <c r="S2512" s="12">
        <f>LambdaP*MassivSI/(dP/1000)/(R2512*RhoA)/(1+Q2512/3)*(D2512-P2512)*DeltaT-(EXP(Q2512/10)-1)*(D2512-D2511)</f>
        <v>0.15045516870524986</v>
      </c>
    </row>
    <row r="2513" spans="2:19" x14ac:dyDescent="0.25">
      <c r="B2513" s="3">
        <f t="shared" si="152"/>
        <v>12475</v>
      </c>
      <c r="C2513" s="14">
        <f t="shared" si="153"/>
        <v>207.91666666666666</v>
      </c>
      <c r="D2513" s="11">
        <f t="shared" si="154"/>
        <v>1131.327907410729</v>
      </c>
      <c r="E2513" s="11">
        <f t="shared" si="155"/>
        <v>677.77286585513741</v>
      </c>
      <c r="F2513" s="11">
        <f>L2513</f>
        <v>677.77286585513741</v>
      </c>
      <c r="G2513" s="11">
        <f>P2513</f>
        <v>677.77286585513741</v>
      </c>
      <c r="H2513" s="24">
        <f>H2512+IF(Limit=Oui,MAX(0,K2512),K2512)</f>
        <v>677.77286585513741</v>
      </c>
      <c r="I2513" s="12">
        <f>Cp*RhoP/(J2513*RhoA)*dP/1000*MassivSS</f>
        <v>0.32119026125127248</v>
      </c>
      <c r="J2513" s="24">
        <f>IF(H2513&lt;600,425+0.773*H2513-1.69/1000*H2513^2+2.22/1000^2*H2513^3,IF(H2513&lt;735,666+13002/(738-H2513),IF(H2513&lt;900,545+17820/(H2513-731),650)))</f>
        <v>881.88276089522481</v>
      </c>
      <c r="K2513" s="12">
        <f>LambdaP*MassivSS/(dP/1000)/(J2513*RhoA)/(1+I2513/3)*(D2513-H2513)*DeltaT-(EXP(I2513/10)-1)*(D2513-D2512)</f>
        <v>0.15034282061413076</v>
      </c>
      <c r="L2513" s="24">
        <f>L2512+IF(Limit=Oui,MAX(0,O2512),O2512)</f>
        <v>677.77286585513741</v>
      </c>
      <c r="M2513" s="12">
        <f>Cp*RhoP/(N2513*RhoA)*dP/1000*MassivW</f>
        <v>0.32119026125127248</v>
      </c>
      <c r="N2513" s="24">
        <f>IF(L2513&lt;600,425+0.773*L2513-1.69/1000*L2513^2+2.22/1000^2*L2513^3,IF(L2513&lt;735,666+13002/(738-L2513),IF(L2513&lt;900,545+17820/(L2513-731),650)))</f>
        <v>881.88276089522481</v>
      </c>
      <c r="O2513" s="12">
        <f>LambdaP*MassivW/(dP/1000)/(N2513*RhoA)/(1+M2513/3)*(D2513-L2513)*DeltaT-(EXP(M2513/10)-1)*(D2513-D2512)</f>
        <v>0.15034282061413076</v>
      </c>
      <c r="P2513" s="24">
        <f>P2512+IF(Limit=Oui,MAX(0,S2512),S2512)</f>
        <v>677.77286585513741</v>
      </c>
      <c r="Q2513" s="12">
        <f>Cp*RhoP/(R2513*RhoA)*dP/1000*MassivSI</f>
        <v>0.32119026125127248</v>
      </c>
      <c r="R2513" s="24">
        <f>IF(P2513&lt;600,425+0.773*P2513-1.69/1000*P2513^2+2.22/1000^2*P2513^3,IF(P2513&lt;735,666+13002/(738-P2513),IF(P2513&lt;900,545+17820/(P2513-731),650)))</f>
        <v>881.88276089522481</v>
      </c>
      <c r="S2513" s="12">
        <f>LambdaP*MassivSI/(dP/1000)/(R2513*RhoA)/(1+Q2513/3)*(D2513-P2513)*DeltaT-(EXP(Q2513/10)-1)*(D2513-D2512)</f>
        <v>0.15034282061413076</v>
      </c>
    </row>
    <row r="2514" spans="2:19" x14ac:dyDescent="0.25">
      <c r="B2514" s="3">
        <f t="shared" si="152"/>
        <v>12480</v>
      </c>
      <c r="C2514" s="14">
        <f t="shared" si="153"/>
        <v>208</v>
      </c>
      <c r="D2514" s="11">
        <f t="shared" si="154"/>
        <v>1131.3879120556069</v>
      </c>
      <c r="E2514" s="11">
        <f t="shared" si="155"/>
        <v>677.92320867575154</v>
      </c>
      <c r="F2514" s="11">
        <f>L2514</f>
        <v>677.92320867575154</v>
      </c>
      <c r="G2514" s="11">
        <f>P2514</f>
        <v>677.92320867575154</v>
      </c>
      <c r="H2514" s="24">
        <f>H2513+IF(Limit=Oui,MAX(0,K2513),K2513)</f>
        <v>677.92320867575154</v>
      </c>
      <c r="I2514" s="12">
        <f>Cp*RhoP/(J2514*RhoA)*dP/1000*MassivSS</f>
        <v>0.32099361780681657</v>
      </c>
      <c r="J2514" s="24">
        <f>IF(H2514&lt;600,425+0.773*H2514-1.69/1000*H2514^2+2.22/1000^2*H2514^3,IF(H2514&lt;735,666+13002/(738-H2514),IF(H2514&lt;900,545+17820/(H2514-731),650)))</f>
        <v>882.42300984127417</v>
      </c>
      <c r="K2514" s="12">
        <f>LambdaP*MassivSS/(dP/1000)/(J2514*RhoA)/(1+I2514/3)*(D2514-H2514)*DeltaT-(EXP(I2514/10)-1)*(D2514-D2513)</f>
        <v>0.15023027342106071</v>
      </c>
      <c r="L2514" s="24">
        <f>L2513+IF(Limit=Oui,MAX(0,O2513),O2513)</f>
        <v>677.92320867575154</v>
      </c>
      <c r="M2514" s="12">
        <f>Cp*RhoP/(N2514*RhoA)*dP/1000*MassivW</f>
        <v>0.32099361780681657</v>
      </c>
      <c r="N2514" s="24">
        <f>IF(L2514&lt;600,425+0.773*L2514-1.69/1000*L2514^2+2.22/1000^2*L2514^3,IF(L2514&lt;735,666+13002/(738-L2514),IF(L2514&lt;900,545+17820/(L2514-731),650)))</f>
        <v>882.42300984127417</v>
      </c>
      <c r="O2514" s="12">
        <f>LambdaP*MassivW/(dP/1000)/(N2514*RhoA)/(1+M2514/3)*(D2514-L2514)*DeltaT-(EXP(M2514/10)-1)*(D2514-D2513)</f>
        <v>0.15023027342106071</v>
      </c>
      <c r="P2514" s="24">
        <f>P2513+IF(Limit=Oui,MAX(0,S2513),S2513)</f>
        <v>677.92320867575154</v>
      </c>
      <c r="Q2514" s="12">
        <f>Cp*RhoP/(R2514*RhoA)*dP/1000*MassivSI</f>
        <v>0.32099361780681657</v>
      </c>
      <c r="R2514" s="24">
        <f>IF(P2514&lt;600,425+0.773*P2514-1.69/1000*P2514^2+2.22/1000^2*P2514^3,IF(P2514&lt;735,666+13002/(738-P2514),IF(P2514&lt;900,545+17820/(P2514-731),650)))</f>
        <v>882.42300984127417</v>
      </c>
      <c r="S2514" s="12">
        <f>LambdaP*MassivSI/(dP/1000)/(R2514*RhoA)/(1+Q2514/3)*(D2514-P2514)*DeltaT-(EXP(Q2514/10)-1)*(D2514-D2513)</f>
        <v>0.15023027342106071</v>
      </c>
    </row>
    <row r="2515" spans="2:19" x14ac:dyDescent="0.25">
      <c r="B2515" s="3">
        <f t="shared" ref="B2515:B2578" si="156">B2514+DeltaT</f>
        <v>12485</v>
      </c>
      <c r="C2515" s="14">
        <f t="shared" ref="C2515:C2578" si="157">B2515/60</f>
        <v>208.08333333333334</v>
      </c>
      <c r="D2515" s="11">
        <f t="shared" ref="D2515:D2578" si="158">20+345*LOG(8*C2515+1,10)</f>
        <v>1131.4478926794088</v>
      </c>
      <c r="E2515" s="11">
        <f t="shared" ref="E2515:E2578" si="159">H2515</f>
        <v>678.07343894917256</v>
      </c>
      <c r="F2515" s="11">
        <f>L2515</f>
        <v>678.07343894917256</v>
      </c>
      <c r="G2515" s="11">
        <f>P2515</f>
        <v>678.07343894917256</v>
      </c>
      <c r="H2515" s="24">
        <f>H2514+IF(Limit=Oui,MAX(0,K2514),K2514)</f>
        <v>678.07343894917256</v>
      </c>
      <c r="I2515" s="12">
        <f>Cp*RhoP/(J2515*RhoA)*dP/1000*MassivSS</f>
        <v>0.32079637818254347</v>
      </c>
      <c r="J2515" s="24">
        <f>IF(H2515&lt;600,425+0.773*H2515-1.69/1000*H2515^2+2.22/1000^2*H2515^3,IF(H2515&lt;735,666+13002/(738-H2515),IF(H2515&lt;900,545+17820/(H2515-731),650)))</f>
        <v>882.96556204805734</v>
      </c>
      <c r="K2515" s="12">
        <f>LambdaP*MassivSS/(dP/1000)/(J2515*RhoA)/(1+I2515/3)*(D2515-H2515)*DeltaT-(EXP(I2515/10)-1)*(D2515-D2514)</f>
        <v>0.15011752625290273</v>
      </c>
      <c r="L2515" s="24">
        <f>L2514+IF(Limit=Oui,MAX(0,O2514),O2514)</f>
        <v>678.07343894917256</v>
      </c>
      <c r="M2515" s="12">
        <f>Cp*RhoP/(N2515*RhoA)*dP/1000*MassivW</f>
        <v>0.32079637818254347</v>
      </c>
      <c r="N2515" s="24">
        <f>IF(L2515&lt;600,425+0.773*L2515-1.69/1000*L2515^2+2.22/1000^2*L2515^3,IF(L2515&lt;735,666+13002/(738-L2515),IF(L2515&lt;900,545+17820/(L2515-731),650)))</f>
        <v>882.96556204805734</v>
      </c>
      <c r="O2515" s="12">
        <f>LambdaP*MassivW/(dP/1000)/(N2515*RhoA)/(1+M2515/3)*(D2515-L2515)*DeltaT-(EXP(M2515/10)-1)*(D2515-D2514)</f>
        <v>0.15011752625290273</v>
      </c>
      <c r="P2515" s="24">
        <f>P2514+IF(Limit=Oui,MAX(0,S2514),S2514)</f>
        <v>678.07343894917256</v>
      </c>
      <c r="Q2515" s="12">
        <f>Cp*RhoP/(R2515*RhoA)*dP/1000*MassivSI</f>
        <v>0.32079637818254347</v>
      </c>
      <c r="R2515" s="24">
        <f>IF(P2515&lt;600,425+0.773*P2515-1.69/1000*P2515^2+2.22/1000^2*P2515^3,IF(P2515&lt;735,666+13002/(738-P2515),IF(P2515&lt;900,545+17820/(P2515-731),650)))</f>
        <v>882.96556204805734</v>
      </c>
      <c r="S2515" s="12">
        <f>LambdaP*MassivSI/(dP/1000)/(R2515*RhoA)/(1+Q2515/3)*(D2515-P2515)*DeltaT-(EXP(Q2515/10)-1)*(D2515-D2514)</f>
        <v>0.15011752625290273</v>
      </c>
    </row>
    <row r="2516" spans="2:19" x14ac:dyDescent="0.25">
      <c r="B2516" s="3">
        <f t="shared" si="156"/>
        <v>12490</v>
      </c>
      <c r="C2516" s="14">
        <f t="shared" si="157"/>
        <v>208.16666666666666</v>
      </c>
      <c r="D2516" s="11">
        <f t="shared" si="158"/>
        <v>1131.50784930136</v>
      </c>
      <c r="E2516" s="11">
        <f t="shared" si="159"/>
        <v>678.22355647542543</v>
      </c>
      <c r="F2516" s="11">
        <f>L2516</f>
        <v>678.22355647542543</v>
      </c>
      <c r="G2516" s="11">
        <f>P2516</f>
        <v>678.22355647542543</v>
      </c>
      <c r="H2516" s="24">
        <f>H2515+IF(Limit=Oui,MAX(0,K2515),K2515)</f>
        <v>678.22355647542543</v>
      </c>
      <c r="I2516" s="12">
        <f>Cp*RhoP/(J2516*RhoA)*dP/1000*MassivSS</f>
        <v>0.32059854009395827</v>
      </c>
      <c r="J2516" s="24">
        <f>IF(H2516&lt;600,425+0.773*H2516-1.69/1000*H2516^2+2.22/1000^2*H2516^3,IF(H2516&lt;735,666+13002/(738-H2516),IF(H2516&lt;900,545+17820/(H2516-731),650)))</f>
        <v>883.51043108904219</v>
      </c>
      <c r="K2516" s="12">
        <f>LambdaP*MassivSS/(dP/1000)/(J2516*RhoA)/(1+I2516/3)*(D2516-H2516)*DeltaT-(EXP(I2516/10)-1)*(D2516-D2515)</f>
        <v>0.15000457823247304</v>
      </c>
      <c r="L2516" s="24">
        <f>L2515+IF(Limit=Oui,MAX(0,O2515),O2515)</f>
        <v>678.22355647542543</v>
      </c>
      <c r="M2516" s="12">
        <f>Cp*RhoP/(N2516*RhoA)*dP/1000*MassivW</f>
        <v>0.32059854009395827</v>
      </c>
      <c r="N2516" s="24">
        <f>IF(L2516&lt;600,425+0.773*L2516-1.69/1000*L2516^2+2.22/1000^2*L2516^3,IF(L2516&lt;735,666+13002/(738-L2516),IF(L2516&lt;900,545+17820/(L2516-731),650)))</f>
        <v>883.51043108904219</v>
      </c>
      <c r="O2516" s="12">
        <f>LambdaP*MassivW/(dP/1000)/(N2516*RhoA)/(1+M2516/3)*(D2516-L2516)*DeltaT-(EXP(M2516/10)-1)*(D2516-D2515)</f>
        <v>0.15000457823247304</v>
      </c>
      <c r="P2516" s="24">
        <f>P2515+IF(Limit=Oui,MAX(0,S2515),S2515)</f>
        <v>678.22355647542543</v>
      </c>
      <c r="Q2516" s="12">
        <f>Cp*RhoP/(R2516*RhoA)*dP/1000*MassivSI</f>
        <v>0.32059854009395827</v>
      </c>
      <c r="R2516" s="24">
        <f>IF(P2516&lt;600,425+0.773*P2516-1.69/1000*P2516^2+2.22/1000^2*P2516^3,IF(P2516&lt;735,666+13002/(738-P2516),IF(P2516&lt;900,545+17820/(P2516-731),650)))</f>
        <v>883.51043108904219</v>
      </c>
      <c r="S2516" s="12">
        <f>LambdaP*MassivSI/(dP/1000)/(R2516*RhoA)/(1+Q2516/3)*(D2516-P2516)*DeltaT-(EXP(Q2516/10)-1)*(D2516-D2515)</f>
        <v>0.15000457823247304</v>
      </c>
    </row>
    <row r="2517" spans="2:19" x14ac:dyDescent="0.25">
      <c r="B2517" s="3">
        <f t="shared" si="156"/>
        <v>12495</v>
      </c>
      <c r="C2517" s="14">
        <f t="shared" si="157"/>
        <v>208.25</v>
      </c>
      <c r="D2517" s="11">
        <f t="shared" si="158"/>
        <v>1131.5677819406619</v>
      </c>
      <c r="E2517" s="11">
        <f t="shared" si="159"/>
        <v>678.37356105365791</v>
      </c>
      <c r="F2517" s="11">
        <f>L2517</f>
        <v>678.37356105365791</v>
      </c>
      <c r="G2517" s="11">
        <f>P2517</f>
        <v>678.37356105365791</v>
      </c>
      <c r="H2517" s="24">
        <f>H2516+IF(Limit=Oui,MAX(0,K2516),K2516)</f>
        <v>678.37356105365791</v>
      </c>
      <c r="I2517" s="12">
        <f>Cp*RhoP/(J2517*RhoA)*dP/1000*MassivSS</f>
        <v>0.32040010124750207</v>
      </c>
      <c r="J2517" s="24">
        <f>IF(H2517&lt;600,425+0.773*H2517-1.69/1000*H2517^2+2.22/1000^2*H2517^3,IF(H2517&lt;735,666+13002/(738-H2517),IF(H2517&lt;900,545+17820/(H2517-731),650)))</f>
        <v>884.05763063765244</v>
      </c>
      <c r="K2517" s="12">
        <f>LambdaP*MassivSS/(dP/1000)/(J2517*RhoA)/(1+I2517/3)*(D2517-H2517)*DeltaT-(EXP(I2517/10)-1)*(D2517-D2516)</f>
        <v>0.14989142847869735</v>
      </c>
      <c r="L2517" s="24">
        <f>L2516+IF(Limit=Oui,MAX(0,O2516),O2516)</f>
        <v>678.37356105365791</v>
      </c>
      <c r="M2517" s="12">
        <f>Cp*RhoP/(N2517*RhoA)*dP/1000*MassivW</f>
        <v>0.32040010124750207</v>
      </c>
      <c r="N2517" s="24">
        <f>IF(L2517&lt;600,425+0.773*L2517-1.69/1000*L2517^2+2.22/1000^2*L2517^3,IF(L2517&lt;735,666+13002/(738-L2517),IF(L2517&lt;900,545+17820/(L2517-731),650)))</f>
        <v>884.05763063765244</v>
      </c>
      <c r="O2517" s="12">
        <f>LambdaP*MassivW/(dP/1000)/(N2517*RhoA)/(1+M2517/3)*(D2517-L2517)*DeltaT-(EXP(M2517/10)-1)*(D2517-D2516)</f>
        <v>0.14989142847869735</v>
      </c>
      <c r="P2517" s="24">
        <f>P2516+IF(Limit=Oui,MAX(0,S2516),S2516)</f>
        <v>678.37356105365791</v>
      </c>
      <c r="Q2517" s="12">
        <f>Cp*RhoP/(R2517*RhoA)*dP/1000*MassivSI</f>
        <v>0.32040010124750207</v>
      </c>
      <c r="R2517" s="24">
        <f>IF(P2517&lt;600,425+0.773*P2517-1.69/1000*P2517^2+2.22/1000^2*P2517^3,IF(P2517&lt;735,666+13002/(738-P2517),IF(P2517&lt;900,545+17820/(P2517-731),650)))</f>
        <v>884.05763063765244</v>
      </c>
      <c r="S2517" s="12">
        <f>LambdaP*MassivSI/(dP/1000)/(R2517*RhoA)/(1+Q2517/3)*(D2517-P2517)*DeltaT-(EXP(Q2517/10)-1)*(D2517-D2516)</f>
        <v>0.14989142847869735</v>
      </c>
    </row>
    <row r="2518" spans="2:19" x14ac:dyDescent="0.25">
      <c r="B2518" s="3">
        <f t="shared" si="156"/>
        <v>12500</v>
      </c>
      <c r="C2518" s="14">
        <f t="shared" si="157"/>
        <v>208.33333333333334</v>
      </c>
      <c r="D2518" s="11">
        <f t="shared" si="158"/>
        <v>1131.6276906164926</v>
      </c>
      <c r="E2518" s="11">
        <f t="shared" si="159"/>
        <v>678.52345248213658</v>
      </c>
      <c r="F2518" s="11">
        <f>L2518</f>
        <v>678.52345248213658</v>
      </c>
      <c r="G2518" s="11">
        <f>P2518</f>
        <v>678.52345248213658</v>
      </c>
      <c r="H2518" s="24">
        <f>H2517+IF(Limit=Oui,MAX(0,K2517),K2517)</f>
        <v>678.52345248213658</v>
      </c>
      <c r="I2518" s="12">
        <f>Cp*RhoP/(J2518*RhoA)*dP/1000*MassivSS</f>
        <v>0.32020105934053023</v>
      </c>
      <c r="J2518" s="24">
        <f>IF(H2518&lt;600,425+0.773*H2518-1.69/1000*H2518^2+2.22/1000^2*H2518^3,IF(H2518&lt;735,666+13002/(738-H2518),IF(H2518&lt;900,545+17820/(H2518-731),650)))</f>
        <v>884.6071744681368</v>
      </c>
      <c r="K2518" s="12">
        <f>LambdaP*MassivSS/(dP/1000)/(J2518*RhoA)/(1+I2518/3)*(D2518-H2518)*DeltaT-(EXP(I2518/10)-1)*(D2518-D2517)</f>
        <v>0.14977807610652299</v>
      </c>
      <c r="L2518" s="24">
        <f>L2517+IF(Limit=Oui,MAX(0,O2517),O2517)</f>
        <v>678.52345248213658</v>
      </c>
      <c r="M2518" s="12">
        <f>Cp*RhoP/(N2518*RhoA)*dP/1000*MassivW</f>
        <v>0.32020105934053023</v>
      </c>
      <c r="N2518" s="24">
        <f>IF(L2518&lt;600,425+0.773*L2518-1.69/1000*L2518^2+2.22/1000^2*L2518^3,IF(L2518&lt;735,666+13002/(738-L2518),IF(L2518&lt;900,545+17820/(L2518-731),650)))</f>
        <v>884.6071744681368</v>
      </c>
      <c r="O2518" s="12">
        <f>LambdaP*MassivW/(dP/1000)/(N2518*RhoA)/(1+M2518/3)*(D2518-L2518)*DeltaT-(EXP(M2518/10)-1)*(D2518-D2517)</f>
        <v>0.14977807610652299</v>
      </c>
      <c r="P2518" s="24">
        <f>P2517+IF(Limit=Oui,MAX(0,S2517),S2517)</f>
        <v>678.52345248213658</v>
      </c>
      <c r="Q2518" s="12">
        <f>Cp*RhoP/(R2518*RhoA)*dP/1000*MassivSI</f>
        <v>0.32020105934053023</v>
      </c>
      <c r="R2518" s="24">
        <f>IF(P2518&lt;600,425+0.773*P2518-1.69/1000*P2518^2+2.22/1000^2*P2518^3,IF(P2518&lt;735,666+13002/(738-P2518),IF(P2518&lt;900,545+17820/(P2518-731),650)))</f>
        <v>884.6071744681368</v>
      </c>
      <c r="S2518" s="12">
        <f>LambdaP*MassivSI/(dP/1000)/(R2518*RhoA)/(1+Q2518/3)*(D2518-P2518)*DeltaT-(EXP(Q2518/10)-1)*(D2518-D2517)</f>
        <v>0.14977807610652299</v>
      </c>
    </row>
    <row r="2519" spans="2:19" x14ac:dyDescent="0.25">
      <c r="B2519" s="3">
        <f t="shared" si="156"/>
        <v>12505</v>
      </c>
      <c r="C2519" s="14">
        <f t="shared" si="157"/>
        <v>208.41666666666666</v>
      </c>
      <c r="D2519" s="11">
        <f t="shared" si="158"/>
        <v>1131.6875753480076</v>
      </c>
      <c r="E2519" s="11">
        <f t="shared" si="159"/>
        <v>678.67323055824306</v>
      </c>
      <c r="F2519" s="11">
        <f>L2519</f>
        <v>678.67323055824306</v>
      </c>
      <c r="G2519" s="11">
        <f>P2519</f>
        <v>678.67323055824306</v>
      </c>
      <c r="H2519" s="24">
        <f>H2518+IF(Limit=Oui,MAX(0,K2518),K2518)</f>
        <v>678.67323055824306</v>
      </c>
      <c r="I2519" s="12">
        <f>Cp*RhoP/(J2519*RhoA)*dP/1000*MassivSS</f>
        <v>0.3200014120612904</v>
      </c>
      <c r="J2519" s="24">
        <f>IF(H2519&lt;600,425+0.773*H2519-1.69/1000*H2519^2+2.22/1000^2*H2519^3,IF(H2519&lt;735,666+13002/(738-H2519),IF(H2519&lt;900,545+17820/(H2519-731),650)))</f>
        <v>885.15907645644677</v>
      </c>
      <c r="K2519" s="12">
        <f>LambdaP*MassivSS/(dP/1000)/(J2519*RhoA)/(1+I2519/3)*(D2519-H2519)*DeltaT-(EXP(I2519/10)-1)*(D2519-D2518)</f>
        <v>0.1496645202268829</v>
      </c>
      <c r="L2519" s="24">
        <f>L2518+IF(Limit=Oui,MAX(0,O2518),O2518)</f>
        <v>678.67323055824306</v>
      </c>
      <c r="M2519" s="12">
        <f>Cp*RhoP/(N2519*RhoA)*dP/1000*MassivW</f>
        <v>0.3200014120612904</v>
      </c>
      <c r="N2519" s="24">
        <f>IF(L2519&lt;600,425+0.773*L2519-1.69/1000*L2519^2+2.22/1000^2*L2519^3,IF(L2519&lt;735,666+13002/(738-L2519),IF(L2519&lt;900,545+17820/(L2519-731),650)))</f>
        <v>885.15907645644677</v>
      </c>
      <c r="O2519" s="12">
        <f>LambdaP*MassivW/(dP/1000)/(N2519*RhoA)/(1+M2519/3)*(D2519-L2519)*DeltaT-(EXP(M2519/10)-1)*(D2519-D2518)</f>
        <v>0.1496645202268829</v>
      </c>
      <c r="P2519" s="24">
        <f>P2518+IF(Limit=Oui,MAX(0,S2518),S2518)</f>
        <v>678.67323055824306</v>
      </c>
      <c r="Q2519" s="12">
        <f>Cp*RhoP/(R2519*RhoA)*dP/1000*MassivSI</f>
        <v>0.3200014120612904</v>
      </c>
      <c r="R2519" s="24">
        <f>IF(P2519&lt;600,425+0.773*P2519-1.69/1000*P2519^2+2.22/1000^2*P2519^3,IF(P2519&lt;735,666+13002/(738-P2519),IF(P2519&lt;900,545+17820/(P2519-731),650)))</f>
        <v>885.15907645644677</v>
      </c>
      <c r="S2519" s="12">
        <f>LambdaP*MassivSI/(dP/1000)/(R2519*RhoA)/(1+Q2519/3)*(D2519-P2519)*DeltaT-(EXP(Q2519/10)-1)*(D2519-D2518)</f>
        <v>0.1496645202268829</v>
      </c>
    </row>
    <row r="2520" spans="2:19" x14ac:dyDescent="0.25">
      <c r="B2520" s="3">
        <f t="shared" si="156"/>
        <v>12510</v>
      </c>
      <c r="C2520" s="14">
        <f t="shared" si="157"/>
        <v>208.5</v>
      </c>
      <c r="D2520" s="11">
        <f t="shared" si="158"/>
        <v>1131.7474361543398</v>
      </c>
      <c r="E2520" s="11">
        <f t="shared" si="159"/>
        <v>678.82289507846997</v>
      </c>
      <c r="F2520" s="11">
        <f>L2520</f>
        <v>678.82289507846997</v>
      </c>
      <c r="G2520" s="11">
        <f>P2520</f>
        <v>678.82289507846997</v>
      </c>
      <c r="H2520" s="24">
        <f>H2519+IF(Limit=Oui,MAX(0,K2519),K2519)</f>
        <v>678.82289507846997</v>
      </c>
      <c r="I2520" s="12">
        <f>Cp*RhoP/(J2520*RhoA)*dP/1000*MassivSS</f>
        <v>0.31980115708890128</v>
      </c>
      <c r="J2520" s="24">
        <f>IF(H2520&lt;600,425+0.773*H2520-1.69/1000*H2520^2+2.22/1000^2*H2520^3,IF(H2520&lt;735,666+13002/(738-H2520),IF(H2520&lt;900,545+17820/(H2520-731),650)))</f>
        <v>885.71335058112254</v>
      </c>
      <c r="K2520" s="12">
        <f>LambdaP*MassivSS/(dP/1000)/(J2520*RhoA)/(1+I2520/3)*(D2520-H2520)*DeltaT-(EXP(I2520/10)-1)*(D2520-D2519)</f>
        <v>0.14955075994671899</v>
      </c>
      <c r="L2520" s="24">
        <f>L2519+IF(Limit=Oui,MAX(0,O2519),O2519)</f>
        <v>678.82289507846997</v>
      </c>
      <c r="M2520" s="12">
        <f>Cp*RhoP/(N2520*RhoA)*dP/1000*MassivW</f>
        <v>0.31980115708890128</v>
      </c>
      <c r="N2520" s="24">
        <f>IF(L2520&lt;600,425+0.773*L2520-1.69/1000*L2520^2+2.22/1000^2*L2520^3,IF(L2520&lt;735,666+13002/(738-L2520),IF(L2520&lt;900,545+17820/(L2520-731),650)))</f>
        <v>885.71335058112254</v>
      </c>
      <c r="O2520" s="12">
        <f>LambdaP*MassivW/(dP/1000)/(N2520*RhoA)/(1+M2520/3)*(D2520-L2520)*DeltaT-(EXP(M2520/10)-1)*(D2520-D2519)</f>
        <v>0.14955075994671899</v>
      </c>
      <c r="P2520" s="24">
        <f>P2519+IF(Limit=Oui,MAX(0,S2519),S2519)</f>
        <v>678.82289507846997</v>
      </c>
      <c r="Q2520" s="12">
        <f>Cp*RhoP/(R2520*RhoA)*dP/1000*MassivSI</f>
        <v>0.31980115708890128</v>
      </c>
      <c r="R2520" s="24">
        <f>IF(P2520&lt;600,425+0.773*P2520-1.69/1000*P2520^2+2.22/1000^2*P2520^3,IF(P2520&lt;735,666+13002/(738-P2520),IF(P2520&lt;900,545+17820/(P2520-731),650)))</f>
        <v>885.71335058112254</v>
      </c>
      <c r="S2520" s="12">
        <f>LambdaP*MassivSI/(dP/1000)/(R2520*RhoA)/(1+Q2520/3)*(D2520-P2520)*DeltaT-(EXP(Q2520/10)-1)*(D2520-D2519)</f>
        <v>0.14955075994671899</v>
      </c>
    </row>
    <row r="2521" spans="2:19" x14ac:dyDescent="0.25">
      <c r="B2521" s="3">
        <f t="shared" si="156"/>
        <v>12515</v>
      </c>
      <c r="C2521" s="14">
        <f t="shared" si="157"/>
        <v>208.58333333333334</v>
      </c>
      <c r="D2521" s="11">
        <f t="shared" si="158"/>
        <v>1131.8072730545987</v>
      </c>
      <c r="E2521" s="11">
        <f t="shared" si="159"/>
        <v>678.97244583841666</v>
      </c>
      <c r="F2521" s="11">
        <f>L2521</f>
        <v>678.97244583841666</v>
      </c>
      <c r="G2521" s="11">
        <f>P2521</f>
        <v>678.97244583841666</v>
      </c>
      <c r="H2521" s="24">
        <f>H2520+IF(Limit=Oui,MAX(0,K2520),K2520)</f>
        <v>678.97244583841666</v>
      </c>
      <c r="I2521" s="12">
        <f>Cp*RhoP/(J2521*RhoA)*dP/1000*MassivSS</f>
        <v>0.31960029209333196</v>
      </c>
      <c r="J2521" s="24">
        <f>IF(H2521&lt;600,425+0.773*H2521-1.69/1000*H2521^2+2.22/1000^2*H2521^3,IF(H2521&lt;735,666+13002/(738-H2521),IF(H2521&lt;900,545+17820/(H2521-731),650)))</f>
        <v>886.27001092418698</v>
      </c>
      <c r="K2521" s="12">
        <f>LambdaP*MassivSS/(dP/1000)/(J2521*RhoA)/(1+I2521/3)*(D2521-H2521)*DeltaT-(EXP(I2521/10)-1)*(D2521-D2520)</f>
        <v>0.14943679436897561</v>
      </c>
      <c r="L2521" s="24">
        <f>L2520+IF(Limit=Oui,MAX(0,O2520),O2520)</f>
        <v>678.97244583841666</v>
      </c>
      <c r="M2521" s="12">
        <f>Cp*RhoP/(N2521*RhoA)*dP/1000*MassivW</f>
        <v>0.31960029209333196</v>
      </c>
      <c r="N2521" s="24">
        <f>IF(L2521&lt;600,425+0.773*L2521-1.69/1000*L2521^2+2.22/1000^2*L2521^3,IF(L2521&lt;735,666+13002/(738-L2521),IF(L2521&lt;900,545+17820/(L2521-731),650)))</f>
        <v>886.27001092418698</v>
      </c>
      <c r="O2521" s="12">
        <f>LambdaP*MassivW/(dP/1000)/(N2521*RhoA)/(1+M2521/3)*(D2521-L2521)*DeltaT-(EXP(M2521/10)-1)*(D2521-D2520)</f>
        <v>0.14943679436897561</v>
      </c>
      <c r="P2521" s="24">
        <f>P2520+IF(Limit=Oui,MAX(0,S2520),S2520)</f>
        <v>678.97244583841666</v>
      </c>
      <c r="Q2521" s="12">
        <f>Cp*RhoP/(R2521*RhoA)*dP/1000*MassivSI</f>
        <v>0.31960029209333196</v>
      </c>
      <c r="R2521" s="24">
        <f>IF(P2521&lt;600,425+0.773*P2521-1.69/1000*P2521^2+2.22/1000^2*P2521^3,IF(P2521&lt;735,666+13002/(738-P2521),IF(P2521&lt;900,545+17820/(P2521-731),650)))</f>
        <v>886.27001092418698</v>
      </c>
      <c r="S2521" s="12">
        <f>LambdaP*MassivSI/(dP/1000)/(R2521*RhoA)/(1+Q2521/3)*(D2521-P2521)*DeltaT-(EXP(Q2521/10)-1)*(D2521-D2520)</f>
        <v>0.14943679436897561</v>
      </c>
    </row>
    <row r="2522" spans="2:19" x14ac:dyDescent="0.25">
      <c r="B2522" s="3">
        <f t="shared" si="156"/>
        <v>12520</v>
      </c>
      <c r="C2522" s="14">
        <f t="shared" si="157"/>
        <v>208.66666666666666</v>
      </c>
      <c r="D2522" s="11">
        <f t="shared" si="158"/>
        <v>1131.867086067871</v>
      </c>
      <c r="E2522" s="11">
        <f t="shared" si="159"/>
        <v>679.12188263278563</v>
      </c>
      <c r="F2522" s="11">
        <f>L2522</f>
        <v>679.12188263278563</v>
      </c>
      <c r="G2522" s="11">
        <f>P2522</f>
        <v>679.12188263278563</v>
      </c>
      <c r="H2522" s="24">
        <f>H2521+IF(Limit=Oui,MAX(0,K2521),K2521)</f>
        <v>679.12188263278563</v>
      </c>
      <c r="I2522" s="12">
        <f>Cp*RhoP/(J2522*RhoA)*dP/1000*MassivSS</f>
        <v>0.31939881473538029</v>
      </c>
      <c r="J2522" s="24">
        <f>IF(H2522&lt;600,425+0.773*H2522-1.69/1000*H2522^2+2.22/1000^2*H2522^3,IF(H2522&lt;735,666+13002/(738-H2522),IF(H2522&lt;900,545+17820/(H2522-731),650)))</f>
        <v>886.82907167205076</v>
      </c>
      <c r="K2522" s="12">
        <f>LambdaP*MassivSS/(dP/1000)/(J2522*RhoA)/(1+I2522/3)*(D2522-H2522)*DeltaT-(EXP(I2522/10)-1)*(D2522-D2521)</f>
        <v>0.1493226225925634</v>
      </c>
      <c r="L2522" s="24">
        <f>L2521+IF(Limit=Oui,MAX(0,O2521),O2521)</f>
        <v>679.12188263278563</v>
      </c>
      <c r="M2522" s="12">
        <f>Cp*RhoP/(N2522*RhoA)*dP/1000*MassivW</f>
        <v>0.31939881473538029</v>
      </c>
      <c r="N2522" s="24">
        <f>IF(L2522&lt;600,425+0.773*L2522-1.69/1000*L2522^2+2.22/1000^2*L2522^3,IF(L2522&lt;735,666+13002/(738-L2522),IF(L2522&lt;900,545+17820/(L2522-731),650)))</f>
        <v>886.82907167205076</v>
      </c>
      <c r="O2522" s="12">
        <f>LambdaP*MassivW/(dP/1000)/(N2522*RhoA)/(1+M2522/3)*(D2522-L2522)*DeltaT-(EXP(M2522/10)-1)*(D2522-D2521)</f>
        <v>0.1493226225925634</v>
      </c>
      <c r="P2522" s="24">
        <f>P2521+IF(Limit=Oui,MAX(0,S2521),S2521)</f>
        <v>679.12188263278563</v>
      </c>
      <c r="Q2522" s="12">
        <f>Cp*RhoP/(R2522*RhoA)*dP/1000*MassivSI</f>
        <v>0.31939881473538029</v>
      </c>
      <c r="R2522" s="24">
        <f>IF(P2522&lt;600,425+0.773*P2522-1.69/1000*P2522^2+2.22/1000^2*P2522^3,IF(P2522&lt;735,666+13002/(738-P2522),IF(P2522&lt;900,545+17820/(P2522-731),650)))</f>
        <v>886.82907167205076</v>
      </c>
      <c r="S2522" s="12">
        <f>LambdaP*MassivSI/(dP/1000)/(R2522*RhoA)/(1+Q2522/3)*(D2522-P2522)*DeltaT-(EXP(Q2522/10)-1)*(D2522-D2521)</f>
        <v>0.1493226225925634</v>
      </c>
    </row>
    <row r="2523" spans="2:19" x14ac:dyDescent="0.25">
      <c r="B2523" s="3">
        <f t="shared" si="156"/>
        <v>12525</v>
      </c>
      <c r="C2523" s="14">
        <f t="shared" si="157"/>
        <v>208.75</v>
      </c>
      <c r="D2523" s="11">
        <f t="shared" si="158"/>
        <v>1131.92687521322</v>
      </c>
      <c r="E2523" s="11">
        <f t="shared" si="159"/>
        <v>679.27120525537816</v>
      </c>
      <c r="F2523" s="11">
        <f>L2523</f>
        <v>679.27120525537816</v>
      </c>
      <c r="G2523" s="11">
        <f>P2523</f>
        <v>679.27120525537816</v>
      </c>
      <c r="H2523" s="24">
        <f>H2522+IF(Limit=Oui,MAX(0,K2522),K2522)</f>
        <v>679.27120525537816</v>
      </c>
      <c r="I2523" s="12">
        <f>Cp*RhoP/(J2523*RhoA)*dP/1000*MassivSS</f>
        <v>0.31919672266665294</v>
      </c>
      <c r="J2523" s="24">
        <f>IF(H2523&lt;600,425+0.773*H2523-1.69/1000*H2523^2+2.22/1000^2*H2523^3,IF(H2523&lt;735,666+13002/(738-H2523),IF(H2523&lt;900,545+17820/(H2523-731),650)))</f>
        <v>887.39054711642405</v>
      </c>
      <c r="K2523" s="12">
        <f>LambdaP*MassivSS/(dP/1000)/(J2523*RhoA)/(1+I2523/3)*(D2523-H2523)*DeltaT-(EXP(I2523/10)-1)*(D2523-D2522)</f>
        <v>0.14920824371236815</v>
      </c>
      <c r="L2523" s="24">
        <f>L2522+IF(Limit=Oui,MAX(0,O2522),O2522)</f>
        <v>679.27120525537816</v>
      </c>
      <c r="M2523" s="12">
        <f>Cp*RhoP/(N2523*RhoA)*dP/1000*MassivW</f>
        <v>0.31919672266665294</v>
      </c>
      <c r="N2523" s="24">
        <f>IF(L2523&lt;600,425+0.773*L2523-1.69/1000*L2523^2+2.22/1000^2*L2523^3,IF(L2523&lt;735,666+13002/(738-L2523),IF(L2523&lt;900,545+17820/(L2523-731),650)))</f>
        <v>887.39054711642405</v>
      </c>
      <c r="O2523" s="12">
        <f>LambdaP*MassivW/(dP/1000)/(N2523*RhoA)/(1+M2523/3)*(D2523-L2523)*DeltaT-(EXP(M2523/10)-1)*(D2523-D2522)</f>
        <v>0.14920824371236815</v>
      </c>
      <c r="P2523" s="24">
        <f>P2522+IF(Limit=Oui,MAX(0,S2522),S2522)</f>
        <v>679.27120525537816</v>
      </c>
      <c r="Q2523" s="12">
        <f>Cp*RhoP/(R2523*RhoA)*dP/1000*MassivSI</f>
        <v>0.31919672266665294</v>
      </c>
      <c r="R2523" s="24">
        <f>IF(P2523&lt;600,425+0.773*P2523-1.69/1000*P2523^2+2.22/1000^2*P2523^3,IF(P2523&lt;735,666+13002/(738-P2523),IF(P2523&lt;900,545+17820/(P2523-731),650)))</f>
        <v>887.39054711642405</v>
      </c>
      <c r="S2523" s="12">
        <f>LambdaP*MassivSI/(dP/1000)/(R2523*RhoA)/(1+Q2523/3)*(D2523-P2523)*DeltaT-(EXP(Q2523/10)-1)*(D2523-D2522)</f>
        <v>0.14920824371236815</v>
      </c>
    </row>
    <row r="2524" spans="2:19" x14ac:dyDescent="0.25">
      <c r="B2524" s="3">
        <f t="shared" si="156"/>
        <v>12530</v>
      </c>
      <c r="C2524" s="14">
        <f t="shared" si="157"/>
        <v>208.83333333333334</v>
      </c>
      <c r="D2524" s="11">
        <f t="shared" si="158"/>
        <v>1131.986640509687</v>
      </c>
      <c r="E2524" s="11">
        <f t="shared" si="159"/>
        <v>679.4204134990905</v>
      </c>
      <c r="F2524" s="11">
        <f>L2524</f>
        <v>679.4204134990905</v>
      </c>
      <c r="G2524" s="11">
        <f>P2524</f>
        <v>679.4204134990905</v>
      </c>
      <c r="H2524" s="24">
        <f>H2523+IF(Limit=Oui,MAX(0,K2523),K2523)</f>
        <v>679.4204134990905</v>
      </c>
      <c r="I2524" s="12">
        <f>Cp*RhoP/(J2524*RhoA)*dP/1000*MassivSS</f>
        <v>0.31899401352954465</v>
      </c>
      <c r="J2524" s="24">
        <f>IF(H2524&lt;600,425+0.773*H2524-1.69/1000*H2524^2+2.22/1000^2*H2524^3,IF(H2524&lt;735,666+13002/(738-H2524),IF(H2524&lt;900,545+17820/(H2524-731),650)))</f>
        <v>887.95445165523881</v>
      </c>
      <c r="K2524" s="12">
        <f>LambdaP*MassivSS/(dP/1000)/(J2524*RhoA)/(1+I2524/3)*(D2524-H2524)*DeltaT-(EXP(I2524/10)-1)*(D2524-D2523)</f>
        <v>0.14909365681917092</v>
      </c>
      <c r="L2524" s="24">
        <f>L2523+IF(Limit=Oui,MAX(0,O2523),O2523)</f>
        <v>679.4204134990905</v>
      </c>
      <c r="M2524" s="12">
        <f>Cp*RhoP/(N2524*RhoA)*dP/1000*MassivW</f>
        <v>0.31899401352954465</v>
      </c>
      <c r="N2524" s="24">
        <f>IF(L2524&lt;600,425+0.773*L2524-1.69/1000*L2524^2+2.22/1000^2*L2524^3,IF(L2524&lt;735,666+13002/(738-L2524),IF(L2524&lt;900,545+17820/(L2524-731),650)))</f>
        <v>887.95445165523881</v>
      </c>
      <c r="O2524" s="12">
        <f>LambdaP*MassivW/(dP/1000)/(N2524*RhoA)/(1+M2524/3)*(D2524-L2524)*DeltaT-(EXP(M2524/10)-1)*(D2524-D2523)</f>
        <v>0.14909365681917092</v>
      </c>
      <c r="P2524" s="24">
        <f>P2523+IF(Limit=Oui,MAX(0,S2523),S2523)</f>
        <v>679.4204134990905</v>
      </c>
      <c r="Q2524" s="12">
        <f>Cp*RhoP/(R2524*RhoA)*dP/1000*MassivSI</f>
        <v>0.31899401352954465</v>
      </c>
      <c r="R2524" s="24">
        <f>IF(P2524&lt;600,425+0.773*P2524-1.69/1000*P2524^2+2.22/1000^2*P2524^3,IF(P2524&lt;735,666+13002/(738-P2524),IF(P2524&lt;900,545+17820/(P2524-731),650)))</f>
        <v>887.95445165523881</v>
      </c>
      <c r="S2524" s="12">
        <f>LambdaP*MassivSI/(dP/1000)/(R2524*RhoA)/(1+Q2524/3)*(D2524-P2524)*DeltaT-(EXP(Q2524/10)-1)*(D2524-D2523)</f>
        <v>0.14909365681917092</v>
      </c>
    </row>
    <row r="2525" spans="2:19" x14ac:dyDescent="0.25">
      <c r="B2525" s="3">
        <f t="shared" si="156"/>
        <v>12535</v>
      </c>
      <c r="C2525" s="14">
        <f t="shared" si="157"/>
        <v>208.91666666666666</v>
      </c>
      <c r="D2525" s="11">
        <f t="shared" si="158"/>
        <v>1132.0463819762906</v>
      </c>
      <c r="E2525" s="11">
        <f t="shared" si="159"/>
        <v>679.56950715590972</v>
      </c>
      <c r="F2525" s="11">
        <f>L2525</f>
        <v>679.56950715590972</v>
      </c>
      <c r="G2525" s="11">
        <f>P2525</f>
        <v>679.56950715590972</v>
      </c>
      <c r="H2525" s="24">
        <f>H2524+IF(Limit=Oui,MAX(0,K2524),K2524)</f>
        <v>679.56950715590972</v>
      </c>
      <c r="I2525" s="12">
        <f>Cp*RhoP/(J2525*RhoA)*dP/1000*MassivSS</f>
        <v>0.31879068495721835</v>
      </c>
      <c r="J2525" s="24">
        <f>IF(H2525&lt;600,425+0.773*H2525-1.69/1000*H2525^2+2.22/1000^2*H2525^3,IF(H2525&lt;735,666+13002/(738-H2525),IF(H2525&lt;900,545+17820/(H2525-731),650)))</f>
        <v>888.52079979357961</v>
      </c>
      <c r="K2525" s="12">
        <f>LambdaP*MassivSS/(dP/1000)/(J2525*RhoA)/(1+I2525/3)*(D2525-H2525)*DeltaT-(EXP(I2525/10)-1)*(D2525-D2524)</f>
        <v>0.14897886099972271</v>
      </c>
      <c r="L2525" s="24">
        <f>L2524+IF(Limit=Oui,MAX(0,O2524),O2524)</f>
        <v>679.56950715590972</v>
      </c>
      <c r="M2525" s="12">
        <f>Cp*RhoP/(N2525*RhoA)*dP/1000*MassivW</f>
        <v>0.31879068495721835</v>
      </c>
      <c r="N2525" s="24">
        <f>IF(L2525&lt;600,425+0.773*L2525-1.69/1000*L2525^2+2.22/1000^2*L2525^3,IF(L2525&lt;735,666+13002/(738-L2525),IF(L2525&lt;900,545+17820/(L2525-731),650)))</f>
        <v>888.52079979357961</v>
      </c>
      <c r="O2525" s="12">
        <f>LambdaP*MassivW/(dP/1000)/(N2525*RhoA)/(1+M2525/3)*(D2525-L2525)*DeltaT-(EXP(M2525/10)-1)*(D2525-D2524)</f>
        <v>0.14897886099972271</v>
      </c>
      <c r="P2525" s="24">
        <f>P2524+IF(Limit=Oui,MAX(0,S2524),S2524)</f>
        <v>679.56950715590972</v>
      </c>
      <c r="Q2525" s="12">
        <f>Cp*RhoP/(R2525*RhoA)*dP/1000*MassivSI</f>
        <v>0.31879068495721835</v>
      </c>
      <c r="R2525" s="24">
        <f>IF(P2525&lt;600,425+0.773*P2525-1.69/1000*P2525^2+2.22/1000^2*P2525^3,IF(P2525&lt;735,666+13002/(738-P2525),IF(P2525&lt;900,545+17820/(P2525-731),650)))</f>
        <v>888.52079979357961</v>
      </c>
      <c r="S2525" s="12">
        <f>LambdaP*MassivSI/(dP/1000)/(R2525*RhoA)/(1+Q2525/3)*(D2525-P2525)*DeltaT-(EXP(Q2525/10)-1)*(D2525-D2524)</f>
        <v>0.14897886099972271</v>
      </c>
    </row>
    <row r="2526" spans="2:19" x14ac:dyDescent="0.25">
      <c r="B2526" s="3">
        <f t="shared" si="156"/>
        <v>12540</v>
      </c>
      <c r="C2526" s="14">
        <f t="shared" si="157"/>
        <v>209</v>
      </c>
      <c r="D2526" s="11">
        <f t="shared" si="158"/>
        <v>1132.1060996320259</v>
      </c>
      <c r="E2526" s="11">
        <f t="shared" si="159"/>
        <v>679.71848601690942</v>
      </c>
      <c r="F2526" s="11">
        <f>L2526</f>
        <v>679.71848601690942</v>
      </c>
      <c r="G2526" s="11">
        <f>P2526</f>
        <v>679.71848601690942</v>
      </c>
      <c r="H2526" s="24">
        <f>H2525+IF(Limit=Oui,MAX(0,K2525),K2525)</f>
        <v>679.71848601690942</v>
      </c>
      <c r="I2526" s="12">
        <f>Cp*RhoP/(J2526*RhoA)*dP/1000*MassivSS</f>
        <v>0.31858673457358561</v>
      </c>
      <c r="J2526" s="24">
        <f>IF(H2526&lt;600,425+0.773*H2526-1.69/1000*H2526^2+2.22/1000^2*H2526^3,IF(H2526&lt;735,666+13002/(738-H2526),IF(H2526&lt;900,545+17820/(H2526-731),650)))</f>
        <v>889.08960614462273</v>
      </c>
      <c r="K2526" s="12">
        <f>LambdaP*MassivSS/(dP/1000)/(J2526*RhoA)/(1+I2526/3)*(D2526-H2526)*DeltaT-(EXP(I2526/10)-1)*(D2526-D2525)</f>
        <v>0.14886385533670177</v>
      </c>
      <c r="L2526" s="24">
        <f>L2525+IF(Limit=Oui,MAX(0,O2525),O2525)</f>
        <v>679.71848601690942</v>
      </c>
      <c r="M2526" s="12">
        <f>Cp*RhoP/(N2526*RhoA)*dP/1000*MassivW</f>
        <v>0.31858673457358561</v>
      </c>
      <c r="N2526" s="24">
        <f>IF(L2526&lt;600,425+0.773*L2526-1.69/1000*L2526^2+2.22/1000^2*L2526^3,IF(L2526&lt;735,666+13002/(738-L2526),IF(L2526&lt;900,545+17820/(L2526-731),650)))</f>
        <v>889.08960614462273</v>
      </c>
      <c r="O2526" s="12">
        <f>LambdaP*MassivW/(dP/1000)/(N2526*RhoA)/(1+M2526/3)*(D2526-L2526)*DeltaT-(EXP(M2526/10)-1)*(D2526-D2525)</f>
        <v>0.14886385533670177</v>
      </c>
      <c r="P2526" s="24">
        <f>P2525+IF(Limit=Oui,MAX(0,S2525),S2525)</f>
        <v>679.71848601690942</v>
      </c>
      <c r="Q2526" s="12">
        <f>Cp*RhoP/(R2526*RhoA)*dP/1000*MassivSI</f>
        <v>0.31858673457358561</v>
      </c>
      <c r="R2526" s="24">
        <f>IF(P2526&lt;600,425+0.773*P2526-1.69/1000*P2526^2+2.22/1000^2*P2526^3,IF(P2526&lt;735,666+13002/(738-P2526),IF(P2526&lt;900,545+17820/(P2526-731),650)))</f>
        <v>889.08960614462273</v>
      </c>
      <c r="S2526" s="12">
        <f>LambdaP*MassivSI/(dP/1000)/(R2526*RhoA)/(1+Q2526/3)*(D2526-P2526)*DeltaT-(EXP(Q2526/10)-1)*(D2526-D2525)</f>
        <v>0.14886385533670177</v>
      </c>
    </row>
    <row r="2527" spans="2:19" x14ac:dyDescent="0.25">
      <c r="B2527" s="3">
        <f t="shared" si="156"/>
        <v>12545</v>
      </c>
      <c r="C2527" s="14">
        <f t="shared" si="157"/>
        <v>209.08333333333334</v>
      </c>
      <c r="D2527" s="11">
        <f t="shared" si="158"/>
        <v>1132.1657934958662</v>
      </c>
      <c r="E2527" s="11">
        <f t="shared" si="159"/>
        <v>679.86734987224611</v>
      </c>
      <c r="F2527" s="11">
        <f>L2527</f>
        <v>679.86734987224611</v>
      </c>
      <c r="G2527" s="11">
        <f>P2527</f>
        <v>679.86734987224611</v>
      </c>
      <c r="H2527" s="24">
        <f>H2526+IF(Limit=Oui,MAX(0,K2526),K2526)</f>
        <v>679.86734987224611</v>
      </c>
      <c r="I2527" s="12">
        <f>Cp*RhoP/(J2527*RhoA)*dP/1000*MassivSS</f>
        <v>0.31838215999328695</v>
      </c>
      <c r="J2527" s="24">
        <f>IF(H2527&lt;600,425+0.773*H2527-1.69/1000*H2527^2+2.22/1000^2*H2527^3,IF(H2527&lt;735,666+13002/(738-H2527),IF(H2527&lt;900,545+17820/(H2527-731),650)))</f>
        <v>889.66088543058765</v>
      </c>
      <c r="K2527" s="12">
        <f>LambdaP*MassivSS/(dP/1000)/(J2527*RhoA)/(1+I2527/3)*(D2527-H2527)*DeltaT-(EXP(I2527/10)-1)*(D2527-D2526)</f>
        <v>0.14874863890865569</v>
      </c>
      <c r="L2527" s="24">
        <f>L2526+IF(Limit=Oui,MAX(0,O2526),O2526)</f>
        <v>679.86734987224611</v>
      </c>
      <c r="M2527" s="12">
        <f>Cp*RhoP/(N2527*RhoA)*dP/1000*MassivW</f>
        <v>0.31838215999328695</v>
      </c>
      <c r="N2527" s="24">
        <f>IF(L2527&lt;600,425+0.773*L2527-1.69/1000*L2527^2+2.22/1000^2*L2527^3,IF(L2527&lt;735,666+13002/(738-L2527),IF(L2527&lt;900,545+17820/(L2527-731),650)))</f>
        <v>889.66088543058765</v>
      </c>
      <c r="O2527" s="12">
        <f>LambdaP*MassivW/(dP/1000)/(N2527*RhoA)/(1+M2527/3)*(D2527-L2527)*DeltaT-(EXP(M2527/10)-1)*(D2527-D2526)</f>
        <v>0.14874863890865569</v>
      </c>
      <c r="P2527" s="24">
        <f>P2526+IF(Limit=Oui,MAX(0,S2526),S2526)</f>
        <v>679.86734987224611</v>
      </c>
      <c r="Q2527" s="12">
        <f>Cp*RhoP/(R2527*RhoA)*dP/1000*MassivSI</f>
        <v>0.31838215999328695</v>
      </c>
      <c r="R2527" s="24">
        <f>IF(P2527&lt;600,425+0.773*P2527-1.69/1000*P2527^2+2.22/1000^2*P2527^3,IF(P2527&lt;735,666+13002/(738-P2527),IF(P2527&lt;900,545+17820/(P2527-731),650)))</f>
        <v>889.66088543058765</v>
      </c>
      <c r="S2527" s="12">
        <f>LambdaP*MassivSI/(dP/1000)/(R2527*RhoA)/(1+Q2527/3)*(D2527-P2527)*DeltaT-(EXP(Q2527/10)-1)*(D2527-D2526)</f>
        <v>0.14874863890865569</v>
      </c>
    </row>
    <row r="2528" spans="2:19" x14ac:dyDescent="0.25">
      <c r="B2528" s="3">
        <f t="shared" si="156"/>
        <v>12550</v>
      </c>
      <c r="C2528" s="14">
        <f t="shared" si="157"/>
        <v>209.16666666666666</v>
      </c>
      <c r="D2528" s="11">
        <f t="shared" si="158"/>
        <v>1132.225463586761</v>
      </c>
      <c r="E2528" s="11">
        <f t="shared" si="159"/>
        <v>680.01609851115472</v>
      </c>
      <c r="F2528" s="11">
        <f>L2528</f>
        <v>680.01609851115472</v>
      </c>
      <c r="G2528" s="11">
        <f>P2528</f>
        <v>680.01609851115472</v>
      </c>
      <c r="H2528" s="24">
        <f>H2527+IF(Limit=Oui,MAX(0,K2527),K2527)</f>
        <v>680.01609851115472</v>
      </c>
      <c r="I2528" s="12">
        <f>Cp*RhoP/(J2528*RhoA)*dP/1000*MassivSS</f>
        <v>0.31817695882167274</v>
      </c>
      <c r="J2528" s="24">
        <f>IF(H2528&lt;600,425+0.773*H2528-1.69/1000*H2528^2+2.22/1000^2*H2528^3,IF(H2528&lt;735,666+13002/(738-H2528),IF(H2528&lt;900,545+17820/(H2528-731),650)))</f>
        <v>890.23465248369462</v>
      </c>
      <c r="K2528" s="12">
        <f>LambdaP*MassivSS/(dP/1000)/(J2528*RhoA)/(1+I2528/3)*(D2528-H2528)*DeltaT-(EXP(I2528/10)-1)*(D2528-D2527)</f>
        <v>0.14863321079007633</v>
      </c>
      <c r="L2528" s="24">
        <f>L2527+IF(Limit=Oui,MAX(0,O2527),O2527)</f>
        <v>680.01609851115472</v>
      </c>
      <c r="M2528" s="12">
        <f>Cp*RhoP/(N2528*RhoA)*dP/1000*MassivW</f>
        <v>0.31817695882167274</v>
      </c>
      <c r="N2528" s="24">
        <f>IF(L2528&lt;600,425+0.773*L2528-1.69/1000*L2528^2+2.22/1000^2*L2528^3,IF(L2528&lt;735,666+13002/(738-L2528),IF(L2528&lt;900,545+17820/(L2528-731),650)))</f>
        <v>890.23465248369462</v>
      </c>
      <c r="O2528" s="12">
        <f>LambdaP*MassivW/(dP/1000)/(N2528*RhoA)/(1+M2528/3)*(D2528-L2528)*DeltaT-(EXP(M2528/10)-1)*(D2528-D2527)</f>
        <v>0.14863321079007633</v>
      </c>
      <c r="P2528" s="24">
        <f>P2527+IF(Limit=Oui,MAX(0,S2527),S2527)</f>
        <v>680.01609851115472</v>
      </c>
      <c r="Q2528" s="12">
        <f>Cp*RhoP/(R2528*RhoA)*dP/1000*MassivSI</f>
        <v>0.31817695882167274</v>
      </c>
      <c r="R2528" s="24">
        <f>IF(P2528&lt;600,425+0.773*P2528-1.69/1000*P2528^2+2.22/1000^2*P2528^3,IF(P2528&lt;735,666+13002/(738-P2528),IF(P2528&lt;900,545+17820/(P2528-731),650)))</f>
        <v>890.23465248369462</v>
      </c>
      <c r="S2528" s="12">
        <f>LambdaP*MassivSI/(dP/1000)/(R2528*RhoA)/(1+Q2528/3)*(D2528-P2528)*DeltaT-(EXP(Q2528/10)-1)*(D2528-D2527)</f>
        <v>0.14863321079007633</v>
      </c>
    </row>
    <row r="2529" spans="2:19" x14ac:dyDescent="0.25">
      <c r="B2529" s="3">
        <f t="shared" si="156"/>
        <v>12555</v>
      </c>
      <c r="C2529" s="14">
        <f t="shared" si="157"/>
        <v>209.25</v>
      </c>
      <c r="D2529" s="11">
        <f t="shared" si="158"/>
        <v>1132.2851099236379</v>
      </c>
      <c r="E2529" s="11">
        <f t="shared" si="159"/>
        <v>680.1647317219448</v>
      </c>
      <c r="F2529" s="11">
        <f>L2529</f>
        <v>680.1647317219448</v>
      </c>
      <c r="G2529" s="11">
        <f>P2529</f>
        <v>680.1647317219448</v>
      </c>
      <c r="H2529" s="24">
        <f>H2528+IF(Limit=Oui,MAX(0,K2528),K2528)</f>
        <v>680.1647317219448</v>
      </c>
      <c r="I2529" s="12">
        <f>Cp*RhoP/(J2529*RhoA)*dP/1000*MassivSS</f>
        <v>0.3179711286547845</v>
      </c>
      <c r="J2529" s="24">
        <f>IF(H2529&lt;600,425+0.773*H2529-1.69/1000*H2529^2+2.22/1000^2*H2529^3,IF(H2529&lt;735,666+13002/(738-H2529),IF(H2529&lt;900,545+17820/(H2529-731),650)))</f>
        <v>890.81092224713393</v>
      </c>
      <c r="K2529" s="12">
        <f>LambdaP*MassivSS/(dP/1000)/(J2529*RhoA)/(1+I2529/3)*(D2529-H2529)*DeltaT-(EXP(I2529/10)-1)*(D2529-D2528)</f>
        <v>0.14851757005127655</v>
      </c>
      <c r="L2529" s="24">
        <f>L2528+IF(Limit=Oui,MAX(0,O2528),O2528)</f>
        <v>680.1647317219448</v>
      </c>
      <c r="M2529" s="12">
        <f>Cp*RhoP/(N2529*RhoA)*dP/1000*MassivW</f>
        <v>0.3179711286547845</v>
      </c>
      <c r="N2529" s="24">
        <f>IF(L2529&lt;600,425+0.773*L2529-1.69/1000*L2529^2+2.22/1000^2*L2529^3,IF(L2529&lt;735,666+13002/(738-L2529),IF(L2529&lt;900,545+17820/(L2529-731),650)))</f>
        <v>890.81092224713393</v>
      </c>
      <c r="O2529" s="12">
        <f>LambdaP*MassivW/(dP/1000)/(N2529*RhoA)/(1+M2529/3)*(D2529-L2529)*DeltaT-(EXP(M2529/10)-1)*(D2529-D2528)</f>
        <v>0.14851757005127655</v>
      </c>
      <c r="P2529" s="24">
        <f>P2528+IF(Limit=Oui,MAX(0,S2528),S2528)</f>
        <v>680.1647317219448</v>
      </c>
      <c r="Q2529" s="12">
        <f>Cp*RhoP/(R2529*RhoA)*dP/1000*MassivSI</f>
        <v>0.3179711286547845</v>
      </c>
      <c r="R2529" s="24">
        <f>IF(P2529&lt;600,425+0.773*P2529-1.69/1000*P2529^2+2.22/1000^2*P2529^3,IF(P2529&lt;735,666+13002/(738-P2529),IF(P2529&lt;900,545+17820/(P2529-731),650)))</f>
        <v>890.81092224713393</v>
      </c>
      <c r="S2529" s="12">
        <f>LambdaP*MassivSI/(dP/1000)/(R2529*RhoA)/(1+Q2529/3)*(D2529-P2529)*DeltaT-(EXP(Q2529/10)-1)*(D2529-D2528)</f>
        <v>0.14851757005127655</v>
      </c>
    </row>
    <row r="2530" spans="2:19" x14ac:dyDescent="0.25">
      <c r="B2530" s="3">
        <f t="shared" si="156"/>
        <v>12560</v>
      </c>
      <c r="C2530" s="14">
        <f t="shared" si="157"/>
        <v>209.33333333333334</v>
      </c>
      <c r="D2530" s="11">
        <f t="shared" si="158"/>
        <v>1132.3447325254024</v>
      </c>
      <c r="E2530" s="11">
        <f t="shared" si="159"/>
        <v>680.31324929199604</v>
      </c>
      <c r="F2530" s="11">
        <f>L2530</f>
        <v>680.31324929199604</v>
      </c>
      <c r="G2530" s="11">
        <f>P2530</f>
        <v>680.31324929199604</v>
      </c>
      <c r="H2530" s="24">
        <f>H2529+IF(Limit=Oui,MAX(0,K2529),K2529)</f>
        <v>680.31324929199604</v>
      </c>
      <c r="I2530" s="12">
        <f>Cp*RhoP/(J2530*RhoA)*dP/1000*MassivSS</f>
        <v>0.3177646670793362</v>
      </c>
      <c r="J2530" s="24">
        <f>IF(H2530&lt;600,425+0.773*H2530-1.69/1000*H2530^2+2.22/1000^2*H2530^3,IF(H2530&lt;735,666+13002/(738-H2530),IF(H2530&lt;900,545+17820/(H2530-731),650)))</f>
        <v>891.38970977604379</v>
      </c>
      <c r="K2530" s="12">
        <f>LambdaP*MassivSS/(dP/1000)/(J2530*RhoA)/(1+I2530/3)*(D2530-H2530)*DeltaT-(EXP(I2530/10)-1)*(D2530-D2529)</f>
        <v>0.14840171575845773</v>
      </c>
      <c r="L2530" s="24">
        <f>L2529+IF(Limit=Oui,MAX(0,O2529),O2529)</f>
        <v>680.31324929199604</v>
      </c>
      <c r="M2530" s="12">
        <f>Cp*RhoP/(N2530*RhoA)*dP/1000*MassivW</f>
        <v>0.3177646670793362</v>
      </c>
      <c r="N2530" s="24">
        <f>IF(L2530&lt;600,425+0.773*L2530-1.69/1000*L2530^2+2.22/1000^2*L2530^3,IF(L2530&lt;735,666+13002/(738-L2530),IF(L2530&lt;900,545+17820/(L2530-731),650)))</f>
        <v>891.38970977604379</v>
      </c>
      <c r="O2530" s="12">
        <f>LambdaP*MassivW/(dP/1000)/(N2530*RhoA)/(1+M2530/3)*(D2530-L2530)*DeltaT-(EXP(M2530/10)-1)*(D2530-D2529)</f>
        <v>0.14840171575845773</v>
      </c>
      <c r="P2530" s="24">
        <f>P2529+IF(Limit=Oui,MAX(0,S2529),S2529)</f>
        <v>680.31324929199604</v>
      </c>
      <c r="Q2530" s="12">
        <f>Cp*RhoP/(R2530*RhoA)*dP/1000*MassivSI</f>
        <v>0.3177646670793362</v>
      </c>
      <c r="R2530" s="24">
        <f>IF(P2530&lt;600,425+0.773*P2530-1.69/1000*P2530^2+2.22/1000^2*P2530^3,IF(P2530&lt;735,666+13002/(738-P2530),IF(P2530&lt;900,545+17820/(P2530-731),650)))</f>
        <v>891.38970977604379</v>
      </c>
      <c r="S2530" s="12">
        <f>LambdaP*MassivSI/(dP/1000)/(R2530*RhoA)/(1+Q2530/3)*(D2530-P2530)*DeltaT-(EXP(Q2530/10)-1)*(D2530-D2529)</f>
        <v>0.14840171575845773</v>
      </c>
    </row>
    <row r="2531" spans="2:19" x14ac:dyDescent="0.25">
      <c r="B2531" s="3">
        <f t="shared" si="156"/>
        <v>12565</v>
      </c>
      <c r="C2531" s="14">
        <f t="shared" si="157"/>
        <v>209.41666666666666</v>
      </c>
      <c r="D2531" s="11">
        <f t="shared" si="158"/>
        <v>1132.404331410936</v>
      </c>
      <c r="E2531" s="11">
        <f t="shared" si="159"/>
        <v>680.46165100775454</v>
      </c>
      <c r="F2531" s="11">
        <f>L2531</f>
        <v>680.46165100775454</v>
      </c>
      <c r="G2531" s="11">
        <f>P2531</f>
        <v>680.46165100775454</v>
      </c>
      <c r="H2531" s="24">
        <f>H2530+IF(Limit=Oui,MAX(0,K2530),K2530)</f>
        <v>680.46165100775454</v>
      </c>
      <c r="I2531" s="12">
        <f>Cp*RhoP/(J2531*RhoA)*dP/1000*MassivSS</f>
        <v>0.3175575716726961</v>
      </c>
      <c r="J2531" s="24">
        <f>IF(H2531&lt;600,425+0.773*H2531-1.69/1000*H2531^2+2.22/1000^2*H2531^3,IF(H2531&lt;735,666+13002/(738-H2531),IF(H2531&lt;900,545+17820/(H2531-731),650)))</f>
        <v>891.97103023849888</v>
      </c>
      <c r="K2531" s="12">
        <f>LambdaP*MassivSS/(dP/1000)/(J2531*RhoA)/(1+I2531/3)*(D2531-H2531)*DeltaT-(EXP(I2531/10)-1)*(D2531-D2530)</f>
        <v>0.14828564697370347</v>
      </c>
      <c r="L2531" s="24">
        <f>L2530+IF(Limit=Oui,MAX(0,O2530),O2530)</f>
        <v>680.46165100775454</v>
      </c>
      <c r="M2531" s="12">
        <f>Cp*RhoP/(N2531*RhoA)*dP/1000*MassivW</f>
        <v>0.3175575716726961</v>
      </c>
      <c r="N2531" s="24">
        <f>IF(L2531&lt;600,425+0.773*L2531-1.69/1000*L2531^2+2.22/1000^2*L2531^3,IF(L2531&lt;735,666+13002/(738-L2531),IF(L2531&lt;900,545+17820/(L2531-731),650)))</f>
        <v>891.97103023849888</v>
      </c>
      <c r="O2531" s="12">
        <f>LambdaP*MassivW/(dP/1000)/(N2531*RhoA)/(1+M2531/3)*(D2531-L2531)*DeltaT-(EXP(M2531/10)-1)*(D2531-D2530)</f>
        <v>0.14828564697370347</v>
      </c>
      <c r="P2531" s="24">
        <f>P2530+IF(Limit=Oui,MAX(0,S2530),S2530)</f>
        <v>680.46165100775454</v>
      </c>
      <c r="Q2531" s="12">
        <f>Cp*RhoP/(R2531*RhoA)*dP/1000*MassivSI</f>
        <v>0.3175575716726961</v>
      </c>
      <c r="R2531" s="24">
        <f>IF(P2531&lt;600,425+0.773*P2531-1.69/1000*P2531^2+2.22/1000^2*P2531^3,IF(P2531&lt;735,666+13002/(738-P2531),IF(P2531&lt;900,545+17820/(P2531-731),650)))</f>
        <v>891.97103023849888</v>
      </c>
      <c r="S2531" s="12">
        <f>LambdaP*MassivSI/(dP/1000)/(R2531*RhoA)/(1+Q2531/3)*(D2531-P2531)*DeltaT-(EXP(Q2531/10)-1)*(D2531-D2530)</f>
        <v>0.14828564697370347</v>
      </c>
    </row>
    <row r="2532" spans="2:19" x14ac:dyDescent="0.25">
      <c r="B2532" s="3">
        <f t="shared" si="156"/>
        <v>12570</v>
      </c>
      <c r="C2532" s="14">
        <f t="shared" si="157"/>
        <v>209.5</v>
      </c>
      <c r="D2532" s="11">
        <f t="shared" si="158"/>
        <v>1132.4639065990996</v>
      </c>
      <c r="E2532" s="11">
        <f t="shared" si="159"/>
        <v>680.60993665472824</v>
      </c>
      <c r="F2532" s="11">
        <f>L2532</f>
        <v>680.60993665472824</v>
      </c>
      <c r="G2532" s="11">
        <f>P2532</f>
        <v>680.60993665472824</v>
      </c>
      <c r="H2532" s="24">
        <f>H2531+IF(Limit=Oui,MAX(0,K2531),K2531)</f>
        <v>680.60993665472824</v>
      </c>
      <c r="I2532" s="12">
        <f>Cp*RhoP/(J2532*RhoA)*dP/1000*MassivSS</f>
        <v>0.31734984000286914</v>
      </c>
      <c r="J2532" s="24">
        <f>IF(H2532&lt;600,425+0.773*H2532-1.69/1000*H2532^2+2.22/1000^2*H2532^3,IF(H2532&lt;735,666+13002/(738-H2532),IF(H2532&lt;900,545+17820/(H2532-731),650)))</f>
        <v>892.55489891650745</v>
      </c>
      <c r="K2532" s="12">
        <f>LambdaP*MassivSS/(dP/1000)/(J2532*RhoA)/(1+I2532/3)*(D2532-H2532)*DeltaT-(EXP(I2532/10)-1)*(D2532-D2531)</f>
        <v>0.14816936275486475</v>
      </c>
      <c r="L2532" s="24">
        <f>L2531+IF(Limit=Oui,MAX(0,O2531),O2531)</f>
        <v>680.60993665472824</v>
      </c>
      <c r="M2532" s="12">
        <f>Cp*RhoP/(N2532*RhoA)*dP/1000*MassivW</f>
        <v>0.31734984000286914</v>
      </c>
      <c r="N2532" s="24">
        <f>IF(L2532&lt;600,425+0.773*L2532-1.69/1000*L2532^2+2.22/1000^2*L2532^3,IF(L2532&lt;735,666+13002/(738-L2532),IF(L2532&lt;900,545+17820/(L2532-731),650)))</f>
        <v>892.55489891650745</v>
      </c>
      <c r="O2532" s="12">
        <f>LambdaP*MassivW/(dP/1000)/(N2532*RhoA)/(1+M2532/3)*(D2532-L2532)*DeltaT-(EXP(M2532/10)-1)*(D2532-D2531)</f>
        <v>0.14816936275486475</v>
      </c>
      <c r="P2532" s="24">
        <f>P2531+IF(Limit=Oui,MAX(0,S2531),S2531)</f>
        <v>680.60993665472824</v>
      </c>
      <c r="Q2532" s="12">
        <f>Cp*RhoP/(R2532*RhoA)*dP/1000*MassivSI</f>
        <v>0.31734984000286914</v>
      </c>
      <c r="R2532" s="24">
        <f>IF(P2532&lt;600,425+0.773*P2532-1.69/1000*P2532^2+2.22/1000^2*P2532^3,IF(P2532&lt;735,666+13002/(738-P2532),IF(P2532&lt;900,545+17820/(P2532-731),650)))</f>
        <v>892.55489891650745</v>
      </c>
      <c r="S2532" s="12">
        <f>LambdaP*MassivSI/(dP/1000)/(R2532*RhoA)/(1+Q2532/3)*(D2532-P2532)*DeltaT-(EXP(Q2532/10)-1)*(D2532-D2531)</f>
        <v>0.14816936275486475</v>
      </c>
    </row>
    <row r="2533" spans="2:19" x14ac:dyDescent="0.25">
      <c r="B2533" s="3">
        <f t="shared" si="156"/>
        <v>12575</v>
      </c>
      <c r="C2533" s="14">
        <f t="shared" si="157"/>
        <v>209.58333333333334</v>
      </c>
      <c r="D2533" s="11">
        <f t="shared" si="158"/>
        <v>1132.5234581087295</v>
      </c>
      <c r="E2533" s="11">
        <f t="shared" si="159"/>
        <v>680.7581060174831</v>
      </c>
      <c r="F2533" s="11">
        <f>L2533</f>
        <v>680.7581060174831</v>
      </c>
      <c r="G2533" s="11">
        <f>P2533</f>
        <v>680.7581060174831</v>
      </c>
      <c r="H2533" s="24">
        <f>H2532+IF(Limit=Oui,MAX(0,K2532),K2532)</f>
        <v>680.7581060174831</v>
      </c>
      <c r="I2533" s="12">
        <f>Cp*RhoP/(J2533*RhoA)*dP/1000*MassivSS</f>
        <v>0.31714146962847922</v>
      </c>
      <c r="J2533" s="24">
        <f>IF(H2533&lt;600,425+0.773*H2533-1.69/1000*H2533^2+2.22/1000^2*H2533^3,IF(H2533&lt;735,666+13002/(738-H2533),IF(H2533&lt;900,545+17820/(H2533-731),650)))</f>
        <v>893.14133120702013</v>
      </c>
      <c r="K2533" s="12">
        <f>LambdaP*MassivSS/(dP/1000)/(J2533*RhoA)/(1+I2533/3)*(D2533-H2533)*DeltaT-(EXP(I2533/10)-1)*(D2533-D2532)</f>
        <v>0.14805286215571445</v>
      </c>
      <c r="L2533" s="24">
        <f>L2532+IF(Limit=Oui,MAX(0,O2532),O2532)</f>
        <v>680.7581060174831</v>
      </c>
      <c r="M2533" s="12">
        <f>Cp*RhoP/(N2533*RhoA)*dP/1000*MassivW</f>
        <v>0.31714146962847922</v>
      </c>
      <c r="N2533" s="24">
        <f>IF(L2533&lt;600,425+0.773*L2533-1.69/1000*L2533^2+2.22/1000^2*L2533^3,IF(L2533&lt;735,666+13002/(738-L2533),IF(L2533&lt;900,545+17820/(L2533-731),650)))</f>
        <v>893.14133120702013</v>
      </c>
      <c r="O2533" s="12">
        <f>LambdaP*MassivW/(dP/1000)/(N2533*RhoA)/(1+M2533/3)*(D2533-L2533)*DeltaT-(EXP(M2533/10)-1)*(D2533-D2532)</f>
        <v>0.14805286215571445</v>
      </c>
      <c r="P2533" s="24">
        <f>P2532+IF(Limit=Oui,MAX(0,S2532),S2532)</f>
        <v>680.7581060174831</v>
      </c>
      <c r="Q2533" s="12">
        <f>Cp*RhoP/(R2533*RhoA)*dP/1000*MassivSI</f>
        <v>0.31714146962847922</v>
      </c>
      <c r="R2533" s="24">
        <f>IF(P2533&lt;600,425+0.773*P2533-1.69/1000*P2533^2+2.22/1000^2*P2533^3,IF(P2533&lt;735,666+13002/(738-P2533),IF(P2533&lt;900,545+17820/(P2533-731),650)))</f>
        <v>893.14133120702013</v>
      </c>
      <c r="S2533" s="12">
        <f>LambdaP*MassivSI/(dP/1000)/(R2533*RhoA)/(1+Q2533/3)*(D2533-P2533)*DeltaT-(EXP(Q2533/10)-1)*(D2533-D2532)</f>
        <v>0.14805286215571445</v>
      </c>
    </row>
    <row r="2534" spans="2:19" x14ac:dyDescent="0.25">
      <c r="B2534" s="3">
        <f t="shared" si="156"/>
        <v>12580</v>
      </c>
      <c r="C2534" s="14">
        <f t="shared" si="157"/>
        <v>209.66666666666666</v>
      </c>
      <c r="D2534" s="11">
        <f t="shared" si="158"/>
        <v>1132.5829859586411</v>
      </c>
      <c r="E2534" s="11">
        <f t="shared" si="159"/>
        <v>680.90615887963884</v>
      </c>
      <c r="F2534" s="11">
        <f>L2534</f>
        <v>680.90615887963884</v>
      </c>
      <c r="G2534" s="11">
        <f>P2534</f>
        <v>680.90615887963884</v>
      </c>
      <c r="H2534" s="24">
        <f>H2533+IF(Limit=Oui,MAX(0,K2533),K2533)</f>
        <v>680.90615887963884</v>
      </c>
      <c r="I2534" s="12">
        <f>Cp*RhoP/(J2534*RhoA)*dP/1000*MassivSS</f>
        <v>0.31693245809875198</v>
      </c>
      <c r="J2534" s="24">
        <f>IF(H2534&lt;600,425+0.773*H2534-1.69/1000*H2534^2+2.22/1000^2*H2534^3,IF(H2534&lt;735,666+13002/(738-H2534),IF(H2534&lt;900,545+17820/(H2534-731),650)))</f>
        <v>893.73034262294789</v>
      </c>
      <c r="K2534" s="12">
        <f>LambdaP*MassivSS/(dP/1000)/(J2534*RhoA)/(1+I2534/3)*(D2534-H2534)*DeltaT-(EXP(I2534/10)-1)*(D2534-D2533)</f>
        <v>0.14793614422575191</v>
      </c>
      <c r="L2534" s="24">
        <f>L2533+IF(Limit=Oui,MAX(0,O2533),O2533)</f>
        <v>680.90615887963884</v>
      </c>
      <c r="M2534" s="12">
        <f>Cp*RhoP/(N2534*RhoA)*dP/1000*MassivW</f>
        <v>0.31693245809875198</v>
      </c>
      <c r="N2534" s="24">
        <f>IF(L2534&lt;600,425+0.773*L2534-1.69/1000*L2534^2+2.22/1000^2*L2534^3,IF(L2534&lt;735,666+13002/(738-L2534),IF(L2534&lt;900,545+17820/(L2534-731),650)))</f>
        <v>893.73034262294789</v>
      </c>
      <c r="O2534" s="12">
        <f>LambdaP*MassivW/(dP/1000)/(N2534*RhoA)/(1+M2534/3)*(D2534-L2534)*DeltaT-(EXP(M2534/10)-1)*(D2534-D2533)</f>
        <v>0.14793614422575191</v>
      </c>
      <c r="P2534" s="24">
        <f>P2533+IF(Limit=Oui,MAX(0,S2533),S2533)</f>
        <v>680.90615887963884</v>
      </c>
      <c r="Q2534" s="12">
        <f>Cp*RhoP/(R2534*RhoA)*dP/1000*MassivSI</f>
        <v>0.31693245809875198</v>
      </c>
      <c r="R2534" s="24">
        <f>IF(P2534&lt;600,425+0.773*P2534-1.69/1000*P2534^2+2.22/1000^2*P2534^3,IF(P2534&lt;735,666+13002/(738-P2534),IF(P2534&lt;900,545+17820/(P2534-731),650)))</f>
        <v>893.73034262294789</v>
      </c>
      <c r="S2534" s="12">
        <f>LambdaP*MassivSI/(dP/1000)/(R2534*RhoA)/(1+Q2534/3)*(D2534-P2534)*DeltaT-(EXP(Q2534/10)-1)*(D2534-D2533)</f>
        <v>0.14793614422575191</v>
      </c>
    </row>
    <row r="2535" spans="2:19" x14ac:dyDescent="0.25">
      <c r="B2535" s="3">
        <f t="shared" si="156"/>
        <v>12585</v>
      </c>
      <c r="C2535" s="14">
        <f t="shared" si="157"/>
        <v>209.75</v>
      </c>
      <c r="D2535" s="11">
        <f t="shared" si="158"/>
        <v>1132.6424901676266</v>
      </c>
      <c r="E2535" s="11">
        <f t="shared" si="159"/>
        <v>681.05409502386453</v>
      </c>
      <c r="F2535" s="11">
        <f>L2535</f>
        <v>681.05409502386453</v>
      </c>
      <c r="G2535" s="11">
        <f>P2535</f>
        <v>681.05409502386453</v>
      </c>
      <c r="H2535" s="24">
        <f>H2534+IF(Limit=Oui,MAX(0,K2534),K2534)</f>
        <v>681.05409502386453</v>
      </c>
      <c r="I2535" s="12">
        <f>Cp*RhoP/(J2535*RhoA)*dP/1000*MassivSS</f>
        <v>0.31672280295349825</v>
      </c>
      <c r="J2535" s="24">
        <f>IF(H2535&lt;600,425+0.773*H2535-1.69/1000*H2535^2+2.22/1000^2*H2535^3,IF(H2535&lt;735,666+13002/(738-H2535),IF(H2535&lt;900,545+17820/(H2535-731),650)))</f>
        <v>894.32194879418978</v>
      </c>
      <c r="K2535" s="12">
        <f>LambdaP*MassivSS/(dP/1000)/(J2535*RhoA)/(1+I2535/3)*(D2535-H2535)*DeltaT-(EXP(I2535/10)-1)*(D2535-D2534)</f>
        <v>0.1478192080103217</v>
      </c>
      <c r="L2535" s="24">
        <f>L2534+IF(Limit=Oui,MAX(0,O2534),O2534)</f>
        <v>681.05409502386453</v>
      </c>
      <c r="M2535" s="12">
        <f>Cp*RhoP/(N2535*RhoA)*dP/1000*MassivW</f>
        <v>0.31672280295349825</v>
      </c>
      <c r="N2535" s="24">
        <f>IF(L2535&lt;600,425+0.773*L2535-1.69/1000*L2535^2+2.22/1000^2*L2535^3,IF(L2535&lt;735,666+13002/(738-L2535),IF(L2535&lt;900,545+17820/(L2535-731),650)))</f>
        <v>894.32194879418978</v>
      </c>
      <c r="O2535" s="12">
        <f>LambdaP*MassivW/(dP/1000)/(N2535*RhoA)/(1+M2535/3)*(D2535-L2535)*DeltaT-(EXP(M2535/10)-1)*(D2535-D2534)</f>
        <v>0.1478192080103217</v>
      </c>
      <c r="P2535" s="24">
        <f>P2534+IF(Limit=Oui,MAX(0,S2534),S2534)</f>
        <v>681.05409502386453</v>
      </c>
      <c r="Q2535" s="12">
        <f>Cp*RhoP/(R2535*RhoA)*dP/1000*MassivSI</f>
        <v>0.31672280295349825</v>
      </c>
      <c r="R2535" s="24">
        <f>IF(P2535&lt;600,425+0.773*P2535-1.69/1000*P2535^2+2.22/1000^2*P2535^3,IF(P2535&lt;735,666+13002/(738-P2535),IF(P2535&lt;900,545+17820/(P2535-731),650)))</f>
        <v>894.32194879418978</v>
      </c>
      <c r="S2535" s="12">
        <f>LambdaP*MassivSI/(dP/1000)/(R2535*RhoA)/(1+Q2535/3)*(D2535-P2535)*DeltaT-(EXP(Q2535/10)-1)*(D2535-D2534)</f>
        <v>0.1478192080103217</v>
      </c>
    </row>
    <row r="2536" spans="2:19" x14ac:dyDescent="0.25">
      <c r="B2536" s="3">
        <f t="shared" si="156"/>
        <v>12590</v>
      </c>
      <c r="C2536" s="14">
        <f t="shared" si="157"/>
        <v>209.83333333333334</v>
      </c>
      <c r="D2536" s="11">
        <f t="shared" si="158"/>
        <v>1132.7019707544566</v>
      </c>
      <c r="E2536" s="11">
        <f t="shared" si="159"/>
        <v>681.20191423187487</v>
      </c>
      <c r="F2536" s="11">
        <f>L2536</f>
        <v>681.20191423187487</v>
      </c>
      <c r="G2536" s="11">
        <f>P2536</f>
        <v>681.20191423187487</v>
      </c>
      <c r="H2536" s="24">
        <f>H2535+IF(Limit=Oui,MAX(0,K2535),K2535)</f>
        <v>681.20191423187487</v>
      </c>
      <c r="I2536" s="12">
        <f>Cp*RhoP/(J2536*RhoA)*dP/1000*MassivSS</f>
        <v>0.31651250172309703</v>
      </c>
      <c r="J2536" s="24">
        <f>IF(H2536&lt;600,425+0.773*H2536-1.69/1000*H2536^2+2.22/1000^2*H2536^3,IF(H2536&lt;735,666+13002/(738-H2536),IF(H2536&lt;900,545+17820/(H2536-731),650)))</f>
        <v>894.91616546867272</v>
      </c>
      <c r="K2536" s="12">
        <f>LambdaP*MassivSS/(dP/1000)/(J2536*RhoA)/(1+I2536/3)*(D2536-H2536)*DeltaT-(EXP(I2536/10)-1)*(D2536-D2535)</f>
        <v>0.1477020525505352</v>
      </c>
      <c r="L2536" s="24">
        <f>L2535+IF(Limit=Oui,MAX(0,O2535),O2535)</f>
        <v>681.20191423187487</v>
      </c>
      <c r="M2536" s="12">
        <f>Cp*RhoP/(N2536*RhoA)*dP/1000*MassivW</f>
        <v>0.31651250172309703</v>
      </c>
      <c r="N2536" s="24">
        <f>IF(L2536&lt;600,425+0.773*L2536-1.69/1000*L2536^2+2.22/1000^2*L2536^3,IF(L2536&lt;735,666+13002/(738-L2536),IF(L2536&lt;900,545+17820/(L2536-731),650)))</f>
        <v>894.91616546867272</v>
      </c>
      <c r="O2536" s="12">
        <f>LambdaP*MassivW/(dP/1000)/(N2536*RhoA)/(1+M2536/3)*(D2536-L2536)*DeltaT-(EXP(M2536/10)-1)*(D2536-D2535)</f>
        <v>0.1477020525505352</v>
      </c>
      <c r="P2536" s="24">
        <f>P2535+IF(Limit=Oui,MAX(0,S2535),S2535)</f>
        <v>681.20191423187487</v>
      </c>
      <c r="Q2536" s="12">
        <f>Cp*RhoP/(R2536*RhoA)*dP/1000*MassivSI</f>
        <v>0.31651250172309703</v>
      </c>
      <c r="R2536" s="24">
        <f>IF(P2536&lt;600,425+0.773*P2536-1.69/1000*P2536^2+2.22/1000^2*P2536^3,IF(P2536&lt;735,666+13002/(738-P2536),IF(P2536&lt;900,545+17820/(P2536-731),650)))</f>
        <v>894.91616546867272</v>
      </c>
      <c r="S2536" s="12">
        <f>LambdaP*MassivSI/(dP/1000)/(R2536*RhoA)/(1+Q2536/3)*(D2536-P2536)*DeltaT-(EXP(Q2536/10)-1)*(D2536-D2535)</f>
        <v>0.1477020525505352</v>
      </c>
    </row>
    <row r="2537" spans="2:19" x14ac:dyDescent="0.25">
      <c r="B2537" s="3">
        <f t="shared" si="156"/>
        <v>12595</v>
      </c>
      <c r="C2537" s="14">
        <f t="shared" si="157"/>
        <v>209.91666666666666</v>
      </c>
      <c r="D2537" s="11">
        <f t="shared" si="158"/>
        <v>1132.7614277378784</v>
      </c>
      <c r="E2537" s="11">
        <f t="shared" si="159"/>
        <v>681.34961628442545</v>
      </c>
      <c r="F2537" s="11">
        <f>L2537</f>
        <v>681.34961628442545</v>
      </c>
      <c r="G2537" s="11">
        <f>P2537</f>
        <v>681.34961628442545</v>
      </c>
      <c r="H2537" s="24">
        <f>H2536+IF(Limit=Oui,MAX(0,K2536),K2536)</f>
        <v>681.34961628442545</v>
      </c>
      <c r="I2537" s="12">
        <f>Cp*RhoP/(J2537*RhoA)*dP/1000*MassivSS</f>
        <v>0.31630155192848036</v>
      </c>
      <c r="J2537" s="24">
        <f>IF(H2537&lt;600,425+0.773*H2537-1.69/1000*H2537^2+2.22/1000^2*H2537^3,IF(H2537&lt;735,666+13002/(738-H2537),IF(H2537&lt;900,545+17820/(H2537-731),650)))</f>
        <v>895.51300851339931</v>
      </c>
      <c r="K2537" s="12">
        <f>LambdaP*MassivSS/(dP/1000)/(J2537*RhoA)/(1+I2537/3)*(D2537-H2537)*DeltaT-(EXP(I2537/10)-1)*(D2537-D2536)</f>
        <v>0.14758467688330854</v>
      </c>
      <c r="L2537" s="24">
        <f>L2536+IF(Limit=Oui,MAX(0,O2536),O2536)</f>
        <v>681.34961628442545</v>
      </c>
      <c r="M2537" s="12">
        <f>Cp*RhoP/(N2537*RhoA)*dP/1000*MassivW</f>
        <v>0.31630155192848036</v>
      </c>
      <c r="N2537" s="24">
        <f>IF(L2537&lt;600,425+0.773*L2537-1.69/1000*L2537^2+2.22/1000^2*L2537^3,IF(L2537&lt;735,666+13002/(738-L2537),IF(L2537&lt;900,545+17820/(L2537-731),650)))</f>
        <v>895.51300851339931</v>
      </c>
      <c r="O2537" s="12">
        <f>LambdaP*MassivW/(dP/1000)/(N2537*RhoA)/(1+M2537/3)*(D2537-L2537)*DeltaT-(EXP(M2537/10)-1)*(D2537-D2536)</f>
        <v>0.14758467688330854</v>
      </c>
      <c r="P2537" s="24">
        <f>P2536+IF(Limit=Oui,MAX(0,S2536),S2536)</f>
        <v>681.34961628442545</v>
      </c>
      <c r="Q2537" s="12">
        <f>Cp*RhoP/(R2537*RhoA)*dP/1000*MassivSI</f>
        <v>0.31630155192848036</v>
      </c>
      <c r="R2537" s="24">
        <f>IF(P2537&lt;600,425+0.773*P2537-1.69/1000*P2537^2+2.22/1000^2*P2537^3,IF(P2537&lt;735,666+13002/(738-P2537),IF(P2537&lt;900,545+17820/(P2537-731),650)))</f>
        <v>895.51300851339931</v>
      </c>
      <c r="S2537" s="12">
        <f>LambdaP*MassivSI/(dP/1000)/(R2537*RhoA)/(1+Q2537/3)*(D2537-P2537)*DeltaT-(EXP(Q2537/10)-1)*(D2537-D2536)</f>
        <v>0.14758467688330854</v>
      </c>
    </row>
    <row r="2538" spans="2:19" x14ac:dyDescent="0.25">
      <c r="B2538" s="3">
        <f t="shared" si="156"/>
        <v>12600</v>
      </c>
      <c r="C2538" s="14">
        <f t="shared" si="157"/>
        <v>210</v>
      </c>
      <c r="D2538" s="11">
        <f t="shared" si="158"/>
        <v>1132.8208611366174</v>
      </c>
      <c r="E2538" s="11">
        <f t="shared" si="159"/>
        <v>681.49720096130875</v>
      </c>
      <c r="F2538" s="11">
        <f>L2538</f>
        <v>681.49720096130875</v>
      </c>
      <c r="G2538" s="11">
        <f>P2538</f>
        <v>681.49720096130875</v>
      </c>
      <c r="H2538" s="24">
        <f>H2537+IF(Limit=Oui,MAX(0,K2537),K2537)</f>
        <v>681.49720096130875</v>
      </c>
      <c r="I2538" s="12">
        <f>Cp*RhoP/(J2538*RhoA)*dP/1000*MassivSS</f>
        <v>0.31608995108111704</v>
      </c>
      <c r="J2538" s="24">
        <f>IF(H2538&lt;600,425+0.773*H2538-1.69/1000*H2538^2+2.22/1000^2*H2538^3,IF(H2538&lt;735,666+13002/(738-H2538),IF(H2538&lt;900,545+17820/(H2538-731),650)))</f>
        <v>896.1124939155078</v>
      </c>
      <c r="K2538" s="12">
        <f>LambdaP*MassivSS/(dP/1000)/(J2538*RhoA)/(1+I2538/3)*(D2538-H2538)*DeltaT-(EXP(I2538/10)-1)*(D2538-D2537)</f>
        <v>0.14746708004129216</v>
      </c>
      <c r="L2538" s="24">
        <f>L2537+IF(Limit=Oui,MAX(0,O2537),O2537)</f>
        <v>681.49720096130875</v>
      </c>
      <c r="M2538" s="12">
        <f>Cp*RhoP/(N2538*RhoA)*dP/1000*MassivW</f>
        <v>0.31608995108111704</v>
      </c>
      <c r="N2538" s="24">
        <f>IF(L2538&lt;600,425+0.773*L2538-1.69/1000*L2538^2+2.22/1000^2*L2538^3,IF(L2538&lt;735,666+13002/(738-L2538),IF(L2538&lt;900,545+17820/(L2538-731),650)))</f>
        <v>896.1124939155078</v>
      </c>
      <c r="O2538" s="12">
        <f>LambdaP*MassivW/(dP/1000)/(N2538*RhoA)/(1+M2538/3)*(D2538-L2538)*DeltaT-(EXP(M2538/10)-1)*(D2538-D2537)</f>
        <v>0.14746708004129216</v>
      </c>
      <c r="P2538" s="24">
        <f>P2537+IF(Limit=Oui,MAX(0,S2537),S2537)</f>
        <v>681.49720096130875</v>
      </c>
      <c r="Q2538" s="12">
        <f>Cp*RhoP/(R2538*RhoA)*dP/1000*MassivSI</f>
        <v>0.31608995108111704</v>
      </c>
      <c r="R2538" s="24">
        <f>IF(P2538&lt;600,425+0.773*P2538-1.69/1000*P2538^2+2.22/1000^2*P2538^3,IF(P2538&lt;735,666+13002/(738-P2538),IF(P2538&lt;900,545+17820/(P2538-731),650)))</f>
        <v>896.1124939155078</v>
      </c>
      <c r="S2538" s="12">
        <f>LambdaP*MassivSI/(dP/1000)/(R2538*RhoA)/(1+Q2538/3)*(D2538-P2538)*DeltaT-(EXP(Q2538/10)-1)*(D2538-D2537)</f>
        <v>0.14746708004129216</v>
      </c>
    </row>
    <row r="2539" spans="2:19" x14ac:dyDescent="0.25">
      <c r="B2539" s="3">
        <f t="shared" si="156"/>
        <v>12605</v>
      </c>
      <c r="C2539" s="14">
        <f t="shared" si="157"/>
        <v>210.08333333333334</v>
      </c>
      <c r="D2539" s="11">
        <f t="shared" si="158"/>
        <v>1132.8802709693771</v>
      </c>
      <c r="E2539" s="11">
        <f t="shared" si="159"/>
        <v>681.64466804135009</v>
      </c>
      <c r="F2539" s="11">
        <f>L2539</f>
        <v>681.64466804135009</v>
      </c>
      <c r="G2539" s="11">
        <f>P2539</f>
        <v>681.64466804135009</v>
      </c>
      <c r="H2539" s="24">
        <f>H2538+IF(Limit=Oui,MAX(0,K2538),K2538)</f>
        <v>681.64466804135009</v>
      </c>
      <c r="I2539" s="12">
        <f>Cp*RhoP/(J2539*RhoA)*dP/1000*MassivSS</f>
        <v>0.3158776966829972</v>
      </c>
      <c r="J2539" s="24">
        <f>IF(H2539&lt;600,425+0.773*H2539-1.69/1000*H2539^2+2.22/1000^2*H2539^3,IF(H2539&lt;735,666+13002/(738-H2539),IF(H2539&lt;900,545+17820/(H2539-731),650)))</f>
        <v>896.71463778334351</v>
      </c>
      <c r="K2539" s="12">
        <f>LambdaP*MassivSS/(dP/1000)/(J2539*RhoA)/(1+I2539/3)*(D2539-H2539)*DeltaT-(EXP(I2539/10)-1)*(D2539-D2538)</f>
        <v>0.14734926105287982</v>
      </c>
      <c r="L2539" s="24">
        <f>L2538+IF(Limit=Oui,MAX(0,O2538),O2538)</f>
        <v>681.64466804135009</v>
      </c>
      <c r="M2539" s="12">
        <f>Cp*RhoP/(N2539*RhoA)*dP/1000*MassivW</f>
        <v>0.3158776966829972</v>
      </c>
      <c r="N2539" s="24">
        <f>IF(L2539&lt;600,425+0.773*L2539-1.69/1000*L2539^2+2.22/1000^2*L2539^3,IF(L2539&lt;735,666+13002/(738-L2539),IF(L2539&lt;900,545+17820/(L2539-731),650)))</f>
        <v>896.71463778334351</v>
      </c>
      <c r="O2539" s="12">
        <f>LambdaP*MassivW/(dP/1000)/(N2539*RhoA)/(1+M2539/3)*(D2539-L2539)*DeltaT-(EXP(M2539/10)-1)*(D2539-D2538)</f>
        <v>0.14734926105287982</v>
      </c>
      <c r="P2539" s="24">
        <f>P2538+IF(Limit=Oui,MAX(0,S2538),S2538)</f>
        <v>681.64466804135009</v>
      </c>
      <c r="Q2539" s="12">
        <f>Cp*RhoP/(R2539*RhoA)*dP/1000*MassivSI</f>
        <v>0.3158776966829972</v>
      </c>
      <c r="R2539" s="24">
        <f>IF(P2539&lt;600,425+0.773*P2539-1.69/1000*P2539^2+2.22/1000^2*P2539^3,IF(P2539&lt;735,666+13002/(738-P2539),IF(P2539&lt;900,545+17820/(P2539-731),650)))</f>
        <v>896.71463778334351</v>
      </c>
      <c r="S2539" s="12">
        <f>LambdaP*MassivSI/(dP/1000)/(R2539*RhoA)/(1+Q2539/3)*(D2539-P2539)*DeltaT-(EXP(Q2539/10)-1)*(D2539-D2538)</f>
        <v>0.14734926105287982</v>
      </c>
    </row>
    <row r="2540" spans="2:19" x14ac:dyDescent="0.25">
      <c r="B2540" s="3">
        <f t="shared" si="156"/>
        <v>12610</v>
      </c>
      <c r="C2540" s="14">
        <f t="shared" si="157"/>
        <v>210.16666666666666</v>
      </c>
      <c r="D2540" s="11">
        <f t="shared" si="158"/>
        <v>1132.939657254838</v>
      </c>
      <c r="E2540" s="11">
        <f t="shared" si="159"/>
        <v>681.792017302403</v>
      </c>
      <c r="F2540" s="11">
        <f>L2540</f>
        <v>681.792017302403</v>
      </c>
      <c r="G2540" s="11">
        <f>P2540</f>
        <v>681.792017302403</v>
      </c>
      <c r="H2540" s="24">
        <f>H2539+IF(Limit=Oui,MAX(0,K2539),K2539)</f>
        <v>681.792017302403</v>
      </c>
      <c r="I2540" s="12">
        <f>Cp*RhoP/(J2540*RhoA)*dP/1000*MassivSS</f>
        <v>0.31566478622661781</v>
      </c>
      <c r="J2540" s="24">
        <f>IF(H2540&lt;600,425+0.773*H2540-1.69/1000*H2540^2+2.22/1000^2*H2540^3,IF(H2540&lt;735,666+13002/(738-H2540),IF(H2540&lt;900,545+17820/(H2540-731),650)))</f>
        <v>897.31945634753868</v>
      </c>
      <c r="K2540" s="12">
        <f>LambdaP*MassivSS/(dP/1000)/(J2540*RhoA)/(1+I2540/3)*(D2540-H2540)*DeltaT-(EXP(I2540/10)-1)*(D2540-D2539)</f>
        <v>0.1472312189422402</v>
      </c>
      <c r="L2540" s="24">
        <f>L2539+IF(Limit=Oui,MAX(0,O2539),O2539)</f>
        <v>681.792017302403</v>
      </c>
      <c r="M2540" s="12">
        <f>Cp*RhoP/(N2540*RhoA)*dP/1000*MassivW</f>
        <v>0.31566478622661781</v>
      </c>
      <c r="N2540" s="24">
        <f>IF(L2540&lt;600,425+0.773*L2540-1.69/1000*L2540^2+2.22/1000^2*L2540^3,IF(L2540&lt;735,666+13002/(738-L2540),IF(L2540&lt;900,545+17820/(L2540-731),650)))</f>
        <v>897.31945634753868</v>
      </c>
      <c r="O2540" s="12">
        <f>LambdaP*MassivW/(dP/1000)/(N2540*RhoA)/(1+M2540/3)*(D2540-L2540)*DeltaT-(EXP(M2540/10)-1)*(D2540-D2539)</f>
        <v>0.1472312189422402</v>
      </c>
      <c r="P2540" s="24">
        <f>P2539+IF(Limit=Oui,MAX(0,S2539),S2539)</f>
        <v>681.792017302403</v>
      </c>
      <c r="Q2540" s="12">
        <f>Cp*RhoP/(R2540*RhoA)*dP/1000*MassivSI</f>
        <v>0.31566478622661781</v>
      </c>
      <c r="R2540" s="24">
        <f>IF(P2540&lt;600,425+0.773*P2540-1.69/1000*P2540^2+2.22/1000^2*P2540^3,IF(P2540&lt;735,666+13002/(738-P2540),IF(P2540&lt;900,545+17820/(P2540-731),650)))</f>
        <v>897.31945634753868</v>
      </c>
      <c r="S2540" s="12">
        <f>LambdaP*MassivSI/(dP/1000)/(R2540*RhoA)/(1+Q2540/3)*(D2540-P2540)*DeltaT-(EXP(Q2540/10)-1)*(D2540-D2539)</f>
        <v>0.1472312189422402</v>
      </c>
    </row>
    <row r="2541" spans="2:19" x14ac:dyDescent="0.25">
      <c r="B2541" s="3">
        <f t="shared" si="156"/>
        <v>12615</v>
      </c>
      <c r="C2541" s="14">
        <f t="shared" si="157"/>
        <v>210.25</v>
      </c>
      <c r="D2541" s="11">
        <f t="shared" si="158"/>
        <v>1132.999020011659</v>
      </c>
      <c r="E2541" s="11">
        <f t="shared" si="159"/>
        <v>681.93924852134523</v>
      </c>
      <c r="F2541" s="11">
        <f>L2541</f>
        <v>681.93924852134523</v>
      </c>
      <c r="G2541" s="11">
        <f>P2541</f>
        <v>681.93924852134523</v>
      </c>
      <c r="H2541" s="24">
        <f>H2540+IF(Limit=Oui,MAX(0,K2540),K2540)</f>
        <v>681.93924852134523</v>
      </c>
      <c r="I2541" s="12">
        <f>Cp*RhoP/(J2541*RhoA)*dP/1000*MassivSS</f>
        <v>0.31545121719496799</v>
      </c>
      <c r="J2541" s="24">
        <f>IF(H2541&lt;600,425+0.773*H2541-1.69/1000*H2541^2+2.22/1000^2*H2541^3,IF(H2541&lt;735,666+13002/(738-H2541),IF(H2541&lt;900,545+17820/(H2541-731),650)))</f>
        <v>897.92696596210521</v>
      </c>
      <c r="K2541" s="12">
        <f>LambdaP*MassivSS/(dP/1000)/(J2541*RhoA)/(1+I2541/3)*(D2541-H2541)*DeltaT-(EXP(I2541/10)-1)*(D2541-D2540)</f>
        <v>0.14711295272923147</v>
      </c>
      <c r="L2541" s="24">
        <f>L2540+IF(Limit=Oui,MAX(0,O2540),O2540)</f>
        <v>681.93924852134523</v>
      </c>
      <c r="M2541" s="12">
        <f>Cp*RhoP/(N2541*RhoA)*dP/1000*MassivW</f>
        <v>0.31545121719496799</v>
      </c>
      <c r="N2541" s="24">
        <f>IF(L2541&lt;600,425+0.773*L2541-1.69/1000*L2541^2+2.22/1000^2*L2541^3,IF(L2541&lt;735,666+13002/(738-L2541),IF(L2541&lt;900,545+17820/(L2541-731),650)))</f>
        <v>897.92696596210521</v>
      </c>
      <c r="O2541" s="12">
        <f>LambdaP*MassivW/(dP/1000)/(N2541*RhoA)/(1+M2541/3)*(D2541-L2541)*DeltaT-(EXP(M2541/10)-1)*(D2541-D2540)</f>
        <v>0.14711295272923147</v>
      </c>
      <c r="P2541" s="24">
        <f>P2540+IF(Limit=Oui,MAX(0,S2540),S2540)</f>
        <v>681.93924852134523</v>
      </c>
      <c r="Q2541" s="12">
        <f>Cp*RhoP/(R2541*RhoA)*dP/1000*MassivSI</f>
        <v>0.31545121719496799</v>
      </c>
      <c r="R2541" s="24">
        <f>IF(P2541&lt;600,425+0.773*P2541-1.69/1000*P2541^2+2.22/1000^2*P2541^3,IF(P2541&lt;735,666+13002/(738-P2541),IF(P2541&lt;900,545+17820/(P2541-731),650)))</f>
        <v>897.92696596210521</v>
      </c>
      <c r="S2541" s="12">
        <f>LambdaP*MassivSI/(dP/1000)/(R2541*RhoA)/(1+Q2541/3)*(D2541-P2541)*DeltaT-(EXP(Q2541/10)-1)*(D2541-D2540)</f>
        <v>0.14711295272923147</v>
      </c>
    </row>
    <row r="2542" spans="2:19" x14ac:dyDescent="0.25">
      <c r="B2542" s="3">
        <f t="shared" si="156"/>
        <v>12620</v>
      </c>
      <c r="C2542" s="14">
        <f t="shared" si="157"/>
        <v>210.33333333333334</v>
      </c>
      <c r="D2542" s="11">
        <f t="shared" si="158"/>
        <v>1133.0583592584769</v>
      </c>
      <c r="E2542" s="11">
        <f t="shared" si="159"/>
        <v>682.08636147407447</v>
      </c>
      <c r="F2542" s="11">
        <f>L2542</f>
        <v>682.08636147407447</v>
      </c>
      <c r="G2542" s="11">
        <f>P2542</f>
        <v>682.08636147407447</v>
      </c>
      <c r="H2542" s="24">
        <f>H2541+IF(Limit=Oui,MAX(0,K2541),K2541)</f>
        <v>682.08636147407447</v>
      </c>
      <c r="I2542" s="12">
        <f>Cp*RhoP/(J2542*RhoA)*dP/1000*MassivSS</f>
        <v>0.31523698706151509</v>
      </c>
      <c r="J2542" s="24">
        <f>IF(H2542&lt;600,425+0.773*H2542-1.69/1000*H2542^2+2.22/1000^2*H2542^3,IF(H2542&lt;735,666+13002/(738-H2542),IF(H2542&lt;900,545+17820/(H2542-731),650)))</f>
        <v>898.53718310553779</v>
      </c>
      <c r="K2542" s="12">
        <f>LambdaP*MassivSS/(dP/1000)/(J2542*RhoA)/(1+I2542/3)*(D2542-H2542)*DeltaT-(EXP(I2542/10)-1)*(D2542-D2541)</f>
        <v>0.14699446142942571</v>
      </c>
      <c r="L2542" s="24">
        <f>L2541+IF(Limit=Oui,MAX(0,O2541),O2541)</f>
        <v>682.08636147407447</v>
      </c>
      <c r="M2542" s="12">
        <f>Cp*RhoP/(N2542*RhoA)*dP/1000*MassivW</f>
        <v>0.31523698706151509</v>
      </c>
      <c r="N2542" s="24">
        <f>IF(L2542&lt;600,425+0.773*L2542-1.69/1000*L2542^2+2.22/1000^2*L2542^3,IF(L2542&lt;735,666+13002/(738-L2542),IF(L2542&lt;900,545+17820/(L2542-731),650)))</f>
        <v>898.53718310553779</v>
      </c>
      <c r="O2542" s="12">
        <f>LambdaP*MassivW/(dP/1000)/(N2542*RhoA)/(1+M2542/3)*(D2542-L2542)*DeltaT-(EXP(M2542/10)-1)*(D2542-D2541)</f>
        <v>0.14699446142942571</v>
      </c>
      <c r="P2542" s="24">
        <f>P2541+IF(Limit=Oui,MAX(0,S2541),S2541)</f>
        <v>682.08636147407447</v>
      </c>
      <c r="Q2542" s="12">
        <f>Cp*RhoP/(R2542*RhoA)*dP/1000*MassivSI</f>
        <v>0.31523698706151509</v>
      </c>
      <c r="R2542" s="24">
        <f>IF(P2542&lt;600,425+0.773*P2542-1.69/1000*P2542^2+2.22/1000^2*P2542^3,IF(P2542&lt;735,666+13002/(738-P2542),IF(P2542&lt;900,545+17820/(P2542-731),650)))</f>
        <v>898.53718310553779</v>
      </c>
      <c r="S2542" s="12">
        <f>LambdaP*MassivSI/(dP/1000)/(R2542*RhoA)/(1+Q2542/3)*(D2542-P2542)*DeltaT-(EXP(Q2542/10)-1)*(D2542-D2541)</f>
        <v>0.14699446142942571</v>
      </c>
    </row>
    <row r="2543" spans="2:19" x14ac:dyDescent="0.25">
      <c r="B2543" s="3">
        <f t="shared" si="156"/>
        <v>12625</v>
      </c>
      <c r="C2543" s="14">
        <f t="shared" si="157"/>
        <v>210.41666666666666</v>
      </c>
      <c r="D2543" s="11">
        <f t="shared" si="158"/>
        <v>1133.1176750139059</v>
      </c>
      <c r="E2543" s="11">
        <f t="shared" si="159"/>
        <v>682.23335593550394</v>
      </c>
      <c r="F2543" s="11">
        <f>L2543</f>
        <v>682.23335593550394</v>
      </c>
      <c r="G2543" s="11">
        <f>P2543</f>
        <v>682.23335593550394</v>
      </c>
      <c r="H2543" s="24">
        <f>H2542+IF(Limit=Oui,MAX(0,K2542),K2542)</f>
        <v>682.23335593550394</v>
      </c>
      <c r="I2543" s="12">
        <f>Cp*RhoP/(J2543*RhoA)*dP/1000*MassivSS</f>
        <v>0.31502209329019087</v>
      </c>
      <c r="J2543" s="24">
        <f>IF(H2543&lt;600,425+0.773*H2543-1.69/1000*H2543^2+2.22/1000^2*H2543^3,IF(H2543&lt;735,666+13002/(738-H2543),IF(H2543&lt;900,545+17820/(H2543-731),650)))</f>
        <v>899.15012438192866</v>
      </c>
      <c r="K2543" s="12">
        <f>LambdaP*MassivSS/(dP/1000)/(J2543*RhoA)/(1+I2543/3)*(D2543-H2543)*DeltaT-(EXP(I2543/10)-1)*(D2543-D2542)</f>
        <v>0.1468757440541256</v>
      </c>
      <c r="L2543" s="24">
        <f>L2542+IF(Limit=Oui,MAX(0,O2542),O2542)</f>
        <v>682.23335593550394</v>
      </c>
      <c r="M2543" s="12">
        <f>Cp*RhoP/(N2543*RhoA)*dP/1000*MassivW</f>
        <v>0.31502209329019087</v>
      </c>
      <c r="N2543" s="24">
        <f>IF(L2543&lt;600,425+0.773*L2543-1.69/1000*L2543^2+2.22/1000^2*L2543^3,IF(L2543&lt;735,666+13002/(738-L2543),IF(L2543&lt;900,545+17820/(L2543-731),650)))</f>
        <v>899.15012438192866</v>
      </c>
      <c r="O2543" s="12">
        <f>LambdaP*MassivW/(dP/1000)/(N2543*RhoA)/(1+M2543/3)*(D2543-L2543)*DeltaT-(EXP(M2543/10)-1)*(D2543-D2542)</f>
        <v>0.1468757440541256</v>
      </c>
      <c r="P2543" s="24">
        <f>P2542+IF(Limit=Oui,MAX(0,S2542),S2542)</f>
        <v>682.23335593550394</v>
      </c>
      <c r="Q2543" s="12">
        <f>Cp*RhoP/(R2543*RhoA)*dP/1000*MassivSI</f>
        <v>0.31502209329019087</v>
      </c>
      <c r="R2543" s="24">
        <f>IF(P2543&lt;600,425+0.773*P2543-1.69/1000*P2543^2+2.22/1000^2*P2543^3,IF(P2543&lt;735,666+13002/(738-P2543),IF(P2543&lt;900,545+17820/(P2543-731),650)))</f>
        <v>899.15012438192866</v>
      </c>
      <c r="S2543" s="12">
        <f>LambdaP*MassivSI/(dP/1000)/(R2543*RhoA)/(1+Q2543/3)*(D2543-P2543)*DeltaT-(EXP(Q2543/10)-1)*(D2543-D2542)</f>
        <v>0.1468757440541256</v>
      </c>
    </row>
    <row r="2544" spans="2:19" x14ac:dyDescent="0.25">
      <c r="B2544" s="3">
        <f t="shared" si="156"/>
        <v>12630</v>
      </c>
      <c r="C2544" s="14">
        <f t="shared" si="157"/>
        <v>210.5</v>
      </c>
      <c r="D2544" s="11">
        <f t="shared" si="158"/>
        <v>1133.1769672965384</v>
      </c>
      <c r="E2544" s="11">
        <f t="shared" si="159"/>
        <v>682.38023167955805</v>
      </c>
      <c r="F2544" s="11">
        <f>L2544</f>
        <v>682.38023167955805</v>
      </c>
      <c r="G2544" s="11">
        <f>P2544</f>
        <v>682.38023167955805</v>
      </c>
      <c r="H2544" s="24">
        <f>H2543+IF(Limit=Oui,MAX(0,K2543),K2543)</f>
        <v>682.38023167955805</v>
      </c>
      <c r="I2544" s="12">
        <f>Cp*RhoP/(J2544*RhoA)*dP/1000*MassivSS</f>
        <v>0.31480653333537861</v>
      </c>
      <c r="J2544" s="24">
        <f>IF(H2544&lt;600,425+0.773*H2544-1.69/1000*H2544^2+2.22/1000^2*H2544^3,IF(H2544&lt;735,666+13002/(738-H2544),IF(H2544&lt;900,545+17820/(H2544-731),650)))</f>
        <v>899.76580652209168</v>
      </c>
      <c r="K2544" s="12">
        <f>LambdaP*MassivSS/(dP/1000)/(J2544*RhoA)/(1+I2544/3)*(D2544-H2544)*DeltaT-(EXP(I2544/10)-1)*(D2544-D2543)</f>
        <v>0.14675679961029464</v>
      </c>
      <c r="L2544" s="24">
        <f>L2543+IF(Limit=Oui,MAX(0,O2543),O2543)</f>
        <v>682.38023167955805</v>
      </c>
      <c r="M2544" s="12">
        <f>Cp*RhoP/(N2544*RhoA)*dP/1000*MassivW</f>
        <v>0.31480653333537861</v>
      </c>
      <c r="N2544" s="24">
        <f>IF(L2544&lt;600,425+0.773*L2544-1.69/1000*L2544^2+2.22/1000^2*L2544^3,IF(L2544&lt;735,666+13002/(738-L2544),IF(L2544&lt;900,545+17820/(L2544-731),650)))</f>
        <v>899.76580652209168</v>
      </c>
      <c r="O2544" s="12">
        <f>LambdaP*MassivW/(dP/1000)/(N2544*RhoA)/(1+M2544/3)*(D2544-L2544)*DeltaT-(EXP(M2544/10)-1)*(D2544-D2543)</f>
        <v>0.14675679961029464</v>
      </c>
      <c r="P2544" s="24">
        <f>P2543+IF(Limit=Oui,MAX(0,S2543),S2543)</f>
        <v>682.38023167955805</v>
      </c>
      <c r="Q2544" s="12">
        <f>Cp*RhoP/(R2544*RhoA)*dP/1000*MassivSI</f>
        <v>0.31480653333537861</v>
      </c>
      <c r="R2544" s="24">
        <f>IF(P2544&lt;600,425+0.773*P2544-1.69/1000*P2544^2+2.22/1000^2*P2544^3,IF(P2544&lt;735,666+13002/(738-P2544),IF(P2544&lt;900,545+17820/(P2544-731),650)))</f>
        <v>899.76580652209168</v>
      </c>
      <c r="S2544" s="12">
        <f>LambdaP*MassivSI/(dP/1000)/(R2544*RhoA)/(1+Q2544/3)*(D2544-P2544)*DeltaT-(EXP(Q2544/10)-1)*(D2544-D2543)</f>
        <v>0.14675679961029464</v>
      </c>
    </row>
    <row r="2545" spans="2:19" x14ac:dyDescent="0.25">
      <c r="B2545" s="3">
        <f t="shared" si="156"/>
        <v>12635</v>
      </c>
      <c r="C2545" s="14">
        <f t="shared" si="157"/>
        <v>210.58333333333334</v>
      </c>
      <c r="D2545" s="11">
        <f t="shared" si="158"/>
        <v>1133.2362361249441</v>
      </c>
      <c r="E2545" s="11">
        <f t="shared" si="159"/>
        <v>682.52698847916838</v>
      </c>
      <c r="F2545" s="11">
        <f>L2545</f>
        <v>682.52698847916838</v>
      </c>
      <c r="G2545" s="11">
        <f>P2545</f>
        <v>682.52698847916838</v>
      </c>
      <c r="H2545" s="24">
        <f>H2544+IF(Limit=Oui,MAX(0,K2544),K2544)</f>
        <v>682.52698847916838</v>
      </c>
      <c r="I2545" s="12">
        <f>Cp*RhoP/(J2545*RhoA)*dP/1000*MassivSS</f>
        <v>0.31459030464189974</v>
      </c>
      <c r="J2545" s="24">
        <f>IF(H2545&lt;600,425+0.773*H2545-1.69/1000*H2545^2+2.22/1000^2*H2545^3,IF(H2545&lt;735,666+13002/(738-H2545),IF(H2545&lt;900,545+17820/(H2545-731),650)))</f>
        <v>900.38424638470178</v>
      </c>
      <c r="K2545" s="12">
        <f>LambdaP*MassivSS/(dP/1000)/(J2545*RhoA)/(1+I2545/3)*(D2545-H2545)*DeltaT-(EXP(I2545/10)-1)*(D2545-D2544)</f>
        <v>0.14663762710059547</v>
      </c>
      <c r="L2545" s="24">
        <f>L2544+IF(Limit=Oui,MAX(0,O2544),O2544)</f>
        <v>682.52698847916838</v>
      </c>
      <c r="M2545" s="12">
        <f>Cp*RhoP/(N2545*RhoA)*dP/1000*MassivW</f>
        <v>0.31459030464189974</v>
      </c>
      <c r="N2545" s="24">
        <f>IF(L2545&lt;600,425+0.773*L2545-1.69/1000*L2545^2+2.22/1000^2*L2545^3,IF(L2545&lt;735,666+13002/(738-L2545),IF(L2545&lt;900,545+17820/(L2545-731),650)))</f>
        <v>900.38424638470178</v>
      </c>
      <c r="O2545" s="12">
        <f>LambdaP*MassivW/(dP/1000)/(N2545*RhoA)/(1+M2545/3)*(D2545-L2545)*DeltaT-(EXP(M2545/10)-1)*(D2545-D2544)</f>
        <v>0.14663762710059547</v>
      </c>
      <c r="P2545" s="24">
        <f>P2544+IF(Limit=Oui,MAX(0,S2544),S2544)</f>
        <v>682.52698847916838</v>
      </c>
      <c r="Q2545" s="12">
        <f>Cp*RhoP/(R2545*RhoA)*dP/1000*MassivSI</f>
        <v>0.31459030464189974</v>
      </c>
      <c r="R2545" s="24">
        <f>IF(P2545&lt;600,425+0.773*P2545-1.69/1000*P2545^2+2.22/1000^2*P2545^3,IF(P2545&lt;735,666+13002/(738-P2545),IF(P2545&lt;900,545+17820/(P2545-731),650)))</f>
        <v>900.38424638470178</v>
      </c>
      <c r="S2545" s="12">
        <f>LambdaP*MassivSI/(dP/1000)/(R2545*RhoA)/(1+Q2545/3)*(D2545-P2545)*DeltaT-(EXP(Q2545/10)-1)*(D2545-D2544)</f>
        <v>0.14663762710059547</v>
      </c>
    </row>
    <row r="2546" spans="2:19" x14ac:dyDescent="0.25">
      <c r="B2546" s="3">
        <f t="shared" si="156"/>
        <v>12640</v>
      </c>
      <c r="C2546" s="14">
        <f t="shared" si="157"/>
        <v>210.66666666666666</v>
      </c>
      <c r="D2546" s="11">
        <f t="shared" si="158"/>
        <v>1133.2954815176722</v>
      </c>
      <c r="E2546" s="11">
        <f t="shared" si="159"/>
        <v>682.67362610626901</v>
      </c>
      <c r="F2546" s="11">
        <f>L2546</f>
        <v>682.67362610626901</v>
      </c>
      <c r="G2546" s="11">
        <f>P2546</f>
        <v>682.67362610626901</v>
      </c>
      <c r="H2546" s="24">
        <f>H2545+IF(Limit=Oui,MAX(0,K2545),K2545)</f>
        <v>682.67362610626901</v>
      </c>
      <c r="I2546" s="12">
        <f>Cp*RhoP/(J2546*RhoA)*dP/1000*MassivSS</f>
        <v>0.31437340464500246</v>
      </c>
      <c r="J2546" s="24">
        <f>IF(H2546&lt;600,425+0.773*H2546-1.69/1000*H2546^2+2.22/1000^2*H2546^3,IF(H2546&lt;735,666+13002/(738-H2546),IF(H2546&lt;900,545+17820/(H2546-731),650)))</f>
        <v>901.0054609574413</v>
      </c>
      <c r="K2546" s="12">
        <f>LambdaP*MassivSS/(dP/1000)/(J2546*RhoA)/(1+I2546/3)*(D2546-H2546)*DeltaT-(EXP(I2546/10)-1)*(D2546-D2545)</f>
        <v>0.14651822552329941</v>
      </c>
      <c r="L2546" s="24">
        <f>L2545+IF(Limit=Oui,MAX(0,O2545),O2545)</f>
        <v>682.67362610626901</v>
      </c>
      <c r="M2546" s="12">
        <f>Cp*RhoP/(N2546*RhoA)*dP/1000*MassivW</f>
        <v>0.31437340464500246</v>
      </c>
      <c r="N2546" s="24">
        <f>IF(L2546&lt;600,425+0.773*L2546-1.69/1000*L2546^2+2.22/1000^2*L2546^3,IF(L2546&lt;735,666+13002/(738-L2546),IF(L2546&lt;900,545+17820/(L2546-731),650)))</f>
        <v>901.0054609574413</v>
      </c>
      <c r="O2546" s="12">
        <f>LambdaP*MassivW/(dP/1000)/(N2546*RhoA)/(1+M2546/3)*(D2546-L2546)*DeltaT-(EXP(M2546/10)-1)*(D2546-D2545)</f>
        <v>0.14651822552329941</v>
      </c>
      <c r="P2546" s="24">
        <f>P2545+IF(Limit=Oui,MAX(0,S2545),S2545)</f>
        <v>682.67362610626901</v>
      </c>
      <c r="Q2546" s="12">
        <f>Cp*RhoP/(R2546*RhoA)*dP/1000*MassivSI</f>
        <v>0.31437340464500246</v>
      </c>
      <c r="R2546" s="24">
        <f>IF(P2546&lt;600,425+0.773*P2546-1.69/1000*P2546^2+2.22/1000^2*P2546^3,IF(P2546&lt;735,666+13002/(738-P2546),IF(P2546&lt;900,545+17820/(P2546-731),650)))</f>
        <v>901.0054609574413</v>
      </c>
      <c r="S2546" s="12">
        <f>LambdaP*MassivSI/(dP/1000)/(R2546*RhoA)/(1+Q2546/3)*(D2546-P2546)*DeltaT-(EXP(Q2546/10)-1)*(D2546-D2545)</f>
        <v>0.14651822552329941</v>
      </c>
    </row>
    <row r="2547" spans="2:19" x14ac:dyDescent="0.25">
      <c r="B2547" s="3">
        <f t="shared" si="156"/>
        <v>12645</v>
      </c>
      <c r="C2547" s="14">
        <f t="shared" si="157"/>
        <v>210.75</v>
      </c>
      <c r="D2547" s="11">
        <f t="shared" si="158"/>
        <v>1133.3547034932481</v>
      </c>
      <c r="E2547" s="11">
        <f t="shared" si="159"/>
        <v>682.82014433179233</v>
      </c>
      <c r="F2547" s="11">
        <f>L2547</f>
        <v>682.82014433179233</v>
      </c>
      <c r="G2547" s="11">
        <f>P2547</f>
        <v>682.82014433179233</v>
      </c>
      <c r="H2547" s="24">
        <f>H2546+IF(Limit=Oui,MAX(0,K2546),K2546)</f>
        <v>682.82014433179233</v>
      </c>
      <c r="I2547" s="12">
        <f>Cp*RhoP/(J2547*RhoA)*dP/1000*MassivSS</f>
        <v>0.3141558307703492</v>
      </c>
      <c r="J2547" s="24">
        <f>IF(H2547&lt;600,425+0.773*H2547-1.69/1000*H2547^2+2.22/1000^2*H2547^3,IF(H2547&lt;735,666+13002/(738-H2547),IF(H2547&lt;900,545+17820/(H2547-731),650)))</f>
        <v>901.62946735816149</v>
      </c>
      <c r="K2547" s="12">
        <f>LambdaP*MassivSS/(dP/1000)/(J2547*RhoA)/(1+I2547/3)*(D2547-H2547)*DeltaT-(EXP(I2547/10)-1)*(D2547-D2546)</f>
        <v>0.14639859387243295</v>
      </c>
      <c r="L2547" s="24">
        <f>L2546+IF(Limit=Oui,MAX(0,O2546),O2546)</f>
        <v>682.82014433179233</v>
      </c>
      <c r="M2547" s="12">
        <f>Cp*RhoP/(N2547*RhoA)*dP/1000*MassivW</f>
        <v>0.3141558307703492</v>
      </c>
      <c r="N2547" s="24">
        <f>IF(L2547&lt;600,425+0.773*L2547-1.69/1000*L2547^2+2.22/1000^2*L2547^3,IF(L2547&lt;735,666+13002/(738-L2547),IF(L2547&lt;900,545+17820/(L2547-731),650)))</f>
        <v>901.62946735816149</v>
      </c>
      <c r="O2547" s="12">
        <f>LambdaP*MassivW/(dP/1000)/(N2547*RhoA)/(1+M2547/3)*(D2547-L2547)*DeltaT-(EXP(M2547/10)-1)*(D2547-D2546)</f>
        <v>0.14639859387243295</v>
      </c>
      <c r="P2547" s="24">
        <f>P2546+IF(Limit=Oui,MAX(0,S2546),S2546)</f>
        <v>682.82014433179233</v>
      </c>
      <c r="Q2547" s="12">
        <f>Cp*RhoP/(R2547*RhoA)*dP/1000*MassivSI</f>
        <v>0.3141558307703492</v>
      </c>
      <c r="R2547" s="24">
        <f>IF(P2547&lt;600,425+0.773*P2547-1.69/1000*P2547^2+2.22/1000^2*P2547^3,IF(P2547&lt;735,666+13002/(738-P2547),IF(P2547&lt;900,545+17820/(P2547-731),650)))</f>
        <v>901.62946735816149</v>
      </c>
      <c r="S2547" s="12">
        <f>LambdaP*MassivSI/(dP/1000)/(R2547*RhoA)/(1+Q2547/3)*(D2547-P2547)*DeltaT-(EXP(Q2547/10)-1)*(D2547-D2546)</f>
        <v>0.14639859387243295</v>
      </c>
    </row>
    <row r="2548" spans="2:19" x14ac:dyDescent="0.25">
      <c r="B2548" s="3">
        <f t="shared" si="156"/>
        <v>12650</v>
      </c>
      <c r="C2548" s="14">
        <f t="shared" si="157"/>
        <v>210.83333333333334</v>
      </c>
      <c r="D2548" s="11">
        <f t="shared" si="158"/>
        <v>1133.4139020701766</v>
      </c>
      <c r="E2548" s="11">
        <f t="shared" si="159"/>
        <v>682.96654292566473</v>
      </c>
      <c r="F2548" s="11">
        <f>L2548</f>
        <v>682.96654292566473</v>
      </c>
      <c r="G2548" s="11">
        <f>P2548</f>
        <v>682.96654292566473</v>
      </c>
      <c r="H2548" s="24">
        <f>H2547+IF(Limit=Oui,MAX(0,K2547),K2547)</f>
        <v>682.96654292566473</v>
      </c>
      <c r="I2548" s="12">
        <f>Cp*RhoP/(J2548*RhoA)*dP/1000*MassivSS</f>
        <v>0.3139375804340056</v>
      </c>
      <c r="J2548" s="24">
        <f>IF(H2548&lt;600,425+0.773*H2548-1.69/1000*H2548^2+2.22/1000^2*H2548^3,IF(H2548&lt;735,666+13002/(738-H2548),IF(H2548&lt;900,545+17820/(H2548-731),650)))</f>
        <v>902.2562828360542</v>
      </c>
      <c r="K2548" s="12">
        <f>LambdaP*MassivSS/(dP/1000)/(J2548*RhoA)/(1+I2548/3)*(D2548-H2548)*DeltaT-(EXP(I2548/10)-1)*(D2548-D2547)</f>
        <v>0.1462787311375498</v>
      </c>
      <c r="L2548" s="24">
        <f>L2547+IF(Limit=Oui,MAX(0,O2547),O2547)</f>
        <v>682.96654292566473</v>
      </c>
      <c r="M2548" s="12">
        <f>Cp*RhoP/(N2548*RhoA)*dP/1000*MassivW</f>
        <v>0.3139375804340056</v>
      </c>
      <c r="N2548" s="24">
        <f>IF(L2548&lt;600,425+0.773*L2548-1.69/1000*L2548^2+2.22/1000^2*L2548^3,IF(L2548&lt;735,666+13002/(738-L2548),IF(L2548&lt;900,545+17820/(L2548-731),650)))</f>
        <v>902.2562828360542</v>
      </c>
      <c r="O2548" s="12">
        <f>LambdaP*MassivW/(dP/1000)/(N2548*RhoA)/(1+M2548/3)*(D2548-L2548)*DeltaT-(EXP(M2548/10)-1)*(D2548-D2547)</f>
        <v>0.1462787311375498</v>
      </c>
      <c r="P2548" s="24">
        <f>P2547+IF(Limit=Oui,MAX(0,S2547),S2547)</f>
        <v>682.96654292566473</v>
      </c>
      <c r="Q2548" s="12">
        <f>Cp*RhoP/(R2548*RhoA)*dP/1000*MassivSI</f>
        <v>0.3139375804340056</v>
      </c>
      <c r="R2548" s="24">
        <f>IF(P2548&lt;600,425+0.773*P2548-1.69/1000*P2548^2+2.22/1000^2*P2548^3,IF(P2548&lt;735,666+13002/(738-P2548),IF(P2548&lt;900,545+17820/(P2548-731),650)))</f>
        <v>902.2562828360542</v>
      </c>
      <c r="S2548" s="12">
        <f>LambdaP*MassivSI/(dP/1000)/(R2548*RhoA)/(1+Q2548/3)*(D2548-P2548)*DeltaT-(EXP(Q2548/10)-1)*(D2548-D2547)</f>
        <v>0.1462787311375498</v>
      </c>
    </row>
    <row r="2549" spans="2:19" x14ac:dyDescent="0.25">
      <c r="B2549" s="3">
        <f t="shared" si="156"/>
        <v>12655</v>
      </c>
      <c r="C2549" s="14">
        <f t="shared" si="157"/>
        <v>210.91666666666666</v>
      </c>
      <c r="D2549" s="11">
        <f t="shared" si="158"/>
        <v>1133.4730772669395</v>
      </c>
      <c r="E2549" s="11">
        <f t="shared" si="159"/>
        <v>683.11282165680223</v>
      </c>
      <c r="F2549" s="11">
        <f>L2549</f>
        <v>683.11282165680223</v>
      </c>
      <c r="G2549" s="11">
        <f>P2549</f>
        <v>683.11282165680223</v>
      </c>
      <c r="H2549" s="24">
        <f>H2548+IF(Limit=Oui,MAX(0,K2548),K2548)</f>
        <v>683.11282165680223</v>
      </c>
      <c r="I2549" s="12">
        <f>Cp*RhoP/(J2549*RhoA)*dP/1000*MassivSS</f>
        <v>0.31371865104242946</v>
      </c>
      <c r="J2549" s="24">
        <f>IF(H2549&lt;600,425+0.773*H2549-1.69/1000*H2549^2+2.22/1000^2*H2549^3,IF(H2549&lt;735,666+13002/(738-H2549),IF(H2549&lt;900,545+17820/(H2549-731),650)))</f>
        <v>902.88592477283635</v>
      </c>
      <c r="K2549" s="12">
        <f>LambdaP*MassivSS/(dP/1000)/(J2549*RhoA)/(1+I2549/3)*(D2549-H2549)*DeltaT-(EXP(I2549/10)-1)*(D2549-D2548)</f>
        <v>0.14615863630393619</v>
      </c>
      <c r="L2549" s="24">
        <f>L2548+IF(Limit=Oui,MAX(0,O2548),O2548)</f>
        <v>683.11282165680223</v>
      </c>
      <c r="M2549" s="12">
        <f>Cp*RhoP/(N2549*RhoA)*dP/1000*MassivW</f>
        <v>0.31371865104242946</v>
      </c>
      <c r="N2549" s="24">
        <f>IF(L2549&lt;600,425+0.773*L2549-1.69/1000*L2549^2+2.22/1000^2*L2549^3,IF(L2549&lt;735,666+13002/(738-L2549),IF(L2549&lt;900,545+17820/(L2549-731),650)))</f>
        <v>902.88592477283635</v>
      </c>
      <c r="O2549" s="12">
        <f>LambdaP*MassivW/(dP/1000)/(N2549*RhoA)/(1+M2549/3)*(D2549-L2549)*DeltaT-(EXP(M2549/10)-1)*(D2549-D2548)</f>
        <v>0.14615863630393619</v>
      </c>
      <c r="P2549" s="24">
        <f>P2548+IF(Limit=Oui,MAX(0,S2548),S2548)</f>
        <v>683.11282165680223</v>
      </c>
      <c r="Q2549" s="12">
        <f>Cp*RhoP/(R2549*RhoA)*dP/1000*MassivSI</f>
        <v>0.31371865104242946</v>
      </c>
      <c r="R2549" s="24">
        <f>IF(P2549&lt;600,425+0.773*P2549-1.69/1000*P2549^2+2.22/1000^2*P2549^3,IF(P2549&lt;735,666+13002/(738-P2549),IF(P2549&lt;900,545+17820/(P2549-731),650)))</f>
        <v>902.88592477283635</v>
      </c>
      <c r="S2549" s="12">
        <f>LambdaP*MassivSI/(dP/1000)/(R2549*RhoA)/(1+Q2549/3)*(D2549-P2549)*DeltaT-(EXP(Q2549/10)-1)*(D2549-D2548)</f>
        <v>0.14615863630393619</v>
      </c>
    </row>
    <row r="2550" spans="2:19" x14ac:dyDescent="0.25">
      <c r="B2550" s="3">
        <f t="shared" si="156"/>
        <v>12660</v>
      </c>
      <c r="C2550" s="14">
        <f t="shared" si="157"/>
        <v>211</v>
      </c>
      <c r="D2550" s="11">
        <f t="shared" si="158"/>
        <v>1133.5322291019979</v>
      </c>
      <c r="E2550" s="11">
        <f t="shared" si="159"/>
        <v>683.25898029310611</v>
      </c>
      <c r="F2550" s="11">
        <f>L2550</f>
        <v>683.25898029310611</v>
      </c>
      <c r="G2550" s="11">
        <f>P2550</f>
        <v>683.25898029310611</v>
      </c>
      <c r="H2550" s="24">
        <f>H2549+IF(Limit=Oui,MAX(0,K2549),K2549)</f>
        <v>683.25898029310611</v>
      </c>
      <c r="I2550" s="12">
        <f>Cp*RhoP/(J2550*RhoA)*dP/1000*MassivSS</f>
        <v>0.31349903999246043</v>
      </c>
      <c r="J2550" s="24">
        <f>IF(H2550&lt;600,425+0.773*H2550-1.69/1000*H2550^2+2.22/1000^2*H2550^3,IF(H2550&lt;735,666+13002/(738-H2550),IF(H2550&lt;900,545+17820/(H2550-731),650)))</f>
        <v>903.51841068394594</v>
      </c>
      <c r="K2550" s="12">
        <f>LambdaP*MassivSS/(dP/1000)/(J2550*RhoA)/(1+I2550/3)*(D2550-H2550)*DeltaT-(EXP(I2550/10)-1)*(D2550-D2549)</f>
        <v>0.14603830835240453</v>
      </c>
      <c r="L2550" s="24">
        <f>L2549+IF(Limit=Oui,MAX(0,O2549),O2549)</f>
        <v>683.25898029310611</v>
      </c>
      <c r="M2550" s="12">
        <f>Cp*RhoP/(N2550*RhoA)*dP/1000*MassivW</f>
        <v>0.31349903999246043</v>
      </c>
      <c r="N2550" s="24">
        <f>IF(L2550&lt;600,425+0.773*L2550-1.69/1000*L2550^2+2.22/1000^2*L2550^3,IF(L2550&lt;735,666+13002/(738-L2550),IF(L2550&lt;900,545+17820/(L2550-731),650)))</f>
        <v>903.51841068394594</v>
      </c>
      <c r="O2550" s="12">
        <f>LambdaP*MassivW/(dP/1000)/(N2550*RhoA)/(1+M2550/3)*(D2550-L2550)*DeltaT-(EXP(M2550/10)-1)*(D2550-D2549)</f>
        <v>0.14603830835240453</v>
      </c>
      <c r="P2550" s="24">
        <f>P2549+IF(Limit=Oui,MAX(0,S2549),S2549)</f>
        <v>683.25898029310611</v>
      </c>
      <c r="Q2550" s="12">
        <f>Cp*RhoP/(R2550*RhoA)*dP/1000*MassivSI</f>
        <v>0.31349903999246043</v>
      </c>
      <c r="R2550" s="24">
        <f>IF(P2550&lt;600,425+0.773*P2550-1.69/1000*P2550^2+2.22/1000^2*P2550^3,IF(P2550&lt;735,666+13002/(738-P2550),IF(P2550&lt;900,545+17820/(P2550-731),650)))</f>
        <v>903.51841068394594</v>
      </c>
      <c r="S2550" s="12">
        <f>LambdaP*MassivSI/(dP/1000)/(R2550*RhoA)/(1+Q2550/3)*(D2550-P2550)*DeltaT-(EXP(Q2550/10)-1)*(D2550-D2549)</f>
        <v>0.14603830835240453</v>
      </c>
    </row>
    <row r="2551" spans="2:19" x14ac:dyDescent="0.25">
      <c r="B2551" s="3">
        <f t="shared" si="156"/>
        <v>12665</v>
      </c>
      <c r="C2551" s="14">
        <f t="shared" si="157"/>
        <v>211.08333333333334</v>
      </c>
      <c r="D2551" s="11">
        <f t="shared" si="158"/>
        <v>1133.59135759379</v>
      </c>
      <c r="E2551" s="11">
        <f t="shared" si="159"/>
        <v>683.40501860145855</v>
      </c>
      <c r="F2551" s="11">
        <f>L2551</f>
        <v>683.40501860145855</v>
      </c>
      <c r="G2551" s="11">
        <f>P2551</f>
        <v>683.40501860145855</v>
      </c>
      <c r="H2551" s="24">
        <f>H2550+IF(Limit=Oui,MAX(0,K2550),K2550)</f>
        <v>683.40501860145855</v>
      </c>
      <c r="I2551" s="12">
        <f>Cp*RhoP/(J2551*RhoA)*dP/1000*MassivSS</f>
        <v>0.31327874467131023</v>
      </c>
      <c r="J2551" s="24">
        <f>IF(H2551&lt;600,425+0.773*H2551-1.69/1000*H2551^2+2.22/1000^2*H2551^3,IF(H2551&lt;735,666+13002/(738-H2551),IF(H2551&lt;900,545+17820/(H2551-731),650)))</f>
        <v>904.15375821975022</v>
      </c>
      <c r="K2551" s="12">
        <f>LambdaP*MassivSS/(dP/1000)/(J2551*RhoA)/(1+I2551/3)*(D2551-H2551)*DeltaT-(EXP(I2551/10)-1)*(D2551-D2550)</f>
        <v>0.14591774625945553</v>
      </c>
      <c r="L2551" s="24">
        <f>L2550+IF(Limit=Oui,MAX(0,O2550),O2550)</f>
        <v>683.40501860145855</v>
      </c>
      <c r="M2551" s="12">
        <f>Cp*RhoP/(N2551*RhoA)*dP/1000*MassivW</f>
        <v>0.31327874467131023</v>
      </c>
      <c r="N2551" s="24">
        <f>IF(L2551&lt;600,425+0.773*L2551-1.69/1000*L2551^2+2.22/1000^2*L2551^3,IF(L2551&lt;735,666+13002/(738-L2551),IF(L2551&lt;900,545+17820/(L2551-731),650)))</f>
        <v>904.15375821975022</v>
      </c>
      <c r="O2551" s="12">
        <f>LambdaP*MassivW/(dP/1000)/(N2551*RhoA)/(1+M2551/3)*(D2551-L2551)*DeltaT-(EXP(M2551/10)-1)*(D2551-D2550)</f>
        <v>0.14591774625945553</v>
      </c>
      <c r="P2551" s="24">
        <f>P2550+IF(Limit=Oui,MAX(0,S2550),S2550)</f>
        <v>683.40501860145855</v>
      </c>
      <c r="Q2551" s="12">
        <f>Cp*RhoP/(R2551*RhoA)*dP/1000*MassivSI</f>
        <v>0.31327874467131023</v>
      </c>
      <c r="R2551" s="24">
        <f>IF(P2551&lt;600,425+0.773*P2551-1.69/1000*P2551^2+2.22/1000^2*P2551^3,IF(P2551&lt;735,666+13002/(738-P2551),IF(P2551&lt;900,545+17820/(P2551-731),650)))</f>
        <v>904.15375821975022</v>
      </c>
      <c r="S2551" s="12">
        <f>LambdaP*MassivSI/(dP/1000)/(R2551*RhoA)/(1+Q2551/3)*(D2551-P2551)*DeltaT-(EXP(Q2551/10)-1)*(D2551-D2550)</f>
        <v>0.14591774625945553</v>
      </c>
    </row>
    <row r="2552" spans="2:19" x14ac:dyDescent="0.25">
      <c r="B2552" s="3">
        <f t="shared" si="156"/>
        <v>12670</v>
      </c>
      <c r="C2552" s="14">
        <f t="shared" si="157"/>
        <v>211.16666666666666</v>
      </c>
      <c r="D2552" s="11">
        <f t="shared" si="158"/>
        <v>1133.6504627607326</v>
      </c>
      <c r="E2552" s="11">
        <f t="shared" si="159"/>
        <v>683.55093634771799</v>
      </c>
      <c r="F2552" s="11">
        <f>L2552</f>
        <v>683.55093634771799</v>
      </c>
      <c r="G2552" s="11">
        <f>P2552</f>
        <v>683.55093634771799</v>
      </c>
      <c r="H2552" s="24">
        <f>H2551+IF(Limit=Oui,MAX(0,K2551),K2551)</f>
        <v>683.55093634771799</v>
      </c>
      <c r="I2552" s="12">
        <f>Cp*RhoP/(J2552*RhoA)*dP/1000*MassivSS</f>
        <v>0.31305776245655337</v>
      </c>
      <c r="J2552" s="24">
        <f>IF(H2552&lt;600,425+0.773*H2552-1.69/1000*H2552^2+2.22/1000^2*H2552^3,IF(H2552&lt;735,666+13002/(738-H2552),IF(H2552&lt;900,545+17820/(H2552-731),650)))</f>
        <v>904.79198516676558</v>
      </c>
      <c r="K2552" s="12">
        <f>LambdaP*MassivSS/(dP/1000)/(J2552*RhoA)/(1+I2552/3)*(D2552-H2552)*DeltaT-(EXP(I2552/10)-1)*(D2552-D2551)</f>
        <v>0.1457969489971373</v>
      </c>
      <c r="L2552" s="24">
        <f>L2551+IF(Limit=Oui,MAX(0,O2551),O2551)</f>
        <v>683.55093634771799</v>
      </c>
      <c r="M2552" s="12">
        <f>Cp*RhoP/(N2552*RhoA)*dP/1000*MassivW</f>
        <v>0.31305776245655337</v>
      </c>
      <c r="N2552" s="24">
        <f>IF(L2552&lt;600,425+0.773*L2552-1.69/1000*L2552^2+2.22/1000^2*L2552^3,IF(L2552&lt;735,666+13002/(738-L2552),IF(L2552&lt;900,545+17820/(L2552-731),650)))</f>
        <v>904.79198516676558</v>
      </c>
      <c r="O2552" s="12">
        <f>LambdaP*MassivW/(dP/1000)/(N2552*RhoA)/(1+M2552/3)*(D2552-L2552)*DeltaT-(EXP(M2552/10)-1)*(D2552-D2551)</f>
        <v>0.1457969489971373</v>
      </c>
      <c r="P2552" s="24">
        <f>P2551+IF(Limit=Oui,MAX(0,S2551),S2551)</f>
        <v>683.55093634771799</v>
      </c>
      <c r="Q2552" s="12">
        <f>Cp*RhoP/(R2552*RhoA)*dP/1000*MassivSI</f>
        <v>0.31305776245655337</v>
      </c>
      <c r="R2552" s="24">
        <f>IF(P2552&lt;600,425+0.773*P2552-1.69/1000*P2552^2+2.22/1000^2*P2552^3,IF(P2552&lt;735,666+13002/(738-P2552),IF(P2552&lt;900,545+17820/(P2552-731),650)))</f>
        <v>904.79198516676558</v>
      </c>
      <c r="S2552" s="12">
        <f>LambdaP*MassivSI/(dP/1000)/(R2552*RhoA)/(1+Q2552/3)*(D2552-P2552)*DeltaT-(EXP(Q2552/10)-1)*(D2552-D2551)</f>
        <v>0.1457969489971373</v>
      </c>
    </row>
    <row r="2553" spans="2:19" x14ac:dyDescent="0.25">
      <c r="B2553" s="3">
        <f t="shared" si="156"/>
        <v>12675</v>
      </c>
      <c r="C2553" s="14">
        <f t="shared" si="157"/>
        <v>211.25</v>
      </c>
      <c r="D2553" s="11">
        <f t="shared" si="158"/>
        <v>1133.7095446212206</v>
      </c>
      <c r="E2553" s="11">
        <f t="shared" si="159"/>
        <v>683.69673329671514</v>
      </c>
      <c r="F2553" s="11">
        <f>L2553</f>
        <v>683.69673329671514</v>
      </c>
      <c r="G2553" s="11">
        <f>P2553</f>
        <v>683.69673329671514</v>
      </c>
      <c r="H2553" s="24">
        <f>H2552+IF(Limit=Oui,MAX(0,K2552),K2552)</f>
        <v>683.69673329671514</v>
      </c>
      <c r="I2553" s="12">
        <f>Cp*RhoP/(J2553*RhoA)*dP/1000*MassivSS</f>
        <v>0.31283609071611818</v>
      </c>
      <c r="J2553" s="24">
        <f>IF(H2553&lt;600,425+0.773*H2553-1.69/1000*H2553^2+2.22/1000^2*H2553^3,IF(H2553&lt;735,666+13002/(738-H2553),IF(H2553&lt;900,545+17820/(H2553-731),650)))</f>
        <v>905.43310944889242</v>
      </c>
      <c r="K2553" s="12">
        <f>LambdaP*MassivSS/(dP/1000)/(J2553*RhoA)/(1+I2553/3)*(D2553-H2553)*DeltaT-(EXP(I2553/10)-1)*(D2553-D2552)</f>
        <v>0.14567591553309919</v>
      </c>
      <c r="L2553" s="24">
        <f>L2552+IF(Limit=Oui,MAX(0,O2552),O2552)</f>
        <v>683.69673329671514</v>
      </c>
      <c r="M2553" s="12">
        <f>Cp*RhoP/(N2553*RhoA)*dP/1000*MassivW</f>
        <v>0.31283609071611818</v>
      </c>
      <c r="N2553" s="24">
        <f>IF(L2553&lt;600,425+0.773*L2553-1.69/1000*L2553^2+2.22/1000^2*L2553^3,IF(L2553&lt;735,666+13002/(738-L2553),IF(L2553&lt;900,545+17820/(L2553-731),650)))</f>
        <v>905.43310944889242</v>
      </c>
      <c r="O2553" s="12">
        <f>LambdaP*MassivW/(dP/1000)/(N2553*RhoA)/(1+M2553/3)*(D2553-L2553)*DeltaT-(EXP(M2553/10)-1)*(D2553-D2552)</f>
        <v>0.14567591553309919</v>
      </c>
      <c r="P2553" s="24">
        <f>P2552+IF(Limit=Oui,MAX(0,S2552),S2552)</f>
        <v>683.69673329671514</v>
      </c>
      <c r="Q2553" s="12">
        <f>Cp*RhoP/(R2553*RhoA)*dP/1000*MassivSI</f>
        <v>0.31283609071611818</v>
      </c>
      <c r="R2553" s="24">
        <f>IF(P2553&lt;600,425+0.773*P2553-1.69/1000*P2553^2+2.22/1000^2*P2553^3,IF(P2553&lt;735,666+13002/(738-P2553),IF(P2553&lt;900,545+17820/(P2553-731),650)))</f>
        <v>905.43310944889242</v>
      </c>
      <c r="S2553" s="12">
        <f>LambdaP*MassivSI/(dP/1000)/(R2553*RhoA)/(1+Q2553/3)*(D2553-P2553)*DeltaT-(EXP(Q2553/10)-1)*(D2553-D2552)</f>
        <v>0.14567591553309919</v>
      </c>
    </row>
    <row r="2554" spans="2:19" x14ac:dyDescent="0.25">
      <c r="B2554" s="3">
        <f t="shared" si="156"/>
        <v>12680</v>
      </c>
      <c r="C2554" s="14">
        <f t="shared" si="157"/>
        <v>211.33333333333334</v>
      </c>
      <c r="D2554" s="11">
        <f t="shared" si="158"/>
        <v>1133.7686031936278</v>
      </c>
      <c r="E2554" s="11">
        <f t="shared" si="159"/>
        <v>683.84240921224819</v>
      </c>
      <c r="F2554" s="11">
        <f>L2554</f>
        <v>683.84240921224819</v>
      </c>
      <c r="G2554" s="11">
        <f>P2554</f>
        <v>683.84240921224819</v>
      </c>
      <c r="H2554" s="24">
        <f>H2553+IF(Limit=Oui,MAX(0,K2553),K2553)</f>
        <v>683.84240921224819</v>
      </c>
      <c r="I2554" s="12">
        <f>Cp*RhoP/(J2554*RhoA)*dP/1000*MassivSS</f>
        <v>0.31261372680827865</v>
      </c>
      <c r="J2554" s="24">
        <f>IF(H2554&lt;600,425+0.773*H2554-1.69/1000*H2554^2+2.22/1000^2*H2554^3,IF(H2554&lt;735,666+13002/(738-H2554),IF(H2554&lt;900,545+17820/(H2554-731),650)))</f>
        <v>906.07714912865936</v>
      </c>
      <c r="K2554" s="12">
        <f>LambdaP*MassivSS/(dP/1000)/(J2554*RhoA)/(1+I2554/3)*(D2554-H2554)*DeltaT-(EXP(I2554/10)-1)*(D2554-D2553)</f>
        <v>0.14555464483055283</v>
      </c>
      <c r="L2554" s="24">
        <f>L2553+IF(Limit=Oui,MAX(0,O2553),O2553)</f>
        <v>683.84240921224819</v>
      </c>
      <c r="M2554" s="12">
        <f>Cp*RhoP/(N2554*RhoA)*dP/1000*MassivW</f>
        <v>0.31261372680827865</v>
      </c>
      <c r="N2554" s="24">
        <f>IF(L2554&lt;600,425+0.773*L2554-1.69/1000*L2554^2+2.22/1000^2*L2554^3,IF(L2554&lt;735,666+13002/(738-L2554),IF(L2554&lt;900,545+17820/(L2554-731),650)))</f>
        <v>906.07714912865936</v>
      </c>
      <c r="O2554" s="12">
        <f>LambdaP*MassivW/(dP/1000)/(N2554*RhoA)/(1+M2554/3)*(D2554-L2554)*DeltaT-(EXP(M2554/10)-1)*(D2554-D2553)</f>
        <v>0.14555464483055283</v>
      </c>
      <c r="P2554" s="24">
        <f>P2553+IF(Limit=Oui,MAX(0,S2553),S2553)</f>
        <v>683.84240921224819</v>
      </c>
      <c r="Q2554" s="12">
        <f>Cp*RhoP/(R2554*RhoA)*dP/1000*MassivSI</f>
        <v>0.31261372680827865</v>
      </c>
      <c r="R2554" s="24">
        <f>IF(P2554&lt;600,425+0.773*P2554-1.69/1000*P2554^2+2.22/1000^2*P2554^3,IF(P2554&lt;735,666+13002/(738-P2554),IF(P2554&lt;900,545+17820/(P2554-731),650)))</f>
        <v>906.07714912865936</v>
      </c>
      <c r="S2554" s="12">
        <f>LambdaP*MassivSI/(dP/1000)/(R2554*RhoA)/(1+Q2554/3)*(D2554-P2554)*DeltaT-(EXP(Q2554/10)-1)*(D2554-D2553)</f>
        <v>0.14555464483055283</v>
      </c>
    </row>
    <row r="2555" spans="2:19" x14ac:dyDescent="0.25">
      <c r="B2555" s="3">
        <f t="shared" si="156"/>
        <v>12685</v>
      </c>
      <c r="C2555" s="14">
        <f t="shared" si="157"/>
        <v>211.41666666666666</v>
      </c>
      <c r="D2555" s="11">
        <f t="shared" si="158"/>
        <v>1133.8276384963051</v>
      </c>
      <c r="E2555" s="11">
        <f t="shared" si="159"/>
        <v>683.98796385707874</v>
      </c>
      <c r="F2555" s="11">
        <f>L2555</f>
        <v>683.98796385707874</v>
      </c>
      <c r="G2555" s="11">
        <f>P2555</f>
        <v>683.98796385707874</v>
      </c>
      <c r="H2555" s="24">
        <f>H2554+IF(Limit=Oui,MAX(0,K2554),K2554)</f>
        <v>683.98796385707874</v>
      </c>
      <c r="I2555" s="12">
        <f>Cp*RhoP/(J2555*RhoA)*dP/1000*MassivSS</f>
        <v>0.31239066808164645</v>
      </c>
      <c r="J2555" s="24">
        <f>IF(H2555&lt;600,425+0.773*H2555-1.69/1000*H2555^2+2.22/1000^2*H2555^3,IF(H2555&lt;735,666+13002/(738-H2555),IF(H2555&lt;900,545+17820/(H2555-731),650)))</f>
        <v>906.72412240848325</v>
      </c>
      <c r="K2555" s="12">
        <f>LambdaP*MassivSS/(dP/1000)/(J2555*RhoA)/(1+I2555/3)*(D2555-H2555)*DeltaT-(EXP(I2555/10)-1)*(D2555-D2554)</f>
        <v>0.14543313584831105</v>
      </c>
      <c r="L2555" s="24">
        <f>L2554+IF(Limit=Oui,MAX(0,O2554),O2554)</f>
        <v>683.98796385707874</v>
      </c>
      <c r="M2555" s="12">
        <f>Cp*RhoP/(N2555*RhoA)*dP/1000*MassivW</f>
        <v>0.31239066808164645</v>
      </c>
      <c r="N2555" s="24">
        <f>IF(L2555&lt;600,425+0.773*L2555-1.69/1000*L2555^2+2.22/1000^2*L2555^3,IF(L2555&lt;735,666+13002/(738-L2555),IF(L2555&lt;900,545+17820/(L2555-731),650)))</f>
        <v>906.72412240848325</v>
      </c>
      <c r="O2555" s="12">
        <f>LambdaP*MassivW/(dP/1000)/(N2555*RhoA)/(1+M2555/3)*(D2555-L2555)*DeltaT-(EXP(M2555/10)-1)*(D2555-D2554)</f>
        <v>0.14543313584831105</v>
      </c>
      <c r="P2555" s="24">
        <f>P2554+IF(Limit=Oui,MAX(0,S2554),S2554)</f>
        <v>683.98796385707874</v>
      </c>
      <c r="Q2555" s="12">
        <f>Cp*RhoP/(R2555*RhoA)*dP/1000*MassivSI</f>
        <v>0.31239066808164645</v>
      </c>
      <c r="R2555" s="24">
        <f>IF(P2555&lt;600,425+0.773*P2555-1.69/1000*P2555^2+2.22/1000^2*P2555^3,IF(P2555&lt;735,666+13002/(738-P2555),IF(P2555&lt;900,545+17820/(P2555-731),650)))</f>
        <v>906.72412240848325</v>
      </c>
      <c r="S2555" s="12">
        <f>LambdaP*MassivSI/(dP/1000)/(R2555*RhoA)/(1+Q2555/3)*(D2555-P2555)*DeltaT-(EXP(Q2555/10)-1)*(D2555-D2554)</f>
        <v>0.14543313584831105</v>
      </c>
    </row>
    <row r="2556" spans="2:19" x14ac:dyDescent="0.25">
      <c r="B2556" s="3">
        <f t="shared" si="156"/>
        <v>12690</v>
      </c>
      <c r="C2556" s="14">
        <f t="shared" si="157"/>
        <v>211.5</v>
      </c>
      <c r="D2556" s="11">
        <f t="shared" si="158"/>
        <v>1133.8866505475826</v>
      </c>
      <c r="E2556" s="11">
        <f t="shared" si="159"/>
        <v>684.13339699292703</v>
      </c>
      <c r="F2556" s="11">
        <f>L2556</f>
        <v>684.13339699292703</v>
      </c>
      <c r="G2556" s="11">
        <f>P2556</f>
        <v>684.13339699292703</v>
      </c>
      <c r="H2556" s="24">
        <f>H2555+IF(Limit=Oui,MAX(0,K2555),K2555)</f>
        <v>684.13339699292703</v>
      </c>
      <c r="I2556" s="12">
        <f>Cp*RhoP/(J2556*RhoA)*dP/1000*MassivSS</f>
        <v>0.31216691187516421</v>
      </c>
      <c r="J2556" s="24">
        <f>IF(H2556&lt;600,425+0.773*H2556-1.69/1000*H2556^2+2.22/1000^2*H2556^3,IF(H2556&lt;735,666+13002/(738-H2556),IF(H2556&lt;900,545+17820/(H2556-731),650)))</f>
        <v>907.37404763193945</v>
      </c>
      <c r="K2556" s="12">
        <f>LambdaP*MassivSS/(dP/1000)/(J2556*RhoA)/(1+I2556/3)*(D2556-H2556)*DeltaT-(EXP(I2556/10)-1)*(D2556-D2555)</f>
        <v>0.14531138754069872</v>
      </c>
      <c r="L2556" s="24">
        <f>L2555+IF(Limit=Oui,MAX(0,O2555),O2555)</f>
        <v>684.13339699292703</v>
      </c>
      <c r="M2556" s="12">
        <f>Cp*RhoP/(N2556*RhoA)*dP/1000*MassivW</f>
        <v>0.31216691187516421</v>
      </c>
      <c r="N2556" s="24">
        <f>IF(L2556&lt;600,425+0.773*L2556-1.69/1000*L2556^2+2.22/1000^2*L2556^3,IF(L2556&lt;735,666+13002/(738-L2556),IF(L2556&lt;900,545+17820/(L2556-731),650)))</f>
        <v>907.37404763193945</v>
      </c>
      <c r="O2556" s="12">
        <f>LambdaP*MassivW/(dP/1000)/(N2556*RhoA)/(1+M2556/3)*(D2556-L2556)*DeltaT-(EXP(M2556/10)-1)*(D2556-D2555)</f>
        <v>0.14531138754069872</v>
      </c>
      <c r="P2556" s="24">
        <f>P2555+IF(Limit=Oui,MAX(0,S2555),S2555)</f>
        <v>684.13339699292703</v>
      </c>
      <c r="Q2556" s="12">
        <f>Cp*RhoP/(R2556*RhoA)*dP/1000*MassivSI</f>
        <v>0.31216691187516421</v>
      </c>
      <c r="R2556" s="24">
        <f>IF(P2556&lt;600,425+0.773*P2556-1.69/1000*P2556^2+2.22/1000^2*P2556^3,IF(P2556&lt;735,666+13002/(738-P2556),IF(P2556&lt;900,545+17820/(P2556-731),650)))</f>
        <v>907.37404763193945</v>
      </c>
      <c r="S2556" s="12">
        <f>LambdaP*MassivSI/(dP/1000)/(R2556*RhoA)/(1+Q2556/3)*(D2556-P2556)*DeltaT-(EXP(Q2556/10)-1)*(D2556-D2555)</f>
        <v>0.14531138754069872</v>
      </c>
    </row>
    <row r="2557" spans="2:19" x14ac:dyDescent="0.25">
      <c r="B2557" s="3">
        <f t="shared" si="156"/>
        <v>12695</v>
      </c>
      <c r="C2557" s="14">
        <f t="shared" si="157"/>
        <v>211.58333333333334</v>
      </c>
      <c r="D2557" s="11">
        <f t="shared" si="158"/>
        <v>1133.9456393657686</v>
      </c>
      <c r="E2557" s="11">
        <f t="shared" si="159"/>
        <v>684.27870838046772</v>
      </c>
      <c r="F2557" s="11">
        <f>L2557</f>
        <v>684.27870838046772</v>
      </c>
      <c r="G2557" s="11">
        <f>P2557</f>
        <v>684.27870838046772</v>
      </c>
      <c r="H2557" s="24">
        <f>H2556+IF(Limit=Oui,MAX(0,K2556),K2556)</f>
        <v>684.27870838046772</v>
      </c>
      <c r="I2557" s="12">
        <f>Cp*RhoP/(J2557*RhoA)*dP/1000*MassivSS</f>
        <v>0.31194245551809852</v>
      </c>
      <c r="J2557" s="24">
        <f>IF(H2557&lt;600,425+0.773*H2557-1.69/1000*H2557^2+2.22/1000^2*H2557^3,IF(H2557&lt;735,666+13002/(738-H2557),IF(H2557&lt;900,545+17820/(H2557-731),650)))</f>
        <v>908.02694328504685</v>
      </c>
      <c r="K2557" s="12">
        <f>LambdaP*MassivSS/(dP/1000)/(J2557*RhoA)/(1+I2557/3)*(D2557-H2557)*DeltaT-(EXP(I2557/10)-1)*(D2557-D2556)</f>
        <v>0.14518939885760021</v>
      </c>
      <c r="L2557" s="24">
        <f>L2556+IF(Limit=Oui,MAX(0,O2556),O2556)</f>
        <v>684.27870838046772</v>
      </c>
      <c r="M2557" s="12">
        <f>Cp*RhoP/(N2557*RhoA)*dP/1000*MassivW</f>
        <v>0.31194245551809852</v>
      </c>
      <c r="N2557" s="24">
        <f>IF(L2557&lt;600,425+0.773*L2557-1.69/1000*L2557^2+2.22/1000^2*L2557^3,IF(L2557&lt;735,666+13002/(738-L2557),IF(L2557&lt;900,545+17820/(L2557-731),650)))</f>
        <v>908.02694328504685</v>
      </c>
      <c r="O2557" s="12">
        <f>LambdaP*MassivW/(dP/1000)/(N2557*RhoA)/(1+M2557/3)*(D2557-L2557)*DeltaT-(EXP(M2557/10)-1)*(D2557-D2556)</f>
        <v>0.14518939885760021</v>
      </c>
      <c r="P2557" s="24">
        <f>P2556+IF(Limit=Oui,MAX(0,S2556),S2556)</f>
        <v>684.27870838046772</v>
      </c>
      <c r="Q2557" s="12">
        <f>Cp*RhoP/(R2557*RhoA)*dP/1000*MassivSI</f>
        <v>0.31194245551809852</v>
      </c>
      <c r="R2557" s="24">
        <f>IF(P2557&lt;600,425+0.773*P2557-1.69/1000*P2557^2+2.22/1000^2*P2557^3,IF(P2557&lt;735,666+13002/(738-P2557),IF(P2557&lt;900,545+17820/(P2557-731),650)))</f>
        <v>908.02694328504685</v>
      </c>
      <c r="S2557" s="12">
        <f>LambdaP*MassivSI/(dP/1000)/(R2557*RhoA)/(1+Q2557/3)*(D2557-P2557)*DeltaT-(EXP(Q2557/10)-1)*(D2557-D2556)</f>
        <v>0.14518939885760021</v>
      </c>
    </row>
    <row r="2558" spans="2:19" x14ac:dyDescent="0.25">
      <c r="B2558" s="3">
        <f t="shared" si="156"/>
        <v>12700</v>
      </c>
      <c r="C2558" s="14">
        <f t="shared" si="157"/>
        <v>211.66666666666666</v>
      </c>
      <c r="D2558" s="11">
        <f t="shared" si="158"/>
        <v>1134.0046049691491</v>
      </c>
      <c r="E2558" s="11">
        <f t="shared" si="159"/>
        <v>684.42389777932533</v>
      </c>
      <c r="F2558" s="11">
        <f>L2558</f>
        <v>684.42389777932533</v>
      </c>
      <c r="G2558" s="11">
        <f>P2558</f>
        <v>684.42389777932533</v>
      </c>
      <c r="H2558" s="24">
        <f>H2557+IF(Limit=Oui,MAX(0,K2557),K2557)</f>
        <v>684.42389777932533</v>
      </c>
      <c r="I2558" s="12">
        <f>Cp*RhoP/(J2558*RhoA)*dP/1000*MassivSS</f>
        <v>0.31171729633003409</v>
      </c>
      <c r="J2558" s="24">
        <f>IF(H2558&lt;600,425+0.773*H2558-1.69/1000*H2558^2+2.22/1000^2*H2558^3,IF(H2558&lt;735,666+13002/(738-H2558),IF(H2558&lt;900,545+17820/(H2558-731),650)))</f>
        <v>908.68282799756594</v>
      </c>
      <c r="K2558" s="12">
        <f>LambdaP*MassivSS/(dP/1000)/(J2558*RhoA)/(1+I2558/3)*(D2558-H2558)*DeltaT-(EXP(I2558/10)-1)*(D2558-D2557)</f>
        <v>0.14506716874445602</v>
      </c>
      <c r="L2558" s="24">
        <f>L2557+IF(Limit=Oui,MAX(0,O2557),O2557)</f>
        <v>684.42389777932533</v>
      </c>
      <c r="M2558" s="12">
        <f>Cp*RhoP/(N2558*RhoA)*dP/1000*MassivW</f>
        <v>0.31171729633003409</v>
      </c>
      <c r="N2558" s="24">
        <f>IF(L2558&lt;600,425+0.773*L2558-1.69/1000*L2558^2+2.22/1000^2*L2558^3,IF(L2558&lt;735,666+13002/(738-L2558),IF(L2558&lt;900,545+17820/(L2558-731),650)))</f>
        <v>908.68282799756594</v>
      </c>
      <c r="O2558" s="12">
        <f>LambdaP*MassivW/(dP/1000)/(N2558*RhoA)/(1+M2558/3)*(D2558-L2558)*DeltaT-(EXP(M2558/10)-1)*(D2558-D2557)</f>
        <v>0.14506716874445602</v>
      </c>
      <c r="P2558" s="24">
        <f>P2557+IF(Limit=Oui,MAX(0,S2557),S2557)</f>
        <v>684.42389777932533</v>
      </c>
      <c r="Q2558" s="12">
        <f>Cp*RhoP/(R2558*RhoA)*dP/1000*MassivSI</f>
        <v>0.31171729633003409</v>
      </c>
      <c r="R2558" s="24">
        <f>IF(P2558&lt;600,425+0.773*P2558-1.69/1000*P2558^2+2.22/1000^2*P2558^3,IF(P2558&lt;735,666+13002/(738-P2558),IF(P2558&lt;900,545+17820/(P2558-731),650)))</f>
        <v>908.68282799756594</v>
      </c>
      <c r="S2558" s="12">
        <f>LambdaP*MassivSI/(dP/1000)/(R2558*RhoA)/(1+Q2558/3)*(D2558-P2558)*DeltaT-(EXP(Q2558/10)-1)*(D2558-D2557)</f>
        <v>0.14506716874445602</v>
      </c>
    </row>
    <row r="2559" spans="2:19" x14ac:dyDescent="0.25">
      <c r="B2559" s="3">
        <f t="shared" si="156"/>
        <v>12705</v>
      </c>
      <c r="C2559" s="14">
        <f t="shared" si="157"/>
        <v>211.75</v>
      </c>
      <c r="D2559" s="11">
        <f t="shared" si="158"/>
        <v>1134.0635473759896</v>
      </c>
      <c r="E2559" s="11">
        <f t="shared" si="159"/>
        <v>684.56896494806983</v>
      </c>
      <c r="F2559" s="11">
        <f>L2559</f>
        <v>684.56896494806983</v>
      </c>
      <c r="G2559" s="11">
        <f>P2559</f>
        <v>684.56896494806983</v>
      </c>
      <c r="H2559" s="24">
        <f>H2558+IF(Limit=Oui,MAX(0,K2558),K2558)</f>
        <v>684.56896494806983</v>
      </c>
      <c r="I2559" s="12">
        <f>Cp*RhoP/(J2559*RhoA)*dP/1000*MassivSS</f>
        <v>0.31149143162086845</v>
      </c>
      <c r="J2559" s="24">
        <f>IF(H2559&lt;600,425+0.773*H2559-1.69/1000*H2559^2+2.22/1000^2*H2559^3,IF(H2559&lt;735,666+13002/(738-H2559),IF(H2559&lt;900,545+17820/(H2559-731),650)))</f>
        <v>909.34172054430951</v>
      </c>
      <c r="K2559" s="12">
        <f>LambdaP*MassivSS/(dP/1000)/(J2559*RhoA)/(1+I2559/3)*(D2559-H2559)*DeltaT-(EXP(I2559/10)-1)*(D2559-D2558)</f>
        <v>0.14494469614218106</v>
      </c>
      <c r="L2559" s="24">
        <f>L2558+IF(Limit=Oui,MAX(0,O2558),O2558)</f>
        <v>684.56896494806983</v>
      </c>
      <c r="M2559" s="12">
        <f>Cp*RhoP/(N2559*RhoA)*dP/1000*MassivW</f>
        <v>0.31149143162086845</v>
      </c>
      <c r="N2559" s="24">
        <f>IF(L2559&lt;600,425+0.773*L2559-1.69/1000*L2559^2+2.22/1000^2*L2559^3,IF(L2559&lt;735,666+13002/(738-L2559),IF(L2559&lt;900,545+17820/(L2559-731),650)))</f>
        <v>909.34172054430951</v>
      </c>
      <c r="O2559" s="12">
        <f>LambdaP*MassivW/(dP/1000)/(N2559*RhoA)/(1+M2559/3)*(D2559-L2559)*DeltaT-(EXP(M2559/10)-1)*(D2559-D2558)</f>
        <v>0.14494469614218106</v>
      </c>
      <c r="P2559" s="24">
        <f>P2558+IF(Limit=Oui,MAX(0,S2558),S2558)</f>
        <v>684.56896494806983</v>
      </c>
      <c r="Q2559" s="12">
        <f>Cp*RhoP/(R2559*RhoA)*dP/1000*MassivSI</f>
        <v>0.31149143162086845</v>
      </c>
      <c r="R2559" s="24">
        <f>IF(P2559&lt;600,425+0.773*P2559-1.69/1000*P2559^2+2.22/1000^2*P2559^3,IF(P2559&lt;735,666+13002/(738-P2559),IF(P2559&lt;900,545+17820/(P2559-731),650)))</f>
        <v>909.34172054430951</v>
      </c>
      <c r="S2559" s="12">
        <f>LambdaP*MassivSI/(dP/1000)/(R2559*RhoA)/(1+Q2559/3)*(D2559-P2559)*DeltaT-(EXP(Q2559/10)-1)*(D2559-D2558)</f>
        <v>0.14494469614218106</v>
      </c>
    </row>
    <row r="2560" spans="2:19" x14ac:dyDescent="0.25">
      <c r="B2560" s="3">
        <f t="shared" si="156"/>
        <v>12710</v>
      </c>
      <c r="C2560" s="14">
        <f t="shared" si="157"/>
        <v>211.83333333333334</v>
      </c>
      <c r="D2560" s="11">
        <f t="shared" si="158"/>
        <v>1134.1224666045337</v>
      </c>
      <c r="E2560" s="11">
        <f t="shared" si="159"/>
        <v>684.71390964421198</v>
      </c>
      <c r="F2560" s="11">
        <f>L2560</f>
        <v>684.71390964421198</v>
      </c>
      <c r="G2560" s="11">
        <f>P2560</f>
        <v>684.71390964421198</v>
      </c>
      <c r="H2560" s="24">
        <f>H2559+IF(Limit=Oui,MAX(0,K2559),K2559)</f>
        <v>684.71390964421198</v>
      </c>
      <c r="I2560" s="12">
        <f>Cp*RhoP/(J2560*RhoA)*dP/1000*MassivSS</f>
        <v>0.31126485869080711</v>
      </c>
      <c r="J2560" s="24">
        <f>IF(H2560&lt;600,425+0.773*H2560-1.69/1000*H2560^2+2.22/1000^2*H2560^3,IF(H2560&lt;735,666+13002/(738-H2560),IF(H2560&lt;900,545+17820/(H2560-731),650)))</f>
        <v>910.00363984646697</v>
      </c>
      <c r="K2560" s="12">
        <f>LambdaP*MassivSS/(dP/1000)/(J2560*RhoA)/(1+I2560/3)*(D2560-H2560)*DeltaT-(EXP(I2560/10)-1)*(D2560-D2559)</f>
        <v>0.14482197998724158</v>
      </c>
      <c r="L2560" s="24">
        <f>L2559+IF(Limit=Oui,MAX(0,O2559),O2559)</f>
        <v>684.71390964421198</v>
      </c>
      <c r="M2560" s="12">
        <f>Cp*RhoP/(N2560*RhoA)*dP/1000*MassivW</f>
        <v>0.31126485869080711</v>
      </c>
      <c r="N2560" s="24">
        <f>IF(L2560&lt;600,425+0.773*L2560-1.69/1000*L2560^2+2.22/1000^2*L2560^3,IF(L2560&lt;735,666+13002/(738-L2560),IF(L2560&lt;900,545+17820/(L2560-731),650)))</f>
        <v>910.00363984646697</v>
      </c>
      <c r="O2560" s="12">
        <f>LambdaP*MassivW/(dP/1000)/(N2560*RhoA)/(1+M2560/3)*(D2560-L2560)*DeltaT-(EXP(M2560/10)-1)*(D2560-D2559)</f>
        <v>0.14482197998724158</v>
      </c>
      <c r="P2560" s="24">
        <f>P2559+IF(Limit=Oui,MAX(0,S2559),S2559)</f>
        <v>684.71390964421198</v>
      </c>
      <c r="Q2560" s="12">
        <f>Cp*RhoP/(R2560*RhoA)*dP/1000*MassivSI</f>
        <v>0.31126485869080711</v>
      </c>
      <c r="R2560" s="24">
        <f>IF(P2560&lt;600,425+0.773*P2560-1.69/1000*P2560^2+2.22/1000^2*P2560^3,IF(P2560&lt;735,666+13002/(738-P2560),IF(P2560&lt;900,545+17820/(P2560-731),650)))</f>
        <v>910.00363984646697</v>
      </c>
      <c r="S2560" s="12">
        <f>LambdaP*MassivSI/(dP/1000)/(R2560*RhoA)/(1+Q2560/3)*(D2560-P2560)*DeltaT-(EXP(Q2560/10)-1)*(D2560-D2559)</f>
        <v>0.14482197998724158</v>
      </c>
    </row>
    <row r="2561" spans="2:19" x14ac:dyDescent="0.25">
      <c r="B2561" s="3">
        <f t="shared" si="156"/>
        <v>12715</v>
      </c>
      <c r="C2561" s="14">
        <f t="shared" si="157"/>
        <v>211.91666666666666</v>
      </c>
      <c r="D2561" s="11">
        <f t="shared" si="158"/>
        <v>1134.1813626730029</v>
      </c>
      <c r="E2561" s="11">
        <f t="shared" si="159"/>
        <v>684.85873162419921</v>
      </c>
      <c r="F2561" s="11">
        <f>L2561</f>
        <v>684.85873162419921</v>
      </c>
      <c r="G2561" s="11">
        <f>P2561</f>
        <v>684.85873162419921</v>
      </c>
      <c r="H2561" s="24">
        <f>H2560+IF(Limit=Oui,MAX(0,K2560),K2560)</f>
        <v>684.85873162419921</v>
      </c>
      <c r="I2561" s="12">
        <f>Cp*RhoP/(J2561*RhoA)*dP/1000*MassivSS</f>
        <v>0.31103757483035899</v>
      </c>
      <c r="J2561" s="24">
        <f>IF(H2561&lt;600,425+0.773*H2561-1.69/1000*H2561^2+2.22/1000^2*H2561^3,IF(H2561&lt;735,666+13002/(738-H2561),IF(H2561&lt;900,545+17820/(H2561-731),650)))</f>
        <v>910.66860497294397</v>
      </c>
      <c r="K2561" s="12">
        <f>LambdaP*MassivSS/(dP/1000)/(J2561*RhoA)/(1+I2561/3)*(D2561-H2561)*DeltaT-(EXP(I2561/10)-1)*(D2561-D2560)</f>
        <v>0.14469901921160863</v>
      </c>
      <c r="L2561" s="24">
        <f>L2560+IF(Limit=Oui,MAX(0,O2560),O2560)</f>
        <v>684.85873162419921</v>
      </c>
      <c r="M2561" s="12">
        <f>Cp*RhoP/(N2561*RhoA)*dP/1000*MassivW</f>
        <v>0.31103757483035899</v>
      </c>
      <c r="N2561" s="24">
        <f>IF(L2561&lt;600,425+0.773*L2561-1.69/1000*L2561^2+2.22/1000^2*L2561^3,IF(L2561&lt;735,666+13002/(738-L2561),IF(L2561&lt;900,545+17820/(L2561-731),650)))</f>
        <v>910.66860497294397</v>
      </c>
      <c r="O2561" s="12">
        <f>LambdaP*MassivW/(dP/1000)/(N2561*RhoA)/(1+M2561/3)*(D2561-L2561)*DeltaT-(EXP(M2561/10)-1)*(D2561-D2560)</f>
        <v>0.14469901921160863</v>
      </c>
      <c r="P2561" s="24">
        <f>P2560+IF(Limit=Oui,MAX(0,S2560),S2560)</f>
        <v>684.85873162419921</v>
      </c>
      <c r="Q2561" s="12">
        <f>Cp*RhoP/(R2561*RhoA)*dP/1000*MassivSI</f>
        <v>0.31103757483035899</v>
      </c>
      <c r="R2561" s="24">
        <f>IF(P2561&lt;600,425+0.773*P2561-1.69/1000*P2561^2+2.22/1000^2*P2561^3,IF(P2561&lt;735,666+13002/(738-P2561),IF(P2561&lt;900,545+17820/(P2561-731),650)))</f>
        <v>910.66860497294397</v>
      </c>
      <c r="S2561" s="12">
        <f>LambdaP*MassivSI/(dP/1000)/(R2561*RhoA)/(1+Q2561/3)*(D2561-P2561)*DeltaT-(EXP(Q2561/10)-1)*(D2561-D2560)</f>
        <v>0.14469901921160863</v>
      </c>
    </row>
    <row r="2562" spans="2:19" x14ac:dyDescent="0.25">
      <c r="B2562" s="3">
        <f t="shared" si="156"/>
        <v>12720</v>
      </c>
      <c r="C2562" s="14">
        <f t="shared" si="157"/>
        <v>212</v>
      </c>
      <c r="D2562" s="11">
        <f t="shared" si="158"/>
        <v>1134.240235599598</v>
      </c>
      <c r="E2562" s="11">
        <f t="shared" si="159"/>
        <v>685.00343064341087</v>
      </c>
      <c r="F2562" s="11">
        <f>L2562</f>
        <v>685.00343064341087</v>
      </c>
      <c r="G2562" s="11">
        <f>P2562</f>
        <v>685.00343064341087</v>
      </c>
      <c r="H2562" s="24">
        <f>H2561+IF(Limit=Oui,MAX(0,K2561),K2561)</f>
        <v>685.00343064341087</v>
      </c>
      <c r="I2562" s="12">
        <f>Cp*RhoP/(J2562*RhoA)*dP/1000*MassivSS</f>
        <v>0.31080957732033332</v>
      </c>
      <c r="J2562" s="24">
        <f>IF(H2562&lt;600,425+0.773*H2562-1.69/1000*H2562^2+2.22/1000^2*H2562^3,IF(H2562&lt;735,666+13002/(738-H2562),IF(H2562&lt;900,545+17820/(H2562-731),650)))</f>
        <v>911.33663514171303</v>
      </c>
      <c r="K2562" s="12">
        <f>LambdaP*MassivSS/(dP/1000)/(J2562*RhoA)/(1+I2562/3)*(D2562-H2562)*DeltaT-(EXP(I2562/10)-1)*(D2562-D2561)</f>
        <v>0.14457581274272779</v>
      </c>
      <c r="L2562" s="24">
        <f>L2561+IF(Limit=Oui,MAX(0,O2561),O2561)</f>
        <v>685.00343064341087</v>
      </c>
      <c r="M2562" s="12">
        <f>Cp*RhoP/(N2562*RhoA)*dP/1000*MassivW</f>
        <v>0.31080957732033332</v>
      </c>
      <c r="N2562" s="24">
        <f>IF(L2562&lt;600,425+0.773*L2562-1.69/1000*L2562^2+2.22/1000^2*L2562^3,IF(L2562&lt;735,666+13002/(738-L2562),IF(L2562&lt;900,545+17820/(L2562-731),650)))</f>
        <v>911.33663514171303</v>
      </c>
      <c r="O2562" s="12">
        <f>LambdaP*MassivW/(dP/1000)/(N2562*RhoA)/(1+M2562/3)*(D2562-L2562)*DeltaT-(EXP(M2562/10)-1)*(D2562-D2561)</f>
        <v>0.14457581274272779</v>
      </c>
      <c r="P2562" s="24">
        <f>P2561+IF(Limit=Oui,MAX(0,S2561),S2561)</f>
        <v>685.00343064341087</v>
      </c>
      <c r="Q2562" s="12">
        <f>Cp*RhoP/(R2562*RhoA)*dP/1000*MassivSI</f>
        <v>0.31080957732033332</v>
      </c>
      <c r="R2562" s="24">
        <f>IF(P2562&lt;600,425+0.773*P2562-1.69/1000*P2562^2+2.22/1000^2*P2562^3,IF(P2562&lt;735,666+13002/(738-P2562),IF(P2562&lt;900,545+17820/(P2562-731),650)))</f>
        <v>911.33663514171303</v>
      </c>
      <c r="S2562" s="12">
        <f>LambdaP*MassivSI/(dP/1000)/(R2562*RhoA)/(1+Q2562/3)*(D2562-P2562)*DeltaT-(EXP(Q2562/10)-1)*(D2562-D2561)</f>
        <v>0.14457581274272779</v>
      </c>
    </row>
    <row r="2563" spans="2:19" x14ac:dyDescent="0.25">
      <c r="B2563" s="3">
        <f t="shared" si="156"/>
        <v>12725</v>
      </c>
      <c r="C2563" s="14">
        <f t="shared" si="157"/>
        <v>212.08333333333334</v>
      </c>
      <c r="D2563" s="11">
        <f t="shared" si="158"/>
        <v>1134.2990854024977</v>
      </c>
      <c r="E2563" s="11">
        <f t="shared" si="159"/>
        <v>685.14800645615355</v>
      </c>
      <c r="F2563" s="11">
        <f>L2563</f>
        <v>685.14800645615355</v>
      </c>
      <c r="G2563" s="11">
        <f>P2563</f>
        <v>685.14800645615355</v>
      </c>
      <c r="H2563" s="24">
        <f>H2562+IF(Limit=Oui,MAX(0,K2562),K2562)</f>
        <v>685.14800645615355</v>
      </c>
      <c r="I2563" s="12">
        <f>Cp*RhoP/(J2563*RhoA)*dP/1000*MassivSS</f>
        <v>0.31058086343183683</v>
      </c>
      <c r="J2563" s="24">
        <f>IF(H2563&lt;600,425+0.773*H2563-1.69/1000*H2563^2+2.22/1000^2*H2563^3,IF(H2563&lt;735,666+13002/(738-H2563),IF(H2563&lt;900,545+17820/(H2563-731),650)))</f>
        <v>912.00774972118006</v>
      </c>
      <c r="K2563" s="12">
        <f>LambdaP*MassivSS/(dP/1000)/(J2563*RhoA)/(1+I2563/3)*(D2563-H2563)*DeltaT-(EXP(I2563/10)-1)*(D2563-D2562)</f>
        <v>0.14445235950355287</v>
      </c>
      <c r="L2563" s="24">
        <f>L2562+IF(Limit=Oui,MAX(0,O2562),O2562)</f>
        <v>685.14800645615355</v>
      </c>
      <c r="M2563" s="12">
        <f>Cp*RhoP/(N2563*RhoA)*dP/1000*MassivW</f>
        <v>0.31058086343183683</v>
      </c>
      <c r="N2563" s="24">
        <f>IF(L2563&lt;600,425+0.773*L2563-1.69/1000*L2563^2+2.22/1000^2*L2563^3,IF(L2563&lt;735,666+13002/(738-L2563),IF(L2563&lt;900,545+17820/(L2563-731),650)))</f>
        <v>912.00774972118006</v>
      </c>
      <c r="O2563" s="12">
        <f>LambdaP*MassivW/(dP/1000)/(N2563*RhoA)/(1+M2563/3)*(D2563-L2563)*DeltaT-(EXP(M2563/10)-1)*(D2563-D2562)</f>
        <v>0.14445235950355287</v>
      </c>
      <c r="P2563" s="24">
        <f>P2562+IF(Limit=Oui,MAX(0,S2562),S2562)</f>
        <v>685.14800645615355</v>
      </c>
      <c r="Q2563" s="12">
        <f>Cp*RhoP/(R2563*RhoA)*dP/1000*MassivSI</f>
        <v>0.31058086343183683</v>
      </c>
      <c r="R2563" s="24">
        <f>IF(P2563&lt;600,425+0.773*P2563-1.69/1000*P2563^2+2.22/1000^2*P2563^3,IF(P2563&lt;735,666+13002/(738-P2563),IF(P2563&lt;900,545+17820/(P2563-731),650)))</f>
        <v>912.00774972118006</v>
      </c>
      <c r="S2563" s="12">
        <f>LambdaP*MassivSI/(dP/1000)/(R2563*RhoA)/(1+Q2563/3)*(D2563-P2563)*DeltaT-(EXP(Q2563/10)-1)*(D2563-D2562)</f>
        <v>0.14445235950355287</v>
      </c>
    </row>
    <row r="2564" spans="2:19" x14ac:dyDescent="0.25">
      <c r="B2564" s="3">
        <f t="shared" si="156"/>
        <v>12730</v>
      </c>
      <c r="C2564" s="14">
        <f t="shared" si="157"/>
        <v>212.16666666666666</v>
      </c>
      <c r="D2564" s="11">
        <f t="shared" si="158"/>
        <v>1134.35791209986</v>
      </c>
      <c r="E2564" s="11">
        <f t="shared" si="159"/>
        <v>685.29245881565714</v>
      </c>
      <c r="F2564" s="11">
        <f>L2564</f>
        <v>685.29245881565714</v>
      </c>
      <c r="G2564" s="11">
        <f>P2564</f>
        <v>685.29245881565714</v>
      </c>
      <c r="H2564" s="24">
        <f>H2563+IF(Limit=Oui,MAX(0,K2563),K2563)</f>
        <v>685.29245881565714</v>
      </c>
      <c r="I2564" s="12">
        <f>Cp*RhoP/(J2564*RhoA)*dP/1000*MassivSS</f>
        <v>0.31035143042627089</v>
      </c>
      <c r="J2564" s="24">
        <f>IF(H2564&lt;600,425+0.773*H2564-1.69/1000*H2564^2+2.22/1000^2*H2564^3,IF(H2564&lt;735,666+13002/(738-H2564),IF(H2564&lt;900,545+17820/(H2564-731),650)))</f>
        <v>912.68196823156563</v>
      </c>
      <c r="K2564" s="12">
        <f>LambdaP*MassivSS/(dP/1000)/(J2564*RhoA)/(1+I2564/3)*(D2564-H2564)*DeltaT-(EXP(I2564/10)-1)*(D2564-D2563)</f>
        <v>0.14432865841247916</v>
      </c>
      <c r="L2564" s="24">
        <f>L2563+IF(Limit=Oui,MAX(0,O2563),O2563)</f>
        <v>685.29245881565714</v>
      </c>
      <c r="M2564" s="12">
        <f>Cp*RhoP/(N2564*RhoA)*dP/1000*MassivW</f>
        <v>0.31035143042627089</v>
      </c>
      <c r="N2564" s="24">
        <f>IF(L2564&lt;600,425+0.773*L2564-1.69/1000*L2564^2+2.22/1000^2*L2564^3,IF(L2564&lt;735,666+13002/(738-L2564),IF(L2564&lt;900,545+17820/(L2564-731),650)))</f>
        <v>912.68196823156563</v>
      </c>
      <c r="O2564" s="12">
        <f>LambdaP*MassivW/(dP/1000)/(N2564*RhoA)/(1+M2564/3)*(D2564-L2564)*DeltaT-(EXP(M2564/10)-1)*(D2564-D2563)</f>
        <v>0.14432865841247916</v>
      </c>
      <c r="P2564" s="24">
        <f>P2563+IF(Limit=Oui,MAX(0,S2563),S2563)</f>
        <v>685.29245881565714</v>
      </c>
      <c r="Q2564" s="12">
        <f>Cp*RhoP/(R2564*RhoA)*dP/1000*MassivSI</f>
        <v>0.31035143042627089</v>
      </c>
      <c r="R2564" s="24">
        <f>IF(P2564&lt;600,425+0.773*P2564-1.69/1000*P2564^2+2.22/1000^2*P2564^3,IF(P2564&lt;735,666+13002/(738-P2564),IF(P2564&lt;900,545+17820/(P2564-731),650)))</f>
        <v>912.68196823156563</v>
      </c>
      <c r="S2564" s="12">
        <f>LambdaP*MassivSI/(dP/1000)/(R2564*RhoA)/(1+Q2564/3)*(D2564-P2564)*DeltaT-(EXP(Q2564/10)-1)*(D2564-D2563)</f>
        <v>0.14432865841247916</v>
      </c>
    </row>
    <row r="2565" spans="2:19" x14ac:dyDescent="0.25">
      <c r="B2565" s="3">
        <f t="shared" si="156"/>
        <v>12735</v>
      </c>
      <c r="C2565" s="14">
        <f t="shared" si="157"/>
        <v>212.25</v>
      </c>
      <c r="D2565" s="11">
        <f t="shared" si="158"/>
        <v>1134.4167157098207</v>
      </c>
      <c r="E2565" s="11">
        <f t="shared" si="159"/>
        <v>685.43678747406966</v>
      </c>
      <c r="F2565" s="11">
        <f>L2565</f>
        <v>685.43678747406966</v>
      </c>
      <c r="G2565" s="11">
        <f>P2565</f>
        <v>685.43678747406966</v>
      </c>
      <c r="H2565" s="24">
        <f>H2564+IF(Limit=Oui,MAX(0,K2564),K2564)</f>
        <v>685.43678747406966</v>
      </c>
      <c r="I2565" s="12">
        <f>Cp*RhoP/(J2565*RhoA)*dP/1000*MassivSS</f>
        <v>0.31012127555533042</v>
      </c>
      <c r="J2565" s="24">
        <f>IF(H2565&lt;600,425+0.773*H2565-1.69/1000*H2565^2+2.22/1000^2*H2565^3,IF(H2565&lt;735,666+13002/(738-H2565),IF(H2565&lt;900,545+17820/(H2565-731),650)))</f>
        <v>913.35931034629766</v>
      </c>
      <c r="K2565" s="12">
        <f>LambdaP*MassivSS/(dP/1000)/(J2565*RhoA)/(1+I2565/3)*(D2565-H2565)*DeltaT-(EXP(I2565/10)-1)*(D2565-D2564)</f>
        <v>0.14420470838342075</v>
      </c>
      <c r="L2565" s="24">
        <f>L2564+IF(Limit=Oui,MAX(0,O2564),O2564)</f>
        <v>685.43678747406966</v>
      </c>
      <c r="M2565" s="12">
        <f>Cp*RhoP/(N2565*RhoA)*dP/1000*MassivW</f>
        <v>0.31012127555533042</v>
      </c>
      <c r="N2565" s="24">
        <f>IF(L2565&lt;600,425+0.773*L2565-1.69/1000*L2565^2+2.22/1000^2*L2565^3,IF(L2565&lt;735,666+13002/(738-L2565),IF(L2565&lt;900,545+17820/(L2565-731),650)))</f>
        <v>913.35931034629766</v>
      </c>
      <c r="O2565" s="12">
        <f>LambdaP*MassivW/(dP/1000)/(N2565*RhoA)/(1+M2565/3)*(D2565-L2565)*DeltaT-(EXP(M2565/10)-1)*(D2565-D2564)</f>
        <v>0.14420470838342075</v>
      </c>
      <c r="P2565" s="24">
        <f>P2564+IF(Limit=Oui,MAX(0,S2564),S2564)</f>
        <v>685.43678747406966</v>
      </c>
      <c r="Q2565" s="12">
        <f>Cp*RhoP/(R2565*RhoA)*dP/1000*MassivSI</f>
        <v>0.31012127555533042</v>
      </c>
      <c r="R2565" s="24">
        <f>IF(P2565&lt;600,425+0.773*P2565-1.69/1000*P2565^2+2.22/1000^2*P2565^3,IF(P2565&lt;735,666+13002/(738-P2565),IF(P2565&lt;900,545+17820/(P2565-731),650)))</f>
        <v>913.35931034629766</v>
      </c>
      <c r="S2565" s="12">
        <f>LambdaP*MassivSI/(dP/1000)/(R2565*RhoA)/(1+Q2565/3)*(D2565-P2565)*DeltaT-(EXP(Q2565/10)-1)*(D2565-D2564)</f>
        <v>0.14420470838342075</v>
      </c>
    </row>
    <row r="2566" spans="2:19" x14ac:dyDescent="0.25">
      <c r="B2566" s="3">
        <f t="shared" si="156"/>
        <v>12740</v>
      </c>
      <c r="C2566" s="14">
        <f t="shared" si="157"/>
        <v>212.33333333333334</v>
      </c>
      <c r="D2566" s="11">
        <f t="shared" si="158"/>
        <v>1134.4754962504946</v>
      </c>
      <c r="E2566" s="11">
        <f t="shared" si="159"/>
        <v>685.58099218245309</v>
      </c>
      <c r="F2566" s="11">
        <f>L2566</f>
        <v>685.58099218245309</v>
      </c>
      <c r="G2566" s="11">
        <f>P2566</f>
        <v>685.58099218245309</v>
      </c>
      <c r="H2566" s="24">
        <f>H2565+IF(Limit=Oui,MAX(0,K2565),K2565)</f>
        <v>685.58099218245309</v>
      </c>
      <c r="I2566" s="12">
        <f>Cp*RhoP/(J2566*RhoA)*dP/1000*MassivSS</f>
        <v>0.30989039606100294</v>
      </c>
      <c r="J2566" s="24">
        <f>IF(H2566&lt;600,425+0.773*H2566-1.69/1000*H2566^2+2.22/1000^2*H2566^3,IF(H2566&lt;735,666+13002/(738-H2566),IF(H2566&lt;900,545+17820/(H2566-731),650)))</f>
        <v>914.03979589342146</v>
      </c>
      <c r="K2566" s="12">
        <f>LambdaP*MassivSS/(dP/1000)/(J2566*RhoA)/(1+I2566/3)*(D2566-H2566)*DeltaT-(EXP(I2566/10)-1)*(D2566-D2565)</f>
        <v>0.14408050832570854</v>
      </c>
      <c r="L2566" s="24">
        <f>L2565+IF(Limit=Oui,MAX(0,O2565),O2565)</f>
        <v>685.58099218245309</v>
      </c>
      <c r="M2566" s="12">
        <f>Cp*RhoP/(N2566*RhoA)*dP/1000*MassivW</f>
        <v>0.30989039606100294</v>
      </c>
      <c r="N2566" s="24">
        <f>IF(L2566&lt;600,425+0.773*L2566-1.69/1000*L2566^2+2.22/1000^2*L2566^3,IF(L2566&lt;735,666+13002/(738-L2566),IF(L2566&lt;900,545+17820/(L2566-731),650)))</f>
        <v>914.03979589342146</v>
      </c>
      <c r="O2566" s="12">
        <f>LambdaP*MassivW/(dP/1000)/(N2566*RhoA)/(1+M2566/3)*(D2566-L2566)*DeltaT-(EXP(M2566/10)-1)*(D2566-D2565)</f>
        <v>0.14408050832570854</v>
      </c>
      <c r="P2566" s="24">
        <f>P2565+IF(Limit=Oui,MAX(0,S2565),S2565)</f>
        <v>685.58099218245309</v>
      </c>
      <c r="Q2566" s="12">
        <f>Cp*RhoP/(R2566*RhoA)*dP/1000*MassivSI</f>
        <v>0.30989039606100294</v>
      </c>
      <c r="R2566" s="24">
        <f>IF(P2566&lt;600,425+0.773*P2566-1.69/1000*P2566^2+2.22/1000^2*P2566^3,IF(P2566&lt;735,666+13002/(738-P2566),IF(P2566&lt;900,545+17820/(P2566-731),650)))</f>
        <v>914.03979589342146</v>
      </c>
      <c r="S2566" s="12">
        <f>LambdaP*MassivSI/(dP/1000)/(R2566*RhoA)/(1+Q2566/3)*(D2566-P2566)*DeltaT-(EXP(Q2566/10)-1)*(D2566-D2565)</f>
        <v>0.14408050832570854</v>
      </c>
    </row>
    <row r="2567" spans="2:19" x14ac:dyDescent="0.25">
      <c r="B2567" s="3">
        <f t="shared" si="156"/>
        <v>12745</v>
      </c>
      <c r="C2567" s="14">
        <f t="shared" si="157"/>
        <v>212.41666666666666</v>
      </c>
      <c r="D2567" s="11">
        <f t="shared" si="158"/>
        <v>1134.5342537399758</v>
      </c>
      <c r="E2567" s="11">
        <f t="shared" si="159"/>
        <v>685.7250726907788</v>
      </c>
      <c r="F2567" s="11">
        <f>L2567</f>
        <v>685.7250726907788</v>
      </c>
      <c r="G2567" s="11">
        <f>P2567</f>
        <v>685.7250726907788</v>
      </c>
      <c r="H2567" s="24">
        <f>H2566+IF(Limit=Oui,MAX(0,K2566),K2566)</f>
        <v>685.7250726907788</v>
      </c>
      <c r="I2567" s="12">
        <f>Cp*RhoP/(J2567*RhoA)*dP/1000*MassivSS</f>
        <v>0.30965878917556833</v>
      </c>
      <c r="J2567" s="24">
        <f>IF(H2567&lt;600,425+0.773*H2567-1.69/1000*H2567^2+2.22/1000^2*H2567^3,IF(H2567&lt;735,666+13002/(738-H2567),IF(H2567&lt;900,545+17820/(H2567-731),650)))</f>
        <v>914.72344485702365</v>
      </c>
      <c r="K2567" s="12">
        <f>LambdaP*MassivSS/(dP/1000)/(J2567*RhoA)/(1+I2567/3)*(D2567-H2567)*DeltaT-(EXP(I2567/10)-1)*(D2567-D2566)</f>
        <v>0.14395605714412499</v>
      </c>
      <c r="L2567" s="24">
        <f>L2566+IF(Limit=Oui,MAX(0,O2566),O2566)</f>
        <v>685.7250726907788</v>
      </c>
      <c r="M2567" s="12">
        <f>Cp*RhoP/(N2567*RhoA)*dP/1000*MassivW</f>
        <v>0.30965878917556833</v>
      </c>
      <c r="N2567" s="24">
        <f>IF(L2567&lt;600,425+0.773*L2567-1.69/1000*L2567^2+2.22/1000^2*L2567^3,IF(L2567&lt;735,666+13002/(738-L2567),IF(L2567&lt;900,545+17820/(L2567-731),650)))</f>
        <v>914.72344485702365</v>
      </c>
      <c r="O2567" s="12">
        <f>LambdaP*MassivW/(dP/1000)/(N2567*RhoA)/(1+M2567/3)*(D2567-L2567)*DeltaT-(EXP(M2567/10)-1)*(D2567-D2566)</f>
        <v>0.14395605714412499</v>
      </c>
      <c r="P2567" s="24">
        <f>P2566+IF(Limit=Oui,MAX(0,S2566),S2566)</f>
        <v>685.7250726907788</v>
      </c>
      <c r="Q2567" s="12">
        <f>Cp*RhoP/(R2567*RhoA)*dP/1000*MassivSI</f>
        <v>0.30965878917556833</v>
      </c>
      <c r="R2567" s="24">
        <f>IF(P2567&lt;600,425+0.773*P2567-1.69/1000*P2567^2+2.22/1000^2*P2567^3,IF(P2567&lt;735,666+13002/(738-P2567),IF(P2567&lt;900,545+17820/(P2567-731),650)))</f>
        <v>914.72344485702365</v>
      </c>
      <c r="S2567" s="12">
        <f>LambdaP*MassivSI/(dP/1000)/(R2567*RhoA)/(1+Q2567/3)*(D2567-P2567)*DeltaT-(EXP(Q2567/10)-1)*(D2567-D2566)</f>
        <v>0.14395605714412499</v>
      </c>
    </row>
    <row r="2568" spans="2:19" x14ac:dyDescent="0.25">
      <c r="B2568" s="3">
        <f t="shared" si="156"/>
        <v>12750</v>
      </c>
      <c r="C2568" s="14">
        <f t="shared" si="157"/>
        <v>212.5</v>
      </c>
      <c r="D2568" s="11">
        <f t="shared" si="158"/>
        <v>1134.5929881963361</v>
      </c>
      <c r="E2568" s="11">
        <f t="shared" si="159"/>
        <v>685.86902874792293</v>
      </c>
      <c r="F2568" s="11">
        <f>L2568</f>
        <v>685.86902874792293</v>
      </c>
      <c r="G2568" s="11">
        <f>P2568</f>
        <v>685.86902874792293</v>
      </c>
      <c r="H2568" s="24">
        <f>H2567+IF(Limit=Oui,MAX(0,K2567),K2567)</f>
        <v>685.86902874792293</v>
      </c>
      <c r="I2568" s="12">
        <f>Cp*RhoP/(J2568*RhoA)*dP/1000*MassivSS</f>
        <v>0.30942645212159908</v>
      </c>
      <c r="J2568" s="24">
        <f>IF(H2568&lt;600,425+0.773*H2568-1.69/1000*H2568^2+2.22/1000^2*H2568^3,IF(H2568&lt;735,666+13002/(738-H2568),IF(H2568&lt;900,545+17820/(H2568-731),650)))</f>
        <v>915.41027737866966</v>
      </c>
      <c r="K2568" s="12">
        <f>LambdaP*MassivSS/(dP/1000)/(J2568*RhoA)/(1+I2568/3)*(D2568-H2568)*DeltaT-(EXP(I2568/10)-1)*(D2568-D2567)</f>
        <v>0.14383135373893108</v>
      </c>
      <c r="L2568" s="24">
        <f>L2567+IF(Limit=Oui,MAX(0,O2567),O2567)</f>
        <v>685.86902874792293</v>
      </c>
      <c r="M2568" s="12">
        <f>Cp*RhoP/(N2568*RhoA)*dP/1000*MassivW</f>
        <v>0.30942645212159908</v>
      </c>
      <c r="N2568" s="24">
        <f>IF(L2568&lt;600,425+0.773*L2568-1.69/1000*L2568^2+2.22/1000^2*L2568^3,IF(L2568&lt;735,666+13002/(738-L2568),IF(L2568&lt;900,545+17820/(L2568-731),650)))</f>
        <v>915.41027737866966</v>
      </c>
      <c r="O2568" s="12">
        <f>LambdaP*MassivW/(dP/1000)/(N2568*RhoA)/(1+M2568/3)*(D2568-L2568)*DeltaT-(EXP(M2568/10)-1)*(D2568-D2567)</f>
        <v>0.14383135373893108</v>
      </c>
      <c r="P2568" s="24">
        <f>P2567+IF(Limit=Oui,MAX(0,S2567),S2567)</f>
        <v>685.86902874792293</v>
      </c>
      <c r="Q2568" s="12">
        <f>Cp*RhoP/(R2568*RhoA)*dP/1000*MassivSI</f>
        <v>0.30942645212159908</v>
      </c>
      <c r="R2568" s="24">
        <f>IF(P2568&lt;600,425+0.773*P2568-1.69/1000*P2568^2+2.22/1000^2*P2568^3,IF(P2568&lt;735,666+13002/(738-P2568),IF(P2568&lt;900,545+17820/(P2568-731),650)))</f>
        <v>915.41027737866966</v>
      </c>
      <c r="S2568" s="12">
        <f>LambdaP*MassivSI/(dP/1000)/(R2568*RhoA)/(1+Q2568/3)*(D2568-P2568)*DeltaT-(EXP(Q2568/10)-1)*(D2568-D2567)</f>
        <v>0.14383135373893108</v>
      </c>
    </row>
    <row r="2569" spans="2:19" x14ac:dyDescent="0.25">
      <c r="B2569" s="3">
        <f t="shared" si="156"/>
        <v>12755</v>
      </c>
      <c r="C2569" s="14">
        <f t="shared" si="157"/>
        <v>212.58333333333334</v>
      </c>
      <c r="D2569" s="11">
        <f t="shared" si="158"/>
        <v>1134.651699637627</v>
      </c>
      <c r="E2569" s="11">
        <f t="shared" si="159"/>
        <v>686.01286010166189</v>
      </c>
      <c r="F2569" s="11">
        <f>L2569</f>
        <v>686.01286010166189</v>
      </c>
      <c r="G2569" s="11">
        <f>P2569</f>
        <v>686.01286010166189</v>
      </c>
      <c r="H2569" s="24">
        <f>H2568+IF(Limit=Oui,MAX(0,K2568),K2568)</f>
        <v>686.01286010166189</v>
      </c>
      <c r="I2569" s="12">
        <f>Cp*RhoP/(J2569*RhoA)*dP/1000*MassivSS</f>
        <v>0.30919338211196185</v>
      </c>
      <c r="J2569" s="24">
        <f>IF(H2569&lt;600,425+0.773*H2569-1.69/1000*H2569^2+2.22/1000^2*H2569^3,IF(H2569&lt;735,666+13002/(738-H2569),IF(H2569&lt;900,545+17820/(H2569-731),650)))</f>
        <v>916.10031375885785</v>
      </c>
      <c r="K2569" s="12">
        <f>LambdaP*MassivSS/(dP/1000)/(J2569*RhoA)/(1+I2569/3)*(D2569-H2569)*DeltaT-(EXP(I2569/10)-1)*(D2569-D2568)</f>
        <v>0.14370639700577292</v>
      </c>
      <c r="L2569" s="24">
        <f>L2568+IF(Limit=Oui,MAX(0,O2568),O2568)</f>
        <v>686.01286010166189</v>
      </c>
      <c r="M2569" s="12">
        <f>Cp*RhoP/(N2569*RhoA)*dP/1000*MassivW</f>
        <v>0.30919338211196185</v>
      </c>
      <c r="N2569" s="24">
        <f>IF(L2569&lt;600,425+0.773*L2569-1.69/1000*L2569^2+2.22/1000^2*L2569^3,IF(L2569&lt;735,666+13002/(738-L2569),IF(L2569&lt;900,545+17820/(L2569-731),650)))</f>
        <v>916.10031375885785</v>
      </c>
      <c r="O2569" s="12">
        <f>LambdaP*MassivW/(dP/1000)/(N2569*RhoA)/(1+M2569/3)*(D2569-L2569)*DeltaT-(EXP(M2569/10)-1)*(D2569-D2568)</f>
        <v>0.14370639700577292</v>
      </c>
      <c r="P2569" s="24">
        <f>P2568+IF(Limit=Oui,MAX(0,S2568),S2568)</f>
        <v>686.01286010166189</v>
      </c>
      <c r="Q2569" s="12">
        <f>Cp*RhoP/(R2569*RhoA)*dP/1000*MassivSI</f>
        <v>0.30919338211196185</v>
      </c>
      <c r="R2569" s="24">
        <f>IF(P2569&lt;600,425+0.773*P2569-1.69/1000*P2569^2+2.22/1000^2*P2569^3,IF(P2569&lt;735,666+13002/(738-P2569),IF(P2569&lt;900,545+17820/(P2569-731),650)))</f>
        <v>916.10031375885785</v>
      </c>
      <c r="S2569" s="12">
        <f>LambdaP*MassivSI/(dP/1000)/(R2569*RhoA)/(1+Q2569/3)*(D2569-P2569)*DeltaT-(EXP(Q2569/10)-1)*(D2569-D2568)</f>
        <v>0.14370639700577292</v>
      </c>
    </row>
    <row r="2570" spans="2:19" x14ac:dyDescent="0.25">
      <c r="B2570" s="3">
        <f t="shared" si="156"/>
        <v>12760</v>
      </c>
      <c r="C2570" s="14">
        <f t="shared" si="157"/>
        <v>212.66666666666666</v>
      </c>
      <c r="D2570" s="11">
        <f t="shared" si="158"/>
        <v>1134.7103880818777</v>
      </c>
      <c r="E2570" s="11">
        <f t="shared" si="159"/>
        <v>686.15656649866764</v>
      </c>
      <c r="F2570" s="11">
        <f>L2570</f>
        <v>686.15656649866764</v>
      </c>
      <c r="G2570" s="11">
        <f>P2570</f>
        <v>686.15656649866764</v>
      </c>
      <c r="H2570" s="24">
        <f>H2569+IF(Limit=Oui,MAX(0,K2569),K2569)</f>
        <v>686.15656649866764</v>
      </c>
      <c r="I2570" s="12">
        <f>Cp*RhoP/(J2570*RhoA)*dP/1000*MassivSS</f>
        <v>0.30895957634981946</v>
      </c>
      <c r="J2570" s="24">
        <f>IF(H2570&lt;600,425+0.773*H2570-1.69/1000*H2570^2+2.22/1000^2*H2570^3,IF(H2570&lt;735,666+13002/(738-H2570),IF(H2570&lt;900,545+17820/(H2570-731),650)))</f>
        <v>916.79357445848666</v>
      </c>
      <c r="K2570" s="12">
        <f>LambdaP*MassivSS/(dP/1000)/(J2570*RhoA)/(1+I2570/3)*(D2570-H2570)*DeltaT-(EXP(I2570/10)-1)*(D2570-D2569)</f>
        <v>0.14358118583577351</v>
      </c>
      <c r="L2570" s="24">
        <f>L2569+IF(Limit=Oui,MAX(0,O2569),O2569)</f>
        <v>686.15656649866764</v>
      </c>
      <c r="M2570" s="12">
        <f>Cp*RhoP/(N2570*RhoA)*dP/1000*MassivW</f>
        <v>0.30895957634981946</v>
      </c>
      <c r="N2570" s="24">
        <f>IF(L2570&lt;600,425+0.773*L2570-1.69/1000*L2570^2+2.22/1000^2*L2570^3,IF(L2570&lt;735,666+13002/(738-L2570),IF(L2570&lt;900,545+17820/(L2570-731),650)))</f>
        <v>916.79357445848666</v>
      </c>
      <c r="O2570" s="12">
        <f>LambdaP*MassivW/(dP/1000)/(N2570*RhoA)/(1+M2570/3)*(D2570-L2570)*DeltaT-(EXP(M2570/10)-1)*(D2570-D2569)</f>
        <v>0.14358118583577351</v>
      </c>
      <c r="P2570" s="24">
        <f>P2569+IF(Limit=Oui,MAX(0,S2569),S2569)</f>
        <v>686.15656649866764</v>
      </c>
      <c r="Q2570" s="12">
        <f>Cp*RhoP/(R2570*RhoA)*dP/1000*MassivSI</f>
        <v>0.30895957634981946</v>
      </c>
      <c r="R2570" s="24">
        <f>IF(P2570&lt;600,425+0.773*P2570-1.69/1000*P2570^2+2.22/1000^2*P2570^3,IF(P2570&lt;735,666+13002/(738-P2570),IF(P2570&lt;900,545+17820/(P2570-731),650)))</f>
        <v>916.79357445848666</v>
      </c>
      <c r="S2570" s="12">
        <f>LambdaP*MassivSI/(dP/1000)/(R2570*RhoA)/(1+Q2570/3)*(D2570-P2570)*DeltaT-(EXP(Q2570/10)-1)*(D2570-D2569)</f>
        <v>0.14358118583577351</v>
      </c>
    </row>
    <row r="2571" spans="2:19" x14ac:dyDescent="0.25">
      <c r="B2571" s="3">
        <f t="shared" si="156"/>
        <v>12765</v>
      </c>
      <c r="C2571" s="14">
        <f t="shared" si="157"/>
        <v>212.75</v>
      </c>
      <c r="D2571" s="11">
        <f t="shared" si="158"/>
        <v>1134.7690535470974</v>
      </c>
      <c r="E2571" s="11">
        <f t="shared" si="159"/>
        <v>686.30014768450337</v>
      </c>
      <c r="F2571" s="11">
        <f>L2571</f>
        <v>686.30014768450337</v>
      </c>
      <c r="G2571" s="11">
        <f>P2571</f>
        <v>686.30014768450337</v>
      </c>
      <c r="H2571" s="24">
        <f>H2570+IF(Limit=Oui,MAX(0,K2570),K2570)</f>
        <v>686.30014768450337</v>
      </c>
      <c r="I2571" s="12">
        <f>Cp*RhoP/(J2571*RhoA)*dP/1000*MassivSS</f>
        <v>0.30872503202863316</v>
      </c>
      <c r="J2571" s="24">
        <f>IF(H2571&lt;600,425+0.773*H2571-1.69/1000*H2571^2+2.22/1000^2*H2571^3,IF(H2571&lt;735,666+13002/(738-H2571),IF(H2571&lt;900,545+17820/(H2571-731),650)))</f>
        <v>917.49008010034004</v>
      </c>
      <c r="K2571" s="12">
        <f>LambdaP*MassivSS/(dP/1000)/(J2571*RhoA)/(1+I2571/3)*(D2571-H2571)*DeltaT-(EXP(I2571/10)-1)*(D2571-D2570)</f>
        <v>0.14345571911541821</v>
      </c>
      <c r="L2571" s="24">
        <f>L2570+IF(Limit=Oui,MAX(0,O2570),O2570)</f>
        <v>686.30014768450337</v>
      </c>
      <c r="M2571" s="12">
        <f>Cp*RhoP/(N2571*RhoA)*dP/1000*MassivW</f>
        <v>0.30872503202863316</v>
      </c>
      <c r="N2571" s="24">
        <f>IF(L2571&lt;600,425+0.773*L2571-1.69/1000*L2571^2+2.22/1000^2*L2571^3,IF(L2571&lt;735,666+13002/(738-L2571),IF(L2571&lt;900,545+17820/(L2571-731),650)))</f>
        <v>917.49008010034004</v>
      </c>
      <c r="O2571" s="12">
        <f>LambdaP*MassivW/(dP/1000)/(N2571*RhoA)/(1+M2571/3)*(D2571-L2571)*DeltaT-(EXP(M2571/10)-1)*(D2571-D2570)</f>
        <v>0.14345571911541821</v>
      </c>
      <c r="P2571" s="24">
        <f>P2570+IF(Limit=Oui,MAX(0,S2570),S2570)</f>
        <v>686.30014768450337</v>
      </c>
      <c r="Q2571" s="12">
        <f>Cp*RhoP/(R2571*RhoA)*dP/1000*MassivSI</f>
        <v>0.30872503202863316</v>
      </c>
      <c r="R2571" s="24">
        <f>IF(P2571&lt;600,425+0.773*P2571-1.69/1000*P2571^2+2.22/1000^2*P2571^3,IF(P2571&lt;735,666+13002/(738-P2571),IF(P2571&lt;900,545+17820/(P2571-731),650)))</f>
        <v>917.49008010034004</v>
      </c>
      <c r="S2571" s="12">
        <f>LambdaP*MassivSI/(dP/1000)/(R2571*RhoA)/(1+Q2571/3)*(D2571-P2571)*DeltaT-(EXP(Q2571/10)-1)*(D2571-D2570)</f>
        <v>0.14345571911541821</v>
      </c>
    </row>
    <row r="2572" spans="2:19" x14ac:dyDescent="0.25">
      <c r="B2572" s="3">
        <f t="shared" si="156"/>
        <v>12770</v>
      </c>
      <c r="C2572" s="14">
        <f t="shared" si="157"/>
        <v>212.83333333333334</v>
      </c>
      <c r="D2572" s="11">
        <f t="shared" si="158"/>
        <v>1134.8276960512731</v>
      </c>
      <c r="E2572" s="11">
        <f t="shared" si="159"/>
        <v>686.44360340361879</v>
      </c>
      <c r="F2572" s="11">
        <f>L2572</f>
        <v>686.44360340361879</v>
      </c>
      <c r="G2572" s="11">
        <f>P2572</f>
        <v>686.44360340361879</v>
      </c>
      <c r="H2572" s="24">
        <f>H2571+IF(Limit=Oui,MAX(0,K2571),K2571)</f>
        <v>686.44360340361879</v>
      </c>
      <c r="I2572" s="12">
        <f>Cp*RhoP/(J2572*RhoA)*dP/1000*MassivSS</f>
        <v>0.30848974633216647</v>
      </c>
      <c r="J2572" s="24">
        <f>IF(H2572&lt;600,425+0.773*H2572-1.69/1000*H2572^2+2.22/1000^2*H2572^3,IF(H2572&lt;735,666+13002/(738-H2572),IF(H2572&lt;900,545+17820/(H2572-731),650)))</f>
        <v>918.18985147058595</v>
      </c>
      <c r="K2572" s="12">
        <f>LambdaP*MassivSS/(dP/1000)/(J2572*RhoA)/(1+I2572/3)*(D2572-H2572)*DeltaT-(EXP(I2572/10)-1)*(D2572-D2571)</f>
        <v>0.14332999572666816</v>
      </c>
      <c r="L2572" s="24">
        <f>L2571+IF(Limit=Oui,MAX(0,O2571),O2571)</f>
        <v>686.44360340361879</v>
      </c>
      <c r="M2572" s="12">
        <f>Cp*RhoP/(N2572*RhoA)*dP/1000*MassivW</f>
        <v>0.30848974633216647</v>
      </c>
      <c r="N2572" s="24">
        <f>IF(L2572&lt;600,425+0.773*L2572-1.69/1000*L2572^2+2.22/1000^2*L2572^3,IF(L2572&lt;735,666+13002/(738-L2572),IF(L2572&lt;900,545+17820/(L2572-731),650)))</f>
        <v>918.18985147058595</v>
      </c>
      <c r="O2572" s="12">
        <f>LambdaP*MassivW/(dP/1000)/(N2572*RhoA)/(1+M2572/3)*(D2572-L2572)*DeltaT-(EXP(M2572/10)-1)*(D2572-D2571)</f>
        <v>0.14332999572666816</v>
      </c>
      <c r="P2572" s="24">
        <f>P2571+IF(Limit=Oui,MAX(0,S2571),S2571)</f>
        <v>686.44360340361879</v>
      </c>
      <c r="Q2572" s="12">
        <f>Cp*RhoP/(R2572*RhoA)*dP/1000*MassivSI</f>
        <v>0.30848974633216647</v>
      </c>
      <c r="R2572" s="24">
        <f>IF(P2572&lt;600,425+0.773*P2572-1.69/1000*P2572^2+2.22/1000^2*P2572^3,IF(P2572&lt;735,666+13002/(738-P2572),IF(P2572&lt;900,545+17820/(P2572-731),650)))</f>
        <v>918.18985147058595</v>
      </c>
      <c r="S2572" s="12">
        <f>LambdaP*MassivSI/(dP/1000)/(R2572*RhoA)/(1+Q2572/3)*(D2572-P2572)*DeltaT-(EXP(Q2572/10)-1)*(D2572-D2571)</f>
        <v>0.14332999572666816</v>
      </c>
    </row>
    <row r="2573" spans="2:19" x14ac:dyDescent="0.25">
      <c r="B2573" s="3">
        <f t="shared" si="156"/>
        <v>12775</v>
      </c>
      <c r="C2573" s="14">
        <f t="shared" si="157"/>
        <v>212.91666666666666</v>
      </c>
      <c r="D2573" s="11">
        <f t="shared" si="158"/>
        <v>1134.8863156123716</v>
      </c>
      <c r="E2573" s="11">
        <f t="shared" si="159"/>
        <v>686.58693339934541</v>
      </c>
      <c r="F2573" s="11">
        <f>L2573</f>
        <v>686.58693339934541</v>
      </c>
      <c r="G2573" s="11">
        <f>P2573</f>
        <v>686.58693339934541</v>
      </c>
      <c r="H2573" s="24">
        <f>H2572+IF(Limit=Oui,MAX(0,K2572),K2572)</f>
        <v>686.58693339934541</v>
      </c>
      <c r="I2573" s="12">
        <f>Cp*RhoP/(J2573*RhoA)*dP/1000*MassivSS</f>
        <v>0.30825371643448962</v>
      </c>
      <c r="J2573" s="24">
        <f>IF(H2573&lt;600,425+0.773*H2573-1.69/1000*H2573^2+2.22/1000^2*H2573^3,IF(H2573&lt;735,666+13002/(738-H2573),IF(H2573&lt;900,545+17820/(H2573-731),650)))</f>
        <v>918.89290952029023</v>
      </c>
      <c r="K2573" s="12">
        <f>LambdaP*MassivSS/(dP/1000)/(J2573*RhoA)/(1+I2573/3)*(D2573-H2573)*DeltaT-(EXP(I2573/10)-1)*(D2573-D2572)</f>
        <v>0.14320401454681139</v>
      </c>
      <c r="L2573" s="24">
        <f>L2572+IF(Limit=Oui,MAX(0,O2572),O2572)</f>
        <v>686.58693339934541</v>
      </c>
      <c r="M2573" s="12">
        <f>Cp*RhoP/(N2573*RhoA)*dP/1000*MassivW</f>
        <v>0.30825371643448962</v>
      </c>
      <c r="N2573" s="24">
        <f>IF(L2573&lt;600,425+0.773*L2573-1.69/1000*L2573^2+2.22/1000^2*L2573^3,IF(L2573&lt;735,666+13002/(738-L2573),IF(L2573&lt;900,545+17820/(L2573-731),650)))</f>
        <v>918.89290952029023</v>
      </c>
      <c r="O2573" s="12">
        <f>LambdaP*MassivW/(dP/1000)/(N2573*RhoA)/(1+M2573/3)*(D2573-L2573)*DeltaT-(EXP(M2573/10)-1)*(D2573-D2572)</f>
        <v>0.14320401454681139</v>
      </c>
      <c r="P2573" s="24">
        <f>P2572+IF(Limit=Oui,MAX(0,S2572),S2572)</f>
        <v>686.58693339934541</v>
      </c>
      <c r="Q2573" s="12">
        <f>Cp*RhoP/(R2573*RhoA)*dP/1000*MassivSI</f>
        <v>0.30825371643448962</v>
      </c>
      <c r="R2573" s="24">
        <f>IF(P2573&lt;600,425+0.773*P2573-1.69/1000*P2573^2+2.22/1000^2*P2573^3,IF(P2573&lt;735,666+13002/(738-P2573),IF(P2573&lt;900,545+17820/(P2573-731),650)))</f>
        <v>918.89290952029023</v>
      </c>
      <c r="S2573" s="12">
        <f>LambdaP*MassivSI/(dP/1000)/(R2573*RhoA)/(1+Q2573/3)*(D2573-P2573)*DeltaT-(EXP(Q2573/10)-1)*(D2573-D2572)</f>
        <v>0.14320401454681139</v>
      </c>
    </row>
    <row r="2574" spans="2:19" x14ac:dyDescent="0.25">
      <c r="B2574" s="3">
        <f t="shared" si="156"/>
        <v>12780</v>
      </c>
      <c r="C2574" s="14">
        <f t="shared" si="157"/>
        <v>213</v>
      </c>
      <c r="D2574" s="11">
        <f t="shared" si="158"/>
        <v>1134.9449122483381</v>
      </c>
      <c r="E2574" s="11">
        <f t="shared" si="159"/>
        <v>686.73013741389218</v>
      </c>
      <c r="F2574" s="11">
        <f>L2574</f>
        <v>686.73013741389218</v>
      </c>
      <c r="G2574" s="11">
        <f>P2574</f>
        <v>686.73013741389218</v>
      </c>
      <c r="H2574" s="24">
        <f>H2573+IF(Limit=Oui,MAX(0,K2573),K2573)</f>
        <v>686.73013741389218</v>
      </c>
      <c r="I2574" s="12">
        <f>Cp*RhoP/(J2574*RhoA)*dP/1000*MassivSS</f>
        <v>0.30801693949998399</v>
      </c>
      <c r="J2574" s="24">
        <f>IF(H2574&lt;600,425+0.773*H2574-1.69/1000*H2574^2+2.22/1000^2*H2574^3,IF(H2574&lt;735,666+13002/(738-H2574),IF(H2574&lt;900,545+17820/(H2574-731),650)))</f>
        <v>919.59927536694909</v>
      </c>
      <c r="K2574" s="12">
        <f>LambdaP*MassivSS/(dP/1000)/(J2574*RhoA)/(1+I2574/3)*(D2574-H2574)*DeltaT-(EXP(I2574/10)-1)*(D2574-D2573)</f>
        <v>0.14307777444860431</v>
      </c>
      <c r="L2574" s="24">
        <f>L2573+IF(Limit=Oui,MAX(0,O2573),O2573)</f>
        <v>686.73013741389218</v>
      </c>
      <c r="M2574" s="12">
        <f>Cp*RhoP/(N2574*RhoA)*dP/1000*MassivW</f>
        <v>0.30801693949998399</v>
      </c>
      <c r="N2574" s="24">
        <f>IF(L2574&lt;600,425+0.773*L2574-1.69/1000*L2574^2+2.22/1000^2*L2574^3,IF(L2574&lt;735,666+13002/(738-L2574),IF(L2574&lt;900,545+17820/(L2574-731),650)))</f>
        <v>919.59927536694909</v>
      </c>
      <c r="O2574" s="12">
        <f>LambdaP*MassivW/(dP/1000)/(N2574*RhoA)/(1+M2574/3)*(D2574-L2574)*DeltaT-(EXP(M2574/10)-1)*(D2574-D2573)</f>
        <v>0.14307777444860431</v>
      </c>
      <c r="P2574" s="24">
        <f>P2573+IF(Limit=Oui,MAX(0,S2573),S2573)</f>
        <v>686.73013741389218</v>
      </c>
      <c r="Q2574" s="12">
        <f>Cp*RhoP/(R2574*RhoA)*dP/1000*MassivSI</f>
        <v>0.30801693949998399</v>
      </c>
      <c r="R2574" s="24">
        <f>IF(P2574&lt;600,425+0.773*P2574-1.69/1000*P2574^2+2.22/1000^2*P2574^3,IF(P2574&lt;735,666+13002/(738-P2574),IF(P2574&lt;900,545+17820/(P2574-731),650)))</f>
        <v>919.59927536694909</v>
      </c>
      <c r="S2574" s="12">
        <f>LambdaP*MassivSI/(dP/1000)/(R2574*RhoA)/(1+Q2574/3)*(D2574-P2574)*DeltaT-(EXP(Q2574/10)-1)*(D2574-D2573)</f>
        <v>0.14307777444860431</v>
      </c>
    </row>
    <row r="2575" spans="2:19" x14ac:dyDescent="0.25">
      <c r="B2575" s="3">
        <f t="shared" si="156"/>
        <v>12785</v>
      </c>
      <c r="C2575" s="14">
        <f t="shared" si="157"/>
        <v>213.08333333333334</v>
      </c>
      <c r="D2575" s="11">
        <f t="shared" si="158"/>
        <v>1135.0034859770969</v>
      </c>
      <c r="E2575" s="11">
        <f t="shared" si="159"/>
        <v>686.87321518834074</v>
      </c>
      <c r="F2575" s="11">
        <f>L2575</f>
        <v>686.87321518834074</v>
      </c>
      <c r="G2575" s="11">
        <f>P2575</f>
        <v>686.87321518834074</v>
      </c>
      <c r="H2575" s="24">
        <f>H2574+IF(Limit=Oui,MAX(0,K2574),K2574)</f>
        <v>686.87321518834074</v>
      </c>
      <c r="I2575" s="12">
        <f>Cp*RhoP/(J2575*RhoA)*dP/1000*MassivSS</f>
        <v>0.30777941268334846</v>
      </c>
      <c r="J2575" s="24">
        <f>IF(H2575&lt;600,425+0.773*H2575-1.69/1000*H2575^2+2.22/1000^2*H2575^3,IF(H2575&lt;735,666+13002/(738-H2575),IF(H2575&lt;900,545+17820/(H2575-731),650)))</f>
        <v>920.30897029603443</v>
      </c>
      <c r="K2575" s="12">
        <f>LambdaP*MassivSS/(dP/1000)/(J2575*RhoA)/(1+I2575/3)*(D2575-H2575)*DeltaT-(EXP(I2575/10)-1)*(D2575-D2574)</f>
        <v>0.14295127430015175</v>
      </c>
      <c r="L2575" s="24">
        <f>L2574+IF(Limit=Oui,MAX(0,O2574),O2574)</f>
        <v>686.87321518834074</v>
      </c>
      <c r="M2575" s="12">
        <f>Cp*RhoP/(N2575*RhoA)*dP/1000*MassivW</f>
        <v>0.30777941268334846</v>
      </c>
      <c r="N2575" s="24">
        <f>IF(L2575&lt;600,425+0.773*L2575-1.69/1000*L2575^2+2.22/1000^2*L2575^3,IF(L2575&lt;735,666+13002/(738-L2575),IF(L2575&lt;900,545+17820/(L2575-731),650)))</f>
        <v>920.30897029603443</v>
      </c>
      <c r="O2575" s="12">
        <f>LambdaP*MassivW/(dP/1000)/(N2575*RhoA)/(1+M2575/3)*(D2575-L2575)*DeltaT-(EXP(M2575/10)-1)*(D2575-D2574)</f>
        <v>0.14295127430015175</v>
      </c>
      <c r="P2575" s="24">
        <f>P2574+IF(Limit=Oui,MAX(0,S2574),S2574)</f>
        <v>686.87321518834074</v>
      </c>
      <c r="Q2575" s="12">
        <f>Cp*RhoP/(R2575*RhoA)*dP/1000*MassivSI</f>
        <v>0.30777941268334846</v>
      </c>
      <c r="R2575" s="24">
        <f>IF(P2575&lt;600,425+0.773*P2575-1.69/1000*P2575^2+2.22/1000^2*P2575^3,IF(P2575&lt;735,666+13002/(738-P2575),IF(P2575&lt;900,545+17820/(P2575-731),650)))</f>
        <v>920.30897029603443</v>
      </c>
      <c r="S2575" s="12">
        <f>LambdaP*MassivSI/(dP/1000)/(R2575*RhoA)/(1+Q2575/3)*(D2575-P2575)*DeltaT-(EXP(Q2575/10)-1)*(D2575-D2574)</f>
        <v>0.14295127430015175</v>
      </c>
    </row>
    <row r="2576" spans="2:19" x14ac:dyDescent="0.25">
      <c r="B2576" s="3">
        <f t="shared" si="156"/>
        <v>12790</v>
      </c>
      <c r="C2576" s="14">
        <f t="shared" si="157"/>
        <v>213.16666666666666</v>
      </c>
      <c r="D2576" s="11">
        <f t="shared" si="158"/>
        <v>1135.062036816551</v>
      </c>
      <c r="E2576" s="11">
        <f t="shared" si="159"/>
        <v>687.01616646264085</v>
      </c>
      <c r="F2576" s="11">
        <f>L2576</f>
        <v>687.01616646264085</v>
      </c>
      <c r="G2576" s="11">
        <f>P2576</f>
        <v>687.01616646264085</v>
      </c>
      <c r="H2576" s="24">
        <f>H2575+IF(Limit=Oui,MAX(0,K2575),K2575)</f>
        <v>687.01616646264085</v>
      </c>
      <c r="I2576" s="12">
        <f>Cp*RhoP/(J2576*RhoA)*dP/1000*MassivSS</f>
        <v>0.30754113312960596</v>
      </c>
      <c r="J2576" s="24">
        <f>IF(H2576&lt;600,425+0.773*H2576-1.69/1000*H2576^2+2.22/1000^2*H2576^3,IF(H2576&lt;735,666+13002/(738-H2576),IF(H2576&lt;900,545+17820/(H2576-731),650)))</f>
        <v>921.0220157625572</v>
      </c>
      <c r="K2576" s="12">
        <f>LambdaP*MassivSS/(dP/1000)/(J2576*RhoA)/(1+I2576/3)*(D2576-H2576)*DeltaT-(EXP(I2576/10)-1)*(D2576-D2575)</f>
        <v>0.14282451296496421</v>
      </c>
      <c r="L2576" s="24">
        <f>L2575+IF(Limit=Oui,MAX(0,O2575),O2575)</f>
        <v>687.01616646264085</v>
      </c>
      <c r="M2576" s="12">
        <f>Cp*RhoP/(N2576*RhoA)*dP/1000*MassivW</f>
        <v>0.30754113312960596</v>
      </c>
      <c r="N2576" s="24">
        <f>IF(L2576&lt;600,425+0.773*L2576-1.69/1000*L2576^2+2.22/1000^2*L2576^3,IF(L2576&lt;735,666+13002/(738-L2576),IF(L2576&lt;900,545+17820/(L2576-731),650)))</f>
        <v>921.0220157625572</v>
      </c>
      <c r="O2576" s="12">
        <f>LambdaP*MassivW/(dP/1000)/(N2576*RhoA)/(1+M2576/3)*(D2576-L2576)*DeltaT-(EXP(M2576/10)-1)*(D2576-D2575)</f>
        <v>0.14282451296496421</v>
      </c>
      <c r="P2576" s="24">
        <f>P2575+IF(Limit=Oui,MAX(0,S2575),S2575)</f>
        <v>687.01616646264085</v>
      </c>
      <c r="Q2576" s="12">
        <f>Cp*RhoP/(R2576*RhoA)*dP/1000*MassivSI</f>
        <v>0.30754113312960596</v>
      </c>
      <c r="R2576" s="24">
        <f>IF(P2576&lt;600,425+0.773*P2576-1.69/1000*P2576^2+2.22/1000^2*P2576^3,IF(P2576&lt;735,666+13002/(738-P2576),IF(P2576&lt;900,545+17820/(P2576-731),650)))</f>
        <v>921.0220157625572</v>
      </c>
      <c r="S2576" s="12">
        <f>LambdaP*MassivSI/(dP/1000)/(R2576*RhoA)/(1+Q2576/3)*(D2576-P2576)*DeltaT-(EXP(Q2576/10)-1)*(D2576-D2575)</f>
        <v>0.14282451296496421</v>
      </c>
    </row>
    <row r="2577" spans="2:19" x14ac:dyDescent="0.25">
      <c r="B2577" s="3">
        <f t="shared" si="156"/>
        <v>12795</v>
      </c>
      <c r="C2577" s="14">
        <f t="shared" si="157"/>
        <v>213.25</v>
      </c>
      <c r="D2577" s="11">
        <f t="shared" si="158"/>
        <v>1135.1205647845832</v>
      </c>
      <c r="E2577" s="11">
        <f t="shared" si="159"/>
        <v>687.15899097560578</v>
      </c>
      <c r="F2577" s="11">
        <f>L2577</f>
        <v>687.15899097560578</v>
      </c>
      <c r="G2577" s="11">
        <f>P2577</f>
        <v>687.15899097560578</v>
      </c>
      <c r="H2577" s="24">
        <f>H2576+IF(Limit=Oui,MAX(0,K2576),K2576)</f>
        <v>687.15899097560578</v>
      </c>
      <c r="I2577" s="12">
        <f>Cp*RhoP/(J2577*RhoA)*dP/1000*MassivSS</f>
        <v>0.3073020979741109</v>
      </c>
      <c r="J2577" s="24">
        <f>IF(H2577&lt;600,425+0.773*H2577-1.69/1000*H2577^2+2.22/1000^2*H2577^3,IF(H2577&lt;735,666+13002/(738-H2577),IF(H2577&lt;900,545+17820/(H2577-731),650)))</f>
        <v>921.73843339264681</v>
      </c>
      <c r="K2577" s="12">
        <f>LambdaP*MassivSS/(dP/1000)/(J2577*RhoA)/(1+I2577/3)*(D2577-H2577)*DeltaT-(EXP(I2577/10)-1)*(D2577-D2576)</f>
        <v>0.14269748930188811</v>
      </c>
      <c r="L2577" s="24">
        <f>L2576+IF(Limit=Oui,MAX(0,O2576),O2576)</f>
        <v>687.15899097560578</v>
      </c>
      <c r="M2577" s="12">
        <f>Cp*RhoP/(N2577*RhoA)*dP/1000*MassivW</f>
        <v>0.3073020979741109</v>
      </c>
      <c r="N2577" s="24">
        <f>IF(L2577&lt;600,425+0.773*L2577-1.69/1000*L2577^2+2.22/1000^2*L2577^3,IF(L2577&lt;735,666+13002/(738-L2577),IF(L2577&lt;900,545+17820/(L2577-731),650)))</f>
        <v>921.73843339264681</v>
      </c>
      <c r="O2577" s="12">
        <f>LambdaP*MassivW/(dP/1000)/(N2577*RhoA)/(1+M2577/3)*(D2577-L2577)*DeltaT-(EXP(M2577/10)-1)*(D2577-D2576)</f>
        <v>0.14269748930188811</v>
      </c>
      <c r="P2577" s="24">
        <f>P2576+IF(Limit=Oui,MAX(0,S2576),S2576)</f>
        <v>687.15899097560578</v>
      </c>
      <c r="Q2577" s="12">
        <f>Cp*RhoP/(R2577*RhoA)*dP/1000*MassivSI</f>
        <v>0.3073020979741109</v>
      </c>
      <c r="R2577" s="24">
        <f>IF(P2577&lt;600,425+0.773*P2577-1.69/1000*P2577^2+2.22/1000^2*P2577^3,IF(P2577&lt;735,666+13002/(738-P2577),IF(P2577&lt;900,545+17820/(P2577-731),650)))</f>
        <v>921.73843339264681</v>
      </c>
      <c r="S2577" s="12">
        <f>LambdaP*MassivSI/(dP/1000)/(R2577*RhoA)/(1+Q2577/3)*(D2577-P2577)*DeltaT-(EXP(Q2577/10)-1)*(D2577-D2576)</f>
        <v>0.14269748930188811</v>
      </c>
    </row>
    <row r="2578" spans="2:19" x14ac:dyDescent="0.25">
      <c r="B2578" s="3">
        <f t="shared" si="156"/>
        <v>12800</v>
      </c>
      <c r="C2578" s="14">
        <f t="shared" si="157"/>
        <v>213.33333333333334</v>
      </c>
      <c r="D2578" s="11">
        <f t="shared" si="158"/>
        <v>1135.179069899054</v>
      </c>
      <c r="E2578" s="11">
        <f t="shared" si="159"/>
        <v>687.30168846490767</v>
      </c>
      <c r="F2578" s="11">
        <f>L2578</f>
        <v>687.30168846490767</v>
      </c>
      <c r="G2578" s="11">
        <f>P2578</f>
        <v>687.30168846490767</v>
      </c>
      <c r="H2578" s="24">
        <f>H2577+IF(Limit=Oui,MAX(0,K2577),K2577)</f>
        <v>687.30168846490767</v>
      </c>
      <c r="I2578" s="12">
        <f>Cp*RhoP/(J2578*RhoA)*dP/1000*MassivSS</f>
        <v>0.3070623043425576</v>
      </c>
      <c r="J2578" s="24">
        <f>IF(H2578&lt;600,425+0.773*H2578-1.69/1000*H2578^2+2.22/1000^2*H2578^3,IF(H2578&lt;735,666+13002/(738-H2578),IF(H2578&lt;900,545+17820/(H2578-731),650)))</f>
        <v>922.45824498514673</v>
      </c>
      <c r="K2578" s="12">
        <f>LambdaP*MassivSS/(dP/1000)/(J2578*RhoA)/(1+I2578/3)*(D2578-H2578)*DeltaT-(EXP(I2578/10)-1)*(D2578-D2577)</f>
        <v>0.14257020216521948</v>
      </c>
      <c r="L2578" s="24">
        <f>L2577+IF(Limit=Oui,MAX(0,O2577),O2577)</f>
        <v>687.30168846490767</v>
      </c>
      <c r="M2578" s="12">
        <f>Cp*RhoP/(N2578*RhoA)*dP/1000*MassivW</f>
        <v>0.3070623043425576</v>
      </c>
      <c r="N2578" s="24">
        <f>IF(L2578&lt;600,425+0.773*L2578-1.69/1000*L2578^2+2.22/1000^2*L2578^3,IF(L2578&lt;735,666+13002/(738-L2578),IF(L2578&lt;900,545+17820/(L2578-731),650)))</f>
        <v>922.45824498514673</v>
      </c>
      <c r="O2578" s="12">
        <f>LambdaP*MassivW/(dP/1000)/(N2578*RhoA)/(1+M2578/3)*(D2578-L2578)*DeltaT-(EXP(M2578/10)-1)*(D2578-D2577)</f>
        <v>0.14257020216521948</v>
      </c>
      <c r="P2578" s="24">
        <f>P2577+IF(Limit=Oui,MAX(0,S2577),S2577)</f>
        <v>687.30168846490767</v>
      </c>
      <c r="Q2578" s="12">
        <f>Cp*RhoP/(R2578*RhoA)*dP/1000*MassivSI</f>
        <v>0.3070623043425576</v>
      </c>
      <c r="R2578" s="24">
        <f>IF(P2578&lt;600,425+0.773*P2578-1.69/1000*P2578^2+2.22/1000^2*P2578^3,IF(P2578&lt;735,666+13002/(738-P2578),IF(P2578&lt;900,545+17820/(P2578-731),650)))</f>
        <v>922.45824498514673</v>
      </c>
      <c r="S2578" s="12">
        <f>LambdaP*MassivSI/(dP/1000)/(R2578*RhoA)/(1+Q2578/3)*(D2578-P2578)*DeltaT-(EXP(Q2578/10)-1)*(D2578-D2577)</f>
        <v>0.14257020216521948</v>
      </c>
    </row>
    <row r="2579" spans="2:19" x14ac:dyDescent="0.25">
      <c r="B2579" s="3">
        <f t="shared" ref="B2579:B2642" si="160">B2578+DeltaT</f>
        <v>12805</v>
      </c>
      <c r="C2579" s="14">
        <f t="shared" ref="C2579:C2642" si="161">B2579/60</f>
        <v>213.41666666666666</v>
      </c>
      <c r="D2579" s="11">
        <f t="shared" ref="D2579:D2642" si="162">20+345*LOG(8*C2579+1,10)</f>
        <v>1135.2375521778044</v>
      </c>
      <c r="E2579" s="11">
        <f t="shared" ref="E2579:E2642" si="163">H2579</f>
        <v>687.44425866707286</v>
      </c>
      <c r="F2579" s="11">
        <f>L2579</f>
        <v>687.44425866707286</v>
      </c>
      <c r="G2579" s="11">
        <f>P2579</f>
        <v>687.44425866707286</v>
      </c>
      <c r="H2579" s="24">
        <f>H2578+IF(Limit=Oui,MAX(0,K2578),K2578)</f>
        <v>687.44425866707286</v>
      </c>
      <c r="I2579" s="12">
        <f>Cp*RhoP/(J2579*RhoA)*dP/1000*MassivSS</f>
        <v>0.30682174935098955</v>
      </c>
      <c r="J2579" s="24">
        <f>IF(H2579&lt;600,425+0.773*H2579-1.69/1000*H2579^2+2.22/1000^2*H2579^3,IF(H2579&lt;735,666+13002/(738-H2579),IF(H2579&lt;900,545+17820/(H2579-731),650)))</f>
        <v>923.18147251322671</v>
      </c>
      <c r="K2579" s="12">
        <f>LambdaP*MassivSS/(dP/1000)/(J2579*RhoA)/(1+I2579/3)*(D2579-H2579)*DeltaT-(EXP(I2579/10)-1)*(D2579-D2578)</f>
        <v>0.14244265040452211</v>
      </c>
      <c r="L2579" s="24">
        <f>L2578+IF(Limit=Oui,MAX(0,O2578),O2578)</f>
        <v>687.44425866707286</v>
      </c>
      <c r="M2579" s="12">
        <f>Cp*RhoP/(N2579*RhoA)*dP/1000*MassivW</f>
        <v>0.30682174935098955</v>
      </c>
      <c r="N2579" s="24">
        <f>IF(L2579&lt;600,425+0.773*L2579-1.69/1000*L2579^2+2.22/1000^2*L2579^3,IF(L2579&lt;735,666+13002/(738-L2579),IF(L2579&lt;900,545+17820/(L2579-731),650)))</f>
        <v>923.18147251322671</v>
      </c>
      <c r="O2579" s="12">
        <f>LambdaP*MassivW/(dP/1000)/(N2579*RhoA)/(1+M2579/3)*(D2579-L2579)*DeltaT-(EXP(M2579/10)-1)*(D2579-D2578)</f>
        <v>0.14244265040452211</v>
      </c>
      <c r="P2579" s="24">
        <f>P2578+IF(Limit=Oui,MAX(0,S2578),S2578)</f>
        <v>687.44425866707286</v>
      </c>
      <c r="Q2579" s="12">
        <f>Cp*RhoP/(R2579*RhoA)*dP/1000*MassivSI</f>
        <v>0.30682174935098955</v>
      </c>
      <c r="R2579" s="24">
        <f>IF(P2579&lt;600,425+0.773*P2579-1.69/1000*P2579^2+2.22/1000^2*P2579^3,IF(P2579&lt;735,666+13002/(738-P2579),IF(P2579&lt;900,545+17820/(P2579-731),650)))</f>
        <v>923.18147251322671</v>
      </c>
      <c r="S2579" s="12">
        <f>LambdaP*MassivSI/(dP/1000)/(R2579*RhoA)/(1+Q2579/3)*(D2579-P2579)*DeltaT-(EXP(Q2579/10)-1)*(D2579-D2578)</f>
        <v>0.14244265040452211</v>
      </c>
    </row>
    <row r="2580" spans="2:19" x14ac:dyDescent="0.25">
      <c r="B2580" s="3">
        <f t="shared" si="160"/>
        <v>12810</v>
      </c>
      <c r="C2580" s="14">
        <f t="shared" si="161"/>
        <v>213.5</v>
      </c>
      <c r="D2580" s="11">
        <f t="shared" si="162"/>
        <v>1135.2960116386541</v>
      </c>
      <c r="E2580" s="11">
        <f t="shared" si="163"/>
        <v>687.58670131747738</v>
      </c>
      <c r="F2580" s="11">
        <f>L2580</f>
        <v>687.58670131747738</v>
      </c>
      <c r="G2580" s="11">
        <f>P2580</f>
        <v>687.58670131747738</v>
      </c>
      <c r="H2580" s="24">
        <f>H2579+IF(Limit=Oui,MAX(0,K2579),K2579)</f>
        <v>687.58670131747738</v>
      </c>
      <c r="I2580" s="12">
        <f>Cp*RhoP/(J2580*RhoA)*dP/1000*MassivSS</f>
        <v>0.30658043010580938</v>
      </c>
      <c r="J2580" s="24">
        <f>IF(H2580&lt;600,425+0.773*H2580-1.69/1000*H2580^2+2.22/1000^2*H2580^3,IF(H2580&lt;735,666+13002/(738-H2580),IF(H2580&lt;900,545+17820/(H2580-731),650)))</f>
        <v>923.90813812601311</v>
      </c>
      <c r="K2580" s="12">
        <f>LambdaP*MassivSS/(dP/1000)/(J2580*RhoA)/(1+I2580/3)*(D2580-H2580)*DeltaT-(EXP(I2580/10)-1)*(D2580-D2579)</f>
        <v>0.14231483286479146</v>
      </c>
      <c r="L2580" s="24">
        <f>L2579+IF(Limit=Oui,MAX(0,O2579),O2579)</f>
        <v>687.58670131747738</v>
      </c>
      <c r="M2580" s="12">
        <f>Cp*RhoP/(N2580*RhoA)*dP/1000*MassivW</f>
        <v>0.30658043010580938</v>
      </c>
      <c r="N2580" s="24">
        <f>IF(L2580&lt;600,425+0.773*L2580-1.69/1000*L2580^2+2.22/1000^2*L2580^3,IF(L2580&lt;735,666+13002/(738-L2580),IF(L2580&lt;900,545+17820/(L2580-731),650)))</f>
        <v>923.90813812601311</v>
      </c>
      <c r="O2580" s="12">
        <f>LambdaP*MassivW/(dP/1000)/(N2580*RhoA)/(1+M2580/3)*(D2580-L2580)*DeltaT-(EXP(M2580/10)-1)*(D2580-D2579)</f>
        <v>0.14231483286479146</v>
      </c>
      <c r="P2580" s="24">
        <f>P2579+IF(Limit=Oui,MAX(0,S2579),S2579)</f>
        <v>687.58670131747738</v>
      </c>
      <c r="Q2580" s="12">
        <f>Cp*RhoP/(R2580*RhoA)*dP/1000*MassivSI</f>
        <v>0.30658043010580938</v>
      </c>
      <c r="R2580" s="24">
        <f>IF(P2580&lt;600,425+0.773*P2580-1.69/1000*P2580^2+2.22/1000^2*P2580^3,IF(P2580&lt;735,666+13002/(738-P2580),IF(P2580&lt;900,545+17820/(P2580-731),650)))</f>
        <v>923.90813812601311</v>
      </c>
      <c r="S2580" s="12">
        <f>LambdaP*MassivSI/(dP/1000)/(R2580*RhoA)/(1+Q2580/3)*(D2580-P2580)*DeltaT-(EXP(Q2580/10)-1)*(D2580-D2579)</f>
        <v>0.14231483286479146</v>
      </c>
    </row>
    <row r="2581" spans="2:19" x14ac:dyDescent="0.25">
      <c r="B2581" s="3">
        <f t="shared" si="160"/>
        <v>12815</v>
      </c>
      <c r="C2581" s="14">
        <f t="shared" si="161"/>
        <v>213.58333333333334</v>
      </c>
      <c r="D2581" s="11">
        <f t="shared" si="162"/>
        <v>1135.3544482994014</v>
      </c>
      <c r="E2581" s="11">
        <f t="shared" si="163"/>
        <v>687.7290161503422</v>
      </c>
      <c r="F2581" s="11">
        <f>L2581</f>
        <v>687.7290161503422</v>
      </c>
      <c r="G2581" s="11">
        <f>P2581</f>
        <v>687.7290161503422</v>
      </c>
      <c r="H2581" s="24">
        <f>H2580+IF(Limit=Oui,MAX(0,K2580),K2580)</f>
        <v>687.7290161503422</v>
      </c>
      <c r="I2581" s="12">
        <f>Cp*RhoP/(J2581*RhoA)*dP/1000*MassivSS</f>
        <v>0.30633834370379015</v>
      </c>
      <c r="J2581" s="24">
        <f>IF(H2581&lt;600,425+0.773*H2581-1.69/1000*H2581^2+2.22/1000^2*H2581^3,IF(H2581&lt;735,666+13002/(738-H2581),IF(H2581&lt;900,545+17820/(H2581-731),650)))</f>
        <v>924.63826415023527</v>
      </c>
      <c r="K2581" s="12">
        <f>LambdaP*MassivSS/(dP/1000)/(J2581*RhoA)/(1+I2581/3)*(D2581-H2581)*DeltaT-(EXP(I2581/10)-1)*(D2581-D2580)</f>
        <v>0.14218674838636428</v>
      </c>
      <c r="L2581" s="24">
        <f>L2580+IF(Limit=Oui,MAX(0,O2580),O2580)</f>
        <v>687.7290161503422</v>
      </c>
      <c r="M2581" s="12">
        <f>Cp*RhoP/(N2581*RhoA)*dP/1000*MassivW</f>
        <v>0.30633834370379015</v>
      </c>
      <c r="N2581" s="24">
        <f>IF(L2581&lt;600,425+0.773*L2581-1.69/1000*L2581^2+2.22/1000^2*L2581^3,IF(L2581&lt;735,666+13002/(738-L2581),IF(L2581&lt;900,545+17820/(L2581-731),650)))</f>
        <v>924.63826415023527</v>
      </c>
      <c r="O2581" s="12">
        <f>LambdaP*MassivW/(dP/1000)/(N2581*RhoA)/(1+M2581/3)*(D2581-L2581)*DeltaT-(EXP(M2581/10)-1)*(D2581-D2580)</f>
        <v>0.14218674838636428</v>
      </c>
      <c r="P2581" s="24">
        <f>P2580+IF(Limit=Oui,MAX(0,S2580),S2580)</f>
        <v>687.7290161503422</v>
      </c>
      <c r="Q2581" s="12">
        <f>Cp*RhoP/(R2581*RhoA)*dP/1000*MassivSI</f>
        <v>0.30633834370379015</v>
      </c>
      <c r="R2581" s="24">
        <f>IF(P2581&lt;600,425+0.773*P2581-1.69/1000*P2581^2+2.22/1000^2*P2581^3,IF(P2581&lt;735,666+13002/(738-P2581),IF(P2581&lt;900,545+17820/(P2581-731),650)))</f>
        <v>924.63826415023527</v>
      </c>
      <c r="S2581" s="12">
        <f>LambdaP*MassivSI/(dP/1000)/(R2581*RhoA)/(1+Q2581/3)*(D2581-P2581)*DeltaT-(EXP(Q2581/10)-1)*(D2581-D2580)</f>
        <v>0.14218674838636428</v>
      </c>
    </row>
    <row r="2582" spans="2:19" x14ac:dyDescent="0.25">
      <c r="B2582" s="3">
        <f t="shared" si="160"/>
        <v>12820</v>
      </c>
      <c r="C2582" s="14">
        <f t="shared" si="161"/>
        <v>213.66666666666666</v>
      </c>
      <c r="D2582" s="11">
        <f t="shared" si="162"/>
        <v>1135.4128621778241</v>
      </c>
      <c r="E2582" s="11">
        <f t="shared" si="163"/>
        <v>687.8712028987286</v>
      </c>
      <c r="F2582" s="11">
        <f>L2582</f>
        <v>687.8712028987286</v>
      </c>
      <c r="G2582" s="11">
        <f>P2582</f>
        <v>687.8712028987286</v>
      </c>
      <c r="H2582" s="24">
        <f>H2581+IF(Limit=Oui,MAX(0,K2581),K2581)</f>
        <v>687.8712028987286</v>
      </c>
      <c r="I2582" s="12">
        <f>Cp*RhoP/(J2582*RhoA)*dP/1000*MassivSS</f>
        <v>0.30609548723208707</v>
      </c>
      <c r="J2582" s="24">
        <f>IF(H2582&lt;600,425+0.773*H2582-1.69/1000*H2582^2+2.22/1000^2*H2582^3,IF(H2582&lt;735,666+13002/(738-H2582),IF(H2582&lt;900,545+17820/(H2582-731),650)))</f>
        <v>925.37187309188857</v>
      </c>
      <c r="K2582" s="12">
        <f>LambdaP*MassivSS/(dP/1000)/(J2582*RhoA)/(1+I2582/3)*(D2582-H2582)*DeltaT-(EXP(I2582/10)-1)*(D2582-D2581)</f>
        <v>0.14205839580490731</v>
      </c>
      <c r="L2582" s="24">
        <f>L2581+IF(Limit=Oui,MAX(0,O2581),O2581)</f>
        <v>687.8712028987286</v>
      </c>
      <c r="M2582" s="12">
        <f>Cp*RhoP/(N2582*RhoA)*dP/1000*MassivW</f>
        <v>0.30609548723208707</v>
      </c>
      <c r="N2582" s="24">
        <f>IF(L2582&lt;600,425+0.773*L2582-1.69/1000*L2582^2+2.22/1000^2*L2582^3,IF(L2582&lt;735,666+13002/(738-L2582),IF(L2582&lt;900,545+17820/(L2582-731),650)))</f>
        <v>925.37187309188857</v>
      </c>
      <c r="O2582" s="12">
        <f>LambdaP*MassivW/(dP/1000)/(N2582*RhoA)/(1+M2582/3)*(D2582-L2582)*DeltaT-(EXP(M2582/10)-1)*(D2582-D2581)</f>
        <v>0.14205839580490731</v>
      </c>
      <c r="P2582" s="24">
        <f>P2581+IF(Limit=Oui,MAX(0,S2581),S2581)</f>
        <v>687.8712028987286</v>
      </c>
      <c r="Q2582" s="12">
        <f>Cp*RhoP/(R2582*RhoA)*dP/1000*MassivSI</f>
        <v>0.30609548723208707</v>
      </c>
      <c r="R2582" s="24">
        <f>IF(P2582&lt;600,425+0.773*P2582-1.69/1000*P2582^2+2.22/1000^2*P2582^3,IF(P2582&lt;735,666+13002/(738-P2582),IF(P2582&lt;900,545+17820/(P2582-731),650)))</f>
        <v>925.37187309188857</v>
      </c>
      <c r="S2582" s="12">
        <f>LambdaP*MassivSI/(dP/1000)/(R2582*RhoA)/(1+Q2582/3)*(D2582-P2582)*DeltaT-(EXP(Q2582/10)-1)*(D2582-D2581)</f>
        <v>0.14205839580490731</v>
      </c>
    </row>
    <row r="2583" spans="2:19" x14ac:dyDescent="0.25">
      <c r="B2583" s="3">
        <f t="shared" si="160"/>
        <v>12825</v>
      </c>
      <c r="C2583" s="14">
        <f t="shared" si="161"/>
        <v>213.75</v>
      </c>
      <c r="D2583" s="11">
        <f t="shared" si="162"/>
        <v>1135.4712532916794</v>
      </c>
      <c r="E2583" s="11">
        <f t="shared" si="163"/>
        <v>688.01326129453355</v>
      </c>
      <c r="F2583" s="11">
        <f>L2583</f>
        <v>688.01326129453355</v>
      </c>
      <c r="G2583" s="11">
        <f>P2583</f>
        <v>688.01326129453355</v>
      </c>
      <c r="H2583" s="24">
        <f>H2582+IF(Limit=Oui,MAX(0,K2582),K2582)</f>
        <v>688.01326129453355</v>
      </c>
      <c r="I2583" s="12">
        <f>Cp*RhoP/(J2583*RhoA)*dP/1000*MassivSS</f>
        <v>0.30585185776825025</v>
      </c>
      <c r="J2583" s="24">
        <f>IF(H2583&lt;600,425+0.773*H2583-1.69/1000*H2583^2+2.22/1000^2*H2583^3,IF(H2583&lt;735,666+13002/(738-H2583),IF(H2583&lt;900,545+17820/(H2583-731),650)))</f>
        <v>926.10898763791783</v>
      </c>
      <c r="K2583" s="12">
        <f>LambdaP*MassivSS/(dP/1000)/(J2583*RhoA)/(1+I2583/3)*(D2583-H2583)*DeltaT-(EXP(I2583/10)-1)*(D2583-D2582)</f>
        <v>0.14192977395144044</v>
      </c>
      <c r="L2583" s="24">
        <f>L2582+IF(Limit=Oui,MAX(0,O2582),O2582)</f>
        <v>688.01326129453355</v>
      </c>
      <c r="M2583" s="12">
        <f>Cp*RhoP/(N2583*RhoA)*dP/1000*MassivW</f>
        <v>0.30585185776825025</v>
      </c>
      <c r="N2583" s="24">
        <f>IF(L2583&lt;600,425+0.773*L2583-1.69/1000*L2583^2+2.22/1000^2*L2583^3,IF(L2583&lt;735,666+13002/(738-L2583),IF(L2583&lt;900,545+17820/(L2583-731),650)))</f>
        <v>926.10898763791783</v>
      </c>
      <c r="O2583" s="12">
        <f>LambdaP*MassivW/(dP/1000)/(N2583*RhoA)/(1+M2583/3)*(D2583-L2583)*DeltaT-(EXP(M2583/10)-1)*(D2583-D2582)</f>
        <v>0.14192977395144044</v>
      </c>
      <c r="P2583" s="24">
        <f>P2582+IF(Limit=Oui,MAX(0,S2582),S2582)</f>
        <v>688.01326129453355</v>
      </c>
      <c r="Q2583" s="12">
        <f>Cp*RhoP/(R2583*RhoA)*dP/1000*MassivSI</f>
        <v>0.30585185776825025</v>
      </c>
      <c r="R2583" s="24">
        <f>IF(P2583&lt;600,425+0.773*P2583-1.69/1000*P2583^2+2.22/1000^2*P2583^3,IF(P2583&lt;735,666+13002/(738-P2583),IF(P2583&lt;900,545+17820/(P2583-731),650)))</f>
        <v>926.10898763791783</v>
      </c>
      <c r="S2583" s="12">
        <f>LambdaP*MassivSI/(dP/1000)/(R2583*RhoA)/(1+Q2583/3)*(D2583-P2583)*DeltaT-(EXP(Q2583/10)-1)*(D2583-D2582)</f>
        <v>0.14192977395144044</v>
      </c>
    </row>
    <row r="2584" spans="2:19" x14ac:dyDescent="0.25">
      <c r="B2584" s="3">
        <f t="shared" si="160"/>
        <v>12830</v>
      </c>
      <c r="C2584" s="14">
        <f t="shared" si="161"/>
        <v>213.83333333333334</v>
      </c>
      <c r="D2584" s="11">
        <f t="shared" si="162"/>
        <v>1135.5296216587039</v>
      </c>
      <c r="E2584" s="11">
        <f t="shared" si="163"/>
        <v>688.15519106848501</v>
      </c>
      <c r="F2584" s="11">
        <f>L2584</f>
        <v>688.15519106848501</v>
      </c>
      <c r="G2584" s="11">
        <f>P2584</f>
        <v>688.15519106848501</v>
      </c>
      <c r="H2584" s="24">
        <f>H2583+IF(Limit=Oui,MAX(0,K2583),K2583)</f>
        <v>688.15519106848501</v>
      </c>
      <c r="I2584" s="12">
        <f>Cp*RhoP/(J2584*RhoA)*dP/1000*MassivSS</f>
        <v>0.30560745238023901</v>
      </c>
      <c r="J2584" s="24">
        <f>IF(H2584&lt;600,425+0.773*H2584-1.69/1000*H2584^2+2.22/1000^2*H2584^3,IF(H2584&lt;735,666+13002/(738-H2584),IF(H2584&lt;900,545+17820/(H2584-731),650)))</f>
        <v>926.84963065791442</v>
      </c>
      <c r="K2584" s="12">
        <f>LambdaP*MassivSS/(dP/1000)/(J2584*RhoA)/(1+I2584/3)*(D2584-H2584)*DeltaT-(EXP(I2584/10)-1)*(D2584-D2583)</f>
        <v>0.14180088165232554</v>
      </c>
      <c r="L2584" s="24">
        <f>L2583+IF(Limit=Oui,MAX(0,O2583),O2583)</f>
        <v>688.15519106848501</v>
      </c>
      <c r="M2584" s="12">
        <f>Cp*RhoP/(N2584*RhoA)*dP/1000*MassivW</f>
        <v>0.30560745238023901</v>
      </c>
      <c r="N2584" s="24">
        <f>IF(L2584&lt;600,425+0.773*L2584-1.69/1000*L2584^2+2.22/1000^2*L2584^3,IF(L2584&lt;735,666+13002/(738-L2584),IF(L2584&lt;900,545+17820/(L2584-731),650)))</f>
        <v>926.84963065791442</v>
      </c>
      <c r="O2584" s="12">
        <f>LambdaP*MassivW/(dP/1000)/(N2584*RhoA)/(1+M2584/3)*(D2584-L2584)*DeltaT-(EXP(M2584/10)-1)*(D2584-D2583)</f>
        <v>0.14180088165232554</v>
      </c>
      <c r="P2584" s="24">
        <f>P2583+IF(Limit=Oui,MAX(0,S2583),S2583)</f>
        <v>688.15519106848501</v>
      </c>
      <c r="Q2584" s="12">
        <f>Cp*RhoP/(R2584*RhoA)*dP/1000*MassivSI</f>
        <v>0.30560745238023901</v>
      </c>
      <c r="R2584" s="24">
        <f>IF(P2584&lt;600,425+0.773*P2584-1.69/1000*P2584^2+2.22/1000^2*P2584^3,IF(P2584&lt;735,666+13002/(738-P2584),IF(P2584&lt;900,545+17820/(P2584-731),650)))</f>
        <v>926.84963065791442</v>
      </c>
      <c r="S2584" s="12">
        <f>LambdaP*MassivSI/(dP/1000)/(R2584*RhoA)/(1+Q2584/3)*(D2584-P2584)*DeltaT-(EXP(Q2584/10)-1)*(D2584-D2583)</f>
        <v>0.14180088165232554</v>
      </c>
    </row>
    <row r="2585" spans="2:19" x14ac:dyDescent="0.25">
      <c r="B2585" s="3">
        <f t="shared" si="160"/>
        <v>12835</v>
      </c>
      <c r="C2585" s="14">
        <f t="shared" si="161"/>
        <v>213.91666666666666</v>
      </c>
      <c r="D2585" s="11">
        <f t="shared" si="162"/>
        <v>1135.5879672966128</v>
      </c>
      <c r="E2585" s="11">
        <f t="shared" si="163"/>
        <v>688.29699195013734</v>
      </c>
      <c r="F2585" s="11">
        <f>L2585</f>
        <v>688.29699195013734</v>
      </c>
      <c r="G2585" s="11">
        <f>P2585</f>
        <v>688.29699195013734</v>
      </c>
      <c r="H2585" s="24">
        <f>H2584+IF(Limit=Oui,MAX(0,K2584),K2584)</f>
        <v>688.29699195013734</v>
      </c>
      <c r="I2585" s="12">
        <f>Cp*RhoP/(J2585*RhoA)*dP/1000*MassivSS</f>
        <v>0.30536226812643597</v>
      </c>
      <c r="J2585" s="24">
        <f>IF(H2585&lt;600,425+0.773*H2585-1.69/1000*H2585^2+2.22/1000^2*H2585^3,IF(H2585&lt;735,666+13002/(738-H2585),IF(H2585&lt;900,545+17820/(H2585-731),650)))</f>
        <v>927.5938252058354</v>
      </c>
      <c r="K2585" s="12">
        <f>LambdaP*MassivSS/(dP/1000)/(J2585*RhoA)/(1+I2585/3)*(D2585-H2585)*DeltaT-(EXP(I2585/10)-1)*(D2585-D2584)</f>
        <v>0.14167171772928322</v>
      </c>
      <c r="L2585" s="24">
        <f>L2584+IF(Limit=Oui,MAX(0,O2584),O2584)</f>
        <v>688.29699195013734</v>
      </c>
      <c r="M2585" s="12">
        <f>Cp*RhoP/(N2585*RhoA)*dP/1000*MassivW</f>
        <v>0.30536226812643597</v>
      </c>
      <c r="N2585" s="24">
        <f>IF(L2585&lt;600,425+0.773*L2585-1.69/1000*L2585^2+2.22/1000^2*L2585^3,IF(L2585&lt;735,666+13002/(738-L2585),IF(L2585&lt;900,545+17820/(L2585-731),650)))</f>
        <v>927.5938252058354</v>
      </c>
      <c r="O2585" s="12">
        <f>LambdaP*MassivW/(dP/1000)/(N2585*RhoA)/(1+M2585/3)*(D2585-L2585)*DeltaT-(EXP(M2585/10)-1)*(D2585-D2584)</f>
        <v>0.14167171772928322</v>
      </c>
      <c r="P2585" s="24">
        <f>P2584+IF(Limit=Oui,MAX(0,S2584),S2584)</f>
        <v>688.29699195013734</v>
      </c>
      <c r="Q2585" s="12">
        <f>Cp*RhoP/(R2585*RhoA)*dP/1000*MassivSI</f>
        <v>0.30536226812643597</v>
      </c>
      <c r="R2585" s="24">
        <f>IF(P2585&lt;600,425+0.773*P2585-1.69/1000*P2585^2+2.22/1000^2*P2585^3,IF(P2585&lt;735,666+13002/(738-P2585),IF(P2585&lt;900,545+17820/(P2585-731),650)))</f>
        <v>927.5938252058354</v>
      </c>
      <c r="S2585" s="12">
        <f>LambdaP*MassivSI/(dP/1000)/(R2585*RhoA)/(1+Q2585/3)*(D2585-P2585)*DeltaT-(EXP(Q2585/10)-1)*(D2585-D2584)</f>
        <v>0.14167171772928322</v>
      </c>
    </row>
    <row r="2586" spans="2:19" x14ac:dyDescent="0.25">
      <c r="B2586" s="3">
        <f t="shared" si="160"/>
        <v>12840</v>
      </c>
      <c r="C2586" s="14">
        <f t="shared" si="161"/>
        <v>214</v>
      </c>
      <c r="D2586" s="11">
        <f t="shared" si="162"/>
        <v>1135.646290223101</v>
      </c>
      <c r="E2586" s="11">
        <f t="shared" si="163"/>
        <v>688.43866366786665</v>
      </c>
      <c r="F2586" s="11">
        <f>L2586</f>
        <v>688.43866366786665</v>
      </c>
      <c r="G2586" s="11">
        <f>P2586</f>
        <v>688.43866366786665</v>
      </c>
      <c r="H2586" s="24">
        <f>H2585+IF(Limit=Oui,MAX(0,K2585),K2585)</f>
        <v>688.43866366786665</v>
      </c>
      <c r="I2586" s="12">
        <f>Cp*RhoP/(J2586*RhoA)*dP/1000*MassivSS</f>
        <v>0.30511630205566337</v>
      </c>
      <c r="J2586" s="24">
        <f>IF(H2586&lt;600,425+0.773*H2586-1.69/1000*H2586^2+2.22/1000^2*H2586^3,IF(H2586&lt;735,666+13002/(738-H2586),IF(H2586&lt;900,545+17820/(H2586-731),650)))</f>
        <v>928.34159452173776</v>
      </c>
      <c r="K2586" s="12">
        <f>LambdaP*MassivSS/(dP/1000)/(J2586*RhoA)/(1+I2586/3)*(D2586-H2586)*DeltaT-(EXP(I2586/10)-1)*(D2586-D2585)</f>
        <v>0.14154228099932606</v>
      </c>
      <c r="L2586" s="24">
        <f>L2585+IF(Limit=Oui,MAX(0,O2585),O2585)</f>
        <v>688.43866366786665</v>
      </c>
      <c r="M2586" s="12">
        <f>Cp*RhoP/(N2586*RhoA)*dP/1000*MassivW</f>
        <v>0.30511630205566337</v>
      </c>
      <c r="N2586" s="24">
        <f>IF(L2586&lt;600,425+0.773*L2586-1.69/1000*L2586^2+2.22/1000^2*L2586^3,IF(L2586&lt;735,666+13002/(738-L2586),IF(L2586&lt;900,545+17820/(L2586-731),650)))</f>
        <v>928.34159452173776</v>
      </c>
      <c r="O2586" s="12">
        <f>LambdaP*MassivW/(dP/1000)/(N2586*RhoA)/(1+M2586/3)*(D2586-L2586)*DeltaT-(EXP(M2586/10)-1)*(D2586-D2585)</f>
        <v>0.14154228099932606</v>
      </c>
      <c r="P2586" s="24">
        <f>P2585+IF(Limit=Oui,MAX(0,S2585),S2585)</f>
        <v>688.43866366786665</v>
      </c>
      <c r="Q2586" s="12">
        <f>Cp*RhoP/(R2586*RhoA)*dP/1000*MassivSI</f>
        <v>0.30511630205566337</v>
      </c>
      <c r="R2586" s="24">
        <f>IF(P2586&lt;600,425+0.773*P2586-1.69/1000*P2586^2+2.22/1000^2*P2586^3,IF(P2586&lt;735,666+13002/(738-P2586),IF(P2586&lt;900,545+17820/(P2586-731),650)))</f>
        <v>928.34159452173776</v>
      </c>
      <c r="S2586" s="12">
        <f>LambdaP*MassivSI/(dP/1000)/(R2586*RhoA)/(1+Q2586/3)*(D2586-P2586)*DeltaT-(EXP(Q2586/10)-1)*(D2586-D2585)</f>
        <v>0.14154228099932606</v>
      </c>
    </row>
    <row r="2587" spans="2:19" x14ac:dyDescent="0.25">
      <c r="B2587" s="3">
        <f t="shared" si="160"/>
        <v>12845</v>
      </c>
      <c r="C2587" s="14">
        <f t="shared" si="161"/>
        <v>214.08333333333334</v>
      </c>
      <c r="D2587" s="11">
        <f t="shared" si="162"/>
        <v>1135.7045904558431</v>
      </c>
      <c r="E2587" s="11">
        <f t="shared" si="163"/>
        <v>688.58020594886602</v>
      </c>
      <c r="F2587" s="11">
        <f>L2587</f>
        <v>688.58020594886602</v>
      </c>
      <c r="G2587" s="11">
        <f>P2587</f>
        <v>688.58020594886602</v>
      </c>
      <c r="H2587" s="24">
        <f>H2586+IF(Limit=Oui,MAX(0,K2586),K2586)</f>
        <v>688.58020594886602</v>
      </c>
      <c r="I2587" s="12">
        <f>Cp*RhoP/(J2587*RhoA)*dP/1000*MassivSS</f>
        <v>0.30486955120719939</v>
      </c>
      <c r="J2587" s="24">
        <f>IF(H2587&lt;600,425+0.773*H2587-1.69/1000*H2587^2+2.22/1000^2*H2587^3,IF(H2587&lt;735,666+13002/(738-H2587),IF(H2587&lt;900,545+17820/(H2587-731),650)))</f>
        <v>929.09296203353279</v>
      </c>
      <c r="K2587" s="12">
        <f>LambdaP*MassivSS/(dP/1000)/(J2587*RhoA)/(1+I2587/3)*(D2587-H2587)*DeltaT-(EXP(I2587/10)-1)*(D2587-D2586)</f>
        <v>0.14141257027481835</v>
      </c>
      <c r="L2587" s="24">
        <f>L2586+IF(Limit=Oui,MAX(0,O2586),O2586)</f>
        <v>688.58020594886602</v>
      </c>
      <c r="M2587" s="12">
        <f>Cp*RhoP/(N2587*RhoA)*dP/1000*MassivW</f>
        <v>0.30486955120719939</v>
      </c>
      <c r="N2587" s="24">
        <f>IF(L2587&lt;600,425+0.773*L2587-1.69/1000*L2587^2+2.22/1000^2*L2587^3,IF(L2587&lt;735,666+13002/(738-L2587),IF(L2587&lt;900,545+17820/(L2587-731),650)))</f>
        <v>929.09296203353279</v>
      </c>
      <c r="O2587" s="12">
        <f>LambdaP*MassivW/(dP/1000)/(N2587*RhoA)/(1+M2587/3)*(D2587-L2587)*DeltaT-(EXP(M2587/10)-1)*(D2587-D2586)</f>
        <v>0.14141257027481835</v>
      </c>
      <c r="P2587" s="24">
        <f>P2586+IF(Limit=Oui,MAX(0,S2586),S2586)</f>
        <v>688.58020594886602</v>
      </c>
      <c r="Q2587" s="12">
        <f>Cp*RhoP/(R2587*RhoA)*dP/1000*MassivSI</f>
        <v>0.30486955120719939</v>
      </c>
      <c r="R2587" s="24">
        <f>IF(P2587&lt;600,425+0.773*P2587-1.69/1000*P2587^2+2.22/1000^2*P2587^3,IF(P2587&lt;735,666+13002/(738-P2587),IF(P2587&lt;900,545+17820/(P2587-731),650)))</f>
        <v>929.09296203353279</v>
      </c>
      <c r="S2587" s="12">
        <f>LambdaP*MassivSI/(dP/1000)/(R2587*RhoA)/(1+Q2587/3)*(D2587-P2587)*DeltaT-(EXP(Q2587/10)-1)*(D2587-D2586)</f>
        <v>0.14141257027481835</v>
      </c>
    </row>
    <row r="2588" spans="2:19" x14ac:dyDescent="0.25">
      <c r="B2588" s="3">
        <f t="shared" si="160"/>
        <v>12850</v>
      </c>
      <c r="C2588" s="14">
        <f t="shared" si="161"/>
        <v>214.16666666666666</v>
      </c>
      <c r="D2588" s="11">
        <f t="shared" si="162"/>
        <v>1135.7628680124924</v>
      </c>
      <c r="E2588" s="11">
        <f t="shared" si="163"/>
        <v>688.72161851914086</v>
      </c>
      <c r="F2588" s="11">
        <f>L2588</f>
        <v>688.72161851914086</v>
      </c>
      <c r="G2588" s="11">
        <f>P2588</f>
        <v>688.72161851914086</v>
      </c>
      <c r="H2588" s="24">
        <f>H2587+IF(Limit=Oui,MAX(0,K2587),K2587)</f>
        <v>688.72161851914086</v>
      </c>
      <c r="I2588" s="12">
        <f>Cp*RhoP/(J2588*RhoA)*dP/1000*MassivSS</f>
        <v>0.30462201261079652</v>
      </c>
      <c r="J2588" s="24">
        <f>IF(H2588&lt;600,425+0.773*H2588-1.69/1000*H2588^2+2.22/1000^2*H2588^3,IF(H2588&lt;735,666+13002/(738-H2588),IF(H2588&lt;900,545+17820/(H2588-731),650)))</f>
        <v>929.8479513587572</v>
      </c>
      <c r="K2588" s="12">
        <f>LambdaP*MassivSS/(dP/1000)/(J2588*RhoA)/(1+I2588/3)*(D2588-H2588)*DeltaT-(EXP(I2588/10)-1)*(D2588-D2587)</f>
        <v>0.14128258436346613</v>
      </c>
      <c r="L2588" s="24">
        <f>L2587+IF(Limit=Oui,MAX(0,O2587),O2587)</f>
        <v>688.72161851914086</v>
      </c>
      <c r="M2588" s="12">
        <f>Cp*RhoP/(N2588*RhoA)*dP/1000*MassivW</f>
        <v>0.30462201261079652</v>
      </c>
      <c r="N2588" s="24">
        <f>IF(L2588&lt;600,425+0.773*L2588-1.69/1000*L2588^2+2.22/1000^2*L2588^3,IF(L2588&lt;735,666+13002/(738-L2588),IF(L2588&lt;900,545+17820/(L2588-731),650)))</f>
        <v>929.8479513587572</v>
      </c>
      <c r="O2588" s="12">
        <f>LambdaP*MassivW/(dP/1000)/(N2588*RhoA)/(1+M2588/3)*(D2588-L2588)*DeltaT-(EXP(M2588/10)-1)*(D2588-D2587)</f>
        <v>0.14128258436346613</v>
      </c>
      <c r="P2588" s="24">
        <f>P2587+IF(Limit=Oui,MAX(0,S2587),S2587)</f>
        <v>688.72161851914086</v>
      </c>
      <c r="Q2588" s="12">
        <f>Cp*RhoP/(R2588*RhoA)*dP/1000*MassivSI</f>
        <v>0.30462201261079652</v>
      </c>
      <c r="R2588" s="24">
        <f>IF(P2588&lt;600,425+0.773*P2588-1.69/1000*P2588^2+2.22/1000^2*P2588^3,IF(P2588&lt;735,666+13002/(738-P2588),IF(P2588&lt;900,545+17820/(P2588-731),650)))</f>
        <v>929.8479513587572</v>
      </c>
      <c r="S2588" s="12">
        <f>LambdaP*MassivSI/(dP/1000)/(R2588*RhoA)/(1+Q2588/3)*(D2588-P2588)*DeltaT-(EXP(Q2588/10)-1)*(D2588-D2587)</f>
        <v>0.14128258436346613</v>
      </c>
    </row>
    <row r="2589" spans="2:19" x14ac:dyDescent="0.25">
      <c r="B2589" s="3">
        <f t="shared" si="160"/>
        <v>12855</v>
      </c>
      <c r="C2589" s="14">
        <f t="shared" si="161"/>
        <v>214.25</v>
      </c>
      <c r="D2589" s="11">
        <f t="shared" si="162"/>
        <v>1135.8211229106823</v>
      </c>
      <c r="E2589" s="11">
        <f t="shared" si="163"/>
        <v>688.86290110350433</v>
      </c>
      <c r="F2589" s="11">
        <f>L2589</f>
        <v>688.86290110350433</v>
      </c>
      <c r="G2589" s="11">
        <f>P2589</f>
        <v>688.86290110350433</v>
      </c>
      <c r="H2589" s="24">
        <f>H2588+IF(Limit=Oui,MAX(0,K2588),K2588)</f>
        <v>688.86290110350433</v>
      </c>
      <c r="I2589" s="12">
        <f>Cp*RhoP/(J2589*RhoA)*dP/1000*MassivSS</f>
        <v>0.3043736832867</v>
      </c>
      <c r="J2589" s="24">
        <f>IF(H2589&lt;600,425+0.773*H2589-1.69/1000*H2589^2+2.22/1000^2*H2589^3,IF(H2589&lt;735,666+13002/(738-H2589),IF(H2589&lt;900,545+17820/(H2589-731),650)))</f>
        <v>930.60658630636544</v>
      </c>
      <c r="K2589" s="12">
        <f>LambdaP*MassivSS/(dP/1000)/(J2589*RhoA)/(1+I2589/3)*(D2589-H2589)*DeltaT-(EXP(I2589/10)-1)*(D2589-D2588)</f>
        <v>0.14115232206825798</v>
      </c>
      <c r="L2589" s="24">
        <f>L2588+IF(Limit=Oui,MAX(0,O2588),O2588)</f>
        <v>688.86290110350433</v>
      </c>
      <c r="M2589" s="12">
        <f>Cp*RhoP/(N2589*RhoA)*dP/1000*MassivW</f>
        <v>0.3043736832867</v>
      </c>
      <c r="N2589" s="24">
        <f>IF(L2589&lt;600,425+0.773*L2589-1.69/1000*L2589^2+2.22/1000^2*L2589^3,IF(L2589&lt;735,666+13002/(738-L2589),IF(L2589&lt;900,545+17820/(L2589-731),650)))</f>
        <v>930.60658630636544</v>
      </c>
      <c r="O2589" s="12">
        <f>LambdaP*MassivW/(dP/1000)/(N2589*RhoA)/(1+M2589/3)*(D2589-L2589)*DeltaT-(EXP(M2589/10)-1)*(D2589-D2588)</f>
        <v>0.14115232206825798</v>
      </c>
      <c r="P2589" s="24">
        <f>P2588+IF(Limit=Oui,MAX(0,S2588),S2588)</f>
        <v>688.86290110350433</v>
      </c>
      <c r="Q2589" s="12">
        <f>Cp*RhoP/(R2589*RhoA)*dP/1000*MassivSI</f>
        <v>0.3043736832867</v>
      </c>
      <c r="R2589" s="24">
        <f>IF(P2589&lt;600,425+0.773*P2589-1.69/1000*P2589^2+2.22/1000^2*P2589^3,IF(P2589&lt;735,666+13002/(738-P2589),IF(P2589&lt;900,545+17820/(P2589-731),650)))</f>
        <v>930.60658630636544</v>
      </c>
      <c r="S2589" s="12">
        <f>LambdaP*MassivSI/(dP/1000)/(R2589*RhoA)/(1+Q2589/3)*(D2589-P2589)*DeltaT-(EXP(Q2589/10)-1)*(D2589-D2588)</f>
        <v>0.14115232206825798</v>
      </c>
    </row>
    <row r="2590" spans="2:19" x14ac:dyDescent="0.25">
      <c r="B2590" s="3">
        <f t="shared" si="160"/>
        <v>12860</v>
      </c>
      <c r="C2590" s="14">
        <f t="shared" si="161"/>
        <v>214.33333333333334</v>
      </c>
      <c r="D2590" s="11">
        <f t="shared" si="162"/>
        <v>1135.8793551680249</v>
      </c>
      <c r="E2590" s="11">
        <f t="shared" si="163"/>
        <v>689.00405342557258</v>
      </c>
      <c r="F2590" s="11">
        <f>L2590</f>
        <v>689.00405342557258</v>
      </c>
      <c r="G2590" s="11">
        <f>P2590</f>
        <v>689.00405342557258</v>
      </c>
      <c r="H2590" s="24">
        <f>H2589+IF(Limit=Oui,MAX(0,K2589),K2589)</f>
        <v>689.00405342557258</v>
      </c>
      <c r="I2590" s="12">
        <f>Cp*RhoP/(J2590*RhoA)*dP/1000*MassivSS</f>
        <v>0.30412456024566714</v>
      </c>
      <c r="J2590" s="24">
        <f>IF(H2590&lt;600,425+0.773*H2590-1.69/1000*H2590^2+2.22/1000^2*H2590^3,IF(H2590&lt;735,666+13002/(738-H2590),IF(H2590&lt;900,545+17820/(H2590-731),650)))</f>
        <v>931.3688908785399</v>
      </c>
      <c r="K2590" s="12">
        <f>LambdaP*MassivSS/(dP/1000)/(J2590*RhoA)/(1+I2590/3)*(D2590-H2590)*DeltaT-(EXP(I2590/10)-1)*(D2590-D2589)</f>
        <v>0.1410217821875607</v>
      </c>
      <c r="L2590" s="24">
        <f>L2589+IF(Limit=Oui,MAX(0,O2589),O2589)</f>
        <v>689.00405342557258</v>
      </c>
      <c r="M2590" s="12">
        <f>Cp*RhoP/(N2590*RhoA)*dP/1000*MassivW</f>
        <v>0.30412456024566714</v>
      </c>
      <c r="N2590" s="24">
        <f>IF(L2590&lt;600,425+0.773*L2590-1.69/1000*L2590^2+2.22/1000^2*L2590^3,IF(L2590&lt;735,666+13002/(738-L2590),IF(L2590&lt;900,545+17820/(L2590-731),650)))</f>
        <v>931.3688908785399</v>
      </c>
      <c r="O2590" s="12">
        <f>LambdaP*MassivW/(dP/1000)/(N2590*RhoA)/(1+M2590/3)*(D2590-L2590)*DeltaT-(EXP(M2590/10)-1)*(D2590-D2589)</f>
        <v>0.1410217821875607</v>
      </c>
      <c r="P2590" s="24">
        <f>P2589+IF(Limit=Oui,MAX(0,S2589),S2589)</f>
        <v>689.00405342557258</v>
      </c>
      <c r="Q2590" s="12">
        <f>Cp*RhoP/(R2590*RhoA)*dP/1000*MassivSI</f>
        <v>0.30412456024566714</v>
      </c>
      <c r="R2590" s="24">
        <f>IF(P2590&lt;600,425+0.773*P2590-1.69/1000*P2590^2+2.22/1000^2*P2590^3,IF(P2590&lt;735,666+13002/(738-P2590),IF(P2590&lt;900,545+17820/(P2590-731),650)))</f>
        <v>931.3688908785399</v>
      </c>
      <c r="S2590" s="12">
        <f>LambdaP*MassivSI/(dP/1000)/(R2590*RhoA)/(1+Q2590/3)*(D2590-P2590)*DeltaT-(EXP(Q2590/10)-1)*(D2590-D2589)</f>
        <v>0.1410217821875607</v>
      </c>
    </row>
    <row r="2591" spans="2:19" x14ac:dyDescent="0.25">
      <c r="B2591" s="3">
        <f t="shared" si="160"/>
        <v>12865</v>
      </c>
      <c r="C2591" s="14">
        <f t="shared" si="161"/>
        <v>214.41666666666666</v>
      </c>
      <c r="D2591" s="11">
        <f t="shared" si="162"/>
        <v>1135.9375648021123</v>
      </c>
      <c r="E2591" s="11">
        <f t="shared" si="163"/>
        <v>689.1450752077601</v>
      </c>
      <c r="F2591" s="11">
        <f>L2591</f>
        <v>689.1450752077601</v>
      </c>
      <c r="G2591" s="11">
        <f>P2591</f>
        <v>689.1450752077601</v>
      </c>
      <c r="H2591" s="24">
        <f>H2590+IF(Limit=Oui,MAX(0,K2590),K2590)</f>
        <v>689.1450752077601</v>
      </c>
      <c r="I2591" s="12">
        <f>Cp*RhoP/(J2591*RhoA)*dP/1000*MassivSS</f>
        <v>0.30387464048898949</v>
      </c>
      <c r="J2591" s="24">
        <f>IF(H2591&lt;600,425+0.773*H2591-1.69/1000*H2591^2+2.22/1000^2*H2591^3,IF(H2591&lt;735,666+13002/(738-H2591),IF(H2591&lt;900,545+17820/(H2591-731),650)))</f>
        <v>932.13488927251888</v>
      </c>
      <c r="K2591" s="12">
        <f>LambdaP*MassivSS/(dP/1000)/(J2591*RhoA)/(1+I2591/3)*(D2591-H2591)*DeltaT-(EXP(I2591/10)-1)*(D2591-D2590)</f>
        <v>0.14089096351499841</v>
      </c>
      <c r="L2591" s="24">
        <f>L2590+IF(Limit=Oui,MAX(0,O2590),O2590)</f>
        <v>689.1450752077601</v>
      </c>
      <c r="M2591" s="12">
        <f>Cp*RhoP/(N2591*RhoA)*dP/1000*MassivW</f>
        <v>0.30387464048898949</v>
      </c>
      <c r="N2591" s="24">
        <f>IF(L2591&lt;600,425+0.773*L2591-1.69/1000*L2591^2+2.22/1000^2*L2591^3,IF(L2591&lt;735,666+13002/(738-L2591),IF(L2591&lt;900,545+17820/(L2591-731),650)))</f>
        <v>932.13488927251888</v>
      </c>
      <c r="O2591" s="12">
        <f>LambdaP*MassivW/(dP/1000)/(N2591*RhoA)/(1+M2591/3)*(D2591-L2591)*DeltaT-(EXP(M2591/10)-1)*(D2591-D2590)</f>
        <v>0.14089096351499841</v>
      </c>
      <c r="P2591" s="24">
        <f>P2590+IF(Limit=Oui,MAX(0,S2590),S2590)</f>
        <v>689.1450752077601</v>
      </c>
      <c r="Q2591" s="12">
        <f>Cp*RhoP/(R2591*RhoA)*dP/1000*MassivSI</f>
        <v>0.30387464048898949</v>
      </c>
      <c r="R2591" s="24">
        <f>IF(P2591&lt;600,425+0.773*P2591-1.69/1000*P2591^2+2.22/1000^2*P2591^3,IF(P2591&lt;735,666+13002/(738-P2591),IF(P2591&lt;900,545+17820/(P2591-731),650)))</f>
        <v>932.13488927251888</v>
      </c>
      <c r="S2591" s="12">
        <f>LambdaP*MassivSI/(dP/1000)/(R2591*RhoA)/(1+Q2591/3)*(D2591-P2591)*DeltaT-(EXP(Q2591/10)-1)*(D2591-D2590)</f>
        <v>0.14089096351499841</v>
      </c>
    </row>
    <row r="2592" spans="2:19" x14ac:dyDescent="0.25">
      <c r="B2592" s="3">
        <f t="shared" si="160"/>
        <v>12870</v>
      </c>
      <c r="C2592" s="14">
        <f t="shared" si="161"/>
        <v>214.5</v>
      </c>
      <c r="D2592" s="11">
        <f t="shared" si="162"/>
        <v>1135.9957518305162</v>
      </c>
      <c r="E2592" s="11">
        <f t="shared" si="163"/>
        <v>689.28596617127505</v>
      </c>
      <c r="F2592" s="11">
        <f>L2592</f>
        <v>689.28596617127505</v>
      </c>
      <c r="G2592" s="11">
        <f>P2592</f>
        <v>689.28596617127505</v>
      </c>
      <c r="H2592" s="24">
        <f>H2591+IF(Limit=Oui,MAX(0,K2591),K2591)</f>
        <v>689.28596617127505</v>
      </c>
      <c r="I2592" s="12">
        <f>Cp*RhoP/(J2592*RhoA)*dP/1000*MassivSS</f>
        <v>0.30362392100851382</v>
      </c>
      <c r="J2592" s="24">
        <f>IF(H2592&lt;600,425+0.773*H2592-1.69/1000*H2592^2+2.22/1000^2*H2592^3,IF(H2592&lt;735,666+13002/(738-H2592),IF(H2592&lt;900,545+17820/(H2592-731),650)))</f>
        <v>932.9046058824465</v>
      </c>
      <c r="K2592" s="12">
        <f>LambdaP*MassivSS/(dP/1000)/(J2592*RhoA)/(1+I2592/3)*(D2592-H2592)*DeltaT-(EXP(I2592/10)-1)*(D2592-D2591)</f>
        <v>0.14075986483955572</v>
      </c>
      <c r="L2592" s="24">
        <f>L2591+IF(Limit=Oui,MAX(0,O2591),O2591)</f>
        <v>689.28596617127505</v>
      </c>
      <c r="M2592" s="12">
        <f>Cp*RhoP/(N2592*RhoA)*dP/1000*MassivW</f>
        <v>0.30362392100851382</v>
      </c>
      <c r="N2592" s="24">
        <f>IF(L2592&lt;600,425+0.773*L2592-1.69/1000*L2592^2+2.22/1000^2*L2592^3,IF(L2592&lt;735,666+13002/(738-L2592),IF(L2592&lt;900,545+17820/(L2592-731),650)))</f>
        <v>932.9046058824465</v>
      </c>
      <c r="O2592" s="12">
        <f>LambdaP*MassivW/(dP/1000)/(N2592*RhoA)/(1+M2592/3)*(D2592-L2592)*DeltaT-(EXP(M2592/10)-1)*(D2592-D2591)</f>
        <v>0.14075986483955572</v>
      </c>
      <c r="P2592" s="24">
        <f>P2591+IF(Limit=Oui,MAX(0,S2591),S2591)</f>
        <v>689.28596617127505</v>
      </c>
      <c r="Q2592" s="12">
        <f>Cp*RhoP/(R2592*RhoA)*dP/1000*MassivSI</f>
        <v>0.30362392100851382</v>
      </c>
      <c r="R2592" s="24">
        <f>IF(P2592&lt;600,425+0.773*P2592-1.69/1000*P2592^2+2.22/1000^2*P2592^3,IF(P2592&lt;735,666+13002/(738-P2592),IF(P2592&lt;900,545+17820/(P2592-731),650)))</f>
        <v>932.9046058824465</v>
      </c>
      <c r="S2592" s="12">
        <f>LambdaP*MassivSI/(dP/1000)/(R2592*RhoA)/(1+Q2592/3)*(D2592-P2592)*DeltaT-(EXP(Q2592/10)-1)*(D2592-D2591)</f>
        <v>0.14075986483955572</v>
      </c>
    </row>
    <row r="2593" spans="2:19" x14ac:dyDescent="0.25">
      <c r="B2593" s="3">
        <f t="shared" si="160"/>
        <v>12875</v>
      </c>
      <c r="C2593" s="14">
        <f t="shared" si="161"/>
        <v>214.58333333333334</v>
      </c>
      <c r="D2593" s="11">
        <f t="shared" si="162"/>
        <v>1136.0539162707871</v>
      </c>
      <c r="E2593" s="11">
        <f t="shared" si="163"/>
        <v>689.42672603611459</v>
      </c>
      <c r="F2593" s="11">
        <f>L2593</f>
        <v>689.42672603611459</v>
      </c>
      <c r="G2593" s="11">
        <f>P2593</f>
        <v>689.42672603611459</v>
      </c>
      <c r="H2593" s="24">
        <f>H2592+IF(Limit=Oui,MAX(0,K2592),K2592)</f>
        <v>689.42672603611459</v>
      </c>
      <c r="I2593" s="12">
        <f>Cp*RhoP/(J2593*RhoA)*dP/1000*MassivSS</f>
        <v>0.30337239878666566</v>
      </c>
      <c r="J2593" s="24">
        <f>IF(H2593&lt;600,425+0.773*H2593-1.69/1000*H2593^2+2.22/1000^2*H2593^3,IF(H2593&lt;735,666+13002/(738-H2593),IF(H2593&lt;900,545+17820/(H2593-731),650)))</f>
        <v>933.6780653012413</v>
      </c>
      <c r="K2593" s="12">
        <f>LambdaP*MassivSS/(dP/1000)/(J2593*RhoA)/(1+I2593/3)*(D2593-H2593)*DeltaT-(EXP(I2593/10)-1)*(D2593-D2592)</f>
        <v>0.14062848494552677</v>
      </c>
      <c r="L2593" s="24">
        <f>L2592+IF(Limit=Oui,MAX(0,O2592),O2592)</f>
        <v>689.42672603611459</v>
      </c>
      <c r="M2593" s="12">
        <f>Cp*RhoP/(N2593*RhoA)*dP/1000*MassivW</f>
        <v>0.30337239878666566</v>
      </c>
      <c r="N2593" s="24">
        <f>IF(L2593&lt;600,425+0.773*L2593-1.69/1000*L2593^2+2.22/1000^2*L2593^3,IF(L2593&lt;735,666+13002/(738-L2593),IF(L2593&lt;900,545+17820/(L2593-731),650)))</f>
        <v>933.6780653012413</v>
      </c>
      <c r="O2593" s="12">
        <f>LambdaP*MassivW/(dP/1000)/(N2593*RhoA)/(1+M2593/3)*(D2593-L2593)*DeltaT-(EXP(M2593/10)-1)*(D2593-D2592)</f>
        <v>0.14062848494552677</v>
      </c>
      <c r="P2593" s="24">
        <f>P2592+IF(Limit=Oui,MAX(0,S2592),S2592)</f>
        <v>689.42672603611459</v>
      </c>
      <c r="Q2593" s="12">
        <f>Cp*RhoP/(R2593*RhoA)*dP/1000*MassivSI</f>
        <v>0.30337239878666566</v>
      </c>
      <c r="R2593" s="24">
        <f>IF(P2593&lt;600,425+0.773*P2593-1.69/1000*P2593^2+2.22/1000^2*P2593^3,IF(P2593&lt;735,666+13002/(738-P2593),IF(P2593&lt;900,545+17820/(P2593-731),650)))</f>
        <v>933.6780653012413</v>
      </c>
      <c r="S2593" s="12">
        <f>LambdaP*MassivSI/(dP/1000)/(R2593*RhoA)/(1+Q2593/3)*(D2593-P2593)*DeltaT-(EXP(Q2593/10)-1)*(D2593-D2592)</f>
        <v>0.14062848494552677</v>
      </c>
    </row>
    <row r="2594" spans="2:19" x14ac:dyDescent="0.25">
      <c r="B2594" s="3">
        <f t="shared" si="160"/>
        <v>12880</v>
      </c>
      <c r="C2594" s="14">
        <f t="shared" si="161"/>
        <v>214.66666666666666</v>
      </c>
      <c r="D2594" s="11">
        <f t="shared" si="162"/>
        <v>1136.1120581404562</v>
      </c>
      <c r="E2594" s="11">
        <f t="shared" si="163"/>
        <v>689.56735452106011</v>
      </c>
      <c r="F2594" s="11">
        <f>L2594</f>
        <v>689.56735452106011</v>
      </c>
      <c r="G2594" s="11">
        <f>P2594</f>
        <v>689.56735452106011</v>
      </c>
      <c r="H2594" s="24">
        <f>H2593+IF(Limit=Oui,MAX(0,K2593),K2593)</f>
        <v>689.56735452106011</v>
      </c>
      <c r="I2594" s="12">
        <f>Cp*RhoP/(J2594*RhoA)*dP/1000*MassivSS</f>
        <v>0.30312007079647374</v>
      </c>
      <c r="J2594" s="24">
        <f>IF(H2594&lt;600,425+0.773*H2594-1.69/1000*H2594^2+2.22/1000^2*H2594^3,IF(H2594&lt;735,666+13002/(738-H2594),IF(H2594&lt;900,545+17820/(H2594-731),650)))</f>
        <v>934.45529232248316</v>
      </c>
      <c r="K2594" s="12">
        <f>LambdaP*MassivSS/(dP/1000)/(J2594*RhoA)/(1+I2594/3)*(D2594-H2594)*DeltaT-(EXP(I2594/10)-1)*(D2594-D2593)</f>
        <v>0.14049682261249413</v>
      </c>
      <c r="L2594" s="24">
        <f>L2593+IF(Limit=Oui,MAX(0,O2593),O2593)</f>
        <v>689.56735452106011</v>
      </c>
      <c r="M2594" s="12">
        <f>Cp*RhoP/(N2594*RhoA)*dP/1000*MassivW</f>
        <v>0.30312007079647374</v>
      </c>
      <c r="N2594" s="24">
        <f>IF(L2594&lt;600,425+0.773*L2594-1.69/1000*L2594^2+2.22/1000^2*L2594^3,IF(L2594&lt;735,666+13002/(738-L2594),IF(L2594&lt;900,545+17820/(L2594-731),650)))</f>
        <v>934.45529232248316</v>
      </c>
      <c r="O2594" s="12">
        <f>LambdaP*MassivW/(dP/1000)/(N2594*RhoA)/(1+M2594/3)*(D2594-L2594)*DeltaT-(EXP(M2594/10)-1)*(D2594-D2593)</f>
        <v>0.14049682261249413</v>
      </c>
      <c r="P2594" s="24">
        <f>P2593+IF(Limit=Oui,MAX(0,S2593),S2593)</f>
        <v>689.56735452106011</v>
      </c>
      <c r="Q2594" s="12">
        <f>Cp*RhoP/(R2594*RhoA)*dP/1000*MassivSI</f>
        <v>0.30312007079647374</v>
      </c>
      <c r="R2594" s="24">
        <f>IF(P2594&lt;600,425+0.773*P2594-1.69/1000*P2594^2+2.22/1000^2*P2594^3,IF(P2594&lt;735,666+13002/(738-P2594),IF(P2594&lt;900,545+17820/(P2594-731),650)))</f>
        <v>934.45529232248316</v>
      </c>
      <c r="S2594" s="12">
        <f>LambdaP*MassivSI/(dP/1000)/(R2594*RhoA)/(1+Q2594/3)*(D2594-P2594)*DeltaT-(EXP(Q2594/10)-1)*(D2594-D2593)</f>
        <v>0.14049682261249413</v>
      </c>
    </row>
    <row r="2595" spans="2:19" x14ac:dyDescent="0.25">
      <c r="B2595" s="3">
        <f t="shared" si="160"/>
        <v>12885</v>
      </c>
      <c r="C2595" s="14">
        <f t="shared" si="161"/>
        <v>214.75</v>
      </c>
      <c r="D2595" s="11">
        <f t="shared" si="162"/>
        <v>1136.1701774570329</v>
      </c>
      <c r="E2595" s="11">
        <f t="shared" si="163"/>
        <v>689.70785134367259</v>
      </c>
      <c r="F2595" s="11">
        <f>L2595</f>
        <v>689.70785134367259</v>
      </c>
      <c r="G2595" s="11">
        <f>P2595</f>
        <v>689.70785134367259</v>
      </c>
      <c r="H2595" s="24">
        <f>H2594+IF(Limit=Oui,MAX(0,K2594),K2594)</f>
        <v>689.70785134367259</v>
      </c>
      <c r="I2595" s="12">
        <f>Cp*RhoP/(J2595*RhoA)*dP/1000*MassivSS</f>
        <v>0.30286693400159498</v>
      </c>
      <c r="J2595" s="24">
        <f>IF(H2595&lt;600,425+0.773*H2595-1.69/1000*H2595^2+2.22/1000^2*H2595^3,IF(H2595&lt;735,666+13002/(738-H2595),IF(H2595&lt;900,545+17820/(H2595-731),650)))</f>
        <v>935.23631194232303</v>
      </c>
      <c r="K2595" s="12">
        <f>LambdaP*MassivSS/(dP/1000)/(J2595*RhoA)/(1+I2595/3)*(D2595-H2595)*DeltaT-(EXP(I2595/10)-1)*(D2595-D2594)</f>
        <v>0.14036487661540414</v>
      </c>
      <c r="L2595" s="24">
        <f>L2594+IF(Limit=Oui,MAX(0,O2594),O2594)</f>
        <v>689.70785134367259</v>
      </c>
      <c r="M2595" s="12">
        <f>Cp*RhoP/(N2595*RhoA)*dP/1000*MassivW</f>
        <v>0.30286693400159498</v>
      </c>
      <c r="N2595" s="24">
        <f>IF(L2595&lt;600,425+0.773*L2595-1.69/1000*L2595^2+2.22/1000^2*L2595^3,IF(L2595&lt;735,666+13002/(738-L2595),IF(L2595&lt;900,545+17820/(L2595-731),650)))</f>
        <v>935.23631194232303</v>
      </c>
      <c r="O2595" s="12">
        <f>LambdaP*MassivW/(dP/1000)/(N2595*RhoA)/(1+M2595/3)*(D2595-L2595)*DeltaT-(EXP(M2595/10)-1)*(D2595-D2594)</f>
        <v>0.14036487661540414</v>
      </c>
      <c r="P2595" s="24">
        <f>P2594+IF(Limit=Oui,MAX(0,S2594),S2594)</f>
        <v>689.70785134367259</v>
      </c>
      <c r="Q2595" s="12">
        <f>Cp*RhoP/(R2595*RhoA)*dP/1000*MassivSI</f>
        <v>0.30286693400159498</v>
      </c>
      <c r="R2595" s="24">
        <f>IF(P2595&lt;600,425+0.773*P2595-1.69/1000*P2595^2+2.22/1000^2*P2595^3,IF(P2595&lt;735,666+13002/(738-P2595),IF(P2595&lt;900,545+17820/(P2595-731),650)))</f>
        <v>935.23631194232303</v>
      </c>
      <c r="S2595" s="12">
        <f>LambdaP*MassivSI/(dP/1000)/(R2595*RhoA)/(1+Q2595/3)*(D2595-P2595)*DeltaT-(EXP(Q2595/10)-1)*(D2595-D2594)</f>
        <v>0.14036487661540414</v>
      </c>
    </row>
    <row r="2596" spans="2:19" x14ac:dyDescent="0.25">
      <c r="B2596" s="3">
        <f t="shared" si="160"/>
        <v>12890</v>
      </c>
      <c r="C2596" s="14">
        <f t="shared" si="161"/>
        <v>214.83333333333334</v>
      </c>
      <c r="D2596" s="11">
        <f t="shared" si="162"/>
        <v>1136.2282742380075</v>
      </c>
      <c r="E2596" s="11">
        <f t="shared" si="163"/>
        <v>689.84821622028801</v>
      </c>
      <c r="F2596" s="11">
        <f>L2596</f>
        <v>689.84821622028801</v>
      </c>
      <c r="G2596" s="11">
        <f>P2596</f>
        <v>689.84821622028801</v>
      </c>
      <c r="H2596" s="24">
        <f>H2595+IF(Limit=Oui,MAX(0,K2595),K2595)</f>
        <v>689.84821622028801</v>
      </c>
      <c r="I2596" s="12">
        <f>Cp*RhoP/(J2596*RhoA)*dP/1000*MassivSS</f>
        <v>0.3026129853563414</v>
      </c>
      <c r="J2596" s="24">
        <f>IF(H2596&lt;600,425+0.773*H2596-1.69/1000*H2596^2+2.22/1000^2*H2596^3,IF(H2596&lt;735,666+13002/(738-H2596),IF(H2596&lt;900,545+17820/(H2596-731),650)))</f>
        <v>936.02114936141152</v>
      </c>
      <c r="K2596" s="12">
        <f>LambdaP*MassivSS/(dP/1000)/(J2596*RhoA)/(1+I2596/3)*(D2596-H2596)*DeltaT-(EXP(I2596/10)-1)*(D2596-D2595)</f>
        <v>0.14023264572445537</v>
      </c>
      <c r="L2596" s="24">
        <f>L2595+IF(Limit=Oui,MAX(0,O2595),O2595)</f>
        <v>689.84821622028801</v>
      </c>
      <c r="M2596" s="12">
        <f>Cp*RhoP/(N2596*RhoA)*dP/1000*MassivW</f>
        <v>0.3026129853563414</v>
      </c>
      <c r="N2596" s="24">
        <f>IF(L2596&lt;600,425+0.773*L2596-1.69/1000*L2596^2+2.22/1000^2*L2596^3,IF(L2596&lt;735,666+13002/(738-L2596),IF(L2596&lt;900,545+17820/(L2596-731),650)))</f>
        <v>936.02114936141152</v>
      </c>
      <c r="O2596" s="12">
        <f>LambdaP*MassivW/(dP/1000)/(N2596*RhoA)/(1+M2596/3)*(D2596-L2596)*DeltaT-(EXP(M2596/10)-1)*(D2596-D2595)</f>
        <v>0.14023264572445537</v>
      </c>
      <c r="P2596" s="24">
        <f>P2595+IF(Limit=Oui,MAX(0,S2595),S2595)</f>
        <v>689.84821622028801</v>
      </c>
      <c r="Q2596" s="12">
        <f>Cp*RhoP/(R2596*RhoA)*dP/1000*MassivSI</f>
        <v>0.3026129853563414</v>
      </c>
      <c r="R2596" s="24">
        <f>IF(P2596&lt;600,425+0.773*P2596-1.69/1000*P2596^2+2.22/1000^2*P2596^3,IF(P2596&lt;735,666+13002/(738-P2596),IF(P2596&lt;900,545+17820/(P2596-731),650)))</f>
        <v>936.02114936141152</v>
      </c>
      <c r="S2596" s="12">
        <f>LambdaP*MassivSI/(dP/1000)/(R2596*RhoA)/(1+Q2596/3)*(D2596-P2596)*DeltaT-(EXP(Q2596/10)-1)*(D2596-D2595)</f>
        <v>0.14023264572445537</v>
      </c>
    </row>
    <row r="2597" spans="2:19" x14ac:dyDescent="0.25">
      <c r="B2597" s="3">
        <f t="shared" si="160"/>
        <v>12895</v>
      </c>
      <c r="C2597" s="14">
        <f t="shared" si="161"/>
        <v>214.91666666666666</v>
      </c>
      <c r="D2597" s="11">
        <f t="shared" si="162"/>
        <v>1136.2863485008497</v>
      </c>
      <c r="E2597" s="11">
        <f t="shared" si="163"/>
        <v>689.9884488660125</v>
      </c>
      <c r="F2597" s="11">
        <f>L2597</f>
        <v>689.9884488660125</v>
      </c>
      <c r="G2597" s="11">
        <f>P2597</f>
        <v>689.9884488660125</v>
      </c>
      <c r="H2597" s="24">
        <f>H2596+IF(Limit=Oui,MAX(0,K2596),K2596)</f>
        <v>689.9884488660125</v>
      </c>
      <c r="I2597" s="12">
        <f>Cp*RhoP/(J2597*RhoA)*dP/1000*MassivSS</f>
        <v>0.30235822180570776</v>
      </c>
      <c r="J2597" s="24">
        <f>IF(H2597&lt;600,425+0.773*H2597-1.69/1000*H2597^2+2.22/1000^2*H2597^3,IF(H2597&lt;735,666+13002/(738-H2597),IF(H2597&lt;900,545+17820/(H2597-731),650)))</f>
        <v>936.80982998684772</v>
      </c>
      <c r="K2597" s="12">
        <f>LambdaP*MassivSS/(dP/1000)/(J2597*RhoA)/(1+I2597/3)*(D2597-H2597)*DeltaT-(EXP(I2597/10)-1)*(D2597-D2596)</f>
        <v>0.14010012870520319</v>
      </c>
      <c r="L2597" s="24">
        <f>L2596+IF(Limit=Oui,MAX(0,O2596),O2596)</f>
        <v>689.9884488660125</v>
      </c>
      <c r="M2597" s="12">
        <f>Cp*RhoP/(N2597*RhoA)*dP/1000*MassivW</f>
        <v>0.30235822180570776</v>
      </c>
      <c r="N2597" s="24">
        <f>IF(L2597&lt;600,425+0.773*L2597-1.69/1000*L2597^2+2.22/1000^2*L2597^3,IF(L2597&lt;735,666+13002/(738-L2597),IF(L2597&lt;900,545+17820/(L2597-731),650)))</f>
        <v>936.80982998684772</v>
      </c>
      <c r="O2597" s="12">
        <f>LambdaP*MassivW/(dP/1000)/(N2597*RhoA)/(1+M2597/3)*(D2597-L2597)*DeltaT-(EXP(M2597/10)-1)*(D2597-D2596)</f>
        <v>0.14010012870520319</v>
      </c>
      <c r="P2597" s="24">
        <f>P2596+IF(Limit=Oui,MAX(0,S2596),S2596)</f>
        <v>689.9884488660125</v>
      </c>
      <c r="Q2597" s="12">
        <f>Cp*RhoP/(R2597*RhoA)*dP/1000*MassivSI</f>
        <v>0.30235822180570776</v>
      </c>
      <c r="R2597" s="24">
        <f>IF(P2597&lt;600,425+0.773*P2597-1.69/1000*P2597^2+2.22/1000^2*P2597^3,IF(P2597&lt;735,666+13002/(738-P2597),IF(P2597&lt;900,545+17820/(P2597-731),650)))</f>
        <v>936.80982998684772</v>
      </c>
      <c r="S2597" s="12">
        <f>LambdaP*MassivSI/(dP/1000)/(R2597*RhoA)/(1+Q2597/3)*(D2597-P2597)*DeltaT-(EXP(Q2597/10)-1)*(D2597-D2596)</f>
        <v>0.14010012870520319</v>
      </c>
    </row>
    <row r="2598" spans="2:19" x14ac:dyDescent="0.25">
      <c r="B2598" s="3">
        <f t="shared" si="160"/>
        <v>12900</v>
      </c>
      <c r="C2598" s="14">
        <f t="shared" si="161"/>
        <v>215</v>
      </c>
      <c r="D2598" s="11">
        <f t="shared" si="162"/>
        <v>1136.3444002630081</v>
      </c>
      <c r="E2598" s="11">
        <f t="shared" si="163"/>
        <v>690.12854899471768</v>
      </c>
      <c r="F2598" s="11">
        <f>L2598</f>
        <v>690.12854899471768</v>
      </c>
      <c r="G2598" s="11">
        <f>P2598</f>
        <v>690.12854899471768</v>
      </c>
      <c r="H2598" s="24">
        <f>H2597+IF(Limit=Oui,MAX(0,K2597),K2597)</f>
        <v>690.12854899471768</v>
      </c>
      <c r="I2598" s="12">
        <f>Cp*RhoP/(J2598*RhoA)*dP/1000*MassivSS</f>
        <v>0.30210264028540063</v>
      </c>
      <c r="J2598" s="24">
        <f>IF(H2598&lt;600,425+0.773*H2598-1.69/1000*H2598^2+2.22/1000^2*H2598^3,IF(H2598&lt;735,666+13002/(738-H2598),IF(H2598&lt;900,545+17820/(H2598-731),650)))</f>
        <v>937.60237943414973</v>
      </c>
      <c r="K2598" s="12">
        <f>LambdaP*MassivSS/(dP/1000)/(J2598*RhoA)/(1+I2598/3)*(D2598-H2598)*DeltaT-(EXP(I2598/10)-1)*(D2598-D2597)</f>
        <v>0.13996732431852532</v>
      </c>
      <c r="L2598" s="24">
        <f>L2597+IF(Limit=Oui,MAX(0,O2597),O2597)</f>
        <v>690.12854899471768</v>
      </c>
      <c r="M2598" s="12">
        <f>Cp*RhoP/(N2598*RhoA)*dP/1000*MassivW</f>
        <v>0.30210264028540063</v>
      </c>
      <c r="N2598" s="24">
        <f>IF(L2598&lt;600,425+0.773*L2598-1.69/1000*L2598^2+2.22/1000^2*L2598^3,IF(L2598&lt;735,666+13002/(738-L2598),IF(L2598&lt;900,545+17820/(L2598-731),650)))</f>
        <v>937.60237943414973</v>
      </c>
      <c r="O2598" s="12">
        <f>LambdaP*MassivW/(dP/1000)/(N2598*RhoA)/(1+M2598/3)*(D2598-L2598)*DeltaT-(EXP(M2598/10)-1)*(D2598-D2597)</f>
        <v>0.13996732431852532</v>
      </c>
      <c r="P2598" s="24">
        <f>P2597+IF(Limit=Oui,MAX(0,S2597),S2597)</f>
        <v>690.12854899471768</v>
      </c>
      <c r="Q2598" s="12">
        <f>Cp*RhoP/(R2598*RhoA)*dP/1000*MassivSI</f>
        <v>0.30210264028540063</v>
      </c>
      <c r="R2598" s="24">
        <f>IF(P2598&lt;600,425+0.773*P2598-1.69/1000*P2598^2+2.22/1000^2*P2598^3,IF(P2598&lt;735,666+13002/(738-P2598),IF(P2598&lt;900,545+17820/(P2598-731),650)))</f>
        <v>937.60237943414973</v>
      </c>
      <c r="S2598" s="12">
        <f>LambdaP*MassivSI/(dP/1000)/(R2598*RhoA)/(1+Q2598/3)*(D2598-P2598)*DeltaT-(EXP(Q2598/10)-1)*(D2598-D2597)</f>
        <v>0.13996732431852532</v>
      </c>
    </row>
    <row r="2599" spans="2:19" x14ac:dyDescent="0.25">
      <c r="B2599" s="3">
        <f t="shared" si="160"/>
        <v>12905</v>
      </c>
      <c r="C2599" s="14">
        <f t="shared" si="161"/>
        <v>215.08333333333334</v>
      </c>
      <c r="D2599" s="11">
        <f t="shared" si="162"/>
        <v>1136.4024295419119</v>
      </c>
      <c r="E2599" s="11">
        <f t="shared" si="163"/>
        <v>690.26851631903617</v>
      </c>
      <c r="F2599" s="11">
        <f>L2599</f>
        <v>690.26851631903617</v>
      </c>
      <c r="G2599" s="11">
        <f>P2599</f>
        <v>690.26851631903617</v>
      </c>
      <c r="H2599" s="24">
        <f>H2598+IF(Limit=Oui,MAX(0,K2598),K2598)</f>
        <v>690.26851631903617</v>
      </c>
      <c r="I2599" s="12">
        <f>Cp*RhoP/(J2599*RhoA)*dP/1000*MassivSS</f>
        <v>0.30184623772186836</v>
      </c>
      <c r="J2599" s="24">
        <f>IF(H2599&lt;600,425+0.773*H2599-1.69/1000*H2599^2+2.22/1000^2*H2599^3,IF(H2599&lt;735,666+13002/(738-H2599),IF(H2599&lt;900,545+17820/(H2599-731),650)))</f>
        <v>938.39882352924701</v>
      </c>
      <c r="K2599" s="12">
        <f>LambdaP*MassivSS/(dP/1000)/(J2599*RhoA)/(1+I2599/3)*(D2599-H2599)*DeltaT-(EXP(I2599/10)-1)*(D2599-D2598)</f>
        <v>0.13983423132056674</v>
      </c>
      <c r="L2599" s="24">
        <f>L2598+IF(Limit=Oui,MAX(0,O2598),O2598)</f>
        <v>690.26851631903617</v>
      </c>
      <c r="M2599" s="12">
        <f>Cp*RhoP/(N2599*RhoA)*dP/1000*MassivW</f>
        <v>0.30184623772186836</v>
      </c>
      <c r="N2599" s="24">
        <f>IF(L2599&lt;600,425+0.773*L2599-1.69/1000*L2599^2+2.22/1000^2*L2599^3,IF(L2599&lt;735,666+13002/(738-L2599),IF(L2599&lt;900,545+17820/(L2599-731),650)))</f>
        <v>938.39882352924701</v>
      </c>
      <c r="O2599" s="12">
        <f>LambdaP*MassivW/(dP/1000)/(N2599*RhoA)/(1+M2599/3)*(D2599-L2599)*DeltaT-(EXP(M2599/10)-1)*(D2599-D2598)</f>
        <v>0.13983423132056674</v>
      </c>
      <c r="P2599" s="24">
        <f>P2598+IF(Limit=Oui,MAX(0,S2598),S2598)</f>
        <v>690.26851631903617</v>
      </c>
      <c r="Q2599" s="12">
        <f>Cp*RhoP/(R2599*RhoA)*dP/1000*MassivSI</f>
        <v>0.30184623772186836</v>
      </c>
      <c r="R2599" s="24">
        <f>IF(P2599&lt;600,425+0.773*P2599-1.69/1000*P2599^2+2.22/1000^2*P2599^3,IF(P2599&lt;735,666+13002/(738-P2599),IF(P2599&lt;900,545+17820/(P2599-731),650)))</f>
        <v>938.39882352924701</v>
      </c>
      <c r="S2599" s="12">
        <f>LambdaP*MassivSI/(dP/1000)/(R2599*RhoA)/(1+Q2599/3)*(D2599-P2599)*DeltaT-(EXP(Q2599/10)-1)*(D2599-D2598)</f>
        <v>0.13983423132056674</v>
      </c>
    </row>
    <row r="2600" spans="2:19" x14ac:dyDescent="0.25">
      <c r="B2600" s="3">
        <f t="shared" si="160"/>
        <v>12910</v>
      </c>
      <c r="C2600" s="14">
        <f t="shared" si="161"/>
        <v>215.16666666666666</v>
      </c>
      <c r="D2600" s="11">
        <f t="shared" si="162"/>
        <v>1136.4604363549697</v>
      </c>
      <c r="E2600" s="11">
        <f t="shared" si="163"/>
        <v>690.40835055035677</v>
      </c>
      <c r="F2600" s="11">
        <f>L2600</f>
        <v>690.40835055035677</v>
      </c>
      <c r="G2600" s="11">
        <f>P2600</f>
        <v>690.40835055035677</v>
      </c>
      <c r="H2600" s="24">
        <f>H2599+IF(Limit=Oui,MAX(0,K2599),K2599)</f>
        <v>690.40835055035677</v>
      </c>
      <c r="I2600" s="12">
        <f>Cp*RhoP/(J2600*RhoA)*dP/1000*MassivSS</f>
        <v>0.30158901103233249</v>
      </c>
      <c r="J2600" s="24">
        <f>IF(H2600&lt;600,425+0.773*H2600-1.69/1000*H2600^2+2.22/1000^2*H2600^3,IF(H2600&lt;735,666+13002/(738-H2600),IF(H2600&lt;900,545+17820/(H2600-731),650)))</f>
        <v>939.19918831049199</v>
      </c>
      <c r="K2600" s="12">
        <f>LambdaP*MassivSS/(dP/1000)/(J2600*RhoA)/(1+I2600/3)*(D2600-H2600)*DeltaT-(EXP(I2600/10)-1)*(D2600-D2599)</f>
        <v>0.13970084846283876</v>
      </c>
      <c r="L2600" s="24">
        <f>L2599+IF(Limit=Oui,MAX(0,O2599),O2599)</f>
        <v>690.40835055035677</v>
      </c>
      <c r="M2600" s="12">
        <f>Cp*RhoP/(N2600*RhoA)*dP/1000*MassivW</f>
        <v>0.30158901103233249</v>
      </c>
      <c r="N2600" s="24">
        <f>IF(L2600&lt;600,425+0.773*L2600-1.69/1000*L2600^2+2.22/1000^2*L2600^3,IF(L2600&lt;735,666+13002/(738-L2600),IF(L2600&lt;900,545+17820/(L2600-731),650)))</f>
        <v>939.19918831049199</v>
      </c>
      <c r="O2600" s="12">
        <f>LambdaP*MassivW/(dP/1000)/(N2600*RhoA)/(1+M2600/3)*(D2600-L2600)*DeltaT-(EXP(M2600/10)-1)*(D2600-D2599)</f>
        <v>0.13970084846283876</v>
      </c>
      <c r="P2600" s="24">
        <f>P2599+IF(Limit=Oui,MAX(0,S2599),S2599)</f>
        <v>690.40835055035677</v>
      </c>
      <c r="Q2600" s="12">
        <f>Cp*RhoP/(R2600*RhoA)*dP/1000*MassivSI</f>
        <v>0.30158901103233249</v>
      </c>
      <c r="R2600" s="24">
        <f>IF(P2600&lt;600,425+0.773*P2600-1.69/1000*P2600^2+2.22/1000^2*P2600^3,IF(P2600&lt;735,666+13002/(738-P2600),IF(P2600&lt;900,545+17820/(P2600-731),650)))</f>
        <v>939.19918831049199</v>
      </c>
      <c r="S2600" s="12">
        <f>LambdaP*MassivSI/(dP/1000)/(R2600*RhoA)/(1+Q2600/3)*(D2600-P2600)*DeltaT-(EXP(Q2600/10)-1)*(D2600-D2599)</f>
        <v>0.13970084846283876</v>
      </c>
    </row>
    <row r="2601" spans="2:19" x14ac:dyDescent="0.25">
      <c r="B2601" s="3">
        <f t="shared" si="160"/>
        <v>12915</v>
      </c>
      <c r="C2601" s="14">
        <f t="shared" si="161"/>
        <v>215.25</v>
      </c>
      <c r="D2601" s="11">
        <f t="shared" si="162"/>
        <v>1136.5184207195698</v>
      </c>
      <c r="E2601" s="11">
        <f t="shared" si="163"/>
        <v>690.54805139881967</v>
      </c>
      <c r="F2601" s="11">
        <f>L2601</f>
        <v>690.54805139881967</v>
      </c>
      <c r="G2601" s="11">
        <f>P2601</f>
        <v>690.54805139881967</v>
      </c>
      <c r="H2601" s="24">
        <f>H2600+IF(Limit=Oui,MAX(0,K2600),K2600)</f>
        <v>690.54805139881967</v>
      </c>
      <c r="I2601" s="12">
        <f>Cp*RhoP/(J2601*RhoA)*dP/1000*MassivSS</f>
        <v>0.301330957124821</v>
      </c>
      <c r="J2601" s="24">
        <f>IF(H2601&lt;600,425+0.773*H2601-1.69/1000*H2601^2+2.22/1000^2*H2601^3,IF(H2601&lt;735,666+13002/(738-H2601),IF(H2601&lt;900,545+17820/(H2601-731),650)))</f>
        <v>940.00350003069389</v>
      </c>
      <c r="K2601" s="12">
        <f>LambdaP*MassivSS/(dP/1000)/(J2601*RhoA)/(1+I2601/3)*(D2601-H2601)*DeltaT-(EXP(I2601/10)-1)*(D2601-D2600)</f>
        <v>0.1395671744921439</v>
      </c>
      <c r="L2601" s="24">
        <f>L2600+IF(Limit=Oui,MAX(0,O2600),O2600)</f>
        <v>690.54805139881967</v>
      </c>
      <c r="M2601" s="12">
        <f>Cp*RhoP/(N2601*RhoA)*dP/1000*MassivW</f>
        <v>0.301330957124821</v>
      </c>
      <c r="N2601" s="24">
        <f>IF(L2601&lt;600,425+0.773*L2601-1.69/1000*L2601^2+2.22/1000^2*L2601^3,IF(L2601&lt;735,666+13002/(738-L2601),IF(L2601&lt;900,545+17820/(L2601-731),650)))</f>
        <v>940.00350003069389</v>
      </c>
      <c r="O2601" s="12">
        <f>LambdaP*MassivW/(dP/1000)/(N2601*RhoA)/(1+M2601/3)*(D2601-L2601)*DeltaT-(EXP(M2601/10)-1)*(D2601-D2600)</f>
        <v>0.1395671744921439</v>
      </c>
      <c r="P2601" s="24">
        <f>P2600+IF(Limit=Oui,MAX(0,S2600),S2600)</f>
        <v>690.54805139881967</v>
      </c>
      <c r="Q2601" s="12">
        <f>Cp*RhoP/(R2601*RhoA)*dP/1000*MassivSI</f>
        <v>0.301330957124821</v>
      </c>
      <c r="R2601" s="24">
        <f>IF(P2601&lt;600,425+0.773*P2601-1.69/1000*P2601^2+2.22/1000^2*P2601^3,IF(P2601&lt;735,666+13002/(738-P2601),IF(P2601&lt;900,545+17820/(P2601-731),650)))</f>
        <v>940.00350003069389</v>
      </c>
      <c r="S2601" s="12">
        <f>LambdaP*MassivSI/(dP/1000)/(R2601*RhoA)/(1+Q2601/3)*(D2601-P2601)*DeltaT-(EXP(Q2601/10)-1)*(D2601-D2600)</f>
        <v>0.1395671744921439</v>
      </c>
    </row>
    <row r="2602" spans="2:19" x14ac:dyDescent="0.25">
      <c r="B2602" s="3">
        <f t="shared" si="160"/>
        <v>12920</v>
      </c>
      <c r="C2602" s="14">
        <f t="shared" si="161"/>
        <v>215.33333333333334</v>
      </c>
      <c r="D2602" s="11">
        <f t="shared" si="162"/>
        <v>1136.5763826530804</v>
      </c>
      <c r="E2602" s="11">
        <f t="shared" si="163"/>
        <v>690.68761857331185</v>
      </c>
      <c r="F2602" s="11">
        <f>L2602</f>
        <v>690.68761857331185</v>
      </c>
      <c r="G2602" s="11">
        <f>P2602</f>
        <v>690.68761857331185</v>
      </c>
      <c r="H2602" s="24">
        <f>H2601+IF(Limit=Oui,MAX(0,K2601),K2601)</f>
        <v>690.68761857331185</v>
      </c>
      <c r="I2602" s="12">
        <f>Cp*RhoP/(J2602*RhoA)*dP/1000*MassivSS</f>
        <v>0.30107207289820176</v>
      </c>
      <c r="J2602" s="24">
        <f>IF(H2602&lt;600,425+0.773*H2602-1.69/1000*H2602^2+2.22/1000^2*H2602^3,IF(H2602&lt;735,666+13002/(738-H2602),IF(H2602&lt;900,545+17820/(H2602-731),650)))</f>
        <v>940.81178515917577</v>
      </c>
      <c r="K2602" s="12">
        <f>LambdaP*MassivSS/(dP/1000)/(J2602*RhoA)/(1+I2602/3)*(D2602-H2602)*DeltaT-(EXP(I2602/10)-1)*(D2602-D2601)</f>
        <v>0.13943320815061294</v>
      </c>
      <c r="L2602" s="24">
        <f>L2601+IF(Limit=Oui,MAX(0,O2601),O2601)</f>
        <v>690.68761857331185</v>
      </c>
      <c r="M2602" s="12">
        <f>Cp*RhoP/(N2602*RhoA)*dP/1000*MassivW</f>
        <v>0.30107207289820176</v>
      </c>
      <c r="N2602" s="24">
        <f>IF(L2602&lt;600,425+0.773*L2602-1.69/1000*L2602^2+2.22/1000^2*L2602^3,IF(L2602&lt;735,666+13002/(738-L2602),IF(L2602&lt;900,545+17820/(L2602-731),650)))</f>
        <v>940.81178515917577</v>
      </c>
      <c r="O2602" s="12">
        <f>LambdaP*MassivW/(dP/1000)/(N2602*RhoA)/(1+M2602/3)*(D2602-L2602)*DeltaT-(EXP(M2602/10)-1)*(D2602-D2601)</f>
        <v>0.13943320815061294</v>
      </c>
      <c r="P2602" s="24">
        <f>P2601+IF(Limit=Oui,MAX(0,S2601),S2601)</f>
        <v>690.68761857331185</v>
      </c>
      <c r="Q2602" s="12">
        <f>Cp*RhoP/(R2602*RhoA)*dP/1000*MassivSI</f>
        <v>0.30107207289820176</v>
      </c>
      <c r="R2602" s="24">
        <f>IF(P2602&lt;600,425+0.773*P2602-1.69/1000*P2602^2+2.22/1000^2*P2602^3,IF(P2602&lt;735,666+13002/(738-P2602),IF(P2602&lt;900,545+17820/(P2602-731),650)))</f>
        <v>940.81178515917577</v>
      </c>
      <c r="S2602" s="12">
        <f>LambdaP*MassivSI/(dP/1000)/(R2602*RhoA)/(1+Q2602/3)*(D2602-P2602)*DeltaT-(EXP(Q2602/10)-1)*(D2602-D2601)</f>
        <v>0.13943320815061294</v>
      </c>
    </row>
    <row r="2603" spans="2:19" x14ac:dyDescent="0.25">
      <c r="B2603" s="3">
        <f t="shared" si="160"/>
        <v>12925</v>
      </c>
      <c r="C2603" s="14">
        <f t="shared" si="161"/>
        <v>215.41666666666666</v>
      </c>
      <c r="D2603" s="11">
        <f t="shared" si="162"/>
        <v>1136.6343221728498</v>
      </c>
      <c r="E2603" s="11">
        <f t="shared" si="163"/>
        <v>690.8270517814625</v>
      </c>
      <c r="F2603" s="11">
        <f>L2603</f>
        <v>690.8270517814625</v>
      </c>
      <c r="G2603" s="11">
        <f>P2603</f>
        <v>690.8270517814625</v>
      </c>
      <c r="H2603" s="24">
        <f>H2602+IF(Limit=Oui,MAX(0,K2602),K2602)</f>
        <v>690.8270517814625</v>
      </c>
      <c r="I2603" s="12">
        <f>Cp*RhoP/(J2603*RhoA)*dP/1000*MassivSS</f>
        <v>0.300812355242218</v>
      </c>
      <c r="J2603" s="24">
        <f>IF(H2603&lt;600,425+0.773*H2603-1.69/1000*H2603^2+2.22/1000^2*H2603^3,IF(H2603&lt;735,666+13002/(738-H2603),IF(H2603&lt;900,545+17820/(H2603-731),650)))</f>
        <v>941.62407038385231</v>
      </c>
      <c r="K2603" s="12">
        <f>LambdaP*MassivSS/(dP/1000)/(J2603*RhoA)/(1+I2603/3)*(D2603-H2603)*DeltaT-(EXP(I2603/10)-1)*(D2603-D2602)</f>
        <v>0.13929894817568644</v>
      </c>
      <c r="L2603" s="24">
        <f>L2602+IF(Limit=Oui,MAX(0,O2602),O2602)</f>
        <v>690.8270517814625</v>
      </c>
      <c r="M2603" s="12">
        <f>Cp*RhoP/(N2603*RhoA)*dP/1000*MassivW</f>
        <v>0.300812355242218</v>
      </c>
      <c r="N2603" s="24">
        <f>IF(L2603&lt;600,425+0.773*L2603-1.69/1000*L2603^2+2.22/1000^2*L2603^3,IF(L2603&lt;735,666+13002/(738-L2603),IF(L2603&lt;900,545+17820/(L2603-731),650)))</f>
        <v>941.62407038385231</v>
      </c>
      <c r="O2603" s="12">
        <f>LambdaP*MassivW/(dP/1000)/(N2603*RhoA)/(1+M2603/3)*(D2603-L2603)*DeltaT-(EXP(M2603/10)-1)*(D2603-D2602)</f>
        <v>0.13929894817568644</v>
      </c>
      <c r="P2603" s="24">
        <f>P2602+IF(Limit=Oui,MAX(0,S2602),S2602)</f>
        <v>690.8270517814625</v>
      </c>
      <c r="Q2603" s="12">
        <f>Cp*RhoP/(R2603*RhoA)*dP/1000*MassivSI</f>
        <v>0.300812355242218</v>
      </c>
      <c r="R2603" s="24">
        <f>IF(P2603&lt;600,425+0.773*P2603-1.69/1000*P2603^2+2.22/1000^2*P2603^3,IF(P2603&lt;735,666+13002/(738-P2603),IF(P2603&lt;900,545+17820/(P2603-731),650)))</f>
        <v>941.62407038385231</v>
      </c>
      <c r="S2603" s="12">
        <f>LambdaP*MassivSI/(dP/1000)/(R2603*RhoA)/(1+Q2603/3)*(D2603-P2603)*DeltaT-(EXP(Q2603/10)-1)*(D2603-D2602)</f>
        <v>0.13929894817568644</v>
      </c>
    </row>
    <row r="2604" spans="2:19" x14ac:dyDescent="0.25">
      <c r="B2604" s="3">
        <f t="shared" si="160"/>
        <v>12930</v>
      </c>
      <c r="C2604" s="14">
        <f t="shared" si="161"/>
        <v>215.5</v>
      </c>
      <c r="D2604" s="11">
        <f t="shared" si="162"/>
        <v>1136.6922392962058</v>
      </c>
      <c r="E2604" s="11">
        <f t="shared" si="163"/>
        <v>690.96635072963818</v>
      </c>
      <c r="F2604" s="11">
        <f>L2604</f>
        <v>690.96635072963818</v>
      </c>
      <c r="G2604" s="11">
        <f>P2604</f>
        <v>690.96635072963818</v>
      </c>
      <c r="H2604" s="24">
        <f>H2603+IF(Limit=Oui,MAX(0,K2603),K2603)</f>
        <v>690.96635072963818</v>
      </c>
      <c r="I2604" s="12">
        <f>Cp*RhoP/(J2604*RhoA)*dP/1000*MassivSS</f>
        <v>0.3005518010375251</v>
      </c>
      <c r="J2604" s="24">
        <f>IF(H2604&lt;600,425+0.773*H2604-1.69/1000*H2604^2+2.22/1000^2*H2604^3,IF(H2604&lt;735,666+13002/(738-H2604),IF(H2604&lt;900,545+17820/(H2604-731),650)))</f>
        <v>942.44038261333026</v>
      </c>
      <c r="K2604" s="12">
        <f>LambdaP*MassivSS/(dP/1000)/(J2604*RhoA)/(1+I2604/3)*(D2604-H2604)*DeltaT-(EXP(I2604/10)-1)*(D2604-D2603)</f>
        <v>0.13916439330015939</v>
      </c>
      <c r="L2604" s="24">
        <f>L2603+IF(Limit=Oui,MAX(0,O2603),O2603)</f>
        <v>690.96635072963818</v>
      </c>
      <c r="M2604" s="12">
        <f>Cp*RhoP/(N2604*RhoA)*dP/1000*MassivW</f>
        <v>0.3005518010375251</v>
      </c>
      <c r="N2604" s="24">
        <f>IF(L2604&lt;600,425+0.773*L2604-1.69/1000*L2604^2+2.22/1000^2*L2604^3,IF(L2604&lt;735,666+13002/(738-L2604),IF(L2604&lt;900,545+17820/(L2604-731),650)))</f>
        <v>942.44038261333026</v>
      </c>
      <c r="O2604" s="12">
        <f>LambdaP*MassivW/(dP/1000)/(N2604*RhoA)/(1+M2604/3)*(D2604-L2604)*DeltaT-(EXP(M2604/10)-1)*(D2604-D2603)</f>
        <v>0.13916439330015939</v>
      </c>
      <c r="P2604" s="24">
        <f>P2603+IF(Limit=Oui,MAX(0,S2603),S2603)</f>
        <v>690.96635072963818</v>
      </c>
      <c r="Q2604" s="12">
        <f>Cp*RhoP/(R2604*RhoA)*dP/1000*MassivSI</f>
        <v>0.3005518010375251</v>
      </c>
      <c r="R2604" s="24">
        <f>IF(P2604&lt;600,425+0.773*P2604-1.69/1000*P2604^2+2.22/1000^2*P2604^3,IF(P2604&lt;735,666+13002/(738-P2604),IF(P2604&lt;900,545+17820/(P2604-731),650)))</f>
        <v>942.44038261333026</v>
      </c>
      <c r="S2604" s="12">
        <f>LambdaP*MassivSI/(dP/1000)/(R2604*RhoA)/(1+Q2604/3)*(D2604-P2604)*DeltaT-(EXP(Q2604/10)-1)*(D2604-D2603)</f>
        <v>0.13916439330015939</v>
      </c>
    </row>
    <row r="2605" spans="2:19" x14ac:dyDescent="0.25">
      <c r="B2605" s="3">
        <f t="shared" si="160"/>
        <v>12935</v>
      </c>
      <c r="C2605" s="14">
        <f t="shared" si="161"/>
        <v>215.58333333333334</v>
      </c>
      <c r="D2605" s="11">
        <f t="shared" si="162"/>
        <v>1136.7501340404567</v>
      </c>
      <c r="E2605" s="11">
        <f t="shared" si="163"/>
        <v>691.1055151229383</v>
      </c>
      <c r="F2605" s="11">
        <f>L2605</f>
        <v>691.1055151229383</v>
      </c>
      <c r="G2605" s="11">
        <f>P2605</f>
        <v>691.1055151229383</v>
      </c>
      <c r="H2605" s="24">
        <f>H2604+IF(Limit=Oui,MAX(0,K2604),K2604)</f>
        <v>691.1055151229383</v>
      </c>
      <c r="I2605" s="12">
        <f>Cp*RhoP/(J2605*RhoA)*dP/1000*MassivSS</f>
        <v>0.3002904071557283</v>
      </c>
      <c r="J2605" s="24">
        <f>IF(H2605&lt;600,425+0.773*H2605-1.69/1000*H2605^2+2.22/1000^2*H2605^3,IF(H2605&lt;735,666+13002/(738-H2605),IF(H2605&lt;900,545+17820/(H2605-731),650)))</f>
        <v>943.26074897903163</v>
      </c>
      <c r="K2605" s="12">
        <f>LambdaP*MassivSS/(dP/1000)/(J2605*RhoA)/(1+I2605/3)*(D2605-H2605)*DeltaT-(EXP(I2605/10)-1)*(D2605-D2604)</f>
        <v>0.13902954225211525</v>
      </c>
      <c r="L2605" s="24">
        <f>L2604+IF(Limit=Oui,MAX(0,O2604),O2604)</f>
        <v>691.1055151229383</v>
      </c>
      <c r="M2605" s="12">
        <f>Cp*RhoP/(N2605*RhoA)*dP/1000*MassivW</f>
        <v>0.3002904071557283</v>
      </c>
      <c r="N2605" s="24">
        <f>IF(L2605&lt;600,425+0.773*L2605-1.69/1000*L2605^2+2.22/1000^2*L2605^3,IF(L2605&lt;735,666+13002/(738-L2605),IF(L2605&lt;900,545+17820/(L2605-731),650)))</f>
        <v>943.26074897903163</v>
      </c>
      <c r="O2605" s="12">
        <f>LambdaP*MassivW/(dP/1000)/(N2605*RhoA)/(1+M2605/3)*(D2605-L2605)*DeltaT-(EXP(M2605/10)-1)*(D2605-D2604)</f>
        <v>0.13902954225211525</v>
      </c>
      <c r="P2605" s="24">
        <f>P2604+IF(Limit=Oui,MAX(0,S2604),S2604)</f>
        <v>691.1055151229383</v>
      </c>
      <c r="Q2605" s="12">
        <f>Cp*RhoP/(R2605*RhoA)*dP/1000*MassivSI</f>
        <v>0.3002904071557283</v>
      </c>
      <c r="R2605" s="24">
        <f>IF(P2605&lt;600,425+0.773*P2605-1.69/1000*P2605^2+2.22/1000^2*P2605^3,IF(P2605&lt;735,666+13002/(738-P2605),IF(P2605&lt;900,545+17820/(P2605-731),650)))</f>
        <v>943.26074897903163</v>
      </c>
      <c r="S2605" s="12">
        <f>LambdaP*MassivSI/(dP/1000)/(R2605*RhoA)/(1+Q2605/3)*(D2605-P2605)*DeltaT-(EXP(Q2605/10)-1)*(D2605-D2604)</f>
        <v>0.13902954225211525</v>
      </c>
    </row>
    <row r="2606" spans="2:19" x14ac:dyDescent="0.25">
      <c r="B2606" s="3">
        <f t="shared" si="160"/>
        <v>12940</v>
      </c>
      <c r="C2606" s="14">
        <f t="shared" si="161"/>
        <v>215.66666666666666</v>
      </c>
      <c r="D2606" s="11">
        <f t="shared" si="162"/>
        <v>1136.8080064228898</v>
      </c>
      <c r="E2606" s="11">
        <f t="shared" si="163"/>
        <v>691.24454466519046</v>
      </c>
      <c r="F2606" s="11">
        <f>L2606</f>
        <v>691.24454466519046</v>
      </c>
      <c r="G2606" s="11">
        <f>P2606</f>
        <v>691.24454466519046</v>
      </c>
      <c r="H2606" s="24">
        <f>H2605+IF(Limit=Oui,MAX(0,K2605),K2605)</f>
        <v>691.24454466519046</v>
      </c>
      <c r="I2606" s="12">
        <f>Cp*RhoP/(J2606*RhoA)*dP/1000*MassivSS</f>
        <v>0.30002817045942209</v>
      </c>
      <c r="J2606" s="24">
        <f>IF(H2606&lt;600,425+0.773*H2606-1.69/1000*H2606^2+2.22/1000^2*H2606^3,IF(H2606&lt;735,666+13002/(738-H2606),IF(H2606&lt;900,545+17820/(H2606-731),650)))</f>
        <v>944.08519683734062</v>
      </c>
      <c r="K2606" s="12">
        <f>LambdaP*MassivSS/(dP/1000)/(J2606*RhoA)/(1+I2606/3)*(D2606-H2606)*DeltaT-(EXP(I2606/10)-1)*(D2606-D2605)</f>
        <v>0.1388943937550263</v>
      </c>
      <c r="L2606" s="24">
        <f>L2605+IF(Limit=Oui,MAX(0,O2605),O2605)</f>
        <v>691.24454466519046</v>
      </c>
      <c r="M2606" s="12">
        <f>Cp*RhoP/(N2606*RhoA)*dP/1000*MassivW</f>
        <v>0.30002817045942209</v>
      </c>
      <c r="N2606" s="24">
        <f>IF(L2606&lt;600,425+0.773*L2606-1.69/1000*L2606^2+2.22/1000^2*L2606^3,IF(L2606&lt;735,666+13002/(738-L2606),IF(L2606&lt;900,545+17820/(L2606-731),650)))</f>
        <v>944.08519683734062</v>
      </c>
      <c r="O2606" s="12">
        <f>LambdaP*MassivW/(dP/1000)/(N2606*RhoA)/(1+M2606/3)*(D2606-L2606)*DeltaT-(EXP(M2606/10)-1)*(D2606-D2605)</f>
        <v>0.1388943937550263</v>
      </c>
      <c r="P2606" s="24">
        <f>P2605+IF(Limit=Oui,MAX(0,S2605),S2605)</f>
        <v>691.24454466519046</v>
      </c>
      <c r="Q2606" s="12">
        <f>Cp*RhoP/(R2606*RhoA)*dP/1000*MassivSI</f>
        <v>0.30002817045942209</v>
      </c>
      <c r="R2606" s="24">
        <f>IF(P2606&lt;600,425+0.773*P2606-1.69/1000*P2606^2+2.22/1000^2*P2606^3,IF(P2606&lt;735,666+13002/(738-P2606),IF(P2606&lt;900,545+17820/(P2606-731),650)))</f>
        <v>944.08519683734062</v>
      </c>
      <c r="S2606" s="12">
        <f>LambdaP*MassivSI/(dP/1000)/(R2606*RhoA)/(1+Q2606/3)*(D2606-P2606)*DeltaT-(EXP(Q2606/10)-1)*(D2606-D2605)</f>
        <v>0.1388943937550263</v>
      </c>
    </row>
    <row r="2607" spans="2:19" x14ac:dyDescent="0.25">
      <c r="B2607" s="3">
        <f t="shared" si="160"/>
        <v>12945</v>
      </c>
      <c r="C2607" s="14">
        <f t="shared" si="161"/>
        <v>215.75</v>
      </c>
      <c r="D2607" s="11">
        <f t="shared" si="162"/>
        <v>1136.8658564607731</v>
      </c>
      <c r="E2607" s="11">
        <f t="shared" si="163"/>
        <v>691.38343905894544</v>
      </c>
      <c r="F2607" s="11">
        <f>L2607</f>
        <v>691.38343905894544</v>
      </c>
      <c r="G2607" s="11">
        <f>P2607</f>
        <v>691.38343905894544</v>
      </c>
      <c r="H2607" s="24">
        <f>H2606+IF(Limit=Oui,MAX(0,K2606),K2606)</f>
        <v>691.38343905894544</v>
      </c>
      <c r="I2607" s="12">
        <f>Cp*RhoP/(J2607*RhoA)*dP/1000*MassivSS</f>
        <v>0.29976508780223143</v>
      </c>
      <c r="J2607" s="24">
        <f>IF(H2607&lt;600,425+0.773*H2607-1.69/1000*H2607^2+2.22/1000^2*H2607^3,IF(H2607&lt;735,666+13002/(738-H2607),IF(H2607&lt;900,545+17820/(H2607-731),650)))</f>
        <v>944.91375377176996</v>
      </c>
      <c r="K2607" s="12">
        <f>LambdaP*MassivSS/(dP/1000)/(J2607*RhoA)/(1+I2607/3)*(D2607-H2607)*DeltaT-(EXP(I2607/10)-1)*(D2607-D2606)</f>
        <v>0.13875894652764145</v>
      </c>
      <c r="L2607" s="24">
        <f>L2606+IF(Limit=Oui,MAX(0,O2606),O2606)</f>
        <v>691.38343905894544</v>
      </c>
      <c r="M2607" s="12">
        <f>Cp*RhoP/(N2607*RhoA)*dP/1000*MassivW</f>
        <v>0.29976508780223143</v>
      </c>
      <c r="N2607" s="24">
        <f>IF(L2607&lt;600,425+0.773*L2607-1.69/1000*L2607^2+2.22/1000^2*L2607^3,IF(L2607&lt;735,666+13002/(738-L2607),IF(L2607&lt;900,545+17820/(L2607-731),650)))</f>
        <v>944.91375377176996</v>
      </c>
      <c r="O2607" s="12">
        <f>LambdaP*MassivW/(dP/1000)/(N2607*RhoA)/(1+M2607/3)*(D2607-L2607)*DeltaT-(EXP(M2607/10)-1)*(D2607-D2606)</f>
        <v>0.13875894652764145</v>
      </c>
      <c r="P2607" s="24">
        <f>P2606+IF(Limit=Oui,MAX(0,S2606),S2606)</f>
        <v>691.38343905894544</v>
      </c>
      <c r="Q2607" s="12">
        <f>Cp*RhoP/(R2607*RhoA)*dP/1000*MassivSI</f>
        <v>0.29976508780223143</v>
      </c>
      <c r="R2607" s="24">
        <f>IF(P2607&lt;600,425+0.773*P2607-1.69/1000*P2607^2+2.22/1000^2*P2607^3,IF(P2607&lt;735,666+13002/(738-P2607),IF(P2607&lt;900,545+17820/(P2607-731),650)))</f>
        <v>944.91375377176996</v>
      </c>
      <c r="S2607" s="12">
        <f>LambdaP*MassivSI/(dP/1000)/(R2607*RhoA)/(1+Q2607/3)*(D2607-P2607)*DeltaT-(EXP(Q2607/10)-1)*(D2607-D2606)</f>
        <v>0.13875894652764145</v>
      </c>
    </row>
    <row r="2608" spans="2:19" x14ac:dyDescent="0.25">
      <c r="B2608" s="3">
        <f t="shared" si="160"/>
        <v>12950</v>
      </c>
      <c r="C2608" s="14">
        <f t="shared" si="161"/>
        <v>215.83333333333334</v>
      </c>
      <c r="D2608" s="11">
        <f t="shared" si="162"/>
        <v>1136.9236841713548</v>
      </c>
      <c r="E2608" s="11">
        <f t="shared" si="163"/>
        <v>691.52219800547311</v>
      </c>
      <c r="F2608" s="11">
        <f>L2608</f>
        <v>691.52219800547311</v>
      </c>
      <c r="G2608" s="11">
        <f>P2608</f>
        <v>691.52219800547311</v>
      </c>
      <c r="H2608" s="24">
        <f>H2607+IF(Limit=Oui,MAX(0,K2607),K2607)</f>
        <v>691.52219800547311</v>
      </c>
      <c r="I2608" s="12">
        <f>Cp*RhoP/(J2608*RhoA)*dP/1000*MassivSS</f>
        <v>0.29950115602885313</v>
      </c>
      <c r="J2608" s="24">
        <f>IF(H2608&lt;600,425+0.773*H2608-1.69/1000*H2608^2+2.22/1000^2*H2608^3,IF(H2608&lt;735,666+13002/(738-H2608),IF(H2608&lt;900,545+17820/(H2608-731),650)))</f>
        <v>945.74644759515695</v>
      </c>
      <c r="K2608" s="12">
        <f>LambdaP*MassivSS/(dP/1000)/(J2608*RhoA)/(1+I2608/3)*(D2608-H2608)*DeltaT-(EXP(I2608/10)-1)*(D2608-D2607)</f>
        <v>0.13862319928407968</v>
      </c>
      <c r="L2608" s="24">
        <f>L2607+IF(Limit=Oui,MAX(0,O2607),O2607)</f>
        <v>691.52219800547311</v>
      </c>
      <c r="M2608" s="12">
        <f>Cp*RhoP/(N2608*RhoA)*dP/1000*MassivW</f>
        <v>0.29950115602885313</v>
      </c>
      <c r="N2608" s="24">
        <f>IF(L2608&lt;600,425+0.773*L2608-1.69/1000*L2608^2+2.22/1000^2*L2608^3,IF(L2608&lt;735,666+13002/(738-L2608),IF(L2608&lt;900,545+17820/(L2608-731),650)))</f>
        <v>945.74644759515695</v>
      </c>
      <c r="O2608" s="12">
        <f>LambdaP*MassivW/(dP/1000)/(N2608*RhoA)/(1+M2608/3)*(D2608-L2608)*DeltaT-(EXP(M2608/10)-1)*(D2608-D2607)</f>
        <v>0.13862319928407968</v>
      </c>
      <c r="P2608" s="24">
        <f>P2607+IF(Limit=Oui,MAX(0,S2607),S2607)</f>
        <v>691.52219800547311</v>
      </c>
      <c r="Q2608" s="12">
        <f>Cp*RhoP/(R2608*RhoA)*dP/1000*MassivSI</f>
        <v>0.29950115602885313</v>
      </c>
      <c r="R2608" s="24">
        <f>IF(P2608&lt;600,425+0.773*P2608-1.69/1000*P2608^2+2.22/1000^2*P2608^3,IF(P2608&lt;735,666+13002/(738-P2608),IF(P2608&lt;900,545+17820/(P2608-731),650)))</f>
        <v>945.74644759515695</v>
      </c>
      <c r="S2608" s="12">
        <f>LambdaP*MassivSI/(dP/1000)/(R2608*RhoA)/(1+Q2608/3)*(D2608-P2608)*DeltaT-(EXP(Q2608/10)-1)*(D2608-D2607)</f>
        <v>0.13862319928407968</v>
      </c>
    </row>
    <row r="2609" spans="2:19" x14ac:dyDescent="0.25">
      <c r="B2609" s="3">
        <f t="shared" si="160"/>
        <v>12955</v>
      </c>
      <c r="C2609" s="14">
        <f t="shared" si="161"/>
        <v>215.91666666666666</v>
      </c>
      <c r="D2609" s="11">
        <f t="shared" si="162"/>
        <v>1136.9814895718619</v>
      </c>
      <c r="E2609" s="11">
        <f t="shared" si="163"/>
        <v>691.66082120475721</v>
      </c>
      <c r="F2609" s="11">
        <f>L2609</f>
        <v>691.66082120475721</v>
      </c>
      <c r="G2609" s="11">
        <f>P2609</f>
        <v>691.66082120475721</v>
      </c>
      <c r="H2609" s="24">
        <f>H2608+IF(Limit=Oui,MAX(0,K2608),K2608)</f>
        <v>691.66082120475721</v>
      </c>
      <c r="I2609" s="12">
        <f>Cp*RhoP/(J2609*RhoA)*dP/1000*MassivSS</f>
        <v>0.29923637197510045</v>
      </c>
      <c r="J2609" s="24">
        <f>IF(H2609&lt;600,425+0.773*H2609-1.69/1000*H2609^2+2.22/1000^2*H2609^3,IF(H2609&lt;735,666+13002/(738-H2609),IF(H2609&lt;900,545+17820/(H2609-731),650)))</f>
        <v>946.58330635187679</v>
      </c>
      <c r="K2609" s="12">
        <f>LambdaP*MassivSS/(dP/1000)/(J2609*RhoA)/(1+I2609/3)*(D2609-H2609)*DeltaT-(EXP(I2609/10)-1)*(D2609-D2608)</f>
        <v>0.13848715073384274</v>
      </c>
      <c r="L2609" s="24">
        <f>L2608+IF(Limit=Oui,MAX(0,O2608),O2608)</f>
        <v>691.66082120475721</v>
      </c>
      <c r="M2609" s="12">
        <f>Cp*RhoP/(N2609*RhoA)*dP/1000*MassivW</f>
        <v>0.29923637197510045</v>
      </c>
      <c r="N2609" s="24">
        <f>IF(L2609&lt;600,425+0.773*L2609-1.69/1000*L2609^2+2.22/1000^2*L2609^3,IF(L2609&lt;735,666+13002/(738-L2609),IF(L2609&lt;900,545+17820/(L2609-731),650)))</f>
        <v>946.58330635187679</v>
      </c>
      <c r="O2609" s="12">
        <f>LambdaP*MassivW/(dP/1000)/(N2609*RhoA)/(1+M2609/3)*(D2609-L2609)*DeltaT-(EXP(M2609/10)-1)*(D2609-D2608)</f>
        <v>0.13848715073384274</v>
      </c>
      <c r="P2609" s="24">
        <f>P2608+IF(Limit=Oui,MAX(0,S2608),S2608)</f>
        <v>691.66082120475721</v>
      </c>
      <c r="Q2609" s="12">
        <f>Cp*RhoP/(R2609*RhoA)*dP/1000*MassivSI</f>
        <v>0.29923637197510045</v>
      </c>
      <c r="R2609" s="24">
        <f>IF(P2609&lt;600,425+0.773*P2609-1.69/1000*P2609^2+2.22/1000^2*P2609^3,IF(P2609&lt;735,666+13002/(738-P2609),IF(P2609&lt;900,545+17820/(P2609-731),650)))</f>
        <v>946.58330635187679</v>
      </c>
      <c r="S2609" s="12">
        <f>LambdaP*MassivSI/(dP/1000)/(R2609*RhoA)/(1+Q2609/3)*(D2609-P2609)*DeltaT-(EXP(Q2609/10)-1)*(D2609-D2608)</f>
        <v>0.13848715073384274</v>
      </c>
    </row>
    <row r="2610" spans="2:19" x14ac:dyDescent="0.25">
      <c r="B2610" s="3">
        <f t="shared" si="160"/>
        <v>12960</v>
      </c>
      <c r="C2610" s="14">
        <f t="shared" si="161"/>
        <v>216</v>
      </c>
      <c r="D2610" s="11">
        <f t="shared" si="162"/>
        <v>1137.0392726795033</v>
      </c>
      <c r="E2610" s="11">
        <f t="shared" si="163"/>
        <v>691.79930835549101</v>
      </c>
      <c r="F2610" s="11">
        <f>L2610</f>
        <v>691.79930835549101</v>
      </c>
      <c r="G2610" s="11">
        <f>P2610</f>
        <v>691.79930835549101</v>
      </c>
      <c r="H2610" s="24">
        <f>H2609+IF(Limit=Oui,MAX(0,K2609),K2609)</f>
        <v>691.79930835549101</v>
      </c>
      <c r="I2610" s="12">
        <f>Cp*RhoP/(J2610*RhoA)*dP/1000*MassivSS</f>
        <v>0.29897073246794759</v>
      </c>
      <c r="J2610" s="24">
        <f>IF(H2610&lt;600,425+0.773*H2610-1.69/1000*H2610^2+2.22/1000^2*H2610^3,IF(H2610&lt;735,666+13002/(738-H2610),IF(H2610&lt;900,545+17820/(H2610-731),650)))</f>
        <v>947.4243583200838</v>
      </c>
      <c r="K2610" s="12">
        <f>LambdaP*MassivSS/(dP/1000)/(J2610*RhoA)/(1+I2610/3)*(D2610-H2610)*DeltaT-(EXP(I2610/10)-1)*(D2610-D2609)</f>
        <v>0.13835079958169019</v>
      </c>
      <c r="L2610" s="24">
        <f>L2609+IF(Limit=Oui,MAX(0,O2609),O2609)</f>
        <v>691.79930835549101</v>
      </c>
      <c r="M2610" s="12">
        <f>Cp*RhoP/(N2610*RhoA)*dP/1000*MassivW</f>
        <v>0.29897073246794759</v>
      </c>
      <c r="N2610" s="24">
        <f>IF(L2610&lt;600,425+0.773*L2610-1.69/1000*L2610^2+2.22/1000^2*L2610^3,IF(L2610&lt;735,666+13002/(738-L2610),IF(L2610&lt;900,545+17820/(L2610-731),650)))</f>
        <v>947.4243583200838</v>
      </c>
      <c r="O2610" s="12">
        <f>LambdaP*MassivW/(dP/1000)/(N2610*RhoA)/(1+M2610/3)*(D2610-L2610)*DeltaT-(EXP(M2610/10)-1)*(D2610-D2609)</f>
        <v>0.13835079958169019</v>
      </c>
      <c r="P2610" s="24">
        <f>P2609+IF(Limit=Oui,MAX(0,S2609),S2609)</f>
        <v>691.79930835549101</v>
      </c>
      <c r="Q2610" s="12">
        <f>Cp*RhoP/(R2610*RhoA)*dP/1000*MassivSI</f>
        <v>0.29897073246794759</v>
      </c>
      <c r="R2610" s="24">
        <f>IF(P2610&lt;600,425+0.773*P2610-1.69/1000*P2610^2+2.22/1000^2*P2610^3,IF(P2610&lt;735,666+13002/(738-P2610),IF(P2610&lt;900,545+17820/(P2610-731),650)))</f>
        <v>947.4243583200838</v>
      </c>
      <c r="S2610" s="12">
        <f>LambdaP*MassivSI/(dP/1000)/(R2610*RhoA)/(1+Q2610/3)*(D2610-P2610)*DeltaT-(EXP(Q2610/10)-1)*(D2610-D2609)</f>
        <v>0.13835079958169019</v>
      </c>
    </row>
    <row r="2611" spans="2:19" x14ac:dyDescent="0.25">
      <c r="B2611" s="3">
        <f t="shared" si="160"/>
        <v>12965</v>
      </c>
      <c r="C2611" s="14">
        <f t="shared" si="161"/>
        <v>216.08333333333334</v>
      </c>
      <c r="D2611" s="11">
        <f t="shared" si="162"/>
        <v>1137.0970335114664</v>
      </c>
      <c r="E2611" s="11">
        <f t="shared" si="163"/>
        <v>691.93765915507265</v>
      </c>
      <c r="F2611" s="11">
        <f>L2611</f>
        <v>691.93765915507265</v>
      </c>
      <c r="G2611" s="11">
        <f>P2611</f>
        <v>691.93765915507265</v>
      </c>
      <c r="H2611" s="24">
        <f>H2610+IF(Limit=Oui,MAX(0,K2610),K2610)</f>
        <v>691.93765915507265</v>
      </c>
      <c r="I2611" s="12">
        <f>Cp*RhoP/(J2611*RhoA)*dP/1000*MassivSS</f>
        <v>0.29870423432557619</v>
      </c>
      <c r="J2611" s="24">
        <f>IF(H2611&lt;600,425+0.773*H2611-1.69/1000*H2611^2+2.22/1000^2*H2611^3,IF(H2611&lt;735,666+13002/(738-H2611),IF(H2611&lt;900,545+17820/(H2611-731),650)))</f>
        <v>948.26963201397643</v>
      </c>
      <c r="K2611" s="12">
        <f>LambdaP*MassivSS/(dP/1000)/(J2611*RhoA)/(1+I2611/3)*(D2611-H2611)*DeltaT-(EXP(I2611/10)-1)*(D2611-D2610)</f>
        <v>0.13821414452785172</v>
      </c>
      <c r="L2611" s="24">
        <f>L2610+IF(Limit=Oui,MAX(0,O2610),O2610)</f>
        <v>691.93765915507265</v>
      </c>
      <c r="M2611" s="12">
        <f>Cp*RhoP/(N2611*RhoA)*dP/1000*MassivW</f>
        <v>0.29870423432557619</v>
      </c>
      <c r="N2611" s="24">
        <f>IF(L2611&lt;600,425+0.773*L2611-1.69/1000*L2611^2+2.22/1000^2*L2611^3,IF(L2611&lt;735,666+13002/(738-L2611),IF(L2611&lt;900,545+17820/(L2611-731),650)))</f>
        <v>948.26963201397643</v>
      </c>
      <c r="O2611" s="12">
        <f>LambdaP*MassivW/(dP/1000)/(N2611*RhoA)/(1+M2611/3)*(D2611-L2611)*DeltaT-(EXP(M2611/10)-1)*(D2611-D2610)</f>
        <v>0.13821414452785172</v>
      </c>
      <c r="P2611" s="24">
        <f>P2610+IF(Limit=Oui,MAX(0,S2610),S2610)</f>
        <v>691.93765915507265</v>
      </c>
      <c r="Q2611" s="12">
        <f>Cp*RhoP/(R2611*RhoA)*dP/1000*MassivSI</f>
        <v>0.29870423432557619</v>
      </c>
      <c r="R2611" s="24">
        <f>IF(P2611&lt;600,425+0.773*P2611-1.69/1000*P2611^2+2.22/1000^2*P2611^3,IF(P2611&lt;735,666+13002/(738-P2611),IF(P2611&lt;900,545+17820/(P2611-731),650)))</f>
        <v>948.26963201397643</v>
      </c>
      <c r="S2611" s="12">
        <f>LambdaP*MassivSI/(dP/1000)/(R2611*RhoA)/(1+Q2611/3)*(D2611-P2611)*DeltaT-(EXP(Q2611/10)-1)*(D2611-D2610)</f>
        <v>0.13821414452785172</v>
      </c>
    </row>
    <row r="2612" spans="2:19" x14ac:dyDescent="0.25">
      <c r="B2612" s="3">
        <f t="shared" si="160"/>
        <v>12970</v>
      </c>
      <c r="C2612" s="14">
        <f t="shared" si="161"/>
        <v>216.16666666666666</v>
      </c>
      <c r="D2612" s="11">
        <f t="shared" si="162"/>
        <v>1137.1547720849194</v>
      </c>
      <c r="E2612" s="11">
        <f t="shared" si="163"/>
        <v>692.07587329960052</v>
      </c>
      <c r="F2612" s="11">
        <f>L2612</f>
        <v>692.07587329960052</v>
      </c>
      <c r="G2612" s="11">
        <f>P2612</f>
        <v>692.07587329960052</v>
      </c>
      <c r="H2612" s="24">
        <f>H2611+IF(Limit=Oui,MAX(0,K2611),K2611)</f>
        <v>692.07587329960052</v>
      </c>
      <c r="I2612" s="12">
        <f>Cp*RhoP/(J2612*RhoA)*dP/1000*MassivSS</f>
        <v>0.29843687435742339</v>
      </c>
      <c r="J2612" s="24">
        <f>IF(H2612&lt;600,425+0.773*H2612-1.69/1000*H2612^2+2.22/1000^2*H2612^3,IF(H2612&lt;735,666+13002/(738-H2612),IF(H2612&lt;900,545+17820/(H2612-731),650)))</f>
        <v>949.119156186086</v>
      </c>
      <c r="K2612" s="12">
        <f>LambdaP*MassivSS/(dP/1000)/(J2612*RhoA)/(1+I2612/3)*(D2612-H2612)*DeltaT-(EXP(I2612/10)-1)*(D2612-D2611)</f>
        <v>0.13807718426785481</v>
      </c>
      <c r="L2612" s="24">
        <f>L2611+IF(Limit=Oui,MAX(0,O2611),O2611)</f>
        <v>692.07587329960052</v>
      </c>
      <c r="M2612" s="12">
        <f>Cp*RhoP/(N2612*RhoA)*dP/1000*MassivW</f>
        <v>0.29843687435742339</v>
      </c>
      <c r="N2612" s="24">
        <f>IF(L2612&lt;600,425+0.773*L2612-1.69/1000*L2612^2+2.22/1000^2*L2612^3,IF(L2612&lt;735,666+13002/(738-L2612),IF(L2612&lt;900,545+17820/(L2612-731),650)))</f>
        <v>949.119156186086</v>
      </c>
      <c r="O2612" s="12">
        <f>LambdaP*MassivW/(dP/1000)/(N2612*RhoA)/(1+M2612/3)*(D2612-L2612)*DeltaT-(EXP(M2612/10)-1)*(D2612-D2611)</f>
        <v>0.13807718426785481</v>
      </c>
      <c r="P2612" s="24">
        <f>P2611+IF(Limit=Oui,MAX(0,S2611),S2611)</f>
        <v>692.07587329960052</v>
      </c>
      <c r="Q2612" s="12">
        <f>Cp*RhoP/(R2612*RhoA)*dP/1000*MassivSI</f>
        <v>0.29843687435742339</v>
      </c>
      <c r="R2612" s="24">
        <f>IF(P2612&lt;600,425+0.773*P2612-1.69/1000*P2612^2+2.22/1000^2*P2612^3,IF(P2612&lt;735,666+13002/(738-P2612),IF(P2612&lt;900,545+17820/(P2612-731),650)))</f>
        <v>949.119156186086</v>
      </c>
      <c r="S2612" s="12">
        <f>LambdaP*MassivSI/(dP/1000)/(R2612*RhoA)/(1+Q2612/3)*(D2612-P2612)*DeltaT-(EXP(Q2612/10)-1)*(D2612-D2611)</f>
        <v>0.13807718426785481</v>
      </c>
    </row>
    <row r="2613" spans="2:19" x14ac:dyDescent="0.25">
      <c r="B2613" s="3">
        <f t="shared" si="160"/>
        <v>12975</v>
      </c>
      <c r="C2613" s="14">
        <f t="shared" si="161"/>
        <v>216.25</v>
      </c>
      <c r="D2613" s="11">
        <f t="shared" si="162"/>
        <v>1137.2124884170107</v>
      </c>
      <c r="E2613" s="11">
        <f t="shared" si="163"/>
        <v>692.21395048386842</v>
      </c>
      <c r="F2613" s="11">
        <f>L2613</f>
        <v>692.21395048386842</v>
      </c>
      <c r="G2613" s="11">
        <f>P2613</f>
        <v>692.21395048386842</v>
      </c>
      <c r="H2613" s="24">
        <f>H2612+IF(Limit=Oui,MAX(0,K2612),K2612)</f>
        <v>692.21395048386842</v>
      </c>
      <c r="I2613" s="12">
        <f>Cp*RhoP/(J2613*RhoA)*dP/1000*MassivSS</f>
        <v>0.29816864936423243</v>
      </c>
      <c r="J2613" s="24">
        <f>IF(H2613&lt;600,425+0.773*H2613-1.69/1000*H2613^2+2.22/1000^2*H2613^3,IF(H2613&lt;735,666+13002/(738-H2613),IF(H2613&lt;900,545+17820/(H2613-731),650)))</f>
        <v>949.97295982958883</v>
      </c>
      <c r="K2613" s="12">
        <f>LambdaP*MassivSS/(dP/1000)/(J2613*RhoA)/(1+I2613/3)*(D2613-H2613)*DeltaT-(EXP(I2613/10)-1)*(D2613-D2612)</f>
        <v>0.13793991749260864</v>
      </c>
      <c r="L2613" s="24">
        <f>L2612+IF(Limit=Oui,MAX(0,O2612),O2612)</f>
        <v>692.21395048386842</v>
      </c>
      <c r="M2613" s="12">
        <f>Cp*RhoP/(N2613*RhoA)*dP/1000*MassivW</f>
        <v>0.29816864936423243</v>
      </c>
      <c r="N2613" s="24">
        <f>IF(L2613&lt;600,425+0.773*L2613-1.69/1000*L2613^2+2.22/1000^2*L2613^3,IF(L2613&lt;735,666+13002/(738-L2613),IF(L2613&lt;900,545+17820/(L2613-731),650)))</f>
        <v>949.97295982958883</v>
      </c>
      <c r="O2613" s="12">
        <f>LambdaP*MassivW/(dP/1000)/(N2613*RhoA)/(1+M2613/3)*(D2613-L2613)*DeltaT-(EXP(M2613/10)-1)*(D2613-D2612)</f>
        <v>0.13793991749260864</v>
      </c>
      <c r="P2613" s="24">
        <f>P2612+IF(Limit=Oui,MAX(0,S2612),S2612)</f>
        <v>692.21395048386842</v>
      </c>
      <c r="Q2613" s="12">
        <f>Cp*RhoP/(R2613*RhoA)*dP/1000*MassivSI</f>
        <v>0.29816864936423243</v>
      </c>
      <c r="R2613" s="24">
        <f>IF(P2613&lt;600,425+0.773*P2613-1.69/1000*P2613^2+2.22/1000^2*P2613^3,IF(P2613&lt;735,666+13002/(738-P2613),IF(P2613&lt;900,545+17820/(P2613-731),650)))</f>
        <v>949.97295982958883</v>
      </c>
      <c r="S2613" s="12">
        <f>LambdaP*MassivSI/(dP/1000)/(R2613*RhoA)/(1+Q2613/3)*(D2613-P2613)*DeltaT-(EXP(Q2613/10)-1)*(D2613-D2612)</f>
        <v>0.13793991749260864</v>
      </c>
    </row>
    <row r="2614" spans="2:19" x14ac:dyDescent="0.25">
      <c r="B2614" s="3">
        <f t="shared" si="160"/>
        <v>12980</v>
      </c>
      <c r="C2614" s="14">
        <f t="shared" si="161"/>
        <v>216.33333333333334</v>
      </c>
      <c r="D2614" s="11">
        <f t="shared" si="162"/>
        <v>1137.2701825248689</v>
      </c>
      <c r="E2614" s="11">
        <f t="shared" si="163"/>
        <v>692.35189040136106</v>
      </c>
      <c r="F2614" s="11">
        <f>L2614</f>
        <v>692.35189040136106</v>
      </c>
      <c r="G2614" s="11">
        <f>P2614</f>
        <v>692.35189040136106</v>
      </c>
      <c r="H2614" s="24">
        <f>H2613+IF(Limit=Oui,MAX(0,K2613),K2613)</f>
        <v>692.35189040136106</v>
      </c>
      <c r="I2614" s="12">
        <f>Cp*RhoP/(J2614*RhoA)*dP/1000*MassivSS</f>
        <v>0.29789955613810237</v>
      </c>
      <c r="J2614" s="24">
        <f>IF(H2614&lt;600,425+0.773*H2614-1.69/1000*H2614^2+2.22/1000^2*H2614^3,IF(H2614&lt;735,666+13002/(738-H2614),IF(H2614&lt;900,545+17820/(H2614-731),650)))</f>
        <v>950.83107218064674</v>
      </c>
      <c r="K2614" s="12">
        <f>LambdaP*MassivSS/(dP/1000)/(J2614*RhoA)/(1+I2614/3)*(D2614-H2614)*DeltaT-(EXP(I2614/10)-1)*(D2614-D2613)</f>
        <v>0.13780234288841783</v>
      </c>
      <c r="L2614" s="24">
        <f>L2613+IF(Limit=Oui,MAX(0,O2613),O2613)</f>
        <v>692.35189040136106</v>
      </c>
      <c r="M2614" s="12">
        <f>Cp*RhoP/(N2614*RhoA)*dP/1000*MassivW</f>
        <v>0.29789955613810237</v>
      </c>
      <c r="N2614" s="24">
        <f>IF(L2614&lt;600,425+0.773*L2614-1.69/1000*L2614^2+2.22/1000^2*L2614^3,IF(L2614&lt;735,666+13002/(738-L2614),IF(L2614&lt;900,545+17820/(L2614-731),650)))</f>
        <v>950.83107218064674</v>
      </c>
      <c r="O2614" s="12">
        <f>LambdaP*MassivW/(dP/1000)/(N2614*RhoA)/(1+M2614/3)*(D2614-L2614)*DeltaT-(EXP(M2614/10)-1)*(D2614-D2613)</f>
        <v>0.13780234288841783</v>
      </c>
      <c r="P2614" s="24">
        <f>P2613+IF(Limit=Oui,MAX(0,S2613),S2613)</f>
        <v>692.35189040136106</v>
      </c>
      <c r="Q2614" s="12">
        <f>Cp*RhoP/(R2614*RhoA)*dP/1000*MassivSI</f>
        <v>0.29789955613810237</v>
      </c>
      <c r="R2614" s="24">
        <f>IF(P2614&lt;600,425+0.773*P2614-1.69/1000*P2614^2+2.22/1000^2*P2614^3,IF(P2614&lt;735,666+13002/(738-P2614),IF(P2614&lt;900,545+17820/(P2614-731),650)))</f>
        <v>950.83107218064674</v>
      </c>
      <c r="S2614" s="12">
        <f>LambdaP*MassivSI/(dP/1000)/(R2614*RhoA)/(1+Q2614/3)*(D2614-P2614)*DeltaT-(EXP(Q2614/10)-1)*(D2614-D2613)</f>
        <v>0.13780234288841783</v>
      </c>
    </row>
    <row r="2615" spans="2:19" x14ac:dyDescent="0.25">
      <c r="B2615" s="3">
        <f t="shared" si="160"/>
        <v>12985</v>
      </c>
      <c r="C2615" s="14">
        <f t="shared" si="161"/>
        <v>216.41666666666666</v>
      </c>
      <c r="D2615" s="11">
        <f t="shared" si="162"/>
        <v>1137.3278544256029</v>
      </c>
      <c r="E2615" s="11">
        <f t="shared" si="163"/>
        <v>692.48969274424951</v>
      </c>
      <c r="F2615" s="11">
        <f>L2615</f>
        <v>692.48969274424951</v>
      </c>
      <c r="G2615" s="11">
        <f>P2615</f>
        <v>692.48969274424951</v>
      </c>
      <c r="H2615" s="24">
        <f>H2614+IF(Limit=Oui,MAX(0,K2614),K2614)</f>
        <v>692.48969274424951</v>
      </c>
      <c r="I2615" s="12">
        <f>Cp*RhoP/(J2615*RhoA)*dP/1000*MassivSS</f>
        <v>0.29762959146254231</v>
      </c>
      <c r="J2615" s="24">
        <f>IF(H2615&lt;600,425+0.773*H2615-1.69/1000*H2615^2+2.22/1000^2*H2615^3,IF(H2615&lt;735,666+13002/(738-H2615),IF(H2615&lt;900,545+17820/(H2615-731),650)))</f>
        <v>951.69352272077049</v>
      </c>
      <c r="K2615" s="12">
        <f>LambdaP*MassivSS/(dP/1000)/(J2615*RhoA)/(1+I2615/3)*(D2615-H2615)*DeltaT-(EXP(I2615/10)-1)*(D2615-D2614)</f>
        <v>0.13766445913696393</v>
      </c>
      <c r="L2615" s="24">
        <f>L2614+IF(Limit=Oui,MAX(0,O2614),O2614)</f>
        <v>692.48969274424951</v>
      </c>
      <c r="M2615" s="12">
        <f>Cp*RhoP/(N2615*RhoA)*dP/1000*MassivW</f>
        <v>0.29762959146254231</v>
      </c>
      <c r="N2615" s="24">
        <f>IF(L2615&lt;600,425+0.773*L2615-1.69/1000*L2615^2+2.22/1000^2*L2615^3,IF(L2615&lt;735,666+13002/(738-L2615),IF(L2615&lt;900,545+17820/(L2615-731),650)))</f>
        <v>951.69352272077049</v>
      </c>
      <c r="O2615" s="12">
        <f>LambdaP*MassivW/(dP/1000)/(N2615*RhoA)/(1+M2615/3)*(D2615-L2615)*DeltaT-(EXP(M2615/10)-1)*(D2615-D2614)</f>
        <v>0.13766445913696393</v>
      </c>
      <c r="P2615" s="24">
        <f>P2614+IF(Limit=Oui,MAX(0,S2614),S2614)</f>
        <v>692.48969274424951</v>
      </c>
      <c r="Q2615" s="12">
        <f>Cp*RhoP/(R2615*RhoA)*dP/1000*MassivSI</f>
        <v>0.29762959146254231</v>
      </c>
      <c r="R2615" s="24">
        <f>IF(P2615&lt;600,425+0.773*P2615-1.69/1000*P2615^2+2.22/1000^2*P2615^3,IF(P2615&lt;735,666+13002/(738-P2615),IF(P2615&lt;900,545+17820/(P2615-731),650)))</f>
        <v>951.69352272077049</v>
      </c>
      <c r="S2615" s="12">
        <f>LambdaP*MassivSI/(dP/1000)/(R2615*RhoA)/(1+Q2615/3)*(D2615-P2615)*DeltaT-(EXP(Q2615/10)-1)*(D2615-D2614)</f>
        <v>0.13766445913696393</v>
      </c>
    </row>
    <row r="2616" spans="2:19" x14ac:dyDescent="0.25">
      <c r="B2616" s="3">
        <f t="shared" si="160"/>
        <v>12990</v>
      </c>
      <c r="C2616" s="14">
        <f t="shared" si="161"/>
        <v>216.5</v>
      </c>
      <c r="D2616" s="11">
        <f t="shared" si="162"/>
        <v>1137.3855041363011</v>
      </c>
      <c r="E2616" s="11">
        <f t="shared" si="163"/>
        <v>692.62735720338651</v>
      </c>
      <c r="F2616" s="11">
        <f>L2616</f>
        <v>692.62735720338651</v>
      </c>
      <c r="G2616" s="11">
        <f>P2616</f>
        <v>692.62735720338651</v>
      </c>
      <c r="H2616" s="24">
        <f>H2615+IF(Limit=Oui,MAX(0,K2615),K2615)</f>
        <v>692.62735720338651</v>
      </c>
      <c r="I2616" s="12">
        <f>Cp*RhoP/(J2616*RhoA)*dP/1000*MassivSS</f>
        <v>0.29735875211252466</v>
      </c>
      <c r="J2616" s="24">
        <f>IF(H2616&lt;600,425+0.773*H2616-1.69/1000*H2616^2+2.22/1000^2*H2616^3,IF(H2616&lt;735,666+13002/(738-H2616),IF(H2616&lt;900,545+17820/(H2616-731),650)))</f>
        <v>952.56034117921035</v>
      </c>
      <c r="K2616" s="12">
        <f>LambdaP*MassivSS/(dP/1000)/(J2616*RhoA)/(1+I2616/3)*(D2616-H2616)*DeltaT-(EXP(I2616/10)-1)*(D2616-D2615)</f>
        <v>0.13752626491536143</v>
      </c>
      <c r="L2616" s="24">
        <f>L2615+IF(Limit=Oui,MAX(0,O2615),O2615)</f>
        <v>692.62735720338651</v>
      </c>
      <c r="M2616" s="12">
        <f>Cp*RhoP/(N2616*RhoA)*dP/1000*MassivW</f>
        <v>0.29735875211252466</v>
      </c>
      <c r="N2616" s="24">
        <f>IF(L2616&lt;600,425+0.773*L2616-1.69/1000*L2616^2+2.22/1000^2*L2616^3,IF(L2616&lt;735,666+13002/(738-L2616),IF(L2616&lt;900,545+17820/(L2616-731),650)))</f>
        <v>952.56034117921035</v>
      </c>
      <c r="O2616" s="12">
        <f>LambdaP*MassivW/(dP/1000)/(N2616*RhoA)/(1+M2616/3)*(D2616-L2616)*DeltaT-(EXP(M2616/10)-1)*(D2616-D2615)</f>
        <v>0.13752626491536143</v>
      </c>
      <c r="P2616" s="24">
        <f>P2615+IF(Limit=Oui,MAX(0,S2615),S2615)</f>
        <v>692.62735720338651</v>
      </c>
      <c r="Q2616" s="12">
        <f>Cp*RhoP/(R2616*RhoA)*dP/1000*MassivSI</f>
        <v>0.29735875211252466</v>
      </c>
      <c r="R2616" s="24">
        <f>IF(P2616&lt;600,425+0.773*P2616-1.69/1000*P2616^2+2.22/1000^2*P2616^3,IF(P2616&lt;735,666+13002/(738-P2616),IF(P2616&lt;900,545+17820/(P2616-731),650)))</f>
        <v>952.56034117921035</v>
      </c>
      <c r="S2616" s="12">
        <f>LambdaP*MassivSI/(dP/1000)/(R2616*RhoA)/(1+Q2616/3)*(D2616-P2616)*DeltaT-(EXP(Q2616/10)-1)*(D2616-D2615)</f>
        <v>0.13752626491536143</v>
      </c>
    </row>
    <row r="2617" spans="2:19" x14ac:dyDescent="0.25">
      <c r="B2617" s="3">
        <f t="shared" si="160"/>
        <v>12995</v>
      </c>
      <c r="C2617" s="14">
        <f t="shared" si="161"/>
        <v>216.58333333333334</v>
      </c>
      <c r="D2617" s="11">
        <f t="shared" si="162"/>
        <v>1137.4431316740333</v>
      </c>
      <c r="E2617" s="11">
        <f t="shared" si="163"/>
        <v>692.76488346830183</v>
      </c>
      <c r="F2617" s="11">
        <f>L2617</f>
        <v>692.76488346830183</v>
      </c>
      <c r="G2617" s="11">
        <f>P2617</f>
        <v>692.76488346830183</v>
      </c>
      <c r="H2617" s="24">
        <f>H2616+IF(Limit=Oui,MAX(0,K2616),K2616)</f>
        <v>692.76488346830183</v>
      </c>
      <c r="I2617" s="12">
        <f>Cp*RhoP/(J2617*RhoA)*dP/1000*MassivSS</f>
        <v>0.29708703485454169</v>
      </c>
      <c r="J2617" s="24">
        <f>IF(H2617&lt;600,425+0.773*H2617-1.69/1000*H2617^2+2.22/1000^2*H2617^3,IF(H2617&lt;735,666+13002/(738-H2617),IF(H2617&lt;900,545+17820/(H2617-731),650)))</f>
        <v>953.43155753537076</v>
      </c>
      <c r="K2617" s="12">
        <f>LambdaP*MassivSS/(dP/1000)/(J2617*RhoA)/(1+I2617/3)*(D2617-H2617)*DeltaT-(EXP(I2617/10)-1)*(D2617-D2616)</f>
        <v>0.13738775889605895</v>
      </c>
      <c r="L2617" s="24">
        <f>L2616+IF(Limit=Oui,MAX(0,O2616),O2616)</f>
        <v>692.76488346830183</v>
      </c>
      <c r="M2617" s="12">
        <f>Cp*RhoP/(N2617*RhoA)*dP/1000*MassivW</f>
        <v>0.29708703485454169</v>
      </c>
      <c r="N2617" s="24">
        <f>IF(L2617&lt;600,425+0.773*L2617-1.69/1000*L2617^2+2.22/1000^2*L2617^3,IF(L2617&lt;735,666+13002/(738-L2617),IF(L2617&lt;900,545+17820/(L2617-731),650)))</f>
        <v>953.43155753537076</v>
      </c>
      <c r="O2617" s="12">
        <f>LambdaP*MassivW/(dP/1000)/(N2617*RhoA)/(1+M2617/3)*(D2617-L2617)*DeltaT-(EXP(M2617/10)-1)*(D2617-D2616)</f>
        <v>0.13738775889605895</v>
      </c>
      <c r="P2617" s="24">
        <f>P2616+IF(Limit=Oui,MAX(0,S2616),S2616)</f>
        <v>692.76488346830183</v>
      </c>
      <c r="Q2617" s="12">
        <f>Cp*RhoP/(R2617*RhoA)*dP/1000*MassivSI</f>
        <v>0.29708703485454169</v>
      </c>
      <c r="R2617" s="24">
        <f>IF(P2617&lt;600,425+0.773*P2617-1.69/1000*P2617^2+2.22/1000^2*P2617^3,IF(P2617&lt;735,666+13002/(738-P2617),IF(P2617&lt;900,545+17820/(P2617-731),650)))</f>
        <v>953.43155753537076</v>
      </c>
      <c r="S2617" s="12">
        <f>LambdaP*MassivSI/(dP/1000)/(R2617*RhoA)/(1+Q2617/3)*(D2617-P2617)*DeltaT-(EXP(Q2617/10)-1)*(D2617-D2616)</f>
        <v>0.13738775889605895</v>
      </c>
    </row>
    <row r="2618" spans="2:19" x14ac:dyDescent="0.25">
      <c r="B2618" s="3">
        <f t="shared" si="160"/>
        <v>13000</v>
      </c>
      <c r="C2618" s="14">
        <f t="shared" si="161"/>
        <v>216.66666666666666</v>
      </c>
      <c r="D2618" s="11">
        <f t="shared" si="162"/>
        <v>1137.500737055849</v>
      </c>
      <c r="E2618" s="11">
        <f t="shared" si="163"/>
        <v>692.90227122719784</v>
      </c>
      <c r="F2618" s="11">
        <f>L2618</f>
        <v>692.90227122719784</v>
      </c>
      <c r="G2618" s="11">
        <f>P2618</f>
        <v>692.90227122719784</v>
      </c>
      <c r="H2618" s="24">
        <f>H2617+IF(Limit=Oui,MAX(0,K2617),K2617)</f>
        <v>692.90227122719784</v>
      </c>
      <c r="I2618" s="12">
        <f>Cp*RhoP/(J2618*RhoA)*dP/1000*MassivSS</f>
        <v>0.29681443644666333</v>
      </c>
      <c r="J2618" s="24">
        <f>IF(H2618&lt;600,425+0.773*H2618-1.69/1000*H2618^2+2.22/1000^2*H2618^3,IF(H2618&lt;735,666+13002/(738-H2618),IF(H2618&lt;900,545+17820/(H2618-731),650)))</f>
        <v>954.30720202125417</v>
      </c>
      <c r="K2618" s="12">
        <f>LambdaP*MassivSS/(dP/1000)/(J2618*RhoA)/(1+I2618/3)*(D2618-H2618)*DeltaT-(EXP(I2618/10)-1)*(D2618-D2617)</f>
        <v>0.13724893974700525</v>
      </c>
      <c r="L2618" s="24">
        <f>L2617+IF(Limit=Oui,MAX(0,O2617),O2617)</f>
        <v>692.90227122719784</v>
      </c>
      <c r="M2618" s="12">
        <f>Cp*RhoP/(N2618*RhoA)*dP/1000*MassivW</f>
        <v>0.29681443644666333</v>
      </c>
      <c r="N2618" s="24">
        <f>IF(L2618&lt;600,425+0.773*L2618-1.69/1000*L2618^2+2.22/1000^2*L2618^3,IF(L2618&lt;735,666+13002/(738-L2618),IF(L2618&lt;900,545+17820/(L2618-731),650)))</f>
        <v>954.30720202125417</v>
      </c>
      <c r="O2618" s="12">
        <f>LambdaP*MassivW/(dP/1000)/(N2618*RhoA)/(1+M2618/3)*(D2618-L2618)*DeltaT-(EXP(M2618/10)-1)*(D2618-D2617)</f>
        <v>0.13724893974700525</v>
      </c>
      <c r="P2618" s="24">
        <f>P2617+IF(Limit=Oui,MAX(0,S2617),S2617)</f>
        <v>692.90227122719784</v>
      </c>
      <c r="Q2618" s="12">
        <f>Cp*RhoP/(R2618*RhoA)*dP/1000*MassivSI</f>
        <v>0.29681443644666333</v>
      </c>
      <c r="R2618" s="24">
        <f>IF(P2618&lt;600,425+0.773*P2618-1.69/1000*P2618^2+2.22/1000^2*P2618^3,IF(P2618&lt;735,666+13002/(738-P2618),IF(P2618&lt;900,545+17820/(P2618-731),650)))</f>
        <v>954.30720202125417</v>
      </c>
      <c r="S2618" s="12">
        <f>LambdaP*MassivSI/(dP/1000)/(R2618*RhoA)/(1+Q2618/3)*(D2618-P2618)*DeltaT-(EXP(Q2618/10)-1)*(D2618-D2617)</f>
        <v>0.13724893974700525</v>
      </c>
    </row>
    <row r="2619" spans="2:19" x14ac:dyDescent="0.25">
      <c r="B2619" s="3">
        <f t="shared" si="160"/>
        <v>13005</v>
      </c>
      <c r="C2619" s="14">
        <f t="shared" si="161"/>
        <v>216.75</v>
      </c>
      <c r="D2619" s="11">
        <f t="shared" si="162"/>
        <v>1137.5583202987777</v>
      </c>
      <c r="E2619" s="11">
        <f t="shared" si="163"/>
        <v>693.03952016694484</v>
      </c>
      <c r="F2619" s="11">
        <f>L2619</f>
        <v>693.03952016694484</v>
      </c>
      <c r="G2619" s="11">
        <f>P2619</f>
        <v>693.03952016694484</v>
      </c>
      <c r="H2619" s="24">
        <f>H2618+IF(Limit=Oui,MAX(0,K2618),K2618)</f>
        <v>693.03952016694484</v>
      </c>
      <c r="I2619" s="12">
        <f>Cp*RhoP/(J2619*RhoA)*dP/1000*MassivSS</f>
        <v>0.29654095363859606</v>
      </c>
      <c r="J2619" s="24">
        <f>IF(H2619&lt;600,425+0.773*H2619-1.69/1000*H2619^2+2.22/1000^2*H2619^3,IF(H2619&lt;735,666+13002/(738-H2619),IF(H2619&lt;900,545+17820/(H2619-731),650)))</f>
        <v>955.18730512392949</v>
      </c>
      <c r="K2619" s="12">
        <f>LambdaP*MassivSS/(dP/1000)/(J2619*RhoA)/(1+I2619/3)*(D2619-H2619)*DeltaT-(EXP(I2619/10)-1)*(D2619-D2618)</f>
        <v>0.13710980613153056</v>
      </c>
      <c r="L2619" s="24">
        <f>L2618+IF(Limit=Oui,MAX(0,O2618),O2618)</f>
        <v>693.03952016694484</v>
      </c>
      <c r="M2619" s="12">
        <f>Cp*RhoP/(N2619*RhoA)*dP/1000*MassivW</f>
        <v>0.29654095363859606</v>
      </c>
      <c r="N2619" s="24">
        <f>IF(L2619&lt;600,425+0.773*L2619-1.69/1000*L2619^2+2.22/1000^2*L2619^3,IF(L2619&lt;735,666+13002/(738-L2619),IF(L2619&lt;900,545+17820/(L2619-731),650)))</f>
        <v>955.18730512392949</v>
      </c>
      <c r="O2619" s="12">
        <f>LambdaP*MassivW/(dP/1000)/(N2619*RhoA)/(1+M2619/3)*(D2619-L2619)*DeltaT-(EXP(M2619/10)-1)*(D2619-D2618)</f>
        <v>0.13710980613153056</v>
      </c>
      <c r="P2619" s="24">
        <f>P2618+IF(Limit=Oui,MAX(0,S2618),S2618)</f>
        <v>693.03952016694484</v>
      </c>
      <c r="Q2619" s="12">
        <f>Cp*RhoP/(R2619*RhoA)*dP/1000*MassivSI</f>
        <v>0.29654095363859606</v>
      </c>
      <c r="R2619" s="24">
        <f>IF(P2619&lt;600,425+0.773*P2619-1.69/1000*P2619^2+2.22/1000^2*P2619^3,IF(P2619&lt;735,666+13002/(738-P2619),IF(P2619&lt;900,545+17820/(P2619-731),650)))</f>
        <v>955.18730512392949</v>
      </c>
      <c r="S2619" s="12">
        <f>LambdaP*MassivSI/(dP/1000)/(R2619*RhoA)/(1+Q2619/3)*(D2619-P2619)*DeltaT-(EXP(Q2619/10)-1)*(D2619-D2618)</f>
        <v>0.13710980613153056</v>
      </c>
    </row>
    <row r="2620" spans="2:19" x14ac:dyDescent="0.25">
      <c r="B2620" s="3">
        <f t="shared" si="160"/>
        <v>13010</v>
      </c>
      <c r="C2620" s="14">
        <f t="shared" si="161"/>
        <v>216.83333333333334</v>
      </c>
      <c r="D2620" s="11">
        <f t="shared" si="162"/>
        <v>1137.6158814198302</v>
      </c>
      <c r="E2620" s="11">
        <f t="shared" si="163"/>
        <v>693.17662997307639</v>
      </c>
      <c r="F2620" s="11">
        <f>L2620</f>
        <v>693.17662997307639</v>
      </c>
      <c r="G2620" s="11">
        <f>P2620</f>
        <v>693.17662997307639</v>
      </c>
      <c r="H2620" s="24">
        <f>H2619+IF(Limit=Oui,MAX(0,K2619),K2619)</f>
        <v>693.17662997307639</v>
      </c>
      <c r="I2620" s="12">
        <f>Cp*RhoP/(J2620*RhoA)*dP/1000*MassivSS</f>
        <v>0.29626658317174459</v>
      </c>
      <c r="J2620" s="24">
        <f>IF(H2620&lt;600,425+0.773*H2620-1.69/1000*H2620^2+2.22/1000^2*H2620^3,IF(H2620&lt;735,666+13002/(738-H2620),IF(H2620&lt;900,545+17820/(H2620-731),650)))</f>
        <v>956.07189758802645</v>
      </c>
      <c r="K2620" s="12">
        <f>LambdaP*MassivSS/(dP/1000)/(J2620*RhoA)/(1+I2620/3)*(D2620-H2620)*DeltaT-(EXP(I2620/10)-1)*(D2620-D2619)</f>
        <v>0.1369703567084059</v>
      </c>
      <c r="L2620" s="24">
        <f>L2619+IF(Limit=Oui,MAX(0,O2619),O2619)</f>
        <v>693.17662997307639</v>
      </c>
      <c r="M2620" s="12">
        <f>Cp*RhoP/(N2620*RhoA)*dP/1000*MassivW</f>
        <v>0.29626658317174459</v>
      </c>
      <c r="N2620" s="24">
        <f>IF(L2620&lt;600,425+0.773*L2620-1.69/1000*L2620^2+2.22/1000^2*L2620^3,IF(L2620&lt;735,666+13002/(738-L2620),IF(L2620&lt;900,545+17820/(L2620-731),650)))</f>
        <v>956.07189758802645</v>
      </c>
      <c r="O2620" s="12">
        <f>LambdaP*MassivW/(dP/1000)/(N2620*RhoA)/(1+M2620/3)*(D2620-L2620)*DeltaT-(EXP(M2620/10)-1)*(D2620-D2619)</f>
        <v>0.1369703567084059</v>
      </c>
      <c r="P2620" s="24">
        <f>P2619+IF(Limit=Oui,MAX(0,S2619),S2619)</f>
        <v>693.17662997307639</v>
      </c>
      <c r="Q2620" s="12">
        <f>Cp*RhoP/(R2620*RhoA)*dP/1000*MassivSI</f>
        <v>0.29626658317174459</v>
      </c>
      <c r="R2620" s="24">
        <f>IF(P2620&lt;600,425+0.773*P2620-1.69/1000*P2620^2+2.22/1000^2*P2620^3,IF(P2620&lt;735,666+13002/(738-P2620),IF(P2620&lt;900,545+17820/(P2620-731),650)))</f>
        <v>956.07189758802645</v>
      </c>
      <c r="S2620" s="12">
        <f>LambdaP*MassivSI/(dP/1000)/(R2620*RhoA)/(1+Q2620/3)*(D2620-P2620)*DeltaT-(EXP(Q2620/10)-1)*(D2620-D2619)</f>
        <v>0.1369703567084059</v>
      </c>
    </row>
    <row r="2621" spans="2:19" x14ac:dyDescent="0.25">
      <c r="B2621" s="3">
        <f t="shared" si="160"/>
        <v>13015</v>
      </c>
      <c r="C2621" s="14">
        <f t="shared" si="161"/>
        <v>216.91666666666666</v>
      </c>
      <c r="D2621" s="11">
        <f t="shared" si="162"/>
        <v>1137.6734204359968</v>
      </c>
      <c r="E2621" s="11">
        <f t="shared" si="163"/>
        <v>693.31360032978478</v>
      </c>
      <c r="F2621" s="11">
        <f>L2621</f>
        <v>693.31360032978478</v>
      </c>
      <c r="G2621" s="11">
        <f>P2621</f>
        <v>693.31360032978478</v>
      </c>
      <c r="H2621" s="24">
        <f>H2620+IF(Limit=Oui,MAX(0,K2620),K2620)</f>
        <v>693.31360032978478</v>
      </c>
      <c r="I2621" s="12">
        <f>Cp*RhoP/(J2621*RhoA)*dP/1000*MassivSS</f>
        <v>0.29599132177927451</v>
      </c>
      <c r="J2621" s="24">
        <f>IF(H2621&lt;600,425+0.773*H2621-1.69/1000*H2621^2+2.22/1000^2*H2621^3,IF(H2621&lt;735,666+13002/(738-H2621),IF(H2621&lt;900,545+17820/(H2621-731),650)))</f>
        <v>956.96101041825955</v>
      </c>
      <c r="K2621" s="12">
        <f>LambdaP*MassivSS/(dP/1000)/(J2621*RhoA)/(1+I2621/3)*(D2621-H2621)*DeltaT-(EXP(I2621/10)-1)*(D2621-D2620)</f>
        <v>0.13683059013187479</v>
      </c>
      <c r="L2621" s="24">
        <f>L2620+IF(Limit=Oui,MAX(0,O2620),O2620)</f>
        <v>693.31360032978478</v>
      </c>
      <c r="M2621" s="12">
        <f>Cp*RhoP/(N2621*RhoA)*dP/1000*MassivW</f>
        <v>0.29599132177927451</v>
      </c>
      <c r="N2621" s="24">
        <f>IF(L2621&lt;600,425+0.773*L2621-1.69/1000*L2621^2+2.22/1000^2*L2621^3,IF(L2621&lt;735,666+13002/(738-L2621),IF(L2621&lt;900,545+17820/(L2621-731),650)))</f>
        <v>956.96101041825955</v>
      </c>
      <c r="O2621" s="12">
        <f>LambdaP*MassivW/(dP/1000)/(N2621*RhoA)/(1+M2621/3)*(D2621-L2621)*DeltaT-(EXP(M2621/10)-1)*(D2621-D2620)</f>
        <v>0.13683059013187479</v>
      </c>
      <c r="P2621" s="24">
        <f>P2620+IF(Limit=Oui,MAX(0,S2620),S2620)</f>
        <v>693.31360032978478</v>
      </c>
      <c r="Q2621" s="12">
        <f>Cp*RhoP/(R2621*RhoA)*dP/1000*MassivSI</f>
        <v>0.29599132177927451</v>
      </c>
      <c r="R2621" s="24">
        <f>IF(P2621&lt;600,425+0.773*P2621-1.69/1000*P2621^2+2.22/1000^2*P2621^3,IF(P2621&lt;735,666+13002/(738-P2621),IF(P2621&lt;900,545+17820/(P2621-731),650)))</f>
        <v>956.96101041825955</v>
      </c>
      <c r="S2621" s="12">
        <f>LambdaP*MassivSI/(dP/1000)/(R2621*RhoA)/(1+Q2621/3)*(D2621-P2621)*DeltaT-(EXP(Q2621/10)-1)*(D2621-D2620)</f>
        <v>0.13683059013187479</v>
      </c>
    </row>
    <row r="2622" spans="2:19" x14ac:dyDescent="0.25">
      <c r="B2622" s="3">
        <f t="shared" si="160"/>
        <v>13020</v>
      </c>
      <c r="C2622" s="14">
        <f t="shared" si="161"/>
        <v>217</v>
      </c>
      <c r="D2622" s="11">
        <f t="shared" si="162"/>
        <v>1137.7309373642488</v>
      </c>
      <c r="E2622" s="11">
        <f t="shared" si="163"/>
        <v>693.4504309199167</v>
      </c>
      <c r="F2622" s="11">
        <f>L2622</f>
        <v>693.4504309199167</v>
      </c>
      <c r="G2622" s="11">
        <f>P2622</f>
        <v>693.4504309199167</v>
      </c>
      <c r="H2622" s="24">
        <f>H2621+IF(Limit=Oui,MAX(0,K2621),K2621)</f>
        <v>693.4504309199167</v>
      </c>
      <c r="I2622" s="12">
        <f>Cp*RhoP/(J2622*RhoA)*dP/1000*MassivSS</f>
        <v>0.2957151661861766</v>
      </c>
      <c r="J2622" s="24">
        <f>IF(H2622&lt;600,425+0.773*H2622-1.69/1000*H2622^2+2.22/1000^2*H2622^3,IF(H2622&lt;735,666+13002/(738-H2622),IF(H2622&lt;900,545+17820/(H2622-731),650)))</f>
        <v>957.85467488197946</v>
      </c>
      <c r="K2622" s="12">
        <f>LambdaP*MassivSS/(dP/1000)/(J2622*RhoA)/(1+I2622/3)*(D2622-H2622)*DeltaT-(EXP(I2622/10)-1)*(D2622-D2621)</f>
        <v>0.13669050505162475</v>
      </c>
      <c r="L2622" s="24">
        <f>L2621+IF(Limit=Oui,MAX(0,O2621),O2621)</f>
        <v>693.4504309199167</v>
      </c>
      <c r="M2622" s="12">
        <f>Cp*RhoP/(N2622*RhoA)*dP/1000*MassivW</f>
        <v>0.2957151661861766</v>
      </c>
      <c r="N2622" s="24">
        <f>IF(L2622&lt;600,425+0.773*L2622-1.69/1000*L2622^2+2.22/1000^2*L2622^3,IF(L2622&lt;735,666+13002/(738-L2622),IF(L2622&lt;900,545+17820/(L2622-731),650)))</f>
        <v>957.85467488197946</v>
      </c>
      <c r="O2622" s="12">
        <f>LambdaP*MassivW/(dP/1000)/(N2622*RhoA)/(1+M2622/3)*(D2622-L2622)*DeltaT-(EXP(M2622/10)-1)*(D2622-D2621)</f>
        <v>0.13669050505162475</v>
      </c>
      <c r="P2622" s="24">
        <f>P2621+IF(Limit=Oui,MAX(0,S2621),S2621)</f>
        <v>693.4504309199167</v>
      </c>
      <c r="Q2622" s="12">
        <f>Cp*RhoP/(R2622*RhoA)*dP/1000*MassivSI</f>
        <v>0.2957151661861766</v>
      </c>
      <c r="R2622" s="24">
        <f>IF(P2622&lt;600,425+0.773*P2622-1.69/1000*P2622^2+2.22/1000^2*P2622^3,IF(P2622&lt;735,666+13002/(738-P2622),IF(P2622&lt;900,545+17820/(P2622-731),650)))</f>
        <v>957.85467488197946</v>
      </c>
      <c r="S2622" s="12">
        <f>LambdaP*MassivSI/(dP/1000)/(R2622*RhoA)/(1+Q2622/3)*(D2622-P2622)*DeltaT-(EXP(Q2622/10)-1)*(D2622-D2621)</f>
        <v>0.13669050505162475</v>
      </c>
    </row>
    <row r="2623" spans="2:19" x14ac:dyDescent="0.25">
      <c r="B2623" s="3">
        <f t="shared" si="160"/>
        <v>13025</v>
      </c>
      <c r="C2623" s="14">
        <f t="shared" si="161"/>
        <v>217.08333333333334</v>
      </c>
      <c r="D2623" s="11">
        <f t="shared" si="162"/>
        <v>1137.788432221538</v>
      </c>
      <c r="E2623" s="11">
        <f t="shared" si="163"/>
        <v>693.58712142496836</v>
      </c>
      <c r="F2623" s="11">
        <f>L2623</f>
        <v>693.58712142496836</v>
      </c>
      <c r="G2623" s="11">
        <f>P2623</f>
        <v>693.58712142496836</v>
      </c>
      <c r="H2623" s="24">
        <f>H2622+IF(Limit=Oui,MAX(0,K2622),K2622)</f>
        <v>693.58712142496836</v>
      </c>
      <c r="I2623" s="12">
        <f>Cp*RhoP/(J2623*RhoA)*dP/1000*MassivSS</f>
        <v>0.29543811310933371</v>
      </c>
      <c r="J2623" s="24">
        <f>IF(H2623&lt;600,425+0.773*H2623-1.69/1000*H2623^2+2.22/1000^2*H2623^3,IF(H2623&lt;735,666+13002/(738-H2623),IF(H2623&lt;900,545+17820/(H2623-731),650)))</f>
        <v>958.75292251175006</v>
      </c>
      <c r="K2623" s="12">
        <f>LambdaP*MassivSS/(dP/1000)/(J2623*RhoA)/(1+I2623/3)*(D2623-H2623)*DeltaT-(EXP(I2623/10)-1)*(D2623-D2622)</f>
        <v>0.13655010011282107</v>
      </c>
      <c r="L2623" s="24">
        <f>L2622+IF(Limit=Oui,MAX(0,O2622),O2622)</f>
        <v>693.58712142496836</v>
      </c>
      <c r="M2623" s="12">
        <f>Cp*RhoP/(N2623*RhoA)*dP/1000*MassivW</f>
        <v>0.29543811310933371</v>
      </c>
      <c r="N2623" s="24">
        <f>IF(L2623&lt;600,425+0.773*L2623-1.69/1000*L2623^2+2.22/1000^2*L2623^3,IF(L2623&lt;735,666+13002/(738-L2623),IF(L2623&lt;900,545+17820/(L2623-731),650)))</f>
        <v>958.75292251175006</v>
      </c>
      <c r="O2623" s="12">
        <f>LambdaP*MassivW/(dP/1000)/(N2623*RhoA)/(1+M2623/3)*(D2623-L2623)*DeltaT-(EXP(M2623/10)-1)*(D2623-D2622)</f>
        <v>0.13655010011282107</v>
      </c>
      <c r="P2623" s="24">
        <f>P2622+IF(Limit=Oui,MAX(0,S2622),S2622)</f>
        <v>693.58712142496836</v>
      </c>
      <c r="Q2623" s="12">
        <f>Cp*RhoP/(R2623*RhoA)*dP/1000*MassivSI</f>
        <v>0.29543811310933371</v>
      </c>
      <c r="R2623" s="24">
        <f>IF(P2623&lt;600,425+0.773*P2623-1.69/1000*P2623^2+2.22/1000^2*P2623^3,IF(P2623&lt;735,666+13002/(738-P2623),IF(P2623&lt;900,545+17820/(P2623-731),650)))</f>
        <v>958.75292251175006</v>
      </c>
      <c r="S2623" s="12">
        <f>LambdaP*MassivSI/(dP/1000)/(R2623*RhoA)/(1+Q2623/3)*(D2623-P2623)*DeltaT-(EXP(Q2623/10)-1)*(D2623-D2622)</f>
        <v>0.13655010011282107</v>
      </c>
    </row>
    <row r="2624" spans="2:19" x14ac:dyDescent="0.25">
      <c r="B2624" s="3">
        <f t="shared" si="160"/>
        <v>13030</v>
      </c>
      <c r="C2624" s="14">
        <f t="shared" si="161"/>
        <v>217.16666666666666</v>
      </c>
      <c r="D2624" s="11">
        <f t="shared" si="162"/>
        <v>1137.8459050247961</v>
      </c>
      <c r="E2624" s="11">
        <f t="shared" si="163"/>
        <v>693.72367152508116</v>
      </c>
      <c r="F2624" s="11">
        <f>L2624</f>
        <v>693.72367152508116</v>
      </c>
      <c r="G2624" s="11">
        <f>P2624</f>
        <v>693.72367152508116</v>
      </c>
      <c r="H2624" s="24">
        <f>H2623+IF(Limit=Oui,MAX(0,K2623),K2623)</f>
        <v>693.72367152508116</v>
      </c>
      <c r="I2624" s="12">
        <f>Cp*RhoP/(J2624*RhoA)*dP/1000*MassivSS</f>
        <v>0.29516015925758904</v>
      </c>
      <c r="J2624" s="24">
        <f>IF(H2624&lt;600,425+0.773*H2624-1.69/1000*H2624^2+2.22/1000^2*H2624^3,IF(H2624&lt;735,666+13002/(738-H2624),IF(H2624&lt;900,545+17820/(H2624-731),650)))</f>
        <v>959.65578510795513</v>
      </c>
      <c r="K2624" s="12">
        <f>LambdaP*MassivSS/(dP/1000)/(J2624*RhoA)/(1+I2624/3)*(D2624-H2624)*DeltaT-(EXP(I2624/10)-1)*(D2624-D2623)</f>
        <v>0.13640937395614081</v>
      </c>
      <c r="L2624" s="24">
        <f>L2623+IF(Limit=Oui,MAX(0,O2623),O2623)</f>
        <v>693.72367152508116</v>
      </c>
      <c r="M2624" s="12">
        <f>Cp*RhoP/(N2624*RhoA)*dP/1000*MassivW</f>
        <v>0.29516015925758904</v>
      </c>
      <c r="N2624" s="24">
        <f>IF(L2624&lt;600,425+0.773*L2624-1.69/1000*L2624^2+2.22/1000^2*L2624^3,IF(L2624&lt;735,666+13002/(738-L2624),IF(L2624&lt;900,545+17820/(L2624-731),650)))</f>
        <v>959.65578510795513</v>
      </c>
      <c r="O2624" s="12">
        <f>LambdaP*MassivW/(dP/1000)/(N2624*RhoA)/(1+M2624/3)*(D2624-L2624)*DeltaT-(EXP(M2624/10)-1)*(D2624-D2623)</f>
        <v>0.13640937395614081</v>
      </c>
      <c r="P2624" s="24">
        <f>P2623+IF(Limit=Oui,MAX(0,S2623),S2623)</f>
        <v>693.72367152508116</v>
      </c>
      <c r="Q2624" s="12">
        <f>Cp*RhoP/(R2624*RhoA)*dP/1000*MassivSI</f>
        <v>0.29516015925758904</v>
      </c>
      <c r="R2624" s="24">
        <f>IF(P2624&lt;600,425+0.773*P2624-1.69/1000*P2624^2+2.22/1000^2*P2624^3,IF(P2624&lt;735,666+13002/(738-P2624),IF(P2624&lt;900,545+17820/(P2624-731),650)))</f>
        <v>959.65578510795513</v>
      </c>
      <c r="S2624" s="12">
        <f>LambdaP*MassivSI/(dP/1000)/(R2624*RhoA)/(1+Q2624/3)*(D2624-P2624)*DeltaT-(EXP(Q2624/10)-1)*(D2624-D2623)</f>
        <v>0.13640937395614081</v>
      </c>
    </row>
    <row r="2625" spans="2:19" x14ac:dyDescent="0.25">
      <c r="B2625" s="3">
        <f t="shared" si="160"/>
        <v>13035</v>
      </c>
      <c r="C2625" s="14">
        <f t="shared" si="161"/>
        <v>217.25</v>
      </c>
      <c r="D2625" s="11">
        <f t="shared" si="162"/>
        <v>1137.9033557909356</v>
      </c>
      <c r="E2625" s="11">
        <f t="shared" si="163"/>
        <v>693.86008089903726</v>
      </c>
      <c r="F2625" s="11">
        <f>L2625</f>
        <v>693.86008089903726</v>
      </c>
      <c r="G2625" s="11">
        <f>P2625</f>
        <v>693.86008089903726</v>
      </c>
      <c r="H2625" s="24">
        <f>H2624+IF(Limit=Oui,MAX(0,K2624),K2624)</f>
        <v>693.86008089903726</v>
      </c>
      <c r="I2625" s="12">
        <f>Cp*RhoP/(J2625*RhoA)*dP/1000*MassivSS</f>
        <v>0.29488130133181545</v>
      </c>
      <c r="J2625" s="24">
        <f>IF(H2625&lt;600,425+0.773*H2625-1.69/1000*H2625^2+2.22/1000^2*H2625^3,IF(H2625&lt;735,666+13002/(738-H2625),IF(H2625&lt;900,545+17820/(H2625-731),650)))</f>
        <v>960.56329474143536</v>
      </c>
      <c r="K2625" s="12">
        <f>LambdaP*MassivSS/(dP/1000)/(J2625*RhoA)/(1+I2625/3)*(D2625-H2625)*DeltaT-(EXP(I2625/10)-1)*(D2625-D2624)</f>
        <v>0.13626832521775251</v>
      </c>
      <c r="L2625" s="24">
        <f>L2624+IF(Limit=Oui,MAX(0,O2624),O2624)</f>
        <v>693.86008089903726</v>
      </c>
      <c r="M2625" s="12">
        <f>Cp*RhoP/(N2625*RhoA)*dP/1000*MassivW</f>
        <v>0.29488130133181545</v>
      </c>
      <c r="N2625" s="24">
        <f>IF(L2625&lt;600,425+0.773*L2625-1.69/1000*L2625^2+2.22/1000^2*L2625^3,IF(L2625&lt;735,666+13002/(738-L2625),IF(L2625&lt;900,545+17820/(L2625-731),650)))</f>
        <v>960.56329474143536</v>
      </c>
      <c r="O2625" s="12">
        <f>LambdaP*MassivW/(dP/1000)/(N2625*RhoA)/(1+M2625/3)*(D2625-L2625)*DeltaT-(EXP(M2625/10)-1)*(D2625-D2624)</f>
        <v>0.13626832521775251</v>
      </c>
      <c r="P2625" s="24">
        <f>P2624+IF(Limit=Oui,MAX(0,S2624),S2624)</f>
        <v>693.86008089903726</v>
      </c>
      <c r="Q2625" s="12">
        <f>Cp*RhoP/(R2625*RhoA)*dP/1000*MassivSI</f>
        <v>0.29488130133181545</v>
      </c>
      <c r="R2625" s="24">
        <f>IF(P2625&lt;600,425+0.773*P2625-1.69/1000*P2625^2+2.22/1000^2*P2625^3,IF(P2625&lt;735,666+13002/(738-P2625),IF(P2625&lt;900,545+17820/(P2625-731),650)))</f>
        <v>960.56329474143536</v>
      </c>
      <c r="S2625" s="12">
        <f>LambdaP*MassivSI/(dP/1000)/(R2625*RhoA)/(1+Q2625/3)*(D2625-P2625)*DeltaT-(EXP(Q2625/10)-1)*(D2625-D2624)</f>
        <v>0.13626832521775251</v>
      </c>
    </row>
    <row r="2626" spans="2:19" x14ac:dyDescent="0.25">
      <c r="B2626" s="3">
        <f t="shared" si="160"/>
        <v>13040</v>
      </c>
      <c r="C2626" s="14">
        <f t="shared" si="161"/>
        <v>217.33333333333334</v>
      </c>
      <c r="D2626" s="11">
        <f t="shared" si="162"/>
        <v>1137.9607845368503</v>
      </c>
      <c r="E2626" s="11">
        <f t="shared" si="163"/>
        <v>693.99634922425503</v>
      </c>
      <c r="F2626" s="11">
        <f>L2626</f>
        <v>693.99634922425503</v>
      </c>
      <c r="G2626" s="11">
        <f>P2626</f>
        <v>693.99634922425503</v>
      </c>
      <c r="H2626" s="24">
        <f>H2625+IF(Limit=Oui,MAX(0,K2625),K2625)</f>
        <v>693.99634922425503</v>
      </c>
      <c r="I2626" s="12">
        <f>Cp*RhoP/(J2626*RhoA)*dP/1000*MassivSS</f>
        <v>0.29460153602498801</v>
      </c>
      <c r="J2626" s="24">
        <f>IF(H2626&lt;600,425+0.773*H2626-1.69/1000*H2626^2+2.22/1000^2*H2626^3,IF(H2626&lt;735,666+13002/(738-H2626),IF(H2626&lt;900,545+17820/(H2626-731),650)))</f>
        <v>961.47548375615156</v>
      </c>
      <c r="K2626" s="12">
        <f>LambdaP*MassivSS/(dP/1000)/(J2626*RhoA)/(1+I2626/3)*(D2626-H2626)*DeltaT-(EXP(I2626/10)-1)*(D2626-D2625)</f>
        <v>0.13612695252931137</v>
      </c>
      <c r="L2626" s="24">
        <f>L2625+IF(Limit=Oui,MAX(0,O2625),O2625)</f>
        <v>693.99634922425503</v>
      </c>
      <c r="M2626" s="12">
        <f>Cp*RhoP/(N2626*RhoA)*dP/1000*MassivW</f>
        <v>0.29460153602498801</v>
      </c>
      <c r="N2626" s="24">
        <f>IF(L2626&lt;600,425+0.773*L2626-1.69/1000*L2626^2+2.22/1000^2*L2626^3,IF(L2626&lt;735,666+13002/(738-L2626),IF(L2626&lt;900,545+17820/(L2626-731),650)))</f>
        <v>961.47548375615156</v>
      </c>
      <c r="O2626" s="12">
        <f>LambdaP*MassivW/(dP/1000)/(N2626*RhoA)/(1+M2626/3)*(D2626-L2626)*DeltaT-(EXP(M2626/10)-1)*(D2626-D2625)</f>
        <v>0.13612695252931137</v>
      </c>
      <c r="P2626" s="24">
        <f>P2625+IF(Limit=Oui,MAX(0,S2625),S2625)</f>
        <v>693.99634922425503</v>
      </c>
      <c r="Q2626" s="12">
        <f>Cp*RhoP/(R2626*RhoA)*dP/1000*MassivSI</f>
        <v>0.29460153602498801</v>
      </c>
      <c r="R2626" s="24">
        <f>IF(P2626&lt;600,425+0.773*P2626-1.69/1000*P2626^2+2.22/1000^2*P2626^3,IF(P2626&lt;735,666+13002/(738-P2626),IF(P2626&lt;900,545+17820/(P2626-731),650)))</f>
        <v>961.47548375615156</v>
      </c>
      <c r="S2626" s="12">
        <f>LambdaP*MassivSI/(dP/1000)/(R2626*RhoA)/(1+Q2626/3)*(D2626-P2626)*DeltaT-(EXP(Q2626/10)-1)*(D2626-D2625)</f>
        <v>0.13612695252931137</v>
      </c>
    </row>
    <row r="2627" spans="2:19" x14ac:dyDescent="0.25">
      <c r="B2627" s="3">
        <f t="shared" si="160"/>
        <v>13045</v>
      </c>
      <c r="C2627" s="14">
        <f t="shared" si="161"/>
        <v>217.41666666666666</v>
      </c>
      <c r="D2627" s="11">
        <f t="shared" si="162"/>
        <v>1138.0181912794133</v>
      </c>
      <c r="E2627" s="11">
        <f t="shared" si="163"/>
        <v>694.13247617678439</v>
      </c>
      <c r="F2627" s="11">
        <f>L2627</f>
        <v>694.13247617678439</v>
      </c>
      <c r="G2627" s="11">
        <f>P2627</f>
        <v>694.13247617678439</v>
      </c>
      <c r="H2627" s="24">
        <f>H2626+IF(Limit=Oui,MAX(0,K2626),K2626)</f>
        <v>694.13247617678439</v>
      </c>
      <c r="I2627" s="12">
        <f>Cp*RhoP/(J2627*RhoA)*dP/1000*MassivSS</f>
        <v>0.29432086002225799</v>
      </c>
      <c r="J2627" s="24">
        <f>IF(H2627&lt;600,425+0.773*H2627-1.69/1000*H2627^2+2.22/1000^2*H2627^3,IF(H2627&lt;735,666+13002/(738-H2627),IF(H2627&lt;900,545+17820/(H2627-731),650)))</f>
        <v>962.392384771877</v>
      </c>
      <c r="K2627" s="12">
        <f>LambdaP*MassivSS/(dP/1000)/(J2627*RhoA)/(1+I2627/3)*(D2627-H2627)*DeltaT-(EXP(I2627/10)-1)*(D2627-D2626)</f>
        <v>0.13598525451807655</v>
      </c>
      <c r="L2627" s="24">
        <f>L2626+IF(Limit=Oui,MAX(0,O2626),O2626)</f>
        <v>694.13247617678439</v>
      </c>
      <c r="M2627" s="12">
        <f>Cp*RhoP/(N2627*RhoA)*dP/1000*MassivW</f>
        <v>0.29432086002225799</v>
      </c>
      <c r="N2627" s="24">
        <f>IF(L2627&lt;600,425+0.773*L2627-1.69/1000*L2627^2+2.22/1000^2*L2627^3,IF(L2627&lt;735,666+13002/(738-L2627),IF(L2627&lt;900,545+17820/(L2627-731),650)))</f>
        <v>962.392384771877</v>
      </c>
      <c r="O2627" s="12">
        <f>LambdaP*MassivW/(dP/1000)/(N2627*RhoA)/(1+M2627/3)*(D2627-L2627)*DeltaT-(EXP(M2627/10)-1)*(D2627-D2626)</f>
        <v>0.13598525451807655</v>
      </c>
      <c r="P2627" s="24">
        <f>P2626+IF(Limit=Oui,MAX(0,S2626),S2626)</f>
        <v>694.13247617678439</v>
      </c>
      <c r="Q2627" s="12">
        <f>Cp*RhoP/(R2627*RhoA)*dP/1000*MassivSI</f>
        <v>0.29432086002225799</v>
      </c>
      <c r="R2627" s="24">
        <f>IF(P2627&lt;600,425+0.773*P2627-1.69/1000*P2627^2+2.22/1000^2*P2627^3,IF(P2627&lt;735,666+13002/(738-P2627),IF(P2627&lt;900,545+17820/(P2627-731),650)))</f>
        <v>962.392384771877</v>
      </c>
      <c r="S2627" s="12">
        <f>LambdaP*MassivSI/(dP/1000)/(R2627*RhoA)/(1+Q2627/3)*(D2627-P2627)*DeltaT-(EXP(Q2627/10)-1)*(D2627-D2626)</f>
        <v>0.13598525451807655</v>
      </c>
    </row>
    <row r="2628" spans="2:19" x14ac:dyDescent="0.25">
      <c r="B2628" s="3">
        <f t="shared" si="160"/>
        <v>13050</v>
      </c>
      <c r="C2628" s="14">
        <f t="shared" si="161"/>
        <v>217.5</v>
      </c>
      <c r="D2628" s="11">
        <f t="shared" si="162"/>
        <v>1138.0755760354791</v>
      </c>
      <c r="E2628" s="11">
        <f t="shared" si="163"/>
        <v>694.26846143130251</v>
      </c>
      <c r="F2628" s="11">
        <f>L2628</f>
        <v>694.26846143130251</v>
      </c>
      <c r="G2628" s="11">
        <f>P2628</f>
        <v>694.26846143130251</v>
      </c>
      <c r="H2628" s="24">
        <f>H2627+IF(Limit=Oui,MAX(0,K2627),K2627)</f>
        <v>694.26846143130251</v>
      </c>
      <c r="I2628" s="12">
        <f>Cp*RhoP/(J2628*RhoA)*dP/1000*MassivSS</f>
        <v>0.29403927000102853</v>
      </c>
      <c r="J2628" s="24">
        <f>IF(H2628&lt;600,425+0.773*H2628-1.69/1000*H2628^2+2.22/1000^2*H2628^3,IF(H2628&lt;735,666+13002/(738-H2628),IF(H2628&lt;900,545+17820/(H2628-731),650)))</f>
        <v>963.31403068692111</v>
      </c>
      <c r="K2628" s="12">
        <f>LambdaP*MassivSS/(dP/1000)/(J2628*RhoA)/(1+I2628/3)*(D2628-H2628)*DeltaT-(EXP(I2628/10)-1)*(D2628-D2627)</f>
        <v>0.13584322980679836</v>
      </c>
      <c r="L2628" s="24">
        <f>L2627+IF(Limit=Oui,MAX(0,O2627),O2627)</f>
        <v>694.26846143130251</v>
      </c>
      <c r="M2628" s="12">
        <f>Cp*RhoP/(N2628*RhoA)*dP/1000*MassivW</f>
        <v>0.29403927000102853</v>
      </c>
      <c r="N2628" s="24">
        <f>IF(L2628&lt;600,425+0.773*L2628-1.69/1000*L2628^2+2.22/1000^2*L2628^3,IF(L2628&lt;735,666+13002/(738-L2628),IF(L2628&lt;900,545+17820/(L2628-731),650)))</f>
        <v>963.31403068692111</v>
      </c>
      <c r="O2628" s="12">
        <f>LambdaP*MassivW/(dP/1000)/(N2628*RhoA)/(1+M2628/3)*(D2628-L2628)*DeltaT-(EXP(M2628/10)-1)*(D2628-D2627)</f>
        <v>0.13584322980679836</v>
      </c>
      <c r="P2628" s="24">
        <f>P2627+IF(Limit=Oui,MAX(0,S2627),S2627)</f>
        <v>694.26846143130251</v>
      </c>
      <c r="Q2628" s="12">
        <f>Cp*RhoP/(R2628*RhoA)*dP/1000*MassivSI</f>
        <v>0.29403927000102853</v>
      </c>
      <c r="R2628" s="24">
        <f>IF(P2628&lt;600,425+0.773*P2628-1.69/1000*P2628^2+2.22/1000^2*P2628^3,IF(P2628&lt;735,666+13002/(738-P2628),IF(P2628&lt;900,545+17820/(P2628-731),650)))</f>
        <v>963.31403068692111</v>
      </c>
      <c r="S2628" s="12">
        <f>LambdaP*MassivSI/(dP/1000)/(R2628*RhoA)/(1+Q2628/3)*(D2628-P2628)*DeltaT-(EXP(Q2628/10)-1)*(D2628-D2627)</f>
        <v>0.13584322980679836</v>
      </c>
    </row>
    <row r="2629" spans="2:19" x14ac:dyDescent="0.25">
      <c r="B2629" s="3">
        <f t="shared" si="160"/>
        <v>13055</v>
      </c>
      <c r="C2629" s="14">
        <f t="shared" si="161"/>
        <v>217.58333333333334</v>
      </c>
      <c r="D2629" s="11">
        <f t="shared" si="162"/>
        <v>1138.1329388218828</v>
      </c>
      <c r="E2629" s="11">
        <f t="shared" si="163"/>
        <v>694.40430466110934</v>
      </c>
      <c r="F2629" s="11">
        <f>L2629</f>
        <v>694.40430466110934</v>
      </c>
      <c r="G2629" s="11">
        <f>P2629</f>
        <v>694.40430466110934</v>
      </c>
      <c r="H2629" s="24">
        <f>H2628+IF(Limit=Oui,MAX(0,K2628),K2628)</f>
        <v>694.40430466110934</v>
      </c>
      <c r="I2629" s="12">
        <f>Cp*RhoP/(J2629*RhoA)*dP/1000*MassivSS</f>
        <v>0.29375676263103218</v>
      </c>
      <c r="J2629" s="24">
        <f>IF(H2629&lt;600,425+0.773*H2629-1.69/1000*H2629^2+2.22/1000^2*H2629^3,IF(H2629&lt;735,666+13002/(738-H2629),IF(H2629&lt;900,545+17820/(H2629-731),650)))</f>
        <v>964.24045468088298</v>
      </c>
      <c r="K2629" s="12">
        <f>LambdaP*MassivSS/(dP/1000)/(J2629*RhoA)/(1+I2629/3)*(D2629-H2629)*DeltaT-(EXP(I2629/10)-1)*(D2629-D2628)</f>
        <v>0.13570087701382344</v>
      </c>
      <c r="L2629" s="24">
        <f>L2628+IF(Limit=Oui,MAX(0,O2628),O2628)</f>
        <v>694.40430466110934</v>
      </c>
      <c r="M2629" s="12">
        <f>Cp*RhoP/(N2629*RhoA)*dP/1000*MassivW</f>
        <v>0.29375676263103218</v>
      </c>
      <c r="N2629" s="24">
        <f>IF(L2629&lt;600,425+0.773*L2629-1.69/1000*L2629^2+2.22/1000^2*L2629^3,IF(L2629&lt;735,666+13002/(738-L2629),IF(L2629&lt;900,545+17820/(L2629-731),650)))</f>
        <v>964.24045468088298</v>
      </c>
      <c r="O2629" s="12">
        <f>LambdaP*MassivW/(dP/1000)/(N2629*RhoA)/(1+M2629/3)*(D2629-L2629)*DeltaT-(EXP(M2629/10)-1)*(D2629-D2628)</f>
        <v>0.13570087701382344</v>
      </c>
      <c r="P2629" s="24">
        <f>P2628+IF(Limit=Oui,MAX(0,S2628),S2628)</f>
        <v>694.40430466110934</v>
      </c>
      <c r="Q2629" s="12">
        <f>Cp*RhoP/(R2629*RhoA)*dP/1000*MassivSI</f>
        <v>0.29375676263103218</v>
      </c>
      <c r="R2629" s="24">
        <f>IF(P2629&lt;600,425+0.773*P2629-1.69/1000*P2629^2+2.22/1000^2*P2629^3,IF(P2629&lt;735,666+13002/(738-P2629),IF(P2629&lt;900,545+17820/(P2629-731),650)))</f>
        <v>964.24045468088298</v>
      </c>
      <c r="S2629" s="12">
        <f>LambdaP*MassivSI/(dP/1000)/(R2629*RhoA)/(1+Q2629/3)*(D2629-P2629)*DeltaT-(EXP(Q2629/10)-1)*(D2629-D2628)</f>
        <v>0.13570087701382344</v>
      </c>
    </row>
    <row r="2630" spans="2:19" x14ac:dyDescent="0.25">
      <c r="B2630" s="3">
        <f t="shared" si="160"/>
        <v>13060</v>
      </c>
      <c r="C2630" s="14">
        <f t="shared" si="161"/>
        <v>217.66666666666666</v>
      </c>
      <c r="D2630" s="11">
        <f t="shared" si="162"/>
        <v>1138.1902796554402</v>
      </c>
      <c r="E2630" s="11">
        <f t="shared" si="163"/>
        <v>694.54000553812318</v>
      </c>
      <c r="F2630" s="11">
        <f>L2630</f>
        <v>694.54000553812318</v>
      </c>
      <c r="G2630" s="11">
        <f>P2630</f>
        <v>694.54000553812318</v>
      </c>
      <c r="H2630" s="24">
        <f>H2629+IF(Limit=Oui,MAX(0,K2629),K2629)</f>
        <v>694.54000553812318</v>
      </c>
      <c r="I2630" s="12">
        <f>Cp*RhoP/(J2630*RhoA)*dP/1000*MassivSS</f>
        <v>0.29347333457441094</v>
      </c>
      <c r="J2630" s="24">
        <f>IF(H2630&lt;600,425+0.773*H2630-1.69/1000*H2630^2+2.22/1000^2*H2630^3,IF(H2630&lt;735,666+13002/(738-H2630),IF(H2630&lt;900,545+17820/(H2630-731),650)))</f>
        <v>965.17169021743382</v>
      </c>
      <c r="K2630" s="12">
        <f>LambdaP*MassivSS/(dP/1000)/(J2630*RhoA)/(1+I2630/3)*(D2630-H2630)*DeltaT-(EXP(I2630/10)-1)*(D2630-D2629)</f>
        <v>0.1355581947530719</v>
      </c>
      <c r="L2630" s="24">
        <f>L2629+IF(Limit=Oui,MAX(0,O2629),O2629)</f>
        <v>694.54000553812318</v>
      </c>
      <c r="M2630" s="12">
        <f>Cp*RhoP/(N2630*RhoA)*dP/1000*MassivW</f>
        <v>0.29347333457441094</v>
      </c>
      <c r="N2630" s="24">
        <f>IF(L2630&lt;600,425+0.773*L2630-1.69/1000*L2630^2+2.22/1000^2*L2630^3,IF(L2630&lt;735,666+13002/(738-L2630),IF(L2630&lt;900,545+17820/(L2630-731),650)))</f>
        <v>965.17169021743382</v>
      </c>
      <c r="O2630" s="12">
        <f>LambdaP*MassivW/(dP/1000)/(N2630*RhoA)/(1+M2630/3)*(D2630-L2630)*DeltaT-(EXP(M2630/10)-1)*(D2630-D2629)</f>
        <v>0.1355581947530719</v>
      </c>
      <c r="P2630" s="24">
        <f>P2629+IF(Limit=Oui,MAX(0,S2629),S2629)</f>
        <v>694.54000553812318</v>
      </c>
      <c r="Q2630" s="12">
        <f>Cp*RhoP/(R2630*RhoA)*dP/1000*MassivSI</f>
        <v>0.29347333457441094</v>
      </c>
      <c r="R2630" s="24">
        <f>IF(P2630&lt;600,425+0.773*P2630-1.69/1000*P2630^2+2.22/1000^2*P2630^3,IF(P2630&lt;735,666+13002/(738-P2630),IF(P2630&lt;900,545+17820/(P2630-731),650)))</f>
        <v>965.17169021743382</v>
      </c>
      <c r="S2630" s="12">
        <f>LambdaP*MassivSI/(dP/1000)/(R2630*RhoA)/(1+Q2630/3)*(D2630-P2630)*DeltaT-(EXP(Q2630/10)-1)*(D2630-D2629)</f>
        <v>0.1355581947530719</v>
      </c>
    </row>
    <row r="2631" spans="2:19" x14ac:dyDescent="0.25">
      <c r="B2631" s="3">
        <f t="shared" si="160"/>
        <v>13065</v>
      </c>
      <c r="C2631" s="14">
        <f t="shared" si="161"/>
        <v>217.75</v>
      </c>
      <c r="D2631" s="11">
        <f t="shared" si="162"/>
        <v>1138.2475985529475</v>
      </c>
      <c r="E2631" s="11">
        <f t="shared" si="163"/>
        <v>694.6755637328763</v>
      </c>
      <c r="F2631" s="11">
        <f>L2631</f>
        <v>694.6755637328763</v>
      </c>
      <c r="G2631" s="11">
        <f>P2631</f>
        <v>694.6755637328763</v>
      </c>
      <c r="H2631" s="24">
        <f>H2630+IF(Limit=Oui,MAX(0,K2630),K2630)</f>
        <v>694.6755637328763</v>
      </c>
      <c r="I2631" s="12">
        <f>Cp*RhoP/(J2631*RhoA)*dP/1000*MassivSS</f>
        <v>0.29318898248579783</v>
      </c>
      <c r="J2631" s="24">
        <f>IF(H2631&lt;600,425+0.773*H2631-1.69/1000*H2631^2+2.22/1000^2*H2631^3,IF(H2631&lt;735,666+13002/(738-H2631),IF(H2631&lt;900,545+17820/(H2631-731),650)))</f>
        <v>966.10777104713156</v>
      </c>
      <c r="K2631" s="12">
        <f>LambdaP*MassivSS/(dP/1000)/(J2631*RhoA)/(1+I2631/3)*(D2631-H2631)*DeltaT-(EXP(I2631/10)-1)*(D2631-D2630)</f>
        <v>0.13541518163408911</v>
      </c>
      <c r="L2631" s="24">
        <f>L2630+IF(Limit=Oui,MAX(0,O2630),O2630)</f>
        <v>694.6755637328763</v>
      </c>
      <c r="M2631" s="12">
        <f>Cp*RhoP/(N2631*RhoA)*dP/1000*MassivW</f>
        <v>0.29318898248579783</v>
      </c>
      <c r="N2631" s="24">
        <f>IF(L2631&lt;600,425+0.773*L2631-1.69/1000*L2631^2+2.22/1000^2*L2631^3,IF(L2631&lt;735,666+13002/(738-L2631),IF(L2631&lt;900,545+17820/(L2631-731),650)))</f>
        <v>966.10777104713156</v>
      </c>
      <c r="O2631" s="12">
        <f>LambdaP*MassivW/(dP/1000)/(N2631*RhoA)/(1+M2631/3)*(D2631-L2631)*DeltaT-(EXP(M2631/10)-1)*(D2631-D2630)</f>
        <v>0.13541518163408911</v>
      </c>
      <c r="P2631" s="24">
        <f>P2630+IF(Limit=Oui,MAX(0,S2630),S2630)</f>
        <v>694.6755637328763</v>
      </c>
      <c r="Q2631" s="12">
        <f>Cp*RhoP/(R2631*RhoA)*dP/1000*MassivSI</f>
        <v>0.29318898248579783</v>
      </c>
      <c r="R2631" s="24">
        <f>IF(P2631&lt;600,425+0.773*P2631-1.69/1000*P2631^2+2.22/1000^2*P2631^3,IF(P2631&lt;735,666+13002/(738-P2631),IF(P2631&lt;900,545+17820/(P2631-731),650)))</f>
        <v>966.10777104713156</v>
      </c>
      <c r="S2631" s="12">
        <f>LambdaP*MassivSI/(dP/1000)/(R2631*RhoA)/(1+Q2631/3)*(D2631-P2631)*DeltaT-(EXP(Q2631/10)-1)*(D2631-D2630)</f>
        <v>0.13541518163408911</v>
      </c>
    </row>
    <row r="2632" spans="2:19" x14ac:dyDescent="0.25">
      <c r="B2632" s="3">
        <f t="shared" si="160"/>
        <v>13070</v>
      </c>
      <c r="C2632" s="14">
        <f t="shared" si="161"/>
        <v>217.83333333333334</v>
      </c>
      <c r="D2632" s="11">
        <f t="shared" si="162"/>
        <v>1138.304895531182</v>
      </c>
      <c r="E2632" s="11">
        <f t="shared" si="163"/>
        <v>694.81097891451043</v>
      </c>
      <c r="F2632" s="11">
        <f>L2632</f>
        <v>694.81097891451043</v>
      </c>
      <c r="G2632" s="11">
        <f>P2632</f>
        <v>694.81097891451043</v>
      </c>
      <c r="H2632" s="24">
        <f>H2631+IF(Limit=Oui,MAX(0,K2631),K2631)</f>
        <v>694.81097891451043</v>
      </c>
      <c r="I2632" s="12">
        <f>Cp*RhoP/(J2632*RhoA)*dP/1000*MassivSS</f>
        <v>0.29290370301240115</v>
      </c>
      <c r="J2632" s="24">
        <f>IF(H2632&lt;600,425+0.773*H2632-1.69/1000*H2632^2+2.22/1000^2*H2632^3,IF(H2632&lt;735,666+13002/(738-H2632),IF(H2632&lt;900,545+17820/(H2632-731),650)))</f>
        <v>967.04873121026458</v>
      </c>
      <c r="K2632" s="12">
        <f>LambdaP*MassivSS/(dP/1000)/(J2632*RhoA)/(1+I2632/3)*(D2632-H2632)*DeltaT-(EXP(I2632/10)-1)*(D2632-D2631)</f>
        <v>0.13527183626201142</v>
      </c>
      <c r="L2632" s="24">
        <f>L2631+IF(Limit=Oui,MAX(0,O2631),O2631)</f>
        <v>694.81097891451043</v>
      </c>
      <c r="M2632" s="12">
        <f>Cp*RhoP/(N2632*RhoA)*dP/1000*MassivW</f>
        <v>0.29290370301240115</v>
      </c>
      <c r="N2632" s="24">
        <f>IF(L2632&lt;600,425+0.773*L2632-1.69/1000*L2632^2+2.22/1000^2*L2632^3,IF(L2632&lt;735,666+13002/(738-L2632),IF(L2632&lt;900,545+17820/(L2632-731),650)))</f>
        <v>967.04873121026458</v>
      </c>
      <c r="O2632" s="12">
        <f>LambdaP*MassivW/(dP/1000)/(N2632*RhoA)/(1+M2632/3)*(D2632-L2632)*DeltaT-(EXP(M2632/10)-1)*(D2632-D2631)</f>
        <v>0.13527183626201142</v>
      </c>
      <c r="P2632" s="24">
        <f>P2631+IF(Limit=Oui,MAX(0,S2631),S2631)</f>
        <v>694.81097891451043</v>
      </c>
      <c r="Q2632" s="12">
        <f>Cp*RhoP/(R2632*RhoA)*dP/1000*MassivSI</f>
        <v>0.29290370301240115</v>
      </c>
      <c r="R2632" s="24">
        <f>IF(P2632&lt;600,425+0.773*P2632-1.69/1000*P2632^2+2.22/1000^2*P2632^3,IF(P2632&lt;735,666+13002/(738-P2632),IF(P2632&lt;900,545+17820/(P2632-731),650)))</f>
        <v>967.04873121026458</v>
      </c>
      <c r="S2632" s="12">
        <f>LambdaP*MassivSI/(dP/1000)/(R2632*RhoA)/(1+Q2632/3)*(D2632-P2632)*DeltaT-(EXP(Q2632/10)-1)*(D2632-D2631)</f>
        <v>0.13527183626201142</v>
      </c>
    </row>
    <row r="2633" spans="2:19" x14ac:dyDescent="0.25">
      <c r="B2633" s="3">
        <f t="shared" si="160"/>
        <v>13075</v>
      </c>
      <c r="C2633" s="14">
        <f t="shared" si="161"/>
        <v>217.91666666666666</v>
      </c>
      <c r="D2633" s="11">
        <f t="shared" si="162"/>
        <v>1138.3621706069009</v>
      </c>
      <c r="E2633" s="11">
        <f t="shared" si="163"/>
        <v>694.94625075077249</v>
      </c>
      <c r="F2633" s="11">
        <f>L2633</f>
        <v>694.94625075077249</v>
      </c>
      <c r="G2633" s="11">
        <f>P2633</f>
        <v>694.94625075077249</v>
      </c>
      <c r="H2633" s="24">
        <f>H2632+IF(Limit=Oui,MAX(0,K2632),K2632)</f>
        <v>694.94625075077249</v>
      </c>
      <c r="I2633" s="12">
        <f>Cp*RhoP/(J2633*RhoA)*dP/1000*MassivSS</f>
        <v>0.29261749279408966</v>
      </c>
      <c r="J2633" s="24">
        <f>IF(H2633&lt;600,425+0.773*H2633-1.69/1000*H2633^2+2.22/1000^2*H2633^3,IF(H2633&lt;735,666+13002/(738-H2633),IF(H2633&lt;900,545+17820/(H2633-731),650)))</f>
        <v>967.99460503972921</v>
      </c>
      <c r="K2633" s="12">
        <f>LambdaP*MassivSS/(dP/1000)/(J2633*RhoA)/(1+I2633/3)*(D2633-H2633)*DeltaT-(EXP(I2633/10)-1)*(D2633-D2632)</f>
        <v>0.13512815723766597</v>
      </c>
      <c r="L2633" s="24">
        <f>L2632+IF(Limit=Oui,MAX(0,O2632),O2632)</f>
        <v>694.94625075077249</v>
      </c>
      <c r="M2633" s="12">
        <f>Cp*RhoP/(N2633*RhoA)*dP/1000*MassivW</f>
        <v>0.29261749279408966</v>
      </c>
      <c r="N2633" s="24">
        <f>IF(L2633&lt;600,425+0.773*L2633-1.69/1000*L2633^2+2.22/1000^2*L2633^3,IF(L2633&lt;735,666+13002/(738-L2633),IF(L2633&lt;900,545+17820/(L2633-731),650)))</f>
        <v>967.99460503972921</v>
      </c>
      <c r="O2633" s="12">
        <f>LambdaP*MassivW/(dP/1000)/(N2633*RhoA)/(1+M2633/3)*(D2633-L2633)*DeltaT-(EXP(M2633/10)-1)*(D2633-D2632)</f>
        <v>0.13512815723766597</v>
      </c>
      <c r="P2633" s="24">
        <f>P2632+IF(Limit=Oui,MAX(0,S2632),S2632)</f>
        <v>694.94625075077249</v>
      </c>
      <c r="Q2633" s="12">
        <f>Cp*RhoP/(R2633*RhoA)*dP/1000*MassivSI</f>
        <v>0.29261749279408966</v>
      </c>
      <c r="R2633" s="24">
        <f>IF(P2633&lt;600,425+0.773*P2633-1.69/1000*P2633^2+2.22/1000^2*P2633^3,IF(P2633&lt;735,666+13002/(738-P2633),IF(P2633&lt;900,545+17820/(P2633-731),650)))</f>
        <v>967.99460503972921</v>
      </c>
      <c r="S2633" s="12">
        <f>LambdaP*MassivSI/(dP/1000)/(R2633*RhoA)/(1+Q2633/3)*(D2633-P2633)*DeltaT-(EXP(Q2633/10)-1)*(D2633-D2632)</f>
        <v>0.13512815723766597</v>
      </c>
    </row>
    <row r="2634" spans="2:19" x14ac:dyDescent="0.25">
      <c r="B2634" s="3">
        <f t="shared" si="160"/>
        <v>13080</v>
      </c>
      <c r="C2634" s="14">
        <f t="shared" si="161"/>
        <v>218</v>
      </c>
      <c r="D2634" s="11">
        <f t="shared" si="162"/>
        <v>1138.4194237968434</v>
      </c>
      <c r="E2634" s="11">
        <f t="shared" si="163"/>
        <v>695.08137890801015</v>
      </c>
      <c r="F2634" s="11">
        <f>L2634</f>
        <v>695.08137890801015</v>
      </c>
      <c r="G2634" s="11">
        <f>P2634</f>
        <v>695.08137890801015</v>
      </c>
      <c r="H2634" s="24">
        <f>H2633+IF(Limit=Oui,MAX(0,K2633),K2633)</f>
        <v>695.08137890801015</v>
      </c>
      <c r="I2634" s="12">
        <f>Cp*RhoP/(J2634*RhoA)*dP/1000*MassivSS</f>
        <v>0.29233034846348172</v>
      </c>
      <c r="J2634" s="24">
        <f>IF(H2634&lt;600,425+0.773*H2634-1.69/1000*H2634^2+2.22/1000^2*H2634^3,IF(H2634&lt;735,666+13002/(738-H2634),IF(H2634&lt;900,545+17820/(H2634-731),650)))</f>
        <v>968.94542716393653</v>
      </c>
      <c r="K2634" s="12">
        <f>LambdaP*MassivSS/(dP/1000)/(J2634*RhoA)/(1+I2634/3)*(D2634-H2634)*DeltaT-(EXP(I2634/10)-1)*(D2634-D2633)</f>
        <v>0.13498414315748461</v>
      </c>
      <c r="L2634" s="24">
        <f>L2633+IF(Limit=Oui,MAX(0,O2633),O2633)</f>
        <v>695.08137890801015</v>
      </c>
      <c r="M2634" s="12">
        <f>Cp*RhoP/(N2634*RhoA)*dP/1000*MassivW</f>
        <v>0.29233034846348172</v>
      </c>
      <c r="N2634" s="24">
        <f>IF(L2634&lt;600,425+0.773*L2634-1.69/1000*L2634^2+2.22/1000^2*L2634^3,IF(L2634&lt;735,666+13002/(738-L2634),IF(L2634&lt;900,545+17820/(L2634-731),650)))</f>
        <v>968.94542716393653</v>
      </c>
      <c r="O2634" s="12">
        <f>LambdaP*MassivW/(dP/1000)/(N2634*RhoA)/(1+M2634/3)*(D2634-L2634)*DeltaT-(EXP(M2634/10)-1)*(D2634-D2633)</f>
        <v>0.13498414315748461</v>
      </c>
      <c r="P2634" s="24">
        <f>P2633+IF(Limit=Oui,MAX(0,S2633),S2633)</f>
        <v>695.08137890801015</v>
      </c>
      <c r="Q2634" s="12">
        <f>Cp*RhoP/(R2634*RhoA)*dP/1000*MassivSI</f>
        <v>0.29233034846348172</v>
      </c>
      <c r="R2634" s="24">
        <f>IF(P2634&lt;600,425+0.773*P2634-1.69/1000*P2634^2+2.22/1000^2*P2634^3,IF(P2634&lt;735,666+13002/(738-P2634),IF(P2634&lt;900,545+17820/(P2634-731),650)))</f>
        <v>968.94542716393653</v>
      </c>
      <c r="S2634" s="12">
        <f>LambdaP*MassivSI/(dP/1000)/(R2634*RhoA)/(1+Q2634/3)*(D2634-P2634)*DeltaT-(EXP(Q2634/10)-1)*(D2634-D2633)</f>
        <v>0.13498414315748461</v>
      </c>
    </row>
    <row r="2635" spans="2:19" x14ac:dyDescent="0.25">
      <c r="B2635" s="3">
        <f t="shared" si="160"/>
        <v>13085</v>
      </c>
      <c r="C2635" s="14">
        <f t="shared" si="161"/>
        <v>218.08333333333334</v>
      </c>
      <c r="D2635" s="11">
        <f t="shared" si="162"/>
        <v>1138.476655117729</v>
      </c>
      <c r="E2635" s="11">
        <f t="shared" si="163"/>
        <v>695.2163630511676</v>
      </c>
      <c r="F2635" s="11">
        <f>L2635</f>
        <v>695.2163630511676</v>
      </c>
      <c r="G2635" s="11">
        <f>P2635</f>
        <v>695.2163630511676</v>
      </c>
      <c r="H2635" s="24">
        <f>H2634+IF(Limit=Oui,MAX(0,K2634),K2634)</f>
        <v>695.2163630511676</v>
      </c>
      <c r="I2635" s="12">
        <f>Cp*RhoP/(J2635*RhoA)*dP/1000*MassivSS</f>
        <v>0.29204226664603422</v>
      </c>
      <c r="J2635" s="24">
        <f>IF(H2635&lt;600,425+0.773*H2635-1.69/1000*H2635^2+2.22/1000^2*H2635^3,IF(H2635&lt;735,666+13002/(738-H2635),IF(H2635&lt;900,545+17820/(H2635-731),650)))</f>
        <v>969.90123250975364</v>
      </c>
      <c r="K2635" s="12">
        <f>LambdaP*MassivSS/(dP/1000)/(J2635*RhoA)/(1+I2635/3)*(D2635-H2635)*DeltaT-(EXP(I2635/10)-1)*(D2635-D2634)</f>
        <v>0.13483979261361873</v>
      </c>
      <c r="L2635" s="24">
        <f>L2634+IF(Limit=Oui,MAX(0,O2634),O2634)</f>
        <v>695.2163630511676</v>
      </c>
      <c r="M2635" s="12">
        <f>Cp*RhoP/(N2635*RhoA)*dP/1000*MassivW</f>
        <v>0.29204226664603422</v>
      </c>
      <c r="N2635" s="24">
        <f>IF(L2635&lt;600,425+0.773*L2635-1.69/1000*L2635^2+2.22/1000^2*L2635^3,IF(L2635&lt;735,666+13002/(738-L2635),IF(L2635&lt;900,545+17820/(L2635-731),650)))</f>
        <v>969.90123250975364</v>
      </c>
      <c r="O2635" s="12">
        <f>LambdaP*MassivW/(dP/1000)/(N2635*RhoA)/(1+M2635/3)*(D2635-L2635)*DeltaT-(EXP(M2635/10)-1)*(D2635-D2634)</f>
        <v>0.13483979261361873</v>
      </c>
      <c r="P2635" s="24">
        <f>P2634+IF(Limit=Oui,MAX(0,S2634),S2634)</f>
        <v>695.2163630511676</v>
      </c>
      <c r="Q2635" s="12">
        <f>Cp*RhoP/(R2635*RhoA)*dP/1000*MassivSI</f>
        <v>0.29204226664603422</v>
      </c>
      <c r="R2635" s="24">
        <f>IF(P2635&lt;600,425+0.773*P2635-1.69/1000*P2635^2+2.22/1000^2*P2635^3,IF(P2635&lt;735,666+13002/(738-P2635),IF(P2635&lt;900,545+17820/(P2635-731),650)))</f>
        <v>969.90123250975364</v>
      </c>
      <c r="S2635" s="12">
        <f>LambdaP*MassivSI/(dP/1000)/(R2635*RhoA)/(1+Q2635/3)*(D2635-P2635)*DeltaT-(EXP(Q2635/10)-1)*(D2635-D2634)</f>
        <v>0.13483979261361873</v>
      </c>
    </row>
    <row r="2636" spans="2:19" x14ac:dyDescent="0.25">
      <c r="B2636" s="3">
        <f t="shared" si="160"/>
        <v>13090</v>
      </c>
      <c r="C2636" s="14">
        <f t="shared" si="161"/>
        <v>218.16666666666666</v>
      </c>
      <c r="D2636" s="11">
        <f t="shared" si="162"/>
        <v>1138.5338645862578</v>
      </c>
      <c r="E2636" s="11">
        <f t="shared" si="163"/>
        <v>695.35120284378127</v>
      </c>
      <c r="F2636" s="11">
        <f>L2636</f>
        <v>695.35120284378127</v>
      </c>
      <c r="G2636" s="11">
        <f>P2636</f>
        <v>695.35120284378127</v>
      </c>
      <c r="H2636" s="24">
        <f>H2635+IF(Limit=Oui,MAX(0,K2635),K2635)</f>
        <v>695.35120284378127</v>
      </c>
      <c r="I2636" s="12">
        <f>Cp*RhoP/(J2636*RhoA)*dP/1000*MassivSS</f>
        <v>0.29175324396013569</v>
      </c>
      <c r="J2636" s="24">
        <f>IF(H2636&lt;600,425+0.773*H2636-1.69/1000*H2636^2+2.22/1000^2*H2636^3,IF(H2636&lt;735,666+13002/(738-H2636),IF(H2636&lt;900,545+17820/(H2636-731),650)))</f>
        <v>970.86205630547647</v>
      </c>
      <c r="K2636" s="12">
        <f>LambdaP*MassivSS/(dP/1000)/(J2636*RhoA)/(1+I2636/3)*(D2636-H2636)*DeltaT-(EXP(I2636/10)-1)*(D2636-D2635)</f>
        <v>0.13469510419394104</v>
      </c>
      <c r="L2636" s="24">
        <f>L2635+IF(Limit=Oui,MAX(0,O2635),O2635)</f>
        <v>695.35120284378127</v>
      </c>
      <c r="M2636" s="12">
        <f>Cp*RhoP/(N2636*RhoA)*dP/1000*MassivW</f>
        <v>0.29175324396013569</v>
      </c>
      <c r="N2636" s="24">
        <f>IF(L2636&lt;600,425+0.773*L2636-1.69/1000*L2636^2+2.22/1000^2*L2636^3,IF(L2636&lt;735,666+13002/(738-L2636),IF(L2636&lt;900,545+17820/(L2636-731),650)))</f>
        <v>970.86205630547647</v>
      </c>
      <c r="O2636" s="12">
        <f>LambdaP*MassivW/(dP/1000)/(N2636*RhoA)/(1+M2636/3)*(D2636-L2636)*DeltaT-(EXP(M2636/10)-1)*(D2636-D2635)</f>
        <v>0.13469510419394104</v>
      </c>
      <c r="P2636" s="24">
        <f>P2635+IF(Limit=Oui,MAX(0,S2635),S2635)</f>
        <v>695.35120284378127</v>
      </c>
      <c r="Q2636" s="12">
        <f>Cp*RhoP/(R2636*RhoA)*dP/1000*MassivSI</f>
        <v>0.29175324396013569</v>
      </c>
      <c r="R2636" s="24">
        <f>IF(P2636&lt;600,425+0.773*P2636-1.69/1000*P2636^2+2.22/1000^2*P2636^3,IF(P2636&lt;735,666+13002/(738-P2636),IF(P2636&lt;900,545+17820/(P2636-731),650)))</f>
        <v>970.86205630547647</v>
      </c>
      <c r="S2636" s="12">
        <f>LambdaP*MassivSI/(dP/1000)/(R2636*RhoA)/(1+Q2636/3)*(D2636-P2636)*DeltaT-(EXP(Q2636/10)-1)*(D2636-D2635)</f>
        <v>0.13469510419394104</v>
      </c>
    </row>
    <row r="2637" spans="2:19" x14ac:dyDescent="0.25">
      <c r="B2637" s="3">
        <f t="shared" si="160"/>
        <v>13095</v>
      </c>
      <c r="C2637" s="14">
        <f t="shared" si="161"/>
        <v>218.25</v>
      </c>
      <c r="D2637" s="11">
        <f t="shared" si="162"/>
        <v>1138.5910522191109</v>
      </c>
      <c r="E2637" s="11">
        <f t="shared" si="163"/>
        <v>695.48589794797522</v>
      </c>
      <c r="F2637" s="11">
        <f>L2637</f>
        <v>695.48589794797522</v>
      </c>
      <c r="G2637" s="11">
        <f>P2637</f>
        <v>695.48589794797522</v>
      </c>
      <c r="H2637" s="24">
        <f>H2636+IF(Limit=Oui,MAX(0,K2636),K2636)</f>
        <v>695.48589794797522</v>
      </c>
      <c r="I2637" s="12">
        <f>Cp*RhoP/(J2637*RhoA)*dP/1000*MassivSS</f>
        <v>0.29146327701720121</v>
      </c>
      <c r="J2637" s="24">
        <f>IF(H2637&lt;600,425+0.773*H2637-1.69/1000*H2637^2+2.22/1000^2*H2637^3,IF(H2637&lt;735,666+13002/(738-H2637),IF(H2637&lt;900,545+17820/(H2637-731),650)))</f>
        <v>971.82793408383338</v>
      </c>
      <c r="K2637" s="12">
        <f>LambdaP*MassivSS/(dP/1000)/(J2637*RhoA)/(1+I2637/3)*(D2637-H2637)*DeltaT-(EXP(I2637/10)-1)*(D2637-D2636)</f>
        <v>0.13455007648202236</v>
      </c>
      <c r="L2637" s="24">
        <f>L2636+IF(Limit=Oui,MAX(0,O2636),O2636)</f>
        <v>695.48589794797522</v>
      </c>
      <c r="M2637" s="12">
        <f>Cp*RhoP/(N2637*RhoA)*dP/1000*MassivW</f>
        <v>0.29146327701720121</v>
      </c>
      <c r="N2637" s="24">
        <f>IF(L2637&lt;600,425+0.773*L2637-1.69/1000*L2637^2+2.22/1000^2*L2637^3,IF(L2637&lt;735,666+13002/(738-L2637),IF(L2637&lt;900,545+17820/(L2637-731),650)))</f>
        <v>971.82793408383338</v>
      </c>
      <c r="O2637" s="12">
        <f>LambdaP*MassivW/(dP/1000)/(N2637*RhoA)/(1+M2637/3)*(D2637-L2637)*DeltaT-(EXP(M2637/10)-1)*(D2637-D2636)</f>
        <v>0.13455007648202236</v>
      </c>
      <c r="P2637" s="24">
        <f>P2636+IF(Limit=Oui,MAX(0,S2636),S2636)</f>
        <v>695.48589794797522</v>
      </c>
      <c r="Q2637" s="12">
        <f>Cp*RhoP/(R2637*RhoA)*dP/1000*MassivSI</f>
        <v>0.29146327701720121</v>
      </c>
      <c r="R2637" s="24">
        <f>IF(P2637&lt;600,425+0.773*P2637-1.69/1000*P2637^2+2.22/1000^2*P2637^3,IF(P2637&lt;735,666+13002/(738-P2637),IF(P2637&lt;900,545+17820/(P2637-731),650)))</f>
        <v>971.82793408383338</v>
      </c>
      <c r="S2637" s="12">
        <f>LambdaP*MassivSI/(dP/1000)/(R2637*RhoA)/(1+Q2637/3)*(D2637-P2637)*DeltaT-(EXP(Q2637/10)-1)*(D2637-D2636)</f>
        <v>0.13455007648202236</v>
      </c>
    </row>
    <row r="2638" spans="2:19" x14ac:dyDescent="0.25">
      <c r="B2638" s="3">
        <f t="shared" si="160"/>
        <v>13100</v>
      </c>
      <c r="C2638" s="14">
        <f t="shared" si="161"/>
        <v>218.33333333333334</v>
      </c>
      <c r="D2638" s="11">
        <f t="shared" si="162"/>
        <v>1138.648218032951</v>
      </c>
      <c r="E2638" s="11">
        <f t="shared" si="163"/>
        <v>695.62044802445723</v>
      </c>
      <c r="F2638" s="11">
        <f>L2638</f>
        <v>695.62044802445723</v>
      </c>
      <c r="G2638" s="11">
        <f>P2638</f>
        <v>695.62044802445723</v>
      </c>
      <c r="H2638" s="24">
        <f>H2637+IF(Limit=Oui,MAX(0,K2637),K2637)</f>
        <v>695.62044802445723</v>
      </c>
      <c r="I2638" s="12">
        <f>Cp*RhoP/(J2638*RhoA)*dP/1000*MassivSS</f>
        <v>0.29117236242176842</v>
      </c>
      <c r="J2638" s="24">
        <f>IF(H2638&lt;600,425+0.773*H2638-1.69/1000*H2638^2+2.22/1000^2*H2638^3,IF(H2638&lt;735,666+13002/(738-H2638),IF(H2638&lt;900,545+17820/(H2638-731),650)))</f>
        <v>972.79890168502607</v>
      </c>
      <c r="K2638" s="12">
        <f>LambdaP*MassivSS/(dP/1000)/(J2638*RhoA)/(1+I2638/3)*(D2638-H2638)*DeltaT-(EXP(I2638/10)-1)*(D2638-D2637)</f>
        <v>0.13440470805718799</v>
      </c>
      <c r="L2638" s="24">
        <f>L2637+IF(Limit=Oui,MAX(0,O2637),O2637)</f>
        <v>695.62044802445723</v>
      </c>
      <c r="M2638" s="12">
        <f>Cp*RhoP/(N2638*RhoA)*dP/1000*MassivW</f>
        <v>0.29117236242176842</v>
      </c>
      <c r="N2638" s="24">
        <f>IF(L2638&lt;600,425+0.773*L2638-1.69/1000*L2638^2+2.22/1000^2*L2638^3,IF(L2638&lt;735,666+13002/(738-L2638),IF(L2638&lt;900,545+17820/(L2638-731),650)))</f>
        <v>972.79890168502607</v>
      </c>
      <c r="O2638" s="12">
        <f>LambdaP*MassivW/(dP/1000)/(N2638*RhoA)/(1+M2638/3)*(D2638-L2638)*DeltaT-(EXP(M2638/10)-1)*(D2638-D2637)</f>
        <v>0.13440470805718799</v>
      </c>
      <c r="P2638" s="24">
        <f>P2637+IF(Limit=Oui,MAX(0,S2637),S2637)</f>
        <v>695.62044802445723</v>
      </c>
      <c r="Q2638" s="12">
        <f>Cp*RhoP/(R2638*RhoA)*dP/1000*MassivSI</f>
        <v>0.29117236242176842</v>
      </c>
      <c r="R2638" s="24">
        <f>IF(P2638&lt;600,425+0.773*P2638-1.69/1000*P2638^2+2.22/1000^2*P2638^3,IF(P2638&lt;735,666+13002/(738-P2638),IF(P2638&lt;900,545+17820/(P2638-731),650)))</f>
        <v>972.79890168502607</v>
      </c>
      <c r="S2638" s="12">
        <f>LambdaP*MassivSI/(dP/1000)/(R2638*RhoA)/(1+Q2638/3)*(D2638-P2638)*DeltaT-(EXP(Q2638/10)-1)*(D2638-D2637)</f>
        <v>0.13440470805718799</v>
      </c>
    </row>
    <row r="2639" spans="2:19" x14ac:dyDescent="0.25">
      <c r="B2639" s="3">
        <f t="shared" si="160"/>
        <v>13105</v>
      </c>
      <c r="C2639" s="14">
        <f t="shared" si="161"/>
        <v>218.41666666666666</v>
      </c>
      <c r="D2639" s="11">
        <f t="shared" si="162"/>
        <v>1138.7053620444203</v>
      </c>
      <c r="E2639" s="11">
        <f t="shared" si="163"/>
        <v>695.75485273251445</v>
      </c>
      <c r="F2639" s="11">
        <f>L2639</f>
        <v>695.75485273251445</v>
      </c>
      <c r="G2639" s="11">
        <f>P2639</f>
        <v>695.75485273251445</v>
      </c>
      <c r="H2639" s="24">
        <f>H2638+IF(Limit=Oui,MAX(0,K2638),K2638)</f>
        <v>695.75485273251445</v>
      </c>
      <c r="I2639" s="12">
        <f>Cp*RhoP/(J2639*RhoA)*dP/1000*MassivSS</f>
        <v>0.290880496771597</v>
      </c>
      <c r="J2639" s="24">
        <f>IF(H2639&lt;600,425+0.773*H2639-1.69/1000*H2639^2+2.22/1000^2*H2639^3,IF(H2639&lt;735,666+13002/(738-H2639),IF(H2639&lt;900,545+17820/(H2639-731),650)))</f>
        <v>973.77499525980193</v>
      </c>
      <c r="K2639" s="12">
        <f>LambdaP*MassivSS/(dP/1000)/(J2639*RhoA)/(1+I2639/3)*(D2639-H2639)*DeltaT-(EXP(I2639/10)-1)*(D2639-D2638)</f>
        <v>0.13425899749459605</v>
      </c>
      <c r="L2639" s="24">
        <f>L2638+IF(Limit=Oui,MAX(0,O2638),O2638)</f>
        <v>695.75485273251445</v>
      </c>
      <c r="M2639" s="12">
        <f>Cp*RhoP/(N2639*RhoA)*dP/1000*MassivW</f>
        <v>0.290880496771597</v>
      </c>
      <c r="N2639" s="24">
        <f>IF(L2639&lt;600,425+0.773*L2639-1.69/1000*L2639^2+2.22/1000^2*L2639^3,IF(L2639&lt;735,666+13002/(738-L2639),IF(L2639&lt;900,545+17820/(L2639-731),650)))</f>
        <v>973.77499525980193</v>
      </c>
      <c r="O2639" s="12">
        <f>LambdaP*MassivW/(dP/1000)/(N2639*RhoA)/(1+M2639/3)*(D2639-L2639)*DeltaT-(EXP(M2639/10)-1)*(D2639-D2638)</f>
        <v>0.13425899749459605</v>
      </c>
      <c r="P2639" s="24">
        <f>P2638+IF(Limit=Oui,MAX(0,S2638),S2638)</f>
        <v>695.75485273251445</v>
      </c>
      <c r="Q2639" s="12">
        <f>Cp*RhoP/(R2639*RhoA)*dP/1000*MassivSI</f>
        <v>0.290880496771597</v>
      </c>
      <c r="R2639" s="24">
        <f>IF(P2639&lt;600,425+0.773*P2639-1.69/1000*P2639^2+2.22/1000^2*P2639^3,IF(P2639&lt;735,666+13002/(738-P2639),IF(P2639&lt;900,545+17820/(P2639-731),650)))</f>
        <v>973.77499525980193</v>
      </c>
      <c r="S2639" s="12">
        <f>LambdaP*MassivSI/(dP/1000)/(R2639*RhoA)/(1+Q2639/3)*(D2639-P2639)*DeltaT-(EXP(Q2639/10)-1)*(D2639-D2638)</f>
        <v>0.13425899749459605</v>
      </c>
    </row>
    <row r="2640" spans="2:19" x14ac:dyDescent="0.25">
      <c r="B2640" s="3">
        <f t="shared" si="160"/>
        <v>13110</v>
      </c>
      <c r="C2640" s="14">
        <f t="shared" si="161"/>
        <v>218.5</v>
      </c>
      <c r="D2640" s="11">
        <f t="shared" si="162"/>
        <v>1138.7624842701432</v>
      </c>
      <c r="E2640" s="11">
        <f t="shared" si="163"/>
        <v>695.88911173000906</v>
      </c>
      <c r="F2640" s="11">
        <f>L2640</f>
        <v>695.88911173000906</v>
      </c>
      <c r="G2640" s="11">
        <f>P2640</f>
        <v>695.88911173000906</v>
      </c>
      <c r="H2640" s="24">
        <f>H2639+IF(Limit=Oui,MAX(0,K2639),K2639)</f>
        <v>695.88911173000906</v>
      </c>
      <c r="I2640" s="12">
        <f>Cp*RhoP/(J2640*RhoA)*dP/1000*MassivSS</f>
        <v>0.29058767665777019</v>
      </c>
      <c r="J2640" s="24">
        <f>IF(H2640&lt;600,425+0.773*H2640-1.69/1000*H2640^2+2.22/1000^2*H2640^3,IF(H2640&lt;735,666+13002/(738-H2640),IF(H2640&lt;900,545+17820/(H2640-731),650)))</f>
        <v>974.75625127255944</v>
      </c>
      <c r="K2640" s="12">
        <f>LambdaP*MassivSS/(dP/1000)/(J2640*RhoA)/(1+I2640/3)*(D2640-H2640)*DeltaT-(EXP(I2640/10)-1)*(D2640-D2639)</f>
        <v>0.13411294336512924</v>
      </c>
      <c r="L2640" s="24">
        <f>L2639+IF(Limit=Oui,MAX(0,O2639),O2639)</f>
        <v>695.88911173000906</v>
      </c>
      <c r="M2640" s="12">
        <f>Cp*RhoP/(N2640*RhoA)*dP/1000*MassivW</f>
        <v>0.29058767665777019</v>
      </c>
      <c r="N2640" s="24">
        <f>IF(L2640&lt;600,425+0.773*L2640-1.69/1000*L2640^2+2.22/1000^2*L2640^3,IF(L2640&lt;735,666+13002/(738-L2640),IF(L2640&lt;900,545+17820/(L2640-731),650)))</f>
        <v>974.75625127255944</v>
      </c>
      <c r="O2640" s="12">
        <f>LambdaP*MassivW/(dP/1000)/(N2640*RhoA)/(1+M2640/3)*(D2640-L2640)*DeltaT-(EXP(M2640/10)-1)*(D2640-D2639)</f>
        <v>0.13411294336512924</v>
      </c>
      <c r="P2640" s="24">
        <f>P2639+IF(Limit=Oui,MAX(0,S2639),S2639)</f>
        <v>695.88911173000906</v>
      </c>
      <c r="Q2640" s="12">
        <f>Cp*RhoP/(R2640*RhoA)*dP/1000*MassivSI</f>
        <v>0.29058767665777019</v>
      </c>
      <c r="R2640" s="24">
        <f>IF(P2640&lt;600,425+0.773*P2640-1.69/1000*P2640^2+2.22/1000^2*P2640^3,IF(P2640&lt;735,666+13002/(738-P2640),IF(P2640&lt;900,545+17820/(P2640-731),650)))</f>
        <v>974.75625127255944</v>
      </c>
      <c r="S2640" s="12">
        <f>LambdaP*MassivSI/(dP/1000)/(R2640*RhoA)/(1+Q2640/3)*(D2640-P2640)*DeltaT-(EXP(Q2640/10)-1)*(D2640-D2639)</f>
        <v>0.13411294336512924</v>
      </c>
    </row>
    <row r="2641" spans="2:19" x14ac:dyDescent="0.25">
      <c r="B2641" s="3">
        <f t="shared" si="160"/>
        <v>13115</v>
      </c>
      <c r="C2641" s="14">
        <f t="shared" si="161"/>
        <v>218.58333333333334</v>
      </c>
      <c r="D2641" s="11">
        <f t="shared" si="162"/>
        <v>1138.8195847267248</v>
      </c>
      <c r="E2641" s="11">
        <f t="shared" si="163"/>
        <v>696.02322467337422</v>
      </c>
      <c r="F2641" s="11">
        <f>L2641</f>
        <v>696.02322467337422</v>
      </c>
      <c r="G2641" s="11">
        <f>P2641</f>
        <v>696.02322467337422</v>
      </c>
      <c r="H2641" s="24">
        <f>H2640+IF(Limit=Oui,MAX(0,K2640),K2640)</f>
        <v>696.02322467337422</v>
      </c>
      <c r="I2641" s="12">
        <f>Cp*RhoP/(J2641*RhoA)*dP/1000*MassivSS</f>
        <v>0.29029389866479821</v>
      </c>
      <c r="J2641" s="24">
        <f>IF(H2641&lt;600,425+0.773*H2641-1.69/1000*H2641^2+2.22/1000^2*H2641^3,IF(H2641&lt;735,666+13002/(738-H2641),IF(H2641&lt;900,545+17820/(H2641-731),650)))</f>
        <v>975.7427065044908</v>
      </c>
      <c r="K2641" s="12">
        <f>LambdaP*MassivSS/(dP/1000)/(J2641*RhoA)/(1+I2641/3)*(D2641-H2641)*DeltaT-(EXP(I2641/10)-1)*(D2641-D2640)</f>
        <v>0.13396654423554799</v>
      </c>
      <c r="L2641" s="24">
        <f>L2640+IF(Limit=Oui,MAX(0,O2640),O2640)</f>
        <v>696.02322467337422</v>
      </c>
      <c r="M2641" s="12">
        <f>Cp*RhoP/(N2641*RhoA)*dP/1000*MassivW</f>
        <v>0.29029389866479821</v>
      </c>
      <c r="N2641" s="24">
        <f>IF(L2641&lt;600,425+0.773*L2641-1.69/1000*L2641^2+2.22/1000^2*L2641^3,IF(L2641&lt;735,666+13002/(738-L2641),IF(L2641&lt;900,545+17820/(L2641-731),650)))</f>
        <v>975.7427065044908</v>
      </c>
      <c r="O2641" s="12">
        <f>LambdaP*MassivW/(dP/1000)/(N2641*RhoA)/(1+M2641/3)*(D2641-L2641)*DeltaT-(EXP(M2641/10)-1)*(D2641-D2640)</f>
        <v>0.13396654423554799</v>
      </c>
      <c r="P2641" s="24">
        <f>P2640+IF(Limit=Oui,MAX(0,S2640),S2640)</f>
        <v>696.02322467337422</v>
      </c>
      <c r="Q2641" s="12">
        <f>Cp*RhoP/(R2641*RhoA)*dP/1000*MassivSI</f>
        <v>0.29029389866479821</v>
      </c>
      <c r="R2641" s="24">
        <f>IF(P2641&lt;600,425+0.773*P2641-1.69/1000*P2641^2+2.22/1000^2*P2641^3,IF(P2641&lt;735,666+13002/(738-P2641),IF(P2641&lt;900,545+17820/(P2641-731),650)))</f>
        <v>975.7427065044908</v>
      </c>
      <c r="S2641" s="12">
        <f>LambdaP*MassivSI/(dP/1000)/(R2641*RhoA)/(1+Q2641/3)*(D2641-P2641)*DeltaT-(EXP(Q2641/10)-1)*(D2641-D2640)</f>
        <v>0.13396654423554799</v>
      </c>
    </row>
    <row r="2642" spans="2:19" x14ac:dyDescent="0.25">
      <c r="B2642" s="3">
        <f t="shared" si="160"/>
        <v>13120</v>
      </c>
      <c r="C2642" s="14">
        <f t="shared" si="161"/>
        <v>218.66666666666666</v>
      </c>
      <c r="D2642" s="11">
        <f t="shared" si="162"/>
        <v>1138.876663430751</v>
      </c>
      <c r="E2642" s="11">
        <f t="shared" si="163"/>
        <v>696.15719121760981</v>
      </c>
      <c r="F2642" s="11">
        <f>L2642</f>
        <v>696.15719121760981</v>
      </c>
      <c r="G2642" s="11">
        <f>P2642</f>
        <v>696.15719121760981</v>
      </c>
      <c r="H2642" s="24">
        <f>H2641+IF(Limit=Oui,MAX(0,K2641),K2641)</f>
        <v>696.15719121760981</v>
      </c>
      <c r="I2642" s="12">
        <f>Cp*RhoP/(J2642*RhoA)*dP/1000*MassivSS</f>
        <v>0.28999915937072507</v>
      </c>
      <c r="J2642" s="24">
        <f>IF(H2642&lt;600,425+0.773*H2642-1.69/1000*H2642^2+2.22/1000^2*H2642^3,IF(H2642&lt;735,666+13002/(738-H2642),IF(H2642&lt;900,545+17820/(H2642-731),650)))</f>
        <v>976.73439805675696</v>
      </c>
      <c r="K2642" s="12">
        <f>LambdaP*MassivSS/(dP/1000)/(J2642*RhoA)/(1+I2642/3)*(D2642-H2642)*DeltaT-(EXP(I2642/10)-1)*(D2642-D2641)</f>
        <v>0.13381979866846383</v>
      </c>
      <c r="L2642" s="24">
        <f>L2641+IF(Limit=Oui,MAX(0,O2641),O2641)</f>
        <v>696.15719121760981</v>
      </c>
      <c r="M2642" s="12">
        <f>Cp*RhoP/(N2642*RhoA)*dP/1000*MassivW</f>
        <v>0.28999915937072507</v>
      </c>
      <c r="N2642" s="24">
        <f>IF(L2642&lt;600,425+0.773*L2642-1.69/1000*L2642^2+2.22/1000^2*L2642^3,IF(L2642&lt;735,666+13002/(738-L2642),IF(L2642&lt;900,545+17820/(L2642-731),650)))</f>
        <v>976.73439805675696</v>
      </c>
      <c r="O2642" s="12">
        <f>LambdaP*MassivW/(dP/1000)/(N2642*RhoA)/(1+M2642/3)*(D2642-L2642)*DeltaT-(EXP(M2642/10)-1)*(D2642-D2641)</f>
        <v>0.13381979866846383</v>
      </c>
      <c r="P2642" s="24">
        <f>P2641+IF(Limit=Oui,MAX(0,S2641),S2641)</f>
        <v>696.15719121760981</v>
      </c>
      <c r="Q2642" s="12">
        <f>Cp*RhoP/(R2642*RhoA)*dP/1000*MassivSI</f>
        <v>0.28999915937072507</v>
      </c>
      <c r="R2642" s="24">
        <f>IF(P2642&lt;600,425+0.773*P2642-1.69/1000*P2642^2+2.22/1000^2*P2642^3,IF(P2642&lt;735,666+13002/(738-P2642),IF(P2642&lt;900,545+17820/(P2642-731),650)))</f>
        <v>976.73439805675696</v>
      </c>
      <c r="S2642" s="12">
        <f>LambdaP*MassivSI/(dP/1000)/(R2642*RhoA)/(1+Q2642/3)*(D2642-P2642)*DeltaT-(EXP(Q2642/10)-1)*(D2642-D2641)</f>
        <v>0.13381979866846383</v>
      </c>
    </row>
    <row r="2643" spans="2:19" x14ac:dyDescent="0.25">
      <c r="B2643" s="3">
        <f t="shared" ref="B2643:B2706" si="164">B2642+DeltaT</f>
        <v>13125</v>
      </c>
      <c r="C2643" s="14">
        <f t="shared" ref="C2643:C2706" si="165">B2643/60</f>
        <v>218.75</v>
      </c>
      <c r="D2643" s="11">
        <f t="shared" ref="D2643:D2706" si="166">20+345*LOG(8*C2643+1,10)</f>
        <v>1138.9337203987889</v>
      </c>
      <c r="E2643" s="11">
        <f t="shared" ref="E2643:E2706" si="167">H2643</f>
        <v>696.29101101627828</v>
      </c>
      <c r="F2643" s="11">
        <f>L2643</f>
        <v>696.29101101627828</v>
      </c>
      <c r="G2643" s="11">
        <f>P2643</f>
        <v>696.29101101627828</v>
      </c>
      <c r="H2643" s="24">
        <f>H2642+IF(Limit=Oui,MAX(0,K2642),K2642)</f>
        <v>696.29101101627828</v>
      </c>
      <c r="I2643" s="12">
        <f>Cp*RhoP/(J2643*RhoA)*dP/1000*MassivSS</f>
        <v>0.28970345534723607</v>
      </c>
      <c r="J2643" s="24">
        <f>IF(H2643&lt;600,425+0.773*H2643-1.69/1000*H2643^2+2.22/1000^2*H2643^3,IF(H2643&lt;735,666+13002/(738-H2643),IF(H2643&lt;900,545+17820/(H2643-731),650)))</f>
        <v>977.73136335369941</v>
      </c>
      <c r="K2643" s="12">
        <f>LambdaP*MassivSS/(dP/1000)/(J2643*RhoA)/(1+I2643/3)*(D2643-H2643)*DeltaT-(EXP(I2643/10)-1)*(D2643-D2642)</f>
        <v>0.13367270522237429</v>
      </c>
      <c r="L2643" s="24">
        <f>L2642+IF(Limit=Oui,MAX(0,O2642),O2642)</f>
        <v>696.29101101627828</v>
      </c>
      <c r="M2643" s="12">
        <f>Cp*RhoP/(N2643*RhoA)*dP/1000*MassivW</f>
        <v>0.28970345534723607</v>
      </c>
      <c r="N2643" s="24">
        <f>IF(L2643&lt;600,425+0.773*L2643-1.69/1000*L2643^2+2.22/1000^2*L2643^3,IF(L2643&lt;735,666+13002/(738-L2643),IF(L2643&lt;900,545+17820/(L2643-731),650)))</f>
        <v>977.73136335369941</v>
      </c>
      <c r="O2643" s="12">
        <f>LambdaP*MassivW/(dP/1000)/(N2643*RhoA)/(1+M2643/3)*(D2643-L2643)*DeltaT-(EXP(M2643/10)-1)*(D2643-D2642)</f>
        <v>0.13367270522237429</v>
      </c>
      <c r="P2643" s="24">
        <f>P2642+IF(Limit=Oui,MAX(0,S2642),S2642)</f>
        <v>696.29101101627828</v>
      </c>
      <c r="Q2643" s="12">
        <f>Cp*RhoP/(R2643*RhoA)*dP/1000*MassivSI</f>
        <v>0.28970345534723607</v>
      </c>
      <c r="R2643" s="24">
        <f>IF(P2643&lt;600,425+0.773*P2643-1.69/1000*P2643^2+2.22/1000^2*P2643^3,IF(P2643&lt;735,666+13002/(738-P2643),IF(P2643&lt;900,545+17820/(P2643-731),650)))</f>
        <v>977.73136335369941</v>
      </c>
      <c r="S2643" s="12">
        <f>LambdaP*MassivSI/(dP/1000)/(R2643*RhoA)/(1+Q2643/3)*(D2643-P2643)*DeltaT-(EXP(Q2643/10)-1)*(D2643-D2642)</f>
        <v>0.13367270522237429</v>
      </c>
    </row>
    <row r="2644" spans="2:19" x14ac:dyDescent="0.25">
      <c r="B2644" s="3">
        <f t="shared" si="164"/>
        <v>13130</v>
      </c>
      <c r="C2644" s="14">
        <f t="shared" si="165"/>
        <v>218.83333333333334</v>
      </c>
      <c r="D2644" s="11">
        <f t="shared" si="166"/>
        <v>1138.9907556473863</v>
      </c>
      <c r="E2644" s="11">
        <f t="shared" si="167"/>
        <v>696.42468372150063</v>
      </c>
      <c r="F2644" s="11">
        <f>L2644</f>
        <v>696.42468372150063</v>
      </c>
      <c r="G2644" s="11">
        <f>P2644</f>
        <v>696.42468372150063</v>
      </c>
      <c r="H2644" s="24">
        <f>H2643+IF(Limit=Oui,MAX(0,K2643),K2643)</f>
        <v>696.42468372150063</v>
      </c>
      <c r="I2644" s="12">
        <f>Cp*RhoP/(J2644*RhoA)*dP/1000*MassivSS</f>
        <v>0.28940678315976959</v>
      </c>
      <c r="J2644" s="24">
        <f>IF(H2644&lt;600,425+0.773*H2644-1.69/1000*H2644^2+2.22/1000^2*H2644^3,IF(H2644&lt;735,666+13002/(738-H2644),IF(H2644&lt;900,545+17820/(H2644-731),650)))</f>
        <v>978.73364014608751</v>
      </c>
      <c r="K2644" s="12">
        <f>LambdaP*MassivSS/(dP/1000)/(J2644*RhoA)/(1+I2644/3)*(D2644-H2644)*DeltaT-(EXP(I2644/10)-1)*(D2644-D2643)</f>
        <v>0.13352526245168456</v>
      </c>
      <c r="L2644" s="24">
        <f>L2643+IF(Limit=Oui,MAX(0,O2643),O2643)</f>
        <v>696.42468372150063</v>
      </c>
      <c r="M2644" s="12">
        <f>Cp*RhoP/(N2644*RhoA)*dP/1000*MassivW</f>
        <v>0.28940678315976959</v>
      </c>
      <c r="N2644" s="24">
        <f>IF(L2644&lt;600,425+0.773*L2644-1.69/1000*L2644^2+2.22/1000^2*L2644^3,IF(L2644&lt;735,666+13002/(738-L2644),IF(L2644&lt;900,545+17820/(L2644-731),650)))</f>
        <v>978.73364014608751</v>
      </c>
      <c r="O2644" s="12">
        <f>LambdaP*MassivW/(dP/1000)/(N2644*RhoA)/(1+M2644/3)*(D2644-L2644)*DeltaT-(EXP(M2644/10)-1)*(D2644-D2643)</f>
        <v>0.13352526245168456</v>
      </c>
      <c r="P2644" s="24">
        <f>P2643+IF(Limit=Oui,MAX(0,S2643),S2643)</f>
        <v>696.42468372150063</v>
      </c>
      <c r="Q2644" s="12">
        <f>Cp*RhoP/(R2644*RhoA)*dP/1000*MassivSI</f>
        <v>0.28940678315976959</v>
      </c>
      <c r="R2644" s="24">
        <f>IF(P2644&lt;600,425+0.773*P2644-1.69/1000*P2644^2+2.22/1000^2*P2644^3,IF(P2644&lt;735,666+13002/(738-P2644),IF(P2644&lt;900,545+17820/(P2644-731),650)))</f>
        <v>978.73364014608751</v>
      </c>
      <c r="S2644" s="12">
        <f>LambdaP*MassivSI/(dP/1000)/(R2644*RhoA)/(1+Q2644/3)*(D2644-P2644)*DeltaT-(EXP(Q2644/10)-1)*(D2644-D2643)</f>
        <v>0.13352526245168456</v>
      </c>
    </row>
    <row r="2645" spans="2:19" x14ac:dyDescent="0.25">
      <c r="B2645" s="3">
        <f t="shared" si="164"/>
        <v>13135</v>
      </c>
      <c r="C2645" s="14">
        <f t="shared" si="165"/>
        <v>218.91666666666666</v>
      </c>
      <c r="D2645" s="11">
        <f t="shared" si="166"/>
        <v>1139.047769193073</v>
      </c>
      <c r="E2645" s="11">
        <f t="shared" si="167"/>
        <v>696.55820898395234</v>
      </c>
      <c r="F2645" s="11">
        <f>L2645</f>
        <v>696.55820898395234</v>
      </c>
      <c r="G2645" s="11">
        <f>P2645</f>
        <v>696.55820898395234</v>
      </c>
      <c r="H2645" s="24">
        <f>H2644+IF(Limit=Oui,MAX(0,K2644),K2644)</f>
        <v>696.55820898395234</v>
      </c>
      <c r="I2645" s="12">
        <f>Cp*RhoP/(J2645*RhoA)*dP/1000*MassivSS</f>
        <v>0.28910913936762983</v>
      </c>
      <c r="J2645" s="24">
        <f>IF(H2645&lt;600,425+0.773*H2645-1.69/1000*H2645^2+2.22/1000^2*H2645^3,IF(H2645&lt;735,666+13002/(738-H2645),IF(H2645&lt;900,545+17820/(H2645-731),650)))</f>
        <v>979.74126651440292</v>
      </c>
      <c r="K2645" s="12">
        <f>LambdaP*MassivSS/(dP/1000)/(J2645*RhoA)/(1+I2645/3)*(D2645-H2645)*DeltaT-(EXP(I2645/10)-1)*(D2645-D2644)</f>
        <v>0.13337746890673102</v>
      </c>
      <c r="L2645" s="24">
        <f>L2644+IF(Limit=Oui,MAX(0,O2644),O2644)</f>
        <v>696.55820898395234</v>
      </c>
      <c r="M2645" s="12">
        <f>Cp*RhoP/(N2645*RhoA)*dP/1000*MassivW</f>
        <v>0.28910913936762983</v>
      </c>
      <c r="N2645" s="24">
        <f>IF(L2645&lt;600,425+0.773*L2645-1.69/1000*L2645^2+2.22/1000^2*L2645^3,IF(L2645&lt;735,666+13002/(738-L2645),IF(L2645&lt;900,545+17820/(L2645-731),650)))</f>
        <v>979.74126651440292</v>
      </c>
      <c r="O2645" s="12">
        <f>LambdaP*MassivW/(dP/1000)/(N2645*RhoA)/(1+M2645/3)*(D2645-L2645)*DeltaT-(EXP(M2645/10)-1)*(D2645-D2644)</f>
        <v>0.13337746890673102</v>
      </c>
      <c r="P2645" s="24">
        <f>P2644+IF(Limit=Oui,MAX(0,S2644),S2644)</f>
        <v>696.55820898395234</v>
      </c>
      <c r="Q2645" s="12">
        <f>Cp*RhoP/(R2645*RhoA)*dP/1000*MassivSI</f>
        <v>0.28910913936762983</v>
      </c>
      <c r="R2645" s="24">
        <f>IF(P2645&lt;600,425+0.773*P2645-1.69/1000*P2645^2+2.22/1000^2*P2645^3,IF(P2645&lt;735,666+13002/(738-P2645),IF(P2645&lt;900,545+17820/(P2645-731),650)))</f>
        <v>979.74126651440292</v>
      </c>
      <c r="S2645" s="12">
        <f>LambdaP*MassivSI/(dP/1000)/(R2645*RhoA)/(1+Q2645/3)*(D2645-P2645)*DeltaT-(EXP(Q2645/10)-1)*(D2645-D2644)</f>
        <v>0.13337746890673102</v>
      </c>
    </row>
    <row r="2646" spans="2:19" x14ac:dyDescent="0.25">
      <c r="B2646" s="3">
        <f t="shared" si="164"/>
        <v>13140</v>
      </c>
      <c r="C2646" s="14">
        <f t="shared" si="165"/>
        <v>219</v>
      </c>
      <c r="D2646" s="11">
        <f t="shared" si="166"/>
        <v>1139.104761052359</v>
      </c>
      <c r="E2646" s="11">
        <f t="shared" si="167"/>
        <v>696.69158645285904</v>
      </c>
      <c r="F2646" s="11">
        <f>L2646</f>
        <v>696.69158645285904</v>
      </c>
      <c r="G2646" s="11">
        <f>P2646</f>
        <v>696.69158645285904</v>
      </c>
      <c r="H2646" s="24">
        <f>H2645+IF(Limit=Oui,MAX(0,K2645),K2645)</f>
        <v>696.69158645285904</v>
      </c>
      <c r="I2646" s="12">
        <f>Cp*RhoP/(J2646*RhoA)*dP/1000*MassivSS</f>
        <v>0.28881052052410378</v>
      </c>
      <c r="J2646" s="24">
        <f>IF(H2646&lt;600,425+0.773*H2646-1.69/1000*H2646^2+2.22/1000^2*H2646^3,IF(H2646&lt;735,666+13002/(738-H2646),IF(H2646&lt;900,545+17820/(H2646-731),650)))</f>
        <v>980.75428087215653</v>
      </c>
      <c r="K2646" s="12">
        <f>LambdaP*MassivSS/(dP/1000)/(J2646*RhoA)/(1+I2646/3)*(D2646-H2646)*DeltaT-(EXP(I2646/10)-1)*(D2646-D2645)</f>
        <v>0.13322932313385852</v>
      </c>
      <c r="L2646" s="24">
        <f>L2645+IF(Limit=Oui,MAX(0,O2645),O2645)</f>
        <v>696.69158645285904</v>
      </c>
      <c r="M2646" s="12">
        <f>Cp*RhoP/(N2646*RhoA)*dP/1000*MassivW</f>
        <v>0.28881052052410378</v>
      </c>
      <c r="N2646" s="24">
        <f>IF(L2646&lt;600,425+0.773*L2646-1.69/1000*L2646^2+2.22/1000^2*L2646^3,IF(L2646&lt;735,666+13002/(738-L2646),IF(L2646&lt;900,545+17820/(L2646-731),650)))</f>
        <v>980.75428087215653</v>
      </c>
      <c r="O2646" s="12">
        <f>LambdaP*MassivW/(dP/1000)/(N2646*RhoA)/(1+M2646/3)*(D2646-L2646)*DeltaT-(EXP(M2646/10)-1)*(D2646-D2645)</f>
        <v>0.13322932313385852</v>
      </c>
      <c r="P2646" s="24">
        <f>P2645+IF(Limit=Oui,MAX(0,S2645),S2645)</f>
        <v>696.69158645285904</v>
      </c>
      <c r="Q2646" s="12">
        <f>Cp*RhoP/(R2646*RhoA)*dP/1000*MassivSI</f>
        <v>0.28881052052410378</v>
      </c>
      <c r="R2646" s="24">
        <f>IF(P2646&lt;600,425+0.773*P2646-1.69/1000*P2646^2+2.22/1000^2*P2646^3,IF(P2646&lt;735,666+13002/(738-P2646),IF(P2646&lt;900,545+17820/(P2646-731),650)))</f>
        <v>980.75428087215653</v>
      </c>
      <c r="S2646" s="12">
        <f>LambdaP*MassivSI/(dP/1000)/(R2646*RhoA)/(1+Q2646/3)*(D2646-P2646)*DeltaT-(EXP(Q2646/10)-1)*(D2646-D2645)</f>
        <v>0.13322932313385852</v>
      </c>
    </row>
    <row r="2647" spans="2:19" x14ac:dyDescent="0.25">
      <c r="B2647" s="3">
        <f t="shared" si="164"/>
        <v>13145</v>
      </c>
      <c r="C2647" s="14">
        <f t="shared" si="165"/>
        <v>219.08333333333334</v>
      </c>
      <c r="D2647" s="11">
        <f t="shared" si="166"/>
        <v>1139.1617312417361</v>
      </c>
      <c r="E2647" s="11">
        <f t="shared" si="167"/>
        <v>696.82481577599287</v>
      </c>
      <c r="F2647" s="11">
        <f>L2647</f>
        <v>696.82481577599287</v>
      </c>
      <c r="G2647" s="11">
        <f>P2647</f>
        <v>696.82481577599287</v>
      </c>
      <c r="H2647" s="24">
        <f>H2646+IF(Limit=Oui,MAX(0,K2646),K2646)</f>
        <v>696.82481577599287</v>
      </c>
      <c r="I2647" s="12">
        <f>Cp*RhoP/(J2647*RhoA)*dP/1000*MassivSS</f>
        <v>0.28851092317657884</v>
      </c>
      <c r="J2647" s="24">
        <f>IF(H2647&lt;600,425+0.773*H2647-1.69/1000*H2647^2+2.22/1000^2*H2647^3,IF(H2647&lt;735,666+13002/(738-H2647),IF(H2647&lt;900,545+17820/(H2647-731),650)))</f>
        <v>981.77272196924878</v>
      </c>
      <c r="K2647" s="12">
        <f>LambdaP*MassivSS/(dP/1000)/(J2647*RhoA)/(1+I2647/3)*(D2647-H2647)*DeltaT-(EXP(I2647/10)-1)*(D2647-D2646)</f>
        <v>0.13308082367537821</v>
      </c>
      <c r="L2647" s="24">
        <f>L2646+IF(Limit=Oui,MAX(0,O2646),O2646)</f>
        <v>696.82481577599287</v>
      </c>
      <c r="M2647" s="12">
        <f>Cp*RhoP/(N2647*RhoA)*dP/1000*MassivW</f>
        <v>0.28851092317657884</v>
      </c>
      <c r="N2647" s="24">
        <f>IF(L2647&lt;600,425+0.773*L2647-1.69/1000*L2647^2+2.22/1000^2*L2647^3,IF(L2647&lt;735,666+13002/(738-L2647),IF(L2647&lt;900,545+17820/(L2647-731),650)))</f>
        <v>981.77272196924878</v>
      </c>
      <c r="O2647" s="12">
        <f>LambdaP*MassivW/(dP/1000)/(N2647*RhoA)/(1+M2647/3)*(D2647-L2647)*DeltaT-(EXP(M2647/10)-1)*(D2647-D2646)</f>
        <v>0.13308082367537821</v>
      </c>
      <c r="P2647" s="24">
        <f>P2646+IF(Limit=Oui,MAX(0,S2646),S2646)</f>
        <v>696.82481577599287</v>
      </c>
      <c r="Q2647" s="12">
        <f>Cp*RhoP/(R2647*RhoA)*dP/1000*MassivSI</f>
        <v>0.28851092317657884</v>
      </c>
      <c r="R2647" s="24">
        <f>IF(P2647&lt;600,425+0.773*P2647-1.69/1000*P2647^2+2.22/1000^2*P2647^3,IF(P2647&lt;735,666+13002/(738-P2647),IF(P2647&lt;900,545+17820/(P2647-731),650)))</f>
        <v>981.77272196924878</v>
      </c>
      <c r="S2647" s="12">
        <f>LambdaP*MassivSI/(dP/1000)/(R2647*RhoA)/(1+Q2647/3)*(D2647-P2647)*DeltaT-(EXP(Q2647/10)-1)*(D2647-D2646)</f>
        <v>0.13308082367537821</v>
      </c>
    </row>
    <row r="2648" spans="2:19" x14ac:dyDescent="0.25">
      <c r="B2648" s="3">
        <f t="shared" si="164"/>
        <v>13150</v>
      </c>
      <c r="C2648" s="14">
        <f t="shared" si="165"/>
        <v>219.16666666666666</v>
      </c>
      <c r="D2648" s="11">
        <f t="shared" si="166"/>
        <v>1139.2186797776769</v>
      </c>
      <c r="E2648" s="11">
        <f t="shared" si="167"/>
        <v>696.95789659966829</v>
      </c>
      <c r="F2648" s="11">
        <f>L2648</f>
        <v>696.95789659966829</v>
      </c>
      <c r="G2648" s="11">
        <f>P2648</f>
        <v>696.95789659966829</v>
      </c>
      <c r="H2648" s="24">
        <f>H2647+IF(Limit=Oui,MAX(0,K2647),K2647)</f>
        <v>696.95789659966829</v>
      </c>
      <c r="I2648" s="12">
        <f>Cp*RhoP/(J2648*RhoA)*dP/1000*MassivSS</f>
        <v>0.28821034386666389</v>
      </c>
      <c r="J2648" s="24">
        <f>IF(H2648&lt;600,425+0.773*H2648-1.69/1000*H2648^2+2.22/1000^2*H2648^3,IF(H2648&lt;735,666+13002/(738-H2648),IF(H2648&lt;900,545+17820/(H2648-731),650)))</f>
        <v>982.79662889536303</v>
      </c>
      <c r="K2648" s="12">
        <f>LambdaP*MassivSS/(dP/1000)/(J2648*RhoA)/(1+I2648/3)*(D2648-H2648)*DeltaT-(EXP(I2648/10)-1)*(D2648-D2647)</f>
        <v>0.13293196906967342</v>
      </c>
      <c r="L2648" s="24">
        <f>L2647+IF(Limit=Oui,MAX(0,O2647),O2647)</f>
        <v>696.95789659966829</v>
      </c>
      <c r="M2648" s="12">
        <f>Cp*RhoP/(N2648*RhoA)*dP/1000*MassivW</f>
        <v>0.28821034386666389</v>
      </c>
      <c r="N2648" s="24">
        <f>IF(L2648&lt;600,425+0.773*L2648-1.69/1000*L2648^2+2.22/1000^2*L2648^3,IF(L2648&lt;735,666+13002/(738-L2648),IF(L2648&lt;900,545+17820/(L2648-731),650)))</f>
        <v>982.79662889536303</v>
      </c>
      <c r="O2648" s="12">
        <f>LambdaP*MassivW/(dP/1000)/(N2648*RhoA)/(1+M2648/3)*(D2648-L2648)*DeltaT-(EXP(M2648/10)-1)*(D2648-D2647)</f>
        <v>0.13293196906967342</v>
      </c>
      <c r="P2648" s="24">
        <f>P2647+IF(Limit=Oui,MAX(0,S2647),S2647)</f>
        <v>696.95789659966829</v>
      </c>
      <c r="Q2648" s="12">
        <f>Cp*RhoP/(R2648*RhoA)*dP/1000*MassivSI</f>
        <v>0.28821034386666389</v>
      </c>
      <c r="R2648" s="24">
        <f>IF(P2648&lt;600,425+0.773*P2648-1.69/1000*P2648^2+2.22/1000^2*P2648^3,IF(P2648&lt;735,666+13002/(738-P2648),IF(P2648&lt;900,545+17820/(P2648-731),650)))</f>
        <v>982.79662889536303</v>
      </c>
      <c r="S2648" s="12">
        <f>LambdaP*MassivSI/(dP/1000)/(R2648*RhoA)/(1+Q2648/3)*(D2648-P2648)*DeltaT-(EXP(Q2648/10)-1)*(D2648-D2647)</f>
        <v>0.13293196906967342</v>
      </c>
    </row>
    <row r="2649" spans="2:19" x14ac:dyDescent="0.25">
      <c r="B2649" s="3">
        <f t="shared" si="164"/>
        <v>13155</v>
      </c>
      <c r="C2649" s="14">
        <f t="shared" si="165"/>
        <v>219.25</v>
      </c>
      <c r="D2649" s="11">
        <f t="shared" si="166"/>
        <v>1139.2756066766358</v>
      </c>
      <c r="E2649" s="11">
        <f t="shared" si="167"/>
        <v>697.09082856873795</v>
      </c>
      <c r="F2649" s="11">
        <f>L2649</f>
        <v>697.09082856873795</v>
      </c>
      <c r="G2649" s="11">
        <f>P2649</f>
        <v>697.09082856873795</v>
      </c>
      <c r="H2649" s="24">
        <f>H2648+IF(Limit=Oui,MAX(0,K2648),K2648)</f>
        <v>697.09082856873795</v>
      </c>
      <c r="I2649" s="12">
        <f>Cp*RhoP/(J2649*RhoA)*dP/1000*MassivSS</f>
        <v>0.28790877913031387</v>
      </c>
      <c r="J2649" s="24">
        <f>IF(H2649&lt;600,425+0.773*H2649-1.69/1000*H2649^2+2.22/1000^2*H2649^3,IF(H2649&lt;735,666+13002/(738-H2649),IF(H2649&lt;900,545+17820/(H2649-731),650)))</f>
        <v>983.82604108339638</v>
      </c>
      <c r="K2649" s="12">
        <f>LambdaP*MassivSS/(dP/1000)/(J2649*RhoA)/(1+I2649/3)*(D2649-H2649)*DeltaT-(EXP(I2649/10)-1)*(D2649-D2648)</f>
        <v>0.13278275785116697</v>
      </c>
      <c r="L2649" s="24">
        <f>L2648+IF(Limit=Oui,MAX(0,O2648),O2648)</f>
        <v>697.09082856873795</v>
      </c>
      <c r="M2649" s="12">
        <f>Cp*RhoP/(N2649*RhoA)*dP/1000*MassivW</f>
        <v>0.28790877913031387</v>
      </c>
      <c r="N2649" s="24">
        <f>IF(L2649&lt;600,425+0.773*L2649-1.69/1000*L2649^2+2.22/1000^2*L2649^3,IF(L2649&lt;735,666+13002/(738-L2649),IF(L2649&lt;900,545+17820/(L2649-731),650)))</f>
        <v>983.82604108339638</v>
      </c>
      <c r="O2649" s="12">
        <f>LambdaP*MassivW/(dP/1000)/(N2649*RhoA)/(1+M2649/3)*(D2649-L2649)*DeltaT-(EXP(M2649/10)-1)*(D2649-D2648)</f>
        <v>0.13278275785116697</v>
      </c>
      <c r="P2649" s="24">
        <f>P2648+IF(Limit=Oui,MAX(0,S2648),S2648)</f>
        <v>697.09082856873795</v>
      </c>
      <c r="Q2649" s="12">
        <f>Cp*RhoP/(R2649*RhoA)*dP/1000*MassivSI</f>
        <v>0.28790877913031387</v>
      </c>
      <c r="R2649" s="24">
        <f>IF(P2649&lt;600,425+0.773*P2649-1.69/1000*P2649^2+2.22/1000^2*P2649^3,IF(P2649&lt;735,666+13002/(738-P2649),IF(P2649&lt;900,545+17820/(P2649-731),650)))</f>
        <v>983.82604108339638</v>
      </c>
      <c r="S2649" s="12">
        <f>LambdaP*MassivSI/(dP/1000)/(R2649*RhoA)/(1+Q2649/3)*(D2649-P2649)*DeltaT-(EXP(Q2649/10)-1)*(D2649-D2648)</f>
        <v>0.13278275785116697</v>
      </c>
    </row>
    <row r="2650" spans="2:19" x14ac:dyDescent="0.25">
      <c r="B2650" s="3">
        <f t="shared" si="164"/>
        <v>13160</v>
      </c>
      <c r="C2650" s="14">
        <f t="shared" si="165"/>
        <v>219.33333333333334</v>
      </c>
      <c r="D2650" s="11">
        <f t="shared" si="166"/>
        <v>1139.3325119550473</v>
      </c>
      <c r="E2650" s="11">
        <f t="shared" si="167"/>
        <v>697.22361132658909</v>
      </c>
      <c r="F2650" s="11">
        <f>L2650</f>
        <v>697.22361132658909</v>
      </c>
      <c r="G2650" s="11">
        <f>P2650</f>
        <v>697.22361132658909</v>
      </c>
      <c r="H2650" s="24">
        <f>H2649+IF(Limit=Oui,MAX(0,K2649),K2649)</f>
        <v>697.22361132658909</v>
      </c>
      <c r="I2650" s="12">
        <f>Cp*RhoP/(J2650*RhoA)*dP/1000*MassivSS</f>
        <v>0.287606225497955</v>
      </c>
      <c r="J2650" s="24">
        <f>IF(H2650&lt;600,425+0.773*H2650-1.69/1000*H2650^2+2.22/1000^2*H2650^3,IF(H2650&lt;735,666+13002/(738-H2650),IF(H2650&lt;900,545+17820/(H2650-731),650)))</f>
        <v>984.86099831293359</v>
      </c>
      <c r="K2650" s="12">
        <f>LambdaP*MassivSS/(dP/1000)/(J2650*RhoA)/(1+I2650/3)*(D2650-H2650)*DeltaT-(EXP(I2650/10)-1)*(D2650-D2649)</f>
        <v>0.13263318855043468</v>
      </c>
      <c r="L2650" s="24">
        <f>L2649+IF(Limit=Oui,MAX(0,O2649),O2649)</f>
        <v>697.22361132658909</v>
      </c>
      <c r="M2650" s="12">
        <f>Cp*RhoP/(N2650*RhoA)*dP/1000*MassivW</f>
        <v>0.287606225497955</v>
      </c>
      <c r="N2650" s="24">
        <f>IF(L2650&lt;600,425+0.773*L2650-1.69/1000*L2650^2+2.22/1000^2*L2650^3,IF(L2650&lt;735,666+13002/(738-L2650),IF(L2650&lt;900,545+17820/(L2650-731),650)))</f>
        <v>984.86099831293359</v>
      </c>
      <c r="O2650" s="12">
        <f>LambdaP*MassivW/(dP/1000)/(N2650*RhoA)/(1+M2650/3)*(D2650-L2650)*DeltaT-(EXP(M2650/10)-1)*(D2650-D2649)</f>
        <v>0.13263318855043468</v>
      </c>
      <c r="P2650" s="24">
        <f>P2649+IF(Limit=Oui,MAX(0,S2649),S2649)</f>
        <v>697.22361132658909</v>
      </c>
      <c r="Q2650" s="12">
        <f>Cp*RhoP/(R2650*RhoA)*dP/1000*MassivSI</f>
        <v>0.287606225497955</v>
      </c>
      <c r="R2650" s="24">
        <f>IF(P2650&lt;600,425+0.773*P2650-1.69/1000*P2650^2+2.22/1000^2*P2650^3,IF(P2650&lt;735,666+13002/(738-P2650),IF(P2650&lt;900,545+17820/(P2650-731),650)))</f>
        <v>984.86099831293359</v>
      </c>
      <c r="S2650" s="12">
        <f>LambdaP*MassivSI/(dP/1000)/(R2650*RhoA)/(1+Q2650/3)*(D2650-P2650)*DeltaT-(EXP(Q2650/10)-1)*(D2650-D2649)</f>
        <v>0.13263318855043468</v>
      </c>
    </row>
    <row r="2651" spans="2:19" x14ac:dyDescent="0.25">
      <c r="B2651" s="3">
        <f t="shared" si="164"/>
        <v>13165</v>
      </c>
      <c r="C2651" s="14">
        <f t="shared" si="165"/>
        <v>219.41666666666666</v>
      </c>
      <c r="D2651" s="11">
        <f t="shared" si="166"/>
        <v>1139.3893956293284</v>
      </c>
      <c r="E2651" s="11">
        <f t="shared" si="167"/>
        <v>697.35624451513957</v>
      </c>
      <c r="F2651" s="11">
        <f>L2651</f>
        <v>697.35624451513957</v>
      </c>
      <c r="G2651" s="11">
        <f>P2651</f>
        <v>697.35624451513957</v>
      </c>
      <c r="H2651" s="24">
        <f>H2650+IF(Limit=Oui,MAX(0,K2650),K2650)</f>
        <v>697.35624451513957</v>
      </c>
      <c r="I2651" s="12">
        <f>Cp*RhoP/(J2651*RhoA)*dP/1000*MassivSS</f>
        <v>0.28730267949461452</v>
      </c>
      <c r="J2651" s="24">
        <f>IF(H2651&lt;600,425+0.773*H2651-1.69/1000*H2651^2+2.22/1000^2*H2651^3,IF(H2651&lt;735,666+13002/(738-H2651),IF(H2651&lt;900,545+17820/(H2651-731),650)))</f>
        <v>985.90154071375537</v>
      </c>
      <c r="K2651" s="12">
        <f>LambdaP*MassivSS/(dP/1000)/(J2651*RhoA)/(1+I2651/3)*(D2651-H2651)*DeltaT-(EXP(I2651/10)-1)*(D2651-D2650)</f>
        <v>0.1324832596941283</v>
      </c>
      <c r="L2651" s="24">
        <f>L2650+IF(Limit=Oui,MAX(0,O2650),O2650)</f>
        <v>697.35624451513957</v>
      </c>
      <c r="M2651" s="12">
        <f>Cp*RhoP/(N2651*RhoA)*dP/1000*MassivW</f>
        <v>0.28730267949461452</v>
      </c>
      <c r="N2651" s="24">
        <f>IF(L2651&lt;600,425+0.773*L2651-1.69/1000*L2651^2+2.22/1000^2*L2651^3,IF(L2651&lt;735,666+13002/(738-L2651),IF(L2651&lt;900,545+17820/(L2651-731),650)))</f>
        <v>985.90154071375537</v>
      </c>
      <c r="O2651" s="12">
        <f>LambdaP*MassivW/(dP/1000)/(N2651*RhoA)/(1+M2651/3)*(D2651-L2651)*DeltaT-(EXP(M2651/10)-1)*(D2651-D2650)</f>
        <v>0.1324832596941283</v>
      </c>
      <c r="P2651" s="24">
        <f>P2650+IF(Limit=Oui,MAX(0,S2650),S2650)</f>
        <v>697.35624451513957</v>
      </c>
      <c r="Q2651" s="12">
        <f>Cp*RhoP/(R2651*RhoA)*dP/1000*MassivSI</f>
        <v>0.28730267949461452</v>
      </c>
      <c r="R2651" s="24">
        <f>IF(P2651&lt;600,425+0.773*P2651-1.69/1000*P2651^2+2.22/1000^2*P2651^3,IF(P2651&lt;735,666+13002/(738-P2651),IF(P2651&lt;900,545+17820/(P2651-731),650)))</f>
        <v>985.90154071375537</v>
      </c>
      <c r="S2651" s="12">
        <f>LambdaP*MassivSI/(dP/1000)/(R2651*RhoA)/(1+Q2651/3)*(D2651-P2651)*DeltaT-(EXP(Q2651/10)-1)*(D2651-D2650)</f>
        <v>0.1324832596941283</v>
      </c>
    </row>
    <row r="2652" spans="2:19" x14ac:dyDescent="0.25">
      <c r="B2652" s="3">
        <f t="shared" si="164"/>
        <v>13170</v>
      </c>
      <c r="C2652" s="14">
        <f t="shared" si="165"/>
        <v>219.5</v>
      </c>
      <c r="D2652" s="11">
        <f t="shared" si="166"/>
        <v>1139.4462577158765</v>
      </c>
      <c r="E2652" s="11">
        <f t="shared" si="167"/>
        <v>697.48872777483371</v>
      </c>
      <c r="F2652" s="11">
        <f>L2652</f>
        <v>697.48872777483371</v>
      </c>
      <c r="G2652" s="11">
        <f>P2652</f>
        <v>697.48872777483371</v>
      </c>
      <c r="H2652" s="24">
        <f>H2651+IF(Limit=Oui,MAX(0,K2651),K2651)</f>
        <v>697.48872777483371</v>
      </c>
      <c r="I2652" s="12">
        <f>Cp*RhoP/(J2652*RhoA)*dP/1000*MassivSS</f>
        <v>0.28699813764005239</v>
      </c>
      <c r="J2652" s="24">
        <f>IF(H2652&lt;600,425+0.773*H2652-1.69/1000*H2652^2+2.22/1000^2*H2652^3,IF(H2652&lt;735,666+13002/(738-H2652),IF(H2652&lt;900,545+17820/(H2652-731),650)))</f>
        <v>986.94770876938628</v>
      </c>
      <c r="K2652" s="12">
        <f>LambdaP*MassivSS/(dP/1000)/(J2652*RhoA)/(1+I2652/3)*(D2652-H2652)*DeltaT-(EXP(I2652/10)-1)*(D2652-D2651)</f>
        <v>0.13233296980514472</v>
      </c>
      <c r="L2652" s="24">
        <f>L2651+IF(Limit=Oui,MAX(0,O2651),O2651)</f>
        <v>697.48872777483371</v>
      </c>
      <c r="M2652" s="12">
        <f>Cp*RhoP/(N2652*RhoA)*dP/1000*MassivW</f>
        <v>0.28699813764005239</v>
      </c>
      <c r="N2652" s="24">
        <f>IF(L2652&lt;600,425+0.773*L2652-1.69/1000*L2652^2+2.22/1000^2*L2652^3,IF(L2652&lt;735,666+13002/(738-L2652),IF(L2652&lt;900,545+17820/(L2652-731),650)))</f>
        <v>986.94770876938628</v>
      </c>
      <c r="O2652" s="12">
        <f>LambdaP*MassivW/(dP/1000)/(N2652*RhoA)/(1+M2652/3)*(D2652-L2652)*DeltaT-(EXP(M2652/10)-1)*(D2652-D2651)</f>
        <v>0.13233296980514472</v>
      </c>
      <c r="P2652" s="24">
        <f>P2651+IF(Limit=Oui,MAX(0,S2651),S2651)</f>
        <v>697.48872777483371</v>
      </c>
      <c r="Q2652" s="12">
        <f>Cp*RhoP/(R2652*RhoA)*dP/1000*MassivSI</f>
        <v>0.28699813764005239</v>
      </c>
      <c r="R2652" s="24">
        <f>IF(P2652&lt;600,425+0.773*P2652-1.69/1000*P2652^2+2.22/1000^2*P2652^3,IF(P2652&lt;735,666+13002/(738-P2652),IF(P2652&lt;900,545+17820/(P2652-731),650)))</f>
        <v>986.94770876938628</v>
      </c>
      <c r="S2652" s="12">
        <f>LambdaP*MassivSI/(dP/1000)/(R2652*RhoA)/(1+Q2652/3)*(D2652-P2652)*DeltaT-(EXP(Q2652/10)-1)*(D2652-D2651)</f>
        <v>0.13233296980514472</v>
      </c>
    </row>
    <row r="2653" spans="2:19" x14ac:dyDescent="0.25">
      <c r="B2653" s="3">
        <f t="shared" si="164"/>
        <v>13175</v>
      </c>
      <c r="C2653" s="14">
        <f t="shared" si="165"/>
        <v>219.58333333333334</v>
      </c>
      <c r="D2653" s="11">
        <f t="shared" si="166"/>
        <v>1139.5030982310714</v>
      </c>
      <c r="E2653" s="11">
        <f t="shared" si="167"/>
        <v>697.62106074463884</v>
      </c>
      <c r="F2653" s="11">
        <f>L2653</f>
        <v>697.62106074463884</v>
      </c>
      <c r="G2653" s="11">
        <f>P2653</f>
        <v>697.62106074463884</v>
      </c>
      <c r="H2653" s="24">
        <f>H2652+IF(Limit=Oui,MAX(0,K2652),K2652)</f>
        <v>697.62106074463884</v>
      </c>
      <c r="I2653" s="12">
        <f>Cp*RhoP/(J2653*RhoA)*dP/1000*MassivSS</f>
        <v>0.28669259644889578</v>
      </c>
      <c r="J2653" s="24">
        <f>IF(H2653&lt;600,425+0.773*H2653-1.69/1000*H2653^2+2.22/1000^2*H2653^3,IF(H2653&lt;735,666+13002/(738-H2653),IF(H2653&lt;900,545+17820/(H2653-731),650)))</f>
        <v>987.99954332068569</v>
      </c>
      <c r="K2653" s="12">
        <f>LambdaP*MassivSS/(dP/1000)/(J2653*RhoA)/(1+I2653/3)*(D2653-H2653)*DeltaT-(EXP(I2653/10)-1)*(D2653-D2652)</f>
        <v>0.13218231740253061</v>
      </c>
      <c r="L2653" s="24">
        <f>L2652+IF(Limit=Oui,MAX(0,O2652),O2652)</f>
        <v>697.62106074463884</v>
      </c>
      <c r="M2653" s="12">
        <f>Cp*RhoP/(N2653*RhoA)*dP/1000*MassivW</f>
        <v>0.28669259644889578</v>
      </c>
      <c r="N2653" s="24">
        <f>IF(L2653&lt;600,425+0.773*L2653-1.69/1000*L2653^2+2.22/1000^2*L2653^3,IF(L2653&lt;735,666+13002/(738-L2653),IF(L2653&lt;900,545+17820/(L2653-731),650)))</f>
        <v>987.99954332068569</v>
      </c>
      <c r="O2653" s="12">
        <f>LambdaP*MassivW/(dP/1000)/(N2653*RhoA)/(1+M2653/3)*(D2653-L2653)*DeltaT-(EXP(M2653/10)-1)*(D2653-D2652)</f>
        <v>0.13218231740253061</v>
      </c>
      <c r="P2653" s="24">
        <f>P2652+IF(Limit=Oui,MAX(0,S2652),S2652)</f>
        <v>697.62106074463884</v>
      </c>
      <c r="Q2653" s="12">
        <f>Cp*RhoP/(R2653*RhoA)*dP/1000*MassivSI</f>
        <v>0.28669259644889578</v>
      </c>
      <c r="R2653" s="24">
        <f>IF(P2653&lt;600,425+0.773*P2653-1.69/1000*P2653^2+2.22/1000^2*P2653^3,IF(P2653&lt;735,666+13002/(738-P2653),IF(P2653&lt;900,545+17820/(P2653-731),650)))</f>
        <v>987.99954332068569</v>
      </c>
      <c r="S2653" s="12">
        <f>LambdaP*MassivSI/(dP/1000)/(R2653*RhoA)/(1+Q2653/3)*(D2653-P2653)*DeltaT-(EXP(Q2653/10)-1)*(D2653-D2652)</f>
        <v>0.13218231740253061</v>
      </c>
    </row>
    <row r="2654" spans="2:19" x14ac:dyDescent="0.25">
      <c r="B2654" s="3">
        <f t="shared" si="164"/>
        <v>13180</v>
      </c>
      <c r="C2654" s="14">
        <f t="shared" si="165"/>
        <v>219.66666666666666</v>
      </c>
      <c r="D2654" s="11">
        <f t="shared" si="166"/>
        <v>1139.5599171912734</v>
      </c>
      <c r="E2654" s="11">
        <f t="shared" si="167"/>
        <v>697.75324306204141</v>
      </c>
      <c r="F2654" s="11">
        <f>L2654</f>
        <v>697.75324306204141</v>
      </c>
      <c r="G2654" s="11">
        <f>P2654</f>
        <v>697.75324306204141</v>
      </c>
      <c r="H2654" s="24">
        <f>H2653+IF(Limit=Oui,MAX(0,K2653),K2653)</f>
        <v>697.75324306204141</v>
      </c>
      <c r="I2654" s="12">
        <f>Cp*RhoP/(J2654*RhoA)*dP/1000*MassivSS</f>
        <v>0.28638605243077614</v>
      </c>
      <c r="J2654" s="24">
        <f>IF(H2654&lt;600,425+0.773*H2654-1.69/1000*H2654^2+2.22/1000^2*H2654^3,IF(H2654&lt;735,666+13002/(738-H2654),IF(H2654&lt;900,545+17820/(H2654-731),650)))</f>
        <v>989.05708556947616</v>
      </c>
      <c r="K2654" s="12">
        <f>LambdaP*MassivSS/(dP/1000)/(J2654*RhoA)/(1+I2654/3)*(D2654-H2654)*DeltaT-(EXP(I2654/10)-1)*(D2654-D2653)</f>
        <v>0.13203130100164012</v>
      </c>
      <c r="L2654" s="24">
        <f>L2653+IF(Limit=Oui,MAX(0,O2653),O2653)</f>
        <v>697.75324306204141</v>
      </c>
      <c r="M2654" s="12">
        <f>Cp*RhoP/(N2654*RhoA)*dP/1000*MassivW</f>
        <v>0.28638605243077614</v>
      </c>
      <c r="N2654" s="24">
        <f>IF(L2654&lt;600,425+0.773*L2654-1.69/1000*L2654^2+2.22/1000^2*L2654^3,IF(L2654&lt;735,666+13002/(738-L2654),IF(L2654&lt;900,545+17820/(L2654-731),650)))</f>
        <v>989.05708556947616</v>
      </c>
      <c r="O2654" s="12">
        <f>LambdaP*MassivW/(dP/1000)/(N2654*RhoA)/(1+M2654/3)*(D2654-L2654)*DeltaT-(EXP(M2654/10)-1)*(D2654-D2653)</f>
        <v>0.13203130100164012</v>
      </c>
      <c r="P2654" s="24">
        <f>P2653+IF(Limit=Oui,MAX(0,S2653),S2653)</f>
        <v>697.75324306204141</v>
      </c>
      <c r="Q2654" s="12">
        <f>Cp*RhoP/(R2654*RhoA)*dP/1000*MassivSI</f>
        <v>0.28638605243077614</v>
      </c>
      <c r="R2654" s="24">
        <f>IF(P2654&lt;600,425+0.773*P2654-1.69/1000*P2654^2+2.22/1000^2*P2654^3,IF(P2654&lt;735,666+13002/(738-P2654),IF(P2654&lt;900,545+17820/(P2654-731),650)))</f>
        <v>989.05708556947616</v>
      </c>
      <c r="S2654" s="12">
        <f>LambdaP*MassivSI/(dP/1000)/(R2654*RhoA)/(1+Q2654/3)*(D2654-P2654)*DeltaT-(EXP(Q2654/10)-1)*(D2654-D2653)</f>
        <v>0.13203130100164012</v>
      </c>
    </row>
    <row r="2655" spans="2:19" x14ac:dyDescent="0.25">
      <c r="B2655" s="3">
        <f t="shared" si="164"/>
        <v>13185</v>
      </c>
      <c r="C2655" s="14">
        <f t="shared" si="165"/>
        <v>219.75</v>
      </c>
      <c r="D2655" s="11">
        <f t="shared" si="166"/>
        <v>1139.6167146128239</v>
      </c>
      <c r="E2655" s="11">
        <f t="shared" si="167"/>
        <v>697.8852743630431</v>
      </c>
      <c r="F2655" s="11">
        <f>L2655</f>
        <v>697.8852743630431</v>
      </c>
      <c r="G2655" s="11">
        <f>P2655</f>
        <v>697.8852743630431</v>
      </c>
      <c r="H2655" s="24">
        <f>H2654+IF(Limit=Oui,MAX(0,K2654),K2654)</f>
        <v>697.8852743630431</v>
      </c>
      <c r="I2655" s="12">
        <f>Cp*RhoP/(J2655*RhoA)*dP/1000*MassivSS</f>
        <v>0.28607850209046981</v>
      </c>
      <c r="J2655" s="24">
        <f>IF(H2655&lt;600,425+0.773*H2655-1.69/1000*H2655^2+2.22/1000^2*H2655^3,IF(H2655&lt;735,666+13002/(738-H2655),IF(H2655&lt;900,545+17820/(H2655-731),650)))</f>
        <v>990.12037708221328</v>
      </c>
      <c r="K2655" s="12">
        <f>LambdaP*MassivSS/(dP/1000)/(J2655*RhoA)/(1+I2655/3)*(D2655-H2655)*DeltaT-(EXP(I2655/10)-1)*(D2655-D2654)</f>
        <v>0.13187991911411456</v>
      </c>
      <c r="L2655" s="24">
        <f>L2654+IF(Limit=Oui,MAX(0,O2654),O2654)</f>
        <v>697.8852743630431</v>
      </c>
      <c r="M2655" s="12">
        <f>Cp*RhoP/(N2655*RhoA)*dP/1000*MassivW</f>
        <v>0.28607850209046981</v>
      </c>
      <c r="N2655" s="24">
        <f>IF(L2655&lt;600,425+0.773*L2655-1.69/1000*L2655^2+2.22/1000^2*L2655^3,IF(L2655&lt;735,666+13002/(738-L2655),IF(L2655&lt;900,545+17820/(L2655-731),650)))</f>
        <v>990.12037708221328</v>
      </c>
      <c r="O2655" s="12">
        <f>LambdaP*MassivW/(dP/1000)/(N2655*RhoA)/(1+M2655/3)*(D2655-L2655)*DeltaT-(EXP(M2655/10)-1)*(D2655-D2654)</f>
        <v>0.13187991911411456</v>
      </c>
      <c r="P2655" s="24">
        <f>P2654+IF(Limit=Oui,MAX(0,S2654),S2654)</f>
        <v>697.8852743630431</v>
      </c>
      <c r="Q2655" s="12">
        <f>Cp*RhoP/(R2655*RhoA)*dP/1000*MassivSI</f>
        <v>0.28607850209046981</v>
      </c>
      <c r="R2655" s="24">
        <f>IF(P2655&lt;600,425+0.773*P2655-1.69/1000*P2655^2+2.22/1000^2*P2655^3,IF(P2655&lt;735,666+13002/(738-P2655),IF(P2655&lt;900,545+17820/(P2655-731),650)))</f>
        <v>990.12037708221328</v>
      </c>
      <c r="S2655" s="12">
        <f>LambdaP*MassivSI/(dP/1000)/(R2655*RhoA)/(1+Q2655/3)*(D2655-P2655)*DeltaT-(EXP(Q2655/10)-1)*(D2655-D2654)</f>
        <v>0.13187991911411456</v>
      </c>
    </row>
    <row r="2656" spans="2:19" x14ac:dyDescent="0.25">
      <c r="B2656" s="3">
        <f t="shared" si="164"/>
        <v>13190</v>
      </c>
      <c r="C2656" s="14">
        <f t="shared" si="165"/>
        <v>219.83333333333334</v>
      </c>
      <c r="D2656" s="11">
        <f t="shared" si="166"/>
        <v>1139.673490512047</v>
      </c>
      <c r="E2656" s="11">
        <f t="shared" si="167"/>
        <v>698.01715428215721</v>
      </c>
      <c r="F2656" s="11">
        <f>L2656</f>
        <v>698.01715428215721</v>
      </c>
      <c r="G2656" s="11">
        <f>P2656</f>
        <v>698.01715428215721</v>
      </c>
      <c r="H2656" s="24">
        <f>H2655+IF(Limit=Oui,MAX(0,K2655),K2655)</f>
        <v>698.01715428215721</v>
      </c>
      <c r="I2656" s="12">
        <f>Cp*RhoP/(J2656*RhoA)*dP/1000*MassivSS</f>
        <v>0.28576994192804078</v>
      </c>
      <c r="J2656" s="24">
        <f>IF(H2656&lt;600,425+0.773*H2656-1.69/1000*H2656^2+2.22/1000^2*H2656^3,IF(H2656&lt;735,666+13002/(738-H2656),IF(H2656&lt;900,545+17820/(H2656-731),650)))</f>
        <v>991.1894597936963</v>
      </c>
      <c r="K2656" s="12">
        <f>LambdaP*MassivSS/(dP/1000)/(J2656*RhoA)/(1+I2656/3)*(D2656-H2656)*DeltaT-(EXP(I2656/10)-1)*(D2656-D2655)</f>
        <v>0.13172817024787764</v>
      </c>
      <c r="L2656" s="24">
        <f>L2655+IF(Limit=Oui,MAX(0,O2655),O2655)</f>
        <v>698.01715428215721</v>
      </c>
      <c r="M2656" s="12">
        <f>Cp*RhoP/(N2656*RhoA)*dP/1000*MassivW</f>
        <v>0.28576994192804078</v>
      </c>
      <c r="N2656" s="24">
        <f>IF(L2656&lt;600,425+0.773*L2656-1.69/1000*L2656^2+2.22/1000^2*L2656^3,IF(L2656&lt;735,666+13002/(738-L2656),IF(L2656&lt;900,545+17820/(L2656-731),650)))</f>
        <v>991.1894597936963</v>
      </c>
      <c r="O2656" s="12">
        <f>LambdaP*MassivW/(dP/1000)/(N2656*RhoA)/(1+M2656/3)*(D2656-L2656)*DeltaT-(EXP(M2656/10)-1)*(D2656-D2655)</f>
        <v>0.13172817024787764</v>
      </c>
      <c r="P2656" s="24">
        <f>P2655+IF(Limit=Oui,MAX(0,S2655),S2655)</f>
        <v>698.01715428215721</v>
      </c>
      <c r="Q2656" s="12">
        <f>Cp*RhoP/(R2656*RhoA)*dP/1000*MassivSI</f>
        <v>0.28576994192804078</v>
      </c>
      <c r="R2656" s="24">
        <f>IF(P2656&lt;600,425+0.773*P2656-1.69/1000*P2656^2+2.22/1000^2*P2656^3,IF(P2656&lt;735,666+13002/(738-P2656),IF(P2656&lt;900,545+17820/(P2656-731),650)))</f>
        <v>991.1894597936963</v>
      </c>
      <c r="S2656" s="12">
        <f>LambdaP*MassivSI/(dP/1000)/(R2656*RhoA)/(1+Q2656/3)*(D2656-P2656)*DeltaT-(EXP(Q2656/10)-1)*(D2656-D2655)</f>
        <v>0.13172817024787764</v>
      </c>
    </row>
    <row r="2657" spans="2:19" x14ac:dyDescent="0.25">
      <c r="B2657" s="3">
        <f t="shared" si="164"/>
        <v>13195</v>
      </c>
      <c r="C2657" s="14">
        <f t="shared" si="165"/>
        <v>219.91666666666666</v>
      </c>
      <c r="D2657" s="11">
        <f t="shared" si="166"/>
        <v>1139.730244905247</v>
      </c>
      <c r="E2657" s="11">
        <f t="shared" si="167"/>
        <v>698.14888245240513</v>
      </c>
      <c r="F2657" s="11">
        <f>L2657</f>
        <v>698.14888245240513</v>
      </c>
      <c r="G2657" s="11">
        <f>P2657</f>
        <v>698.14888245240513</v>
      </c>
      <c r="H2657" s="24">
        <f>H2656+IF(Limit=Oui,MAX(0,K2656),K2656)</f>
        <v>698.14888245240513</v>
      </c>
      <c r="I2657" s="12">
        <f>Cp*RhoP/(J2657*RhoA)*dP/1000*MassivSS</f>
        <v>0.28546036843898653</v>
      </c>
      <c r="J2657" s="24">
        <f>IF(H2657&lt;600,425+0.773*H2657-1.69/1000*H2657^2+2.22/1000^2*H2657^3,IF(H2657&lt;735,666+13002/(738-H2657),IF(H2657&lt;900,545+17820/(H2657-731),650)))</f>
        <v>992.26437601082307</v>
      </c>
      <c r="K2657" s="12">
        <f>LambdaP*MassivSS/(dP/1000)/(J2657*RhoA)/(1+I2657/3)*(D2657-H2657)*DeltaT-(EXP(I2657/10)-1)*(D2657-D2656)</f>
        <v>0.13157605290730134</v>
      </c>
      <c r="L2657" s="24">
        <f>L2656+IF(Limit=Oui,MAX(0,O2656),O2656)</f>
        <v>698.14888245240513</v>
      </c>
      <c r="M2657" s="12">
        <f>Cp*RhoP/(N2657*RhoA)*dP/1000*MassivW</f>
        <v>0.28546036843898653</v>
      </c>
      <c r="N2657" s="24">
        <f>IF(L2657&lt;600,425+0.773*L2657-1.69/1000*L2657^2+2.22/1000^2*L2657^3,IF(L2657&lt;735,666+13002/(738-L2657),IF(L2657&lt;900,545+17820/(L2657-731),650)))</f>
        <v>992.26437601082307</v>
      </c>
      <c r="O2657" s="12">
        <f>LambdaP*MassivW/(dP/1000)/(N2657*RhoA)/(1+M2657/3)*(D2657-L2657)*DeltaT-(EXP(M2657/10)-1)*(D2657-D2656)</f>
        <v>0.13157605290730134</v>
      </c>
      <c r="P2657" s="24">
        <f>P2656+IF(Limit=Oui,MAX(0,S2656),S2656)</f>
        <v>698.14888245240513</v>
      </c>
      <c r="Q2657" s="12">
        <f>Cp*RhoP/(R2657*RhoA)*dP/1000*MassivSI</f>
        <v>0.28546036843898653</v>
      </c>
      <c r="R2657" s="24">
        <f>IF(P2657&lt;600,425+0.773*P2657-1.69/1000*P2657^2+2.22/1000^2*P2657^3,IF(P2657&lt;735,666+13002/(738-P2657),IF(P2657&lt;900,545+17820/(P2657-731),650)))</f>
        <v>992.26437601082307</v>
      </c>
      <c r="S2657" s="12">
        <f>LambdaP*MassivSI/(dP/1000)/(R2657*RhoA)/(1+Q2657/3)*(D2657-P2657)*DeltaT-(EXP(Q2657/10)-1)*(D2657-D2656)</f>
        <v>0.13157605290730134</v>
      </c>
    </row>
    <row r="2658" spans="2:19" x14ac:dyDescent="0.25">
      <c r="B2658" s="3">
        <f t="shared" si="164"/>
        <v>13200</v>
      </c>
      <c r="C2658" s="14">
        <f t="shared" si="165"/>
        <v>220</v>
      </c>
      <c r="D2658" s="11">
        <f t="shared" si="166"/>
        <v>1139.7869778087104</v>
      </c>
      <c r="E2658" s="11">
        <f t="shared" si="167"/>
        <v>698.28045850531248</v>
      </c>
      <c r="F2658" s="11">
        <f>L2658</f>
        <v>698.28045850531248</v>
      </c>
      <c r="G2658" s="11">
        <f>P2658</f>
        <v>698.28045850531248</v>
      </c>
      <c r="H2658" s="24">
        <f>H2657+IF(Limit=Oui,MAX(0,K2657),K2657)</f>
        <v>698.28045850531248</v>
      </c>
      <c r="I2658" s="12">
        <f>Cp*RhoP/(J2658*RhoA)*dP/1000*MassivSS</f>
        <v>0.28514977811438769</v>
      </c>
      <c r="J2658" s="24">
        <f>IF(H2658&lt;600,425+0.773*H2658-1.69/1000*H2658^2+2.22/1000^2*H2658^3,IF(H2658&lt;735,666+13002/(738-H2658),IF(H2658&lt;900,545+17820/(H2658-731),650)))</f>
        <v>993.3451684163831</v>
      </c>
      <c r="K2658" s="12">
        <f>LambdaP*MassivSS/(dP/1000)/(J2658*RhoA)/(1+I2658/3)*(D2658-H2658)*DeltaT-(EXP(I2658/10)-1)*(D2658-D2657)</f>
        <v>0.13142356559311774</v>
      </c>
      <c r="L2658" s="24">
        <f>L2657+IF(Limit=Oui,MAX(0,O2657),O2657)</f>
        <v>698.28045850531248</v>
      </c>
      <c r="M2658" s="12">
        <f>Cp*RhoP/(N2658*RhoA)*dP/1000*MassivW</f>
        <v>0.28514977811438769</v>
      </c>
      <c r="N2658" s="24">
        <f>IF(L2658&lt;600,425+0.773*L2658-1.69/1000*L2658^2+2.22/1000^2*L2658^3,IF(L2658&lt;735,666+13002/(738-L2658),IF(L2658&lt;900,545+17820/(L2658-731),650)))</f>
        <v>993.3451684163831</v>
      </c>
      <c r="O2658" s="12">
        <f>LambdaP*MassivW/(dP/1000)/(N2658*RhoA)/(1+M2658/3)*(D2658-L2658)*DeltaT-(EXP(M2658/10)-1)*(D2658-D2657)</f>
        <v>0.13142356559311774</v>
      </c>
      <c r="P2658" s="24">
        <f>P2657+IF(Limit=Oui,MAX(0,S2657),S2657)</f>
        <v>698.28045850531248</v>
      </c>
      <c r="Q2658" s="12">
        <f>Cp*RhoP/(R2658*RhoA)*dP/1000*MassivSI</f>
        <v>0.28514977811438769</v>
      </c>
      <c r="R2658" s="24">
        <f>IF(P2658&lt;600,425+0.773*P2658-1.69/1000*P2658^2+2.22/1000^2*P2658^3,IF(P2658&lt;735,666+13002/(738-P2658),IF(P2658&lt;900,545+17820/(P2658-731),650)))</f>
        <v>993.3451684163831</v>
      </c>
      <c r="S2658" s="12">
        <f>LambdaP*MassivSI/(dP/1000)/(R2658*RhoA)/(1+Q2658/3)*(D2658-P2658)*DeltaT-(EXP(Q2658/10)-1)*(D2658-D2657)</f>
        <v>0.13142356559311774</v>
      </c>
    </row>
    <row r="2659" spans="2:19" x14ac:dyDescent="0.25">
      <c r="B2659" s="3">
        <f t="shared" si="164"/>
        <v>13205</v>
      </c>
      <c r="C2659" s="14">
        <f t="shared" si="165"/>
        <v>220.08333333333334</v>
      </c>
      <c r="D2659" s="11">
        <f t="shared" si="166"/>
        <v>1139.8436892387049</v>
      </c>
      <c r="E2659" s="11">
        <f t="shared" si="167"/>
        <v>698.41188207090556</v>
      </c>
      <c r="F2659" s="11">
        <f>L2659</f>
        <v>698.41188207090556</v>
      </c>
      <c r="G2659" s="11">
        <f>P2659</f>
        <v>698.41188207090556</v>
      </c>
      <c r="H2659" s="24">
        <f>H2658+IF(Limit=Oui,MAX(0,K2658),K2658)</f>
        <v>698.41188207090556</v>
      </c>
      <c r="I2659" s="12">
        <f>Cp*RhoP/(J2659*RhoA)*dP/1000*MassivSS</f>
        <v>0.28483816744105905</v>
      </c>
      <c r="J2659" s="24">
        <f>IF(H2659&lt;600,425+0.773*H2659-1.69/1000*H2659^2+2.22/1000^2*H2659^3,IF(H2659&lt;735,666+13002/(738-H2659),IF(H2659&lt;900,545+17820/(H2659-731),650)))</f>
        <v>994.43188007289586</v>
      </c>
      <c r="K2659" s="12">
        <f>LambdaP*MassivSS/(dP/1000)/(J2659*RhoA)/(1+I2659/3)*(D2659-H2659)*DeltaT-(EXP(I2659/10)-1)*(D2659-D2658)</f>
        <v>0.13127070680255501</v>
      </c>
      <c r="L2659" s="24">
        <f>L2658+IF(Limit=Oui,MAX(0,O2658),O2658)</f>
        <v>698.41188207090556</v>
      </c>
      <c r="M2659" s="12">
        <f>Cp*RhoP/(N2659*RhoA)*dP/1000*MassivW</f>
        <v>0.28483816744105905</v>
      </c>
      <c r="N2659" s="24">
        <f>IF(L2659&lt;600,425+0.773*L2659-1.69/1000*L2659^2+2.22/1000^2*L2659^3,IF(L2659&lt;735,666+13002/(738-L2659),IF(L2659&lt;900,545+17820/(L2659-731),650)))</f>
        <v>994.43188007289586</v>
      </c>
      <c r="O2659" s="12">
        <f>LambdaP*MassivW/(dP/1000)/(N2659*RhoA)/(1+M2659/3)*(D2659-L2659)*DeltaT-(EXP(M2659/10)-1)*(D2659-D2658)</f>
        <v>0.13127070680255501</v>
      </c>
      <c r="P2659" s="24">
        <f>P2658+IF(Limit=Oui,MAX(0,S2658),S2658)</f>
        <v>698.41188207090556</v>
      </c>
      <c r="Q2659" s="12">
        <f>Cp*RhoP/(R2659*RhoA)*dP/1000*MassivSI</f>
        <v>0.28483816744105905</v>
      </c>
      <c r="R2659" s="24">
        <f>IF(P2659&lt;600,425+0.773*P2659-1.69/1000*P2659^2+2.22/1000^2*P2659^3,IF(P2659&lt;735,666+13002/(738-P2659),IF(P2659&lt;900,545+17820/(P2659-731),650)))</f>
        <v>994.43188007289586</v>
      </c>
      <c r="S2659" s="12">
        <f>LambdaP*MassivSI/(dP/1000)/(R2659*RhoA)/(1+Q2659/3)*(D2659-P2659)*DeltaT-(EXP(Q2659/10)-1)*(D2659-D2658)</f>
        <v>0.13127070680255501</v>
      </c>
    </row>
    <row r="2660" spans="2:19" x14ac:dyDescent="0.25">
      <c r="B2660" s="3">
        <f t="shared" si="164"/>
        <v>13210</v>
      </c>
      <c r="C2660" s="14">
        <f t="shared" si="165"/>
        <v>220.16666666666666</v>
      </c>
      <c r="D2660" s="11">
        <f t="shared" si="166"/>
        <v>1139.9003792114797</v>
      </c>
      <c r="E2660" s="11">
        <f t="shared" si="167"/>
        <v>698.54315277770809</v>
      </c>
      <c r="F2660" s="11">
        <f>L2660</f>
        <v>698.54315277770809</v>
      </c>
      <c r="G2660" s="11">
        <f>P2660</f>
        <v>698.54315277770809</v>
      </c>
      <c r="H2660" s="24">
        <f>H2659+IF(Limit=Oui,MAX(0,K2659),K2659)</f>
        <v>698.54315277770809</v>
      </c>
      <c r="I2660" s="12">
        <f>Cp*RhoP/(J2660*RhoA)*dP/1000*MassivSS</f>
        <v>0.28452553290170501</v>
      </c>
      <c r="J2660" s="24">
        <f>IF(H2660&lt;600,425+0.773*H2660-1.69/1000*H2660^2+2.22/1000^2*H2660^3,IF(H2660&lt;735,666+13002/(738-H2660),IF(H2660&lt;900,545+17820/(H2660-731),650)))</f>
        <v>995.52455442649421</v>
      </c>
      <c r="K2660" s="12">
        <f>LambdaP*MassivSS/(dP/1000)/(J2660*RhoA)/(1+I2660/3)*(D2660-H2660)*DeltaT-(EXP(I2660/10)-1)*(D2660-D2659)</f>
        <v>0.13111747502933566</v>
      </c>
      <c r="L2660" s="24">
        <f>L2659+IF(Limit=Oui,MAX(0,O2659),O2659)</f>
        <v>698.54315277770809</v>
      </c>
      <c r="M2660" s="12">
        <f>Cp*RhoP/(N2660*RhoA)*dP/1000*MassivW</f>
        <v>0.28452553290170501</v>
      </c>
      <c r="N2660" s="24">
        <f>IF(L2660&lt;600,425+0.773*L2660-1.69/1000*L2660^2+2.22/1000^2*L2660^3,IF(L2660&lt;735,666+13002/(738-L2660),IF(L2660&lt;900,545+17820/(L2660-731),650)))</f>
        <v>995.52455442649421</v>
      </c>
      <c r="O2660" s="12">
        <f>LambdaP*MassivW/(dP/1000)/(N2660*RhoA)/(1+M2660/3)*(D2660-L2660)*DeltaT-(EXP(M2660/10)-1)*(D2660-D2659)</f>
        <v>0.13111747502933566</v>
      </c>
      <c r="P2660" s="24">
        <f>P2659+IF(Limit=Oui,MAX(0,S2659),S2659)</f>
        <v>698.54315277770809</v>
      </c>
      <c r="Q2660" s="12">
        <f>Cp*RhoP/(R2660*RhoA)*dP/1000*MassivSI</f>
        <v>0.28452553290170501</v>
      </c>
      <c r="R2660" s="24">
        <f>IF(P2660&lt;600,425+0.773*P2660-1.69/1000*P2660^2+2.22/1000^2*P2660^3,IF(P2660&lt;735,666+13002/(738-P2660),IF(P2660&lt;900,545+17820/(P2660-731),650)))</f>
        <v>995.52455442649421</v>
      </c>
      <c r="S2660" s="12">
        <f>LambdaP*MassivSI/(dP/1000)/(R2660*RhoA)/(1+Q2660/3)*(D2660-P2660)*DeltaT-(EXP(Q2660/10)-1)*(D2660-D2659)</f>
        <v>0.13111747502933566</v>
      </c>
    </row>
    <row r="2661" spans="2:19" x14ac:dyDescent="0.25">
      <c r="B2661" s="3">
        <f t="shared" si="164"/>
        <v>13215</v>
      </c>
      <c r="C2661" s="14">
        <f t="shared" si="165"/>
        <v>220.25</v>
      </c>
      <c r="D2661" s="11">
        <f t="shared" si="166"/>
        <v>1139.957047743266</v>
      </c>
      <c r="E2661" s="11">
        <f t="shared" si="167"/>
        <v>698.67427025273741</v>
      </c>
      <c r="F2661" s="11">
        <f>L2661</f>
        <v>698.67427025273741</v>
      </c>
      <c r="G2661" s="11">
        <f>P2661</f>
        <v>698.67427025273741</v>
      </c>
      <c r="H2661" s="24">
        <f>H2660+IF(Limit=Oui,MAX(0,K2660),K2660)</f>
        <v>698.67427025273741</v>
      </c>
      <c r="I2661" s="12">
        <f>Cp*RhoP/(J2661*RhoA)*dP/1000*MassivSS</f>
        <v>0.28421187097507722</v>
      </c>
      <c r="J2661" s="24">
        <f>IF(H2661&lt;600,425+0.773*H2661-1.69/1000*H2661^2+2.22/1000^2*H2661^3,IF(H2661&lt;735,666+13002/(738-H2661),IF(H2661&lt;900,545+17820/(H2661-731),650)))</f>
        <v>996.62323531084769</v>
      </c>
      <c r="K2661" s="12">
        <f>LambdaP*MassivSS/(dP/1000)/(J2661*RhoA)/(1+I2661/3)*(D2661-H2661)*DeltaT-(EXP(I2661/10)-1)*(D2661-D2660)</f>
        <v>0.1309638687637302</v>
      </c>
      <c r="L2661" s="24">
        <f>L2660+IF(Limit=Oui,MAX(0,O2660),O2660)</f>
        <v>698.67427025273741</v>
      </c>
      <c r="M2661" s="12">
        <f>Cp*RhoP/(N2661*RhoA)*dP/1000*MassivW</f>
        <v>0.28421187097507722</v>
      </c>
      <c r="N2661" s="24">
        <f>IF(L2661&lt;600,425+0.773*L2661-1.69/1000*L2661^2+2.22/1000^2*L2661^3,IF(L2661&lt;735,666+13002/(738-L2661),IF(L2661&lt;900,545+17820/(L2661-731),650)))</f>
        <v>996.62323531084769</v>
      </c>
      <c r="O2661" s="12">
        <f>LambdaP*MassivW/(dP/1000)/(N2661*RhoA)/(1+M2661/3)*(D2661-L2661)*DeltaT-(EXP(M2661/10)-1)*(D2661-D2660)</f>
        <v>0.1309638687637302</v>
      </c>
      <c r="P2661" s="24">
        <f>P2660+IF(Limit=Oui,MAX(0,S2660),S2660)</f>
        <v>698.67427025273741</v>
      </c>
      <c r="Q2661" s="12">
        <f>Cp*RhoP/(R2661*RhoA)*dP/1000*MassivSI</f>
        <v>0.28421187097507722</v>
      </c>
      <c r="R2661" s="24">
        <f>IF(P2661&lt;600,425+0.773*P2661-1.69/1000*P2661^2+2.22/1000^2*P2661^3,IF(P2661&lt;735,666+13002/(738-P2661),IF(P2661&lt;900,545+17820/(P2661-731),650)))</f>
        <v>996.62323531084769</v>
      </c>
      <c r="S2661" s="12">
        <f>LambdaP*MassivSI/(dP/1000)/(R2661*RhoA)/(1+Q2661/3)*(D2661-P2661)*DeltaT-(EXP(Q2661/10)-1)*(D2661-D2660)</f>
        <v>0.1309638687637302</v>
      </c>
    </row>
    <row r="2662" spans="2:19" x14ac:dyDescent="0.25">
      <c r="B2662" s="3">
        <f t="shared" si="164"/>
        <v>13220</v>
      </c>
      <c r="C2662" s="14">
        <f t="shared" si="165"/>
        <v>220.33333333333334</v>
      </c>
      <c r="D2662" s="11">
        <f t="shared" si="166"/>
        <v>1140.0136948502759</v>
      </c>
      <c r="E2662" s="11">
        <f t="shared" si="167"/>
        <v>698.80523412150114</v>
      </c>
      <c r="F2662" s="11">
        <f>L2662</f>
        <v>698.80523412150114</v>
      </c>
      <c r="G2662" s="11">
        <f>P2662</f>
        <v>698.80523412150114</v>
      </c>
      <c r="H2662" s="24">
        <f>H2661+IF(Limit=Oui,MAX(0,K2661),K2661)</f>
        <v>698.80523412150114</v>
      </c>
      <c r="I2662" s="12">
        <f>Cp*RhoP/(J2662*RhoA)*dP/1000*MassivSS</f>
        <v>0.28389717813613652</v>
      </c>
      <c r="J2662" s="24">
        <f>IF(H2662&lt;600,425+0.773*H2662-1.69/1000*H2662^2+2.22/1000^2*H2662^3,IF(H2662&lt;735,666+13002/(738-H2662),IF(H2662&lt;900,545+17820/(H2662-731),650)))</f>
        <v>997.72796695113129</v>
      </c>
      <c r="K2662" s="12">
        <f>LambdaP*MassivSS/(dP/1000)/(J2662*RhoA)/(1+I2662/3)*(D2662-H2662)*DeltaT-(EXP(I2662/10)-1)*(D2662-D2661)</f>
        <v>0.13080988649263017</v>
      </c>
      <c r="L2662" s="24">
        <f>L2661+IF(Limit=Oui,MAX(0,O2661),O2661)</f>
        <v>698.80523412150114</v>
      </c>
      <c r="M2662" s="12">
        <f>Cp*RhoP/(N2662*RhoA)*dP/1000*MassivW</f>
        <v>0.28389717813613652</v>
      </c>
      <c r="N2662" s="24">
        <f>IF(L2662&lt;600,425+0.773*L2662-1.69/1000*L2662^2+2.22/1000^2*L2662^3,IF(L2662&lt;735,666+13002/(738-L2662),IF(L2662&lt;900,545+17820/(L2662-731),650)))</f>
        <v>997.72796695113129</v>
      </c>
      <c r="O2662" s="12">
        <f>LambdaP*MassivW/(dP/1000)/(N2662*RhoA)/(1+M2662/3)*(D2662-L2662)*DeltaT-(EXP(M2662/10)-1)*(D2662-D2661)</f>
        <v>0.13080988649263017</v>
      </c>
      <c r="P2662" s="24">
        <f>P2661+IF(Limit=Oui,MAX(0,S2661),S2661)</f>
        <v>698.80523412150114</v>
      </c>
      <c r="Q2662" s="12">
        <f>Cp*RhoP/(R2662*RhoA)*dP/1000*MassivSI</f>
        <v>0.28389717813613652</v>
      </c>
      <c r="R2662" s="24">
        <f>IF(P2662&lt;600,425+0.773*P2662-1.69/1000*P2662^2+2.22/1000^2*P2662^3,IF(P2662&lt;735,666+13002/(738-P2662),IF(P2662&lt;900,545+17820/(P2662-731),650)))</f>
        <v>997.72796695113129</v>
      </c>
      <c r="S2662" s="12">
        <f>LambdaP*MassivSI/(dP/1000)/(R2662*RhoA)/(1+Q2662/3)*(D2662-P2662)*DeltaT-(EXP(Q2662/10)-1)*(D2662-D2661)</f>
        <v>0.13080988649263017</v>
      </c>
    </row>
    <row r="2663" spans="2:19" x14ac:dyDescent="0.25">
      <c r="B2663" s="3">
        <f t="shared" si="164"/>
        <v>13225</v>
      </c>
      <c r="C2663" s="14">
        <f t="shared" si="165"/>
        <v>220.41666666666666</v>
      </c>
      <c r="D2663" s="11">
        <f t="shared" si="166"/>
        <v>1140.0703205487039</v>
      </c>
      <c r="E2663" s="11">
        <f t="shared" si="167"/>
        <v>698.93604400799381</v>
      </c>
      <c r="F2663" s="11">
        <f>L2663</f>
        <v>698.93604400799381</v>
      </c>
      <c r="G2663" s="11">
        <f>P2663</f>
        <v>698.93604400799381</v>
      </c>
      <c r="H2663" s="24">
        <f>H2662+IF(Limit=Oui,MAX(0,K2662),K2662)</f>
        <v>698.93604400799381</v>
      </c>
      <c r="I2663" s="12">
        <f>Cp*RhoP/(J2663*RhoA)*dP/1000*MassivSS</f>
        <v>0.28358145085621633</v>
      </c>
      <c r="J2663" s="24">
        <f>IF(H2663&lt;600,425+0.773*H2663-1.69/1000*H2663^2+2.22/1000^2*H2663^3,IF(H2663&lt;735,666+13002/(738-H2663),IF(H2663&lt;900,545+17820/(H2663-731),650)))</f>
        <v>998.83879396804184</v>
      </c>
      <c r="K2663" s="12">
        <f>LambdaP*MassivSS/(dP/1000)/(J2663*RhoA)/(1+I2663/3)*(D2663-H2663)*DeltaT-(EXP(I2663/10)-1)*(D2663-D2662)</f>
        <v>0.13065552669954467</v>
      </c>
      <c r="L2663" s="24">
        <f>L2662+IF(Limit=Oui,MAX(0,O2662),O2662)</f>
        <v>698.93604400799381</v>
      </c>
      <c r="M2663" s="12">
        <f>Cp*RhoP/(N2663*RhoA)*dP/1000*MassivW</f>
        <v>0.28358145085621633</v>
      </c>
      <c r="N2663" s="24">
        <f>IF(L2663&lt;600,425+0.773*L2663-1.69/1000*L2663^2+2.22/1000^2*L2663^3,IF(L2663&lt;735,666+13002/(738-L2663),IF(L2663&lt;900,545+17820/(L2663-731),650)))</f>
        <v>998.83879396804184</v>
      </c>
      <c r="O2663" s="12">
        <f>LambdaP*MassivW/(dP/1000)/(N2663*RhoA)/(1+M2663/3)*(D2663-L2663)*DeltaT-(EXP(M2663/10)-1)*(D2663-D2662)</f>
        <v>0.13065552669954467</v>
      </c>
      <c r="P2663" s="24">
        <f>P2662+IF(Limit=Oui,MAX(0,S2662),S2662)</f>
        <v>698.93604400799381</v>
      </c>
      <c r="Q2663" s="12">
        <f>Cp*RhoP/(R2663*RhoA)*dP/1000*MassivSI</f>
        <v>0.28358145085621633</v>
      </c>
      <c r="R2663" s="24">
        <f>IF(P2663&lt;600,425+0.773*P2663-1.69/1000*P2663^2+2.22/1000^2*P2663^3,IF(P2663&lt;735,666+13002/(738-P2663),IF(P2663&lt;900,545+17820/(P2663-731),650)))</f>
        <v>998.83879396804184</v>
      </c>
      <c r="S2663" s="12">
        <f>LambdaP*MassivSI/(dP/1000)/(R2663*RhoA)/(1+Q2663/3)*(D2663-P2663)*DeltaT-(EXP(Q2663/10)-1)*(D2663-D2662)</f>
        <v>0.13065552669954467</v>
      </c>
    </row>
    <row r="2664" spans="2:19" x14ac:dyDescent="0.25">
      <c r="B2664" s="3">
        <f t="shared" si="164"/>
        <v>13230</v>
      </c>
      <c r="C2664" s="14">
        <f t="shared" si="165"/>
        <v>220.5</v>
      </c>
      <c r="D2664" s="11">
        <f t="shared" si="166"/>
        <v>1140.1269248547251</v>
      </c>
      <c r="E2664" s="11">
        <f t="shared" si="167"/>
        <v>699.06669953469338</v>
      </c>
      <c r="F2664" s="11">
        <f>L2664</f>
        <v>699.06669953469338</v>
      </c>
      <c r="G2664" s="11">
        <f>P2664</f>
        <v>699.06669953469338</v>
      </c>
      <c r="H2664" s="24">
        <f>H2663+IF(Limit=Oui,MAX(0,K2663),K2663)</f>
        <v>699.06669953469338</v>
      </c>
      <c r="I2664" s="12">
        <f>Cp*RhoP/(J2664*RhoA)*dP/1000*MassivSS</f>
        <v>0.28326468560319107</v>
      </c>
      <c r="J2664" s="24">
        <f>IF(H2664&lt;600,425+0.773*H2664-1.69/1000*H2664^2+2.22/1000^2*H2664^3,IF(H2664&lt;735,666+13002/(738-H2664),IF(H2664&lt;900,545+17820/(H2664-731),650)))</f>
        <v>999.95576138185493</v>
      </c>
      <c r="K2664" s="12">
        <f>LambdaP*MassivSS/(dP/1000)/(J2664*RhoA)/(1+I2664/3)*(D2664-H2664)*DeltaT-(EXP(I2664/10)-1)*(D2664-D2663)</f>
        <v>0.13050078786472821</v>
      </c>
      <c r="L2664" s="24">
        <f>L2663+IF(Limit=Oui,MAX(0,O2663),O2663)</f>
        <v>699.06669953469338</v>
      </c>
      <c r="M2664" s="12">
        <f>Cp*RhoP/(N2664*RhoA)*dP/1000*MassivW</f>
        <v>0.28326468560319107</v>
      </c>
      <c r="N2664" s="24">
        <f>IF(L2664&lt;600,425+0.773*L2664-1.69/1000*L2664^2+2.22/1000^2*L2664^3,IF(L2664&lt;735,666+13002/(738-L2664),IF(L2664&lt;900,545+17820/(L2664-731),650)))</f>
        <v>999.95576138185493</v>
      </c>
      <c r="O2664" s="12">
        <f>LambdaP*MassivW/(dP/1000)/(N2664*RhoA)/(1+M2664/3)*(D2664-L2664)*DeltaT-(EXP(M2664/10)-1)*(D2664-D2663)</f>
        <v>0.13050078786472821</v>
      </c>
      <c r="P2664" s="24">
        <f>P2663+IF(Limit=Oui,MAX(0,S2663),S2663)</f>
        <v>699.06669953469338</v>
      </c>
      <c r="Q2664" s="12">
        <f>Cp*RhoP/(R2664*RhoA)*dP/1000*MassivSI</f>
        <v>0.28326468560319107</v>
      </c>
      <c r="R2664" s="24">
        <f>IF(P2664&lt;600,425+0.773*P2664-1.69/1000*P2664^2+2.22/1000^2*P2664^3,IF(P2664&lt;735,666+13002/(738-P2664),IF(P2664&lt;900,545+17820/(P2664-731),650)))</f>
        <v>999.95576138185493</v>
      </c>
      <c r="S2664" s="12">
        <f>LambdaP*MassivSI/(dP/1000)/(R2664*RhoA)/(1+Q2664/3)*(D2664-P2664)*DeltaT-(EXP(Q2664/10)-1)*(D2664-D2663)</f>
        <v>0.13050078786472821</v>
      </c>
    </row>
    <row r="2665" spans="2:19" x14ac:dyDescent="0.25">
      <c r="B2665" s="3">
        <f t="shared" si="164"/>
        <v>13235</v>
      </c>
      <c r="C2665" s="14">
        <f t="shared" si="165"/>
        <v>220.58333333333334</v>
      </c>
      <c r="D2665" s="11">
        <f t="shared" si="166"/>
        <v>1140.1835077844976</v>
      </c>
      <c r="E2665" s="11">
        <f t="shared" si="167"/>
        <v>699.19720032255816</v>
      </c>
      <c r="F2665" s="11">
        <f>L2665</f>
        <v>699.19720032255816</v>
      </c>
      <c r="G2665" s="11">
        <f>P2665</f>
        <v>699.19720032255816</v>
      </c>
      <c r="H2665" s="24">
        <f>H2664+IF(Limit=Oui,MAX(0,K2664),K2664)</f>
        <v>699.19720032255816</v>
      </c>
      <c r="I2665" s="12">
        <f>Cp*RhoP/(J2665*RhoA)*dP/1000*MassivSS</f>
        <v>0.28294687884164582</v>
      </c>
      <c r="J2665" s="24">
        <f>IF(H2665&lt;600,425+0.773*H2665-1.69/1000*H2665^2+2.22/1000^2*H2665^3,IF(H2665&lt;735,666+13002/(738-H2665),IF(H2665&lt;900,545+17820/(H2665-731),650)))</f>
        <v>1001.0789146165339</v>
      </c>
      <c r="K2665" s="12">
        <f>LambdaP*MassivSS/(dP/1000)/(J2665*RhoA)/(1+I2665/3)*(D2665-H2665)*DeltaT-(EXP(I2665/10)-1)*(D2665-D2664)</f>
        <v>0.13034566846512097</v>
      </c>
      <c r="L2665" s="24">
        <f>L2664+IF(Limit=Oui,MAX(0,O2664),O2664)</f>
        <v>699.19720032255816</v>
      </c>
      <c r="M2665" s="12">
        <f>Cp*RhoP/(N2665*RhoA)*dP/1000*MassivW</f>
        <v>0.28294687884164582</v>
      </c>
      <c r="N2665" s="24">
        <f>IF(L2665&lt;600,425+0.773*L2665-1.69/1000*L2665^2+2.22/1000^2*L2665^3,IF(L2665&lt;735,666+13002/(738-L2665),IF(L2665&lt;900,545+17820/(L2665-731),650)))</f>
        <v>1001.0789146165339</v>
      </c>
      <c r="O2665" s="12">
        <f>LambdaP*MassivW/(dP/1000)/(N2665*RhoA)/(1+M2665/3)*(D2665-L2665)*DeltaT-(EXP(M2665/10)-1)*(D2665-D2664)</f>
        <v>0.13034566846512097</v>
      </c>
      <c r="P2665" s="24">
        <f>P2664+IF(Limit=Oui,MAX(0,S2664),S2664)</f>
        <v>699.19720032255816</v>
      </c>
      <c r="Q2665" s="12">
        <f>Cp*RhoP/(R2665*RhoA)*dP/1000*MassivSI</f>
        <v>0.28294687884164582</v>
      </c>
      <c r="R2665" s="24">
        <f>IF(P2665&lt;600,425+0.773*P2665-1.69/1000*P2665^2+2.22/1000^2*P2665^3,IF(P2665&lt;735,666+13002/(738-P2665),IF(P2665&lt;900,545+17820/(P2665-731),650)))</f>
        <v>1001.0789146165339</v>
      </c>
      <c r="S2665" s="12">
        <f>LambdaP*MassivSI/(dP/1000)/(R2665*RhoA)/(1+Q2665/3)*(D2665-P2665)*DeltaT-(EXP(Q2665/10)-1)*(D2665-D2664)</f>
        <v>0.13034566846512097</v>
      </c>
    </row>
    <row r="2666" spans="2:19" x14ac:dyDescent="0.25">
      <c r="B2666" s="3">
        <f t="shared" si="164"/>
        <v>13240</v>
      </c>
      <c r="C2666" s="14">
        <f t="shared" si="165"/>
        <v>220.66666666666666</v>
      </c>
      <c r="D2666" s="11">
        <f t="shared" si="166"/>
        <v>1140.2400693541599</v>
      </c>
      <c r="E2666" s="11">
        <f t="shared" si="167"/>
        <v>699.32754599102327</v>
      </c>
      <c r="F2666" s="11">
        <f>L2666</f>
        <v>699.32754599102327</v>
      </c>
      <c r="G2666" s="11">
        <f>P2666</f>
        <v>699.32754599102327</v>
      </c>
      <c r="H2666" s="24">
        <f>H2665+IF(Limit=Oui,MAX(0,K2665),K2665)</f>
        <v>699.32754599102327</v>
      </c>
      <c r="I2666" s="12">
        <f>Cp*RhoP/(J2666*RhoA)*dP/1000*MassivSS</f>
        <v>0.28262802703305151</v>
      </c>
      <c r="J2666" s="24">
        <f>IF(H2666&lt;600,425+0.773*H2666-1.69/1000*H2666^2+2.22/1000^2*H2666^3,IF(H2666&lt;735,666+13002/(738-H2666),IF(H2666&lt;900,545+17820/(H2666-731),650)))</f>
        <v>1002.2082995038782</v>
      </c>
      <c r="K2666" s="12">
        <f>LambdaP*MassivSS/(dP/1000)/(J2666*RhoA)/(1+I2666/3)*(D2666-H2666)*DeltaT-(EXP(I2666/10)-1)*(D2666-D2665)</f>
        <v>0.13019016697453781</v>
      </c>
      <c r="L2666" s="24">
        <f>L2665+IF(Limit=Oui,MAX(0,O2665),O2665)</f>
        <v>699.32754599102327</v>
      </c>
      <c r="M2666" s="12">
        <f>Cp*RhoP/(N2666*RhoA)*dP/1000*MassivW</f>
        <v>0.28262802703305151</v>
      </c>
      <c r="N2666" s="24">
        <f>IF(L2666&lt;600,425+0.773*L2666-1.69/1000*L2666^2+2.22/1000^2*L2666^3,IF(L2666&lt;735,666+13002/(738-L2666),IF(L2666&lt;900,545+17820/(L2666-731),650)))</f>
        <v>1002.2082995038782</v>
      </c>
      <c r="O2666" s="12">
        <f>LambdaP*MassivW/(dP/1000)/(N2666*RhoA)/(1+M2666/3)*(D2666-L2666)*DeltaT-(EXP(M2666/10)-1)*(D2666-D2665)</f>
        <v>0.13019016697453781</v>
      </c>
      <c r="P2666" s="24">
        <f>P2665+IF(Limit=Oui,MAX(0,S2665),S2665)</f>
        <v>699.32754599102327</v>
      </c>
      <c r="Q2666" s="12">
        <f>Cp*RhoP/(R2666*RhoA)*dP/1000*MassivSI</f>
        <v>0.28262802703305151</v>
      </c>
      <c r="R2666" s="24">
        <f>IF(P2666&lt;600,425+0.773*P2666-1.69/1000*P2666^2+2.22/1000^2*P2666^3,IF(P2666&lt;735,666+13002/(738-P2666),IF(P2666&lt;900,545+17820/(P2666-731),650)))</f>
        <v>1002.2082995038782</v>
      </c>
      <c r="S2666" s="12">
        <f>LambdaP*MassivSI/(dP/1000)/(R2666*RhoA)/(1+Q2666/3)*(D2666-P2666)*DeltaT-(EXP(Q2666/10)-1)*(D2666-D2665)</f>
        <v>0.13019016697453781</v>
      </c>
    </row>
    <row r="2667" spans="2:19" x14ac:dyDescent="0.25">
      <c r="B2667" s="3">
        <f t="shared" si="164"/>
        <v>13245</v>
      </c>
      <c r="C2667" s="14">
        <f t="shared" si="165"/>
        <v>220.75</v>
      </c>
      <c r="D2667" s="11">
        <f t="shared" si="166"/>
        <v>1140.2966095798336</v>
      </c>
      <c r="E2667" s="11">
        <f t="shared" si="167"/>
        <v>699.45773615799783</v>
      </c>
      <c r="F2667" s="11">
        <f>L2667</f>
        <v>699.45773615799783</v>
      </c>
      <c r="G2667" s="11">
        <f>P2667</f>
        <v>699.45773615799783</v>
      </c>
      <c r="H2667" s="24">
        <f>H2666+IF(Limit=Oui,MAX(0,K2666),K2666)</f>
        <v>699.45773615799783</v>
      </c>
      <c r="I2667" s="12">
        <f>Cp*RhoP/(J2667*RhoA)*dP/1000*MassivSS</f>
        <v>0.28230812663594124</v>
      </c>
      <c r="J2667" s="24">
        <f>IF(H2667&lt;600,425+0.773*H2667-1.69/1000*H2667^2+2.22/1000^2*H2667^3,IF(H2667&lt;735,666+13002/(738-H2667),IF(H2667&lt;900,545+17820/(H2667-731),650)))</f>
        <v>1003.3439622877269</v>
      </c>
      <c r="K2667" s="12">
        <f>LambdaP*MassivSS/(dP/1000)/(J2667*RhoA)/(1+I2667/3)*(D2667-H2667)*DeltaT-(EXP(I2667/10)-1)*(D2667-D2666)</f>
        <v>0.13003428186357854</v>
      </c>
      <c r="L2667" s="24">
        <f>L2666+IF(Limit=Oui,MAX(0,O2666),O2666)</f>
        <v>699.45773615799783</v>
      </c>
      <c r="M2667" s="12">
        <f>Cp*RhoP/(N2667*RhoA)*dP/1000*MassivW</f>
        <v>0.28230812663594124</v>
      </c>
      <c r="N2667" s="24">
        <f>IF(L2667&lt;600,425+0.773*L2667-1.69/1000*L2667^2+2.22/1000^2*L2667^3,IF(L2667&lt;735,666+13002/(738-L2667),IF(L2667&lt;900,545+17820/(L2667-731),650)))</f>
        <v>1003.3439622877269</v>
      </c>
      <c r="O2667" s="12">
        <f>LambdaP*MassivW/(dP/1000)/(N2667*RhoA)/(1+M2667/3)*(D2667-L2667)*DeltaT-(EXP(M2667/10)-1)*(D2667-D2666)</f>
        <v>0.13003428186357854</v>
      </c>
      <c r="P2667" s="24">
        <f>P2666+IF(Limit=Oui,MAX(0,S2666),S2666)</f>
        <v>699.45773615799783</v>
      </c>
      <c r="Q2667" s="12">
        <f>Cp*RhoP/(R2667*RhoA)*dP/1000*MassivSI</f>
        <v>0.28230812663594124</v>
      </c>
      <c r="R2667" s="24">
        <f>IF(P2667&lt;600,425+0.773*P2667-1.69/1000*P2667^2+2.22/1000^2*P2667^3,IF(P2667&lt;735,666+13002/(738-P2667),IF(P2667&lt;900,545+17820/(P2667-731),650)))</f>
        <v>1003.3439622877269</v>
      </c>
      <c r="S2667" s="12">
        <f>LambdaP*MassivSI/(dP/1000)/(R2667*RhoA)/(1+Q2667/3)*(D2667-P2667)*DeltaT-(EXP(Q2667/10)-1)*(D2667-D2666)</f>
        <v>0.13003428186357854</v>
      </c>
    </row>
    <row r="2668" spans="2:19" x14ac:dyDescent="0.25">
      <c r="B2668" s="3">
        <f t="shared" si="164"/>
        <v>13250</v>
      </c>
      <c r="C2668" s="14">
        <f t="shared" si="165"/>
        <v>220.83333333333334</v>
      </c>
      <c r="D2668" s="11">
        <f t="shared" si="166"/>
        <v>1140.3531284776204</v>
      </c>
      <c r="E2668" s="11">
        <f t="shared" si="167"/>
        <v>699.5877704398614</v>
      </c>
      <c r="F2668" s="11">
        <f>L2668</f>
        <v>699.5877704398614</v>
      </c>
      <c r="G2668" s="11">
        <f>P2668</f>
        <v>699.5877704398614</v>
      </c>
      <c r="H2668" s="24">
        <f>H2667+IF(Limit=Oui,MAX(0,K2667),K2667)</f>
        <v>699.5877704398614</v>
      </c>
      <c r="I2668" s="12">
        <f>Cp*RhoP/(J2668*RhoA)*dP/1000*MassivSS</f>
        <v>0.28198717410609175</v>
      </c>
      <c r="J2668" s="24">
        <f>IF(H2668&lt;600,425+0.773*H2668-1.69/1000*H2668^2+2.22/1000^2*H2668^3,IF(H2668&lt;735,666+13002/(738-H2668),IF(H2668&lt;900,545+17820/(H2668-731),650)))</f>
        <v>1004.4859496282019</v>
      </c>
      <c r="K2668" s="12">
        <f>LambdaP*MassivSS/(dP/1000)/(J2668*RhoA)/(1+I2668/3)*(D2668-H2668)*DeltaT-(EXP(I2668/10)-1)*(D2668-D2667)</f>
        <v>0.1298780115998257</v>
      </c>
      <c r="L2668" s="24">
        <f>L2667+IF(Limit=Oui,MAX(0,O2667),O2667)</f>
        <v>699.5877704398614</v>
      </c>
      <c r="M2668" s="12">
        <f>Cp*RhoP/(N2668*RhoA)*dP/1000*MassivW</f>
        <v>0.28198717410609175</v>
      </c>
      <c r="N2668" s="24">
        <f>IF(L2668&lt;600,425+0.773*L2668-1.69/1000*L2668^2+2.22/1000^2*L2668^3,IF(L2668&lt;735,666+13002/(738-L2668),IF(L2668&lt;900,545+17820/(L2668-731),650)))</f>
        <v>1004.4859496282019</v>
      </c>
      <c r="O2668" s="12">
        <f>LambdaP*MassivW/(dP/1000)/(N2668*RhoA)/(1+M2668/3)*(D2668-L2668)*DeltaT-(EXP(M2668/10)-1)*(D2668-D2667)</f>
        <v>0.1298780115998257</v>
      </c>
      <c r="P2668" s="24">
        <f>P2667+IF(Limit=Oui,MAX(0,S2667),S2667)</f>
        <v>699.5877704398614</v>
      </c>
      <c r="Q2668" s="12">
        <f>Cp*RhoP/(R2668*RhoA)*dP/1000*MassivSI</f>
        <v>0.28198717410609175</v>
      </c>
      <c r="R2668" s="24">
        <f>IF(P2668&lt;600,425+0.773*P2668-1.69/1000*P2668^2+2.22/1000^2*P2668^3,IF(P2668&lt;735,666+13002/(738-P2668),IF(P2668&lt;900,545+17820/(P2668-731),650)))</f>
        <v>1004.4859496282019</v>
      </c>
      <c r="S2668" s="12">
        <f>LambdaP*MassivSI/(dP/1000)/(R2668*RhoA)/(1+Q2668/3)*(D2668-P2668)*DeltaT-(EXP(Q2668/10)-1)*(D2668-D2667)</f>
        <v>0.1298780115998257</v>
      </c>
    </row>
    <row r="2669" spans="2:19" x14ac:dyDescent="0.25">
      <c r="B2669" s="3">
        <f t="shared" si="164"/>
        <v>13255</v>
      </c>
      <c r="C2669" s="14">
        <f t="shared" si="165"/>
        <v>220.91666666666666</v>
      </c>
      <c r="D2669" s="11">
        <f t="shared" si="166"/>
        <v>1140.4096260636054</v>
      </c>
      <c r="E2669" s="11">
        <f t="shared" si="167"/>
        <v>699.71764845146117</v>
      </c>
      <c r="F2669" s="11">
        <f>L2669</f>
        <v>699.71764845146117</v>
      </c>
      <c r="G2669" s="11">
        <f>P2669</f>
        <v>699.71764845146117</v>
      </c>
      <c r="H2669" s="24">
        <f>H2668+IF(Limit=Oui,MAX(0,K2668),K2668)</f>
        <v>699.71764845146117</v>
      </c>
      <c r="I2669" s="12">
        <f>Cp*RhoP/(J2669*RhoA)*dP/1000*MassivSS</f>
        <v>0.28166516589670709</v>
      </c>
      <c r="J2669" s="24">
        <f>IF(H2669&lt;600,425+0.773*H2669-1.69/1000*H2669^2+2.22/1000^2*H2669^3,IF(H2669&lt;735,666+13002/(738-H2669),IF(H2669&lt;900,545+17820/(H2669-731),650)))</f>
        <v>1005.6343086060048</v>
      </c>
      <c r="K2669" s="12">
        <f>LambdaP*MassivSS/(dP/1000)/(J2669*RhoA)/(1+I2669/3)*(D2669-H2669)*DeltaT-(EXP(I2669/10)-1)*(D2669-D2668)</f>
        <v>0.12972135464775775</v>
      </c>
      <c r="L2669" s="24">
        <f>L2668+IF(Limit=Oui,MAX(0,O2668),O2668)</f>
        <v>699.71764845146117</v>
      </c>
      <c r="M2669" s="12">
        <f>Cp*RhoP/(N2669*RhoA)*dP/1000*MassivW</f>
        <v>0.28166516589670709</v>
      </c>
      <c r="N2669" s="24">
        <f>IF(L2669&lt;600,425+0.773*L2669-1.69/1000*L2669^2+2.22/1000^2*L2669^3,IF(L2669&lt;735,666+13002/(738-L2669),IF(L2669&lt;900,545+17820/(L2669-731),650)))</f>
        <v>1005.6343086060048</v>
      </c>
      <c r="O2669" s="12">
        <f>LambdaP*MassivW/(dP/1000)/(N2669*RhoA)/(1+M2669/3)*(D2669-L2669)*DeltaT-(EXP(M2669/10)-1)*(D2669-D2668)</f>
        <v>0.12972135464775775</v>
      </c>
      <c r="P2669" s="24">
        <f>P2668+IF(Limit=Oui,MAX(0,S2668),S2668)</f>
        <v>699.71764845146117</v>
      </c>
      <c r="Q2669" s="12">
        <f>Cp*RhoP/(R2669*RhoA)*dP/1000*MassivSI</f>
        <v>0.28166516589670709</v>
      </c>
      <c r="R2669" s="24">
        <f>IF(P2669&lt;600,425+0.773*P2669-1.69/1000*P2669^2+2.22/1000^2*P2669^3,IF(P2669&lt;735,666+13002/(738-P2669),IF(P2669&lt;900,545+17820/(P2669-731),650)))</f>
        <v>1005.6343086060048</v>
      </c>
      <c r="S2669" s="12">
        <f>LambdaP*MassivSI/(dP/1000)/(R2669*RhoA)/(1+Q2669/3)*(D2669-P2669)*DeltaT-(EXP(Q2669/10)-1)*(D2669-D2668)</f>
        <v>0.12972135464775775</v>
      </c>
    </row>
    <row r="2670" spans="2:19" x14ac:dyDescent="0.25">
      <c r="B2670" s="3">
        <f t="shared" si="164"/>
        <v>13260</v>
      </c>
      <c r="C2670" s="14">
        <f t="shared" si="165"/>
        <v>221</v>
      </c>
      <c r="D2670" s="11">
        <f t="shared" si="166"/>
        <v>1140.4661023538545</v>
      </c>
      <c r="E2670" s="11">
        <f t="shared" si="167"/>
        <v>699.84736980610899</v>
      </c>
      <c r="F2670" s="11">
        <f>L2670</f>
        <v>699.84736980610899</v>
      </c>
      <c r="G2670" s="11">
        <f>P2670</f>
        <v>699.84736980610899</v>
      </c>
      <c r="H2670" s="24">
        <f>H2669+IF(Limit=Oui,MAX(0,K2669),K2669)</f>
        <v>699.84736980610899</v>
      </c>
      <c r="I2670" s="12">
        <f>Cp*RhoP/(J2670*RhoA)*dP/1000*MassivSS</f>
        <v>0.28134209845860597</v>
      </c>
      <c r="J2670" s="24">
        <f>IF(H2670&lt;600,425+0.773*H2670-1.69/1000*H2670^2+2.22/1000^2*H2670^3,IF(H2670&lt;735,666+13002/(738-H2670),IF(H2670&lt;900,545+17820/(H2670-731),650)))</f>
        <v>1006.789086726762</v>
      </c>
      <c r="K2670" s="12">
        <f>LambdaP*MassivSS/(dP/1000)/(J2670*RhoA)/(1+I2670/3)*(D2670-H2670)*DeltaT-(EXP(I2670/10)-1)*(D2670-D2669)</f>
        <v>0.12956430946892949</v>
      </c>
      <c r="L2670" s="24">
        <f>L2669+IF(Limit=Oui,MAX(0,O2669),O2669)</f>
        <v>699.84736980610899</v>
      </c>
      <c r="M2670" s="12">
        <f>Cp*RhoP/(N2670*RhoA)*dP/1000*MassivW</f>
        <v>0.28134209845860597</v>
      </c>
      <c r="N2670" s="24">
        <f>IF(L2670&lt;600,425+0.773*L2670-1.69/1000*L2670^2+2.22/1000^2*L2670^3,IF(L2670&lt;735,666+13002/(738-L2670),IF(L2670&lt;900,545+17820/(L2670-731),650)))</f>
        <v>1006.789086726762</v>
      </c>
      <c r="O2670" s="12">
        <f>LambdaP*MassivW/(dP/1000)/(N2670*RhoA)/(1+M2670/3)*(D2670-L2670)*DeltaT-(EXP(M2670/10)-1)*(D2670-D2669)</f>
        <v>0.12956430946892949</v>
      </c>
      <c r="P2670" s="24">
        <f>P2669+IF(Limit=Oui,MAX(0,S2669),S2669)</f>
        <v>699.84736980610899</v>
      </c>
      <c r="Q2670" s="12">
        <f>Cp*RhoP/(R2670*RhoA)*dP/1000*MassivSI</f>
        <v>0.28134209845860597</v>
      </c>
      <c r="R2670" s="24">
        <f>IF(P2670&lt;600,425+0.773*P2670-1.69/1000*P2670^2+2.22/1000^2*P2670^3,IF(P2670&lt;735,666+13002/(738-P2670),IF(P2670&lt;900,545+17820/(P2670-731),650)))</f>
        <v>1006.789086726762</v>
      </c>
      <c r="S2670" s="12">
        <f>LambdaP*MassivSI/(dP/1000)/(R2670*RhoA)/(1+Q2670/3)*(D2670-P2670)*DeltaT-(EXP(Q2670/10)-1)*(D2670-D2669)</f>
        <v>0.12956430946892949</v>
      </c>
    </row>
    <row r="2671" spans="2:19" x14ac:dyDescent="0.25">
      <c r="B2671" s="3">
        <f t="shared" si="164"/>
        <v>13265</v>
      </c>
      <c r="C2671" s="14">
        <f t="shared" si="165"/>
        <v>221.08333333333334</v>
      </c>
      <c r="D2671" s="11">
        <f t="shared" si="166"/>
        <v>1140.5225573644154</v>
      </c>
      <c r="E2671" s="11">
        <f t="shared" si="167"/>
        <v>699.97693411557793</v>
      </c>
      <c r="F2671" s="11">
        <f>L2671</f>
        <v>699.97693411557793</v>
      </c>
      <c r="G2671" s="11">
        <f>P2671</f>
        <v>699.97693411557793</v>
      </c>
      <c r="H2671" s="24">
        <f>H2670+IF(Limit=Oui,MAX(0,K2670),K2670)</f>
        <v>699.97693411557793</v>
      </c>
      <c r="I2671" s="12">
        <f>Cp*RhoP/(J2671*RhoA)*dP/1000*MassivSS</f>
        <v>0.28101796824041397</v>
      </c>
      <c r="J2671" s="24">
        <f>IF(H2671&lt;600,425+0.773*H2671-1.69/1000*H2671^2+2.22/1000^2*H2671^3,IF(H2671&lt;735,666+13002/(738-H2671),IF(H2671&lt;900,545+17820/(H2671-731),650)))</f>
        <v>1007.9503319254137</v>
      </c>
      <c r="K2671" s="12">
        <f>LambdaP*MassivSS/(dP/1000)/(J2671*RhoA)/(1+I2671/3)*(D2671-H2671)*DeltaT-(EXP(I2671/10)-1)*(D2671-D2670)</f>
        <v>0.12940687452196026</v>
      </c>
      <c r="L2671" s="24">
        <f>L2670+IF(Limit=Oui,MAX(0,O2670),O2670)</f>
        <v>699.97693411557793</v>
      </c>
      <c r="M2671" s="12">
        <f>Cp*RhoP/(N2671*RhoA)*dP/1000*MassivW</f>
        <v>0.28101796824041397</v>
      </c>
      <c r="N2671" s="24">
        <f>IF(L2671&lt;600,425+0.773*L2671-1.69/1000*L2671^2+2.22/1000^2*L2671^3,IF(L2671&lt;735,666+13002/(738-L2671),IF(L2671&lt;900,545+17820/(L2671-731),650)))</f>
        <v>1007.9503319254137</v>
      </c>
      <c r="O2671" s="12">
        <f>LambdaP*MassivW/(dP/1000)/(N2671*RhoA)/(1+M2671/3)*(D2671-L2671)*DeltaT-(EXP(M2671/10)-1)*(D2671-D2670)</f>
        <v>0.12940687452196026</v>
      </c>
      <c r="P2671" s="24">
        <f>P2670+IF(Limit=Oui,MAX(0,S2670),S2670)</f>
        <v>699.97693411557793</v>
      </c>
      <c r="Q2671" s="12">
        <f>Cp*RhoP/(R2671*RhoA)*dP/1000*MassivSI</f>
        <v>0.28101796824041397</v>
      </c>
      <c r="R2671" s="24">
        <f>IF(P2671&lt;600,425+0.773*P2671-1.69/1000*P2671^2+2.22/1000^2*P2671^3,IF(P2671&lt;735,666+13002/(738-P2671),IF(P2671&lt;900,545+17820/(P2671-731),650)))</f>
        <v>1007.9503319254137</v>
      </c>
      <c r="S2671" s="12">
        <f>LambdaP*MassivSI/(dP/1000)/(R2671*RhoA)/(1+Q2671/3)*(D2671-P2671)*DeltaT-(EXP(Q2671/10)-1)*(D2671-D2670)</f>
        <v>0.12940687452196026</v>
      </c>
    </row>
    <row r="2672" spans="2:19" x14ac:dyDescent="0.25">
      <c r="B2672" s="3">
        <f t="shared" si="164"/>
        <v>13270</v>
      </c>
      <c r="C2672" s="14">
        <f t="shared" si="165"/>
        <v>221.16666666666666</v>
      </c>
      <c r="D2672" s="11">
        <f t="shared" si="166"/>
        <v>1140.5789911113186</v>
      </c>
      <c r="E2672" s="11">
        <f t="shared" si="167"/>
        <v>700.10634099009985</v>
      </c>
      <c r="F2672" s="11">
        <f>L2672</f>
        <v>700.10634099009985</v>
      </c>
      <c r="G2672" s="11">
        <f>P2672</f>
        <v>700.10634099009985</v>
      </c>
      <c r="H2672" s="24">
        <f>H2671+IF(Limit=Oui,MAX(0,K2671),K2671)</f>
        <v>700.10634099009985</v>
      </c>
      <c r="I2672" s="12">
        <f>Cp*RhoP/(J2672*RhoA)*dP/1000*MassivSS</f>
        <v>0.280692771688757</v>
      </c>
      <c r="J2672" s="24">
        <f>IF(H2672&lt;600,425+0.773*H2672-1.69/1000*H2672^2+2.22/1000^2*H2672^3,IF(H2672&lt;735,666+13002/(738-H2672),IF(H2672&lt;900,545+17820/(H2672-731),650)))</f>
        <v>1009.1180925706615</v>
      </c>
      <c r="K2672" s="12">
        <f>LambdaP*MassivSS/(dP/1000)/(J2672*RhoA)/(1+I2672/3)*(D2672-H2672)*DeltaT-(EXP(I2672/10)-1)*(D2672-D2671)</f>
        <v>0.12924904826259298</v>
      </c>
      <c r="L2672" s="24">
        <f>L2671+IF(Limit=Oui,MAX(0,O2671),O2671)</f>
        <v>700.10634099009985</v>
      </c>
      <c r="M2672" s="12">
        <f>Cp*RhoP/(N2672*RhoA)*dP/1000*MassivW</f>
        <v>0.280692771688757</v>
      </c>
      <c r="N2672" s="24">
        <f>IF(L2672&lt;600,425+0.773*L2672-1.69/1000*L2672^2+2.22/1000^2*L2672^3,IF(L2672&lt;735,666+13002/(738-L2672),IF(L2672&lt;900,545+17820/(L2672-731),650)))</f>
        <v>1009.1180925706615</v>
      </c>
      <c r="O2672" s="12">
        <f>LambdaP*MassivW/(dP/1000)/(N2672*RhoA)/(1+M2672/3)*(D2672-L2672)*DeltaT-(EXP(M2672/10)-1)*(D2672-D2671)</f>
        <v>0.12924904826259298</v>
      </c>
      <c r="P2672" s="24">
        <f>P2671+IF(Limit=Oui,MAX(0,S2671),S2671)</f>
        <v>700.10634099009985</v>
      </c>
      <c r="Q2672" s="12">
        <f>Cp*RhoP/(R2672*RhoA)*dP/1000*MassivSI</f>
        <v>0.280692771688757</v>
      </c>
      <c r="R2672" s="24">
        <f>IF(P2672&lt;600,425+0.773*P2672-1.69/1000*P2672^2+2.22/1000^2*P2672^3,IF(P2672&lt;735,666+13002/(738-P2672),IF(P2672&lt;900,545+17820/(P2672-731),650)))</f>
        <v>1009.1180925706615</v>
      </c>
      <c r="S2672" s="12">
        <f>LambdaP*MassivSI/(dP/1000)/(R2672*RhoA)/(1+Q2672/3)*(D2672-P2672)*DeltaT-(EXP(Q2672/10)-1)*(D2672-D2671)</f>
        <v>0.12924904826259298</v>
      </c>
    </row>
    <row r="2673" spans="2:19" x14ac:dyDescent="0.25">
      <c r="B2673" s="3">
        <f t="shared" si="164"/>
        <v>13275</v>
      </c>
      <c r="C2673" s="14">
        <f t="shared" si="165"/>
        <v>221.25</v>
      </c>
      <c r="D2673" s="11">
        <f t="shared" si="166"/>
        <v>1140.6354036105756</v>
      </c>
      <c r="E2673" s="11">
        <f t="shared" si="167"/>
        <v>700.23559003836249</v>
      </c>
      <c r="F2673" s="11">
        <f>L2673</f>
        <v>700.23559003836249</v>
      </c>
      <c r="G2673" s="11">
        <f>P2673</f>
        <v>700.23559003836249</v>
      </c>
      <c r="H2673" s="24">
        <f>H2672+IF(Limit=Oui,MAX(0,K2672),K2672)</f>
        <v>700.23559003836249</v>
      </c>
      <c r="I2673" s="12">
        <f>Cp*RhoP/(J2673*RhoA)*dP/1000*MassivSS</f>
        <v>0.28036650524845946</v>
      </c>
      <c r="J2673" s="24">
        <f>IF(H2673&lt;600,425+0.773*H2673-1.69/1000*H2673^2+2.22/1000^2*H2673^3,IF(H2673&lt;735,666+13002/(738-H2673),IF(H2673&lt;900,545+17820/(H2673-731),650)))</f>
        <v>1010.2924174694617</v>
      </c>
      <c r="K2673" s="12">
        <f>LambdaP*MassivSS/(dP/1000)/(J2673*RhoA)/(1+I2673/3)*(D2673-H2673)*DeltaT-(EXP(I2673/10)-1)*(D2673-D2672)</f>
        <v>0.12909082914380804</v>
      </c>
      <c r="L2673" s="24">
        <f>L2672+IF(Limit=Oui,MAX(0,O2672),O2672)</f>
        <v>700.23559003836249</v>
      </c>
      <c r="M2673" s="12">
        <f>Cp*RhoP/(N2673*RhoA)*dP/1000*MassivW</f>
        <v>0.28036650524845946</v>
      </c>
      <c r="N2673" s="24">
        <f>IF(L2673&lt;600,425+0.773*L2673-1.69/1000*L2673^2+2.22/1000^2*L2673^3,IF(L2673&lt;735,666+13002/(738-L2673),IF(L2673&lt;900,545+17820/(L2673-731),650)))</f>
        <v>1010.2924174694617</v>
      </c>
      <c r="O2673" s="12">
        <f>LambdaP*MassivW/(dP/1000)/(N2673*RhoA)/(1+M2673/3)*(D2673-L2673)*DeltaT-(EXP(M2673/10)-1)*(D2673-D2672)</f>
        <v>0.12909082914380804</v>
      </c>
      <c r="P2673" s="24">
        <f>P2672+IF(Limit=Oui,MAX(0,S2672),S2672)</f>
        <v>700.23559003836249</v>
      </c>
      <c r="Q2673" s="12">
        <f>Cp*RhoP/(R2673*RhoA)*dP/1000*MassivSI</f>
        <v>0.28036650524845946</v>
      </c>
      <c r="R2673" s="24">
        <f>IF(P2673&lt;600,425+0.773*P2673-1.69/1000*P2673^2+2.22/1000^2*P2673^3,IF(P2673&lt;735,666+13002/(738-P2673),IF(P2673&lt;900,545+17820/(P2673-731),650)))</f>
        <v>1010.2924174694617</v>
      </c>
      <c r="S2673" s="12">
        <f>LambdaP*MassivSI/(dP/1000)/(R2673*RhoA)/(1+Q2673/3)*(D2673-P2673)*DeltaT-(EXP(Q2673/10)-1)*(D2673-D2672)</f>
        <v>0.12909082914380804</v>
      </c>
    </row>
    <row r="2674" spans="2:19" x14ac:dyDescent="0.25">
      <c r="B2674" s="3">
        <f t="shared" si="164"/>
        <v>13280</v>
      </c>
      <c r="C2674" s="14">
        <f t="shared" si="165"/>
        <v>221.33333333333334</v>
      </c>
      <c r="D2674" s="11">
        <f t="shared" si="166"/>
        <v>1140.6917948781802</v>
      </c>
      <c r="E2674" s="11">
        <f t="shared" si="167"/>
        <v>700.36468086750631</v>
      </c>
      <c r="F2674" s="11">
        <f>L2674</f>
        <v>700.36468086750631</v>
      </c>
      <c r="G2674" s="11">
        <f>P2674</f>
        <v>700.36468086750631</v>
      </c>
      <c r="H2674" s="24">
        <f>H2673+IF(Limit=Oui,MAX(0,K2673),K2673)</f>
        <v>700.36468086750631</v>
      </c>
      <c r="I2674" s="12">
        <f>Cp*RhoP/(J2674*RhoA)*dP/1000*MassivSS</f>
        <v>0.2800391653627472</v>
      </c>
      <c r="J2674" s="24">
        <f>IF(H2674&lt;600,425+0.773*H2674-1.69/1000*H2674^2+2.22/1000^2*H2674^3,IF(H2674&lt;735,666+13002/(738-H2674),IF(H2674&lt;900,545+17820/(H2674-731),650)))</f>
        <v>1011.4733558715673</v>
      </c>
      <c r="K2674" s="12">
        <f>LambdaP*MassivSS/(dP/1000)/(J2674*RhoA)/(1+I2674/3)*(D2674-H2674)*DeltaT-(EXP(I2674/10)-1)*(D2674-D2673)</f>
        <v>0.12893221561583423</v>
      </c>
      <c r="L2674" s="24">
        <f>L2673+IF(Limit=Oui,MAX(0,O2673),O2673)</f>
        <v>700.36468086750631</v>
      </c>
      <c r="M2674" s="12">
        <f>Cp*RhoP/(N2674*RhoA)*dP/1000*MassivW</f>
        <v>0.2800391653627472</v>
      </c>
      <c r="N2674" s="24">
        <f>IF(L2674&lt;600,425+0.773*L2674-1.69/1000*L2674^2+2.22/1000^2*L2674^3,IF(L2674&lt;735,666+13002/(738-L2674),IF(L2674&lt;900,545+17820/(L2674-731),650)))</f>
        <v>1011.4733558715673</v>
      </c>
      <c r="O2674" s="12">
        <f>LambdaP*MassivW/(dP/1000)/(N2674*RhoA)/(1+M2674/3)*(D2674-L2674)*DeltaT-(EXP(M2674/10)-1)*(D2674-D2673)</f>
        <v>0.12893221561583423</v>
      </c>
      <c r="P2674" s="24">
        <f>P2673+IF(Limit=Oui,MAX(0,S2673),S2673)</f>
        <v>700.36468086750631</v>
      </c>
      <c r="Q2674" s="12">
        <f>Cp*RhoP/(R2674*RhoA)*dP/1000*MassivSI</f>
        <v>0.2800391653627472</v>
      </c>
      <c r="R2674" s="24">
        <f>IF(P2674&lt;600,425+0.773*P2674-1.69/1000*P2674^2+2.22/1000^2*P2674^3,IF(P2674&lt;735,666+13002/(738-P2674),IF(P2674&lt;900,545+17820/(P2674-731),650)))</f>
        <v>1011.4733558715673</v>
      </c>
      <c r="S2674" s="12">
        <f>LambdaP*MassivSI/(dP/1000)/(R2674*RhoA)/(1+Q2674/3)*(D2674-P2674)*DeltaT-(EXP(Q2674/10)-1)*(D2674-D2673)</f>
        <v>0.12893221561583423</v>
      </c>
    </row>
    <row r="2675" spans="2:19" x14ac:dyDescent="0.25">
      <c r="B2675" s="3">
        <f t="shared" si="164"/>
        <v>13285</v>
      </c>
      <c r="C2675" s="14">
        <f t="shared" si="165"/>
        <v>221.41666666666666</v>
      </c>
      <c r="D2675" s="11">
        <f t="shared" si="166"/>
        <v>1140.748164930108</v>
      </c>
      <c r="E2675" s="11">
        <f t="shared" si="167"/>
        <v>700.49361308312211</v>
      </c>
      <c r="F2675" s="11">
        <f>L2675</f>
        <v>700.49361308312211</v>
      </c>
      <c r="G2675" s="11">
        <f>P2675</f>
        <v>700.49361308312211</v>
      </c>
      <c r="H2675" s="24">
        <f>H2674+IF(Limit=Oui,MAX(0,K2674),K2674)</f>
        <v>700.49361308312211</v>
      </c>
      <c r="I2675" s="12">
        <f>Cp*RhoP/(J2675*RhoA)*dP/1000*MassivSS</f>
        <v>0.27971074847345179</v>
      </c>
      <c r="J2675" s="24">
        <f>IF(H2675&lt;600,425+0.773*H2675-1.69/1000*H2675^2+2.22/1000^2*H2675^3,IF(H2675&lt;735,666+13002/(738-H2675),IF(H2675&lt;900,545+17820/(H2675-731),650)))</f>
        <v>1012.6609574741281</v>
      </c>
      <c r="K2675" s="12">
        <f>LambdaP*MassivSS/(dP/1000)/(J2675*RhoA)/(1+I2675/3)*(D2675-H2675)*DeltaT-(EXP(I2675/10)-1)*(D2675-D2674)</f>
        <v>0.12877320612623247</v>
      </c>
      <c r="L2675" s="24">
        <f>L2674+IF(Limit=Oui,MAX(0,O2674),O2674)</f>
        <v>700.49361308312211</v>
      </c>
      <c r="M2675" s="12">
        <f>Cp*RhoP/(N2675*RhoA)*dP/1000*MassivW</f>
        <v>0.27971074847345179</v>
      </c>
      <c r="N2675" s="24">
        <f>IF(L2675&lt;600,425+0.773*L2675-1.69/1000*L2675^2+2.22/1000^2*L2675^3,IF(L2675&lt;735,666+13002/(738-L2675),IF(L2675&lt;900,545+17820/(L2675-731),650)))</f>
        <v>1012.6609574741281</v>
      </c>
      <c r="O2675" s="12">
        <f>LambdaP*MassivW/(dP/1000)/(N2675*RhoA)/(1+M2675/3)*(D2675-L2675)*DeltaT-(EXP(M2675/10)-1)*(D2675-D2674)</f>
        <v>0.12877320612623247</v>
      </c>
      <c r="P2675" s="24">
        <f>P2674+IF(Limit=Oui,MAX(0,S2674),S2674)</f>
        <v>700.49361308312211</v>
      </c>
      <c r="Q2675" s="12">
        <f>Cp*RhoP/(R2675*RhoA)*dP/1000*MassivSI</f>
        <v>0.27971074847345179</v>
      </c>
      <c r="R2675" s="24">
        <f>IF(P2675&lt;600,425+0.773*P2675-1.69/1000*P2675^2+2.22/1000^2*P2675^3,IF(P2675&lt;735,666+13002/(738-P2675),IF(P2675&lt;900,545+17820/(P2675-731),650)))</f>
        <v>1012.6609574741281</v>
      </c>
      <c r="S2675" s="12">
        <f>LambdaP*MassivSI/(dP/1000)/(R2675*RhoA)/(1+Q2675/3)*(D2675-P2675)*DeltaT-(EXP(Q2675/10)-1)*(D2675-D2674)</f>
        <v>0.12877320612623247</v>
      </c>
    </row>
    <row r="2676" spans="2:19" x14ac:dyDescent="0.25">
      <c r="B2676" s="3">
        <f t="shared" si="164"/>
        <v>13290</v>
      </c>
      <c r="C2676" s="14">
        <f t="shared" si="165"/>
        <v>221.5</v>
      </c>
      <c r="D2676" s="11">
        <f t="shared" si="166"/>
        <v>1140.8045137823165</v>
      </c>
      <c r="E2676" s="11">
        <f t="shared" si="167"/>
        <v>700.62238628924831</v>
      </c>
      <c r="F2676" s="11">
        <f>L2676</f>
        <v>700.62238628924831</v>
      </c>
      <c r="G2676" s="11">
        <f>P2676</f>
        <v>700.62238628924831</v>
      </c>
      <c r="H2676" s="24">
        <f>H2675+IF(Limit=Oui,MAX(0,K2675),K2675)</f>
        <v>700.62238628924831</v>
      </c>
      <c r="I2676" s="12">
        <f>Cp*RhoP/(J2676*RhoA)*dP/1000*MassivSS</f>
        <v>0.27938125102122019</v>
      </c>
      <c r="J2676" s="24">
        <f>IF(H2676&lt;600,425+0.773*H2676-1.69/1000*H2676^2+2.22/1000^2*H2676^3,IF(H2676&lt;735,666+13002/(738-H2676),IF(H2676&lt;900,545+17820/(H2676-731),650)))</f>
        <v>1013.8552724263392</v>
      </c>
      <c r="K2676" s="12">
        <f>LambdaP*MassivSS/(dP/1000)/(J2676*RhoA)/(1+I2676/3)*(D2676-H2676)*DeltaT-(EXP(I2676/10)-1)*(D2676-D2675)</f>
        <v>0.12861379911997395</v>
      </c>
      <c r="L2676" s="24">
        <f>L2675+IF(Limit=Oui,MAX(0,O2675),O2675)</f>
        <v>700.62238628924831</v>
      </c>
      <c r="M2676" s="12">
        <f>Cp*RhoP/(N2676*RhoA)*dP/1000*MassivW</f>
        <v>0.27938125102122019</v>
      </c>
      <c r="N2676" s="24">
        <f>IF(L2676&lt;600,425+0.773*L2676-1.69/1000*L2676^2+2.22/1000^2*L2676^3,IF(L2676&lt;735,666+13002/(738-L2676),IF(L2676&lt;900,545+17820/(L2676-731),650)))</f>
        <v>1013.8552724263392</v>
      </c>
      <c r="O2676" s="12">
        <f>LambdaP*MassivW/(dP/1000)/(N2676*RhoA)/(1+M2676/3)*(D2676-L2676)*DeltaT-(EXP(M2676/10)-1)*(D2676-D2675)</f>
        <v>0.12861379911997395</v>
      </c>
      <c r="P2676" s="24">
        <f>P2675+IF(Limit=Oui,MAX(0,S2675),S2675)</f>
        <v>700.62238628924831</v>
      </c>
      <c r="Q2676" s="12">
        <f>Cp*RhoP/(R2676*RhoA)*dP/1000*MassivSI</f>
        <v>0.27938125102122019</v>
      </c>
      <c r="R2676" s="24">
        <f>IF(P2676&lt;600,425+0.773*P2676-1.69/1000*P2676^2+2.22/1000^2*P2676^3,IF(P2676&lt;735,666+13002/(738-P2676),IF(P2676&lt;900,545+17820/(P2676-731),650)))</f>
        <v>1013.8552724263392</v>
      </c>
      <c r="S2676" s="12">
        <f>LambdaP*MassivSI/(dP/1000)/(R2676*RhoA)/(1+Q2676/3)*(D2676-P2676)*DeltaT-(EXP(Q2676/10)-1)*(D2676-D2675)</f>
        <v>0.12861379911997395</v>
      </c>
    </row>
    <row r="2677" spans="2:19" x14ac:dyDescent="0.25">
      <c r="B2677" s="3">
        <f t="shared" si="164"/>
        <v>13295</v>
      </c>
      <c r="C2677" s="14">
        <f t="shared" si="165"/>
        <v>221.58333333333334</v>
      </c>
      <c r="D2677" s="11">
        <f t="shared" si="166"/>
        <v>1140.8608414507457</v>
      </c>
      <c r="E2677" s="11">
        <f t="shared" si="167"/>
        <v>700.7510000883683</v>
      </c>
      <c r="F2677" s="11">
        <f>L2677</f>
        <v>700.7510000883683</v>
      </c>
      <c r="G2677" s="11">
        <f>P2677</f>
        <v>700.7510000883683</v>
      </c>
      <c r="H2677" s="24">
        <f>H2676+IF(Limit=Oui,MAX(0,K2676),K2676)</f>
        <v>700.7510000883683</v>
      </c>
      <c r="I2677" s="12">
        <f>Cp*RhoP/(J2677*RhoA)*dP/1000*MassivSS</f>
        <v>0.27905066944572782</v>
      </c>
      <c r="J2677" s="24">
        <f>IF(H2677&lt;600,425+0.773*H2677-1.69/1000*H2677^2+2.22/1000^2*H2677^3,IF(H2677&lt;735,666+13002/(738-H2677),IF(H2677&lt;900,545+17820/(H2677-731),650)))</f>
        <v>1015.0563513341436</v>
      </c>
      <c r="K2677" s="12">
        <f>LambdaP*MassivSS/(dP/1000)/(J2677*RhoA)/(1+I2677/3)*(D2677-H2677)*DeltaT-(EXP(I2677/10)-1)*(D2677-D2676)</f>
        <v>0.12845399303945648</v>
      </c>
      <c r="L2677" s="24">
        <f>L2676+IF(Limit=Oui,MAX(0,O2676),O2676)</f>
        <v>700.7510000883683</v>
      </c>
      <c r="M2677" s="12">
        <f>Cp*RhoP/(N2677*RhoA)*dP/1000*MassivW</f>
        <v>0.27905066944572782</v>
      </c>
      <c r="N2677" s="24">
        <f>IF(L2677&lt;600,425+0.773*L2677-1.69/1000*L2677^2+2.22/1000^2*L2677^3,IF(L2677&lt;735,666+13002/(738-L2677),IF(L2677&lt;900,545+17820/(L2677-731),650)))</f>
        <v>1015.0563513341436</v>
      </c>
      <c r="O2677" s="12">
        <f>LambdaP*MassivW/(dP/1000)/(N2677*RhoA)/(1+M2677/3)*(D2677-L2677)*DeltaT-(EXP(M2677/10)-1)*(D2677-D2676)</f>
        <v>0.12845399303945648</v>
      </c>
      <c r="P2677" s="24">
        <f>P2676+IF(Limit=Oui,MAX(0,S2676),S2676)</f>
        <v>700.7510000883683</v>
      </c>
      <c r="Q2677" s="12">
        <f>Cp*RhoP/(R2677*RhoA)*dP/1000*MassivSI</f>
        <v>0.27905066944572782</v>
      </c>
      <c r="R2677" s="24">
        <f>IF(P2677&lt;600,425+0.773*P2677-1.69/1000*P2677^2+2.22/1000^2*P2677^3,IF(P2677&lt;735,666+13002/(738-P2677),IF(P2677&lt;900,545+17820/(P2677-731),650)))</f>
        <v>1015.0563513341436</v>
      </c>
      <c r="S2677" s="12">
        <f>LambdaP*MassivSI/(dP/1000)/(R2677*RhoA)/(1+Q2677/3)*(D2677-P2677)*DeltaT-(EXP(Q2677/10)-1)*(D2677-D2676)</f>
        <v>0.12845399303945648</v>
      </c>
    </row>
    <row r="2678" spans="2:19" x14ac:dyDescent="0.25">
      <c r="B2678" s="3">
        <f t="shared" si="164"/>
        <v>13300</v>
      </c>
      <c r="C2678" s="14">
        <f t="shared" si="165"/>
        <v>221.66666666666666</v>
      </c>
      <c r="D2678" s="11">
        <f t="shared" si="166"/>
        <v>1140.9171479513168</v>
      </c>
      <c r="E2678" s="11">
        <f t="shared" si="167"/>
        <v>700.87945408140774</v>
      </c>
      <c r="F2678" s="11">
        <f>L2678</f>
        <v>700.87945408140774</v>
      </c>
      <c r="G2678" s="11">
        <f>P2678</f>
        <v>700.87945408140774</v>
      </c>
      <c r="H2678" s="24">
        <f>H2677+IF(Limit=Oui,MAX(0,K2677),K2677)</f>
        <v>700.87945408140774</v>
      </c>
      <c r="I2678" s="12">
        <f>Cp*RhoP/(J2678*RhoA)*dP/1000*MassivSS</f>
        <v>0.2787190001858954</v>
      </c>
      <c r="J2678" s="24">
        <f>IF(H2678&lt;600,425+0.773*H2678-1.69/1000*H2678^2+2.22/1000^2*H2678^3,IF(H2678&lt;735,666+13002/(738-H2678),IF(H2678&lt;900,545+17820/(H2678-731),650)))</f>
        <v>1016.2642452649867</v>
      </c>
      <c r="K2678" s="12">
        <f>LambdaP*MassivSS/(dP/1000)/(J2678*RhoA)/(1+I2678/3)*(D2678-H2678)*DeltaT-(EXP(I2678/10)-1)*(D2678-D2677)</f>
        <v>0.12829378632467556</v>
      </c>
      <c r="L2678" s="24">
        <f>L2677+IF(Limit=Oui,MAX(0,O2677),O2677)</f>
        <v>700.87945408140774</v>
      </c>
      <c r="M2678" s="12">
        <f>Cp*RhoP/(N2678*RhoA)*dP/1000*MassivW</f>
        <v>0.2787190001858954</v>
      </c>
      <c r="N2678" s="24">
        <f>IF(L2678&lt;600,425+0.773*L2678-1.69/1000*L2678^2+2.22/1000^2*L2678^3,IF(L2678&lt;735,666+13002/(738-L2678),IF(L2678&lt;900,545+17820/(L2678-731),650)))</f>
        <v>1016.2642452649867</v>
      </c>
      <c r="O2678" s="12">
        <f>LambdaP*MassivW/(dP/1000)/(N2678*RhoA)/(1+M2678/3)*(D2678-L2678)*DeltaT-(EXP(M2678/10)-1)*(D2678-D2677)</f>
        <v>0.12829378632467556</v>
      </c>
      <c r="P2678" s="24">
        <f>P2677+IF(Limit=Oui,MAX(0,S2677),S2677)</f>
        <v>700.87945408140774</v>
      </c>
      <c r="Q2678" s="12">
        <f>Cp*RhoP/(R2678*RhoA)*dP/1000*MassivSI</f>
        <v>0.2787190001858954</v>
      </c>
      <c r="R2678" s="24">
        <f>IF(P2678&lt;600,425+0.773*P2678-1.69/1000*P2678^2+2.22/1000^2*P2678^3,IF(P2678&lt;735,666+13002/(738-P2678),IF(P2678&lt;900,545+17820/(P2678-731),650)))</f>
        <v>1016.2642452649867</v>
      </c>
      <c r="S2678" s="12">
        <f>LambdaP*MassivSI/(dP/1000)/(R2678*RhoA)/(1+Q2678/3)*(D2678-P2678)*DeltaT-(EXP(Q2678/10)-1)*(D2678-D2677)</f>
        <v>0.12829378632467556</v>
      </c>
    </row>
    <row r="2679" spans="2:19" x14ac:dyDescent="0.25">
      <c r="B2679" s="3">
        <f t="shared" si="164"/>
        <v>13305</v>
      </c>
      <c r="C2679" s="14">
        <f t="shared" si="165"/>
        <v>221.75</v>
      </c>
      <c r="D2679" s="11">
        <f t="shared" si="166"/>
        <v>1140.9734332999337</v>
      </c>
      <c r="E2679" s="11">
        <f t="shared" si="167"/>
        <v>701.00774786773241</v>
      </c>
      <c r="F2679" s="11">
        <f>L2679</f>
        <v>701.00774786773241</v>
      </c>
      <c r="G2679" s="11">
        <f>P2679</f>
        <v>701.00774786773241</v>
      </c>
      <c r="H2679" s="24">
        <f>H2678+IF(Limit=Oui,MAX(0,K2678),K2678)</f>
        <v>701.00774786773241</v>
      </c>
      <c r="I2679" s="12">
        <f>Cp*RhoP/(J2679*RhoA)*dP/1000*MassivSS</f>
        <v>0.27838623968010917</v>
      </c>
      <c r="J2679" s="24">
        <f>IF(H2679&lt;600,425+0.773*H2679-1.69/1000*H2679^2+2.22/1000^2*H2679^3,IF(H2679&lt;735,666+13002/(738-H2679),IF(H2679&lt;900,545+17820/(H2679-731),650)))</f>
        <v>1017.4790057526294</v>
      </c>
      <c r="K2679" s="12">
        <f>LambdaP*MassivSS/(dP/1000)/(J2679*RhoA)/(1+I2679/3)*(D2679-H2679)*DeltaT-(EXP(I2679/10)-1)*(D2679-D2678)</f>
        <v>0.1281331774131596</v>
      </c>
      <c r="L2679" s="24">
        <f>L2678+IF(Limit=Oui,MAX(0,O2678),O2678)</f>
        <v>701.00774786773241</v>
      </c>
      <c r="M2679" s="12">
        <f>Cp*RhoP/(N2679*RhoA)*dP/1000*MassivW</f>
        <v>0.27838623968010917</v>
      </c>
      <c r="N2679" s="24">
        <f>IF(L2679&lt;600,425+0.773*L2679-1.69/1000*L2679^2+2.22/1000^2*L2679^3,IF(L2679&lt;735,666+13002/(738-L2679),IF(L2679&lt;900,545+17820/(L2679-731),650)))</f>
        <v>1017.4790057526294</v>
      </c>
      <c r="O2679" s="12">
        <f>LambdaP*MassivW/(dP/1000)/(N2679*RhoA)/(1+M2679/3)*(D2679-L2679)*DeltaT-(EXP(M2679/10)-1)*(D2679-D2678)</f>
        <v>0.1281331774131596</v>
      </c>
      <c r="P2679" s="24">
        <f>P2678+IF(Limit=Oui,MAX(0,S2678),S2678)</f>
        <v>701.00774786773241</v>
      </c>
      <c r="Q2679" s="12">
        <f>Cp*RhoP/(R2679*RhoA)*dP/1000*MassivSI</f>
        <v>0.27838623968010917</v>
      </c>
      <c r="R2679" s="24">
        <f>IF(P2679&lt;600,425+0.773*P2679-1.69/1000*P2679^2+2.22/1000^2*P2679^3,IF(P2679&lt;735,666+13002/(738-P2679),IF(P2679&lt;900,545+17820/(P2679-731),650)))</f>
        <v>1017.4790057526294</v>
      </c>
      <c r="S2679" s="12">
        <f>LambdaP*MassivSI/(dP/1000)/(R2679*RhoA)/(1+Q2679/3)*(D2679-P2679)*DeltaT-(EXP(Q2679/10)-1)*(D2679-D2678)</f>
        <v>0.1281331774131596</v>
      </c>
    </row>
    <row r="2680" spans="2:19" x14ac:dyDescent="0.25">
      <c r="B2680" s="3">
        <f t="shared" si="164"/>
        <v>13310</v>
      </c>
      <c r="C2680" s="14">
        <f t="shared" si="165"/>
        <v>221.83333333333334</v>
      </c>
      <c r="D2680" s="11">
        <f t="shared" si="166"/>
        <v>1141.0296975124827</v>
      </c>
      <c r="E2680" s="11">
        <f t="shared" si="167"/>
        <v>701.13588104514554</v>
      </c>
      <c r="F2680" s="11">
        <f>L2680</f>
        <v>701.13588104514554</v>
      </c>
      <c r="G2680" s="11">
        <f>P2680</f>
        <v>701.13588104514554</v>
      </c>
      <c r="H2680" s="24">
        <f>H2679+IF(Limit=Oui,MAX(0,K2679),K2679)</f>
        <v>701.13588104514554</v>
      </c>
      <c r="I2680" s="12">
        <f>Cp*RhoP/(J2680*RhoA)*dP/1000*MassivSS</f>
        <v>0.27805238436644591</v>
      </c>
      <c r="J2680" s="24">
        <f>IF(H2680&lt;600,425+0.773*H2680-1.69/1000*H2680^2+2.22/1000^2*H2680^3,IF(H2680&lt;735,666+13002/(738-H2680),IF(H2680&lt;900,545+17820/(H2680-731),650)))</f>
        <v>1018.700684802012</v>
      </c>
      <c r="K2680" s="12">
        <f>LambdaP*MassivSS/(dP/1000)/(J2680*RhoA)/(1+I2680/3)*(D2680-H2680)*DeltaT-(EXP(I2680/10)-1)*(D2680-D2679)</f>
        <v>0.12797216474014472</v>
      </c>
      <c r="L2680" s="24">
        <f>L2679+IF(Limit=Oui,MAX(0,O2679),O2679)</f>
        <v>701.13588104514554</v>
      </c>
      <c r="M2680" s="12">
        <f>Cp*RhoP/(N2680*RhoA)*dP/1000*MassivW</f>
        <v>0.27805238436644591</v>
      </c>
      <c r="N2680" s="24">
        <f>IF(L2680&lt;600,425+0.773*L2680-1.69/1000*L2680^2+2.22/1000^2*L2680^3,IF(L2680&lt;735,666+13002/(738-L2680),IF(L2680&lt;900,545+17820/(L2680-731),650)))</f>
        <v>1018.700684802012</v>
      </c>
      <c r="O2680" s="12">
        <f>LambdaP*MassivW/(dP/1000)/(N2680*RhoA)/(1+M2680/3)*(D2680-L2680)*DeltaT-(EXP(M2680/10)-1)*(D2680-D2679)</f>
        <v>0.12797216474014472</v>
      </c>
      <c r="P2680" s="24">
        <f>P2679+IF(Limit=Oui,MAX(0,S2679),S2679)</f>
        <v>701.13588104514554</v>
      </c>
      <c r="Q2680" s="12">
        <f>Cp*RhoP/(R2680*RhoA)*dP/1000*MassivSI</f>
        <v>0.27805238436644591</v>
      </c>
      <c r="R2680" s="24">
        <f>IF(P2680&lt;600,425+0.773*P2680-1.69/1000*P2680^2+2.22/1000^2*P2680^3,IF(P2680&lt;735,666+13002/(738-P2680),IF(P2680&lt;900,545+17820/(P2680-731),650)))</f>
        <v>1018.700684802012</v>
      </c>
      <c r="S2680" s="12">
        <f>LambdaP*MassivSI/(dP/1000)/(R2680*RhoA)/(1+Q2680/3)*(D2680-P2680)*DeltaT-(EXP(Q2680/10)-1)*(D2680-D2679)</f>
        <v>0.12797216474014472</v>
      </c>
    </row>
    <row r="2681" spans="2:19" x14ac:dyDescent="0.25">
      <c r="B2681" s="3">
        <f t="shared" si="164"/>
        <v>13315</v>
      </c>
      <c r="C2681" s="14">
        <f t="shared" si="165"/>
        <v>221.91666666666666</v>
      </c>
      <c r="D2681" s="11">
        <f t="shared" si="166"/>
        <v>1141.085940604831</v>
      </c>
      <c r="E2681" s="11">
        <f t="shared" si="167"/>
        <v>701.26385320988572</v>
      </c>
      <c r="F2681" s="11">
        <f>L2681</f>
        <v>701.26385320988572</v>
      </c>
      <c r="G2681" s="11">
        <f>P2681</f>
        <v>701.26385320988572</v>
      </c>
      <c r="H2681" s="24">
        <f>H2680+IF(Limit=Oui,MAX(0,K2680),K2680)</f>
        <v>701.26385320988572</v>
      </c>
      <c r="I2681" s="12">
        <f>Cp*RhoP/(J2681*RhoA)*dP/1000*MassivSS</f>
        <v>0.27771743068290078</v>
      </c>
      <c r="J2681" s="24">
        <f>IF(H2681&lt;600,425+0.773*H2681-1.69/1000*H2681^2+2.22/1000^2*H2681^3,IF(H2681&lt;735,666+13002/(738-H2681),IF(H2681&lt;900,545+17820/(H2681-731),650)))</f>
        <v>1019.9293348941769</v>
      </c>
      <c r="K2681" s="12">
        <f>LambdaP*MassivSS/(dP/1000)/(J2681*RhoA)/(1+I2681/3)*(D2681-H2681)*DeltaT-(EXP(I2681/10)-1)*(D2681-D2680)</f>
        <v>0.12781074673864065</v>
      </c>
      <c r="L2681" s="24">
        <f>L2680+IF(Limit=Oui,MAX(0,O2680),O2680)</f>
        <v>701.26385320988572</v>
      </c>
      <c r="M2681" s="12">
        <f>Cp*RhoP/(N2681*RhoA)*dP/1000*MassivW</f>
        <v>0.27771743068290078</v>
      </c>
      <c r="N2681" s="24">
        <f>IF(L2681&lt;600,425+0.773*L2681-1.69/1000*L2681^2+2.22/1000^2*L2681^3,IF(L2681&lt;735,666+13002/(738-L2681),IF(L2681&lt;900,545+17820/(L2681-731),650)))</f>
        <v>1019.9293348941769</v>
      </c>
      <c r="O2681" s="12">
        <f>LambdaP*MassivW/(dP/1000)/(N2681*RhoA)/(1+M2681/3)*(D2681-L2681)*DeltaT-(EXP(M2681/10)-1)*(D2681-D2680)</f>
        <v>0.12781074673864065</v>
      </c>
      <c r="P2681" s="24">
        <f>P2680+IF(Limit=Oui,MAX(0,S2680),S2680)</f>
        <v>701.26385320988572</v>
      </c>
      <c r="Q2681" s="12">
        <f>Cp*RhoP/(R2681*RhoA)*dP/1000*MassivSI</f>
        <v>0.27771743068290078</v>
      </c>
      <c r="R2681" s="24">
        <f>IF(P2681&lt;600,425+0.773*P2681-1.69/1000*P2681^2+2.22/1000^2*P2681^3,IF(P2681&lt;735,666+13002/(738-P2681),IF(P2681&lt;900,545+17820/(P2681-731),650)))</f>
        <v>1019.9293348941769</v>
      </c>
      <c r="S2681" s="12">
        <f>LambdaP*MassivSI/(dP/1000)/(R2681*RhoA)/(1+Q2681/3)*(D2681-P2681)*DeltaT-(EXP(Q2681/10)-1)*(D2681-D2680)</f>
        <v>0.12781074673864065</v>
      </c>
    </row>
    <row r="2682" spans="2:19" x14ac:dyDescent="0.25">
      <c r="B2682" s="3">
        <f t="shared" si="164"/>
        <v>13320</v>
      </c>
      <c r="C2682" s="14">
        <f t="shared" si="165"/>
        <v>222</v>
      </c>
      <c r="D2682" s="11">
        <f t="shared" si="166"/>
        <v>1141.142162592829</v>
      </c>
      <c r="E2682" s="11">
        <f t="shared" si="167"/>
        <v>701.39166395662437</v>
      </c>
      <c r="F2682" s="11">
        <f>L2682</f>
        <v>701.39166395662437</v>
      </c>
      <c r="G2682" s="11">
        <f>P2682</f>
        <v>701.39166395662437</v>
      </c>
      <c r="H2682" s="24">
        <f>H2681+IF(Limit=Oui,MAX(0,K2681),K2681)</f>
        <v>701.39166395662437</v>
      </c>
      <c r="I2682" s="12">
        <f>Cp*RhoP/(J2682*RhoA)*dP/1000*MassivSS</f>
        <v>0.27738137506762073</v>
      </c>
      <c r="J2682" s="24">
        <f>IF(H2682&lt;600,425+0.773*H2682-1.69/1000*H2682^2+2.22/1000^2*H2682^3,IF(H2682&lt;735,666+13002/(738-H2682),IF(H2682&lt;900,545+17820/(H2682-731),650)))</f>
        <v>1021.1650089912443</v>
      </c>
      <c r="K2682" s="12">
        <f>LambdaP*MassivSS/(dP/1000)/(J2682*RhoA)/(1+I2682/3)*(D2682-H2682)*DeltaT-(EXP(I2682/10)-1)*(D2682-D2681)</f>
        <v>0.12764892183942314</v>
      </c>
      <c r="L2682" s="24">
        <f>L2681+IF(Limit=Oui,MAX(0,O2681),O2681)</f>
        <v>701.39166395662437</v>
      </c>
      <c r="M2682" s="12">
        <f>Cp*RhoP/(N2682*RhoA)*dP/1000*MassivW</f>
        <v>0.27738137506762073</v>
      </c>
      <c r="N2682" s="24">
        <f>IF(L2682&lt;600,425+0.773*L2682-1.69/1000*L2682^2+2.22/1000^2*L2682^3,IF(L2682&lt;735,666+13002/(738-L2682),IF(L2682&lt;900,545+17820/(L2682-731),650)))</f>
        <v>1021.1650089912443</v>
      </c>
      <c r="O2682" s="12">
        <f>LambdaP*MassivW/(dP/1000)/(N2682*RhoA)/(1+M2682/3)*(D2682-L2682)*DeltaT-(EXP(M2682/10)-1)*(D2682-D2681)</f>
        <v>0.12764892183942314</v>
      </c>
      <c r="P2682" s="24">
        <f>P2681+IF(Limit=Oui,MAX(0,S2681),S2681)</f>
        <v>701.39166395662437</v>
      </c>
      <c r="Q2682" s="12">
        <f>Cp*RhoP/(R2682*RhoA)*dP/1000*MassivSI</f>
        <v>0.27738137506762073</v>
      </c>
      <c r="R2682" s="24">
        <f>IF(P2682&lt;600,425+0.773*P2682-1.69/1000*P2682^2+2.22/1000^2*P2682^3,IF(P2682&lt;735,666+13002/(738-P2682),IF(P2682&lt;900,545+17820/(P2682-731),650)))</f>
        <v>1021.1650089912443</v>
      </c>
      <c r="S2682" s="12">
        <f>LambdaP*MassivSI/(dP/1000)/(R2682*RhoA)/(1+Q2682/3)*(D2682-P2682)*DeltaT-(EXP(Q2682/10)-1)*(D2682-D2681)</f>
        <v>0.12764892183942314</v>
      </c>
    </row>
    <row r="2683" spans="2:19" x14ac:dyDescent="0.25">
      <c r="B2683" s="3">
        <f t="shared" si="164"/>
        <v>13325</v>
      </c>
      <c r="C2683" s="14">
        <f t="shared" si="165"/>
        <v>222.08333333333334</v>
      </c>
      <c r="D2683" s="11">
        <f t="shared" si="166"/>
        <v>1141.1983634923088</v>
      </c>
      <c r="E2683" s="11">
        <f t="shared" si="167"/>
        <v>701.51931287846378</v>
      </c>
      <c r="F2683" s="11">
        <f>L2683</f>
        <v>701.51931287846378</v>
      </c>
      <c r="G2683" s="11">
        <f>P2683</f>
        <v>701.51931287846378</v>
      </c>
      <c r="H2683" s="24">
        <f>H2682+IF(Limit=Oui,MAX(0,K2682),K2682)</f>
        <v>701.51931287846378</v>
      </c>
      <c r="I2683" s="12">
        <f>Cp*RhoP/(J2683*RhoA)*dP/1000*MassivSS</f>
        <v>0.27704421395914031</v>
      </c>
      <c r="J2683" s="24">
        <f>IF(H2683&lt;600,425+0.773*H2683-1.69/1000*H2683^2+2.22/1000^2*H2683^3,IF(H2683&lt;735,666+13002/(738-H2683),IF(H2683&lt;900,545+17820/(H2683-731),650)))</f>
        <v>1022.4077605414489</v>
      </c>
      <c r="K2683" s="12">
        <f>LambdaP*MassivSS/(dP/1000)/(J2683*RhoA)/(1+I2683/3)*(D2683-H2683)*DeltaT-(EXP(I2683/10)-1)*(D2683-D2682)</f>
        <v>0.12748668847121217</v>
      </c>
      <c r="L2683" s="24">
        <f>L2682+IF(Limit=Oui,MAX(0,O2682),O2682)</f>
        <v>701.51931287846378</v>
      </c>
      <c r="M2683" s="12">
        <f>Cp*RhoP/(N2683*RhoA)*dP/1000*MassivW</f>
        <v>0.27704421395914031</v>
      </c>
      <c r="N2683" s="24">
        <f>IF(L2683&lt;600,425+0.773*L2683-1.69/1000*L2683^2+2.22/1000^2*L2683^3,IF(L2683&lt;735,666+13002/(738-L2683),IF(L2683&lt;900,545+17820/(L2683-731),650)))</f>
        <v>1022.4077605414489</v>
      </c>
      <c r="O2683" s="12">
        <f>LambdaP*MassivW/(dP/1000)/(N2683*RhoA)/(1+M2683/3)*(D2683-L2683)*DeltaT-(EXP(M2683/10)-1)*(D2683-D2682)</f>
        <v>0.12748668847121217</v>
      </c>
      <c r="P2683" s="24">
        <f>P2682+IF(Limit=Oui,MAX(0,S2682),S2682)</f>
        <v>701.51931287846378</v>
      </c>
      <c r="Q2683" s="12">
        <f>Cp*RhoP/(R2683*RhoA)*dP/1000*MassivSI</f>
        <v>0.27704421395914031</v>
      </c>
      <c r="R2683" s="24">
        <f>IF(P2683&lt;600,425+0.773*P2683-1.69/1000*P2683^2+2.22/1000^2*P2683^3,IF(P2683&lt;735,666+13002/(738-P2683),IF(P2683&lt;900,545+17820/(P2683-731),650)))</f>
        <v>1022.4077605414489</v>
      </c>
      <c r="S2683" s="12">
        <f>LambdaP*MassivSI/(dP/1000)/(R2683*RhoA)/(1+Q2683/3)*(D2683-P2683)*DeltaT-(EXP(Q2683/10)-1)*(D2683-D2682)</f>
        <v>0.12748668847121217</v>
      </c>
    </row>
    <row r="2684" spans="2:19" x14ac:dyDescent="0.25">
      <c r="B2684" s="3">
        <f t="shared" si="164"/>
        <v>13330</v>
      </c>
      <c r="C2684" s="14">
        <f t="shared" si="165"/>
        <v>222.16666666666666</v>
      </c>
      <c r="D2684" s="11">
        <f t="shared" si="166"/>
        <v>1141.2545433190849</v>
      </c>
      <c r="E2684" s="11">
        <f t="shared" si="167"/>
        <v>701.64679956693499</v>
      </c>
      <c r="F2684" s="11">
        <f>L2684</f>
        <v>701.64679956693499</v>
      </c>
      <c r="G2684" s="11">
        <f>P2684</f>
        <v>701.64679956693499</v>
      </c>
      <c r="H2684" s="24">
        <f>H2683+IF(Limit=Oui,MAX(0,K2683),K2683)</f>
        <v>701.64679956693499</v>
      </c>
      <c r="I2684" s="12">
        <f>Cp*RhoP/(J2684*RhoA)*dP/1000*MassivSS</f>
        <v>0.27670594379662222</v>
      </c>
      <c r="J2684" s="24">
        <f>IF(H2684&lt;600,425+0.773*H2684-1.69/1000*H2684^2+2.22/1000^2*H2684^3,IF(H2684&lt;735,666+13002/(738-H2684),IF(H2684&lt;900,545+17820/(H2684-731),650)))</f>
        <v>1023.6576434842322</v>
      </c>
      <c r="K2684" s="12">
        <f>LambdaP*MassivSS/(dP/1000)/(J2684*RhoA)/(1+I2684/3)*(D2684-H2684)*DeltaT-(EXP(I2684/10)-1)*(D2684-D2683)</f>
        <v>0.12732404506067954</v>
      </c>
      <c r="L2684" s="24">
        <f>L2683+IF(Limit=Oui,MAX(0,O2683),O2683)</f>
        <v>701.64679956693499</v>
      </c>
      <c r="M2684" s="12">
        <f>Cp*RhoP/(N2684*RhoA)*dP/1000*MassivW</f>
        <v>0.27670594379662222</v>
      </c>
      <c r="N2684" s="24">
        <f>IF(L2684&lt;600,425+0.773*L2684-1.69/1000*L2684^2+2.22/1000^2*L2684^3,IF(L2684&lt;735,666+13002/(738-L2684),IF(L2684&lt;900,545+17820/(L2684-731),650)))</f>
        <v>1023.6576434842322</v>
      </c>
      <c r="O2684" s="12">
        <f>LambdaP*MassivW/(dP/1000)/(N2684*RhoA)/(1+M2684/3)*(D2684-L2684)*DeltaT-(EXP(M2684/10)-1)*(D2684-D2683)</f>
        <v>0.12732404506067954</v>
      </c>
      <c r="P2684" s="24">
        <f>P2683+IF(Limit=Oui,MAX(0,S2683),S2683)</f>
        <v>701.64679956693499</v>
      </c>
      <c r="Q2684" s="12">
        <f>Cp*RhoP/(R2684*RhoA)*dP/1000*MassivSI</f>
        <v>0.27670594379662222</v>
      </c>
      <c r="R2684" s="24">
        <f>IF(P2684&lt;600,425+0.773*P2684-1.69/1000*P2684^2+2.22/1000^2*P2684^3,IF(P2684&lt;735,666+13002/(738-P2684),IF(P2684&lt;900,545+17820/(P2684-731),650)))</f>
        <v>1023.6576434842322</v>
      </c>
      <c r="S2684" s="12">
        <f>LambdaP*MassivSI/(dP/1000)/(R2684*RhoA)/(1+Q2684/3)*(D2684-P2684)*DeltaT-(EXP(Q2684/10)-1)*(D2684-D2683)</f>
        <v>0.12732404506067954</v>
      </c>
    </row>
    <row r="2685" spans="2:19" x14ac:dyDescent="0.25">
      <c r="B2685" s="3">
        <f t="shared" si="164"/>
        <v>13335</v>
      </c>
      <c r="C2685" s="14">
        <f t="shared" si="165"/>
        <v>222.25</v>
      </c>
      <c r="D2685" s="11">
        <f t="shared" si="166"/>
        <v>1141.310702088954</v>
      </c>
      <c r="E2685" s="11">
        <f t="shared" si="167"/>
        <v>701.77412361199572</v>
      </c>
      <c r="F2685" s="11">
        <f>L2685</f>
        <v>701.77412361199572</v>
      </c>
      <c r="G2685" s="11">
        <f>P2685</f>
        <v>701.77412361199572</v>
      </c>
      <c r="H2685" s="24">
        <f>H2684+IF(Limit=Oui,MAX(0,K2684),K2684)</f>
        <v>701.77412361199572</v>
      </c>
      <c r="I2685" s="12">
        <f>Cp*RhoP/(J2685*RhoA)*dP/1000*MassivSS</f>
        <v>0.27636656102010226</v>
      </c>
      <c r="J2685" s="24">
        <f>IF(H2685&lt;600,425+0.773*H2685-1.69/1000*H2685^2+2.22/1000^2*H2685^3,IF(H2685&lt;735,666+13002/(738-H2685),IF(H2685&lt;900,545+17820/(H2685-731),650)))</f>
        <v>1024.9147122553932</v>
      </c>
      <c r="K2685" s="12">
        <f>LambdaP*MassivSS/(dP/1000)/(J2685*RhoA)/(1+I2685/3)*(D2685-H2685)*DeltaT-(EXP(I2685/10)-1)*(D2685-D2684)</f>
        <v>0.12716099003256068</v>
      </c>
      <c r="L2685" s="24">
        <f>L2684+IF(Limit=Oui,MAX(0,O2684),O2684)</f>
        <v>701.77412361199572</v>
      </c>
      <c r="M2685" s="12">
        <f>Cp*RhoP/(N2685*RhoA)*dP/1000*MassivW</f>
        <v>0.27636656102010226</v>
      </c>
      <c r="N2685" s="24">
        <f>IF(L2685&lt;600,425+0.773*L2685-1.69/1000*L2685^2+2.22/1000^2*L2685^3,IF(L2685&lt;735,666+13002/(738-L2685),IF(L2685&lt;900,545+17820/(L2685-731),650)))</f>
        <v>1024.9147122553932</v>
      </c>
      <c r="O2685" s="12">
        <f>LambdaP*MassivW/(dP/1000)/(N2685*RhoA)/(1+M2685/3)*(D2685-L2685)*DeltaT-(EXP(M2685/10)-1)*(D2685-D2684)</f>
        <v>0.12716099003256068</v>
      </c>
      <c r="P2685" s="24">
        <f>P2684+IF(Limit=Oui,MAX(0,S2684),S2684)</f>
        <v>701.77412361199572</v>
      </c>
      <c r="Q2685" s="12">
        <f>Cp*RhoP/(R2685*RhoA)*dP/1000*MassivSI</f>
        <v>0.27636656102010226</v>
      </c>
      <c r="R2685" s="24">
        <f>IF(P2685&lt;600,425+0.773*P2685-1.69/1000*P2685^2+2.22/1000^2*P2685^3,IF(P2685&lt;735,666+13002/(738-P2685),IF(P2685&lt;900,545+17820/(P2685-731),650)))</f>
        <v>1024.9147122553932</v>
      </c>
      <c r="S2685" s="12">
        <f>LambdaP*MassivSI/(dP/1000)/(R2685*RhoA)/(1+Q2685/3)*(D2685-P2685)*DeltaT-(EXP(Q2685/10)-1)*(D2685-D2684)</f>
        <v>0.12716099003256068</v>
      </c>
    </row>
    <row r="2686" spans="2:19" x14ac:dyDescent="0.25">
      <c r="B2686" s="3">
        <f t="shared" si="164"/>
        <v>13340</v>
      </c>
      <c r="C2686" s="14">
        <f t="shared" si="165"/>
        <v>222.33333333333334</v>
      </c>
      <c r="D2686" s="11">
        <f t="shared" si="166"/>
        <v>1141.3668398176949</v>
      </c>
      <c r="E2686" s="11">
        <f t="shared" si="167"/>
        <v>701.90128460202823</v>
      </c>
      <c r="F2686" s="11">
        <f>L2686</f>
        <v>701.90128460202823</v>
      </c>
      <c r="G2686" s="11">
        <f>P2686</f>
        <v>701.90128460202823</v>
      </c>
      <c r="H2686" s="24">
        <f>H2685+IF(Limit=Oui,MAX(0,K2685),K2685)</f>
        <v>701.90128460202823</v>
      </c>
      <c r="I2686" s="12">
        <f>Cp*RhoP/(J2686*RhoA)*dP/1000*MassivSS</f>
        <v>0.27602606207073888</v>
      </c>
      <c r="J2686" s="24">
        <f>IF(H2686&lt;600,425+0.773*H2686-1.69/1000*H2686^2+2.22/1000^2*H2686^3,IF(H2686&lt;735,666+13002/(738-H2686),IF(H2686&lt;900,545+17820/(H2686-731),650)))</f>
        <v>1026.1790217922969</v>
      </c>
      <c r="K2686" s="12">
        <f>LambdaP*MassivSS/(dP/1000)/(J2686*RhoA)/(1+I2686/3)*(D2686-H2686)*DeltaT-(EXP(I2686/10)-1)*(D2686-D2685)</f>
        <v>0.12699752180974216</v>
      </c>
      <c r="L2686" s="24">
        <f>L2685+IF(Limit=Oui,MAX(0,O2685),O2685)</f>
        <v>701.90128460202823</v>
      </c>
      <c r="M2686" s="12">
        <f>Cp*RhoP/(N2686*RhoA)*dP/1000*MassivW</f>
        <v>0.27602606207073888</v>
      </c>
      <c r="N2686" s="24">
        <f>IF(L2686&lt;600,425+0.773*L2686-1.69/1000*L2686^2+2.22/1000^2*L2686^3,IF(L2686&lt;735,666+13002/(738-L2686),IF(L2686&lt;900,545+17820/(L2686-731),650)))</f>
        <v>1026.1790217922969</v>
      </c>
      <c r="O2686" s="12">
        <f>LambdaP*MassivW/(dP/1000)/(N2686*RhoA)/(1+M2686/3)*(D2686-L2686)*DeltaT-(EXP(M2686/10)-1)*(D2686-D2685)</f>
        <v>0.12699752180974216</v>
      </c>
      <c r="P2686" s="24">
        <f>P2685+IF(Limit=Oui,MAX(0,S2685),S2685)</f>
        <v>701.90128460202823</v>
      </c>
      <c r="Q2686" s="12">
        <f>Cp*RhoP/(R2686*RhoA)*dP/1000*MassivSI</f>
        <v>0.27602606207073888</v>
      </c>
      <c r="R2686" s="24">
        <f>IF(P2686&lt;600,425+0.773*P2686-1.69/1000*P2686^2+2.22/1000^2*P2686^3,IF(P2686&lt;735,666+13002/(738-P2686),IF(P2686&lt;900,545+17820/(P2686-731),650)))</f>
        <v>1026.1790217922969</v>
      </c>
      <c r="S2686" s="12">
        <f>LambdaP*MassivSI/(dP/1000)/(R2686*RhoA)/(1+Q2686/3)*(D2686-P2686)*DeltaT-(EXP(Q2686/10)-1)*(D2686-D2685)</f>
        <v>0.12699752180974216</v>
      </c>
    </row>
    <row r="2687" spans="2:19" x14ac:dyDescent="0.25">
      <c r="B2687" s="3">
        <f t="shared" si="164"/>
        <v>13345</v>
      </c>
      <c r="C2687" s="14">
        <f t="shared" si="165"/>
        <v>222.41666666666666</v>
      </c>
      <c r="D2687" s="11">
        <f t="shared" si="166"/>
        <v>1141.4229565210687</v>
      </c>
      <c r="E2687" s="11">
        <f t="shared" si="167"/>
        <v>702.02828212383793</v>
      </c>
      <c r="F2687" s="11">
        <f>L2687</f>
        <v>702.02828212383793</v>
      </c>
      <c r="G2687" s="11">
        <f>P2687</f>
        <v>702.02828212383793</v>
      </c>
      <c r="H2687" s="24">
        <f>H2686+IF(Limit=Oui,MAX(0,K2686),K2686)</f>
        <v>702.02828212383793</v>
      </c>
      <c r="I2687" s="12">
        <f>Cp*RhoP/(J2687*RhoA)*dP/1000*MassivSS</f>
        <v>0.27568444339106501</v>
      </c>
      <c r="J2687" s="24">
        <f>IF(H2687&lt;600,425+0.773*H2687-1.69/1000*H2687^2+2.22/1000^2*H2687^3,IF(H2687&lt;735,666+13002/(738-H2687),IF(H2687&lt;900,545+17820/(H2687-731),650)))</f>
        <v>1027.4506275391489</v>
      </c>
      <c r="K2687" s="12">
        <f>LambdaP*MassivSS/(dP/1000)/(J2687*RhoA)/(1+I2687/3)*(D2687-H2687)*DeltaT-(EXP(I2687/10)-1)*(D2687-D2686)</f>
        <v>0.12683363881330587</v>
      </c>
      <c r="L2687" s="24">
        <f>L2686+IF(Limit=Oui,MAX(0,O2686),O2686)</f>
        <v>702.02828212383793</v>
      </c>
      <c r="M2687" s="12">
        <f>Cp*RhoP/(N2687*RhoA)*dP/1000*MassivW</f>
        <v>0.27568444339106501</v>
      </c>
      <c r="N2687" s="24">
        <f>IF(L2687&lt;600,425+0.773*L2687-1.69/1000*L2687^2+2.22/1000^2*L2687^3,IF(L2687&lt;735,666+13002/(738-L2687),IF(L2687&lt;900,545+17820/(L2687-731),650)))</f>
        <v>1027.4506275391489</v>
      </c>
      <c r="O2687" s="12">
        <f>LambdaP*MassivW/(dP/1000)/(N2687*RhoA)/(1+M2687/3)*(D2687-L2687)*DeltaT-(EXP(M2687/10)-1)*(D2687-D2686)</f>
        <v>0.12683363881330587</v>
      </c>
      <c r="P2687" s="24">
        <f>P2686+IF(Limit=Oui,MAX(0,S2686),S2686)</f>
        <v>702.02828212383793</v>
      </c>
      <c r="Q2687" s="12">
        <f>Cp*RhoP/(R2687*RhoA)*dP/1000*MassivSI</f>
        <v>0.27568444339106501</v>
      </c>
      <c r="R2687" s="24">
        <f>IF(P2687&lt;600,425+0.773*P2687-1.69/1000*P2687^2+2.22/1000^2*P2687^3,IF(P2687&lt;735,666+13002/(738-P2687),IF(P2687&lt;900,545+17820/(P2687-731),650)))</f>
        <v>1027.4506275391489</v>
      </c>
      <c r="S2687" s="12">
        <f>LambdaP*MassivSI/(dP/1000)/(R2687*RhoA)/(1+Q2687/3)*(D2687-P2687)*DeltaT-(EXP(Q2687/10)-1)*(D2687-D2686)</f>
        <v>0.12683363881330587</v>
      </c>
    </row>
    <row r="2688" spans="2:19" x14ac:dyDescent="0.25">
      <c r="B2688" s="3">
        <f t="shared" si="164"/>
        <v>13350</v>
      </c>
      <c r="C2688" s="14">
        <f t="shared" si="165"/>
        <v>222.5</v>
      </c>
      <c r="D2688" s="11">
        <f t="shared" si="166"/>
        <v>1141.4790522148189</v>
      </c>
      <c r="E2688" s="11">
        <f t="shared" si="167"/>
        <v>702.15511576265123</v>
      </c>
      <c r="F2688" s="11">
        <f>L2688</f>
        <v>702.15511576265123</v>
      </c>
      <c r="G2688" s="11">
        <f>P2688</f>
        <v>702.15511576265123</v>
      </c>
      <c r="H2688" s="24">
        <f>H2687+IF(Limit=Oui,MAX(0,K2687),K2687)</f>
        <v>702.15511576265123</v>
      </c>
      <c r="I2688" s="12">
        <f>Cp*RhoP/(J2688*RhoA)*dP/1000*MassivSS</f>
        <v>0.27534170142524628</v>
      </c>
      <c r="J2688" s="24">
        <f>IF(H2688&lt;600,425+0.773*H2688-1.69/1000*H2688^2+2.22/1000^2*H2688^3,IF(H2688&lt;735,666+13002/(738-H2688),IF(H2688&lt;900,545+17820/(H2688-731),650)))</f>
        <v>1028.7295854523222</v>
      </c>
      <c r="K2688" s="12">
        <f>LambdaP*MassivSS/(dP/1000)/(J2688*RhoA)/(1+I2688/3)*(D2688-H2688)*DeltaT-(EXP(I2688/10)-1)*(D2688-D2687)</f>
        <v>0.12666933946265876</v>
      </c>
      <c r="L2688" s="24">
        <f>L2687+IF(Limit=Oui,MAX(0,O2687),O2687)</f>
        <v>702.15511576265123</v>
      </c>
      <c r="M2688" s="12">
        <f>Cp*RhoP/(N2688*RhoA)*dP/1000*MassivW</f>
        <v>0.27534170142524628</v>
      </c>
      <c r="N2688" s="24">
        <f>IF(L2688&lt;600,425+0.773*L2688-1.69/1000*L2688^2+2.22/1000^2*L2688^3,IF(L2688&lt;735,666+13002/(738-L2688),IF(L2688&lt;900,545+17820/(L2688-731),650)))</f>
        <v>1028.7295854523222</v>
      </c>
      <c r="O2688" s="12">
        <f>LambdaP*MassivW/(dP/1000)/(N2688*RhoA)/(1+M2688/3)*(D2688-L2688)*DeltaT-(EXP(M2688/10)-1)*(D2688-D2687)</f>
        <v>0.12666933946265876</v>
      </c>
      <c r="P2688" s="24">
        <f>P2687+IF(Limit=Oui,MAX(0,S2687),S2687)</f>
        <v>702.15511576265123</v>
      </c>
      <c r="Q2688" s="12">
        <f>Cp*RhoP/(R2688*RhoA)*dP/1000*MassivSI</f>
        <v>0.27534170142524628</v>
      </c>
      <c r="R2688" s="24">
        <f>IF(P2688&lt;600,425+0.773*P2688-1.69/1000*P2688^2+2.22/1000^2*P2688^3,IF(P2688&lt;735,666+13002/(738-P2688),IF(P2688&lt;900,545+17820/(P2688-731),650)))</f>
        <v>1028.7295854523222</v>
      </c>
      <c r="S2688" s="12">
        <f>LambdaP*MassivSI/(dP/1000)/(R2688*RhoA)/(1+Q2688/3)*(D2688-P2688)*DeltaT-(EXP(Q2688/10)-1)*(D2688-D2687)</f>
        <v>0.12666933946265876</v>
      </c>
    </row>
    <row r="2689" spans="2:19" x14ac:dyDescent="0.25">
      <c r="B2689" s="3">
        <f t="shared" si="164"/>
        <v>13355</v>
      </c>
      <c r="C2689" s="14">
        <f t="shared" si="165"/>
        <v>222.58333333333334</v>
      </c>
      <c r="D2689" s="11">
        <f t="shared" si="166"/>
        <v>1141.5351269146713</v>
      </c>
      <c r="E2689" s="11">
        <f t="shared" si="167"/>
        <v>702.28178510211387</v>
      </c>
      <c r="F2689" s="11">
        <f>L2689</f>
        <v>702.28178510211387</v>
      </c>
      <c r="G2689" s="11">
        <f>P2689</f>
        <v>702.28178510211387</v>
      </c>
      <c r="H2689" s="24">
        <f>H2688+IF(Limit=Oui,MAX(0,K2688),K2688)</f>
        <v>702.28178510211387</v>
      </c>
      <c r="I2689" s="12">
        <f>Cp*RhoP/(J2689*RhoA)*dP/1000*MassivSS</f>
        <v>0.27499783261934307</v>
      </c>
      <c r="J2689" s="24">
        <f>IF(H2689&lt;600,425+0.773*H2689-1.69/1000*H2689^2+2.22/1000^2*H2689^3,IF(H2689&lt;735,666+13002/(738-H2689),IF(H2689&lt;900,545+17820/(H2689-731),650)))</f>
        <v>1030.0159520057505</v>
      </c>
      <c r="K2689" s="12">
        <f>LambdaP*MassivSS/(dP/1000)/(J2689*RhoA)/(1+I2689/3)*(D2689-H2689)*DeltaT-(EXP(I2689/10)-1)*(D2689-D2688)</f>
        <v>0.12650462217558714</v>
      </c>
      <c r="L2689" s="24">
        <f>L2688+IF(Limit=Oui,MAX(0,O2688),O2688)</f>
        <v>702.28178510211387</v>
      </c>
      <c r="M2689" s="12">
        <f>Cp*RhoP/(N2689*RhoA)*dP/1000*MassivW</f>
        <v>0.27499783261934307</v>
      </c>
      <c r="N2689" s="24">
        <f>IF(L2689&lt;600,425+0.773*L2689-1.69/1000*L2689^2+2.22/1000^2*L2689^3,IF(L2689&lt;735,666+13002/(738-L2689),IF(L2689&lt;900,545+17820/(L2689-731),650)))</f>
        <v>1030.0159520057505</v>
      </c>
      <c r="O2689" s="12">
        <f>LambdaP*MassivW/(dP/1000)/(N2689*RhoA)/(1+M2689/3)*(D2689-L2689)*DeltaT-(EXP(M2689/10)-1)*(D2689-D2688)</f>
        <v>0.12650462217558714</v>
      </c>
      <c r="P2689" s="24">
        <f>P2688+IF(Limit=Oui,MAX(0,S2688),S2688)</f>
        <v>702.28178510211387</v>
      </c>
      <c r="Q2689" s="12">
        <f>Cp*RhoP/(R2689*RhoA)*dP/1000*MassivSI</f>
        <v>0.27499783261934307</v>
      </c>
      <c r="R2689" s="24">
        <f>IF(P2689&lt;600,425+0.773*P2689-1.69/1000*P2689^2+2.22/1000^2*P2689^3,IF(P2689&lt;735,666+13002/(738-P2689),IF(P2689&lt;900,545+17820/(P2689-731),650)))</f>
        <v>1030.0159520057505</v>
      </c>
      <c r="S2689" s="12">
        <f>LambdaP*MassivSI/(dP/1000)/(R2689*RhoA)/(1+Q2689/3)*(D2689-P2689)*DeltaT-(EXP(Q2689/10)-1)*(D2689-D2688)</f>
        <v>0.12650462217558714</v>
      </c>
    </row>
    <row r="2690" spans="2:19" x14ac:dyDescent="0.25">
      <c r="B2690" s="3">
        <f t="shared" si="164"/>
        <v>13360</v>
      </c>
      <c r="C2690" s="14">
        <f t="shared" si="165"/>
        <v>222.66666666666666</v>
      </c>
      <c r="D2690" s="11">
        <f t="shared" si="166"/>
        <v>1141.5911806363338</v>
      </c>
      <c r="E2690" s="11">
        <f t="shared" si="167"/>
        <v>702.40828972428949</v>
      </c>
      <c r="F2690" s="11">
        <f>L2690</f>
        <v>702.40828972428949</v>
      </c>
      <c r="G2690" s="11">
        <f>P2690</f>
        <v>702.40828972428949</v>
      </c>
      <c r="H2690" s="24">
        <f>H2689+IF(Limit=Oui,MAX(0,K2689),K2689)</f>
        <v>702.40828972428949</v>
      </c>
      <c r="I2690" s="12">
        <f>Cp*RhoP/(J2690*RhoA)*dP/1000*MassivSS</f>
        <v>0.27465283342157598</v>
      </c>
      <c r="J2690" s="24">
        <f>IF(H2690&lt;600,425+0.773*H2690-1.69/1000*H2690^2+2.22/1000^2*H2690^3,IF(H2690&lt;735,666+13002/(738-H2690),IF(H2690&lt;900,545+17820/(H2690-731),650)))</f>
        <v>1031.3097841963831</v>
      </c>
      <c r="K2690" s="12">
        <f>LambdaP*MassivSS/(dP/1000)/(J2690*RhoA)/(1+I2690/3)*(D2690-H2690)*DeltaT-(EXP(I2690/10)-1)*(D2690-D2689)</f>
        <v>0.12633948536836989</v>
      </c>
      <c r="L2690" s="24">
        <f>L2689+IF(Limit=Oui,MAX(0,O2689),O2689)</f>
        <v>702.40828972428949</v>
      </c>
      <c r="M2690" s="12">
        <f>Cp*RhoP/(N2690*RhoA)*dP/1000*MassivW</f>
        <v>0.27465283342157598</v>
      </c>
      <c r="N2690" s="24">
        <f>IF(L2690&lt;600,425+0.773*L2690-1.69/1000*L2690^2+2.22/1000^2*L2690^3,IF(L2690&lt;735,666+13002/(738-L2690),IF(L2690&lt;900,545+17820/(L2690-731),650)))</f>
        <v>1031.3097841963831</v>
      </c>
      <c r="O2690" s="12">
        <f>LambdaP*MassivW/(dP/1000)/(N2690*RhoA)/(1+M2690/3)*(D2690-L2690)*DeltaT-(EXP(M2690/10)-1)*(D2690-D2689)</f>
        <v>0.12633948536836989</v>
      </c>
      <c r="P2690" s="24">
        <f>P2689+IF(Limit=Oui,MAX(0,S2689),S2689)</f>
        <v>702.40828972428949</v>
      </c>
      <c r="Q2690" s="12">
        <f>Cp*RhoP/(R2690*RhoA)*dP/1000*MassivSI</f>
        <v>0.27465283342157598</v>
      </c>
      <c r="R2690" s="24">
        <f>IF(P2690&lt;600,425+0.773*P2690-1.69/1000*P2690^2+2.22/1000^2*P2690^3,IF(P2690&lt;735,666+13002/(738-P2690),IF(P2690&lt;900,545+17820/(P2690-731),650)))</f>
        <v>1031.3097841963831</v>
      </c>
      <c r="S2690" s="12">
        <f>LambdaP*MassivSI/(dP/1000)/(R2690*RhoA)/(1+Q2690/3)*(D2690-P2690)*DeltaT-(EXP(Q2690/10)-1)*(D2690-D2689)</f>
        <v>0.12633948536836989</v>
      </c>
    </row>
    <row r="2691" spans="2:19" x14ac:dyDescent="0.25">
      <c r="B2691" s="3">
        <f t="shared" si="164"/>
        <v>13365</v>
      </c>
      <c r="C2691" s="14">
        <f t="shared" si="165"/>
        <v>222.75</v>
      </c>
      <c r="D2691" s="11">
        <f t="shared" si="166"/>
        <v>1141.6472133954971</v>
      </c>
      <c r="E2691" s="11">
        <f t="shared" si="167"/>
        <v>702.53462920965785</v>
      </c>
      <c r="F2691" s="11">
        <f>L2691</f>
        <v>702.53462920965785</v>
      </c>
      <c r="G2691" s="11">
        <f>P2691</f>
        <v>702.53462920965785</v>
      </c>
      <c r="H2691" s="24">
        <f>H2690+IF(Limit=Oui,MAX(0,K2690),K2690)</f>
        <v>702.53462920965785</v>
      </c>
      <c r="I2691" s="12">
        <f>Cp*RhoP/(J2691*RhoA)*dP/1000*MassivSS</f>
        <v>0.27430670028259702</v>
      </c>
      <c r="J2691" s="24">
        <f>IF(H2691&lt;600,425+0.773*H2691-1.69/1000*H2691^2+2.22/1000^2*H2691^3,IF(H2691&lt;735,666+13002/(738-H2691),IF(H2691&lt;900,545+17820/(H2691-731),650)))</f>
        <v>1032.6111395497005</v>
      </c>
      <c r="K2691" s="12">
        <f>LambdaP*MassivSS/(dP/1000)/(J2691*RhoA)/(1+I2691/3)*(D2691-H2691)*DeltaT-(EXP(I2691/10)-1)*(D2691-D2690)</f>
        <v>0.12617392745583084</v>
      </c>
      <c r="L2691" s="24">
        <f>L2690+IF(Limit=Oui,MAX(0,O2690),O2690)</f>
        <v>702.53462920965785</v>
      </c>
      <c r="M2691" s="12">
        <f>Cp*RhoP/(N2691*RhoA)*dP/1000*MassivW</f>
        <v>0.27430670028259702</v>
      </c>
      <c r="N2691" s="24">
        <f>IF(L2691&lt;600,425+0.773*L2691-1.69/1000*L2691^2+2.22/1000^2*L2691^3,IF(L2691&lt;735,666+13002/(738-L2691),IF(L2691&lt;900,545+17820/(L2691-731),650)))</f>
        <v>1032.6111395497005</v>
      </c>
      <c r="O2691" s="12">
        <f>LambdaP*MassivW/(dP/1000)/(N2691*RhoA)/(1+M2691/3)*(D2691-L2691)*DeltaT-(EXP(M2691/10)-1)*(D2691-D2690)</f>
        <v>0.12617392745583084</v>
      </c>
      <c r="P2691" s="24">
        <f>P2690+IF(Limit=Oui,MAX(0,S2690),S2690)</f>
        <v>702.53462920965785</v>
      </c>
      <c r="Q2691" s="12">
        <f>Cp*RhoP/(R2691*RhoA)*dP/1000*MassivSI</f>
        <v>0.27430670028259702</v>
      </c>
      <c r="R2691" s="24">
        <f>IF(P2691&lt;600,425+0.773*P2691-1.69/1000*P2691^2+2.22/1000^2*P2691^3,IF(P2691&lt;735,666+13002/(738-P2691),IF(P2691&lt;900,545+17820/(P2691-731),650)))</f>
        <v>1032.6111395497005</v>
      </c>
      <c r="S2691" s="12">
        <f>LambdaP*MassivSI/(dP/1000)/(R2691*RhoA)/(1+Q2691/3)*(D2691-P2691)*DeltaT-(EXP(Q2691/10)-1)*(D2691-D2690)</f>
        <v>0.12617392745583084</v>
      </c>
    </row>
    <row r="2692" spans="2:19" x14ac:dyDescent="0.25">
      <c r="B2692" s="3">
        <f t="shared" si="164"/>
        <v>13370</v>
      </c>
      <c r="C2692" s="14">
        <f t="shared" si="165"/>
        <v>222.83333333333334</v>
      </c>
      <c r="D2692" s="11">
        <f t="shared" si="166"/>
        <v>1141.7032252078343</v>
      </c>
      <c r="E2692" s="11">
        <f t="shared" si="167"/>
        <v>702.6608031371137</v>
      </c>
      <c r="F2692" s="11">
        <f>L2692</f>
        <v>702.6608031371137</v>
      </c>
      <c r="G2692" s="11">
        <f>P2692</f>
        <v>702.6608031371137</v>
      </c>
      <c r="H2692" s="24">
        <f>H2691+IF(Limit=Oui,MAX(0,K2691),K2691)</f>
        <v>702.6608031371137</v>
      </c>
      <c r="I2692" s="12">
        <f>Cp*RhoP/(J2692*RhoA)*dP/1000*MassivSS</f>
        <v>0.27395942965576403</v>
      </c>
      <c r="J2692" s="24">
        <f>IF(H2692&lt;600,425+0.773*H2692-1.69/1000*H2692^2+2.22/1000^2*H2692^3,IF(H2692&lt;735,666+13002/(738-H2692),IF(H2692&lt;900,545+17820/(H2692-731),650)))</f>
        <v>1033.9200761252976</v>
      </c>
      <c r="K2692" s="12">
        <f>LambdaP*MassivSS/(dP/1000)/(J2692*RhoA)/(1+I2692/3)*(D2692-H2692)*DeltaT-(EXP(I2692/10)-1)*(D2692-D2691)</f>
        <v>0.12600794685148028</v>
      </c>
      <c r="L2692" s="24">
        <f>L2691+IF(Limit=Oui,MAX(0,O2691),O2691)</f>
        <v>702.6608031371137</v>
      </c>
      <c r="M2692" s="12">
        <f>Cp*RhoP/(N2692*RhoA)*dP/1000*MassivW</f>
        <v>0.27395942965576403</v>
      </c>
      <c r="N2692" s="24">
        <f>IF(L2692&lt;600,425+0.773*L2692-1.69/1000*L2692^2+2.22/1000^2*L2692^3,IF(L2692&lt;735,666+13002/(738-L2692),IF(L2692&lt;900,545+17820/(L2692-731),650)))</f>
        <v>1033.9200761252976</v>
      </c>
      <c r="O2692" s="12">
        <f>LambdaP*MassivW/(dP/1000)/(N2692*RhoA)/(1+M2692/3)*(D2692-L2692)*DeltaT-(EXP(M2692/10)-1)*(D2692-D2691)</f>
        <v>0.12600794685148028</v>
      </c>
      <c r="P2692" s="24">
        <f>P2691+IF(Limit=Oui,MAX(0,S2691),S2691)</f>
        <v>702.6608031371137</v>
      </c>
      <c r="Q2692" s="12">
        <f>Cp*RhoP/(R2692*RhoA)*dP/1000*MassivSI</f>
        <v>0.27395942965576403</v>
      </c>
      <c r="R2692" s="24">
        <f>IF(P2692&lt;600,425+0.773*P2692-1.69/1000*P2692^2+2.22/1000^2*P2692^3,IF(P2692&lt;735,666+13002/(738-P2692),IF(P2692&lt;900,545+17820/(P2692-731),650)))</f>
        <v>1033.9200761252976</v>
      </c>
      <c r="S2692" s="12">
        <f>LambdaP*MassivSI/(dP/1000)/(R2692*RhoA)/(1+Q2692/3)*(D2692-P2692)*DeltaT-(EXP(Q2692/10)-1)*(D2692-D2691)</f>
        <v>0.12600794685148028</v>
      </c>
    </row>
    <row r="2693" spans="2:19" x14ac:dyDescent="0.25">
      <c r="B2693" s="3">
        <f t="shared" si="164"/>
        <v>13375</v>
      </c>
      <c r="C2693" s="14">
        <f t="shared" si="165"/>
        <v>222.91666666666666</v>
      </c>
      <c r="D2693" s="11">
        <f t="shared" si="166"/>
        <v>1141.7592160890001</v>
      </c>
      <c r="E2693" s="11">
        <f t="shared" si="167"/>
        <v>702.78681108396518</v>
      </c>
      <c r="F2693" s="11">
        <f>L2693</f>
        <v>702.78681108396518</v>
      </c>
      <c r="G2693" s="11">
        <f>P2693</f>
        <v>702.78681108396518</v>
      </c>
      <c r="H2693" s="24">
        <f>H2692+IF(Limit=Oui,MAX(0,K2692),K2692)</f>
        <v>702.78681108396518</v>
      </c>
      <c r="I2693" s="12">
        <f>Cp*RhoP/(J2693*RhoA)*dP/1000*MassivSS</f>
        <v>0.27361101799742099</v>
      </c>
      <c r="J2693" s="24">
        <f>IF(H2693&lt;600,425+0.773*H2693-1.69/1000*H2693^2+2.22/1000^2*H2693^3,IF(H2693&lt;735,666+13002/(738-H2693),IF(H2693&lt;900,545+17820/(H2693-731),650)))</f>
        <v>1035.2366525225257</v>
      </c>
      <c r="K2693" s="12">
        <f>LambdaP*MassivSS/(dP/1000)/(J2693*RhoA)/(1+I2693/3)*(D2693-H2693)*DeltaT-(EXP(I2693/10)-1)*(D2693-D2692)</f>
        <v>0.1258415419675834</v>
      </c>
      <c r="L2693" s="24">
        <f>L2692+IF(Limit=Oui,MAX(0,O2692),O2692)</f>
        <v>702.78681108396518</v>
      </c>
      <c r="M2693" s="12">
        <f>Cp*RhoP/(N2693*RhoA)*dP/1000*MassivW</f>
        <v>0.27361101799742099</v>
      </c>
      <c r="N2693" s="24">
        <f>IF(L2693&lt;600,425+0.773*L2693-1.69/1000*L2693^2+2.22/1000^2*L2693^3,IF(L2693&lt;735,666+13002/(738-L2693),IF(L2693&lt;900,545+17820/(L2693-731),650)))</f>
        <v>1035.2366525225257</v>
      </c>
      <c r="O2693" s="12">
        <f>LambdaP*MassivW/(dP/1000)/(N2693*RhoA)/(1+M2693/3)*(D2693-L2693)*DeltaT-(EXP(M2693/10)-1)*(D2693-D2692)</f>
        <v>0.1258415419675834</v>
      </c>
      <c r="P2693" s="24">
        <f>P2692+IF(Limit=Oui,MAX(0,S2692),S2692)</f>
        <v>702.78681108396518</v>
      </c>
      <c r="Q2693" s="12">
        <f>Cp*RhoP/(R2693*RhoA)*dP/1000*MassivSI</f>
        <v>0.27361101799742099</v>
      </c>
      <c r="R2693" s="24">
        <f>IF(P2693&lt;600,425+0.773*P2693-1.69/1000*P2693^2+2.22/1000^2*P2693^3,IF(P2693&lt;735,666+13002/(738-P2693),IF(P2693&lt;900,545+17820/(P2693-731),650)))</f>
        <v>1035.2366525225257</v>
      </c>
      <c r="S2693" s="12">
        <f>LambdaP*MassivSI/(dP/1000)/(R2693*RhoA)/(1+Q2693/3)*(D2693-P2693)*DeltaT-(EXP(Q2693/10)-1)*(D2693-D2692)</f>
        <v>0.1258415419675834</v>
      </c>
    </row>
    <row r="2694" spans="2:19" x14ac:dyDescent="0.25">
      <c r="B2694" s="3">
        <f t="shared" si="164"/>
        <v>13380</v>
      </c>
      <c r="C2694" s="14">
        <f t="shared" si="165"/>
        <v>223</v>
      </c>
      <c r="D2694" s="11">
        <f t="shared" si="166"/>
        <v>1141.8151860546329</v>
      </c>
      <c r="E2694" s="11">
        <f t="shared" si="167"/>
        <v>702.91265262593276</v>
      </c>
      <c r="F2694" s="11">
        <f>L2694</f>
        <v>702.91265262593276</v>
      </c>
      <c r="G2694" s="11">
        <f>P2694</f>
        <v>702.91265262593276</v>
      </c>
      <c r="H2694" s="24">
        <f>H2693+IF(Limit=Oui,MAX(0,K2693),K2693)</f>
        <v>702.91265262593276</v>
      </c>
      <c r="I2694" s="12">
        <f>Cp*RhoP/(J2694*RhoA)*dP/1000*MassivSS</f>
        <v>0.27326146176718141</v>
      </c>
      <c r="J2694" s="24">
        <f>IF(H2694&lt;600,425+0.773*H2694-1.69/1000*H2694^2+2.22/1000^2*H2694^3,IF(H2694&lt;735,666+13002/(738-H2694),IF(H2694&lt;900,545+17820/(H2694-731),650)))</f>
        <v>1036.5609278862064</v>
      </c>
      <c r="K2694" s="12">
        <f>LambdaP*MassivSS/(dP/1000)/(J2694*RhoA)/(1+I2694/3)*(D2694-H2694)*DeltaT-(EXP(I2694/10)-1)*(D2694-D2693)</f>
        <v>0.12567471121521764</v>
      </c>
      <c r="L2694" s="24">
        <f>L2693+IF(Limit=Oui,MAX(0,O2693),O2693)</f>
        <v>702.91265262593276</v>
      </c>
      <c r="M2694" s="12">
        <f>Cp*RhoP/(N2694*RhoA)*dP/1000*MassivW</f>
        <v>0.27326146176718141</v>
      </c>
      <c r="N2694" s="24">
        <f>IF(L2694&lt;600,425+0.773*L2694-1.69/1000*L2694^2+2.22/1000^2*L2694^3,IF(L2694&lt;735,666+13002/(738-L2694),IF(L2694&lt;900,545+17820/(L2694-731),650)))</f>
        <v>1036.5609278862064</v>
      </c>
      <c r="O2694" s="12">
        <f>LambdaP*MassivW/(dP/1000)/(N2694*RhoA)/(1+M2694/3)*(D2694-L2694)*DeltaT-(EXP(M2694/10)-1)*(D2694-D2693)</f>
        <v>0.12567471121521764</v>
      </c>
      <c r="P2694" s="24">
        <f>P2693+IF(Limit=Oui,MAX(0,S2693),S2693)</f>
        <v>702.91265262593276</v>
      </c>
      <c r="Q2694" s="12">
        <f>Cp*RhoP/(R2694*RhoA)*dP/1000*MassivSI</f>
        <v>0.27326146176718141</v>
      </c>
      <c r="R2694" s="24">
        <f>IF(P2694&lt;600,425+0.773*P2694-1.69/1000*P2694^2+2.22/1000^2*P2694^3,IF(P2694&lt;735,666+13002/(738-P2694),IF(P2694&lt;900,545+17820/(P2694-731),650)))</f>
        <v>1036.5609278862064</v>
      </c>
      <c r="S2694" s="12">
        <f>LambdaP*MassivSI/(dP/1000)/(R2694*RhoA)/(1+Q2694/3)*(D2694-P2694)*DeltaT-(EXP(Q2694/10)-1)*(D2694-D2693)</f>
        <v>0.12567471121521764</v>
      </c>
    </row>
    <row r="2695" spans="2:19" x14ac:dyDescent="0.25">
      <c r="B2695" s="3">
        <f t="shared" si="164"/>
        <v>13385</v>
      </c>
      <c r="C2695" s="14">
        <f t="shared" si="165"/>
        <v>223.08333333333334</v>
      </c>
      <c r="D2695" s="11">
        <f t="shared" si="166"/>
        <v>1141.8711351203528</v>
      </c>
      <c r="E2695" s="11">
        <f t="shared" si="167"/>
        <v>703.03832733714796</v>
      </c>
      <c r="F2695" s="11">
        <f>L2695</f>
        <v>703.03832733714796</v>
      </c>
      <c r="G2695" s="11">
        <f>P2695</f>
        <v>703.03832733714796</v>
      </c>
      <c r="H2695" s="24">
        <f>H2694+IF(Limit=Oui,MAX(0,K2694),K2694)</f>
        <v>703.03832733714796</v>
      </c>
      <c r="I2695" s="12">
        <f>Cp*RhoP/(J2695*RhoA)*dP/1000*MassivSS</f>
        <v>0.27291075742821769</v>
      </c>
      <c r="J2695" s="24">
        <f>IF(H2695&lt;600,425+0.773*H2695-1.69/1000*H2695^2+2.22/1000^2*H2695^3,IF(H2695&lt;735,666+13002/(738-H2695),IF(H2695&lt;900,545+17820/(H2695-731),650)))</f>
        <v>1037.8929619124049</v>
      </c>
      <c r="K2695" s="12">
        <f>LambdaP*MassivSS/(dP/1000)/(J2695*RhoA)/(1+I2695/3)*(D2695-H2695)*DeltaT-(EXP(I2695/10)-1)*(D2695-D2694)</f>
        <v>0.12550745300445187</v>
      </c>
      <c r="L2695" s="24">
        <f>L2694+IF(Limit=Oui,MAX(0,O2694),O2694)</f>
        <v>703.03832733714796</v>
      </c>
      <c r="M2695" s="12">
        <f>Cp*RhoP/(N2695*RhoA)*dP/1000*MassivW</f>
        <v>0.27291075742821769</v>
      </c>
      <c r="N2695" s="24">
        <f>IF(L2695&lt;600,425+0.773*L2695-1.69/1000*L2695^2+2.22/1000^2*L2695^3,IF(L2695&lt;735,666+13002/(738-L2695),IF(L2695&lt;900,545+17820/(L2695-731),650)))</f>
        <v>1037.8929619124049</v>
      </c>
      <c r="O2695" s="12">
        <f>LambdaP*MassivW/(dP/1000)/(N2695*RhoA)/(1+M2695/3)*(D2695-L2695)*DeltaT-(EXP(M2695/10)-1)*(D2695-D2694)</f>
        <v>0.12550745300445187</v>
      </c>
      <c r="P2695" s="24">
        <f>P2694+IF(Limit=Oui,MAX(0,S2694),S2694)</f>
        <v>703.03832733714796</v>
      </c>
      <c r="Q2695" s="12">
        <f>Cp*RhoP/(R2695*RhoA)*dP/1000*MassivSI</f>
        <v>0.27291075742821769</v>
      </c>
      <c r="R2695" s="24">
        <f>IF(P2695&lt;600,425+0.773*P2695-1.69/1000*P2695^2+2.22/1000^2*P2695^3,IF(P2695&lt;735,666+13002/(738-P2695),IF(P2695&lt;900,545+17820/(P2695-731),650)))</f>
        <v>1037.8929619124049</v>
      </c>
      <c r="S2695" s="12">
        <f>LambdaP*MassivSI/(dP/1000)/(R2695*RhoA)/(1+Q2695/3)*(D2695-P2695)*DeltaT-(EXP(Q2695/10)-1)*(D2695-D2694)</f>
        <v>0.12550745300445187</v>
      </c>
    </row>
    <row r="2696" spans="2:19" x14ac:dyDescent="0.25">
      <c r="B2696" s="3">
        <f t="shared" si="164"/>
        <v>13390</v>
      </c>
      <c r="C2696" s="14">
        <f t="shared" si="165"/>
        <v>223.16666666666666</v>
      </c>
      <c r="D2696" s="11">
        <f t="shared" si="166"/>
        <v>1141.9270633017625</v>
      </c>
      <c r="E2696" s="11">
        <f t="shared" si="167"/>
        <v>703.16383479015246</v>
      </c>
      <c r="F2696" s="11">
        <f>L2696</f>
        <v>703.16383479015246</v>
      </c>
      <c r="G2696" s="11">
        <f>P2696</f>
        <v>703.16383479015246</v>
      </c>
      <c r="H2696" s="24">
        <f>H2695+IF(Limit=Oui,MAX(0,K2695),K2695)</f>
        <v>703.16383479015246</v>
      </c>
      <c r="I2696" s="12">
        <f>Cp*RhoP/(J2696*RhoA)*dP/1000*MassivSS</f>
        <v>0.2725589014475539</v>
      </c>
      <c r="J2696" s="24">
        <f>IF(H2696&lt;600,425+0.773*H2696-1.69/1000*H2696^2+2.22/1000^2*H2696^3,IF(H2696&lt;735,666+13002/(738-H2696),IF(H2696&lt;900,545+17820/(H2696-731),650)))</f>
        <v>1039.2328148542761</v>
      </c>
      <c r="K2696" s="12">
        <f>LambdaP*MassivSS/(dP/1000)/(J2696*RhoA)/(1+I2696/3)*(D2696-H2696)*DeltaT-(EXP(I2696/10)-1)*(D2696-D2695)</f>
        <v>0.12533976574438169</v>
      </c>
      <c r="L2696" s="24">
        <f>L2695+IF(Limit=Oui,MAX(0,O2695),O2695)</f>
        <v>703.16383479015246</v>
      </c>
      <c r="M2696" s="12">
        <f>Cp*RhoP/(N2696*RhoA)*dP/1000*MassivW</f>
        <v>0.2725589014475539</v>
      </c>
      <c r="N2696" s="24">
        <f>IF(L2696&lt;600,425+0.773*L2696-1.69/1000*L2696^2+2.22/1000^2*L2696^3,IF(L2696&lt;735,666+13002/(738-L2696),IF(L2696&lt;900,545+17820/(L2696-731),650)))</f>
        <v>1039.2328148542761</v>
      </c>
      <c r="O2696" s="12">
        <f>LambdaP*MassivW/(dP/1000)/(N2696*RhoA)/(1+M2696/3)*(D2696-L2696)*DeltaT-(EXP(M2696/10)-1)*(D2696-D2695)</f>
        <v>0.12533976574438169</v>
      </c>
      <c r="P2696" s="24">
        <f>P2695+IF(Limit=Oui,MAX(0,S2695),S2695)</f>
        <v>703.16383479015246</v>
      </c>
      <c r="Q2696" s="12">
        <f>Cp*RhoP/(R2696*RhoA)*dP/1000*MassivSI</f>
        <v>0.2725589014475539</v>
      </c>
      <c r="R2696" s="24">
        <f>IF(P2696&lt;600,425+0.773*P2696-1.69/1000*P2696^2+2.22/1000^2*P2696^3,IF(P2696&lt;735,666+13002/(738-P2696),IF(P2696&lt;900,545+17820/(P2696-731),650)))</f>
        <v>1039.2328148542761</v>
      </c>
      <c r="S2696" s="12">
        <f>LambdaP*MassivSI/(dP/1000)/(R2696*RhoA)/(1+Q2696/3)*(D2696-P2696)*DeltaT-(EXP(Q2696/10)-1)*(D2696-D2695)</f>
        <v>0.12533976574438169</v>
      </c>
    </row>
    <row r="2697" spans="2:19" x14ac:dyDescent="0.25">
      <c r="B2697" s="3">
        <f t="shared" si="164"/>
        <v>13395</v>
      </c>
      <c r="C2697" s="14">
        <f t="shared" si="165"/>
        <v>223.25</v>
      </c>
      <c r="D2697" s="11">
        <f t="shared" si="166"/>
        <v>1141.9829706144471</v>
      </c>
      <c r="E2697" s="11">
        <f t="shared" si="167"/>
        <v>703.28917455589681</v>
      </c>
      <c r="F2697" s="11">
        <f>L2697</f>
        <v>703.28917455589681</v>
      </c>
      <c r="G2697" s="11">
        <f>P2697</f>
        <v>703.28917455589681</v>
      </c>
      <c r="H2697" s="24">
        <f>H2696+IF(Limit=Oui,MAX(0,K2696),K2696)</f>
        <v>703.28917455589681</v>
      </c>
      <c r="I2697" s="12">
        <f>Cp*RhoP/(J2697*RhoA)*dP/1000*MassivSS</f>
        <v>0.27220589029636538</v>
      </c>
      <c r="J2697" s="24">
        <f>IF(H2697&lt;600,425+0.773*H2697-1.69/1000*H2697^2+2.22/1000^2*H2697^3,IF(H2697&lt;735,666+13002/(738-H2697),IF(H2697&lt;900,545+17820/(H2697-731),650)))</f>
        <v>1040.580547527971</v>
      </c>
      <c r="K2697" s="12">
        <f>LambdaP*MassivSS/(dP/1000)/(J2697*RhoA)/(1+I2697/3)*(D2697-H2697)*DeltaT-(EXP(I2697/10)-1)*(D2697-D2696)</f>
        <v>0.12517164784324408</v>
      </c>
      <c r="L2697" s="24">
        <f>L2696+IF(Limit=Oui,MAX(0,O2696),O2696)</f>
        <v>703.28917455589681</v>
      </c>
      <c r="M2697" s="12">
        <f>Cp*RhoP/(N2697*RhoA)*dP/1000*MassivW</f>
        <v>0.27220589029636538</v>
      </c>
      <c r="N2697" s="24">
        <f>IF(L2697&lt;600,425+0.773*L2697-1.69/1000*L2697^2+2.22/1000^2*L2697^3,IF(L2697&lt;735,666+13002/(738-L2697),IF(L2697&lt;900,545+17820/(L2697-731),650)))</f>
        <v>1040.580547527971</v>
      </c>
      <c r="O2697" s="12">
        <f>LambdaP*MassivW/(dP/1000)/(N2697*RhoA)/(1+M2697/3)*(D2697-L2697)*DeltaT-(EXP(M2697/10)-1)*(D2697-D2696)</f>
        <v>0.12517164784324408</v>
      </c>
      <c r="P2697" s="24">
        <f>P2696+IF(Limit=Oui,MAX(0,S2696),S2696)</f>
        <v>703.28917455589681</v>
      </c>
      <c r="Q2697" s="12">
        <f>Cp*RhoP/(R2697*RhoA)*dP/1000*MassivSI</f>
        <v>0.27220589029636538</v>
      </c>
      <c r="R2697" s="24">
        <f>IF(P2697&lt;600,425+0.773*P2697-1.69/1000*P2697^2+2.22/1000^2*P2697^3,IF(P2697&lt;735,666+13002/(738-P2697),IF(P2697&lt;900,545+17820/(P2697-731),650)))</f>
        <v>1040.580547527971</v>
      </c>
      <c r="S2697" s="12">
        <f>LambdaP*MassivSI/(dP/1000)/(R2697*RhoA)/(1+Q2697/3)*(D2697-P2697)*DeltaT-(EXP(Q2697/10)-1)*(D2697-D2696)</f>
        <v>0.12517164784324408</v>
      </c>
    </row>
    <row r="2698" spans="2:19" x14ac:dyDescent="0.25">
      <c r="B2698" s="3">
        <f t="shared" si="164"/>
        <v>13400</v>
      </c>
      <c r="C2698" s="14">
        <f t="shared" si="165"/>
        <v>223.33333333333334</v>
      </c>
      <c r="D2698" s="11">
        <f t="shared" si="166"/>
        <v>1142.0388570739749</v>
      </c>
      <c r="E2698" s="11">
        <f t="shared" si="167"/>
        <v>703.41434620374002</v>
      </c>
      <c r="F2698" s="11">
        <f>L2698</f>
        <v>703.41434620374002</v>
      </c>
      <c r="G2698" s="11">
        <f>P2698</f>
        <v>703.41434620374002</v>
      </c>
      <c r="H2698" s="24">
        <f>H2697+IF(Limit=Oui,MAX(0,K2697),K2697)</f>
        <v>703.41434620374002</v>
      </c>
      <c r="I2698" s="12">
        <f>Cp*RhoP/(J2698*RhoA)*dP/1000*MassivSS</f>
        <v>0.27185172045027983</v>
      </c>
      <c r="J2698" s="24">
        <f>IF(H2698&lt;600,425+0.773*H2698-1.69/1000*H2698^2+2.22/1000^2*H2698^3,IF(H2698&lt;735,666+13002/(738-H2698),IF(H2698&lt;900,545+17820/(H2698-731),650)))</f>
        <v>1041.9362213186212</v>
      </c>
      <c r="K2698" s="12">
        <f>LambdaP*MassivSS/(dP/1000)/(J2698*RhoA)/(1+I2698/3)*(D2698-H2698)*DeltaT-(EXP(I2698/10)-1)*(D2698-D2697)</f>
        <v>0.12500309770852541</v>
      </c>
      <c r="L2698" s="24">
        <f>L2697+IF(Limit=Oui,MAX(0,O2697),O2697)</f>
        <v>703.41434620374002</v>
      </c>
      <c r="M2698" s="12">
        <f>Cp*RhoP/(N2698*RhoA)*dP/1000*MassivW</f>
        <v>0.27185172045027983</v>
      </c>
      <c r="N2698" s="24">
        <f>IF(L2698&lt;600,425+0.773*L2698-1.69/1000*L2698^2+2.22/1000^2*L2698^3,IF(L2698&lt;735,666+13002/(738-L2698),IF(L2698&lt;900,545+17820/(L2698-731),650)))</f>
        <v>1041.9362213186212</v>
      </c>
      <c r="O2698" s="12">
        <f>LambdaP*MassivW/(dP/1000)/(N2698*RhoA)/(1+M2698/3)*(D2698-L2698)*DeltaT-(EXP(M2698/10)-1)*(D2698-D2697)</f>
        <v>0.12500309770852541</v>
      </c>
      <c r="P2698" s="24">
        <f>P2697+IF(Limit=Oui,MAX(0,S2697),S2697)</f>
        <v>703.41434620374002</v>
      </c>
      <c r="Q2698" s="12">
        <f>Cp*RhoP/(R2698*RhoA)*dP/1000*MassivSI</f>
        <v>0.27185172045027983</v>
      </c>
      <c r="R2698" s="24">
        <f>IF(P2698&lt;600,425+0.773*P2698-1.69/1000*P2698^2+2.22/1000^2*P2698^3,IF(P2698&lt;735,666+13002/(738-P2698),IF(P2698&lt;900,545+17820/(P2698-731),650)))</f>
        <v>1041.9362213186212</v>
      </c>
      <c r="S2698" s="12">
        <f>LambdaP*MassivSI/(dP/1000)/(R2698*RhoA)/(1+Q2698/3)*(D2698-P2698)*DeltaT-(EXP(Q2698/10)-1)*(D2698-D2697)</f>
        <v>0.12500309770852541</v>
      </c>
    </row>
    <row r="2699" spans="2:19" x14ac:dyDescent="0.25">
      <c r="B2699" s="3">
        <f t="shared" si="164"/>
        <v>13405</v>
      </c>
      <c r="C2699" s="14">
        <f t="shared" si="165"/>
        <v>223.41666666666666</v>
      </c>
      <c r="D2699" s="11">
        <f t="shared" si="166"/>
        <v>1142.0947226958961</v>
      </c>
      <c r="E2699" s="11">
        <f t="shared" si="167"/>
        <v>703.53934930144851</v>
      </c>
      <c r="F2699" s="11">
        <f>L2699</f>
        <v>703.53934930144851</v>
      </c>
      <c r="G2699" s="11">
        <f>P2699</f>
        <v>703.53934930144851</v>
      </c>
      <c r="H2699" s="24">
        <f>H2698+IF(Limit=Oui,MAX(0,K2698),K2698)</f>
        <v>703.53934930144851</v>
      </c>
      <c r="I2699" s="12">
        <f>Cp*RhoP/(J2699*RhoA)*dP/1000*MassivSS</f>
        <v>0.27149638838968643</v>
      </c>
      <c r="J2699" s="24">
        <f>IF(H2699&lt;600,425+0.773*H2699-1.69/1000*H2699^2+2.22/1000^2*H2699^3,IF(H2699&lt;735,666+13002/(738-H2699),IF(H2699&lt;900,545+17820/(H2699-731),650)))</f>
        <v>1043.2998981863834</v>
      </c>
      <c r="K2699" s="12">
        <f>LambdaP*MassivSS/(dP/1000)/(J2699*RhoA)/(1+I2699/3)*(D2699-H2699)*DeltaT-(EXP(I2699/10)-1)*(D2699-D2698)</f>
        <v>0.12483411374707915</v>
      </c>
      <c r="L2699" s="24">
        <f>L2698+IF(Limit=Oui,MAX(0,O2698),O2698)</f>
        <v>703.53934930144851</v>
      </c>
      <c r="M2699" s="12">
        <f>Cp*RhoP/(N2699*RhoA)*dP/1000*MassivW</f>
        <v>0.27149638838968643</v>
      </c>
      <c r="N2699" s="24">
        <f>IF(L2699&lt;600,425+0.773*L2699-1.69/1000*L2699^2+2.22/1000^2*L2699^3,IF(L2699&lt;735,666+13002/(738-L2699),IF(L2699&lt;900,545+17820/(L2699-731),650)))</f>
        <v>1043.2998981863834</v>
      </c>
      <c r="O2699" s="12">
        <f>LambdaP*MassivW/(dP/1000)/(N2699*RhoA)/(1+M2699/3)*(D2699-L2699)*DeltaT-(EXP(M2699/10)-1)*(D2699-D2698)</f>
        <v>0.12483411374707915</v>
      </c>
      <c r="P2699" s="24">
        <f>P2698+IF(Limit=Oui,MAX(0,S2698),S2698)</f>
        <v>703.53934930144851</v>
      </c>
      <c r="Q2699" s="12">
        <f>Cp*RhoP/(R2699*RhoA)*dP/1000*MassivSI</f>
        <v>0.27149638838968643</v>
      </c>
      <c r="R2699" s="24">
        <f>IF(P2699&lt;600,425+0.773*P2699-1.69/1000*P2699^2+2.22/1000^2*P2699^3,IF(P2699&lt;735,666+13002/(738-P2699),IF(P2699&lt;900,545+17820/(P2699-731),650)))</f>
        <v>1043.2998981863834</v>
      </c>
      <c r="S2699" s="12">
        <f>LambdaP*MassivSI/(dP/1000)/(R2699*RhoA)/(1+Q2699/3)*(D2699-P2699)*DeltaT-(EXP(Q2699/10)-1)*(D2699-D2698)</f>
        <v>0.12483411374707915</v>
      </c>
    </row>
    <row r="2700" spans="2:19" x14ac:dyDescent="0.25">
      <c r="B2700" s="3">
        <f t="shared" si="164"/>
        <v>13410</v>
      </c>
      <c r="C2700" s="14">
        <f t="shared" si="165"/>
        <v>223.5</v>
      </c>
      <c r="D2700" s="11">
        <f t="shared" si="166"/>
        <v>1142.1505674957436</v>
      </c>
      <c r="E2700" s="11">
        <f t="shared" si="167"/>
        <v>703.66418341519557</v>
      </c>
      <c r="F2700" s="11">
        <f>L2700</f>
        <v>703.66418341519557</v>
      </c>
      <c r="G2700" s="11">
        <f>P2700</f>
        <v>703.66418341519557</v>
      </c>
      <c r="H2700" s="24">
        <f>H2699+IF(Limit=Oui,MAX(0,K2699),K2699)</f>
        <v>703.66418341519557</v>
      </c>
      <c r="I2700" s="12">
        <f>Cp*RhoP/(J2700*RhoA)*dP/1000*MassivSS</f>
        <v>0.27113989060004801</v>
      </c>
      <c r="J2700" s="24">
        <f>IF(H2700&lt;600,425+0.773*H2700-1.69/1000*H2700^2+2.22/1000^2*H2700^3,IF(H2700&lt;735,666+13002/(738-H2700),IF(H2700&lt;900,545+17820/(H2700-731),650)))</f>
        <v>1044.6716406725602</v>
      </c>
      <c r="K2700" s="12">
        <f>LambdaP*MassivSS/(dP/1000)/(J2700*RhoA)/(1+I2700/3)*(D2700-H2700)*DeltaT-(EXP(I2700/10)-1)*(D2700-D2699)</f>
        <v>0.12466469436520743</v>
      </c>
      <c r="L2700" s="24">
        <f>L2699+IF(Limit=Oui,MAX(0,O2699),O2699)</f>
        <v>703.66418341519557</v>
      </c>
      <c r="M2700" s="12">
        <f>Cp*RhoP/(N2700*RhoA)*dP/1000*MassivW</f>
        <v>0.27113989060004801</v>
      </c>
      <c r="N2700" s="24">
        <f>IF(L2700&lt;600,425+0.773*L2700-1.69/1000*L2700^2+2.22/1000^2*L2700^3,IF(L2700&lt;735,666+13002/(738-L2700),IF(L2700&lt;900,545+17820/(L2700-731),650)))</f>
        <v>1044.6716406725602</v>
      </c>
      <c r="O2700" s="12">
        <f>LambdaP*MassivW/(dP/1000)/(N2700*RhoA)/(1+M2700/3)*(D2700-L2700)*DeltaT-(EXP(M2700/10)-1)*(D2700-D2699)</f>
        <v>0.12466469436520743</v>
      </c>
      <c r="P2700" s="24">
        <f>P2699+IF(Limit=Oui,MAX(0,S2699),S2699)</f>
        <v>703.66418341519557</v>
      </c>
      <c r="Q2700" s="12">
        <f>Cp*RhoP/(R2700*RhoA)*dP/1000*MassivSI</f>
        <v>0.27113989060004801</v>
      </c>
      <c r="R2700" s="24">
        <f>IF(P2700&lt;600,425+0.773*P2700-1.69/1000*P2700^2+2.22/1000^2*P2700^3,IF(P2700&lt;735,666+13002/(738-P2700),IF(P2700&lt;900,545+17820/(P2700-731),650)))</f>
        <v>1044.6716406725602</v>
      </c>
      <c r="S2700" s="12">
        <f>LambdaP*MassivSI/(dP/1000)/(R2700*RhoA)/(1+Q2700/3)*(D2700-P2700)*DeltaT-(EXP(Q2700/10)-1)*(D2700-D2699)</f>
        <v>0.12466469436520743</v>
      </c>
    </row>
    <row r="2701" spans="2:19" x14ac:dyDescent="0.25">
      <c r="B2701" s="3">
        <f t="shared" si="164"/>
        <v>13415</v>
      </c>
      <c r="C2701" s="14">
        <f t="shared" si="165"/>
        <v>223.58333333333334</v>
      </c>
      <c r="D2701" s="11">
        <f t="shared" si="166"/>
        <v>1142.2063914890334</v>
      </c>
      <c r="E2701" s="11">
        <f t="shared" si="167"/>
        <v>703.78884810956072</v>
      </c>
      <c r="F2701" s="11">
        <f>L2701</f>
        <v>703.78884810956072</v>
      </c>
      <c r="G2701" s="11">
        <f>P2701</f>
        <v>703.78884810956072</v>
      </c>
      <c r="H2701" s="24">
        <f>H2700+IF(Limit=Oui,MAX(0,K2700),K2700)</f>
        <v>703.78884810956072</v>
      </c>
      <c r="I2701" s="12">
        <f>Cp*RhoP/(J2701*RhoA)*dP/1000*MassivSS</f>
        <v>0.27078222357221893</v>
      </c>
      <c r="J2701" s="24">
        <f>IF(H2701&lt;600,425+0.773*H2701-1.69/1000*H2701^2+2.22/1000^2*H2701^3,IF(H2701&lt;735,666+13002/(738-H2701),IF(H2701&lt;900,545+17820/(H2701-731),650)))</f>
        <v>1046.0515119057877</v>
      </c>
      <c r="K2701" s="12">
        <f>LambdaP*MassivSS/(dP/1000)/(J2701*RhoA)/(1+I2701/3)*(D2701-H2701)*DeltaT-(EXP(I2701/10)-1)*(D2701-D2700)</f>
        <v>0.12449483796878261</v>
      </c>
      <c r="L2701" s="24">
        <f>L2700+IF(Limit=Oui,MAX(0,O2700),O2700)</f>
        <v>703.78884810956072</v>
      </c>
      <c r="M2701" s="12">
        <f>Cp*RhoP/(N2701*RhoA)*dP/1000*MassivW</f>
        <v>0.27078222357221893</v>
      </c>
      <c r="N2701" s="24">
        <f>IF(L2701&lt;600,425+0.773*L2701-1.69/1000*L2701^2+2.22/1000^2*L2701^3,IF(L2701&lt;735,666+13002/(738-L2701),IF(L2701&lt;900,545+17820/(L2701-731),650)))</f>
        <v>1046.0515119057877</v>
      </c>
      <c r="O2701" s="12">
        <f>LambdaP*MassivW/(dP/1000)/(N2701*RhoA)/(1+M2701/3)*(D2701-L2701)*DeltaT-(EXP(M2701/10)-1)*(D2701-D2700)</f>
        <v>0.12449483796878261</v>
      </c>
      <c r="P2701" s="24">
        <f>P2700+IF(Limit=Oui,MAX(0,S2700),S2700)</f>
        <v>703.78884810956072</v>
      </c>
      <c r="Q2701" s="12">
        <f>Cp*RhoP/(R2701*RhoA)*dP/1000*MassivSI</f>
        <v>0.27078222357221893</v>
      </c>
      <c r="R2701" s="24">
        <f>IF(P2701&lt;600,425+0.773*P2701-1.69/1000*P2701^2+2.22/1000^2*P2701^3,IF(P2701&lt;735,666+13002/(738-P2701),IF(P2701&lt;900,545+17820/(P2701-731),650)))</f>
        <v>1046.0515119057877</v>
      </c>
      <c r="S2701" s="12">
        <f>LambdaP*MassivSI/(dP/1000)/(R2701*RhoA)/(1+Q2701/3)*(D2701-P2701)*DeltaT-(EXP(Q2701/10)-1)*(D2701-D2700)</f>
        <v>0.12449483796878261</v>
      </c>
    </row>
    <row r="2702" spans="2:19" x14ac:dyDescent="0.25">
      <c r="B2702" s="3">
        <f t="shared" si="164"/>
        <v>13420</v>
      </c>
      <c r="C2702" s="14">
        <f t="shared" si="165"/>
        <v>223.66666666666666</v>
      </c>
      <c r="D2702" s="11">
        <f t="shared" si="166"/>
        <v>1142.2621946912639</v>
      </c>
      <c r="E2702" s="11">
        <f t="shared" si="167"/>
        <v>703.91334294752949</v>
      </c>
      <c r="F2702" s="11">
        <f>L2702</f>
        <v>703.91334294752949</v>
      </c>
      <c r="G2702" s="11">
        <f>P2702</f>
        <v>703.91334294752949</v>
      </c>
      <c r="H2702" s="24">
        <f>H2701+IF(Limit=Oui,MAX(0,K2701),K2701)</f>
        <v>703.91334294752949</v>
      </c>
      <c r="I2702" s="12">
        <f>Cp*RhoP/(J2702*RhoA)*dP/1000*MassivSS</f>
        <v>0.27042338380276715</v>
      </c>
      <c r="J2702" s="24">
        <f>IF(H2702&lt;600,425+0.773*H2702-1.69/1000*H2702^2+2.22/1000^2*H2702^3,IF(H2702&lt;735,666+13002/(738-H2702),IF(H2702&lt;900,545+17820/(H2702-731),650)))</f>
        <v>1047.4395756082995</v>
      </c>
      <c r="K2702" s="12">
        <f>LambdaP*MassivSS/(dP/1000)/(J2702*RhoA)/(1+I2702/3)*(D2702-H2702)*DeltaT-(EXP(I2702/10)-1)*(D2702-D2701)</f>
        <v>0.12432454296335753</v>
      </c>
      <c r="L2702" s="24">
        <f>L2701+IF(Limit=Oui,MAX(0,O2701),O2701)</f>
        <v>703.91334294752949</v>
      </c>
      <c r="M2702" s="12">
        <f>Cp*RhoP/(N2702*RhoA)*dP/1000*MassivW</f>
        <v>0.27042338380276715</v>
      </c>
      <c r="N2702" s="24">
        <f>IF(L2702&lt;600,425+0.773*L2702-1.69/1000*L2702^2+2.22/1000^2*L2702^3,IF(L2702&lt;735,666+13002/(738-L2702),IF(L2702&lt;900,545+17820/(L2702-731),650)))</f>
        <v>1047.4395756082995</v>
      </c>
      <c r="O2702" s="12">
        <f>LambdaP*MassivW/(dP/1000)/(N2702*RhoA)/(1+M2702/3)*(D2702-L2702)*DeltaT-(EXP(M2702/10)-1)*(D2702-D2701)</f>
        <v>0.12432454296335753</v>
      </c>
      <c r="P2702" s="24">
        <f>P2701+IF(Limit=Oui,MAX(0,S2701),S2701)</f>
        <v>703.91334294752949</v>
      </c>
      <c r="Q2702" s="12">
        <f>Cp*RhoP/(R2702*RhoA)*dP/1000*MassivSI</f>
        <v>0.27042338380276715</v>
      </c>
      <c r="R2702" s="24">
        <f>IF(P2702&lt;600,425+0.773*P2702-1.69/1000*P2702^2+2.22/1000^2*P2702^3,IF(P2702&lt;735,666+13002/(738-P2702),IF(P2702&lt;900,545+17820/(P2702-731),650)))</f>
        <v>1047.4395756082995</v>
      </c>
      <c r="S2702" s="12">
        <f>LambdaP*MassivSI/(dP/1000)/(R2702*RhoA)/(1+Q2702/3)*(D2702-P2702)*DeltaT-(EXP(Q2702/10)-1)*(D2702-D2701)</f>
        <v>0.12432454296335753</v>
      </c>
    </row>
    <row r="2703" spans="2:19" x14ac:dyDescent="0.25">
      <c r="B2703" s="3">
        <f t="shared" si="164"/>
        <v>13425</v>
      </c>
      <c r="C2703" s="14">
        <f t="shared" si="165"/>
        <v>223.75</v>
      </c>
      <c r="D2703" s="11">
        <f t="shared" si="166"/>
        <v>1142.3179771179157</v>
      </c>
      <c r="E2703" s="11">
        <f t="shared" si="167"/>
        <v>704.03766749049282</v>
      </c>
      <c r="F2703" s="11">
        <f>L2703</f>
        <v>704.03766749049282</v>
      </c>
      <c r="G2703" s="11">
        <f>P2703</f>
        <v>704.03766749049282</v>
      </c>
      <c r="H2703" s="24">
        <f>H2702+IF(Limit=Oui,MAX(0,K2702),K2702)</f>
        <v>704.03766749049282</v>
      </c>
      <c r="I2703" s="12">
        <f>Cp*RhoP/(J2703*RhoA)*dP/1000*MassivSS</f>
        <v>0.2700633677943024</v>
      </c>
      <c r="J2703" s="24">
        <f>IF(H2703&lt;600,425+0.773*H2703-1.69/1000*H2703^2+2.22/1000^2*H2703^3,IF(H2703&lt;735,666+13002/(738-H2703),IF(H2703&lt;900,545+17820/(H2703-731),650)))</f>
        <v>1048.8358961022573</v>
      </c>
      <c r="K2703" s="12">
        <f>LambdaP*MassivSS/(dP/1000)/(J2703*RhoA)/(1+I2703/3)*(D2703-H2703)*DeltaT-(EXP(I2703/10)-1)*(D2703-D2702)</f>
        <v>0.12415380775429111</v>
      </c>
      <c r="L2703" s="24">
        <f>L2702+IF(Limit=Oui,MAX(0,O2702),O2702)</f>
        <v>704.03766749049282</v>
      </c>
      <c r="M2703" s="12">
        <f>Cp*RhoP/(N2703*RhoA)*dP/1000*MassivW</f>
        <v>0.2700633677943024</v>
      </c>
      <c r="N2703" s="24">
        <f>IF(L2703&lt;600,425+0.773*L2703-1.69/1000*L2703^2+2.22/1000^2*L2703^3,IF(L2703&lt;735,666+13002/(738-L2703),IF(L2703&lt;900,545+17820/(L2703-731),650)))</f>
        <v>1048.8358961022573</v>
      </c>
      <c r="O2703" s="12">
        <f>LambdaP*MassivW/(dP/1000)/(N2703*RhoA)/(1+M2703/3)*(D2703-L2703)*DeltaT-(EXP(M2703/10)-1)*(D2703-D2702)</f>
        <v>0.12415380775429111</v>
      </c>
      <c r="P2703" s="24">
        <f>P2702+IF(Limit=Oui,MAX(0,S2702),S2702)</f>
        <v>704.03766749049282</v>
      </c>
      <c r="Q2703" s="12">
        <f>Cp*RhoP/(R2703*RhoA)*dP/1000*MassivSI</f>
        <v>0.2700633677943024</v>
      </c>
      <c r="R2703" s="24">
        <f>IF(P2703&lt;600,425+0.773*P2703-1.69/1000*P2703^2+2.22/1000^2*P2703^3,IF(P2703&lt;735,666+13002/(738-P2703),IF(P2703&lt;900,545+17820/(P2703-731),650)))</f>
        <v>1048.8358961022573</v>
      </c>
      <c r="S2703" s="12">
        <f>LambdaP*MassivSI/(dP/1000)/(R2703*RhoA)/(1+Q2703/3)*(D2703-P2703)*DeltaT-(EXP(Q2703/10)-1)*(D2703-D2702)</f>
        <v>0.12415380775429111</v>
      </c>
    </row>
    <row r="2704" spans="2:19" x14ac:dyDescent="0.25">
      <c r="B2704" s="3">
        <f t="shared" si="164"/>
        <v>13430</v>
      </c>
      <c r="C2704" s="14">
        <f t="shared" si="165"/>
        <v>223.83333333333334</v>
      </c>
      <c r="D2704" s="11">
        <f t="shared" si="166"/>
        <v>1142.3737387844533</v>
      </c>
      <c r="E2704" s="11">
        <f t="shared" si="167"/>
        <v>704.16182129824711</v>
      </c>
      <c r="F2704" s="11">
        <f>L2704</f>
        <v>704.16182129824711</v>
      </c>
      <c r="G2704" s="11">
        <f>P2704</f>
        <v>704.16182129824711</v>
      </c>
      <c r="H2704" s="24">
        <f>H2703+IF(Limit=Oui,MAX(0,K2703),K2703)</f>
        <v>704.16182129824711</v>
      </c>
      <c r="I2704" s="12">
        <f>Cp*RhoP/(J2704*RhoA)*dP/1000*MassivSS</f>
        <v>0.26970217205580893</v>
      </c>
      <c r="J2704" s="24">
        <f>IF(H2704&lt;600,425+0.773*H2704-1.69/1000*H2704^2+2.22/1000^2*H2704^3,IF(H2704&lt;735,666+13002/(738-H2704),IF(H2704&lt;900,545+17820/(H2704-731),650)))</f>
        <v>1050.2405383161613</v>
      </c>
      <c r="K2704" s="12">
        <f>LambdaP*MassivSS/(dP/1000)/(J2704*RhoA)/(1+I2704/3)*(D2704-H2704)*DeltaT-(EXP(I2704/10)-1)*(D2704-D2703)</f>
        <v>0.12398263074681347</v>
      </c>
      <c r="L2704" s="24">
        <f>L2703+IF(Limit=Oui,MAX(0,O2703),O2703)</f>
        <v>704.16182129824711</v>
      </c>
      <c r="M2704" s="12">
        <f>Cp*RhoP/(N2704*RhoA)*dP/1000*MassivW</f>
        <v>0.26970217205580893</v>
      </c>
      <c r="N2704" s="24">
        <f>IF(L2704&lt;600,425+0.773*L2704-1.69/1000*L2704^2+2.22/1000^2*L2704^3,IF(L2704&lt;735,666+13002/(738-L2704),IF(L2704&lt;900,545+17820/(L2704-731),650)))</f>
        <v>1050.2405383161613</v>
      </c>
      <c r="O2704" s="12">
        <f>LambdaP*MassivW/(dP/1000)/(N2704*RhoA)/(1+M2704/3)*(D2704-L2704)*DeltaT-(EXP(M2704/10)-1)*(D2704-D2703)</f>
        <v>0.12398263074681347</v>
      </c>
      <c r="P2704" s="24">
        <f>P2703+IF(Limit=Oui,MAX(0,S2703),S2703)</f>
        <v>704.16182129824711</v>
      </c>
      <c r="Q2704" s="12">
        <f>Cp*RhoP/(R2704*RhoA)*dP/1000*MassivSI</f>
        <v>0.26970217205580893</v>
      </c>
      <c r="R2704" s="24">
        <f>IF(P2704&lt;600,425+0.773*P2704-1.69/1000*P2704^2+2.22/1000^2*P2704^3,IF(P2704&lt;735,666+13002/(738-P2704),IF(P2704&lt;900,545+17820/(P2704-731),650)))</f>
        <v>1050.2405383161613</v>
      </c>
      <c r="S2704" s="12">
        <f>LambdaP*MassivSI/(dP/1000)/(R2704*RhoA)/(1+Q2704/3)*(D2704-P2704)*DeltaT-(EXP(Q2704/10)-1)*(D2704-D2703)</f>
        <v>0.12398263074681347</v>
      </c>
    </row>
    <row r="2705" spans="2:19" x14ac:dyDescent="0.25">
      <c r="B2705" s="3">
        <f t="shared" si="164"/>
        <v>13435</v>
      </c>
      <c r="C2705" s="14">
        <f t="shared" si="165"/>
        <v>223.91666666666666</v>
      </c>
      <c r="D2705" s="11">
        <f t="shared" si="166"/>
        <v>1142.4294797063226</v>
      </c>
      <c r="E2705" s="11">
        <f t="shared" si="167"/>
        <v>704.28580392899391</v>
      </c>
      <c r="F2705" s="11">
        <f>L2705</f>
        <v>704.28580392899391</v>
      </c>
      <c r="G2705" s="11">
        <f>P2705</f>
        <v>704.28580392899391</v>
      </c>
      <c r="H2705" s="24">
        <f>H2704+IF(Limit=Oui,MAX(0,K2704),K2704)</f>
        <v>704.28580392899391</v>
      </c>
      <c r="I2705" s="12">
        <f>Cp*RhoP/(J2705*RhoA)*dP/1000*MassivSS</f>
        <v>0.26933979310298245</v>
      </c>
      <c r="J2705" s="24">
        <f>IF(H2705&lt;600,425+0.773*H2705-1.69/1000*H2705^2+2.22/1000^2*H2705^3,IF(H2705&lt;735,666+13002/(738-H2705),IF(H2705&lt;900,545+17820/(H2705-731),650)))</f>
        <v>1051.6535677913319</v>
      </c>
      <c r="K2705" s="12">
        <f>LambdaP*MassivSS/(dP/1000)/(J2705*RhoA)/(1+I2705/3)*(D2705-H2705)*DeltaT-(EXP(I2705/10)-1)*(D2705-D2704)</f>
        <v>0.1238110103462358</v>
      </c>
      <c r="L2705" s="24">
        <f>L2704+IF(Limit=Oui,MAX(0,O2704),O2704)</f>
        <v>704.28580392899391</v>
      </c>
      <c r="M2705" s="12">
        <f>Cp*RhoP/(N2705*RhoA)*dP/1000*MassivW</f>
        <v>0.26933979310298245</v>
      </c>
      <c r="N2705" s="24">
        <f>IF(L2705&lt;600,425+0.773*L2705-1.69/1000*L2705^2+2.22/1000^2*L2705^3,IF(L2705&lt;735,666+13002/(738-L2705),IF(L2705&lt;900,545+17820/(L2705-731),650)))</f>
        <v>1051.6535677913319</v>
      </c>
      <c r="O2705" s="12">
        <f>LambdaP*MassivW/(dP/1000)/(N2705*RhoA)/(1+M2705/3)*(D2705-L2705)*DeltaT-(EXP(M2705/10)-1)*(D2705-D2704)</f>
        <v>0.1238110103462358</v>
      </c>
      <c r="P2705" s="24">
        <f>P2704+IF(Limit=Oui,MAX(0,S2704),S2704)</f>
        <v>704.28580392899391</v>
      </c>
      <c r="Q2705" s="12">
        <f>Cp*RhoP/(R2705*RhoA)*dP/1000*MassivSI</f>
        <v>0.26933979310298245</v>
      </c>
      <c r="R2705" s="24">
        <f>IF(P2705&lt;600,425+0.773*P2705-1.69/1000*P2705^2+2.22/1000^2*P2705^3,IF(P2705&lt;735,666+13002/(738-P2705),IF(P2705&lt;900,545+17820/(P2705-731),650)))</f>
        <v>1051.6535677913319</v>
      </c>
      <c r="S2705" s="12">
        <f>LambdaP*MassivSI/(dP/1000)/(R2705*RhoA)/(1+Q2705/3)*(D2705-P2705)*DeltaT-(EXP(Q2705/10)-1)*(D2705-D2704)</f>
        <v>0.1238110103462358</v>
      </c>
    </row>
    <row r="2706" spans="2:19" x14ac:dyDescent="0.25">
      <c r="B2706" s="3">
        <f t="shared" si="164"/>
        <v>13440</v>
      </c>
      <c r="C2706" s="14">
        <f t="shared" si="165"/>
        <v>224</v>
      </c>
      <c r="D2706" s="11">
        <f t="shared" si="166"/>
        <v>1142.4851998989529</v>
      </c>
      <c r="E2706" s="11">
        <f t="shared" si="167"/>
        <v>704.40961493934014</v>
      </c>
      <c r="F2706" s="11">
        <f>L2706</f>
        <v>704.40961493934014</v>
      </c>
      <c r="G2706" s="11">
        <f>P2706</f>
        <v>704.40961493934014</v>
      </c>
      <c r="H2706" s="24">
        <f>H2705+IF(Limit=Oui,MAX(0,K2705),K2705)</f>
        <v>704.40961493934014</v>
      </c>
      <c r="I2706" s="12">
        <f>Cp*RhoP/(J2706*RhoA)*dP/1000*MassivSS</f>
        <v>0.26897622745857452</v>
      </c>
      <c r="J2706" s="24">
        <f>IF(H2706&lt;600,425+0.773*H2706-1.69/1000*H2706^2+2.22/1000^2*H2706^3,IF(H2706&lt;735,666+13002/(738-H2706),IF(H2706&lt;900,545+17820/(H2706-731),650)))</f>
        <v>1053.0750506884658</v>
      </c>
      <c r="K2706" s="12">
        <f>LambdaP*MassivSS/(dP/1000)/(J2706*RhoA)/(1+I2706/3)*(D2706-H2706)*DeltaT-(EXP(I2706/10)-1)*(D2706-D2705)</f>
        <v>0.1236389449579644</v>
      </c>
      <c r="L2706" s="24">
        <f>L2705+IF(Limit=Oui,MAX(0,O2705),O2705)</f>
        <v>704.40961493934014</v>
      </c>
      <c r="M2706" s="12">
        <f>Cp*RhoP/(N2706*RhoA)*dP/1000*MassivW</f>
        <v>0.26897622745857452</v>
      </c>
      <c r="N2706" s="24">
        <f>IF(L2706&lt;600,425+0.773*L2706-1.69/1000*L2706^2+2.22/1000^2*L2706^3,IF(L2706&lt;735,666+13002/(738-L2706),IF(L2706&lt;900,545+17820/(L2706-731),650)))</f>
        <v>1053.0750506884658</v>
      </c>
      <c r="O2706" s="12">
        <f>LambdaP*MassivW/(dP/1000)/(N2706*RhoA)/(1+M2706/3)*(D2706-L2706)*DeltaT-(EXP(M2706/10)-1)*(D2706-D2705)</f>
        <v>0.1236389449579644</v>
      </c>
      <c r="P2706" s="24">
        <f>P2705+IF(Limit=Oui,MAX(0,S2705),S2705)</f>
        <v>704.40961493934014</v>
      </c>
      <c r="Q2706" s="12">
        <f>Cp*RhoP/(R2706*RhoA)*dP/1000*MassivSI</f>
        <v>0.26897622745857452</v>
      </c>
      <c r="R2706" s="24">
        <f>IF(P2706&lt;600,425+0.773*P2706-1.69/1000*P2706^2+2.22/1000^2*P2706^3,IF(P2706&lt;735,666+13002/(738-P2706),IF(P2706&lt;900,545+17820/(P2706-731),650)))</f>
        <v>1053.0750506884658</v>
      </c>
      <c r="S2706" s="12">
        <f>LambdaP*MassivSI/(dP/1000)/(R2706*RhoA)/(1+Q2706/3)*(D2706-P2706)*DeltaT-(EXP(Q2706/10)-1)*(D2706-D2705)</f>
        <v>0.1236389449579644</v>
      </c>
    </row>
    <row r="2707" spans="2:19" x14ac:dyDescent="0.25">
      <c r="B2707" s="3">
        <f t="shared" ref="B2707:B2770" si="168">B2706+DeltaT</f>
        <v>13445</v>
      </c>
      <c r="C2707" s="14">
        <f t="shared" ref="C2707:C2770" si="169">B2707/60</f>
        <v>224.08333333333334</v>
      </c>
      <c r="D2707" s="11">
        <f t="shared" ref="D2707:D2770" si="170">20+345*LOG(8*C2707+1,10)</f>
        <v>1142.5408993777569</v>
      </c>
      <c r="E2707" s="11">
        <f t="shared" ref="E2707:E2770" si="171">H2707</f>
        <v>704.53325388429812</v>
      </c>
      <c r="F2707" s="11">
        <f>L2707</f>
        <v>704.53325388429812</v>
      </c>
      <c r="G2707" s="11">
        <f>P2707</f>
        <v>704.53325388429812</v>
      </c>
      <c r="H2707" s="24">
        <f>H2706+IF(Limit=Oui,MAX(0,K2706),K2706)</f>
        <v>704.53325388429812</v>
      </c>
      <c r="I2707" s="12">
        <f>Cp*RhoP/(J2707*RhoA)*dP/1000*MassivSS</f>
        <v>0.26861147165273952</v>
      </c>
      <c r="J2707" s="24">
        <f>IF(H2707&lt;600,425+0.773*H2707-1.69/1000*H2707^2+2.22/1000^2*H2707^3,IF(H2707&lt;735,666+13002/(738-H2707),IF(H2707&lt;900,545+17820/(H2707-731),650)))</f>
        <v>1054.505053794272</v>
      </c>
      <c r="K2707" s="12">
        <f>LambdaP*MassivSS/(dP/1000)/(J2707*RhoA)/(1+I2707/3)*(D2707-H2707)*DeltaT-(EXP(I2707/10)-1)*(D2707-D2706)</f>
        <v>0.12346643298767743</v>
      </c>
      <c r="L2707" s="24">
        <f>L2706+IF(Limit=Oui,MAX(0,O2706),O2706)</f>
        <v>704.53325388429812</v>
      </c>
      <c r="M2707" s="12">
        <f>Cp*RhoP/(N2707*RhoA)*dP/1000*MassivW</f>
        <v>0.26861147165273952</v>
      </c>
      <c r="N2707" s="24">
        <f>IF(L2707&lt;600,425+0.773*L2707-1.69/1000*L2707^2+2.22/1000^2*L2707^3,IF(L2707&lt;735,666+13002/(738-L2707),IF(L2707&lt;900,545+17820/(L2707-731),650)))</f>
        <v>1054.505053794272</v>
      </c>
      <c r="O2707" s="12">
        <f>LambdaP*MassivW/(dP/1000)/(N2707*RhoA)/(1+M2707/3)*(D2707-L2707)*DeltaT-(EXP(M2707/10)-1)*(D2707-D2706)</f>
        <v>0.12346643298767743</v>
      </c>
      <c r="P2707" s="24">
        <f>P2706+IF(Limit=Oui,MAX(0,S2706),S2706)</f>
        <v>704.53325388429812</v>
      </c>
      <c r="Q2707" s="12">
        <f>Cp*RhoP/(R2707*RhoA)*dP/1000*MassivSI</f>
        <v>0.26861147165273952</v>
      </c>
      <c r="R2707" s="24">
        <f>IF(P2707&lt;600,425+0.773*P2707-1.69/1000*P2707^2+2.22/1000^2*P2707^3,IF(P2707&lt;735,666+13002/(738-P2707),IF(P2707&lt;900,545+17820/(P2707-731),650)))</f>
        <v>1054.505053794272</v>
      </c>
      <c r="S2707" s="12">
        <f>LambdaP*MassivSI/(dP/1000)/(R2707*RhoA)/(1+Q2707/3)*(D2707-P2707)*DeltaT-(EXP(Q2707/10)-1)*(D2707-D2706)</f>
        <v>0.12346643298767743</v>
      </c>
    </row>
    <row r="2708" spans="2:19" x14ac:dyDescent="0.25">
      <c r="B2708" s="3">
        <f t="shared" si="168"/>
        <v>13450</v>
      </c>
      <c r="C2708" s="14">
        <f t="shared" si="169"/>
        <v>224.16666666666666</v>
      </c>
      <c r="D2708" s="11">
        <f t="shared" si="170"/>
        <v>1142.5965781581288</v>
      </c>
      <c r="E2708" s="11">
        <f t="shared" si="171"/>
        <v>704.65672031728582</v>
      </c>
      <c r="F2708" s="11">
        <f>L2708</f>
        <v>704.65672031728582</v>
      </c>
      <c r="G2708" s="11">
        <f>P2708</f>
        <v>704.65672031728582</v>
      </c>
      <c r="H2708" s="24">
        <f>H2707+IF(Limit=Oui,MAX(0,K2707),K2707)</f>
        <v>704.65672031728582</v>
      </c>
      <c r="I2708" s="12">
        <f>Cp*RhoP/(J2708*RhoA)*dP/1000*MassivSS</f>
        <v>0.26824552222338927</v>
      </c>
      <c r="J2708" s="24">
        <f>IF(H2708&lt;600,425+0.773*H2708-1.69/1000*H2708^2+2.22/1000^2*H2708^3,IF(H2708&lt;735,666+13002/(738-H2708),IF(H2708&lt;900,545+17820/(H2708-731),650)))</f>
        <v>1055.9436445281804</v>
      </c>
      <c r="K2708" s="12">
        <f>LambdaP*MassivSS/(dP/1000)/(J2708*RhoA)/(1+I2708/3)*(D2708-H2708)*DeltaT-(EXP(I2708/10)-1)*(D2708-D2707)</f>
        <v>0.12329347284147936</v>
      </c>
      <c r="L2708" s="24">
        <f>L2707+IF(Limit=Oui,MAX(0,O2707),O2707)</f>
        <v>704.65672031728582</v>
      </c>
      <c r="M2708" s="12">
        <f>Cp*RhoP/(N2708*RhoA)*dP/1000*MassivW</f>
        <v>0.26824552222338927</v>
      </c>
      <c r="N2708" s="24">
        <f>IF(L2708&lt;600,425+0.773*L2708-1.69/1000*L2708^2+2.22/1000^2*L2708^3,IF(L2708&lt;735,666+13002/(738-L2708),IF(L2708&lt;900,545+17820/(L2708-731),650)))</f>
        <v>1055.9436445281804</v>
      </c>
      <c r="O2708" s="12">
        <f>LambdaP*MassivW/(dP/1000)/(N2708*RhoA)/(1+M2708/3)*(D2708-L2708)*DeltaT-(EXP(M2708/10)-1)*(D2708-D2707)</f>
        <v>0.12329347284147936</v>
      </c>
      <c r="P2708" s="24">
        <f>P2707+IF(Limit=Oui,MAX(0,S2707),S2707)</f>
        <v>704.65672031728582</v>
      </c>
      <c r="Q2708" s="12">
        <f>Cp*RhoP/(R2708*RhoA)*dP/1000*MassivSI</f>
        <v>0.26824552222338927</v>
      </c>
      <c r="R2708" s="24">
        <f>IF(P2708&lt;600,425+0.773*P2708-1.69/1000*P2708^2+2.22/1000^2*P2708^3,IF(P2708&lt;735,666+13002/(738-P2708),IF(P2708&lt;900,545+17820/(P2708-731),650)))</f>
        <v>1055.9436445281804</v>
      </c>
      <c r="S2708" s="12">
        <f>LambdaP*MassivSI/(dP/1000)/(R2708*RhoA)/(1+Q2708/3)*(D2708-P2708)*DeltaT-(EXP(Q2708/10)-1)*(D2708-D2707)</f>
        <v>0.12329347284147936</v>
      </c>
    </row>
    <row r="2709" spans="2:19" x14ac:dyDescent="0.25">
      <c r="B2709" s="3">
        <f t="shared" si="168"/>
        <v>13455</v>
      </c>
      <c r="C2709" s="14">
        <f t="shared" si="169"/>
        <v>224.25</v>
      </c>
      <c r="D2709" s="11">
        <f t="shared" si="170"/>
        <v>1142.6522362554465</v>
      </c>
      <c r="E2709" s="11">
        <f t="shared" si="171"/>
        <v>704.78001379012733</v>
      </c>
      <c r="F2709" s="11">
        <f>L2709</f>
        <v>704.78001379012733</v>
      </c>
      <c r="G2709" s="11">
        <f>P2709</f>
        <v>704.78001379012733</v>
      </c>
      <c r="H2709" s="24">
        <f>H2708+IF(Limit=Oui,MAX(0,K2708),K2708)</f>
        <v>704.78001379012733</v>
      </c>
      <c r="I2709" s="12">
        <f>Cp*RhoP/(J2709*RhoA)*dP/1000*MassivSS</f>
        <v>0.26787837571655099</v>
      </c>
      <c r="J2709" s="24">
        <f>IF(H2709&lt;600,425+0.773*H2709-1.69/1000*H2709^2+2.22/1000^2*H2709^3,IF(H2709&lt;735,666+13002/(738-H2709),IF(H2709&lt;900,545+17820/(H2709-731),650)))</f>
        <v>1057.3908909491338</v>
      </c>
      <c r="K2709" s="12">
        <f>LambdaP*MassivSS/(dP/1000)/(J2709*RhoA)/(1+I2709/3)*(D2709-H2709)*DeltaT-(EXP(I2709/10)-1)*(D2709-D2708)</f>
        <v>0.12312006292594006</v>
      </c>
      <c r="L2709" s="24">
        <f>L2708+IF(Limit=Oui,MAX(0,O2708),O2708)</f>
        <v>704.78001379012733</v>
      </c>
      <c r="M2709" s="12">
        <f>Cp*RhoP/(N2709*RhoA)*dP/1000*MassivW</f>
        <v>0.26787837571655099</v>
      </c>
      <c r="N2709" s="24">
        <f>IF(L2709&lt;600,425+0.773*L2709-1.69/1000*L2709^2+2.22/1000^2*L2709^3,IF(L2709&lt;735,666+13002/(738-L2709),IF(L2709&lt;900,545+17820/(L2709-731),650)))</f>
        <v>1057.3908909491338</v>
      </c>
      <c r="O2709" s="12">
        <f>LambdaP*MassivW/(dP/1000)/(N2709*RhoA)/(1+M2709/3)*(D2709-L2709)*DeltaT-(EXP(M2709/10)-1)*(D2709-D2708)</f>
        <v>0.12312006292594006</v>
      </c>
      <c r="P2709" s="24">
        <f>P2708+IF(Limit=Oui,MAX(0,S2708),S2708)</f>
        <v>704.78001379012733</v>
      </c>
      <c r="Q2709" s="12">
        <f>Cp*RhoP/(R2709*RhoA)*dP/1000*MassivSI</f>
        <v>0.26787837571655099</v>
      </c>
      <c r="R2709" s="24">
        <f>IF(P2709&lt;600,425+0.773*P2709-1.69/1000*P2709^2+2.22/1000^2*P2709^3,IF(P2709&lt;735,666+13002/(738-P2709),IF(P2709&lt;900,545+17820/(P2709-731),650)))</f>
        <v>1057.3908909491338</v>
      </c>
      <c r="S2709" s="12">
        <f>LambdaP*MassivSI/(dP/1000)/(R2709*RhoA)/(1+Q2709/3)*(D2709-P2709)*DeltaT-(EXP(Q2709/10)-1)*(D2709-D2708)</f>
        <v>0.12312006292594006</v>
      </c>
    </row>
    <row r="2710" spans="2:19" x14ac:dyDescent="0.25">
      <c r="B2710" s="3">
        <f t="shared" si="168"/>
        <v>13460</v>
      </c>
      <c r="C2710" s="14">
        <f t="shared" si="169"/>
        <v>224.33333333333334</v>
      </c>
      <c r="D2710" s="11">
        <f t="shared" si="170"/>
        <v>1142.7078736850708</v>
      </c>
      <c r="E2710" s="11">
        <f t="shared" si="171"/>
        <v>704.9031338530533</v>
      </c>
      <c r="F2710" s="11">
        <f>L2710</f>
        <v>704.9031338530533</v>
      </c>
      <c r="G2710" s="11">
        <f>P2710</f>
        <v>704.9031338530533</v>
      </c>
      <c r="H2710" s="24">
        <f>H2709+IF(Limit=Oui,MAX(0,K2709),K2709)</f>
        <v>704.9031338530533</v>
      </c>
      <c r="I2710" s="12">
        <f>Cp*RhoP/(J2710*RhoA)*dP/1000*MassivSS</f>
        <v>0.26751002868673257</v>
      </c>
      <c r="J2710" s="24">
        <f>IF(H2710&lt;600,425+0.773*H2710-1.69/1000*H2710^2+2.22/1000^2*H2710^3,IF(H2710&lt;735,666+13002/(738-H2710),IF(H2710&lt;900,545+17820/(H2710-731),650)))</f>
        <v>1058.8468617624535</v>
      </c>
      <c r="K2710" s="12">
        <f>LambdaP*MassivSS/(dP/1000)/(J2710*RhoA)/(1+I2710/3)*(D2710-H2710)*DeltaT-(EXP(I2710/10)-1)*(D2710-D2709)</f>
        <v>0.12294620164829709</v>
      </c>
      <c r="L2710" s="24">
        <f>L2709+IF(Limit=Oui,MAX(0,O2709),O2709)</f>
        <v>704.9031338530533</v>
      </c>
      <c r="M2710" s="12">
        <f>Cp*RhoP/(N2710*RhoA)*dP/1000*MassivW</f>
        <v>0.26751002868673257</v>
      </c>
      <c r="N2710" s="24">
        <f>IF(L2710&lt;600,425+0.773*L2710-1.69/1000*L2710^2+2.22/1000^2*L2710^3,IF(L2710&lt;735,666+13002/(738-L2710),IF(L2710&lt;900,545+17820/(L2710-731),650)))</f>
        <v>1058.8468617624535</v>
      </c>
      <c r="O2710" s="12">
        <f>LambdaP*MassivW/(dP/1000)/(N2710*RhoA)/(1+M2710/3)*(D2710-L2710)*DeltaT-(EXP(M2710/10)-1)*(D2710-D2709)</f>
        <v>0.12294620164829709</v>
      </c>
      <c r="P2710" s="24">
        <f>P2709+IF(Limit=Oui,MAX(0,S2709),S2709)</f>
        <v>704.9031338530533</v>
      </c>
      <c r="Q2710" s="12">
        <f>Cp*RhoP/(R2710*RhoA)*dP/1000*MassivSI</f>
        <v>0.26751002868673257</v>
      </c>
      <c r="R2710" s="24">
        <f>IF(P2710&lt;600,425+0.773*P2710-1.69/1000*P2710^2+2.22/1000^2*P2710^3,IF(P2710&lt;735,666+13002/(738-P2710),IF(P2710&lt;900,545+17820/(P2710-731),650)))</f>
        <v>1058.8468617624535</v>
      </c>
      <c r="S2710" s="12">
        <f>LambdaP*MassivSI/(dP/1000)/(R2710*RhoA)/(1+Q2710/3)*(D2710-P2710)*DeltaT-(EXP(Q2710/10)-1)*(D2710-D2709)</f>
        <v>0.12294620164829709</v>
      </c>
    </row>
    <row r="2711" spans="2:19" x14ac:dyDescent="0.25">
      <c r="B2711" s="3">
        <f t="shared" si="168"/>
        <v>13465</v>
      </c>
      <c r="C2711" s="14">
        <f t="shared" si="169"/>
        <v>224.41666666666666</v>
      </c>
      <c r="D2711" s="11">
        <f t="shared" si="170"/>
        <v>1142.7634904623451</v>
      </c>
      <c r="E2711" s="11">
        <f t="shared" si="171"/>
        <v>705.02608005470165</v>
      </c>
      <c r="F2711" s="11">
        <f>L2711</f>
        <v>705.02608005470165</v>
      </c>
      <c r="G2711" s="11">
        <f>P2711</f>
        <v>705.02608005470165</v>
      </c>
      <c r="H2711" s="24">
        <f>H2710+IF(Limit=Oui,MAX(0,K2710),K2710)</f>
        <v>705.02608005470165</v>
      </c>
      <c r="I2711" s="12">
        <f>Cp*RhoP/(J2711*RhoA)*dP/1000*MassivSS</f>
        <v>0.26714047769729127</v>
      </c>
      <c r="J2711" s="24">
        <f>IF(H2711&lt;600,425+0.773*H2711-1.69/1000*H2711^2+2.22/1000^2*H2711^3,IF(H2711&lt;735,666+13002/(738-H2711),IF(H2711&lt;900,545+17820/(H2711-731),650)))</f>
        <v>1060.3116263267909</v>
      </c>
      <c r="K2711" s="12">
        <f>LambdaP*MassivSS/(dP/1000)/(J2711*RhoA)/(1+I2711/3)*(D2711-H2711)*DeltaT-(EXP(I2711/10)-1)*(D2711-D2710)</f>
        <v>0.12277188741656056</v>
      </c>
      <c r="L2711" s="24">
        <f>L2710+IF(Limit=Oui,MAX(0,O2710),O2710)</f>
        <v>705.02608005470165</v>
      </c>
      <c r="M2711" s="12">
        <f>Cp*RhoP/(N2711*RhoA)*dP/1000*MassivW</f>
        <v>0.26714047769729127</v>
      </c>
      <c r="N2711" s="24">
        <f>IF(L2711&lt;600,425+0.773*L2711-1.69/1000*L2711^2+2.22/1000^2*L2711^3,IF(L2711&lt;735,666+13002/(738-L2711),IF(L2711&lt;900,545+17820/(L2711-731),650)))</f>
        <v>1060.3116263267909</v>
      </c>
      <c r="O2711" s="12">
        <f>LambdaP*MassivW/(dP/1000)/(N2711*RhoA)/(1+M2711/3)*(D2711-L2711)*DeltaT-(EXP(M2711/10)-1)*(D2711-D2710)</f>
        <v>0.12277188741656056</v>
      </c>
      <c r="P2711" s="24">
        <f>P2710+IF(Limit=Oui,MAX(0,S2710),S2710)</f>
        <v>705.02608005470165</v>
      </c>
      <c r="Q2711" s="12">
        <f>Cp*RhoP/(R2711*RhoA)*dP/1000*MassivSI</f>
        <v>0.26714047769729127</v>
      </c>
      <c r="R2711" s="24">
        <f>IF(P2711&lt;600,425+0.773*P2711-1.69/1000*P2711^2+2.22/1000^2*P2711^3,IF(P2711&lt;735,666+13002/(738-P2711),IF(P2711&lt;900,545+17820/(P2711-731),650)))</f>
        <v>1060.3116263267909</v>
      </c>
      <c r="S2711" s="12">
        <f>LambdaP*MassivSI/(dP/1000)/(R2711*RhoA)/(1+Q2711/3)*(D2711-P2711)*DeltaT-(EXP(Q2711/10)-1)*(D2711-D2710)</f>
        <v>0.12277188741656056</v>
      </c>
    </row>
    <row r="2712" spans="2:19" x14ac:dyDescent="0.25">
      <c r="B2712" s="3">
        <f t="shared" si="168"/>
        <v>13470</v>
      </c>
      <c r="C2712" s="14">
        <f t="shared" si="169"/>
        <v>224.5</v>
      </c>
      <c r="D2712" s="11">
        <f t="shared" si="170"/>
        <v>1142.8190866025959</v>
      </c>
      <c r="E2712" s="11">
        <f t="shared" si="171"/>
        <v>705.1488519421182</v>
      </c>
      <c r="F2712" s="11">
        <f>L2712</f>
        <v>705.1488519421182</v>
      </c>
      <c r="G2712" s="11">
        <f>P2712</f>
        <v>705.1488519421182</v>
      </c>
      <c r="H2712" s="24">
        <f>H2711+IF(Limit=Oui,MAX(0,K2711),K2711)</f>
        <v>705.1488519421182</v>
      </c>
      <c r="I2712" s="12">
        <f>Cp*RhoP/(J2712*RhoA)*dP/1000*MassivSS</f>
        <v>0.26676971932081001</v>
      </c>
      <c r="J2712" s="24">
        <f>IF(H2712&lt;600,425+0.773*H2712-1.69/1000*H2712^2+2.22/1000^2*H2712^3,IF(H2712&lt;735,666+13002/(738-H2712),IF(H2712&lt;900,545+17820/(H2712-731),650)))</f>
        <v>1061.7852546611534</v>
      </c>
      <c r="K2712" s="12">
        <f>LambdaP*MassivSS/(dP/1000)/(J2712*RhoA)/(1+I2712/3)*(D2712-H2712)*DeltaT-(EXP(I2712/10)-1)*(D2712-D2711)</f>
        <v>0.12259711863963389</v>
      </c>
      <c r="L2712" s="24">
        <f>L2711+IF(Limit=Oui,MAX(0,O2711),O2711)</f>
        <v>705.1488519421182</v>
      </c>
      <c r="M2712" s="12">
        <f>Cp*RhoP/(N2712*RhoA)*dP/1000*MassivW</f>
        <v>0.26676971932081001</v>
      </c>
      <c r="N2712" s="24">
        <f>IF(L2712&lt;600,425+0.773*L2712-1.69/1000*L2712^2+2.22/1000^2*L2712^3,IF(L2712&lt;735,666+13002/(738-L2712),IF(L2712&lt;900,545+17820/(L2712-731),650)))</f>
        <v>1061.7852546611534</v>
      </c>
      <c r="O2712" s="12">
        <f>LambdaP*MassivW/(dP/1000)/(N2712*RhoA)/(1+M2712/3)*(D2712-L2712)*DeltaT-(EXP(M2712/10)-1)*(D2712-D2711)</f>
        <v>0.12259711863963389</v>
      </c>
      <c r="P2712" s="24">
        <f>P2711+IF(Limit=Oui,MAX(0,S2711),S2711)</f>
        <v>705.1488519421182</v>
      </c>
      <c r="Q2712" s="12">
        <f>Cp*RhoP/(R2712*RhoA)*dP/1000*MassivSI</f>
        <v>0.26676971932081001</v>
      </c>
      <c r="R2712" s="24">
        <f>IF(P2712&lt;600,425+0.773*P2712-1.69/1000*P2712^2+2.22/1000^2*P2712^3,IF(P2712&lt;735,666+13002/(738-P2712),IF(P2712&lt;900,545+17820/(P2712-731),650)))</f>
        <v>1061.7852546611534</v>
      </c>
      <c r="S2712" s="12">
        <f>LambdaP*MassivSI/(dP/1000)/(R2712*RhoA)/(1+Q2712/3)*(D2712-P2712)*DeltaT-(EXP(Q2712/10)-1)*(D2712-D2711)</f>
        <v>0.12259711863963389</v>
      </c>
    </row>
    <row r="2713" spans="2:19" x14ac:dyDescent="0.25">
      <c r="B2713" s="3">
        <f t="shared" si="168"/>
        <v>13475</v>
      </c>
      <c r="C2713" s="14">
        <f t="shared" si="169"/>
        <v>224.58333333333334</v>
      </c>
      <c r="D2713" s="11">
        <f t="shared" si="170"/>
        <v>1142.8746621211324</v>
      </c>
      <c r="E2713" s="11">
        <f t="shared" si="171"/>
        <v>705.27144906075785</v>
      </c>
      <c r="F2713" s="11">
        <f>L2713</f>
        <v>705.27144906075785</v>
      </c>
      <c r="G2713" s="11">
        <f>P2713</f>
        <v>705.27144906075785</v>
      </c>
      <c r="H2713" s="24">
        <f>H2712+IF(Limit=Oui,MAX(0,K2712),K2712)</f>
        <v>705.27144906075785</v>
      </c>
      <c r="I2713" s="12">
        <f>Cp*RhoP/(J2713*RhoA)*dP/1000*MassivSS</f>
        <v>0.26639775013947736</v>
      </c>
      <c r="J2713" s="24">
        <f>IF(H2713&lt;600,425+0.773*H2713-1.69/1000*H2713^2+2.22/1000^2*H2713^3,IF(H2713&lt;735,666+13002/(738-H2713),IF(H2713&lt;900,545+17820/(H2713-731),650)))</f>
        <v>1063.2678174520204</v>
      </c>
      <c r="K2713" s="12">
        <f>LambdaP*MassivSS/(dP/1000)/(J2713*RhoA)/(1+I2713/3)*(D2713-H2713)*DeltaT-(EXP(I2713/10)-1)*(D2713-D2712)</f>
        <v>0.12242189372747865</v>
      </c>
      <c r="L2713" s="24">
        <f>L2712+IF(Limit=Oui,MAX(0,O2712),O2712)</f>
        <v>705.27144906075785</v>
      </c>
      <c r="M2713" s="12">
        <f>Cp*RhoP/(N2713*RhoA)*dP/1000*MassivW</f>
        <v>0.26639775013947736</v>
      </c>
      <c r="N2713" s="24">
        <f>IF(L2713&lt;600,425+0.773*L2713-1.69/1000*L2713^2+2.22/1000^2*L2713^3,IF(L2713&lt;735,666+13002/(738-L2713),IF(L2713&lt;900,545+17820/(L2713-731),650)))</f>
        <v>1063.2678174520204</v>
      </c>
      <c r="O2713" s="12">
        <f>LambdaP*MassivW/(dP/1000)/(N2713*RhoA)/(1+M2713/3)*(D2713-L2713)*DeltaT-(EXP(M2713/10)-1)*(D2713-D2712)</f>
        <v>0.12242189372747865</v>
      </c>
      <c r="P2713" s="24">
        <f>P2712+IF(Limit=Oui,MAX(0,S2712),S2712)</f>
        <v>705.27144906075785</v>
      </c>
      <c r="Q2713" s="12">
        <f>Cp*RhoP/(R2713*RhoA)*dP/1000*MassivSI</f>
        <v>0.26639775013947736</v>
      </c>
      <c r="R2713" s="24">
        <f>IF(P2713&lt;600,425+0.773*P2713-1.69/1000*P2713^2+2.22/1000^2*P2713^3,IF(P2713&lt;735,666+13002/(738-P2713),IF(P2713&lt;900,545+17820/(P2713-731),650)))</f>
        <v>1063.2678174520204</v>
      </c>
      <c r="S2713" s="12">
        <f>LambdaP*MassivSI/(dP/1000)/(R2713*RhoA)/(1+Q2713/3)*(D2713-P2713)*DeltaT-(EXP(Q2713/10)-1)*(D2713-D2712)</f>
        <v>0.12242189372747865</v>
      </c>
    </row>
    <row r="2714" spans="2:19" x14ac:dyDescent="0.25">
      <c r="B2714" s="3">
        <f t="shared" si="168"/>
        <v>13480</v>
      </c>
      <c r="C2714" s="14">
        <f t="shared" si="169"/>
        <v>224.66666666666666</v>
      </c>
      <c r="D2714" s="11">
        <f t="shared" si="170"/>
        <v>1142.9302170332471</v>
      </c>
      <c r="E2714" s="11">
        <f t="shared" si="171"/>
        <v>705.39387095448535</v>
      </c>
      <c r="F2714" s="11">
        <f>L2714</f>
        <v>705.39387095448535</v>
      </c>
      <c r="G2714" s="11">
        <f>P2714</f>
        <v>705.39387095448535</v>
      </c>
      <c r="H2714" s="24">
        <f>H2713+IF(Limit=Oui,MAX(0,K2713),K2713)</f>
        <v>705.39387095448535</v>
      </c>
      <c r="I2714" s="12">
        <f>Cp*RhoP/(J2714*RhoA)*dP/1000*MassivSS</f>
        <v>0.26602456674547398</v>
      </c>
      <c r="J2714" s="24">
        <f>IF(H2714&lt;600,425+0.773*H2714-1.69/1000*H2714^2+2.22/1000^2*H2714^3,IF(H2714&lt;735,666+13002/(738-H2714),IF(H2714&lt;900,545+17820/(H2714-731),650)))</f>
        <v>1064.759386060535</v>
      </c>
      <c r="K2714" s="12">
        <f>LambdaP*MassivSS/(dP/1000)/(J2714*RhoA)/(1+I2714/3)*(D2714-H2714)*DeltaT-(EXP(I2714/10)-1)*(D2714-D2713)</f>
        <v>0.12224621109120304</v>
      </c>
      <c r="L2714" s="24">
        <f>L2713+IF(Limit=Oui,MAX(0,O2713),O2713)</f>
        <v>705.39387095448535</v>
      </c>
      <c r="M2714" s="12">
        <f>Cp*RhoP/(N2714*RhoA)*dP/1000*MassivW</f>
        <v>0.26602456674547398</v>
      </c>
      <c r="N2714" s="24">
        <f>IF(L2714&lt;600,425+0.773*L2714-1.69/1000*L2714^2+2.22/1000^2*L2714^3,IF(L2714&lt;735,666+13002/(738-L2714),IF(L2714&lt;900,545+17820/(L2714-731),650)))</f>
        <v>1064.759386060535</v>
      </c>
      <c r="O2714" s="12">
        <f>LambdaP*MassivW/(dP/1000)/(N2714*RhoA)/(1+M2714/3)*(D2714-L2714)*DeltaT-(EXP(M2714/10)-1)*(D2714-D2713)</f>
        <v>0.12224621109120304</v>
      </c>
      <c r="P2714" s="24">
        <f>P2713+IF(Limit=Oui,MAX(0,S2713),S2713)</f>
        <v>705.39387095448535</v>
      </c>
      <c r="Q2714" s="12">
        <f>Cp*RhoP/(R2714*RhoA)*dP/1000*MassivSI</f>
        <v>0.26602456674547398</v>
      </c>
      <c r="R2714" s="24">
        <f>IF(P2714&lt;600,425+0.773*P2714-1.69/1000*P2714^2+2.22/1000^2*P2714^3,IF(P2714&lt;735,666+13002/(738-P2714),IF(P2714&lt;900,545+17820/(P2714-731),650)))</f>
        <v>1064.759386060535</v>
      </c>
      <c r="S2714" s="12">
        <f>LambdaP*MassivSI/(dP/1000)/(R2714*RhoA)/(1+Q2714/3)*(D2714-P2714)*DeltaT-(EXP(Q2714/10)-1)*(D2714-D2713)</f>
        <v>0.12224621109120304</v>
      </c>
    </row>
    <row r="2715" spans="2:19" x14ac:dyDescent="0.25">
      <c r="B2715" s="3">
        <f t="shared" si="168"/>
        <v>13485</v>
      </c>
      <c r="C2715" s="14">
        <f t="shared" si="169"/>
        <v>224.75</v>
      </c>
      <c r="D2715" s="11">
        <f t="shared" si="170"/>
        <v>1142.9857513542152</v>
      </c>
      <c r="E2715" s="11">
        <f t="shared" si="171"/>
        <v>705.51611716557659</v>
      </c>
      <c r="F2715" s="11">
        <f>L2715</f>
        <v>705.51611716557659</v>
      </c>
      <c r="G2715" s="11">
        <f>P2715</f>
        <v>705.51611716557659</v>
      </c>
      <c r="H2715" s="24">
        <f>H2714+IF(Limit=Oui,MAX(0,K2714),K2714)</f>
        <v>705.51611716557659</v>
      </c>
      <c r="I2715" s="12">
        <f>Cp*RhoP/(J2715*RhoA)*dP/1000*MassivSS</f>
        <v>0.26565016574136535</v>
      </c>
      <c r="J2715" s="24">
        <f>IF(H2715&lt;600,425+0.773*H2715-1.69/1000*H2715^2+2.22/1000^2*H2715^3,IF(H2715&lt;735,666+13002/(738-H2715),IF(H2715&lt;900,545+17820/(H2715-731),650)))</f>
        <v>1066.2600325297838</v>
      </c>
      <c r="K2715" s="12">
        <f>LambdaP*MassivSS/(dP/1000)/(J2715*RhoA)/(1+I2715/3)*(D2715-H2715)*DeltaT-(EXP(I2715/10)-1)*(D2715-D2714)</f>
        <v>0.12207006914326843</v>
      </c>
      <c r="L2715" s="24">
        <f>L2714+IF(Limit=Oui,MAX(0,O2714),O2714)</f>
        <v>705.51611716557659</v>
      </c>
      <c r="M2715" s="12">
        <f>Cp*RhoP/(N2715*RhoA)*dP/1000*MassivW</f>
        <v>0.26565016574136535</v>
      </c>
      <c r="N2715" s="24">
        <f>IF(L2715&lt;600,425+0.773*L2715-1.69/1000*L2715^2+2.22/1000^2*L2715^3,IF(L2715&lt;735,666+13002/(738-L2715),IF(L2715&lt;900,545+17820/(L2715-731),650)))</f>
        <v>1066.2600325297838</v>
      </c>
      <c r="O2715" s="12">
        <f>LambdaP*MassivW/(dP/1000)/(N2715*RhoA)/(1+M2715/3)*(D2715-L2715)*DeltaT-(EXP(M2715/10)-1)*(D2715-D2714)</f>
        <v>0.12207006914326843</v>
      </c>
      <c r="P2715" s="24">
        <f>P2714+IF(Limit=Oui,MAX(0,S2714),S2714)</f>
        <v>705.51611716557659</v>
      </c>
      <c r="Q2715" s="12">
        <f>Cp*RhoP/(R2715*RhoA)*dP/1000*MassivSI</f>
        <v>0.26565016574136535</v>
      </c>
      <c r="R2715" s="24">
        <f>IF(P2715&lt;600,425+0.773*P2715-1.69/1000*P2715^2+2.22/1000^2*P2715^3,IF(P2715&lt;735,666+13002/(738-P2715),IF(P2715&lt;900,545+17820/(P2715-731),650)))</f>
        <v>1066.2600325297838</v>
      </c>
      <c r="S2715" s="12">
        <f>LambdaP*MassivSI/(dP/1000)/(R2715*RhoA)/(1+Q2715/3)*(D2715-P2715)*DeltaT-(EXP(Q2715/10)-1)*(D2715-D2714)</f>
        <v>0.12207006914326843</v>
      </c>
    </row>
    <row r="2716" spans="2:19" x14ac:dyDescent="0.25">
      <c r="B2716" s="3">
        <f t="shared" si="168"/>
        <v>13490</v>
      </c>
      <c r="C2716" s="14">
        <f t="shared" si="169"/>
        <v>224.83333333333334</v>
      </c>
      <c r="D2716" s="11">
        <f t="shared" si="170"/>
        <v>1143.0412650992948</v>
      </c>
      <c r="E2716" s="11">
        <f t="shared" si="171"/>
        <v>705.63818723471991</v>
      </c>
      <c r="F2716" s="11">
        <f>L2716</f>
        <v>705.63818723471991</v>
      </c>
      <c r="G2716" s="11">
        <f>P2716</f>
        <v>705.63818723471991</v>
      </c>
      <c r="H2716" s="24">
        <f>H2715+IF(Limit=Oui,MAX(0,K2715),K2715)</f>
        <v>705.63818723471991</v>
      </c>
      <c r="I2716" s="12">
        <f>Cp*RhoP/(J2716*RhoA)*dP/1000*MassivSS</f>
        <v>0.26527454374049886</v>
      </c>
      <c r="J2716" s="24">
        <f>IF(H2716&lt;600,425+0.773*H2716-1.69/1000*H2716^2+2.22/1000^2*H2716^3,IF(H2716&lt;735,666+13002/(738-H2716),IF(H2716&lt;900,545+17820/(H2716-731),650)))</f>
        <v>1067.7698295921609</v>
      </c>
      <c r="K2716" s="12">
        <f>LambdaP*MassivSS/(dP/1000)/(J2716*RhoA)/(1+I2716/3)*(D2716-H2716)*DeltaT-(EXP(I2716/10)-1)*(D2716-D2715)</f>
        <v>0.12189346629756384</v>
      </c>
      <c r="L2716" s="24">
        <f>L2715+IF(Limit=Oui,MAX(0,O2715),O2715)</f>
        <v>705.63818723471991</v>
      </c>
      <c r="M2716" s="12">
        <f>Cp*RhoP/(N2716*RhoA)*dP/1000*MassivW</f>
        <v>0.26527454374049886</v>
      </c>
      <c r="N2716" s="24">
        <f>IF(L2716&lt;600,425+0.773*L2716-1.69/1000*L2716^2+2.22/1000^2*L2716^3,IF(L2716&lt;735,666+13002/(738-L2716),IF(L2716&lt;900,545+17820/(L2716-731),650)))</f>
        <v>1067.7698295921609</v>
      </c>
      <c r="O2716" s="12">
        <f>LambdaP*MassivW/(dP/1000)/(N2716*RhoA)/(1+M2716/3)*(D2716-L2716)*DeltaT-(EXP(M2716/10)-1)*(D2716-D2715)</f>
        <v>0.12189346629756384</v>
      </c>
      <c r="P2716" s="24">
        <f>P2715+IF(Limit=Oui,MAX(0,S2715),S2715)</f>
        <v>705.63818723471991</v>
      </c>
      <c r="Q2716" s="12">
        <f>Cp*RhoP/(R2716*RhoA)*dP/1000*MassivSI</f>
        <v>0.26527454374049886</v>
      </c>
      <c r="R2716" s="24">
        <f>IF(P2716&lt;600,425+0.773*P2716-1.69/1000*P2716^2+2.22/1000^2*P2716^3,IF(P2716&lt;735,666+13002/(738-P2716),IF(P2716&lt;900,545+17820/(P2716-731),650)))</f>
        <v>1067.7698295921609</v>
      </c>
      <c r="S2716" s="12">
        <f>LambdaP*MassivSI/(dP/1000)/(R2716*RhoA)/(1+Q2716/3)*(D2716-P2716)*DeltaT-(EXP(Q2716/10)-1)*(D2716-D2715)</f>
        <v>0.12189346629756384</v>
      </c>
    </row>
    <row r="2717" spans="2:19" x14ac:dyDescent="0.25">
      <c r="B2717" s="3">
        <f t="shared" si="168"/>
        <v>13495</v>
      </c>
      <c r="C2717" s="14">
        <f t="shared" si="169"/>
        <v>224.91666666666666</v>
      </c>
      <c r="D2717" s="11">
        <f t="shared" si="170"/>
        <v>1143.0967582837279</v>
      </c>
      <c r="E2717" s="11">
        <f t="shared" si="171"/>
        <v>705.7600807010175</v>
      </c>
      <c r="F2717" s="11">
        <f>L2717</f>
        <v>705.7600807010175</v>
      </c>
      <c r="G2717" s="11">
        <f>P2717</f>
        <v>705.7600807010175</v>
      </c>
      <c r="H2717" s="24">
        <f>H2716+IF(Limit=Oui,MAX(0,K2716),K2716)</f>
        <v>705.7600807010175</v>
      </c>
      <c r="I2717" s="12">
        <f>Cp*RhoP/(J2717*RhoA)*dP/1000*MassivSS</f>
        <v>0.26489769736740759</v>
      </c>
      <c r="J2717" s="24">
        <f>IF(H2717&lt;600,425+0.773*H2717-1.69/1000*H2717^2+2.22/1000^2*H2717^3,IF(H2717&lt;735,666+13002/(738-H2717),IF(H2717&lt;900,545+17820/(H2717-731),650)))</f>
        <v>1069.2888506768174</v>
      </c>
      <c r="K2717" s="12">
        <f>LambdaP*MassivSS/(dP/1000)/(J2717*RhoA)/(1+I2717/3)*(D2717-H2717)*DeltaT-(EXP(I2717/10)-1)*(D2717-D2716)</f>
        <v>0.12171640096958136</v>
      </c>
      <c r="L2717" s="24">
        <f>L2716+IF(Limit=Oui,MAX(0,O2716),O2716)</f>
        <v>705.7600807010175</v>
      </c>
      <c r="M2717" s="12">
        <f>Cp*RhoP/(N2717*RhoA)*dP/1000*MassivW</f>
        <v>0.26489769736740759</v>
      </c>
      <c r="N2717" s="24">
        <f>IF(L2717&lt;600,425+0.773*L2717-1.69/1000*L2717^2+2.22/1000^2*L2717^3,IF(L2717&lt;735,666+13002/(738-L2717),IF(L2717&lt;900,545+17820/(L2717-731),650)))</f>
        <v>1069.2888506768174</v>
      </c>
      <c r="O2717" s="12">
        <f>LambdaP*MassivW/(dP/1000)/(N2717*RhoA)/(1+M2717/3)*(D2717-L2717)*DeltaT-(EXP(M2717/10)-1)*(D2717-D2716)</f>
        <v>0.12171640096958136</v>
      </c>
      <c r="P2717" s="24">
        <f>P2716+IF(Limit=Oui,MAX(0,S2716),S2716)</f>
        <v>705.7600807010175</v>
      </c>
      <c r="Q2717" s="12">
        <f>Cp*RhoP/(R2717*RhoA)*dP/1000*MassivSI</f>
        <v>0.26489769736740759</v>
      </c>
      <c r="R2717" s="24">
        <f>IF(P2717&lt;600,425+0.773*P2717-1.69/1000*P2717^2+2.22/1000^2*P2717^3,IF(P2717&lt;735,666+13002/(738-P2717),IF(P2717&lt;900,545+17820/(P2717-731),650)))</f>
        <v>1069.2888506768174</v>
      </c>
      <c r="S2717" s="12">
        <f>LambdaP*MassivSI/(dP/1000)/(R2717*RhoA)/(1+Q2717/3)*(D2717-P2717)*DeltaT-(EXP(Q2717/10)-1)*(D2717-D2716)</f>
        <v>0.12171640096958136</v>
      </c>
    </row>
    <row r="2718" spans="2:19" x14ac:dyDescent="0.25">
      <c r="B2718" s="3">
        <f t="shared" si="168"/>
        <v>13500</v>
      </c>
      <c r="C2718" s="14">
        <f t="shared" si="169"/>
        <v>225</v>
      </c>
      <c r="D2718" s="11">
        <f t="shared" si="170"/>
        <v>1143.1522309227389</v>
      </c>
      <c r="E2718" s="11">
        <f t="shared" si="171"/>
        <v>705.8817971019871</v>
      </c>
      <c r="F2718" s="11">
        <f>L2718</f>
        <v>705.8817971019871</v>
      </c>
      <c r="G2718" s="11">
        <f>P2718</f>
        <v>705.8817971019871</v>
      </c>
      <c r="H2718" s="24">
        <f>H2717+IF(Limit=Oui,MAX(0,K2717),K2717)</f>
        <v>705.8817971019871</v>
      </c>
      <c r="I2718" s="12">
        <f>Cp*RhoP/(J2718*RhoA)*dP/1000*MassivSS</f>
        <v>0.26451962325821954</v>
      </c>
      <c r="J2718" s="24">
        <f>IF(H2718&lt;600,425+0.773*H2718-1.69/1000*H2718^2+2.22/1000^2*H2718^3,IF(H2718&lt;735,666+13002/(738-H2718),IF(H2718&lt;900,545+17820/(H2718-731),650)))</f>
        <v>1070.8171699172003</v>
      </c>
      <c r="K2718" s="12">
        <f>LambdaP*MassivSS/(dP/1000)/(J2718*RhoA)/(1+I2718/3)*(D2718-H2718)*DeltaT-(EXP(I2718/10)-1)*(D2718-D2717)</f>
        <v>0.12153887157658018</v>
      </c>
      <c r="L2718" s="24">
        <f>L2717+IF(Limit=Oui,MAX(0,O2717),O2717)</f>
        <v>705.8817971019871</v>
      </c>
      <c r="M2718" s="12">
        <f>Cp*RhoP/(N2718*RhoA)*dP/1000*MassivW</f>
        <v>0.26451962325821954</v>
      </c>
      <c r="N2718" s="24">
        <f>IF(L2718&lt;600,425+0.773*L2718-1.69/1000*L2718^2+2.22/1000^2*L2718^3,IF(L2718&lt;735,666+13002/(738-L2718),IF(L2718&lt;900,545+17820/(L2718-731),650)))</f>
        <v>1070.8171699172003</v>
      </c>
      <c r="O2718" s="12">
        <f>LambdaP*MassivW/(dP/1000)/(N2718*RhoA)/(1+M2718/3)*(D2718-L2718)*DeltaT-(EXP(M2718/10)-1)*(D2718-D2717)</f>
        <v>0.12153887157658018</v>
      </c>
      <c r="P2718" s="24">
        <f>P2717+IF(Limit=Oui,MAX(0,S2717),S2717)</f>
        <v>705.8817971019871</v>
      </c>
      <c r="Q2718" s="12">
        <f>Cp*RhoP/(R2718*RhoA)*dP/1000*MassivSI</f>
        <v>0.26451962325821954</v>
      </c>
      <c r="R2718" s="24">
        <f>IF(P2718&lt;600,425+0.773*P2718-1.69/1000*P2718^2+2.22/1000^2*P2718^3,IF(P2718&lt;735,666+13002/(738-P2718),IF(P2718&lt;900,545+17820/(P2718-731),650)))</f>
        <v>1070.8171699172003</v>
      </c>
      <c r="S2718" s="12">
        <f>LambdaP*MassivSI/(dP/1000)/(R2718*RhoA)/(1+Q2718/3)*(D2718-P2718)*DeltaT-(EXP(Q2718/10)-1)*(D2718-D2717)</f>
        <v>0.12153887157658018</v>
      </c>
    </row>
    <row r="2719" spans="2:19" x14ac:dyDescent="0.25">
      <c r="B2719" s="3">
        <f t="shared" si="168"/>
        <v>13505</v>
      </c>
      <c r="C2719" s="14">
        <f t="shared" si="169"/>
        <v>225.08333333333334</v>
      </c>
      <c r="D2719" s="11">
        <f t="shared" si="170"/>
        <v>1143.2076830315348</v>
      </c>
      <c r="E2719" s="11">
        <f t="shared" si="171"/>
        <v>706.00333597356371</v>
      </c>
      <c r="F2719" s="11">
        <f>L2719</f>
        <v>706.00333597356371</v>
      </c>
      <c r="G2719" s="11">
        <f>P2719</f>
        <v>706.00333597356371</v>
      </c>
      <c r="H2719" s="24">
        <f>H2718+IF(Limit=Oui,MAX(0,K2718),K2718)</f>
        <v>706.00333597356371</v>
      </c>
      <c r="I2719" s="12">
        <f>Cp*RhoP/(J2719*RhoA)*dP/1000*MassivSS</f>
        <v>0.2641403180610728</v>
      </c>
      <c r="J2719" s="24">
        <f>IF(H2719&lt;600,425+0.773*H2719-1.69/1000*H2719^2+2.22/1000^2*H2719^3,IF(H2719&lt;735,666+13002/(738-H2719),IF(H2719&lt;900,545+17820/(H2719-731),650)))</f>
        <v>1072.3548621586765</v>
      </c>
      <c r="K2719" s="12">
        <f>LambdaP*MassivSS/(dP/1000)/(J2719*RhoA)/(1+I2719/3)*(D2719-H2719)*DeltaT-(EXP(I2719/10)-1)*(D2719-D2718)</f>
        <v>0.121360876537724</v>
      </c>
      <c r="L2719" s="24">
        <f>L2718+IF(Limit=Oui,MAX(0,O2718),O2718)</f>
        <v>706.00333597356371</v>
      </c>
      <c r="M2719" s="12">
        <f>Cp*RhoP/(N2719*RhoA)*dP/1000*MassivW</f>
        <v>0.2641403180610728</v>
      </c>
      <c r="N2719" s="24">
        <f>IF(L2719&lt;600,425+0.773*L2719-1.69/1000*L2719^2+2.22/1000^2*L2719^3,IF(L2719&lt;735,666+13002/(738-L2719),IF(L2719&lt;900,545+17820/(L2719-731),650)))</f>
        <v>1072.3548621586765</v>
      </c>
      <c r="O2719" s="12">
        <f>LambdaP*MassivW/(dP/1000)/(N2719*RhoA)/(1+M2719/3)*(D2719-L2719)*DeltaT-(EXP(M2719/10)-1)*(D2719-D2718)</f>
        <v>0.121360876537724</v>
      </c>
      <c r="P2719" s="24">
        <f>P2718+IF(Limit=Oui,MAX(0,S2718),S2718)</f>
        <v>706.00333597356371</v>
      </c>
      <c r="Q2719" s="12">
        <f>Cp*RhoP/(R2719*RhoA)*dP/1000*MassivSI</f>
        <v>0.2641403180610728</v>
      </c>
      <c r="R2719" s="24">
        <f>IF(P2719&lt;600,425+0.773*P2719-1.69/1000*P2719^2+2.22/1000^2*P2719^3,IF(P2719&lt;735,666+13002/(738-P2719),IF(P2719&lt;900,545+17820/(P2719-731),650)))</f>
        <v>1072.3548621586765</v>
      </c>
      <c r="S2719" s="12">
        <f>LambdaP*MassivSI/(dP/1000)/(R2719*RhoA)/(1+Q2719/3)*(D2719-P2719)*DeltaT-(EXP(Q2719/10)-1)*(D2719-D2718)</f>
        <v>0.121360876537724</v>
      </c>
    </row>
    <row r="2720" spans="2:19" x14ac:dyDescent="0.25">
      <c r="B2720" s="3">
        <f t="shared" si="168"/>
        <v>13510</v>
      </c>
      <c r="C2720" s="14">
        <f t="shared" si="169"/>
        <v>225.16666666666666</v>
      </c>
      <c r="D2720" s="11">
        <f t="shared" si="170"/>
        <v>1143.2631146253068</v>
      </c>
      <c r="E2720" s="11">
        <f t="shared" si="171"/>
        <v>706.12469685010149</v>
      </c>
      <c r="F2720" s="11">
        <f>L2720</f>
        <v>706.12469685010149</v>
      </c>
      <c r="G2720" s="11">
        <f>P2720</f>
        <v>706.12469685010149</v>
      </c>
      <c r="H2720" s="24">
        <f>H2719+IF(Limit=Oui,MAX(0,K2719),K2719)</f>
        <v>706.12469685010149</v>
      </c>
      <c r="I2720" s="12">
        <f>Cp*RhoP/(J2720*RhoA)*dP/1000*MassivSS</f>
        <v>0.26375977843653653</v>
      </c>
      <c r="J2720" s="24">
        <f>IF(H2720&lt;600,425+0.773*H2720-1.69/1000*H2720^2+2.22/1000^2*H2720^3,IF(H2720&lt;735,666+13002/(738-H2720),IF(H2720&lt;900,545+17820/(H2720-731),650)))</f>
        <v>1073.9020029662493</v>
      </c>
      <c r="K2720" s="12">
        <f>LambdaP*MassivSS/(dP/1000)/(J2720*RhoA)/(1+I2720/3)*(D2720-H2720)*DeltaT-(EXP(I2720/10)-1)*(D2720-D2719)</f>
        <v>0.12118241427417796</v>
      </c>
      <c r="L2720" s="24">
        <f>L2719+IF(Limit=Oui,MAX(0,O2719),O2719)</f>
        <v>706.12469685010149</v>
      </c>
      <c r="M2720" s="12">
        <f>Cp*RhoP/(N2720*RhoA)*dP/1000*MassivW</f>
        <v>0.26375977843653653</v>
      </c>
      <c r="N2720" s="24">
        <f>IF(L2720&lt;600,425+0.773*L2720-1.69/1000*L2720^2+2.22/1000^2*L2720^3,IF(L2720&lt;735,666+13002/(738-L2720),IF(L2720&lt;900,545+17820/(L2720-731),650)))</f>
        <v>1073.9020029662493</v>
      </c>
      <c r="O2720" s="12">
        <f>LambdaP*MassivW/(dP/1000)/(N2720*RhoA)/(1+M2720/3)*(D2720-L2720)*DeltaT-(EXP(M2720/10)-1)*(D2720-D2719)</f>
        <v>0.12118241427417796</v>
      </c>
      <c r="P2720" s="24">
        <f>P2719+IF(Limit=Oui,MAX(0,S2719),S2719)</f>
        <v>706.12469685010149</v>
      </c>
      <c r="Q2720" s="12">
        <f>Cp*RhoP/(R2720*RhoA)*dP/1000*MassivSI</f>
        <v>0.26375977843653653</v>
      </c>
      <c r="R2720" s="24">
        <f>IF(P2720&lt;600,425+0.773*P2720-1.69/1000*P2720^2+2.22/1000^2*P2720^3,IF(P2720&lt;735,666+13002/(738-P2720),IF(P2720&lt;900,545+17820/(P2720-731),650)))</f>
        <v>1073.9020029662493</v>
      </c>
      <c r="S2720" s="12">
        <f>LambdaP*MassivSI/(dP/1000)/(R2720*RhoA)/(1+Q2720/3)*(D2720-P2720)*DeltaT-(EXP(Q2720/10)-1)*(D2720-D2719)</f>
        <v>0.12118241427417796</v>
      </c>
    </row>
    <row r="2721" spans="2:19" x14ac:dyDescent="0.25">
      <c r="B2721" s="3">
        <f t="shared" si="168"/>
        <v>13515</v>
      </c>
      <c r="C2721" s="14">
        <f t="shared" si="169"/>
        <v>225.25</v>
      </c>
      <c r="D2721" s="11">
        <f t="shared" si="170"/>
        <v>1143.3185257192285</v>
      </c>
      <c r="E2721" s="11">
        <f t="shared" si="171"/>
        <v>706.24587926437562</v>
      </c>
      <c r="F2721" s="11">
        <f>L2721</f>
        <v>706.24587926437562</v>
      </c>
      <c r="G2721" s="11">
        <f>P2721</f>
        <v>706.24587926437562</v>
      </c>
      <c r="H2721" s="24">
        <f>H2720+IF(Limit=Oui,MAX(0,K2720),K2720)</f>
        <v>706.24587926437562</v>
      </c>
      <c r="I2721" s="12">
        <f>Cp*RhoP/(J2721*RhoA)*dP/1000*MassivSS</f>
        <v>0.2633780010580386</v>
      </c>
      <c r="J2721" s="24">
        <f>IF(H2721&lt;600,425+0.773*H2721-1.69/1000*H2721^2+2.22/1000^2*H2721^3,IF(H2721&lt;735,666+13002/(738-H2721),IF(H2721&lt;900,545+17820/(H2721-731),650)))</f>
        <v>1075.4586686323607</v>
      </c>
      <c r="K2721" s="12">
        <f>LambdaP*MassivSS/(dP/1000)/(J2721*RhoA)/(1+I2721/3)*(D2721-H2721)*DeltaT-(EXP(I2721/10)-1)*(D2721-D2720)</f>
        <v>0.12100348320936632</v>
      </c>
      <c r="L2721" s="24">
        <f>L2720+IF(Limit=Oui,MAX(0,O2720),O2720)</f>
        <v>706.24587926437562</v>
      </c>
      <c r="M2721" s="12">
        <f>Cp*RhoP/(N2721*RhoA)*dP/1000*MassivW</f>
        <v>0.2633780010580386</v>
      </c>
      <c r="N2721" s="24">
        <f>IF(L2721&lt;600,425+0.773*L2721-1.69/1000*L2721^2+2.22/1000^2*L2721^3,IF(L2721&lt;735,666+13002/(738-L2721),IF(L2721&lt;900,545+17820/(L2721-731),650)))</f>
        <v>1075.4586686323607</v>
      </c>
      <c r="O2721" s="12">
        <f>LambdaP*MassivW/(dP/1000)/(N2721*RhoA)/(1+M2721/3)*(D2721-L2721)*DeltaT-(EXP(M2721/10)-1)*(D2721-D2720)</f>
        <v>0.12100348320936632</v>
      </c>
      <c r="P2721" s="24">
        <f>P2720+IF(Limit=Oui,MAX(0,S2720),S2720)</f>
        <v>706.24587926437562</v>
      </c>
      <c r="Q2721" s="12">
        <f>Cp*RhoP/(R2721*RhoA)*dP/1000*MassivSI</f>
        <v>0.2633780010580386</v>
      </c>
      <c r="R2721" s="24">
        <f>IF(P2721&lt;600,425+0.773*P2721-1.69/1000*P2721^2+2.22/1000^2*P2721^3,IF(P2721&lt;735,666+13002/(738-P2721),IF(P2721&lt;900,545+17820/(P2721-731),650)))</f>
        <v>1075.4586686323607</v>
      </c>
      <c r="S2721" s="12">
        <f>LambdaP*MassivSI/(dP/1000)/(R2721*RhoA)/(1+Q2721/3)*(D2721-P2721)*DeltaT-(EXP(Q2721/10)-1)*(D2721-D2720)</f>
        <v>0.12100348320936632</v>
      </c>
    </row>
    <row r="2722" spans="2:19" x14ac:dyDescent="0.25">
      <c r="B2722" s="3">
        <f t="shared" si="168"/>
        <v>13520</v>
      </c>
      <c r="C2722" s="14">
        <f t="shared" si="169"/>
        <v>225.33333333333334</v>
      </c>
      <c r="D2722" s="11">
        <f t="shared" si="170"/>
        <v>1143.3739163284572</v>
      </c>
      <c r="E2722" s="11">
        <f t="shared" si="171"/>
        <v>706.36688274758501</v>
      </c>
      <c r="F2722" s="11">
        <f>L2722</f>
        <v>706.36688274758501</v>
      </c>
      <c r="G2722" s="11">
        <f>P2722</f>
        <v>706.36688274758501</v>
      </c>
      <c r="H2722" s="24">
        <f>H2721+IF(Limit=Oui,MAX(0,K2721),K2721)</f>
        <v>706.36688274758501</v>
      </c>
      <c r="I2722" s="12">
        <f>Cp*RhoP/(J2722*RhoA)*dP/1000*MassivSS</f>
        <v>0.26299498261229737</v>
      </c>
      <c r="J2722" s="24">
        <f>IF(H2722&lt;600,425+0.773*H2722-1.69/1000*H2722^2+2.22/1000^2*H2722^3,IF(H2722&lt;735,666+13002/(738-H2722),IF(H2722&lt;900,545+17820/(H2722-731),650)))</f>
        <v>1077.0249361847946</v>
      </c>
      <c r="K2722" s="12">
        <f>LambdaP*MassivSS/(dP/1000)/(J2722*RhoA)/(1+I2722/3)*(D2722-H2722)*DeltaT-(EXP(I2722/10)-1)*(D2722-D2721)</f>
        <v>0.12082408176903739</v>
      </c>
      <c r="L2722" s="24">
        <f>L2721+IF(Limit=Oui,MAX(0,O2721),O2721)</f>
        <v>706.36688274758501</v>
      </c>
      <c r="M2722" s="12">
        <f>Cp*RhoP/(N2722*RhoA)*dP/1000*MassivW</f>
        <v>0.26299498261229737</v>
      </c>
      <c r="N2722" s="24">
        <f>IF(L2722&lt;600,425+0.773*L2722-1.69/1000*L2722^2+2.22/1000^2*L2722^3,IF(L2722&lt;735,666+13002/(738-L2722),IF(L2722&lt;900,545+17820/(L2722-731),650)))</f>
        <v>1077.0249361847946</v>
      </c>
      <c r="O2722" s="12">
        <f>LambdaP*MassivW/(dP/1000)/(N2722*RhoA)/(1+M2722/3)*(D2722-L2722)*DeltaT-(EXP(M2722/10)-1)*(D2722-D2721)</f>
        <v>0.12082408176903739</v>
      </c>
      <c r="P2722" s="24">
        <f>P2721+IF(Limit=Oui,MAX(0,S2721),S2721)</f>
        <v>706.36688274758501</v>
      </c>
      <c r="Q2722" s="12">
        <f>Cp*RhoP/(R2722*RhoA)*dP/1000*MassivSI</f>
        <v>0.26299498261229737</v>
      </c>
      <c r="R2722" s="24">
        <f>IF(P2722&lt;600,425+0.773*P2722-1.69/1000*P2722^2+2.22/1000^2*P2722^3,IF(P2722&lt;735,666+13002/(738-P2722),IF(P2722&lt;900,545+17820/(P2722-731),650)))</f>
        <v>1077.0249361847946</v>
      </c>
      <c r="S2722" s="12">
        <f>LambdaP*MassivSI/(dP/1000)/(R2722*RhoA)/(1+Q2722/3)*(D2722-P2722)*DeltaT-(EXP(Q2722/10)-1)*(D2722-D2721)</f>
        <v>0.12082408176903739</v>
      </c>
    </row>
    <row r="2723" spans="2:19" x14ac:dyDescent="0.25">
      <c r="B2723" s="3">
        <f t="shared" si="168"/>
        <v>13525</v>
      </c>
      <c r="C2723" s="14">
        <f t="shared" si="169"/>
        <v>225.41666666666666</v>
      </c>
      <c r="D2723" s="11">
        <f t="shared" si="170"/>
        <v>1143.4292864681324</v>
      </c>
      <c r="E2723" s="11">
        <f t="shared" si="171"/>
        <v>706.48770682935401</v>
      </c>
      <c r="F2723" s="11">
        <f>L2723</f>
        <v>706.48770682935401</v>
      </c>
      <c r="G2723" s="11">
        <f>P2723</f>
        <v>706.48770682935401</v>
      </c>
      <c r="H2723" s="24">
        <f>H2722+IF(Limit=Oui,MAX(0,K2722),K2722)</f>
        <v>706.48770682935401</v>
      </c>
      <c r="I2723" s="12">
        <f>Cp*RhoP/(J2723*RhoA)*dP/1000*MassivSS</f>
        <v>0.26261071979976225</v>
      </c>
      <c r="J2723" s="24">
        <f>IF(H2723&lt;600,425+0.773*H2723-1.69/1000*H2723^2+2.22/1000^2*H2723^3,IF(H2723&lt;735,666+13002/(738-H2723),IF(H2723&lt;900,545+17820/(H2723-731),650)))</f>
        <v>1078.6008833946585</v>
      </c>
      <c r="K2723" s="12">
        <f>LambdaP*MassivSS/(dP/1000)/(J2723*RhoA)/(1+I2723/3)*(D2723-H2723)*DeltaT-(EXP(I2723/10)-1)*(D2723-D2722)</f>
        <v>0.12064420838149029</v>
      </c>
      <c r="L2723" s="24">
        <f>L2722+IF(Limit=Oui,MAX(0,O2722),O2722)</f>
        <v>706.48770682935401</v>
      </c>
      <c r="M2723" s="12">
        <f>Cp*RhoP/(N2723*RhoA)*dP/1000*MassivW</f>
        <v>0.26261071979976225</v>
      </c>
      <c r="N2723" s="24">
        <f>IF(L2723&lt;600,425+0.773*L2723-1.69/1000*L2723^2+2.22/1000^2*L2723^3,IF(L2723&lt;735,666+13002/(738-L2723),IF(L2723&lt;900,545+17820/(L2723-731),650)))</f>
        <v>1078.6008833946585</v>
      </c>
      <c r="O2723" s="12">
        <f>LambdaP*MassivW/(dP/1000)/(N2723*RhoA)/(1+M2723/3)*(D2723-L2723)*DeltaT-(EXP(M2723/10)-1)*(D2723-D2722)</f>
        <v>0.12064420838149029</v>
      </c>
      <c r="P2723" s="24">
        <f>P2722+IF(Limit=Oui,MAX(0,S2722),S2722)</f>
        <v>706.48770682935401</v>
      </c>
      <c r="Q2723" s="12">
        <f>Cp*RhoP/(R2723*RhoA)*dP/1000*MassivSI</f>
        <v>0.26261071979976225</v>
      </c>
      <c r="R2723" s="24">
        <f>IF(P2723&lt;600,425+0.773*P2723-1.69/1000*P2723^2+2.22/1000^2*P2723^3,IF(P2723&lt;735,666+13002/(738-P2723),IF(P2723&lt;900,545+17820/(P2723-731),650)))</f>
        <v>1078.6008833946585</v>
      </c>
      <c r="S2723" s="12">
        <f>LambdaP*MassivSI/(dP/1000)/(R2723*RhoA)/(1+Q2723/3)*(D2723-P2723)*DeltaT-(EXP(Q2723/10)-1)*(D2723-D2722)</f>
        <v>0.12064420838149029</v>
      </c>
    </row>
    <row r="2724" spans="2:19" x14ac:dyDescent="0.25">
      <c r="B2724" s="3">
        <f t="shared" si="168"/>
        <v>13530</v>
      </c>
      <c r="C2724" s="14">
        <f t="shared" si="169"/>
        <v>225.5</v>
      </c>
      <c r="D2724" s="11">
        <f t="shared" si="170"/>
        <v>1143.4846361533785</v>
      </c>
      <c r="E2724" s="11">
        <f t="shared" si="171"/>
        <v>706.60835103773547</v>
      </c>
      <c r="F2724" s="11">
        <f>L2724</f>
        <v>706.60835103773547</v>
      </c>
      <c r="G2724" s="11">
        <f>P2724</f>
        <v>706.60835103773547</v>
      </c>
      <c r="H2724" s="24">
        <f>H2723+IF(Limit=Oui,MAX(0,K2723),K2723)</f>
        <v>706.60835103773547</v>
      </c>
      <c r="I2724" s="12">
        <f>Cp*RhoP/(J2724*RhoA)*dP/1000*MassivSS</f>
        <v>0.26222520933505794</v>
      </c>
      <c r="J2724" s="24">
        <f>IF(H2724&lt;600,425+0.773*H2724-1.69/1000*H2724^2+2.22/1000^2*H2724^3,IF(H2724&lt;735,666+13002/(738-H2724),IF(H2724&lt;900,545+17820/(H2724-731),650)))</f>
        <v>1080.1865887844733</v>
      </c>
      <c r="K2724" s="12">
        <f>LambdaP*MassivSS/(dP/1000)/(J2724*RhoA)/(1+I2724/3)*(D2724-H2724)*DeltaT-(EXP(I2724/10)-1)*(D2724-D2723)</f>
        <v>0.12046386147765174</v>
      </c>
      <c r="L2724" s="24">
        <f>L2723+IF(Limit=Oui,MAX(0,O2723),O2723)</f>
        <v>706.60835103773547</v>
      </c>
      <c r="M2724" s="12">
        <f>Cp*RhoP/(N2724*RhoA)*dP/1000*MassivW</f>
        <v>0.26222520933505794</v>
      </c>
      <c r="N2724" s="24">
        <f>IF(L2724&lt;600,425+0.773*L2724-1.69/1000*L2724^2+2.22/1000^2*L2724^3,IF(L2724&lt;735,666+13002/(738-L2724),IF(L2724&lt;900,545+17820/(L2724-731),650)))</f>
        <v>1080.1865887844733</v>
      </c>
      <c r="O2724" s="12">
        <f>LambdaP*MassivW/(dP/1000)/(N2724*RhoA)/(1+M2724/3)*(D2724-L2724)*DeltaT-(EXP(M2724/10)-1)*(D2724-D2723)</f>
        <v>0.12046386147765174</v>
      </c>
      <c r="P2724" s="24">
        <f>P2723+IF(Limit=Oui,MAX(0,S2723),S2723)</f>
        <v>706.60835103773547</v>
      </c>
      <c r="Q2724" s="12">
        <f>Cp*RhoP/(R2724*RhoA)*dP/1000*MassivSI</f>
        <v>0.26222520933505794</v>
      </c>
      <c r="R2724" s="24">
        <f>IF(P2724&lt;600,425+0.773*P2724-1.69/1000*P2724^2+2.22/1000^2*P2724^3,IF(P2724&lt;735,666+13002/(738-P2724),IF(P2724&lt;900,545+17820/(P2724-731),650)))</f>
        <v>1080.1865887844733</v>
      </c>
      <c r="S2724" s="12">
        <f>LambdaP*MassivSI/(dP/1000)/(R2724*RhoA)/(1+Q2724/3)*(D2724-P2724)*DeltaT-(EXP(Q2724/10)-1)*(D2724-D2723)</f>
        <v>0.12046386147765174</v>
      </c>
    </row>
    <row r="2725" spans="2:19" x14ac:dyDescent="0.25">
      <c r="B2725" s="3">
        <f t="shared" si="168"/>
        <v>13535</v>
      </c>
      <c r="C2725" s="14">
        <f t="shared" si="169"/>
        <v>225.58333333333334</v>
      </c>
      <c r="D2725" s="11">
        <f t="shared" si="170"/>
        <v>1143.5399653993013</v>
      </c>
      <c r="E2725" s="11">
        <f t="shared" si="171"/>
        <v>706.72881489921315</v>
      </c>
      <c r="F2725" s="11">
        <f>L2725</f>
        <v>706.72881489921315</v>
      </c>
      <c r="G2725" s="11">
        <f>P2725</f>
        <v>706.72881489921315</v>
      </c>
      <c r="H2725" s="24">
        <f>H2724+IF(Limit=Oui,MAX(0,K2724),K2724)</f>
        <v>706.72881489921315</v>
      </c>
      <c r="I2725" s="12">
        <f>Cp*RhoP/(J2725*RhoA)*dP/1000*MassivSS</f>
        <v>0.2618384479474361</v>
      </c>
      <c r="J2725" s="24">
        <f>IF(H2725&lt;600,425+0.773*H2725-1.69/1000*H2725^2+2.22/1000^2*H2725^3,IF(H2725&lt;735,666+13002/(738-H2725),IF(H2725&lt;900,545+17820/(H2725-731),650)))</f>
        <v>1081.7821316363493</v>
      </c>
      <c r="K2725" s="12">
        <f>LambdaP*MassivSS/(dP/1000)/(J2725*RhoA)/(1+I2725/3)*(D2725-H2725)*DeltaT-(EXP(I2725/10)-1)*(D2725-D2724)</f>
        <v>0.12028303949136741</v>
      </c>
      <c r="L2725" s="24">
        <f>L2724+IF(Limit=Oui,MAX(0,O2724),O2724)</f>
        <v>706.72881489921315</v>
      </c>
      <c r="M2725" s="12">
        <f>Cp*RhoP/(N2725*RhoA)*dP/1000*MassivW</f>
        <v>0.2618384479474361</v>
      </c>
      <c r="N2725" s="24">
        <f>IF(L2725&lt;600,425+0.773*L2725-1.69/1000*L2725^2+2.22/1000^2*L2725^3,IF(L2725&lt;735,666+13002/(738-L2725),IF(L2725&lt;900,545+17820/(L2725-731),650)))</f>
        <v>1081.7821316363493</v>
      </c>
      <c r="O2725" s="12">
        <f>LambdaP*MassivW/(dP/1000)/(N2725*RhoA)/(1+M2725/3)*(D2725-L2725)*DeltaT-(EXP(M2725/10)-1)*(D2725-D2724)</f>
        <v>0.12028303949136741</v>
      </c>
      <c r="P2725" s="24">
        <f>P2724+IF(Limit=Oui,MAX(0,S2724),S2724)</f>
        <v>706.72881489921315</v>
      </c>
      <c r="Q2725" s="12">
        <f>Cp*RhoP/(R2725*RhoA)*dP/1000*MassivSI</f>
        <v>0.2618384479474361</v>
      </c>
      <c r="R2725" s="24">
        <f>IF(P2725&lt;600,425+0.773*P2725-1.69/1000*P2725^2+2.22/1000^2*P2725^3,IF(P2725&lt;735,666+13002/(738-P2725),IF(P2725&lt;900,545+17820/(P2725-731),650)))</f>
        <v>1081.7821316363493</v>
      </c>
      <c r="S2725" s="12">
        <f>LambdaP*MassivSI/(dP/1000)/(R2725*RhoA)/(1+Q2725/3)*(D2725-P2725)*DeltaT-(EXP(Q2725/10)-1)*(D2725-D2724)</f>
        <v>0.12028303949136741</v>
      </c>
    </row>
    <row r="2726" spans="2:19" x14ac:dyDescent="0.25">
      <c r="B2726" s="3">
        <f t="shared" si="168"/>
        <v>13540</v>
      </c>
      <c r="C2726" s="14">
        <f t="shared" si="169"/>
        <v>225.66666666666666</v>
      </c>
      <c r="D2726" s="11">
        <f t="shared" si="170"/>
        <v>1143.5952742209913</v>
      </c>
      <c r="E2726" s="11">
        <f t="shared" si="171"/>
        <v>706.84909793870452</v>
      </c>
      <c r="F2726" s="11">
        <f>L2726</f>
        <v>706.84909793870452</v>
      </c>
      <c r="G2726" s="11">
        <f>P2726</f>
        <v>706.84909793870452</v>
      </c>
      <c r="H2726" s="24">
        <f>H2725+IF(Limit=Oui,MAX(0,K2725),K2725)</f>
        <v>706.84909793870452</v>
      </c>
      <c r="I2726" s="12">
        <f>Cp*RhoP/(J2726*RhoA)*dP/1000*MassivSS</f>
        <v>0.26145043238123333</v>
      </c>
      <c r="J2726" s="24">
        <f>IF(H2726&lt;600,425+0.773*H2726-1.69/1000*H2726^2+2.22/1000^2*H2726^3,IF(H2726&lt;735,666+13002/(738-H2726),IF(H2726&lt;900,545+17820/(H2726-731),650)))</f>
        <v>1083.3875920002581</v>
      </c>
      <c r="K2726" s="12">
        <f>LambdaP*MassivSS/(dP/1000)/(J2726*RhoA)/(1+I2726/3)*(D2726-H2726)*DeltaT-(EXP(I2726/10)-1)*(D2726-D2725)</f>
        <v>0.12010174085943083</v>
      </c>
      <c r="L2726" s="24">
        <f>L2725+IF(Limit=Oui,MAX(0,O2725),O2725)</f>
        <v>706.84909793870452</v>
      </c>
      <c r="M2726" s="12">
        <f>Cp*RhoP/(N2726*RhoA)*dP/1000*MassivW</f>
        <v>0.26145043238123333</v>
      </c>
      <c r="N2726" s="24">
        <f>IF(L2726&lt;600,425+0.773*L2726-1.69/1000*L2726^2+2.22/1000^2*L2726^3,IF(L2726&lt;735,666+13002/(738-L2726),IF(L2726&lt;900,545+17820/(L2726-731),650)))</f>
        <v>1083.3875920002581</v>
      </c>
      <c r="O2726" s="12">
        <f>LambdaP*MassivW/(dP/1000)/(N2726*RhoA)/(1+M2726/3)*(D2726-L2726)*DeltaT-(EXP(M2726/10)-1)*(D2726-D2725)</f>
        <v>0.12010174085943083</v>
      </c>
      <c r="P2726" s="24">
        <f>P2725+IF(Limit=Oui,MAX(0,S2725),S2725)</f>
        <v>706.84909793870452</v>
      </c>
      <c r="Q2726" s="12">
        <f>Cp*RhoP/(R2726*RhoA)*dP/1000*MassivSI</f>
        <v>0.26145043238123333</v>
      </c>
      <c r="R2726" s="24">
        <f>IF(P2726&lt;600,425+0.773*P2726-1.69/1000*P2726^2+2.22/1000^2*P2726^3,IF(P2726&lt;735,666+13002/(738-P2726),IF(P2726&lt;900,545+17820/(P2726-731),650)))</f>
        <v>1083.3875920002581</v>
      </c>
      <c r="S2726" s="12">
        <f>LambdaP*MassivSI/(dP/1000)/(R2726*RhoA)/(1+Q2726/3)*(D2726-P2726)*DeltaT-(EXP(Q2726/10)-1)*(D2726-D2725)</f>
        <v>0.12010174085943083</v>
      </c>
    </row>
    <row r="2727" spans="2:19" x14ac:dyDescent="0.25">
      <c r="B2727" s="3">
        <f t="shared" si="168"/>
        <v>13545</v>
      </c>
      <c r="C2727" s="14">
        <f t="shared" si="169"/>
        <v>225.75</v>
      </c>
      <c r="D2727" s="11">
        <f t="shared" si="170"/>
        <v>1143.6505626335213</v>
      </c>
      <c r="E2727" s="11">
        <f t="shared" si="171"/>
        <v>706.96919967956399</v>
      </c>
      <c r="F2727" s="11">
        <f>L2727</f>
        <v>706.96919967956399</v>
      </c>
      <c r="G2727" s="11">
        <f>P2727</f>
        <v>706.96919967956399</v>
      </c>
      <c r="H2727" s="24">
        <f>H2726+IF(Limit=Oui,MAX(0,K2726),K2726)</f>
        <v>706.96919967956399</v>
      </c>
      <c r="I2727" s="12">
        <f>Cp*RhoP/(J2727*RhoA)*dP/1000*MassivSS</f>
        <v>0.26106115939633423</v>
      </c>
      <c r="J2727" s="24">
        <f>IF(H2727&lt;600,425+0.773*H2727-1.69/1000*H2727^2+2.22/1000^2*H2727^3,IF(H2727&lt;735,666+13002/(738-H2727),IF(H2727&lt;900,545+17820/(H2727-731),650)))</f>
        <v>1085.0030507024096</v>
      </c>
      <c r="K2727" s="12">
        <f>LambdaP*MassivSS/(dP/1000)/(J2727*RhoA)/(1+I2727/3)*(D2727-H2727)*DeltaT-(EXP(I2727/10)-1)*(D2727-D2726)</f>
        <v>0.11991996402186689</v>
      </c>
      <c r="L2727" s="24">
        <f>L2726+IF(Limit=Oui,MAX(0,O2726),O2726)</f>
        <v>706.96919967956399</v>
      </c>
      <c r="M2727" s="12">
        <f>Cp*RhoP/(N2727*RhoA)*dP/1000*MassivW</f>
        <v>0.26106115939633423</v>
      </c>
      <c r="N2727" s="24">
        <f>IF(L2727&lt;600,425+0.773*L2727-1.69/1000*L2727^2+2.22/1000^2*L2727^3,IF(L2727&lt;735,666+13002/(738-L2727),IF(L2727&lt;900,545+17820/(L2727-731),650)))</f>
        <v>1085.0030507024096</v>
      </c>
      <c r="O2727" s="12">
        <f>LambdaP*MassivW/(dP/1000)/(N2727*RhoA)/(1+M2727/3)*(D2727-L2727)*DeltaT-(EXP(M2727/10)-1)*(D2727-D2726)</f>
        <v>0.11991996402186689</v>
      </c>
      <c r="P2727" s="24">
        <f>P2726+IF(Limit=Oui,MAX(0,S2726),S2726)</f>
        <v>706.96919967956399</v>
      </c>
      <c r="Q2727" s="12">
        <f>Cp*RhoP/(R2727*RhoA)*dP/1000*MassivSI</f>
        <v>0.26106115939633423</v>
      </c>
      <c r="R2727" s="24">
        <f>IF(P2727&lt;600,425+0.773*P2727-1.69/1000*P2727^2+2.22/1000^2*P2727^3,IF(P2727&lt;735,666+13002/(738-P2727),IF(P2727&lt;900,545+17820/(P2727-731),650)))</f>
        <v>1085.0030507024096</v>
      </c>
      <c r="S2727" s="12">
        <f>LambdaP*MassivSI/(dP/1000)/(R2727*RhoA)/(1+Q2727/3)*(D2727-P2727)*DeltaT-(EXP(Q2727/10)-1)*(D2727-D2726)</f>
        <v>0.11991996402186689</v>
      </c>
    </row>
    <row r="2728" spans="2:19" x14ac:dyDescent="0.25">
      <c r="B2728" s="3">
        <f t="shared" si="168"/>
        <v>13550</v>
      </c>
      <c r="C2728" s="14">
        <f t="shared" si="169"/>
        <v>225.83333333333334</v>
      </c>
      <c r="D2728" s="11">
        <f t="shared" si="170"/>
        <v>1143.7058306519484</v>
      </c>
      <c r="E2728" s="11">
        <f t="shared" si="171"/>
        <v>707.08911964358583</v>
      </c>
      <c r="F2728" s="11">
        <f>L2728</f>
        <v>707.08911964358583</v>
      </c>
      <c r="G2728" s="11">
        <f>P2728</f>
        <v>707.08911964358583</v>
      </c>
      <c r="H2728" s="24">
        <f>H2727+IF(Limit=Oui,MAX(0,K2727),K2727)</f>
        <v>707.08911964358583</v>
      </c>
      <c r="I2728" s="12">
        <f>Cp*RhoP/(J2728*RhoA)*dP/1000*MassivSS</f>
        <v>0.26067062576864264</v>
      </c>
      <c r="J2728" s="24">
        <f>IF(H2728&lt;600,425+0.773*H2728-1.69/1000*H2728^2+2.22/1000^2*H2728^3,IF(H2728&lt;735,666+13002/(738-H2728),IF(H2728&lt;900,545+17820/(H2728-731),650)))</f>
        <v>1086.6285893537165</v>
      </c>
      <c r="K2728" s="12">
        <f>LambdaP*MassivSS/(dP/1000)/(J2728*RhoA)/(1+I2728/3)*(D2728-H2728)*DeltaT-(EXP(I2728/10)-1)*(D2728-D2727)</f>
        <v>0.11973770742200929</v>
      </c>
      <c r="L2728" s="24">
        <f>L2727+IF(Limit=Oui,MAX(0,O2727),O2727)</f>
        <v>707.08911964358583</v>
      </c>
      <c r="M2728" s="12">
        <f>Cp*RhoP/(N2728*RhoA)*dP/1000*MassivW</f>
        <v>0.26067062576864264</v>
      </c>
      <c r="N2728" s="24">
        <f>IF(L2728&lt;600,425+0.773*L2728-1.69/1000*L2728^2+2.22/1000^2*L2728^3,IF(L2728&lt;735,666+13002/(738-L2728),IF(L2728&lt;900,545+17820/(L2728-731),650)))</f>
        <v>1086.6285893537165</v>
      </c>
      <c r="O2728" s="12">
        <f>LambdaP*MassivW/(dP/1000)/(N2728*RhoA)/(1+M2728/3)*(D2728-L2728)*DeltaT-(EXP(M2728/10)-1)*(D2728-D2727)</f>
        <v>0.11973770742200929</v>
      </c>
      <c r="P2728" s="24">
        <f>P2727+IF(Limit=Oui,MAX(0,S2727),S2727)</f>
        <v>707.08911964358583</v>
      </c>
      <c r="Q2728" s="12">
        <f>Cp*RhoP/(R2728*RhoA)*dP/1000*MassivSI</f>
        <v>0.26067062576864264</v>
      </c>
      <c r="R2728" s="24">
        <f>IF(P2728&lt;600,425+0.773*P2728-1.69/1000*P2728^2+2.22/1000^2*P2728^3,IF(P2728&lt;735,666+13002/(738-P2728),IF(P2728&lt;900,545+17820/(P2728-731),650)))</f>
        <v>1086.6285893537165</v>
      </c>
      <c r="S2728" s="12">
        <f>LambdaP*MassivSI/(dP/1000)/(R2728*RhoA)/(1+Q2728/3)*(D2728-P2728)*DeltaT-(EXP(Q2728/10)-1)*(D2728-D2727)</f>
        <v>0.11973770742200929</v>
      </c>
    </row>
    <row r="2729" spans="2:19" x14ac:dyDescent="0.25">
      <c r="B2729" s="3">
        <f t="shared" si="168"/>
        <v>13555</v>
      </c>
      <c r="C2729" s="14">
        <f t="shared" si="169"/>
        <v>225.91666666666666</v>
      </c>
      <c r="D2729" s="11">
        <f t="shared" si="170"/>
        <v>1143.7610782913121</v>
      </c>
      <c r="E2729" s="11">
        <f t="shared" si="171"/>
        <v>707.20885735100785</v>
      </c>
      <c r="F2729" s="11">
        <f>L2729</f>
        <v>707.20885735100785</v>
      </c>
      <c r="G2729" s="11">
        <f>P2729</f>
        <v>707.20885735100785</v>
      </c>
      <c r="H2729" s="24">
        <f>H2728+IF(Limit=Oui,MAX(0,K2728),K2728)</f>
        <v>707.20885735100785</v>
      </c>
      <c r="I2729" s="12">
        <f>Cp*RhoP/(J2729*RhoA)*dP/1000*MassivSS</f>
        <v>0.26027882829055676</v>
      </c>
      <c r="J2729" s="24">
        <f>IF(H2729&lt;600,425+0.773*H2729-1.69/1000*H2729^2+2.22/1000^2*H2729^3,IF(H2729&lt;735,666+13002/(738-H2729),IF(H2729&lt;900,545+17820/(H2729-731),650)))</f>
        <v>1088.2642903583696</v>
      </c>
      <c r="K2729" s="12">
        <f>LambdaP*MassivSS/(dP/1000)/(J2729*RhoA)/(1+I2729/3)*(D2729-H2729)*DeltaT-(EXP(I2729/10)-1)*(D2729-D2728)</f>
        <v>0.11955496950677674</v>
      </c>
      <c r="L2729" s="24">
        <f>L2728+IF(Limit=Oui,MAX(0,O2728),O2728)</f>
        <v>707.20885735100785</v>
      </c>
      <c r="M2729" s="12">
        <f>Cp*RhoP/(N2729*RhoA)*dP/1000*MassivW</f>
        <v>0.26027882829055676</v>
      </c>
      <c r="N2729" s="24">
        <f>IF(L2729&lt;600,425+0.773*L2729-1.69/1000*L2729^2+2.22/1000^2*L2729^3,IF(L2729&lt;735,666+13002/(738-L2729),IF(L2729&lt;900,545+17820/(L2729-731),650)))</f>
        <v>1088.2642903583696</v>
      </c>
      <c r="O2729" s="12">
        <f>LambdaP*MassivW/(dP/1000)/(N2729*RhoA)/(1+M2729/3)*(D2729-L2729)*DeltaT-(EXP(M2729/10)-1)*(D2729-D2728)</f>
        <v>0.11955496950677674</v>
      </c>
      <c r="P2729" s="24">
        <f>P2728+IF(Limit=Oui,MAX(0,S2728),S2728)</f>
        <v>707.20885735100785</v>
      </c>
      <c r="Q2729" s="12">
        <f>Cp*RhoP/(R2729*RhoA)*dP/1000*MassivSI</f>
        <v>0.26027882829055676</v>
      </c>
      <c r="R2729" s="24">
        <f>IF(P2729&lt;600,425+0.773*P2729-1.69/1000*P2729^2+2.22/1000^2*P2729^3,IF(P2729&lt;735,666+13002/(738-P2729),IF(P2729&lt;900,545+17820/(P2729-731),650)))</f>
        <v>1088.2642903583696</v>
      </c>
      <c r="S2729" s="12">
        <f>LambdaP*MassivSI/(dP/1000)/(R2729*RhoA)/(1+Q2729/3)*(D2729-P2729)*DeltaT-(EXP(Q2729/10)-1)*(D2729-D2728)</f>
        <v>0.11955496950677674</v>
      </c>
    </row>
    <row r="2730" spans="2:19" x14ac:dyDescent="0.25">
      <c r="B2730" s="3">
        <f t="shared" si="168"/>
        <v>13560</v>
      </c>
      <c r="C2730" s="14">
        <f t="shared" si="169"/>
        <v>226</v>
      </c>
      <c r="D2730" s="11">
        <f t="shared" si="170"/>
        <v>1143.8163055666357</v>
      </c>
      <c r="E2730" s="11">
        <f t="shared" si="171"/>
        <v>707.32841232051464</v>
      </c>
      <c r="F2730" s="11">
        <f>L2730</f>
        <v>707.32841232051464</v>
      </c>
      <c r="G2730" s="11">
        <f>P2730</f>
        <v>707.32841232051464</v>
      </c>
      <c r="H2730" s="24">
        <f>H2729+IF(Limit=Oui,MAX(0,K2729),K2729)</f>
        <v>707.32841232051464</v>
      </c>
      <c r="I2730" s="12">
        <f>Cp*RhoP/(J2730*RhoA)*dP/1000*MassivSS</f>
        <v>0.25988576377145334</v>
      </c>
      <c r="J2730" s="24">
        <f>IF(H2730&lt;600,425+0.773*H2730-1.69/1000*H2730^2+2.22/1000^2*H2730^3,IF(H2730&lt;735,666+13002/(738-H2730),IF(H2730&lt;900,545+17820/(H2730-731),650)))</f>
        <v>1089.9102369225043</v>
      </c>
      <c r="K2730" s="12">
        <f>LambdaP*MassivSS/(dP/1000)/(J2730*RhoA)/(1+I2730/3)*(D2730-H2730)*DeltaT-(EXP(I2730/10)-1)*(D2730-D2729)</f>
        <v>0.1193717487267501</v>
      </c>
      <c r="L2730" s="24">
        <f>L2729+IF(Limit=Oui,MAX(0,O2729),O2729)</f>
        <v>707.32841232051464</v>
      </c>
      <c r="M2730" s="12">
        <f>Cp*RhoP/(N2730*RhoA)*dP/1000*MassivW</f>
        <v>0.25988576377145334</v>
      </c>
      <c r="N2730" s="24">
        <f>IF(L2730&lt;600,425+0.773*L2730-1.69/1000*L2730^2+2.22/1000^2*L2730^3,IF(L2730&lt;735,666+13002/(738-L2730),IF(L2730&lt;900,545+17820/(L2730-731),650)))</f>
        <v>1089.9102369225043</v>
      </c>
      <c r="O2730" s="12">
        <f>LambdaP*MassivW/(dP/1000)/(N2730*RhoA)/(1+M2730/3)*(D2730-L2730)*DeltaT-(EXP(M2730/10)-1)*(D2730-D2729)</f>
        <v>0.1193717487267501</v>
      </c>
      <c r="P2730" s="24">
        <f>P2729+IF(Limit=Oui,MAX(0,S2729),S2729)</f>
        <v>707.32841232051464</v>
      </c>
      <c r="Q2730" s="12">
        <f>Cp*RhoP/(R2730*RhoA)*dP/1000*MassivSI</f>
        <v>0.25988576377145334</v>
      </c>
      <c r="R2730" s="24">
        <f>IF(P2730&lt;600,425+0.773*P2730-1.69/1000*P2730^2+2.22/1000^2*P2730^3,IF(P2730&lt;735,666+13002/(738-P2730),IF(P2730&lt;900,545+17820/(P2730-731),650)))</f>
        <v>1089.9102369225043</v>
      </c>
      <c r="S2730" s="12">
        <f>LambdaP*MassivSI/(dP/1000)/(R2730*RhoA)/(1+Q2730/3)*(D2730-P2730)*DeltaT-(EXP(Q2730/10)-1)*(D2730-D2729)</f>
        <v>0.1193717487267501</v>
      </c>
    </row>
    <row r="2731" spans="2:19" x14ac:dyDescent="0.25">
      <c r="B2731" s="3">
        <f t="shared" si="168"/>
        <v>13565</v>
      </c>
      <c r="C2731" s="14">
        <f t="shared" si="169"/>
        <v>226.08333333333334</v>
      </c>
      <c r="D2731" s="11">
        <f t="shared" si="170"/>
        <v>1143.8715124929261</v>
      </c>
      <c r="E2731" s="11">
        <f t="shared" si="171"/>
        <v>707.44778406924138</v>
      </c>
      <c r="F2731" s="11">
        <f>L2731</f>
        <v>707.44778406924138</v>
      </c>
      <c r="G2731" s="11">
        <f>P2731</f>
        <v>707.44778406924138</v>
      </c>
      <c r="H2731" s="24">
        <f>H2730+IF(Limit=Oui,MAX(0,K2730),K2730)</f>
        <v>707.44778406924138</v>
      </c>
      <c r="I2731" s="12">
        <f>Cp*RhoP/(J2731*RhoA)*dP/1000*MassivSS</f>
        <v>0.25949142903817657</v>
      </c>
      <c r="J2731" s="24">
        <f>IF(H2731&lt;600,425+0.773*H2731-1.69/1000*H2731^2+2.22/1000^2*H2731^3,IF(H2731&lt;735,666+13002/(738-H2731),IF(H2731&lt;900,545+17820/(H2731-731),650)))</f>
        <v>1091.5665130629743</v>
      </c>
      <c r="K2731" s="12">
        <f>LambdaP*MassivSS/(dP/1000)/(J2731*RhoA)/(1+I2731/3)*(D2731-H2731)*DeltaT-(EXP(I2731/10)-1)*(D2731-D2730)</f>
        <v>0.11918804353642465</v>
      </c>
      <c r="L2731" s="24">
        <f>L2730+IF(Limit=Oui,MAX(0,O2730),O2730)</f>
        <v>707.44778406924138</v>
      </c>
      <c r="M2731" s="12">
        <f>Cp*RhoP/(N2731*RhoA)*dP/1000*MassivW</f>
        <v>0.25949142903817657</v>
      </c>
      <c r="N2731" s="24">
        <f>IF(L2731&lt;600,425+0.773*L2731-1.69/1000*L2731^2+2.22/1000^2*L2731^3,IF(L2731&lt;735,666+13002/(738-L2731),IF(L2731&lt;900,545+17820/(L2731-731),650)))</f>
        <v>1091.5665130629743</v>
      </c>
      <c r="O2731" s="12">
        <f>LambdaP*MassivW/(dP/1000)/(N2731*RhoA)/(1+M2731/3)*(D2731-L2731)*DeltaT-(EXP(M2731/10)-1)*(D2731-D2730)</f>
        <v>0.11918804353642465</v>
      </c>
      <c r="P2731" s="24">
        <f>P2730+IF(Limit=Oui,MAX(0,S2730),S2730)</f>
        <v>707.44778406924138</v>
      </c>
      <c r="Q2731" s="12">
        <f>Cp*RhoP/(R2731*RhoA)*dP/1000*MassivSI</f>
        <v>0.25949142903817657</v>
      </c>
      <c r="R2731" s="24">
        <f>IF(P2731&lt;600,425+0.773*P2731-1.69/1000*P2731^2+2.22/1000^2*P2731^3,IF(P2731&lt;735,666+13002/(738-P2731),IF(P2731&lt;900,545+17820/(P2731-731),650)))</f>
        <v>1091.5665130629743</v>
      </c>
      <c r="S2731" s="12">
        <f>LambdaP*MassivSI/(dP/1000)/(R2731*RhoA)/(1+Q2731/3)*(D2731-P2731)*DeltaT-(EXP(Q2731/10)-1)*(D2731-D2730)</f>
        <v>0.11918804353642465</v>
      </c>
    </row>
    <row r="2732" spans="2:19" x14ac:dyDescent="0.25">
      <c r="B2732" s="3">
        <f t="shared" si="168"/>
        <v>13570</v>
      </c>
      <c r="C2732" s="14">
        <f t="shared" si="169"/>
        <v>226.16666666666666</v>
      </c>
      <c r="D2732" s="11">
        <f t="shared" si="170"/>
        <v>1143.9266990851729</v>
      </c>
      <c r="E2732" s="11">
        <f t="shared" si="171"/>
        <v>707.56697211277776</v>
      </c>
      <c r="F2732" s="11">
        <f>L2732</f>
        <v>707.56697211277776</v>
      </c>
      <c r="G2732" s="11">
        <f>P2732</f>
        <v>707.56697211277776</v>
      </c>
      <c r="H2732" s="24">
        <f>H2731+IF(Limit=Oui,MAX(0,K2731),K2731)</f>
        <v>707.56697211277776</v>
      </c>
      <c r="I2732" s="12">
        <f>Cp*RhoP/(J2732*RhoA)*dP/1000*MassivSS</f>
        <v>0.25909582093553396</v>
      </c>
      <c r="J2732" s="24">
        <f>IF(H2732&lt;600,425+0.773*H2732-1.69/1000*H2732^2+2.22/1000^2*H2732^3,IF(H2732&lt;735,666+13002/(738-H2732),IF(H2732&lt;900,545+17820/(H2732-731),650)))</f>
        <v>1093.2332036162293</v>
      </c>
      <c r="K2732" s="12">
        <f>LambdaP*MassivSS/(dP/1000)/(J2732*RhoA)/(1+I2732/3)*(D2732-H2732)*DeltaT-(EXP(I2732/10)-1)*(D2732-D2731)</f>
        <v>0.11900385239436991</v>
      </c>
      <c r="L2732" s="24">
        <f>L2731+IF(Limit=Oui,MAX(0,O2731),O2731)</f>
        <v>707.56697211277776</v>
      </c>
      <c r="M2732" s="12">
        <f>Cp*RhoP/(N2732*RhoA)*dP/1000*MassivW</f>
        <v>0.25909582093553396</v>
      </c>
      <c r="N2732" s="24">
        <f>IF(L2732&lt;600,425+0.773*L2732-1.69/1000*L2732^2+2.22/1000^2*L2732^3,IF(L2732&lt;735,666+13002/(738-L2732),IF(L2732&lt;900,545+17820/(L2732-731),650)))</f>
        <v>1093.2332036162293</v>
      </c>
      <c r="O2732" s="12">
        <f>LambdaP*MassivW/(dP/1000)/(N2732*RhoA)/(1+M2732/3)*(D2732-L2732)*DeltaT-(EXP(M2732/10)-1)*(D2732-D2731)</f>
        <v>0.11900385239436991</v>
      </c>
      <c r="P2732" s="24">
        <f>P2731+IF(Limit=Oui,MAX(0,S2731),S2731)</f>
        <v>707.56697211277776</v>
      </c>
      <c r="Q2732" s="12">
        <f>Cp*RhoP/(R2732*RhoA)*dP/1000*MassivSI</f>
        <v>0.25909582093553396</v>
      </c>
      <c r="R2732" s="24">
        <f>IF(P2732&lt;600,425+0.773*P2732-1.69/1000*P2732^2+2.22/1000^2*P2732^3,IF(P2732&lt;735,666+13002/(738-P2732),IF(P2732&lt;900,545+17820/(P2732-731),650)))</f>
        <v>1093.2332036162293</v>
      </c>
      <c r="S2732" s="12">
        <f>LambdaP*MassivSI/(dP/1000)/(R2732*RhoA)/(1+Q2732/3)*(D2732-P2732)*DeltaT-(EXP(Q2732/10)-1)*(D2732-D2731)</f>
        <v>0.11900385239436991</v>
      </c>
    </row>
    <row r="2733" spans="2:19" x14ac:dyDescent="0.25">
      <c r="B2733" s="3">
        <f t="shared" si="168"/>
        <v>13575</v>
      </c>
      <c r="C2733" s="14">
        <f t="shared" si="169"/>
        <v>226.25</v>
      </c>
      <c r="D2733" s="11">
        <f t="shared" si="170"/>
        <v>1143.98186535835</v>
      </c>
      <c r="E2733" s="11">
        <f t="shared" si="171"/>
        <v>707.68597596517213</v>
      </c>
      <c r="F2733" s="11">
        <f>L2733</f>
        <v>707.68597596517213</v>
      </c>
      <c r="G2733" s="11">
        <f>P2733</f>
        <v>707.68597596517213</v>
      </c>
      <c r="H2733" s="24">
        <f>H2732+IF(Limit=Oui,MAX(0,K2732),K2732)</f>
        <v>707.68597596517213</v>
      </c>
      <c r="I2733" s="12">
        <f>Cp*RhoP/(J2733*RhoA)*dP/1000*MassivSS</f>
        <v>0.2586989363267983</v>
      </c>
      <c r="J2733" s="24">
        <f>IF(H2733&lt;600,425+0.773*H2733-1.69/1000*H2733^2+2.22/1000^2*H2733^3,IF(H2733&lt;735,666+13002/(738-H2733),IF(H2733&lt;900,545+17820/(H2733-731),650)))</f>
        <v>1094.9103942472952</v>
      </c>
      <c r="K2733" s="12">
        <f>LambdaP*MassivSS/(dP/1000)/(J2733*RhoA)/(1+I2733/3)*(D2733-H2733)*DeltaT-(EXP(I2733/10)-1)*(D2733-D2732)</f>
        <v>0.1188191737633983</v>
      </c>
      <c r="L2733" s="24">
        <f>L2732+IF(Limit=Oui,MAX(0,O2732),O2732)</f>
        <v>707.68597596517213</v>
      </c>
      <c r="M2733" s="12">
        <f>Cp*RhoP/(N2733*RhoA)*dP/1000*MassivW</f>
        <v>0.2586989363267983</v>
      </c>
      <c r="N2733" s="24">
        <f>IF(L2733&lt;600,425+0.773*L2733-1.69/1000*L2733^2+2.22/1000^2*L2733^3,IF(L2733&lt;735,666+13002/(738-L2733),IF(L2733&lt;900,545+17820/(L2733-731),650)))</f>
        <v>1094.9103942472952</v>
      </c>
      <c r="O2733" s="12">
        <f>LambdaP*MassivW/(dP/1000)/(N2733*RhoA)/(1+M2733/3)*(D2733-L2733)*DeltaT-(EXP(M2733/10)-1)*(D2733-D2732)</f>
        <v>0.1188191737633983</v>
      </c>
      <c r="P2733" s="24">
        <f>P2732+IF(Limit=Oui,MAX(0,S2732),S2732)</f>
        <v>707.68597596517213</v>
      </c>
      <c r="Q2733" s="12">
        <f>Cp*RhoP/(R2733*RhoA)*dP/1000*MassivSI</f>
        <v>0.2586989363267983</v>
      </c>
      <c r="R2733" s="24">
        <f>IF(P2733&lt;600,425+0.773*P2733-1.69/1000*P2733^2+2.22/1000^2*P2733^3,IF(P2733&lt;735,666+13002/(738-P2733),IF(P2733&lt;900,545+17820/(P2733-731),650)))</f>
        <v>1094.9103942472952</v>
      </c>
      <c r="S2733" s="12">
        <f>LambdaP*MassivSI/(dP/1000)/(R2733*RhoA)/(1+Q2733/3)*(D2733-P2733)*DeltaT-(EXP(Q2733/10)-1)*(D2733-D2732)</f>
        <v>0.1188191737633983</v>
      </c>
    </row>
    <row r="2734" spans="2:19" x14ac:dyDescent="0.25">
      <c r="B2734" s="3">
        <f t="shared" si="168"/>
        <v>13580</v>
      </c>
      <c r="C2734" s="14">
        <f t="shared" si="169"/>
        <v>226.33333333333334</v>
      </c>
      <c r="D2734" s="11">
        <f t="shared" si="170"/>
        <v>1144.0370113274143</v>
      </c>
      <c r="E2734" s="11">
        <f t="shared" si="171"/>
        <v>707.80479513893556</v>
      </c>
      <c r="F2734" s="11">
        <f>L2734</f>
        <v>707.80479513893556</v>
      </c>
      <c r="G2734" s="11">
        <f>P2734</f>
        <v>707.80479513893556</v>
      </c>
      <c r="H2734" s="24">
        <f>H2733+IF(Limit=Oui,MAX(0,K2733),K2733)</f>
        <v>707.80479513893556</v>
      </c>
      <c r="I2734" s="12">
        <f>Cp*RhoP/(J2734*RhoA)*dP/1000*MassivSS</f>
        <v>0.25830077209421776</v>
      </c>
      <c r="J2734" s="24">
        <f>IF(H2734&lt;600,425+0.773*H2734-1.69/1000*H2734^2+2.22/1000^2*H2734^3,IF(H2734&lt;735,666+13002/(738-H2734),IF(H2734&lt;900,545+17820/(H2734-731),650)))</f>
        <v>1096.598171458859</v>
      </c>
      <c r="K2734" s="12">
        <f>LambdaP*MassivSS/(dP/1000)/(J2734*RhoA)/(1+I2734/3)*(D2734-H2734)*DeltaT-(EXP(I2734/10)-1)*(D2734-D2733)</f>
        <v>0.1186340061107847</v>
      </c>
      <c r="L2734" s="24">
        <f>L2733+IF(Limit=Oui,MAX(0,O2733),O2733)</f>
        <v>707.80479513893556</v>
      </c>
      <c r="M2734" s="12">
        <f>Cp*RhoP/(N2734*RhoA)*dP/1000*MassivW</f>
        <v>0.25830077209421776</v>
      </c>
      <c r="N2734" s="24">
        <f>IF(L2734&lt;600,425+0.773*L2734-1.69/1000*L2734^2+2.22/1000^2*L2734^3,IF(L2734&lt;735,666+13002/(738-L2734),IF(L2734&lt;900,545+17820/(L2734-731),650)))</f>
        <v>1096.598171458859</v>
      </c>
      <c r="O2734" s="12">
        <f>LambdaP*MassivW/(dP/1000)/(N2734*RhoA)/(1+M2734/3)*(D2734-L2734)*DeltaT-(EXP(M2734/10)-1)*(D2734-D2733)</f>
        <v>0.1186340061107847</v>
      </c>
      <c r="P2734" s="24">
        <f>P2733+IF(Limit=Oui,MAX(0,S2733),S2733)</f>
        <v>707.80479513893556</v>
      </c>
      <c r="Q2734" s="12">
        <f>Cp*RhoP/(R2734*RhoA)*dP/1000*MassivSI</f>
        <v>0.25830077209421776</v>
      </c>
      <c r="R2734" s="24">
        <f>IF(P2734&lt;600,425+0.773*P2734-1.69/1000*P2734^2+2.22/1000^2*P2734^3,IF(P2734&lt;735,666+13002/(738-P2734),IF(P2734&lt;900,545+17820/(P2734-731),650)))</f>
        <v>1096.598171458859</v>
      </c>
      <c r="S2734" s="12">
        <f>LambdaP*MassivSI/(dP/1000)/(R2734*RhoA)/(1+Q2734/3)*(D2734-P2734)*DeltaT-(EXP(Q2734/10)-1)*(D2734-D2733)</f>
        <v>0.1186340061107847</v>
      </c>
    </row>
    <row r="2735" spans="2:19" x14ac:dyDescent="0.25">
      <c r="B2735" s="3">
        <f t="shared" si="168"/>
        <v>13585</v>
      </c>
      <c r="C2735" s="14">
        <f t="shared" si="169"/>
        <v>226.41666666666666</v>
      </c>
      <c r="D2735" s="11">
        <f t="shared" si="170"/>
        <v>1144.0921370073065</v>
      </c>
      <c r="E2735" s="11">
        <f t="shared" si="171"/>
        <v>707.92342914504638</v>
      </c>
      <c r="F2735" s="11">
        <f>L2735</f>
        <v>707.92342914504638</v>
      </c>
      <c r="G2735" s="11">
        <f>P2735</f>
        <v>707.92342914504638</v>
      </c>
      <c r="H2735" s="24">
        <f>H2734+IF(Limit=Oui,MAX(0,K2734),K2734)</f>
        <v>707.92342914504638</v>
      </c>
      <c r="I2735" s="12">
        <f>Cp*RhoP/(J2735*RhoA)*dP/1000*MassivSS</f>
        <v>0.25790132513953062</v>
      </c>
      <c r="J2735" s="24">
        <f>IF(H2735&lt;600,425+0.773*H2735-1.69/1000*H2735^2+2.22/1000^2*H2735^3,IF(H2735&lt;735,666+13002/(738-H2735),IF(H2735&lt;900,545+17820/(H2735-731),650)))</f>
        <v>1098.2966226004642</v>
      </c>
      <c r="K2735" s="12">
        <f>LambdaP*MassivSS/(dP/1000)/(J2735*RhoA)/(1+I2735/3)*(D2735-H2735)*DeltaT-(EXP(I2735/10)-1)*(D2735-D2734)</f>
        <v>0.11844834790844656</v>
      </c>
      <c r="L2735" s="24">
        <f>L2734+IF(Limit=Oui,MAX(0,O2734),O2734)</f>
        <v>707.92342914504638</v>
      </c>
      <c r="M2735" s="12">
        <f>Cp*RhoP/(N2735*RhoA)*dP/1000*MassivW</f>
        <v>0.25790132513953062</v>
      </c>
      <c r="N2735" s="24">
        <f>IF(L2735&lt;600,425+0.773*L2735-1.69/1000*L2735^2+2.22/1000^2*L2735^3,IF(L2735&lt;735,666+13002/(738-L2735),IF(L2735&lt;900,545+17820/(L2735-731),650)))</f>
        <v>1098.2966226004642</v>
      </c>
      <c r="O2735" s="12">
        <f>LambdaP*MassivW/(dP/1000)/(N2735*RhoA)/(1+M2735/3)*(D2735-L2735)*DeltaT-(EXP(M2735/10)-1)*(D2735-D2734)</f>
        <v>0.11844834790844656</v>
      </c>
      <c r="P2735" s="24">
        <f>P2734+IF(Limit=Oui,MAX(0,S2734),S2734)</f>
        <v>707.92342914504638</v>
      </c>
      <c r="Q2735" s="12">
        <f>Cp*RhoP/(R2735*RhoA)*dP/1000*MassivSI</f>
        <v>0.25790132513953062</v>
      </c>
      <c r="R2735" s="24">
        <f>IF(P2735&lt;600,425+0.773*P2735-1.69/1000*P2735^2+2.22/1000^2*P2735^3,IF(P2735&lt;735,666+13002/(738-P2735),IF(P2735&lt;900,545+17820/(P2735-731),650)))</f>
        <v>1098.2966226004642</v>
      </c>
      <c r="S2735" s="12">
        <f>LambdaP*MassivSI/(dP/1000)/(R2735*RhoA)/(1+Q2735/3)*(D2735-P2735)*DeltaT-(EXP(Q2735/10)-1)*(D2735-D2734)</f>
        <v>0.11844834790844656</v>
      </c>
    </row>
    <row r="2736" spans="2:19" x14ac:dyDescent="0.25">
      <c r="B2736" s="3">
        <f t="shared" si="168"/>
        <v>13590</v>
      </c>
      <c r="C2736" s="14">
        <f t="shared" si="169"/>
        <v>226.5</v>
      </c>
      <c r="D2736" s="11">
        <f t="shared" si="170"/>
        <v>1144.1472424129504</v>
      </c>
      <c r="E2736" s="11">
        <f t="shared" si="171"/>
        <v>708.04187749295488</v>
      </c>
      <c r="F2736" s="11">
        <f>L2736</f>
        <v>708.04187749295488</v>
      </c>
      <c r="G2736" s="11">
        <f>P2736</f>
        <v>708.04187749295488</v>
      </c>
      <c r="H2736" s="24">
        <f>H2735+IF(Limit=Oui,MAX(0,K2735),K2735)</f>
        <v>708.04187749295488</v>
      </c>
      <c r="I2736" s="12">
        <f>Cp*RhoP/(J2736*RhoA)*dP/1000*MassivSS</f>
        <v>0.25750059238448825</v>
      </c>
      <c r="J2736" s="24">
        <f>IF(H2736&lt;600,425+0.773*H2736-1.69/1000*H2736^2+2.22/1000^2*H2736^3,IF(H2736&lt;735,666+13002/(738-H2736),IF(H2736&lt;900,545+17820/(H2736-731),650)))</f>
        <v>1100.0058358778117</v>
      </c>
      <c r="K2736" s="12">
        <f>LambdaP*MassivSS/(dP/1000)/(J2736*RhoA)/(1+I2736/3)*(D2736-H2736)*DeltaT-(EXP(I2736/10)-1)*(D2736-D2735)</f>
        <v>0.11826219763313912</v>
      </c>
      <c r="L2736" s="24">
        <f>L2735+IF(Limit=Oui,MAX(0,O2735),O2735)</f>
        <v>708.04187749295488</v>
      </c>
      <c r="M2736" s="12">
        <f>Cp*RhoP/(N2736*RhoA)*dP/1000*MassivW</f>
        <v>0.25750059238448825</v>
      </c>
      <c r="N2736" s="24">
        <f>IF(L2736&lt;600,425+0.773*L2736-1.69/1000*L2736^2+2.22/1000^2*L2736^3,IF(L2736&lt;735,666+13002/(738-L2736),IF(L2736&lt;900,545+17820/(L2736-731),650)))</f>
        <v>1100.0058358778117</v>
      </c>
      <c r="O2736" s="12">
        <f>LambdaP*MassivW/(dP/1000)/(N2736*RhoA)/(1+M2736/3)*(D2736-L2736)*DeltaT-(EXP(M2736/10)-1)*(D2736-D2735)</f>
        <v>0.11826219763313912</v>
      </c>
      <c r="P2736" s="24">
        <f>P2735+IF(Limit=Oui,MAX(0,S2735),S2735)</f>
        <v>708.04187749295488</v>
      </c>
      <c r="Q2736" s="12">
        <f>Cp*RhoP/(R2736*RhoA)*dP/1000*MassivSI</f>
        <v>0.25750059238448825</v>
      </c>
      <c r="R2736" s="24">
        <f>IF(P2736&lt;600,425+0.773*P2736-1.69/1000*P2736^2+2.22/1000^2*P2736^3,IF(P2736&lt;735,666+13002/(738-P2736),IF(P2736&lt;900,545+17820/(P2736-731),650)))</f>
        <v>1100.0058358778117</v>
      </c>
      <c r="S2736" s="12">
        <f>LambdaP*MassivSI/(dP/1000)/(R2736*RhoA)/(1+Q2736/3)*(D2736-P2736)*DeltaT-(EXP(Q2736/10)-1)*(D2736-D2735)</f>
        <v>0.11826219763313912</v>
      </c>
    </row>
    <row r="2737" spans="2:19" x14ac:dyDescent="0.25">
      <c r="B2737" s="3">
        <f t="shared" si="168"/>
        <v>13595</v>
      </c>
      <c r="C2737" s="14">
        <f t="shared" si="169"/>
        <v>226.58333333333334</v>
      </c>
      <c r="D2737" s="11">
        <f t="shared" si="170"/>
        <v>1144.2023275592535</v>
      </c>
      <c r="E2737" s="11">
        <f t="shared" si="171"/>
        <v>708.16013969058804</v>
      </c>
      <c r="F2737" s="11">
        <f>L2737</f>
        <v>708.16013969058804</v>
      </c>
      <c r="G2737" s="11">
        <f>P2737</f>
        <v>708.16013969058804</v>
      </c>
      <c r="H2737" s="24">
        <f>H2736+IF(Limit=Oui,MAX(0,K2736),K2736)</f>
        <v>708.16013969058804</v>
      </c>
      <c r="I2737" s="12">
        <f>Cp*RhoP/(J2737*RhoA)*dP/1000*MassivSS</f>
        <v>0.25709857077138382</v>
      </c>
      <c r="J2737" s="24">
        <f>IF(H2737&lt;600,425+0.773*H2737-1.69/1000*H2737^2+2.22/1000^2*H2737^3,IF(H2737&lt;735,666+13002/(738-H2737),IF(H2737&lt;900,545+17820/(H2737-731),650)))</f>
        <v>1101.725900362173</v>
      </c>
      <c r="K2737" s="12">
        <f>LambdaP*MassivSS/(dP/1000)/(J2737*RhoA)/(1+I2737/3)*(D2737-H2737)*DeltaT-(EXP(I2737/10)-1)*(D2737-D2736)</f>
        <v>0.11807555376664805</v>
      </c>
      <c r="L2737" s="24">
        <f>L2736+IF(Limit=Oui,MAX(0,O2736),O2736)</f>
        <v>708.16013969058804</v>
      </c>
      <c r="M2737" s="12">
        <f>Cp*RhoP/(N2737*RhoA)*dP/1000*MassivW</f>
        <v>0.25709857077138382</v>
      </c>
      <c r="N2737" s="24">
        <f>IF(L2737&lt;600,425+0.773*L2737-1.69/1000*L2737^2+2.22/1000^2*L2737^3,IF(L2737&lt;735,666+13002/(738-L2737),IF(L2737&lt;900,545+17820/(L2737-731),650)))</f>
        <v>1101.725900362173</v>
      </c>
      <c r="O2737" s="12">
        <f>LambdaP*MassivW/(dP/1000)/(N2737*RhoA)/(1+M2737/3)*(D2737-L2737)*DeltaT-(EXP(M2737/10)-1)*(D2737-D2736)</f>
        <v>0.11807555376664805</v>
      </c>
      <c r="P2737" s="24">
        <f>P2736+IF(Limit=Oui,MAX(0,S2736),S2736)</f>
        <v>708.16013969058804</v>
      </c>
      <c r="Q2737" s="12">
        <f>Cp*RhoP/(R2737*RhoA)*dP/1000*MassivSI</f>
        <v>0.25709857077138382</v>
      </c>
      <c r="R2737" s="24">
        <f>IF(P2737&lt;600,425+0.773*P2737-1.69/1000*P2737^2+2.22/1000^2*P2737^3,IF(P2737&lt;735,666+13002/(738-P2737),IF(P2737&lt;900,545+17820/(P2737-731),650)))</f>
        <v>1101.725900362173</v>
      </c>
      <c r="S2737" s="12">
        <f>LambdaP*MassivSI/(dP/1000)/(R2737*RhoA)/(1+Q2737/3)*(D2737-P2737)*DeltaT-(EXP(Q2737/10)-1)*(D2737-D2736)</f>
        <v>0.11807555376664805</v>
      </c>
    </row>
    <row r="2738" spans="2:19" x14ac:dyDescent="0.25">
      <c r="B2738" s="3">
        <f t="shared" si="168"/>
        <v>13600</v>
      </c>
      <c r="C2738" s="14">
        <f t="shared" si="169"/>
        <v>226.66666666666666</v>
      </c>
      <c r="D2738" s="11">
        <f t="shared" si="170"/>
        <v>1144.257392461107</v>
      </c>
      <c r="E2738" s="11">
        <f t="shared" si="171"/>
        <v>708.27821524435467</v>
      </c>
      <c r="F2738" s="11">
        <f>L2738</f>
        <v>708.27821524435467</v>
      </c>
      <c r="G2738" s="11">
        <f>P2738</f>
        <v>708.27821524435467</v>
      </c>
      <c r="H2738" s="24">
        <f>H2737+IF(Limit=Oui,MAX(0,K2737),K2737)</f>
        <v>708.27821524435467</v>
      </c>
      <c r="I2738" s="12">
        <f>Cp*RhoP/(J2738*RhoA)*dP/1000*MassivSS</f>
        <v>0.25669525726358799</v>
      </c>
      <c r="J2738" s="24">
        <f>IF(H2738&lt;600,425+0.773*H2738-1.69/1000*H2738^2+2.22/1000^2*H2738^3,IF(H2738&lt;735,666+13002/(738-H2738),IF(H2738&lt;900,545+17820/(H2738-731),650)))</f>
        <v>1103.4569059999135</v>
      </c>
      <c r="K2738" s="12">
        <f>LambdaP*MassivSS/(dP/1000)/(J2738*RhoA)/(1+I2738/3)*(D2738-H2738)*DeltaT-(EXP(I2738/10)-1)*(D2738-D2737)</f>
        <v>0.11788841479599615</v>
      </c>
      <c r="L2738" s="24">
        <f>L2737+IF(Limit=Oui,MAX(0,O2737),O2737)</f>
        <v>708.27821524435467</v>
      </c>
      <c r="M2738" s="12">
        <f>Cp*RhoP/(N2738*RhoA)*dP/1000*MassivW</f>
        <v>0.25669525726358799</v>
      </c>
      <c r="N2738" s="24">
        <f>IF(L2738&lt;600,425+0.773*L2738-1.69/1000*L2738^2+2.22/1000^2*L2738^3,IF(L2738&lt;735,666+13002/(738-L2738),IF(L2738&lt;900,545+17820/(L2738-731),650)))</f>
        <v>1103.4569059999135</v>
      </c>
      <c r="O2738" s="12">
        <f>LambdaP*MassivW/(dP/1000)/(N2738*RhoA)/(1+M2738/3)*(D2738-L2738)*DeltaT-(EXP(M2738/10)-1)*(D2738-D2737)</f>
        <v>0.11788841479599615</v>
      </c>
      <c r="P2738" s="24">
        <f>P2737+IF(Limit=Oui,MAX(0,S2737),S2737)</f>
        <v>708.27821524435467</v>
      </c>
      <c r="Q2738" s="12">
        <f>Cp*RhoP/(R2738*RhoA)*dP/1000*MassivSI</f>
        <v>0.25669525726358799</v>
      </c>
      <c r="R2738" s="24">
        <f>IF(P2738&lt;600,425+0.773*P2738-1.69/1000*P2738^2+2.22/1000^2*P2738^3,IF(P2738&lt;735,666+13002/(738-P2738),IF(P2738&lt;900,545+17820/(P2738-731),650)))</f>
        <v>1103.4569059999135</v>
      </c>
      <c r="S2738" s="12">
        <f>LambdaP*MassivSI/(dP/1000)/(R2738*RhoA)/(1+Q2738/3)*(D2738-P2738)*DeltaT-(EXP(Q2738/10)-1)*(D2738-D2737)</f>
        <v>0.11788841479599615</v>
      </c>
    </row>
    <row r="2739" spans="2:19" x14ac:dyDescent="0.25">
      <c r="B2739" s="3">
        <f t="shared" si="168"/>
        <v>13605</v>
      </c>
      <c r="C2739" s="14">
        <f t="shared" si="169"/>
        <v>226.75</v>
      </c>
      <c r="D2739" s="11">
        <f t="shared" si="170"/>
        <v>1144.3124371333852</v>
      </c>
      <c r="E2739" s="11">
        <f t="shared" si="171"/>
        <v>708.39610365915064</v>
      </c>
      <c r="F2739" s="11">
        <f>L2739</f>
        <v>708.39610365915064</v>
      </c>
      <c r="G2739" s="11">
        <f>P2739</f>
        <v>708.39610365915064</v>
      </c>
      <c r="H2739" s="24">
        <f>H2738+IF(Limit=Oui,MAX(0,K2738),K2738)</f>
        <v>708.39610365915064</v>
      </c>
      <c r="I2739" s="12">
        <f>Cp*RhoP/(J2739*RhoA)*dP/1000*MassivSS</f>
        <v>0.25629064884609215</v>
      </c>
      <c r="J2739" s="24">
        <f>IF(H2739&lt;600,425+0.773*H2739-1.69/1000*H2739^2+2.22/1000^2*H2739^3,IF(H2739&lt;735,666+13002/(738-H2739),IF(H2739&lt;900,545+17820/(H2739-731),650)))</f>
        <v>1105.1989436221274</v>
      </c>
      <c r="K2739" s="12">
        <f>LambdaP*MassivSS/(dP/1000)/(J2739*RhoA)/(1+I2739/3)*(D2739-H2739)*DeltaT-(EXP(I2739/10)-1)*(D2739-D2738)</f>
        <v>0.11770077921365973</v>
      </c>
      <c r="L2739" s="24">
        <f>L2738+IF(Limit=Oui,MAX(0,O2738),O2738)</f>
        <v>708.39610365915064</v>
      </c>
      <c r="M2739" s="12">
        <f>Cp*RhoP/(N2739*RhoA)*dP/1000*MassivW</f>
        <v>0.25629064884609215</v>
      </c>
      <c r="N2739" s="24">
        <f>IF(L2739&lt;600,425+0.773*L2739-1.69/1000*L2739^2+2.22/1000^2*L2739^3,IF(L2739&lt;735,666+13002/(738-L2739),IF(L2739&lt;900,545+17820/(L2739-731),650)))</f>
        <v>1105.1989436221274</v>
      </c>
      <c r="O2739" s="12">
        <f>LambdaP*MassivW/(dP/1000)/(N2739*RhoA)/(1+M2739/3)*(D2739-L2739)*DeltaT-(EXP(M2739/10)-1)*(D2739-D2738)</f>
        <v>0.11770077921365973</v>
      </c>
      <c r="P2739" s="24">
        <f>P2738+IF(Limit=Oui,MAX(0,S2738),S2738)</f>
        <v>708.39610365915064</v>
      </c>
      <c r="Q2739" s="12">
        <f>Cp*RhoP/(R2739*RhoA)*dP/1000*MassivSI</f>
        <v>0.25629064884609215</v>
      </c>
      <c r="R2739" s="24">
        <f>IF(P2739&lt;600,425+0.773*P2739-1.69/1000*P2739^2+2.22/1000^2*P2739^3,IF(P2739&lt;735,666+13002/(738-P2739),IF(P2739&lt;900,545+17820/(P2739-731),650)))</f>
        <v>1105.1989436221274</v>
      </c>
      <c r="S2739" s="12">
        <f>LambdaP*MassivSI/(dP/1000)/(R2739*RhoA)/(1+Q2739/3)*(D2739-P2739)*DeltaT-(EXP(Q2739/10)-1)*(D2739-D2738)</f>
        <v>0.11770077921365973</v>
      </c>
    </row>
    <row r="2740" spans="2:19" x14ac:dyDescent="0.25">
      <c r="B2740" s="3">
        <f t="shared" si="168"/>
        <v>13610</v>
      </c>
      <c r="C2740" s="14">
        <f t="shared" si="169"/>
        <v>226.83333333333334</v>
      </c>
      <c r="D2740" s="11">
        <f t="shared" si="170"/>
        <v>1144.367461590947</v>
      </c>
      <c r="E2740" s="11">
        <f t="shared" si="171"/>
        <v>708.51380443836433</v>
      </c>
      <c r="F2740" s="11">
        <f>L2740</f>
        <v>708.51380443836433</v>
      </c>
      <c r="G2740" s="11">
        <f>P2740</f>
        <v>708.51380443836433</v>
      </c>
      <c r="H2740" s="24">
        <f>H2739+IF(Limit=Oui,MAX(0,K2739),K2739)</f>
        <v>708.51380443836433</v>
      </c>
      <c r="I2740" s="12">
        <f>Cp*RhoP/(J2740*RhoA)*dP/1000*MassivSS</f>
        <v>0.25588474252605709</v>
      </c>
      <c r="J2740" s="24">
        <f>IF(H2740&lt;600,425+0.773*H2740-1.69/1000*H2740^2+2.22/1000^2*H2740^3,IF(H2740&lt;735,666+13002/(738-H2740),IF(H2740&lt;900,545+17820/(H2740-731),650)))</f>
        <v>1106.9521049543887</v>
      </c>
      <c r="K2740" s="12">
        <f>LambdaP*MassivSS/(dP/1000)/(J2740*RhoA)/(1+I2740/3)*(D2740-H2740)*DeltaT-(EXP(I2740/10)-1)*(D2740-D2739)</f>
        <v>0.11751264551772837</v>
      </c>
      <c r="L2740" s="24">
        <f>L2739+IF(Limit=Oui,MAX(0,O2739),O2739)</f>
        <v>708.51380443836433</v>
      </c>
      <c r="M2740" s="12">
        <f>Cp*RhoP/(N2740*RhoA)*dP/1000*MassivW</f>
        <v>0.25588474252605709</v>
      </c>
      <c r="N2740" s="24">
        <f>IF(L2740&lt;600,425+0.773*L2740-1.69/1000*L2740^2+2.22/1000^2*L2740^3,IF(L2740&lt;735,666+13002/(738-L2740),IF(L2740&lt;900,545+17820/(L2740-731),650)))</f>
        <v>1106.9521049543887</v>
      </c>
      <c r="O2740" s="12">
        <f>LambdaP*MassivW/(dP/1000)/(N2740*RhoA)/(1+M2740/3)*(D2740-L2740)*DeltaT-(EXP(M2740/10)-1)*(D2740-D2739)</f>
        <v>0.11751264551772837</v>
      </c>
      <c r="P2740" s="24">
        <f>P2739+IF(Limit=Oui,MAX(0,S2739),S2739)</f>
        <v>708.51380443836433</v>
      </c>
      <c r="Q2740" s="12">
        <f>Cp*RhoP/(R2740*RhoA)*dP/1000*MassivSI</f>
        <v>0.25588474252605709</v>
      </c>
      <c r="R2740" s="24">
        <f>IF(P2740&lt;600,425+0.773*P2740-1.69/1000*P2740^2+2.22/1000^2*P2740^3,IF(P2740&lt;735,666+13002/(738-P2740),IF(P2740&lt;900,545+17820/(P2740-731),650)))</f>
        <v>1106.9521049543887</v>
      </c>
      <c r="S2740" s="12">
        <f>LambdaP*MassivSI/(dP/1000)/(R2740*RhoA)/(1+Q2740/3)*(D2740-P2740)*DeltaT-(EXP(Q2740/10)-1)*(D2740-D2739)</f>
        <v>0.11751264551772837</v>
      </c>
    </row>
    <row r="2741" spans="2:19" x14ac:dyDescent="0.25">
      <c r="B2741" s="3">
        <f t="shared" si="168"/>
        <v>13615</v>
      </c>
      <c r="C2741" s="14">
        <f t="shared" si="169"/>
        <v>226.91666666666666</v>
      </c>
      <c r="D2741" s="11">
        <f t="shared" si="170"/>
        <v>1144.4224658486339</v>
      </c>
      <c r="E2741" s="11">
        <f t="shared" si="171"/>
        <v>708.6313170838821</v>
      </c>
      <c r="F2741" s="11">
        <f>L2741</f>
        <v>708.6313170838821</v>
      </c>
      <c r="G2741" s="11">
        <f>P2741</f>
        <v>708.6313170838821</v>
      </c>
      <c r="H2741" s="24">
        <f>H2740+IF(Limit=Oui,MAX(0,K2740),K2740)</f>
        <v>708.6313170838821</v>
      </c>
      <c r="I2741" s="12">
        <f>Cp*RhoP/(J2741*RhoA)*dP/1000*MassivSS</f>
        <v>0.25547753533337053</v>
      </c>
      <c r="J2741" s="24">
        <f>IF(H2741&lt;600,425+0.773*H2741-1.69/1000*H2741^2+2.22/1000^2*H2741^3,IF(H2741&lt;735,666+13002/(738-H2741),IF(H2741&lt;900,545+17820/(H2741-731),650)))</f>
        <v>1108.7164826266123</v>
      </c>
      <c r="K2741" s="12">
        <f>LambdaP*MassivSS/(dP/1000)/(J2741*RhoA)/(1+I2741/3)*(D2741-H2741)*DeltaT-(EXP(I2741/10)-1)*(D2741-D2740)</f>
        <v>0.11732401221219828</v>
      </c>
      <c r="L2741" s="24">
        <f>L2740+IF(Limit=Oui,MAX(0,O2740),O2740)</f>
        <v>708.6313170838821</v>
      </c>
      <c r="M2741" s="12">
        <f>Cp*RhoP/(N2741*RhoA)*dP/1000*MassivW</f>
        <v>0.25547753533337053</v>
      </c>
      <c r="N2741" s="24">
        <f>IF(L2741&lt;600,425+0.773*L2741-1.69/1000*L2741^2+2.22/1000^2*L2741^3,IF(L2741&lt;735,666+13002/(738-L2741),IF(L2741&lt;900,545+17820/(L2741-731),650)))</f>
        <v>1108.7164826266123</v>
      </c>
      <c r="O2741" s="12">
        <f>LambdaP*MassivW/(dP/1000)/(N2741*RhoA)/(1+M2741/3)*(D2741-L2741)*DeltaT-(EXP(M2741/10)-1)*(D2741-D2740)</f>
        <v>0.11732401221219828</v>
      </c>
      <c r="P2741" s="24">
        <f>P2740+IF(Limit=Oui,MAX(0,S2740),S2740)</f>
        <v>708.6313170838821</v>
      </c>
      <c r="Q2741" s="12">
        <f>Cp*RhoP/(R2741*RhoA)*dP/1000*MassivSI</f>
        <v>0.25547753533337053</v>
      </c>
      <c r="R2741" s="24">
        <f>IF(P2741&lt;600,425+0.773*P2741-1.69/1000*P2741^2+2.22/1000^2*P2741^3,IF(P2741&lt;735,666+13002/(738-P2741),IF(P2741&lt;900,545+17820/(P2741-731),650)))</f>
        <v>1108.7164826266123</v>
      </c>
      <c r="S2741" s="12">
        <f>LambdaP*MassivSI/(dP/1000)/(R2741*RhoA)/(1+Q2741/3)*(D2741-P2741)*DeltaT-(EXP(Q2741/10)-1)*(D2741-D2740)</f>
        <v>0.11732401221219828</v>
      </c>
    </row>
    <row r="2742" spans="2:19" x14ac:dyDescent="0.25">
      <c r="B2742" s="3">
        <f t="shared" si="168"/>
        <v>13620</v>
      </c>
      <c r="C2742" s="14">
        <f t="shared" si="169"/>
        <v>227</v>
      </c>
      <c r="D2742" s="11">
        <f t="shared" si="170"/>
        <v>1144.4774499212717</v>
      </c>
      <c r="E2742" s="11">
        <f t="shared" si="171"/>
        <v>708.74864109609427</v>
      </c>
      <c r="F2742" s="11">
        <f>L2742</f>
        <v>708.74864109609427</v>
      </c>
      <c r="G2742" s="11">
        <f>P2742</f>
        <v>708.74864109609427</v>
      </c>
      <c r="H2742" s="24">
        <f>H2741+IF(Limit=Oui,MAX(0,K2741),K2741)</f>
        <v>708.74864109609427</v>
      </c>
      <c r="I2742" s="12">
        <f>Cp*RhoP/(J2742*RhoA)*dP/1000*MassivSS</f>
        <v>0.25506902432120993</v>
      </c>
      <c r="J2742" s="24">
        <f>IF(H2742&lt;600,425+0.773*H2742-1.69/1000*H2742^2+2.22/1000^2*H2742^3,IF(H2742&lt;735,666+13002/(738-H2742),IF(H2742&lt;900,545+17820/(H2742-731),650)))</f>
        <v>1110.4921701830385</v>
      </c>
      <c r="K2742" s="12">
        <f>LambdaP*MassivSS/(dP/1000)/(J2742*RhoA)/(1+I2742/3)*(D2742-H2742)*DeltaT-(EXP(I2742/10)-1)*(D2742-D2741)</f>
        <v>0.11713487780710274</v>
      </c>
      <c r="L2742" s="24">
        <f>L2741+IF(Limit=Oui,MAX(0,O2741),O2741)</f>
        <v>708.74864109609427</v>
      </c>
      <c r="M2742" s="12">
        <f>Cp*RhoP/(N2742*RhoA)*dP/1000*MassivW</f>
        <v>0.25506902432120993</v>
      </c>
      <c r="N2742" s="24">
        <f>IF(L2742&lt;600,425+0.773*L2742-1.69/1000*L2742^2+2.22/1000^2*L2742^3,IF(L2742&lt;735,666+13002/(738-L2742),IF(L2742&lt;900,545+17820/(L2742-731),650)))</f>
        <v>1110.4921701830385</v>
      </c>
      <c r="O2742" s="12">
        <f>LambdaP*MassivW/(dP/1000)/(N2742*RhoA)/(1+M2742/3)*(D2742-L2742)*DeltaT-(EXP(M2742/10)-1)*(D2742-D2741)</f>
        <v>0.11713487780710274</v>
      </c>
      <c r="P2742" s="24">
        <f>P2741+IF(Limit=Oui,MAX(0,S2741),S2741)</f>
        <v>708.74864109609427</v>
      </c>
      <c r="Q2742" s="12">
        <f>Cp*RhoP/(R2742*RhoA)*dP/1000*MassivSI</f>
        <v>0.25506902432120993</v>
      </c>
      <c r="R2742" s="24">
        <f>IF(P2742&lt;600,425+0.773*P2742-1.69/1000*P2742^2+2.22/1000^2*P2742^3,IF(P2742&lt;735,666+13002/(738-P2742),IF(P2742&lt;900,545+17820/(P2742-731),650)))</f>
        <v>1110.4921701830385</v>
      </c>
      <c r="S2742" s="12">
        <f>LambdaP*MassivSI/(dP/1000)/(R2742*RhoA)/(1+Q2742/3)*(D2742-P2742)*DeltaT-(EXP(Q2742/10)-1)*(D2742-D2741)</f>
        <v>0.11713487780710274</v>
      </c>
    </row>
    <row r="2743" spans="2:19" x14ac:dyDescent="0.25">
      <c r="B2743" s="3">
        <f t="shared" si="168"/>
        <v>13625</v>
      </c>
      <c r="C2743" s="14">
        <f t="shared" si="169"/>
        <v>227.08333333333334</v>
      </c>
      <c r="D2743" s="11">
        <f t="shared" si="170"/>
        <v>1144.5324138236697</v>
      </c>
      <c r="E2743" s="11">
        <f t="shared" si="171"/>
        <v>708.86577597390135</v>
      </c>
      <c r="F2743" s="11">
        <f>L2743</f>
        <v>708.86577597390135</v>
      </c>
      <c r="G2743" s="11">
        <f>P2743</f>
        <v>708.86577597390135</v>
      </c>
      <c r="H2743" s="24">
        <f>H2742+IF(Limit=Oui,MAX(0,K2742),K2742)</f>
        <v>708.86577597390135</v>
      </c>
      <c r="I2743" s="12">
        <f>Cp*RhoP/(J2743*RhoA)*dP/1000*MassivSS</f>
        <v>0.25465920656661267</v>
      </c>
      <c r="J2743" s="24">
        <f>IF(H2743&lt;600,425+0.773*H2743-1.69/1000*H2743^2+2.22/1000^2*H2743^3,IF(H2743&lt;735,666+13002/(738-H2743),IF(H2743&lt;900,545+17820/(H2743-731),650)))</f>
        <v>1112.2792620923321</v>
      </c>
      <c r="K2743" s="12">
        <f>LambdaP*MassivSS/(dP/1000)/(J2743*RhoA)/(1+I2743/3)*(D2743-H2743)*DeltaT-(EXP(I2743/10)-1)*(D2743-D2742)</f>
        <v>0.11694524081877594</v>
      </c>
      <c r="L2743" s="24">
        <f>L2742+IF(Limit=Oui,MAX(0,O2742),O2742)</f>
        <v>708.86577597390135</v>
      </c>
      <c r="M2743" s="12">
        <f>Cp*RhoP/(N2743*RhoA)*dP/1000*MassivW</f>
        <v>0.25465920656661267</v>
      </c>
      <c r="N2743" s="24">
        <f>IF(L2743&lt;600,425+0.773*L2743-1.69/1000*L2743^2+2.22/1000^2*L2743^3,IF(L2743&lt;735,666+13002/(738-L2743),IF(L2743&lt;900,545+17820/(L2743-731),650)))</f>
        <v>1112.2792620923321</v>
      </c>
      <c r="O2743" s="12">
        <f>LambdaP*MassivW/(dP/1000)/(N2743*RhoA)/(1+M2743/3)*(D2743-L2743)*DeltaT-(EXP(M2743/10)-1)*(D2743-D2742)</f>
        <v>0.11694524081877594</v>
      </c>
      <c r="P2743" s="24">
        <f>P2742+IF(Limit=Oui,MAX(0,S2742),S2742)</f>
        <v>708.86577597390135</v>
      </c>
      <c r="Q2743" s="12">
        <f>Cp*RhoP/(R2743*RhoA)*dP/1000*MassivSI</f>
        <v>0.25465920656661267</v>
      </c>
      <c r="R2743" s="24">
        <f>IF(P2743&lt;600,425+0.773*P2743-1.69/1000*P2743^2+2.22/1000^2*P2743^3,IF(P2743&lt;735,666+13002/(738-P2743),IF(P2743&lt;900,545+17820/(P2743-731),650)))</f>
        <v>1112.2792620923321</v>
      </c>
      <c r="S2743" s="12">
        <f>LambdaP*MassivSI/(dP/1000)/(R2743*RhoA)/(1+Q2743/3)*(D2743-P2743)*DeltaT-(EXP(Q2743/10)-1)*(D2743-D2742)</f>
        <v>0.11694524081877594</v>
      </c>
    </row>
    <row r="2744" spans="2:19" x14ac:dyDescent="0.25">
      <c r="B2744" s="3">
        <f t="shared" si="168"/>
        <v>13630</v>
      </c>
      <c r="C2744" s="14">
        <f t="shared" si="169"/>
        <v>227.16666666666666</v>
      </c>
      <c r="D2744" s="11">
        <f t="shared" si="170"/>
        <v>1144.5873575706207</v>
      </c>
      <c r="E2744" s="11">
        <f t="shared" si="171"/>
        <v>708.98272121472007</v>
      </c>
      <c r="F2744" s="11">
        <f>L2744</f>
        <v>708.98272121472007</v>
      </c>
      <c r="G2744" s="11">
        <f>P2744</f>
        <v>708.98272121472007</v>
      </c>
      <c r="H2744" s="24">
        <f>H2743+IF(Limit=Oui,MAX(0,K2743),K2743)</f>
        <v>708.98272121472007</v>
      </c>
      <c r="I2744" s="12">
        <f>Cp*RhoP/(J2744*RhoA)*dP/1000*MassivSS</f>
        <v>0.25424807917105346</v>
      </c>
      <c r="J2744" s="24">
        <f>IF(H2744&lt;600,425+0.773*H2744-1.69/1000*H2744^2+2.22/1000^2*H2744^3,IF(H2744&lt;735,666+13002/(738-H2744),IF(H2744&lt;900,545+17820/(H2744-731),650)))</f>
        <v>1114.077853757801</v>
      </c>
      <c r="K2744" s="12">
        <f>LambdaP*MassivSS/(dP/1000)/(J2744*RhoA)/(1+I2744/3)*(D2744-H2744)*DeltaT-(EXP(I2744/10)-1)*(D2744-D2743)</f>
        <v>0.11675509977006072</v>
      </c>
      <c r="L2744" s="24">
        <f>L2743+IF(Limit=Oui,MAX(0,O2743),O2743)</f>
        <v>708.98272121472007</v>
      </c>
      <c r="M2744" s="12">
        <f>Cp*RhoP/(N2744*RhoA)*dP/1000*MassivW</f>
        <v>0.25424807917105346</v>
      </c>
      <c r="N2744" s="24">
        <f>IF(L2744&lt;600,425+0.773*L2744-1.69/1000*L2744^2+2.22/1000^2*L2744^3,IF(L2744&lt;735,666+13002/(738-L2744),IF(L2744&lt;900,545+17820/(L2744-731),650)))</f>
        <v>1114.077853757801</v>
      </c>
      <c r="O2744" s="12">
        <f>LambdaP*MassivW/(dP/1000)/(N2744*RhoA)/(1+M2744/3)*(D2744-L2744)*DeltaT-(EXP(M2744/10)-1)*(D2744-D2743)</f>
        <v>0.11675509977006072</v>
      </c>
      <c r="P2744" s="24">
        <f>P2743+IF(Limit=Oui,MAX(0,S2743),S2743)</f>
        <v>708.98272121472007</v>
      </c>
      <c r="Q2744" s="12">
        <f>Cp*RhoP/(R2744*RhoA)*dP/1000*MassivSI</f>
        <v>0.25424807917105346</v>
      </c>
      <c r="R2744" s="24">
        <f>IF(P2744&lt;600,425+0.773*P2744-1.69/1000*P2744^2+2.22/1000^2*P2744^3,IF(P2744&lt;735,666+13002/(738-P2744),IF(P2744&lt;900,545+17820/(P2744-731),650)))</f>
        <v>1114.077853757801</v>
      </c>
      <c r="S2744" s="12">
        <f>LambdaP*MassivSI/(dP/1000)/(R2744*RhoA)/(1+Q2744/3)*(D2744-P2744)*DeltaT-(EXP(Q2744/10)-1)*(D2744-D2743)</f>
        <v>0.11675509977006072</v>
      </c>
    </row>
    <row r="2745" spans="2:19" x14ac:dyDescent="0.25">
      <c r="B2745" s="3">
        <f t="shared" si="168"/>
        <v>13635</v>
      </c>
      <c r="C2745" s="14">
        <f t="shared" si="169"/>
        <v>227.25</v>
      </c>
      <c r="D2745" s="11">
        <f t="shared" si="170"/>
        <v>1144.6422811769016</v>
      </c>
      <c r="E2745" s="11">
        <f t="shared" si="171"/>
        <v>709.09947631449018</v>
      </c>
      <c r="F2745" s="11">
        <f>L2745</f>
        <v>709.09947631449018</v>
      </c>
      <c r="G2745" s="11">
        <f>P2745</f>
        <v>709.09947631449018</v>
      </c>
      <c r="H2745" s="24">
        <f>H2744+IF(Limit=Oui,MAX(0,K2744),K2744)</f>
        <v>709.09947631449018</v>
      </c>
      <c r="I2745" s="12">
        <f>Cp*RhoP/(J2745*RhoA)*dP/1000*MassivSS</f>
        <v>0.25383563926102887</v>
      </c>
      <c r="J2745" s="24">
        <f>IF(H2745&lt;600,425+0.773*H2745-1.69/1000*H2745^2+2.22/1000^2*H2745^3,IF(H2745&lt;735,666+13002/(738-H2745),IF(H2745&lt;900,545+17820/(H2745-731),650)))</f>
        <v>1115.8880415277372</v>
      </c>
      <c r="K2745" s="12">
        <f>LambdaP*MassivSS/(dP/1000)/(J2745*RhoA)/(1+I2745/3)*(D2745-H2745)*DeltaT-(EXP(I2745/10)-1)*(D2745-D2744)</f>
        <v>0.11656445319052569</v>
      </c>
      <c r="L2745" s="24">
        <f>L2744+IF(Limit=Oui,MAX(0,O2744),O2744)</f>
        <v>709.09947631449018</v>
      </c>
      <c r="M2745" s="12">
        <f>Cp*RhoP/(N2745*RhoA)*dP/1000*MassivW</f>
        <v>0.25383563926102887</v>
      </c>
      <c r="N2745" s="24">
        <f>IF(L2745&lt;600,425+0.773*L2745-1.69/1000*L2745^2+2.22/1000^2*L2745^3,IF(L2745&lt;735,666+13002/(738-L2745),IF(L2745&lt;900,545+17820/(L2745-731),650)))</f>
        <v>1115.8880415277372</v>
      </c>
      <c r="O2745" s="12">
        <f>LambdaP*MassivW/(dP/1000)/(N2745*RhoA)/(1+M2745/3)*(D2745-L2745)*DeltaT-(EXP(M2745/10)-1)*(D2745-D2744)</f>
        <v>0.11656445319052569</v>
      </c>
      <c r="P2745" s="24">
        <f>P2744+IF(Limit=Oui,MAX(0,S2744),S2744)</f>
        <v>709.09947631449018</v>
      </c>
      <c r="Q2745" s="12">
        <f>Cp*RhoP/(R2745*RhoA)*dP/1000*MassivSI</f>
        <v>0.25383563926102887</v>
      </c>
      <c r="R2745" s="24">
        <f>IF(P2745&lt;600,425+0.773*P2745-1.69/1000*P2745^2+2.22/1000^2*P2745^3,IF(P2745&lt;735,666+13002/(738-P2745),IF(P2745&lt;900,545+17820/(P2745-731),650)))</f>
        <v>1115.8880415277372</v>
      </c>
      <c r="S2745" s="12">
        <f>LambdaP*MassivSI/(dP/1000)/(R2745*RhoA)/(1+Q2745/3)*(D2745-P2745)*DeltaT-(EXP(Q2745/10)-1)*(D2745-D2744)</f>
        <v>0.11656445319052569</v>
      </c>
    </row>
    <row r="2746" spans="2:19" x14ac:dyDescent="0.25">
      <c r="B2746" s="3">
        <f t="shared" si="168"/>
        <v>13640</v>
      </c>
      <c r="C2746" s="14">
        <f t="shared" si="169"/>
        <v>227.33333333333334</v>
      </c>
      <c r="D2746" s="11">
        <f t="shared" si="170"/>
        <v>1144.6971846572731</v>
      </c>
      <c r="E2746" s="11">
        <f t="shared" si="171"/>
        <v>709.21604076768074</v>
      </c>
      <c r="F2746" s="11">
        <f>L2746</f>
        <v>709.21604076768074</v>
      </c>
      <c r="G2746" s="11">
        <f>P2746</f>
        <v>709.21604076768074</v>
      </c>
      <c r="H2746" s="24">
        <f>H2745+IF(Limit=Oui,MAX(0,K2745),K2745)</f>
        <v>709.21604076768074</v>
      </c>
      <c r="I2746" s="12">
        <f>Cp*RhoP/(J2746*RhoA)*dP/1000*MassivSS</f>
        <v>0.25342188398864945</v>
      </c>
      <c r="J2746" s="24">
        <f>IF(H2746&lt;600,425+0.773*H2746-1.69/1000*H2746^2+2.22/1000^2*H2746^3,IF(H2746&lt;735,666+13002/(738-H2746),IF(H2746&lt;900,545+17820/(H2746-731),650)))</f>
        <v>1117.7099227058752</v>
      </c>
      <c r="K2746" s="12">
        <f>LambdaP*MassivSS/(dP/1000)/(J2746*RhoA)/(1+I2746/3)*(D2746-H2746)*DeltaT-(EXP(I2746/10)-1)*(D2746-D2745)</f>
        <v>0.11637329961669735</v>
      </c>
      <c r="L2746" s="24">
        <f>L2745+IF(Limit=Oui,MAX(0,O2745),O2745)</f>
        <v>709.21604076768074</v>
      </c>
      <c r="M2746" s="12">
        <f>Cp*RhoP/(N2746*RhoA)*dP/1000*MassivW</f>
        <v>0.25342188398864945</v>
      </c>
      <c r="N2746" s="24">
        <f>IF(L2746&lt;600,425+0.773*L2746-1.69/1000*L2746^2+2.22/1000^2*L2746^3,IF(L2746&lt;735,666+13002/(738-L2746),IF(L2746&lt;900,545+17820/(L2746-731),650)))</f>
        <v>1117.7099227058752</v>
      </c>
      <c r="O2746" s="12">
        <f>LambdaP*MassivW/(dP/1000)/(N2746*RhoA)/(1+M2746/3)*(D2746-L2746)*DeltaT-(EXP(M2746/10)-1)*(D2746-D2745)</f>
        <v>0.11637329961669735</v>
      </c>
      <c r="P2746" s="24">
        <f>P2745+IF(Limit=Oui,MAX(0,S2745),S2745)</f>
        <v>709.21604076768074</v>
      </c>
      <c r="Q2746" s="12">
        <f>Cp*RhoP/(R2746*RhoA)*dP/1000*MassivSI</f>
        <v>0.25342188398864945</v>
      </c>
      <c r="R2746" s="24">
        <f>IF(P2746&lt;600,425+0.773*P2746-1.69/1000*P2746^2+2.22/1000^2*P2746^3,IF(P2746&lt;735,666+13002/(738-P2746),IF(P2746&lt;900,545+17820/(P2746-731),650)))</f>
        <v>1117.7099227058752</v>
      </c>
      <c r="S2746" s="12">
        <f>LambdaP*MassivSI/(dP/1000)/(R2746*RhoA)/(1+Q2746/3)*(D2746-P2746)*DeltaT-(EXP(Q2746/10)-1)*(D2746-D2745)</f>
        <v>0.11637329961669735</v>
      </c>
    </row>
    <row r="2747" spans="2:19" x14ac:dyDescent="0.25">
      <c r="B2747" s="3">
        <f t="shared" si="168"/>
        <v>13645</v>
      </c>
      <c r="C2747" s="14">
        <f t="shared" si="169"/>
        <v>227.41666666666666</v>
      </c>
      <c r="D2747" s="11">
        <f t="shared" si="170"/>
        <v>1144.7520680264788</v>
      </c>
      <c r="E2747" s="11">
        <f t="shared" si="171"/>
        <v>709.33241406729746</v>
      </c>
      <c r="F2747" s="11">
        <f>L2747</f>
        <v>709.33241406729746</v>
      </c>
      <c r="G2747" s="11">
        <f>P2747</f>
        <v>709.33241406729746</v>
      </c>
      <c r="H2747" s="24">
        <f>H2746+IF(Limit=Oui,MAX(0,K2746),K2746)</f>
        <v>709.33241406729746</v>
      </c>
      <c r="I2747" s="12">
        <f>Cp*RhoP/(J2747*RhoA)*dP/1000*MassivSS</f>
        <v>0.25300681053223784</v>
      </c>
      <c r="J2747" s="24">
        <f>IF(H2747&lt;600,425+0.773*H2747-1.69/1000*H2747^2+2.22/1000^2*H2747^3,IF(H2747&lt;735,666+13002/(738-H2747),IF(H2747&lt;900,545+17820/(H2747-731),650)))</f>
        <v>1119.5435955619819</v>
      </c>
      <c r="K2747" s="12">
        <f>LambdaP*MassivSS/(dP/1000)/(J2747*RhoA)/(1+I2747/3)*(D2747-H2747)*DeltaT-(EXP(I2747/10)-1)*(D2747-D2746)</f>
        <v>0.11618163759230628</v>
      </c>
      <c r="L2747" s="24">
        <f>L2746+IF(Limit=Oui,MAX(0,O2746),O2746)</f>
        <v>709.33241406729746</v>
      </c>
      <c r="M2747" s="12">
        <f>Cp*RhoP/(N2747*RhoA)*dP/1000*MassivW</f>
        <v>0.25300681053223784</v>
      </c>
      <c r="N2747" s="24">
        <f>IF(L2747&lt;600,425+0.773*L2747-1.69/1000*L2747^2+2.22/1000^2*L2747^3,IF(L2747&lt;735,666+13002/(738-L2747),IF(L2747&lt;900,545+17820/(L2747-731),650)))</f>
        <v>1119.5435955619819</v>
      </c>
      <c r="O2747" s="12">
        <f>LambdaP*MassivW/(dP/1000)/(N2747*RhoA)/(1+M2747/3)*(D2747-L2747)*DeltaT-(EXP(M2747/10)-1)*(D2747-D2746)</f>
        <v>0.11618163759230628</v>
      </c>
      <c r="P2747" s="24">
        <f>P2746+IF(Limit=Oui,MAX(0,S2746),S2746)</f>
        <v>709.33241406729746</v>
      </c>
      <c r="Q2747" s="12">
        <f>Cp*RhoP/(R2747*RhoA)*dP/1000*MassivSI</f>
        <v>0.25300681053223784</v>
      </c>
      <c r="R2747" s="24">
        <f>IF(P2747&lt;600,425+0.773*P2747-1.69/1000*P2747^2+2.22/1000^2*P2747^3,IF(P2747&lt;735,666+13002/(738-P2747),IF(P2747&lt;900,545+17820/(P2747-731),650)))</f>
        <v>1119.5435955619819</v>
      </c>
      <c r="S2747" s="12">
        <f>LambdaP*MassivSI/(dP/1000)/(R2747*RhoA)/(1+Q2747/3)*(D2747-P2747)*DeltaT-(EXP(Q2747/10)-1)*(D2747-D2746)</f>
        <v>0.11618163759230628</v>
      </c>
    </row>
    <row r="2748" spans="2:19" x14ac:dyDescent="0.25">
      <c r="B2748" s="3">
        <f t="shared" si="168"/>
        <v>13650</v>
      </c>
      <c r="C2748" s="14">
        <f t="shared" si="169"/>
        <v>227.5</v>
      </c>
      <c r="D2748" s="11">
        <f t="shared" si="170"/>
        <v>1144.8069312992475</v>
      </c>
      <c r="E2748" s="11">
        <f t="shared" si="171"/>
        <v>709.44859570488973</v>
      </c>
      <c r="F2748" s="11">
        <f>L2748</f>
        <v>709.44859570488973</v>
      </c>
      <c r="G2748" s="11">
        <f>P2748</f>
        <v>709.44859570488973</v>
      </c>
      <c r="H2748" s="24">
        <f>H2747+IF(Limit=Oui,MAX(0,K2747),K2747)</f>
        <v>709.44859570488973</v>
      </c>
      <c r="I2748" s="12">
        <f>Cp*RhoP/(J2748*RhoA)*dP/1000*MassivSS</f>
        <v>0.25259041609693478</v>
      </c>
      <c r="J2748" s="24">
        <f>IF(H2748&lt;600,425+0.773*H2748-1.69/1000*H2748^2+2.22/1000^2*H2748^3,IF(H2748&lt;735,666+13002/(738-H2748),IF(H2748&lt;900,545+17820/(H2748-731),650)))</f>
        <v>1121.389159342566</v>
      </c>
      <c r="K2748" s="12">
        <f>LambdaP*MassivSS/(dP/1000)/(J2748*RhoA)/(1+I2748/3)*(D2748-H2748)*DeltaT-(EXP(I2748/10)-1)*(D2748-D2747)</f>
        <v>0.11598946566846209</v>
      </c>
      <c r="L2748" s="24">
        <f>L2747+IF(Limit=Oui,MAX(0,O2747),O2747)</f>
        <v>709.44859570488973</v>
      </c>
      <c r="M2748" s="12">
        <f>Cp*RhoP/(N2748*RhoA)*dP/1000*MassivW</f>
        <v>0.25259041609693478</v>
      </c>
      <c r="N2748" s="24">
        <f>IF(L2748&lt;600,425+0.773*L2748-1.69/1000*L2748^2+2.22/1000^2*L2748^3,IF(L2748&lt;735,666+13002/(738-L2748),IF(L2748&lt;900,545+17820/(L2748-731),650)))</f>
        <v>1121.389159342566</v>
      </c>
      <c r="O2748" s="12">
        <f>LambdaP*MassivW/(dP/1000)/(N2748*RhoA)/(1+M2748/3)*(D2748-L2748)*DeltaT-(EXP(M2748/10)-1)*(D2748-D2747)</f>
        <v>0.11598946566846209</v>
      </c>
      <c r="P2748" s="24">
        <f>P2747+IF(Limit=Oui,MAX(0,S2747),S2747)</f>
        <v>709.44859570488973</v>
      </c>
      <c r="Q2748" s="12">
        <f>Cp*RhoP/(R2748*RhoA)*dP/1000*MassivSI</f>
        <v>0.25259041609693478</v>
      </c>
      <c r="R2748" s="24">
        <f>IF(P2748&lt;600,425+0.773*P2748-1.69/1000*P2748^2+2.22/1000^2*P2748^3,IF(P2748&lt;735,666+13002/(738-P2748),IF(P2748&lt;900,545+17820/(P2748-731),650)))</f>
        <v>1121.389159342566</v>
      </c>
      <c r="S2748" s="12">
        <f>LambdaP*MassivSI/(dP/1000)/(R2748*RhoA)/(1+Q2748/3)*(D2748-P2748)*DeltaT-(EXP(Q2748/10)-1)*(D2748-D2747)</f>
        <v>0.11598946566846209</v>
      </c>
    </row>
    <row r="2749" spans="2:19" x14ac:dyDescent="0.25">
      <c r="B2749" s="3">
        <f t="shared" si="168"/>
        <v>13655</v>
      </c>
      <c r="C2749" s="14">
        <f t="shared" si="169"/>
        <v>227.58333333333334</v>
      </c>
      <c r="D2749" s="11">
        <f t="shared" si="170"/>
        <v>1144.8617744902904</v>
      </c>
      <c r="E2749" s="11">
        <f t="shared" si="171"/>
        <v>709.56458517055819</v>
      </c>
      <c r="F2749" s="11">
        <f>L2749</f>
        <v>709.56458517055819</v>
      </c>
      <c r="G2749" s="11">
        <f>P2749</f>
        <v>709.56458517055819</v>
      </c>
      <c r="H2749" s="24">
        <f>H2748+IF(Limit=Oui,MAX(0,K2748),K2748)</f>
        <v>709.56458517055819</v>
      </c>
      <c r="I2749" s="12">
        <f>Cp*RhoP/(J2749*RhoA)*dP/1000*MassivSS</f>
        <v>0.25217269791531144</v>
      </c>
      <c r="J2749" s="24">
        <f>IF(H2749&lt;600,425+0.773*H2749-1.69/1000*H2749^2+2.22/1000^2*H2749^3,IF(H2749&lt;735,666+13002/(738-H2749),IF(H2749&lt;900,545+17820/(H2749-731),650)))</f>
        <v>1123.2467142817213</v>
      </c>
      <c r="K2749" s="12">
        <f>LambdaP*MassivSS/(dP/1000)/(J2749*RhoA)/(1+I2749/3)*(D2749-H2749)*DeltaT-(EXP(I2749/10)-1)*(D2749-D2748)</f>
        <v>0.11579678240398127</v>
      </c>
      <c r="L2749" s="24">
        <f>L2748+IF(Limit=Oui,MAX(0,O2748),O2748)</f>
        <v>709.56458517055819</v>
      </c>
      <c r="M2749" s="12">
        <f>Cp*RhoP/(N2749*RhoA)*dP/1000*MassivW</f>
        <v>0.25217269791531144</v>
      </c>
      <c r="N2749" s="24">
        <f>IF(L2749&lt;600,425+0.773*L2749-1.69/1000*L2749^2+2.22/1000^2*L2749^3,IF(L2749&lt;735,666+13002/(738-L2749),IF(L2749&lt;900,545+17820/(L2749-731),650)))</f>
        <v>1123.2467142817213</v>
      </c>
      <c r="O2749" s="12">
        <f>LambdaP*MassivW/(dP/1000)/(N2749*RhoA)/(1+M2749/3)*(D2749-L2749)*DeltaT-(EXP(M2749/10)-1)*(D2749-D2748)</f>
        <v>0.11579678240398127</v>
      </c>
      <c r="P2749" s="24">
        <f>P2748+IF(Limit=Oui,MAX(0,S2748),S2748)</f>
        <v>709.56458517055819</v>
      </c>
      <c r="Q2749" s="12">
        <f>Cp*RhoP/(R2749*RhoA)*dP/1000*MassivSI</f>
        <v>0.25217269791531144</v>
      </c>
      <c r="R2749" s="24">
        <f>IF(P2749&lt;600,425+0.773*P2749-1.69/1000*P2749^2+2.22/1000^2*P2749^3,IF(P2749&lt;735,666+13002/(738-P2749),IF(P2749&lt;900,545+17820/(P2749-731),650)))</f>
        <v>1123.2467142817213</v>
      </c>
      <c r="S2749" s="12">
        <f>LambdaP*MassivSI/(dP/1000)/(R2749*RhoA)/(1+Q2749/3)*(D2749-P2749)*DeltaT-(EXP(Q2749/10)-1)*(D2749-D2748)</f>
        <v>0.11579678240398127</v>
      </c>
    </row>
    <row r="2750" spans="2:19" x14ac:dyDescent="0.25">
      <c r="B2750" s="3">
        <f t="shared" si="168"/>
        <v>13660</v>
      </c>
      <c r="C2750" s="14">
        <f t="shared" si="169"/>
        <v>227.66666666666666</v>
      </c>
      <c r="D2750" s="11">
        <f t="shared" si="170"/>
        <v>1144.9165976143036</v>
      </c>
      <c r="E2750" s="11">
        <f t="shared" si="171"/>
        <v>709.68038195296219</v>
      </c>
      <c r="F2750" s="11">
        <f>L2750</f>
        <v>709.68038195296219</v>
      </c>
      <c r="G2750" s="11">
        <f>P2750</f>
        <v>709.68038195296219</v>
      </c>
      <c r="H2750" s="24">
        <f>H2749+IF(Limit=Oui,MAX(0,K2749),K2749)</f>
        <v>709.68038195296219</v>
      </c>
      <c r="I2750" s="12">
        <f>Cp*RhoP/(J2750*RhoA)*dP/1000*MassivSS</f>
        <v>0.25175365324799104</v>
      </c>
      <c r="J2750" s="24">
        <f>IF(H2750&lt;600,425+0.773*H2750-1.69/1000*H2750^2+2.22/1000^2*H2750^3,IF(H2750&lt;735,666+13002/(738-H2750),IF(H2750&lt;900,545+17820/(H2750-731),650)))</f>
        <v>1125.1163616120871</v>
      </c>
      <c r="K2750" s="12">
        <f>LambdaP*MassivSS/(dP/1000)/(J2750*RhoA)/(1+I2750/3)*(D2750-H2750)*DeltaT-(EXP(I2750/10)-1)*(D2750-D2749)</f>
        <v>0.11560358636552263</v>
      </c>
      <c r="L2750" s="24">
        <f>L2749+IF(Limit=Oui,MAX(0,O2749),O2749)</f>
        <v>709.68038195296219</v>
      </c>
      <c r="M2750" s="12">
        <f>Cp*RhoP/(N2750*RhoA)*dP/1000*MassivW</f>
        <v>0.25175365324799104</v>
      </c>
      <c r="N2750" s="24">
        <f>IF(L2750&lt;600,425+0.773*L2750-1.69/1000*L2750^2+2.22/1000^2*L2750^3,IF(L2750&lt;735,666+13002/(738-L2750),IF(L2750&lt;900,545+17820/(L2750-731),650)))</f>
        <v>1125.1163616120871</v>
      </c>
      <c r="O2750" s="12">
        <f>LambdaP*MassivW/(dP/1000)/(N2750*RhoA)/(1+M2750/3)*(D2750-L2750)*DeltaT-(EXP(M2750/10)-1)*(D2750-D2749)</f>
        <v>0.11560358636552263</v>
      </c>
      <c r="P2750" s="24">
        <f>P2749+IF(Limit=Oui,MAX(0,S2749),S2749)</f>
        <v>709.68038195296219</v>
      </c>
      <c r="Q2750" s="12">
        <f>Cp*RhoP/(R2750*RhoA)*dP/1000*MassivSI</f>
        <v>0.25175365324799104</v>
      </c>
      <c r="R2750" s="24">
        <f>IF(P2750&lt;600,425+0.773*P2750-1.69/1000*P2750^2+2.22/1000^2*P2750^3,IF(P2750&lt;735,666+13002/(738-P2750),IF(P2750&lt;900,545+17820/(P2750-731),650)))</f>
        <v>1125.1163616120871</v>
      </c>
      <c r="S2750" s="12">
        <f>LambdaP*MassivSI/(dP/1000)/(R2750*RhoA)/(1+Q2750/3)*(D2750-P2750)*DeltaT-(EXP(Q2750/10)-1)*(D2750-D2749)</f>
        <v>0.11560358636552263</v>
      </c>
    </row>
    <row r="2751" spans="2:19" x14ac:dyDescent="0.25">
      <c r="B2751" s="3">
        <f t="shared" si="168"/>
        <v>13665</v>
      </c>
      <c r="C2751" s="14">
        <f t="shared" si="169"/>
        <v>227.75</v>
      </c>
      <c r="D2751" s="11">
        <f t="shared" si="170"/>
        <v>1144.9714006859667</v>
      </c>
      <c r="E2751" s="11">
        <f t="shared" si="171"/>
        <v>709.79598553932772</v>
      </c>
      <c r="F2751" s="11">
        <f>L2751</f>
        <v>709.79598553932772</v>
      </c>
      <c r="G2751" s="11">
        <f>P2751</f>
        <v>709.79598553932772</v>
      </c>
      <c r="H2751" s="24">
        <f>H2750+IF(Limit=Oui,MAX(0,K2750),K2750)</f>
        <v>709.79598553932772</v>
      </c>
      <c r="I2751" s="12">
        <f>Cp*RhoP/(J2751*RhoA)*dP/1000*MassivSS</f>
        <v>0.25133327938427563</v>
      </c>
      <c r="J2751" s="24">
        <f>IF(H2751&lt;600,425+0.773*H2751-1.69/1000*H2751^2+2.22/1000^2*H2751^3,IF(H2751&lt;735,666+13002/(738-H2751),IF(H2751&lt;900,545+17820/(H2751-731),650)))</f>
        <v>1126.9982035759485</v>
      </c>
      <c r="K2751" s="12">
        <f>LambdaP*MassivSS/(dP/1000)/(J2751*RhoA)/(1+I2751/3)*(D2751-H2751)*DeltaT-(EXP(I2751/10)-1)*(D2751-D2750)</f>
        <v>0.11540987612791059</v>
      </c>
      <c r="L2751" s="24">
        <f>L2750+IF(Limit=Oui,MAX(0,O2750),O2750)</f>
        <v>709.79598553932772</v>
      </c>
      <c r="M2751" s="12">
        <f>Cp*RhoP/(N2751*RhoA)*dP/1000*MassivW</f>
        <v>0.25133327938427563</v>
      </c>
      <c r="N2751" s="24">
        <f>IF(L2751&lt;600,425+0.773*L2751-1.69/1000*L2751^2+2.22/1000^2*L2751^3,IF(L2751&lt;735,666+13002/(738-L2751),IF(L2751&lt;900,545+17820/(L2751-731),650)))</f>
        <v>1126.9982035759485</v>
      </c>
      <c r="O2751" s="12">
        <f>LambdaP*MassivW/(dP/1000)/(N2751*RhoA)/(1+M2751/3)*(D2751-L2751)*DeltaT-(EXP(M2751/10)-1)*(D2751-D2750)</f>
        <v>0.11540987612791059</v>
      </c>
      <c r="P2751" s="24">
        <f>P2750+IF(Limit=Oui,MAX(0,S2750),S2750)</f>
        <v>709.79598553932772</v>
      </c>
      <c r="Q2751" s="12">
        <f>Cp*RhoP/(R2751*RhoA)*dP/1000*MassivSI</f>
        <v>0.25133327938427563</v>
      </c>
      <c r="R2751" s="24">
        <f>IF(P2751&lt;600,425+0.773*P2751-1.69/1000*P2751^2+2.22/1000^2*P2751^3,IF(P2751&lt;735,666+13002/(738-P2751),IF(P2751&lt;900,545+17820/(P2751-731),650)))</f>
        <v>1126.9982035759485</v>
      </c>
      <c r="S2751" s="12">
        <f>LambdaP*MassivSI/(dP/1000)/(R2751*RhoA)/(1+Q2751/3)*(D2751-P2751)*DeltaT-(EXP(Q2751/10)-1)*(D2751-D2750)</f>
        <v>0.11540987612791059</v>
      </c>
    </row>
    <row r="2752" spans="2:19" x14ac:dyDescent="0.25">
      <c r="B2752" s="3">
        <f t="shared" si="168"/>
        <v>13670</v>
      </c>
      <c r="C2752" s="14">
        <f t="shared" si="169"/>
        <v>227.83333333333334</v>
      </c>
      <c r="D2752" s="11">
        <f t="shared" si="170"/>
        <v>1145.0261837199432</v>
      </c>
      <c r="E2752" s="11">
        <f t="shared" si="171"/>
        <v>709.91139541545567</v>
      </c>
      <c r="F2752" s="11">
        <f>L2752</f>
        <v>709.91139541545567</v>
      </c>
      <c r="G2752" s="11">
        <f>P2752</f>
        <v>709.91139541545567</v>
      </c>
      <c r="H2752" s="24">
        <f>H2751+IF(Limit=Oui,MAX(0,K2751),K2751)</f>
        <v>709.91139541545567</v>
      </c>
      <c r="I2752" s="12">
        <f>Cp*RhoP/(J2752*RhoA)*dP/1000*MassivSS</f>
        <v>0.25091157364278105</v>
      </c>
      <c r="J2752" s="24">
        <f>IF(H2752&lt;600,425+0.773*H2752-1.69/1000*H2752^2+2.22/1000^2*H2752^3,IF(H2752&lt;735,666+13002/(738-H2752),IF(H2752&lt;900,545+17820/(H2752-731),650)))</f>
        <v>1128.8923434364665</v>
      </c>
      <c r="K2752" s="12">
        <f>LambdaP*MassivSS/(dP/1000)/(J2752*RhoA)/(1+I2752/3)*(D2752-H2752)*DeltaT-(EXP(I2752/10)-1)*(D2752-D2751)</f>
        <v>0.1152156502743517</v>
      </c>
      <c r="L2752" s="24">
        <f>L2751+IF(Limit=Oui,MAX(0,O2751),O2751)</f>
        <v>709.91139541545567</v>
      </c>
      <c r="M2752" s="12">
        <f>Cp*RhoP/(N2752*RhoA)*dP/1000*MassivW</f>
        <v>0.25091157364278105</v>
      </c>
      <c r="N2752" s="24">
        <f>IF(L2752&lt;600,425+0.773*L2752-1.69/1000*L2752^2+2.22/1000^2*L2752^3,IF(L2752&lt;735,666+13002/(738-L2752),IF(L2752&lt;900,545+17820/(L2752-731),650)))</f>
        <v>1128.8923434364665</v>
      </c>
      <c r="O2752" s="12">
        <f>LambdaP*MassivW/(dP/1000)/(N2752*RhoA)/(1+M2752/3)*(D2752-L2752)*DeltaT-(EXP(M2752/10)-1)*(D2752-D2751)</f>
        <v>0.1152156502743517</v>
      </c>
      <c r="P2752" s="24">
        <f>P2751+IF(Limit=Oui,MAX(0,S2751),S2751)</f>
        <v>709.91139541545567</v>
      </c>
      <c r="Q2752" s="12">
        <f>Cp*RhoP/(R2752*RhoA)*dP/1000*MassivSI</f>
        <v>0.25091157364278105</v>
      </c>
      <c r="R2752" s="24">
        <f>IF(P2752&lt;600,425+0.773*P2752-1.69/1000*P2752^2+2.22/1000^2*P2752^3,IF(P2752&lt;735,666+13002/(738-P2752),IF(P2752&lt;900,545+17820/(P2752-731),650)))</f>
        <v>1128.8923434364665</v>
      </c>
      <c r="S2752" s="12">
        <f>LambdaP*MassivSI/(dP/1000)/(R2752*RhoA)/(1+Q2752/3)*(D2752-P2752)*DeltaT-(EXP(Q2752/10)-1)*(D2752-D2751)</f>
        <v>0.1152156502743517</v>
      </c>
    </row>
    <row r="2753" spans="2:19" x14ac:dyDescent="0.25">
      <c r="B2753" s="3">
        <f t="shared" si="168"/>
        <v>13675</v>
      </c>
      <c r="C2753" s="14">
        <f t="shared" si="169"/>
        <v>227.91666666666666</v>
      </c>
      <c r="D2753" s="11">
        <f t="shared" si="170"/>
        <v>1145.0809467308807</v>
      </c>
      <c r="E2753" s="11">
        <f t="shared" si="171"/>
        <v>710.02661106572998</v>
      </c>
      <c r="F2753" s="11">
        <f>L2753</f>
        <v>710.02661106572998</v>
      </c>
      <c r="G2753" s="11">
        <f>P2753</f>
        <v>710.02661106572998</v>
      </c>
      <c r="H2753" s="24">
        <f>H2752+IF(Limit=Oui,MAX(0,K2752),K2752)</f>
        <v>710.02661106572998</v>
      </c>
      <c r="I2753" s="12">
        <f>Cp*RhoP/(J2753*RhoA)*dP/1000*MassivSS</f>
        <v>0.25048853337207982</v>
      </c>
      <c r="J2753" s="24">
        <f>IF(H2753&lt;600,425+0.773*H2753-1.69/1000*H2753^2+2.22/1000^2*H2753^3,IF(H2753&lt;735,666+13002/(738-H2753),IF(H2753&lt;900,545+17820/(H2753-731),650)))</f>
        <v>1130.7988854890345</v>
      </c>
      <c r="K2753" s="12">
        <f>LambdaP*MassivSS/(dP/1000)/(J2753*RhoA)/(1+I2753/3)*(D2753-H2753)*DeltaT-(EXP(I2753/10)-1)*(D2753-D2752)</f>
        <v>0.11502090739666679</v>
      </c>
      <c r="L2753" s="24">
        <f>L2752+IF(Limit=Oui,MAX(0,O2752),O2752)</f>
        <v>710.02661106572998</v>
      </c>
      <c r="M2753" s="12">
        <f>Cp*RhoP/(N2753*RhoA)*dP/1000*MassivW</f>
        <v>0.25048853337207982</v>
      </c>
      <c r="N2753" s="24">
        <f>IF(L2753&lt;600,425+0.773*L2753-1.69/1000*L2753^2+2.22/1000^2*L2753^3,IF(L2753&lt;735,666+13002/(738-L2753),IF(L2753&lt;900,545+17820/(L2753-731),650)))</f>
        <v>1130.7988854890345</v>
      </c>
      <c r="O2753" s="12">
        <f>LambdaP*MassivW/(dP/1000)/(N2753*RhoA)/(1+M2753/3)*(D2753-L2753)*DeltaT-(EXP(M2753/10)-1)*(D2753-D2752)</f>
        <v>0.11502090739666679</v>
      </c>
      <c r="P2753" s="24">
        <f>P2752+IF(Limit=Oui,MAX(0,S2752),S2752)</f>
        <v>710.02661106572998</v>
      </c>
      <c r="Q2753" s="12">
        <f>Cp*RhoP/(R2753*RhoA)*dP/1000*MassivSI</f>
        <v>0.25048853337207982</v>
      </c>
      <c r="R2753" s="24">
        <f>IF(P2753&lt;600,425+0.773*P2753-1.69/1000*P2753^2+2.22/1000^2*P2753^3,IF(P2753&lt;735,666+13002/(738-P2753),IF(P2753&lt;900,545+17820/(P2753-731),650)))</f>
        <v>1130.7988854890345</v>
      </c>
      <c r="S2753" s="12">
        <f>LambdaP*MassivSI/(dP/1000)/(R2753*RhoA)/(1+Q2753/3)*(D2753-P2753)*DeltaT-(EXP(Q2753/10)-1)*(D2753-D2752)</f>
        <v>0.11502090739666679</v>
      </c>
    </row>
    <row r="2754" spans="2:19" x14ac:dyDescent="0.25">
      <c r="B2754" s="3">
        <f t="shared" si="168"/>
        <v>13680</v>
      </c>
      <c r="C2754" s="14">
        <f t="shared" si="169"/>
        <v>228</v>
      </c>
      <c r="D2754" s="11">
        <f t="shared" si="170"/>
        <v>1145.1356897334101</v>
      </c>
      <c r="E2754" s="11">
        <f t="shared" si="171"/>
        <v>710.14163197312666</v>
      </c>
      <c r="F2754" s="11">
        <f>L2754</f>
        <v>710.14163197312666</v>
      </c>
      <c r="G2754" s="11">
        <f>P2754</f>
        <v>710.14163197312666</v>
      </c>
      <c r="H2754" s="24">
        <f>H2753+IF(Limit=Oui,MAX(0,K2753),K2753)</f>
        <v>710.14163197312666</v>
      </c>
      <c r="I2754" s="12">
        <f>Cp*RhoP/(J2754*RhoA)*dP/1000*MassivSS</f>
        <v>0.25006415595134895</v>
      </c>
      <c r="J2754" s="24">
        <f>IF(H2754&lt;600,425+0.773*H2754-1.69/1000*H2754^2+2.22/1000^2*H2754^3,IF(H2754&lt;735,666+13002/(738-H2754),IF(H2754&lt;900,545+17820/(H2754-731),650)))</f>
        <v>1132.7179350727843</v>
      </c>
      <c r="K2754" s="12">
        <f>LambdaP*MassivSS/(dP/1000)/(J2754*RhoA)/(1+I2754/3)*(D2754-H2754)*DeltaT-(EXP(I2754/10)-1)*(D2754-D2753)</f>
        <v>0.11482564609558303</v>
      </c>
      <c r="L2754" s="24">
        <f>L2753+IF(Limit=Oui,MAX(0,O2753),O2753)</f>
        <v>710.14163197312666</v>
      </c>
      <c r="M2754" s="12">
        <f>Cp*RhoP/(N2754*RhoA)*dP/1000*MassivW</f>
        <v>0.25006415595134895</v>
      </c>
      <c r="N2754" s="24">
        <f>IF(L2754&lt;600,425+0.773*L2754-1.69/1000*L2754^2+2.22/1000^2*L2754^3,IF(L2754&lt;735,666+13002/(738-L2754),IF(L2754&lt;900,545+17820/(L2754-731),650)))</f>
        <v>1132.7179350727843</v>
      </c>
      <c r="O2754" s="12">
        <f>LambdaP*MassivW/(dP/1000)/(N2754*RhoA)/(1+M2754/3)*(D2754-L2754)*DeltaT-(EXP(M2754/10)-1)*(D2754-D2753)</f>
        <v>0.11482564609558303</v>
      </c>
      <c r="P2754" s="24">
        <f>P2753+IF(Limit=Oui,MAX(0,S2753),S2753)</f>
        <v>710.14163197312666</v>
      </c>
      <c r="Q2754" s="12">
        <f>Cp*RhoP/(R2754*RhoA)*dP/1000*MassivSI</f>
        <v>0.25006415595134895</v>
      </c>
      <c r="R2754" s="24">
        <f>IF(P2754&lt;600,425+0.773*P2754-1.69/1000*P2754^2+2.22/1000^2*P2754^3,IF(P2754&lt;735,666+13002/(738-P2754),IF(P2754&lt;900,545+17820/(P2754-731),650)))</f>
        <v>1132.7179350727843</v>
      </c>
      <c r="S2754" s="12">
        <f>LambdaP*MassivSI/(dP/1000)/(R2754*RhoA)/(1+Q2754/3)*(D2754-P2754)*DeltaT-(EXP(Q2754/10)-1)*(D2754-D2753)</f>
        <v>0.11482564609558303</v>
      </c>
    </row>
    <row r="2755" spans="2:19" x14ac:dyDescent="0.25">
      <c r="B2755" s="3">
        <f t="shared" si="168"/>
        <v>13685</v>
      </c>
      <c r="C2755" s="14">
        <f t="shared" si="169"/>
        <v>228.08333333333334</v>
      </c>
      <c r="D2755" s="11">
        <f t="shared" si="170"/>
        <v>1145.1904127421471</v>
      </c>
      <c r="E2755" s="11">
        <f t="shared" si="171"/>
        <v>710.25645761922226</v>
      </c>
      <c r="F2755" s="11">
        <f>L2755</f>
        <v>710.25645761922226</v>
      </c>
      <c r="G2755" s="11">
        <f>P2755</f>
        <v>710.25645761922226</v>
      </c>
      <c r="H2755" s="24">
        <f>H2754+IF(Limit=Oui,MAX(0,K2754),K2754)</f>
        <v>710.25645761922226</v>
      </c>
      <c r="I2755" s="12">
        <f>Cp*RhoP/(J2755*RhoA)*dP/1000*MassivSS</f>
        <v>0.24963843879102923</v>
      </c>
      <c r="J2755" s="24">
        <f>IF(H2755&lt;600,425+0.773*H2755-1.69/1000*H2755^2+2.22/1000^2*H2755^3,IF(H2755&lt;735,666+13002/(738-H2755),IF(H2755&lt;900,545+17820/(H2755-731),650)))</f>
        <v>1134.6495985822094</v>
      </c>
      <c r="K2755" s="12">
        <f>LambdaP*MassivSS/(dP/1000)/(J2755*RhoA)/(1+I2755/3)*(D2755-H2755)*DeltaT-(EXP(I2755/10)-1)*(D2755-D2754)</f>
        <v>0.11462986498093904</v>
      </c>
      <c r="L2755" s="24">
        <f>L2754+IF(Limit=Oui,MAX(0,O2754),O2754)</f>
        <v>710.25645761922226</v>
      </c>
      <c r="M2755" s="12">
        <f>Cp*RhoP/(N2755*RhoA)*dP/1000*MassivW</f>
        <v>0.24963843879102923</v>
      </c>
      <c r="N2755" s="24">
        <f>IF(L2755&lt;600,425+0.773*L2755-1.69/1000*L2755^2+2.22/1000^2*L2755^3,IF(L2755&lt;735,666+13002/(738-L2755),IF(L2755&lt;900,545+17820/(L2755-731),650)))</f>
        <v>1134.6495985822094</v>
      </c>
      <c r="O2755" s="12">
        <f>LambdaP*MassivW/(dP/1000)/(N2755*RhoA)/(1+M2755/3)*(D2755-L2755)*DeltaT-(EXP(M2755/10)-1)*(D2755-D2754)</f>
        <v>0.11462986498093904</v>
      </c>
      <c r="P2755" s="24">
        <f>P2754+IF(Limit=Oui,MAX(0,S2754),S2754)</f>
        <v>710.25645761922226</v>
      </c>
      <c r="Q2755" s="12">
        <f>Cp*RhoP/(R2755*RhoA)*dP/1000*MassivSI</f>
        <v>0.24963843879102923</v>
      </c>
      <c r="R2755" s="24">
        <f>IF(P2755&lt;600,425+0.773*P2755-1.69/1000*P2755^2+2.22/1000^2*P2755^3,IF(P2755&lt;735,666+13002/(738-P2755),IF(P2755&lt;900,545+17820/(P2755-731),650)))</f>
        <v>1134.6495985822094</v>
      </c>
      <c r="S2755" s="12">
        <f>LambdaP*MassivSI/(dP/1000)/(R2755*RhoA)/(1+Q2755/3)*(D2755-P2755)*DeltaT-(EXP(Q2755/10)-1)*(D2755-D2754)</f>
        <v>0.11462986498093904</v>
      </c>
    </row>
    <row r="2756" spans="2:19" x14ac:dyDescent="0.25">
      <c r="B2756" s="3">
        <f t="shared" si="168"/>
        <v>13690</v>
      </c>
      <c r="C2756" s="14">
        <f t="shared" si="169"/>
        <v>228.16666666666666</v>
      </c>
      <c r="D2756" s="11">
        <f t="shared" si="170"/>
        <v>1145.2451157716912</v>
      </c>
      <c r="E2756" s="11">
        <f t="shared" si="171"/>
        <v>710.37108748420314</v>
      </c>
      <c r="F2756" s="11">
        <f>L2756</f>
        <v>710.37108748420314</v>
      </c>
      <c r="G2756" s="11">
        <f>P2756</f>
        <v>710.37108748420314</v>
      </c>
      <c r="H2756" s="24">
        <f>H2755+IF(Limit=Oui,MAX(0,K2755),K2755)</f>
        <v>710.37108748420314</v>
      </c>
      <c r="I2756" s="12">
        <f>Cp*RhoP/(J2756*RhoA)*dP/1000*MassivSS</f>
        <v>0.24921137933348819</v>
      </c>
      <c r="J2756" s="24">
        <f>IF(H2756&lt;600,425+0.773*H2756-1.69/1000*H2756^2+2.22/1000^2*H2756^3,IF(H2756&lt;735,666+13002/(738-H2756),IF(H2756&lt;900,545+17820/(H2756-731),650)))</f>
        <v>1136.5939834789406</v>
      </c>
      <c r="K2756" s="12">
        <f>LambdaP*MassivSS/(dP/1000)/(J2756*RhoA)/(1+I2756/3)*(D2756-H2756)*DeltaT-(EXP(I2756/10)-1)*(D2756-D2755)</f>
        <v>0.11443356267198963</v>
      </c>
      <c r="L2756" s="24">
        <f>L2755+IF(Limit=Oui,MAX(0,O2755),O2755)</f>
        <v>710.37108748420314</v>
      </c>
      <c r="M2756" s="12">
        <f>Cp*RhoP/(N2756*RhoA)*dP/1000*MassivW</f>
        <v>0.24921137933348819</v>
      </c>
      <c r="N2756" s="24">
        <f>IF(L2756&lt;600,425+0.773*L2756-1.69/1000*L2756^2+2.22/1000^2*L2756^3,IF(L2756&lt;735,666+13002/(738-L2756),IF(L2756&lt;900,545+17820/(L2756-731),650)))</f>
        <v>1136.5939834789406</v>
      </c>
      <c r="O2756" s="12">
        <f>LambdaP*MassivW/(dP/1000)/(N2756*RhoA)/(1+M2756/3)*(D2756-L2756)*DeltaT-(EXP(M2756/10)-1)*(D2756-D2755)</f>
        <v>0.11443356267198963</v>
      </c>
      <c r="P2756" s="24">
        <f>P2755+IF(Limit=Oui,MAX(0,S2755),S2755)</f>
        <v>710.37108748420314</v>
      </c>
      <c r="Q2756" s="12">
        <f>Cp*RhoP/(R2756*RhoA)*dP/1000*MassivSI</f>
        <v>0.24921137933348819</v>
      </c>
      <c r="R2756" s="24">
        <f>IF(P2756&lt;600,425+0.773*P2756-1.69/1000*P2756^2+2.22/1000^2*P2756^3,IF(P2756&lt;735,666+13002/(738-P2756),IF(P2756&lt;900,545+17820/(P2756-731),650)))</f>
        <v>1136.5939834789406</v>
      </c>
      <c r="S2756" s="12">
        <f>LambdaP*MassivSI/(dP/1000)/(R2756*RhoA)/(1+Q2756/3)*(D2756-P2756)*DeltaT-(EXP(Q2756/10)-1)*(D2756-D2755)</f>
        <v>0.11443356267198963</v>
      </c>
    </row>
    <row r="2757" spans="2:19" x14ac:dyDescent="0.25">
      <c r="B2757" s="3">
        <f t="shared" si="168"/>
        <v>13695</v>
      </c>
      <c r="C2757" s="14">
        <f t="shared" si="169"/>
        <v>228.25</v>
      </c>
      <c r="D2757" s="11">
        <f t="shared" si="170"/>
        <v>1145.2997988366253</v>
      </c>
      <c r="E2757" s="11">
        <f t="shared" si="171"/>
        <v>710.48552104687508</v>
      </c>
      <c r="F2757" s="11">
        <f>L2757</f>
        <v>710.48552104687508</v>
      </c>
      <c r="G2757" s="11">
        <f>P2757</f>
        <v>710.48552104687508</v>
      </c>
      <c r="H2757" s="24">
        <f>H2756+IF(Limit=Oui,MAX(0,K2756),K2756)</f>
        <v>710.48552104687508</v>
      </c>
      <c r="I2757" s="12">
        <f>Cp*RhoP/(J2757*RhoA)*dP/1000*MassivSS</f>
        <v>0.24878297505369221</v>
      </c>
      <c r="J2757" s="24">
        <f>IF(H2757&lt;600,425+0.773*H2757-1.69/1000*H2757^2+2.22/1000^2*H2757^3,IF(H2757&lt;735,666+13002/(738-H2757),IF(H2757&lt;900,545+17820/(H2757-731),650)))</f>
        <v>1138.5511983036595</v>
      </c>
      <c r="K2757" s="12">
        <f>LambdaP*MassivSS/(dP/1000)/(J2757*RhoA)/(1+I2757/3)*(D2757-H2757)*DeltaT-(EXP(I2757/10)-1)*(D2757-D2756)</f>
        <v>0.11423673779765683</v>
      </c>
      <c r="L2757" s="24">
        <f>L2756+IF(Limit=Oui,MAX(0,O2756),O2756)</f>
        <v>710.48552104687508</v>
      </c>
      <c r="M2757" s="12">
        <f>Cp*RhoP/(N2757*RhoA)*dP/1000*MassivW</f>
        <v>0.24878297505369221</v>
      </c>
      <c r="N2757" s="24">
        <f>IF(L2757&lt;600,425+0.773*L2757-1.69/1000*L2757^2+2.22/1000^2*L2757^3,IF(L2757&lt;735,666+13002/(738-L2757),IF(L2757&lt;900,545+17820/(L2757-731),650)))</f>
        <v>1138.5511983036595</v>
      </c>
      <c r="O2757" s="12">
        <f>LambdaP*MassivW/(dP/1000)/(N2757*RhoA)/(1+M2757/3)*(D2757-L2757)*DeltaT-(EXP(M2757/10)-1)*(D2757-D2756)</f>
        <v>0.11423673779765683</v>
      </c>
      <c r="P2757" s="24">
        <f>P2756+IF(Limit=Oui,MAX(0,S2756),S2756)</f>
        <v>710.48552104687508</v>
      </c>
      <c r="Q2757" s="12">
        <f>Cp*RhoP/(R2757*RhoA)*dP/1000*MassivSI</f>
        <v>0.24878297505369221</v>
      </c>
      <c r="R2757" s="24">
        <f>IF(P2757&lt;600,425+0.773*P2757-1.69/1000*P2757^2+2.22/1000^2*P2757^3,IF(P2757&lt;735,666+13002/(738-P2757),IF(P2757&lt;900,545+17820/(P2757-731),650)))</f>
        <v>1138.5511983036595</v>
      </c>
      <c r="S2757" s="12">
        <f>LambdaP*MassivSI/(dP/1000)/(R2757*RhoA)/(1+Q2757/3)*(D2757-P2757)*DeltaT-(EXP(Q2757/10)-1)*(D2757-D2756)</f>
        <v>0.11423673779765683</v>
      </c>
    </row>
    <row r="2758" spans="2:19" x14ac:dyDescent="0.25">
      <c r="B2758" s="3">
        <f t="shared" si="168"/>
        <v>13700</v>
      </c>
      <c r="C2758" s="14">
        <f t="shared" si="169"/>
        <v>228.33333333333334</v>
      </c>
      <c r="D2758" s="11">
        <f t="shared" si="170"/>
        <v>1145.3544619515174</v>
      </c>
      <c r="E2758" s="11">
        <f t="shared" si="171"/>
        <v>710.59975778467276</v>
      </c>
      <c r="F2758" s="11">
        <f>L2758</f>
        <v>710.59975778467276</v>
      </c>
      <c r="G2758" s="11">
        <f>P2758</f>
        <v>710.59975778467276</v>
      </c>
      <c r="H2758" s="24">
        <f>H2757+IF(Limit=Oui,MAX(0,K2757),K2757)</f>
        <v>710.59975778467276</v>
      </c>
      <c r="I2758" s="12">
        <f>Cp*RhoP/(J2758*RhoA)*dP/1000*MassivSS</f>
        <v>0.2483532234598855</v>
      </c>
      <c r="J2758" s="24">
        <f>IF(H2758&lt;600,425+0.773*H2758-1.69/1000*H2758^2+2.22/1000^2*H2758^3,IF(H2758&lt;735,666+13002/(738-H2758),IF(H2758&lt;900,545+17820/(H2758-731),650)))</f>
        <v>1140.5213526881489</v>
      </c>
      <c r="K2758" s="12">
        <f>LambdaP*MassivSS/(dP/1000)/(J2758*RhoA)/(1+I2758/3)*(D2758-H2758)*DeltaT-(EXP(I2758/10)-1)*(D2758-D2757)</f>
        <v>0.11403938899676221</v>
      </c>
      <c r="L2758" s="24">
        <f>L2757+IF(Limit=Oui,MAX(0,O2757),O2757)</f>
        <v>710.59975778467276</v>
      </c>
      <c r="M2758" s="12">
        <f>Cp*RhoP/(N2758*RhoA)*dP/1000*MassivW</f>
        <v>0.2483532234598855</v>
      </c>
      <c r="N2758" s="24">
        <f>IF(L2758&lt;600,425+0.773*L2758-1.69/1000*L2758^2+2.22/1000^2*L2758^3,IF(L2758&lt;735,666+13002/(738-L2758),IF(L2758&lt;900,545+17820/(L2758-731),650)))</f>
        <v>1140.5213526881489</v>
      </c>
      <c r="O2758" s="12">
        <f>LambdaP*MassivW/(dP/1000)/(N2758*RhoA)/(1+M2758/3)*(D2758-L2758)*DeltaT-(EXP(M2758/10)-1)*(D2758-D2757)</f>
        <v>0.11403938899676221</v>
      </c>
      <c r="P2758" s="24">
        <f>P2757+IF(Limit=Oui,MAX(0,S2757),S2757)</f>
        <v>710.59975778467276</v>
      </c>
      <c r="Q2758" s="12">
        <f>Cp*RhoP/(R2758*RhoA)*dP/1000*MassivSI</f>
        <v>0.2483532234598855</v>
      </c>
      <c r="R2758" s="24">
        <f>IF(P2758&lt;600,425+0.773*P2758-1.69/1000*P2758^2+2.22/1000^2*P2758^3,IF(P2758&lt;735,666+13002/(738-P2758),IF(P2758&lt;900,545+17820/(P2758-731),650)))</f>
        <v>1140.5213526881489</v>
      </c>
      <c r="S2758" s="12">
        <f>LambdaP*MassivSI/(dP/1000)/(R2758*RhoA)/(1+Q2758/3)*(D2758-P2758)*DeltaT-(EXP(Q2758/10)-1)*(D2758-D2757)</f>
        <v>0.11403938899676221</v>
      </c>
    </row>
    <row r="2759" spans="2:19" x14ac:dyDescent="0.25">
      <c r="B2759" s="3">
        <f t="shared" si="168"/>
        <v>13705</v>
      </c>
      <c r="C2759" s="14">
        <f t="shared" si="169"/>
        <v>228.41666666666666</v>
      </c>
      <c r="D2759" s="11">
        <f t="shared" si="170"/>
        <v>1145.4091051309181</v>
      </c>
      <c r="E2759" s="11">
        <f t="shared" si="171"/>
        <v>710.71379717366949</v>
      </c>
      <c r="F2759" s="11">
        <f>L2759</f>
        <v>710.71379717366949</v>
      </c>
      <c r="G2759" s="11">
        <f>P2759</f>
        <v>710.71379717366949</v>
      </c>
      <c r="H2759" s="24">
        <f>H2758+IF(Limit=Oui,MAX(0,K2758),K2758)</f>
        <v>710.71379717366949</v>
      </c>
      <c r="I2759" s="12">
        <f>Cp*RhoP/(J2759*RhoA)*dP/1000*MassivSS</f>
        <v>0.24792212209427833</v>
      </c>
      <c r="J2759" s="24">
        <f>IF(H2759&lt;600,425+0.773*H2759-1.69/1000*H2759^2+2.22/1000^2*H2759^3,IF(H2759&lt;735,666+13002/(738-H2759),IF(H2759&lt;900,545+17820/(H2759-731),650)))</f>
        <v>1142.5045573674836</v>
      </c>
      <c r="K2759" s="12">
        <f>LambdaP*MassivSS/(dP/1000)/(J2759*RhoA)/(1+I2759/3)*(D2759-H2759)*DeltaT-(EXP(I2759/10)-1)*(D2759-D2758)</f>
        <v>0.11384151491837098</v>
      </c>
      <c r="L2759" s="24">
        <f>L2758+IF(Limit=Oui,MAX(0,O2758),O2758)</f>
        <v>710.71379717366949</v>
      </c>
      <c r="M2759" s="12">
        <f>Cp*RhoP/(N2759*RhoA)*dP/1000*MassivW</f>
        <v>0.24792212209427833</v>
      </c>
      <c r="N2759" s="24">
        <f>IF(L2759&lt;600,425+0.773*L2759-1.69/1000*L2759^2+2.22/1000^2*L2759^3,IF(L2759&lt;735,666+13002/(738-L2759),IF(L2759&lt;900,545+17820/(L2759-731),650)))</f>
        <v>1142.5045573674836</v>
      </c>
      <c r="O2759" s="12">
        <f>LambdaP*MassivW/(dP/1000)/(N2759*RhoA)/(1+M2759/3)*(D2759-L2759)*DeltaT-(EXP(M2759/10)-1)*(D2759-D2758)</f>
        <v>0.11384151491837098</v>
      </c>
      <c r="P2759" s="24">
        <f>P2758+IF(Limit=Oui,MAX(0,S2758),S2758)</f>
        <v>710.71379717366949</v>
      </c>
      <c r="Q2759" s="12">
        <f>Cp*RhoP/(R2759*RhoA)*dP/1000*MassivSI</f>
        <v>0.24792212209427833</v>
      </c>
      <c r="R2759" s="24">
        <f>IF(P2759&lt;600,425+0.773*P2759-1.69/1000*P2759^2+2.22/1000^2*P2759^3,IF(P2759&lt;735,666+13002/(738-P2759),IF(P2759&lt;900,545+17820/(P2759-731),650)))</f>
        <v>1142.5045573674836</v>
      </c>
      <c r="S2759" s="12">
        <f>LambdaP*MassivSI/(dP/1000)/(R2759*RhoA)/(1+Q2759/3)*(D2759-P2759)*DeltaT-(EXP(Q2759/10)-1)*(D2759-D2758)</f>
        <v>0.11384151491837098</v>
      </c>
    </row>
    <row r="2760" spans="2:19" x14ac:dyDescent="0.25">
      <c r="B2760" s="3">
        <f t="shared" si="168"/>
        <v>13710</v>
      </c>
      <c r="C2760" s="14">
        <f t="shared" si="169"/>
        <v>228.5</v>
      </c>
      <c r="D2760" s="11">
        <f t="shared" si="170"/>
        <v>1145.4637283893637</v>
      </c>
      <c r="E2760" s="11">
        <f t="shared" si="171"/>
        <v>710.82763868858785</v>
      </c>
      <c r="F2760" s="11">
        <f>L2760</f>
        <v>710.82763868858785</v>
      </c>
      <c r="G2760" s="11">
        <f>P2760</f>
        <v>710.82763868858785</v>
      </c>
      <c r="H2760" s="24">
        <f>H2759+IF(Limit=Oui,MAX(0,K2759),K2759)</f>
        <v>710.82763868858785</v>
      </c>
      <c r="I2760" s="12">
        <f>Cp*RhoP/(J2760*RhoA)*dP/1000*MassivSS</f>
        <v>0.24748966853373941</v>
      </c>
      <c r="J2760" s="24">
        <f>IF(H2760&lt;600,425+0.773*H2760-1.69/1000*H2760^2+2.22/1000^2*H2760^3,IF(H2760&lt;735,666+13002/(738-H2760),IF(H2760&lt;900,545+17820/(H2760-731),650)))</f>
        <v>1144.5009241923806</v>
      </c>
      <c r="K2760" s="12">
        <f>LambdaP*MassivSS/(dP/1000)/(J2760*RhoA)/(1+I2760/3)*(D2760-H2760)*DeltaT-(EXP(I2760/10)-1)*(D2760-D2759)</f>
        <v>0.11364311422195643</v>
      </c>
      <c r="L2760" s="24">
        <f>L2759+IF(Limit=Oui,MAX(0,O2759),O2759)</f>
        <v>710.82763868858785</v>
      </c>
      <c r="M2760" s="12">
        <f>Cp*RhoP/(N2760*RhoA)*dP/1000*MassivW</f>
        <v>0.24748966853373941</v>
      </c>
      <c r="N2760" s="24">
        <f>IF(L2760&lt;600,425+0.773*L2760-1.69/1000*L2760^2+2.22/1000^2*L2760^3,IF(L2760&lt;735,666+13002/(738-L2760),IF(L2760&lt;900,545+17820/(L2760-731),650)))</f>
        <v>1144.5009241923806</v>
      </c>
      <c r="O2760" s="12">
        <f>LambdaP*MassivW/(dP/1000)/(N2760*RhoA)/(1+M2760/3)*(D2760-L2760)*DeltaT-(EXP(M2760/10)-1)*(D2760-D2759)</f>
        <v>0.11364311422195643</v>
      </c>
      <c r="P2760" s="24">
        <f>P2759+IF(Limit=Oui,MAX(0,S2759),S2759)</f>
        <v>710.82763868858785</v>
      </c>
      <c r="Q2760" s="12">
        <f>Cp*RhoP/(R2760*RhoA)*dP/1000*MassivSI</f>
        <v>0.24748966853373941</v>
      </c>
      <c r="R2760" s="24">
        <f>IF(P2760&lt;600,425+0.773*P2760-1.69/1000*P2760^2+2.22/1000^2*P2760^3,IF(P2760&lt;735,666+13002/(738-P2760),IF(P2760&lt;900,545+17820/(P2760-731),650)))</f>
        <v>1144.5009241923806</v>
      </c>
      <c r="S2760" s="12">
        <f>LambdaP*MassivSI/(dP/1000)/(R2760*RhoA)/(1+Q2760/3)*(D2760-P2760)*DeltaT-(EXP(Q2760/10)-1)*(D2760-D2759)</f>
        <v>0.11364311422195643</v>
      </c>
    </row>
    <row r="2761" spans="2:19" x14ac:dyDescent="0.25">
      <c r="B2761" s="3">
        <f t="shared" si="168"/>
        <v>13715</v>
      </c>
      <c r="C2761" s="14">
        <f t="shared" si="169"/>
        <v>228.58333333333334</v>
      </c>
      <c r="D2761" s="11">
        <f t="shared" si="170"/>
        <v>1145.5183317413735</v>
      </c>
      <c r="E2761" s="11">
        <f t="shared" si="171"/>
        <v>710.94128180280984</v>
      </c>
      <c r="F2761" s="11">
        <f>L2761</f>
        <v>710.94128180280984</v>
      </c>
      <c r="G2761" s="11">
        <f>P2761</f>
        <v>710.94128180280984</v>
      </c>
      <c r="H2761" s="24">
        <f>H2760+IF(Limit=Oui,MAX(0,K2760),K2760)</f>
        <v>710.94128180280984</v>
      </c>
      <c r="I2761" s="12">
        <f>Cp*RhoP/(J2761*RhoA)*dP/1000*MassivSS</f>
        <v>0.24705586039049904</v>
      </c>
      <c r="J2761" s="24">
        <f>IF(H2761&lt;600,425+0.773*H2761-1.69/1000*H2761^2+2.22/1000^2*H2761^3,IF(H2761&lt;735,666+13002/(738-H2761),IF(H2761&lt;900,545+17820/(H2761-731),650)))</f>
        <v>1146.5105661416792</v>
      </c>
      <c r="K2761" s="12">
        <f>LambdaP*MassivSS/(dP/1000)/(J2761*RhoA)/(1+I2761/3)*(D2761-H2761)*DeltaT-(EXP(I2761/10)-1)*(D2761-D2760)</f>
        <v>0.11344418557780241</v>
      </c>
      <c r="L2761" s="24">
        <f>L2760+IF(Limit=Oui,MAX(0,O2760),O2760)</f>
        <v>710.94128180280984</v>
      </c>
      <c r="M2761" s="12">
        <f>Cp*RhoP/(N2761*RhoA)*dP/1000*MassivW</f>
        <v>0.24705586039049904</v>
      </c>
      <c r="N2761" s="24">
        <f>IF(L2761&lt;600,425+0.773*L2761-1.69/1000*L2761^2+2.22/1000^2*L2761^3,IF(L2761&lt;735,666+13002/(738-L2761),IF(L2761&lt;900,545+17820/(L2761-731),650)))</f>
        <v>1146.5105661416792</v>
      </c>
      <c r="O2761" s="12">
        <f>LambdaP*MassivW/(dP/1000)/(N2761*RhoA)/(1+M2761/3)*(D2761-L2761)*DeltaT-(EXP(M2761/10)-1)*(D2761-D2760)</f>
        <v>0.11344418557780241</v>
      </c>
      <c r="P2761" s="24">
        <f>P2760+IF(Limit=Oui,MAX(0,S2760),S2760)</f>
        <v>710.94128180280984</v>
      </c>
      <c r="Q2761" s="12">
        <f>Cp*RhoP/(R2761*RhoA)*dP/1000*MassivSI</f>
        <v>0.24705586039049904</v>
      </c>
      <c r="R2761" s="24">
        <f>IF(P2761&lt;600,425+0.773*P2761-1.69/1000*P2761^2+2.22/1000^2*P2761^3,IF(P2761&lt;735,666+13002/(738-P2761),IF(P2761&lt;900,545+17820/(P2761-731),650)))</f>
        <v>1146.5105661416792</v>
      </c>
      <c r="S2761" s="12">
        <f>LambdaP*MassivSI/(dP/1000)/(R2761*RhoA)/(1+Q2761/3)*(D2761-P2761)*DeltaT-(EXP(Q2761/10)-1)*(D2761-D2760)</f>
        <v>0.11344418557780241</v>
      </c>
    </row>
    <row r="2762" spans="2:19" x14ac:dyDescent="0.25">
      <c r="B2762" s="3">
        <f t="shared" si="168"/>
        <v>13720</v>
      </c>
      <c r="C2762" s="14">
        <f t="shared" si="169"/>
        <v>228.66666666666666</v>
      </c>
      <c r="D2762" s="11">
        <f t="shared" si="170"/>
        <v>1145.5729152014515</v>
      </c>
      <c r="E2762" s="11">
        <f t="shared" si="171"/>
        <v>711.05472598838764</v>
      </c>
      <c r="F2762" s="11">
        <f>L2762</f>
        <v>711.05472598838764</v>
      </c>
      <c r="G2762" s="11">
        <f>P2762</f>
        <v>711.05472598838764</v>
      </c>
      <c r="H2762" s="24">
        <f>H2761+IF(Limit=Oui,MAX(0,K2761),K2761)</f>
        <v>711.05472598838764</v>
      </c>
      <c r="I2762" s="12">
        <f>Cp*RhoP/(J2762*RhoA)*dP/1000*MassivSS</f>
        <v>0.2466206953128583</v>
      </c>
      <c r="J2762" s="24">
        <f>IF(H2762&lt;600,425+0.773*H2762-1.69/1000*H2762^2+2.22/1000^2*H2762^3,IF(H2762&lt;735,666+13002/(738-H2762),IF(H2762&lt;900,545+17820/(H2762-731),650)))</f>
        <v>1148.5335973349779</v>
      </c>
      <c r="K2762" s="12">
        <f>LambdaP*MassivSS/(dP/1000)/(J2762*RhoA)/(1+I2762/3)*(D2762-H2762)*DeltaT-(EXP(I2762/10)-1)*(D2762-D2761)</f>
        <v>0.11324472766717002</v>
      </c>
      <c r="L2762" s="24">
        <f>L2761+IF(Limit=Oui,MAX(0,O2761),O2761)</f>
        <v>711.05472598838764</v>
      </c>
      <c r="M2762" s="12">
        <f>Cp*RhoP/(N2762*RhoA)*dP/1000*MassivW</f>
        <v>0.2466206953128583</v>
      </c>
      <c r="N2762" s="24">
        <f>IF(L2762&lt;600,425+0.773*L2762-1.69/1000*L2762^2+2.22/1000^2*L2762^3,IF(L2762&lt;735,666+13002/(738-L2762),IF(L2762&lt;900,545+17820/(L2762-731),650)))</f>
        <v>1148.5335973349779</v>
      </c>
      <c r="O2762" s="12">
        <f>LambdaP*MassivW/(dP/1000)/(N2762*RhoA)/(1+M2762/3)*(D2762-L2762)*DeltaT-(EXP(M2762/10)-1)*(D2762-D2761)</f>
        <v>0.11324472766717002</v>
      </c>
      <c r="P2762" s="24">
        <f>P2761+IF(Limit=Oui,MAX(0,S2761),S2761)</f>
        <v>711.05472598838764</v>
      </c>
      <c r="Q2762" s="12">
        <f>Cp*RhoP/(R2762*RhoA)*dP/1000*MassivSI</f>
        <v>0.2466206953128583</v>
      </c>
      <c r="R2762" s="24">
        <f>IF(P2762&lt;600,425+0.773*P2762-1.69/1000*P2762^2+2.22/1000^2*P2762^3,IF(P2762&lt;735,666+13002/(738-P2762),IF(P2762&lt;900,545+17820/(P2762-731),650)))</f>
        <v>1148.5335973349779</v>
      </c>
      <c r="S2762" s="12">
        <f>LambdaP*MassivSI/(dP/1000)/(R2762*RhoA)/(1+Q2762/3)*(D2762-P2762)*DeltaT-(EXP(Q2762/10)-1)*(D2762-D2761)</f>
        <v>0.11324472766717002</v>
      </c>
    </row>
    <row r="2763" spans="2:19" x14ac:dyDescent="0.25">
      <c r="B2763" s="3">
        <f t="shared" si="168"/>
        <v>13725</v>
      </c>
      <c r="C2763" s="14">
        <f t="shared" si="169"/>
        <v>228.75</v>
      </c>
      <c r="D2763" s="11">
        <f t="shared" si="170"/>
        <v>1145.627478784085</v>
      </c>
      <c r="E2763" s="11">
        <f t="shared" si="171"/>
        <v>711.16797071605481</v>
      </c>
      <c r="F2763" s="11">
        <f>L2763</f>
        <v>711.16797071605481</v>
      </c>
      <c r="G2763" s="11">
        <f>P2763</f>
        <v>711.16797071605481</v>
      </c>
      <c r="H2763" s="24">
        <f>H2762+IF(Limit=Oui,MAX(0,K2762),K2762)</f>
        <v>711.16797071605481</v>
      </c>
      <c r="I2763" s="12">
        <f>Cp*RhoP/(J2763*RhoA)*dP/1000*MassivSS</f>
        <v>0.2461841709859057</v>
      </c>
      <c r="J2763" s="24">
        <f>IF(H2763&lt;600,425+0.773*H2763-1.69/1000*H2763^2+2.22/1000^2*H2763^3,IF(H2763&lt;735,666+13002/(738-H2763),IF(H2763&lt;900,545+17820/(H2763-731),650)))</f>
        <v>1150.5701330454228</v>
      </c>
      <c r="K2763" s="12">
        <f>LambdaP*MassivSS/(dP/1000)/(J2763*RhoA)/(1+I2763/3)*(D2763-H2763)*DeltaT-(EXP(I2763/10)-1)*(D2763-D2762)</f>
        <v>0.11304473918267753</v>
      </c>
      <c r="L2763" s="24">
        <f>L2762+IF(Limit=Oui,MAX(0,O2762),O2762)</f>
        <v>711.16797071605481</v>
      </c>
      <c r="M2763" s="12">
        <f>Cp*RhoP/(N2763*RhoA)*dP/1000*MassivW</f>
        <v>0.2461841709859057</v>
      </c>
      <c r="N2763" s="24">
        <f>IF(L2763&lt;600,425+0.773*L2763-1.69/1000*L2763^2+2.22/1000^2*L2763^3,IF(L2763&lt;735,666+13002/(738-L2763),IF(L2763&lt;900,545+17820/(L2763-731),650)))</f>
        <v>1150.5701330454228</v>
      </c>
      <c r="O2763" s="12">
        <f>LambdaP*MassivW/(dP/1000)/(N2763*RhoA)/(1+M2763/3)*(D2763-L2763)*DeltaT-(EXP(M2763/10)-1)*(D2763-D2762)</f>
        <v>0.11304473918267753</v>
      </c>
      <c r="P2763" s="24">
        <f>P2762+IF(Limit=Oui,MAX(0,S2762),S2762)</f>
        <v>711.16797071605481</v>
      </c>
      <c r="Q2763" s="12">
        <f>Cp*RhoP/(R2763*RhoA)*dP/1000*MassivSI</f>
        <v>0.2461841709859057</v>
      </c>
      <c r="R2763" s="24">
        <f>IF(P2763&lt;600,425+0.773*P2763-1.69/1000*P2763^2+2.22/1000^2*P2763^3,IF(P2763&lt;735,666+13002/(738-P2763),IF(P2763&lt;900,545+17820/(P2763-731),650)))</f>
        <v>1150.5701330454228</v>
      </c>
      <c r="S2763" s="12">
        <f>LambdaP*MassivSI/(dP/1000)/(R2763*RhoA)/(1+Q2763/3)*(D2763-P2763)*DeltaT-(EXP(Q2763/10)-1)*(D2763-D2762)</f>
        <v>0.11304473918267753</v>
      </c>
    </row>
    <row r="2764" spans="2:19" x14ac:dyDescent="0.25">
      <c r="B2764" s="3">
        <f t="shared" si="168"/>
        <v>13730</v>
      </c>
      <c r="C2764" s="14">
        <f t="shared" si="169"/>
        <v>228.83333333333334</v>
      </c>
      <c r="D2764" s="11">
        <f t="shared" si="170"/>
        <v>1145.682022503747</v>
      </c>
      <c r="E2764" s="11">
        <f t="shared" si="171"/>
        <v>711.28101545523748</v>
      </c>
      <c r="F2764" s="11">
        <f>L2764</f>
        <v>711.28101545523748</v>
      </c>
      <c r="G2764" s="11">
        <f>P2764</f>
        <v>711.28101545523748</v>
      </c>
      <c r="H2764" s="24">
        <f>H2763+IF(Limit=Oui,MAX(0,K2763),K2763)</f>
        <v>711.28101545523748</v>
      </c>
      <c r="I2764" s="12">
        <f>Cp*RhoP/(J2764*RhoA)*dP/1000*MassivSS</f>
        <v>0.24574628513224184</v>
      </c>
      <c r="J2764" s="24">
        <f>IF(H2764&lt;600,425+0.773*H2764-1.69/1000*H2764^2+2.22/1000^2*H2764^3,IF(H2764&lt;735,666+13002/(738-H2764),IF(H2764&lt;900,545+17820/(H2764-731),650)))</f>
        <v>1152.6202897126441</v>
      </c>
      <c r="K2764" s="12">
        <f>LambdaP*MassivSS/(dP/1000)/(J2764*RhoA)/(1+I2764/3)*(D2764-H2764)*DeltaT-(EXP(I2764/10)-1)*(D2764-D2763)</f>
        <v>0.11284421882848668</v>
      </c>
      <c r="L2764" s="24">
        <f>L2763+IF(Limit=Oui,MAX(0,O2763),O2763)</f>
        <v>711.28101545523748</v>
      </c>
      <c r="M2764" s="12">
        <f>Cp*RhoP/(N2764*RhoA)*dP/1000*MassivW</f>
        <v>0.24574628513224184</v>
      </c>
      <c r="N2764" s="24">
        <f>IF(L2764&lt;600,425+0.773*L2764-1.69/1000*L2764^2+2.22/1000^2*L2764^3,IF(L2764&lt;735,666+13002/(738-L2764),IF(L2764&lt;900,545+17820/(L2764-731),650)))</f>
        <v>1152.6202897126441</v>
      </c>
      <c r="O2764" s="12">
        <f>LambdaP*MassivW/(dP/1000)/(N2764*RhoA)/(1+M2764/3)*(D2764-L2764)*DeltaT-(EXP(M2764/10)-1)*(D2764-D2763)</f>
        <v>0.11284421882848668</v>
      </c>
      <c r="P2764" s="24">
        <f>P2763+IF(Limit=Oui,MAX(0,S2763),S2763)</f>
        <v>711.28101545523748</v>
      </c>
      <c r="Q2764" s="12">
        <f>Cp*RhoP/(R2764*RhoA)*dP/1000*MassivSI</f>
        <v>0.24574628513224184</v>
      </c>
      <c r="R2764" s="24">
        <f>IF(P2764&lt;600,425+0.773*P2764-1.69/1000*P2764^2+2.22/1000^2*P2764^3,IF(P2764&lt;735,666+13002/(738-P2764),IF(P2764&lt;900,545+17820/(P2764-731),650)))</f>
        <v>1152.6202897126441</v>
      </c>
      <c r="S2764" s="12">
        <f>LambdaP*MassivSI/(dP/1000)/(R2764*RhoA)/(1+Q2764/3)*(D2764-P2764)*DeltaT-(EXP(Q2764/10)-1)*(D2764-D2763)</f>
        <v>0.11284421882848668</v>
      </c>
    </row>
    <row r="2765" spans="2:19" x14ac:dyDescent="0.25">
      <c r="B2765" s="3">
        <f t="shared" si="168"/>
        <v>13735</v>
      </c>
      <c r="C2765" s="14">
        <f t="shared" si="169"/>
        <v>228.91666666666666</v>
      </c>
      <c r="D2765" s="11">
        <f t="shared" si="170"/>
        <v>1145.7365463748934</v>
      </c>
      <c r="E2765" s="11">
        <f t="shared" si="171"/>
        <v>711.39385967406599</v>
      </c>
      <c r="F2765" s="11">
        <f>L2765</f>
        <v>711.39385967406599</v>
      </c>
      <c r="G2765" s="11">
        <f>P2765</f>
        <v>711.39385967406599</v>
      </c>
      <c r="H2765" s="24">
        <f>H2764+IF(Limit=Oui,MAX(0,K2764),K2764)</f>
        <v>711.39385967406599</v>
      </c>
      <c r="I2765" s="12">
        <f>Cp*RhoP/(J2765*RhoA)*dP/1000*MassivSS</f>
        <v>0.24530703551271149</v>
      </c>
      <c r="J2765" s="24">
        <f>IF(H2765&lt;600,425+0.773*H2765-1.69/1000*H2765^2+2.22/1000^2*H2765^3,IF(H2765&lt;735,666+13002/(738-H2765),IF(H2765&lt;900,545+17820/(H2765-731),650)))</f>
        <v>1154.6841849558487</v>
      </c>
      <c r="K2765" s="12">
        <f>LambdaP*MassivSS/(dP/1000)/(J2765*RhoA)/(1+I2765/3)*(D2765-H2765)*DeltaT-(EXP(I2765/10)-1)*(D2765-D2764)</f>
        <v>0.11264316532070633</v>
      </c>
      <c r="L2765" s="24">
        <f>L2764+IF(Limit=Oui,MAX(0,O2764),O2764)</f>
        <v>711.39385967406599</v>
      </c>
      <c r="M2765" s="12">
        <f>Cp*RhoP/(N2765*RhoA)*dP/1000*MassivW</f>
        <v>0.24530703551271149</v>
      </c>
      <c r="N2765" s="24">
        <f>IF(L2765&lt;600,425+0.773*L2765-1.69/1000*L2765^2+2.22/1000^2*L2765^3,IF(L2765&lt;735,666+13002/(738-L2765),IF(L2765&lt;900,545+17820/(L2765-731),650)))</f>
        <v>1154.6841849558487</v>
      </c>
      <c r="O2765" s="12">
        <f>LambdaP*MassivW/(dP/1000)/(N2765*RhoA)/(1+M2765/3)*(D2765-L2765)*DeltaT-(EXP(M2765/10)-1)*(D2765-D2764)</f>
        <v>0.11264316532070633</v>
      </c>
      <c r="P2765" s="24">
        <f>P2764+IF(Limit=Oui,MAX(0,S2764),S2764)</f>
        <v>711.39385967406599</v>
      </c>
      <c r="Q2765" s="12">
        <f>Cp*RhoP/(R2765*RhoA)*dP/1000*MassivSI</f>
        <v>0.24530703551271149</v>
      </c>
      <c r="R2765" s="24">
        <f>IF(P2765&lt;600,425+0.773*P2765-1.69/1000*P2765^2+2.22/1000^2*P2765^3,IF(P2765&lt;735,666+13002/(738-P2765),IF(P2765&lt;900,545+17820/(P2765-731),650)))</f>
        <v>1154.6841849558487</v>
      </c>
      <c r="S2765" s="12">
        <f>LambdaP*MassivSI/(dP/1000)/(R2765*RhoA)/(1+Q2765/3)*(D2765-P2765)*DeltaT-(EXP(Q2765/10)-1)*(D2765-D2764)</f>
        <v>0.11264316532070633</v>
      </c>
    </row>
    <row r="2766" spans="2:19" x14ac:dyDescent="0.25">
      <c r="B2766" s="3">
        <f t="shared" si="168"/>
        <v>13740</v>
      </c>
      <c r="C2766" s="14">
        <f t="shared" si="169"/>
        <v>229</v>
      </c>
      <c r="D2766" s="11">
        <f t="shared" si="170"/>
        <v>1145.7910504119645</v>
      </c>
      <c r="E2766" s="11">
        <f t="shared" si="171"/>
        <v>711.50650283938671</v>
      </c>
      <c r="F2766" s="11">
        <f>L2766</f>
        <v>711.50650283938671</v>
      </c>
      <c r="G2766" s="11">
        <f>P2766</f>
        <v>711.50650283938671</v>
      </c>
      <c r="H2766" s="24">
        <f>H2765+IF(Limit=Oui,MAX(0,K2765),K2765)</f>
        <v>711.50650283938671</v>
      </c>
      <c r="I2766" s="12">
        <f>Cp*RhoP/(J2766*RhoA)*dP/1000*MassivSS</f>
        <v>0.24486641992714356</v>
      </c>
      <c r="J2766" s="24">
        <f>IF(H2766&lt;600,425+0.773*H2766-1.69/1000*H2766^2+2.22/1000^2*H2766^3,IF(H2766&lt;735,666+13002/(738-H2766),IF(H2766&lt;900,545+17820/(H2766-731),650)))</f>
        <v>1156.7619375870656</v>
      </c>
      <c r="K2766" s="12">
        <f>LambdaP*MassivSS/(dP/1000)/(J2766*RhoA)/(1+I2766/3)*(D2766-H2766)*DeltaT-(EXP(I2766/10)-1)*(D2766-D2765)</f>
        <v>0.11244157738759732</v>
      </c>
      <c r="L2766" s="24">
        <f>L2765+IF(Limit=Oui,MAX(0,O2765),O2765)</f>
        <v>711.50650283938671</v>
      </c>
      <c r="M2766" s="12">
        <f>Cp*RhoP/(N2766*RhoA)*dP/1000*MassivW</f>
        <v>0.24486641992714356</v>
      </c>
      <c r="N2766" s="24">
        <f>IF(L2766&lt;600,425+0.773*L2766-1.69/1000*L2766^2+2.22/1000^2*L2766^3,IF(L2766&lt;735,666+13002/(738-L2766),IF(L2766&lt;900,545+17820/(L2766-731),650)))</f>
        <v>1156.7619375870656</v>
      </c>
      <c r="O2766" s="12">
        <f>LambdaP*MassivW/(dP/1000)/(N2766*RhoA)/(1+M2766/3)*(D2766-L2766)*DeltaT-(EXP(M2766/10)-1)*(D2766-D2765)</f>
        <v>0.11244157738759732</v>
      </c>
      <c r="P2766" s="24">
        <f>P2765+IF(Limit=Oui,MAX(0,S2765),S2765)</f>
        <v>711.50650283938671</v>
      </c>
      <c r="Q2766" s="12">
        <f>Cp*RhoP/(R2766*RhoA)*dP/1000*MassivSI</f>
        <v>0.24486641992714356</v>
      </c>
      <c r="R2766" s="24">
        <f>IF(P2766&lt;600,425+0.773*P2766-1.69/1000*P2766^2+2.22/1000^2*P2766^3,IF(P2766&lt;735,666+13002/(738-P2766),IF(P2766&lt;900,545+17820/(P2766-731),650)))</f>
        <v>1156.7619375870656</v>
      </c>
      <c r="S2766" s="12">
        <f>LambdaP*MassivSI/(dP/1000)/(R2766*RhoA)/(1+Q2766/3)*(D2766-P2766)*DeltaT-(EXP(Q2766/10)-1)*(D2766-D2765)</f>
        <v>0.11244157738759732</v>
      </c>
    </row>
    <row r="2767" spans="2:19" x14ac:dyDescent="0.25">
      <c r="B2767" s="3">
        <f t="shared" si="168"/>
        <v>13745</v>
      </c>
      <c r="C2767" s="14">
        <f t="shared" si="169"/>
        <v>229.08333333333334</v>
      </c>
      <c r="D2767" s="11">
        <f t="shared" si="170"/>
        <v>1145.8455346293858</v>
      </c>
      <c r="E2767" s="11">
        <f t="shared" si="171"/>
        <v>711.6189444167743</v>
      </c>
      <c r="F2767" s="11">
        <f>L2767</f>
        <v>711.6189444167743</v>
      </c>
      <c r="G2767" s="11">
        <f>P2767</f>
        <v>711.6189444167743</v>
      </c>
      <c r="H2767" s="24">
        <f>H2766+IF(Limit=Oui,MAX(0,K2766),K2766)</f>
        <v>711.6189444167743</v>
      </c>
      <c r="I2767" s="12">
        <f>Cp*RhoP/(J2767*RhoA)*dP/1000*MassivSS</f>
        <v>0.24442443621509849</v>
      </c>
      <c r="J2767" s="24">
        <f>IF(H2767&lt;600,425+0.773*H2767-1.69/1000*H2767^2+2.22/1000^2*H2767^3,IF(H2767&lt;735,666+13002/(738-H2767),IF(H2767&lt;900,545+17820/(H2767-731),650)))</f>
        <v>1158.8536676245537</v>
      </c>
      <c r="K2767" s="12">
        <f>LambdaP*MassivSS/(dP/1000)/(J2767*RhoA)/(1+I2767/3)*(D2767-H2767)*DeltaT-(EXP(I2767/10)-1)*(D2767-D2766)</f>
        <v>0.11223945376989922</v>
      </c>
      <c r="L2767" s="24">
        <f>L2766+IF(Limit=Oui,MAX(0,O2766),O2766)</f>
        <v>711.6189444167743</v>
      </c>
      <c r="M2767" s="12">
        <f>Cp*RhoP/(N2767*RhoA)*dP/1000*MassivW</f>
        <v>0.24442443621509849</v>
      </c>
      <c r="N2767" s="24">
        <f>IF(L2767&lt;600,425+0.773*L2767-1.69/1000*L2767^2+2.22/1000^2*L2767^3,IF(L2767&lt;735,666+13002/(738-L2767),IF(L2767&lt;900,545+17820/(L2767-731),650)))</f>
        <v>1158.8536676245537</v>
      </c>
      <c r="O2767" s="12">
        <f>LambdaP*MassivW/(dP/1000)/(N2767*RhoA)/(1+M2767/3)*(D2767-L2767)*DeltaT-(EXP(M2767/10)-1)*(D2767-D2766)</f>
        <v>0.11223945376989922</v>
      </c>
      <c r="P2767" s="24">
        <f>P2766+IF(Limit=Oui,MAX(0,S2766),S2766)</f>
        <v>711.6189444167743</v>
      </c>
      <c r="Q2767" s="12">
        <f>Cp*RhoP/(R2767*RhoA)*dP/1000*MassivSI</f>
        <v>0.24442443621509849</v>
      </c>
      <c r="R2767" s="24">
        <f>IF(P2767&lt;600,425+0.773*P2767-1.69/1000*P2767^2+2.22/1000^2*P2767^3,IF(P2767&lt;735,666+13002/(738-P2767),IF(P2767&lt;900,545+17820/(P2767-731),650)))</f>
        <v>1158.8536676245537</v>
      </c>
      <c r="S2767" s="12">
        <f>LambdaP*MassivSI/(dP/1000)/(R2767*RhoA)/(1+Q2767/3)*(D2767-P2767)*DeltaT-(EXP(Q2767/10)-1)*(D2767-D2766)</f>
        <v>0.11223945376989922</v>
      </c>
    </row>
    <row r="2768" spans="2:19" x14ac:dyDescent="0.25">
      <c r="B2768" s="3">
        <f t="shared" si="168"/>
        <v>13750</v>
      </c>
      <c r="C2768" s="14">
        <f t="shared" si="169"/>
        <v>229.16666666666666</v>
      </c>
      <c r="D2768" s="11">
        <f t="shared" si="170"/>
        <v>1145.8999990415655</v>
      </c>
      <c r="E2768" s="11">
        <f t="shared" si="171"/>
        <v>711.73118387054421</v>
      </c>
      <c r="F2768" s="11">
        <f>L2768</f>
        <v>711.73118387054421</v>
      </c>
      <c r="G2768" s="11">
        <f>P2768</f>
        <v>711.73118387054421</v>
      </c>
      <c r="H2768" s="24">
        <f>H2767+IF(Limit=Oui,MAX(0,K2767),K2767)</f>
        <v>711.73118387054421</v>
      </c>
      <c r="I2768" s="12">
        <f>Cp*RhoP/(J2768*RhoA)*dP/1000*MassivSS</f>
        <v>0.24398108225662243</v>
      </c>
      <c r="J2768" s="24">
        <f>IF(H2768&lt;600,425+0.773*H2768-1.69/1000*H2768^2+2.22/1000^2*H2768^3,IF(H2768&lt;735,666+13002/(738-H2768),IF(H2768&lt;900,545+17820/(H2768-731),650)))</f>
        <v>1160.9594963063669</v>
      </c>
      <c r="K2768" s="12">
        <f>LambdaP*MassivSS/(dP/1000)/(J2768*RhoA)/(1+I2768/3)*(D2768-H2768)*DeltaT-(EXP(I2768/10)-1)*(D2768-D2767)</f>
        <v>0.11203679322118221</v>
      </c>
      <c r="L2768" s="24">
        <f>L2767+IF(Limit=Oui,MAX(0,O2767),O2767)</f>
        <v>711.73118387054421</v>
      </c>
      <c r="M2768" s="12">
        <f>Cp*RhoP/(N2768*RhoA)*dP/1000*MassivW</f>
        <v>0.24398108225662243</v>
      </c>
      <c r="N2768" s="24">
        <f>IF(L2768&lt;600,425+0.773*L2768-1.69/1000*L2768^2+2.22/1000^2*L2768^3,IF(L2768&lt;735,666+13002/(738-L2768),IF(L2768&lt;900,545+17820/(L2768-731),650)))</f>
        <v>1160.9594963063669</v>
      </c>
      <c r="O2768" s="12">
        <f>LambdaP*MassivW/(dP/1000)/(N2768*RhoA)/(1+M2768/3)*(D2768-L2768)*DeltaT-(EXP(M2768/10)-1)*(D2768-D2767)</f>
        <v>0.11203679322118221</v>
      </c>
      <c r="P2768" s="24">
        <f>P2767+IF(Limit=Oui,MAX(0,S2767),S2767)</f>
        <v>711.73118387054421</v>
      </c>
      <c r="Q2768" s="12">
        <f>Cp*RhoP/(R2768*RhoA)*dP/1000*MassivSI</f>
        <v>0.24398108225662243</v>
      </c>
      <c r="R2768" s="24">
        <f>IF(P2768&lt;600,425+0.773*P2768-1.69/1000*P2768^2+2.22/1000^2*P2768^3,IF(P2768&lt;735,666+13002/(738-P2768),IF(P2768&lt;900,545+17820/(P2768-731),650)))</f>
        <v>1160.9594963063669</v>
      </c>
      <c r="S2768" s="12">
        <f>LambdaP*MassivSI/(dP/1000)/(R2768*RhoA)/(1+Q2768/3)*(D2768-P2768)*DeltaT-(EXP(Q2768/10)-1)*(D2768-D2767)</f>
        <v>0.11203679322118221</v>
      </c>
    </row>
    <row r="2769" spans="2:19" x14ac:dyDescent="0.25">
      <c r="B2769" s="3">
        <f t="shared" si="168"/>
        <v>13755</v>
      </c>
      <c r="C2769" s="14">
        <f t="shared" si="169"/>
        <v>229.25</v>
      </c>
      <c r="D2769" s="11">
        <f t="shared" si="170"/>
        <v>1145.9544436628971</v>
      </c>
      <c r="E2769" s="11">
        <f t="shared" si="171"/>
        <v>711.84322066376535</v>
      </c>
      <c r="F2769" s="11">
        <f>L2769</f>
        <v>711.84322066376535</v>
      </c>
      <c r="G2769" s="11">
        <f>P2769</f>
        <v>711.84322066376535</v>
      </c>
      <c r="H2769" s="24">
        <f>H2768+IF(Limit=Oui,MAX(0,K2768),K2768)</f>
        <v>711.84322066376535</v>
      </c>
      <c r="I2769" s="12">
        <f>Cp*RhoP/(J2769*RhoA)*dP/1000*MassivSS</f>
        <v>0.24353635597301126</v>
      </c>
      <c r="J2769" s="24">
        <f>IF(H2769&lt;600,425+0.773*H2769-1.69/1000*H2769^2+2.22/1000^2*H2769^3,IF(H2769&lt;735,666+13002/(738-H2769),IF(H2769&lt;900,545+17820/(H2769-731),650)))</f>
        <v>1163.0795461040761</v>
      </c>
      <c r="K2769" s="12">
        <f>LambdaP*MassivSS/(dP/1000)/(J2769*RhoA)/(1+I2769/3)*(D2769-H2769)*DeltaT-(EXP(I2769/10)-1)*(D2769-D2768)</f>
        <v>0.11183359450804756</v>
      </c>
      <c r="L2769" s="24">
        <f>L2768+IF(Limit=Oui,MAX(0,O2768),O2768)</f>
        <v>711.84322066376535</v>
      </c>
      <c r="M2769" s="12">
        <f>Cp*RhoP/(N2769*RhoA)*dP/1000*MassivW</f>
        <v>0.24353635597301126</v>
      </c>
      <c r="N2769" s="24">
        <f>IF(L2769&lt;600,425+0.773*L2769-1.69/1000*L2769^2+2.22/1000^2*L2769^3,IF(L2769&lt;735,666+13002/(738-L2769),IF(L2769&lt;900,545+17820/(L2769-731),650)))</f>
        <v>1163.0795461040761</v>
      </c>
      <c r="O2769" s="12">
        <f>LambdaP*MassivW/(dP/1000)/(N2769*RhoA)/(1+M2769/3)*(D2769-L2769)*DeltaT-(EXP(M2769/10)-1)*(D2769-D2768)</f>
        <v>0.11183359450804756</v>
      </c>
      <c r="P2769" s="24">
        <f>P2768+IF(Limit=Oui,MAX(0,S2768),S2768)</f>
        <v>711.84322066376535</v>
      </c>
      <c r="Q2769" s="12">
        <f>Cp*RhoP/(R2769*RhoA)*dP/1000*MassivSI</f>
        <v>0.24353635597301126</v>
      </c>
      <c r="R2769" s="24">
        <f>IF(P2769&lt;600,425+0.773*P2769-1.69/1000*P2769^2+2.22/1000^2*P2769^3,IF(P2769&lt;735,666+13002/(738-P2769),IF(P2769&lt;900,545+17820/(P2769-731),650)))</f>
        <v>1163.0795461040761</v>
      </c>
      <c r="S2769" s="12">
        <f>LambdaP*MassivSI/(dP/1000)/(R2769*RhoA)/(1+Q2769/3)*(D2769-P2769)*DeltaT-(EXP(Q2769/10)-1)*(D2769-D2768)</f>
        <v>0.11183359450804756</v>
      </c>
    </row>
    <row r="2770" spans="2:19" x14ac:dyDescent="0.25">
      <c r="B2770" s="3">
        <f t="shared" si="168"/>
        <v>13760</v>
      </c>
      <c r="C2770" s="14">
        <f t="shared" si="169"/>
        <v>229.33333333333334</v>
      </c>
      <c r="D2770" s="11">
        <f t="shared" si="170"/>
        <v>1146.0088685077587</v>
      </c>
      <c r="E2770" s="11">
        <f t="shared" si="171"/>
        <v>711.95505425827344</v>
      </c>
      <c r="F2770" s="11">
        <f>L2770</f>
        <v>711.95505425827344</v>
      </c>
      <c r="G2770" s="11">
        <f>P2770</f>
        <v>711.95505425827344</v>
      </c>
      <c r="H2770" s="24">
        <f>H2769+IF(Limit=Oui,MAX(0,K2769),K2769)</f>
        <v>711.95505425827344</v>
      </c>
      <c r="I2770" s="12">
        <f>Cp*RhoP/(J2770*RhoA)*dP/1000*MassivSS</f>
        <v>0.24309025532757877</v>
      </c>
      <c r="J2770" s="24">
        <f>IF(H2770&lt;600,425+0.773*H2770-1.69/1000*H2770^2+2.22/1000^2*H2770^3,IF(H2770&lt;735,666+13002/(738-H2770),IF(H2770&lt;900,545+17820/(H2770-731),650)))</f>
        <v>1165.2139407366672</v>
      </c>
      <c r="K2770" s="12">
        <f>LambdaP*MassivSS/(dP/1000)/(J2770*RhoA)/(1+I2770/3)*(D2770-H2770)*DeltaT-(EXP(I2770/10)-1)*(D2770-D2769)</f>
        <v>0.11162985641052561</v>
      </c>
      <c r="L2770" s="24">
        <f>L2769+IF(Limit=Oui,MAX(0,O2769),O2769)</f>
        <v>711.95505425827344</v>
      </c>
      <c r="M2770" s="12">
        <f>Cp*RhoP/(N2770*RhoA)*dP/1000*MassivW</f>
        <v>0.24309025532757877</v>
      </c>
      <c r="N2770" s="24">
        <f>IF(L2770&lt;600,425+0.773*L2770-1.69/1000*L2770^2+2.22/1000^2*L2770^3,IF(L2770&lt;735,666+13002/(738-L2770),IF(L2770&lt;900,545+17820/(L2770-731),650)))</f>
        <v>1165.2139407366672</v>
      </c>
      <c r="O2770" s="12">
        <f>LambdaP*MassivW/(dP/1000)/(N2770*RhoA)/(1+M2770/3)*(D2770-L2770)*DeltaT-(EXP(M2770/10)-1)*(D2770-D2769)</f>
        <v>0.11162985641052561</v>
      </c>
      <c r="P2770" s="24">
        <f>P2769+IF(Limit=Oui,MAX(0,S2769),S2769)</f>
        <v>711.95505425827344</v>
      </c>
      <c r="Q2770" s="12">
        <f>Cp*RhoP/(R2770*RhoA)*dP/1000*MassivSI</f>
        <v>0.24309025532757877</v>
      </c>
      <c r="R2770" s="24">
        <f>IF(P2770&lt;600,425+0.773*P2770-1.69/1000*P2770^2+2.22/1000^2*P2770^3,IF(P2770&lt;735,666+13002/(738-P2770),IF(P2770&lt;900,545+17820/(P2770-731),650)))</f>
        <v>1165.2139407366672</v>
      </c>
      <c r="S2770" s="12">
        <f>LambdaP*MassivSI/(dP/1000)/(R2770*RhoA)/(1+Q2770/3)*(D2770-P2770)*DeltaT-(EXP(Q2770/10)-1)*(D2770-D2769)</f>
        <v>0.11162985641052561</v>
      </c>
    </row>
    <row r="2771" spans="2:19" x14ac:dyDescent="0.25">
      <c r="B2771" s="3">
        <f t="shared" ref="B2771:B2834" si="172">B2770+DeltaT</f>
        <v>13765</v>
      </c>
      <c r="C2771" s="14">
        <f t="shared" ref="C2771:C2834" si="173">B2771/60</f>
        <v>229.41666666666666</v>
      </c>
      <c r="D2771" s="11">
        <f t="shared" ref="D2771:D2834" si="174">20+345*LOG(8*C2771+1,10)</f>
        <v>1146.0632735905122</v>
      </c>
      <c r="E2771" s="11">
        <f t="shared" ref="E2771:E2834" si="175">H2771</f>
        <v>712.06668411468399</v>
      </c>
      <c r="F2771" s="11">
        <f>L2771</f>
        <v>712.06668411468399</v>
      </c>
      <c r="G2771" s="11">
        <f>P2771</f>
        <v>712.06668411468399</v>
      </c>
      <c r="H2771" s="24">
        <f>H2770+IF(Limit=Oui,MAX(0,K2770),K2770)</f>
        <v>712.06668411468399</v>
      </c>
      <c r="I2771" s="12">
        <f>Cp*RhoP/(J2771*RhoA)*dP/1000*MassivSS</f>
        <v>0.24264277832643674</v>
      </c>
      <c r="J2771" s="24">
        <f>IF(H2771&lt;600,425+0.773*H2771-1.69/1000*H2771^2+2.22/1000^2*H2771^3,IF(H2771&lt;735,666+13002/(738-H2771),IF(H2771&lt;900,545+17820/(H2771-731),650)))</f>
        <v>1167.3628051845853</v>
      </c>
      <c r="K2771" s="12">
        <f>LambdaP*MassivSS/(dP/1000)/(J2771*RhoA)/(1+I2771/3)*(D2771-H2771)*DeltaT-(EXP(I2771/10)-1)*(D2771-D2770)</f>
        <v>0.11142557772237315</v>
      </c>
      <c r="L2771" s="24">
        <f>L2770+IF(Limit=Oui,MAX(0,O2770),O2770)</f>
        <v>712.06668411468399</v>
      </c>
      <c r="M2771" s="12">
        <f>Cp*RhoP/(N2771*RhoA)*dP/1000*MassivW</f>
        <v>0.24264277832643674</v>
      </c>
      <c r="N2771" s="24">
        <f>IF(L2771&lt;600,425+0.773*L2771-1.69/1000*L2771^2+2.22/1000^2*L2771^3,IF(L2771&lt;735,666+13002/(738-L2771),IF(L2771&lt;900,545+17820/(L2771-731),650)))</f>
        <v>1167.3628051845853</v>
      </c>
      <c r="O2771" s="12">
        <f>LambdaP*MassivW/(dP/1000)/(N2771*RhoA)/(1+M2771/3)*(D2771-L2771)*DeltaT-(EXP(M2771/10)-1)*(D2771-D2770)</f>
        <v>0.11142557772237315</v>
      </c>
      <c r="P2771" s="24">
        <f>P2770+IF(Limit=Oui,MAX(0,S2770),S2770)</f>
        <v>712.06668411468399</v>
      </c>
      <c r="Q2771" s="12">
        <f>Cp*RhoP/(R2771*RhoA)*dP/1000*MassivSI</f>
        <v>0.24264277832643674</v>
      </c>
      <c r="R2771" s="24">
        <f>IF(P2771&lt;600,425+0.773*P2771-1.69/1000*P2771^2+2.22/1000^2*P2771^3,IF(P2771&lt;735,666+13002/(738-P2771),IF(P2771&lt;900,545+17820/(P2771-731),650)))</f>
        <v>1167.3628051845853</v>
      </c>
      <c r="S2771" s="12">
        <f>LambdaP*MassivSI/(dP/1000)/(R2771*RhoA)/(1+Q2771/3)*(D2771-P2771)*DeltaT-(EXP(Q2771/10)-1)*(D2771-D2770)</f>
        <v>0.11142557772237315</v>
      </c>
    </row>
    <row r="2772" spans="2:19" x14ac:dyDescent="0.25">
      <c r="B2772" s="3">
        <f t="shared" si="172"/>
        <v>13770</v>
      </c>
      <c r="C2772" s="14">
        <f t="shared" si="173"/>
        <v>229.5</v>
      </c>
      <c r="D2772" s="11">
        <f t="shared" si="174"/>
        <v>1146.1176589255037</v>
      </c>
      <c r="E2772" s="11">
        <f t="shared" si="175"/>
        <v>712.17810969240634</v>
      </c>
      <c r="F2772" s="11">
        <f>L2772</f>
        <v>712.17810969240634</v>
      </c>
      <c r="G2772" s="11">
        <f>P2772</f>
        <v>712.17810969240634</v>
      </c>
      <c r="H2772" s="24">
        <f>H2771+IF(Limit=Oui,MAX(0,K2771),K2771)</f>
        <v>712.17810969240634</v>
      </c>
      <c r="I2772" s="12">
        <f>Cp*RhoP/(J2772*RhoA)*dP/1000*MassivSS</f>
        <v>0.24219392301927914</v>
      </c>
      <c r="J2772" s="24">
        <f>IF(H2772&lt;600,425+0.773*H2772-1.69/1000*H2772^2+2.22/1000^2*H2772^3,IF(H2772&lt;735,666+13002/(738-H2772),IF(H2772&lt;900,545+17820/(H2772-731),650)))</f>
        <v>1169.5262657039632</v>
      </c>
      <c r="K2772" s="12">
        <f>LambdaP*MassivSS/(dP/1000)/(J2772*RhoA)/(1+I2772/3)*(D2772-H2772)*DeltaT-(EXP(I2772/10)-1)*(D2772-D2771)</f>
        <v>0.11122075725136198</v>
      </c>
      <c r="L2772" s="24">
        <f>L2771+IF(Limit=Oui,MAX(0,O2771),O2771)</f>
        <v>712.17810969240634</v>
      </c>
      <c r="M2772" s="12">
        <f>Cp*RhoP/(N2772*RhoA)*dP/1000*MassivW</f>
        <v>0.24219392301927914</v>
      </c>
      <c r="N2772" s="24">
        <f>IF(L2772&lt;600,425+0.773*L2772-1.69/1000*L2772^2+2.22/1000^2*L2772^3,IF(L2772&lt;735,666+13002/(738-L2772),IF(L2772&lt;900,545+17820/(L2772-731),650)))</f>
        <v>1169.5262657039632</v>
      </c>
      <c r="O2772" s="12">
        <f>LambdaP*MassivW/(dP/1000)/(N2772*RhoA)/(1+M2772/3)*(D2772-L2772)*DeltaT-(EXP(M2772/10)-1)*(D2772-D2771)</f>
        <v>0.11122075725136198</v>
      </c>
      <c r="P2772" s="24">
        <f>P2771+IF(Limit=Oui,MAX(0,S2771),S2771)</f>
        <v>712.17810969240634</v>
      </c>
      <c r="Q2772" s="12">
        <f>Cp*RhoP/(R2772*RhoA)*dP/1000*MassivSI</f>
        <v>0.24219392301927914</v>
      </c>
      <c r="R2772" s="24">
        <f>IF(P2772&lt;600,425+0.773*P2772-1.69/1000*P2772^2+2.22/1000^2*P2772^3,IF(P2772&lt;735,666+13002/(738-P2772),IF(P2772&lt;900,545+17820/(P2772-731),650)))</f>
        <v>1169.5262657039632</v>
      </c>
      <c r="S2772" s="12">
        <f>LambdaP*MassivSI/(dP/1000)/(R2772*RhoA)/(1+Q2772/3)*(D2772-P2772)*DeltaT-(EXP(Q2772/10)-1)*(D2772-D2771)</f>
        <v>0.11122075725136198</v>
      </c>
    </row>
    <row r="2773" spans="2:19" x14ac:dyDescent="0.25">
      <c r="B2773" s="3">
        <f t="shared" si="172"/>
        <v>13775</v>
      </c>
      <c r="C2773" s="14">
        <f t="shared" si="173"/>
        <v>229.58333333333334</v>
      </c>
      <c r="D2773" s="11">
        <f t="shared" si="174"/>
        <v>1146.1720245270642</v>
      </c>
      <c r="E2773" s="11">
        <f t="shared" si="175"/>
        <v>712.28933044965765</v>
      </c>
      <c r="F2773" s="11">
        <f>L2773</f>
        <v>712.28933044965765</v>
      </c>
      <c r="G2773" s="11">
        <f>P2773</f>
        <v>712.28933044965765</v>
      </c>
      <c r="H2773" s="24">
        <f>H2772+IF(Limit=Oui,MAX(0,K2772),K2772)</f>
        <v>712.28933044965765</v>
      </c>
      <c r="I2773" s="12">
        <f>Cp*RhoP/(J2773*RhoA)*dP/1000*MassivSS</f>
        <v>0.241743687500175</v>
      </c>
      <c r="J2773" s="24">
        <f>IF(H2773&lt;600,425+0.773*H2773-1.69/1000*H2773^2+2.22/1000^2*H2773^3,IF(H2773&lt;735,666+13002/(738-H2773),IF(H2773&lt;900,545+17820/(H2773-731),650)))</f>
        <v>1171.7044498410146</v>
      </c>
      <c r="K2773" s="12">
        <f>LambdaP*MassivSS/(dP/1000)/(J2773*RhoA)/(1+I2773/3)*(D2773-H2773)*DeltaT-(EXP(I2773/10)-1)*(D2773-D2772)</f>
        <v>0.11101539381962178</v>
      </c>
      <c r="L2773" s="24">
        <f>L2772+IF(Limit=Oui,MAX(0,O2772),O2772)</f>
        <v>712.28933044965765</v>
      </c>
      <c r="M2773" s="12">
        <f>Cp*RhoP/(N2773*RhoA)*dP/1000*MassivW</f>
        <v>0.241743687500175</v>
      </c>
      <c r="N2773" s="24">
        <f>IF(L2773&lt;600,425+0.773*L2773-1.69/1000*L2773^2+2.22/1000^2*L2773^3,IF(L2773&lt;735,666+13002/(738-L2773),IF(L2773&lt;900,545+17820/(L2773-731),650)))</f>
        <v>1171.7044498410146</v>
      </c>
      <c r="O2773" s="12">
        <f>LambdaP*MassivW/(dP/1000)/(N2773*RhoA)/(1+M2773/3)*(D2773-L2773)*DeltaT-(EXP(M2773/10)-1)*(D2773-D2772)</f>
        <v>0.11101539381962178</v>
      </c>
      <c r="P2773" s="24">
        <f>P2772+IF(Limit=Oui,MAX(0,S2772),S2772)</f>
        <v>712.28933044965765</v>
      </c>
      <c r="Q2773" s="12">
        <f>Cp*RhoP/(R2773*RhoA)*dP/1000*MassivSI</f>
        <v>0.241743687500175</v>
      </c>
      <c r="R2773" s="24">
        <f>IF(P2773&lt;600,425+0.773*P2773-1.69/1000*P2773^2+2.22/1000^2*P2773^3,IF(P2773&lt;735,666+13002/(738-P2773),IF(P2773&lt;900,545+17820/(P2773-731),650)))</f>
        <v>1171.7044498410146</v>
      </c>
      <c r="S2773" s="12">
        <f>LambdaP*MassivSI/(dP/1000)/(R2773*RhoA)/(1+Q2773/3)*(D2773-P2773)*DeltaT-(EXP(Q2773/10)-1)*(D2773-D2772)</f>
        <v>0.11101539381962178</v>
      </c>
    </row>
    <row r="2774" spans="2:19" x14ac:dyDescent="0.25">
      <c r="B2774" s="3">
        <f t="shared" si="172"/>
        <v>13780</v>
      </c>
      <c r="C2774" s="14">
        <f t="shared" si="173"/>
        <v>229.66666666666666</v>
      </c>
      <c r="D2774" s="11">
        <f t="shared" si="174"/>
        <v>1146.2263704095085</v>
      </c>
      <c r="E2774" s="11">
        <f t="shared" si="175"/>
        <v>712.40034584347723</v>
      </c>
      <c r="F2774" s="11">
        <f>L2774</f>
        <v>712.40034584347723</v>
      </c>
      <c r="G2774" s="11">
        <f>P2774</f>
        <v>712.40034584347723</v>
      </c>
      <c r="H2774" s="24">
        <f>H2773+IF(Limit=Oui,MAX(0,K2773),K2773)</f>
        <v>712.40034584347723</v>
      </c>
      <c r="I2774" s="12">
        <f>Cp*RhoP/(J2774*RhoA)*dP/1000*MassivSS</f>
        <v>0.24129206990836963</v>
      </c>
      <c r="J2774" s="24">
        <f>IF(H2774&lt;600,425+0.773*H2774-1.69/1000*H2774^2+2.22/1000^2*H2774^3,IF(H2774&lt;735,666+13002/(738-H2774),IF(H2774&lt;900,545+17820/(H2774-731),650)))</f>
        <v>1173.8974864465931</v>
      </c>
      <c r="K2774" s="12">
        <f>LambdaP*MassivSS/(dP/1000)/(J2774*RhoA)/(1+I2774/3)*(D2774-H2774)*DeltaT-(EXP(I2774/10)-1)*(D2774-D2773)</f>
        <v>0.11080948626395928</v>
      </c>
      <c r="L2774" s="24">
        <f>L2773+IF(Limit=Oui,MAX(0,O2773),O2773)</f>
        <v>712.40034584347723</v>
      </c>
      <c r="M2774" s="12">
        <f>Cp*RhoP/(N2774*RhoA)*dP/1000*MassivW</f>
        <v>0.24129206990836963</v>
      </c>
      <c r="N2774" s="24">
        <f>IF(L2774&lt;600,425+0.773*L2774-1.69/1000*L2774^2+2.22/1000^2*L2774^3,IF(L2774&lt;735,666+13002/(738-L2774),IF(L2774&lt;900,545+17820/(L2774-731),650)))</f>
        <v>1173.8974864465931</v>
      </c>
      <c r="O2774" s="12">
        <f>LambdaP*MassivW/(dP/1000)/(N2774*RhoA)/(1+M2774/3)*(D2774-L2774)*DeltaT-(EXP(M2774/10)-1)*(D2774-D2773)</f>
        <v>0.11080948626395928</v>
      </c>
      <c r="P2774" s="24">
        <f>P2773+IF(Limit=Oui,MAX(0,S2773),S2773)</f>
        <v>712.40034584347723</v>
      </c>
      <c r="Q2774" s="12">
        <f>Cp*RhoP/(R2774*RhoA)*dP/1000*MassivSI</f>
        <v>0.24129206990836963</v>
      </c>
      <c r="R2774" s="24">
        <f>IF(P2774&lt;600,425+0.773*P2774-1.69/1000*P2774^2+2.22/1000^2*P2774^3,IF(P2774&lt;735,666+13002/(738-P2774),IF(P2774&lt;900,545+17820/(P2774-731),650)))</f>
        <v>1173.8974864465931</v>
      </c>
      <c r="S2774" s="12">
        <f>LambdaP*MassivSI/(dP/1000)/(R2774*RhoA)/(1+Q2774/3)*(D2774-P2774)*DeltaT-(EXP(Q2774/10)-1)*(D2774-D2773)</f>
        <v>0.11080948626395928</v>
      </c>
    </row>
    <row r="2775" spans="2:19" x14ac:dyDescent="0.25">
      <c r="B2775" s="3">
        <f t="shared" si="172"/>
        <v>13785</v>
      </c>
      <c r="C2775" s="14">
        <f t="shared" si="173"/>
        <v>229.75</v>
      </c>
      <c r="D2775" s="11">
        <f t="shared" si="174"/>
        <v>1146.2806965871366</v>
      </c>
      <c r="E2775" s="11">
        <f t="shared" si="175"/>
        <v>712.5111553297412</v>
      </c>
      <c r="F2775" s="11">
        <f>L2775</f>
        <v>712.5111553297412</v>
      </c>
      <c r="G2775" s="11">
        <f>P2775</f>
        <v>712.5111553297412</v>
      </c>
      <c r="H2775" s="24">
        <f>H2774+IF(Limit=Oui,MAX(0,K2774),K2774)</f>
        <v>712.5111553297412</v>
      </c>
      <c r="I2775" s="12">
        <f>Cp*RhoP/(J2775*RhoA)*dP/1000*MassivSS</f>
        <v>0.24083906842909225</v>
      </c>
      <c r="J2775" s="24">
        <f>IF(H2775&lt;600,425+0.773*H2775-1.69/1000*H2775^2+2.22/1000^2*H2775^3,IF(H2775&lt;735,666+13002/(738-H2775),IF(H2775&lt;900,545+17820/(H2775-731),650)))</f>
        <v>1176.1055056909327</v>
      </c>
      <c r="K2775" s="12">
        <f>LambdaP*MassivSS/(dP/1000)/(J2775*RhoA)/(1+I2775/3)*(D2775-H2775)*DeltaT-(EXP(I2775/10)-1)*(D2775-D2774)</f>
        <v>0.11060303343616977</v>
      </c>
      <c r="L2775" s="24">
        <f>L2774+IF(Limit=Oui,MAX(0,O2774),O2774)</f>
        <v>712.5111553297412</v>
      </c>
      <c r="M2775" s="12">
        <f>Cp*RhoP/(N2775*RhoA)*dP/1000*MassivW</f>
        <v>0.24083906842909225</v>
      </c>
      <c r="N2775" s="24">
        <f>IF(L2775&lt;600,425+0.773*L2775-1.69/1000*L2775^2+2.22/1000^2*L2775^3,IF(L2775&lt;735,666+13002/(738-L2775),IF(L2775&lt;900,545+17820/(L2775-731),650)))</f>
        <v>1176.1055056909327</v>
      </c>
      <c r="O2775" s="12">
        <f>LambdaP*MassivW/(dP/1000)/(N2775*RhoA)/(1+M2775/3)*(D2775-L2775)*DeltaT-(EXP(M2775/10)-1)*(D2775-D2774)</f>
        <v>0.11060303343616977</v>
      </c>
      <c r="P2775" s="24">
        <f>P2774+IF(Limit=Oui,MAX(0,S2774),S2774)</f>
        <v>712.5111553297412</v>
      </c>
      <c r="Q2775" s="12">
        <f>Cp*RhoP/(R2775*RhoA)*dP/1000*MassivSI</f>
        <v>0.24083906842909225</v>
      </c>
      <c r="R2775" s="24">
        <f>IF(P2775&lt;600,425+0.773*P2775-1.69/1000*P2775^2+2.22/1000^2*P2775^3,IF(P2775&lt;735,666+13002/(738-P2775),IF(P2775&lt;900,545+17820/(P2775-731),650)))</f>
        <v>1176.1055056909327</v>
      </c>
      <c r="S2775" s="12">
        <f>LambdaP*MassivSI/(dP/1000)/(R2775*RhoA)/(1+Q2775/3)*(D2775-P2775)*DeltaT-(EXP(Q2775/10)-1)*(D2775-D2774)</f>
        <v>0.11060303343616977</v>
      </c>
    </row>
    <row r="2776" spans="2:19" x14ac:dyDescent="0.25">
      <c r="B2776" s="3">
        <f t="shared" si="172"/>
        <v>13790</v>
      </c>
      <c r="C2776" s="14">
        <f t="shared" si="173"/>
        <v>229.83333333333334</v>
      </c>
      <c r="D2776" s="11">
        <f t="shared" si="174"/>
        <v>1146.3350030742324</v>
      </c>
      <c r="E2776" s="11">
        <f t="shared" si="175"/>
        <v>712.62175836317738</v>
      </c>
      <c r="F2776" s="11">
        <f>L2776</f>
        <v>712.62175836317738</v>
      </c>
      <c r="G2776" s="11">
        <f>P2776</f>
        <v>712.62175836317738</v>
      </c>
      <c r="H2776" s="24">
        <f>H2775+IF(Limit=Oui,MAX(0,K2775),K2775)</f>
        <v>712.62175836317738</v>
      </c>
      <c r="I2776" s="12">
        <f>Cp*RhoP/(J2776*RhoA)*dP/1000*MassivSS</f>
        <v>0.24038468129437343</v>
      </c>
      <c r="J2776" s="24">
        <f>IF(H2776&lt;600,425+0.773*H2776-1.69/1000*H2776^2+2.22/1000^2*H2776^3,IF(H2776&lt;735,666+13002/(738-H2776),IF(H2776&lt;900,545+17820/(H2776-731),650)))</f>
        <v>1178.3286390785529</v>
      </c>
      <c r="K2776" s="12">
        <f>LambdaP*MassivSS/(dP/1000)/(J2776*RhoA)/(1+I2776/3)*(D2776-H2776)*DeltaT-(EXP(I2776/10)-1)*(D2776-D2775)</f>
        <v>0.11039603420341373</v>
      </c>
      <c r="L2776" s="24">
        <f>L2775+IF(Limit=Oui,MAX(0,O2775),O2775)</f>
        <v>712.62175836317738</v>
      </c>
      <c r="M2776" s="12">
        <f>Cp*RhoP/(N2776*RhoA)*dP/1000*MassivW</f>
        <v>0.24038468129437343</v>
      </c>
      <c r="N2776" s="24">
        <f>IF(L2776&lt;600,425+0.773*L2776-1.69/1000*L2776^2+2.22/1000^2*L2776^3,IF(L2776&lt;735,666+13002/(738-L2776),IF(L2776&lt;900,545+17820/(L2776-731),650)))</f>
        <v>1178.3286390785529</v>
      </c>
      <c r="O2776" s="12">
        <f>LambdaP*MassivW/(dP/1000)/(N2776*RhoA)/(1+M2776/3)*(D2776-L2776)*DeltaT-(EXP(M2776/10)-1)*(D2776-D2775)</f>
        <v>0.11039603420341373</v>
      </c>
      <c r="P2776" s="24">
        <f>P2775+IF(Limit=Oui,MAX(0,S2775),S2775)</f>
        <v>712.62175836317738</v>
      </c>
      <c r="Q2776" s="12">
        <f>Cp*RhoP/(R2776*RhoA)*dP/1000*MassivSI</f>
        <v>0.24038468129437343</v>
      </c>
      <c r="R2776" s="24">
        <f>IF(P2776&lt;600,425+0.773*P2776-1.69/1000*P2776^2+2.22/1000^2*P2776^3,IF(P2776&lt;735,666+13002/(738-P2776),IF(P2776&lt;900,545+17820/(P2776-731),650)))</f>
        <v>1178.3286390785529</v>
      </c>
      <c r="S2776" s="12">
        <f>LambdaP*MassivSI/(dP/1000)/(R2776*RhoA)/(1+Q2776/3)*(D2776-P2776)*DeltaT-(EXP(Q2776/10)-1)*(D2776-D2775)</f>
        <v>0.11039603420341373</v>
      </c>
    </row>
    <row r="2777" spans="2:19" x14ac:dyDescent="0.25">
      <c r="B2777" s="3">
        <f t="shared" si="172"/>
        <v>13795</v>
      </c>
      <c r="C2777" s="14">
        <f t="shared" si="173"/>
        <v>229.91666666666666</v>
      </c>
      <c r="D2777" s="11">
        <f t="shared" si="174"/>
        <v>1146.389289885064</v>
      </c>
      <c r="E2777" s="11">
        <f t="shared" si="175"/>
        <v>712.73215439738078</v>
      </c>
      <c r="F2777" s="11">
        <f>L2777</f>
        <v>712.73215439738078</v>
      </c>
      <c r="G2777" s="11">
        <f>P2777</f>
        <v>712.73215439738078</v>
      </c>
      <c r="H2777" s="24">
        <f>H2776+IF(Limit=Oui,MAX(0,K2776),K2776)</f>
        <v>712.73215439738078</v>
      </c>
      <c r="I2777" s="12">
        <f>Cp*RhoP/(J2777*RhoA)*dP/1000*MassivSS</f>
        <v>0.23992890678386686</v>
      </c>
      <c r="J2777" s="24">
        <f>IF(H2777&lt;600,425+0.773*H2777-1.69/1000*H2777^2+2.22/1000^2*H2777^3,IF(H2777&lt;735,666+13002/(738-H2777),IF(H2777&lt;900,545+17820/(H2777-731),650)))</f>
        <v>1180.5670194633544</v>
      </c>
      <c r="K2777" s="12">
        <f>LambdaP*MassivSS/(dP/1000)/(J2777*RhoA)/(1+I2777/3)*(D2777-H2777)*DeltaT-(EXP(I2777/10)-1)*(D2777-D2776)</f>
        <v>0.11018848744851334</v>
      </c>
      <c r="L2777" s="24">
        <f>L2776+IF(Limit=Oui,MAX(0,O2776),O2776)</f>
        <v>712.73215439738078</v>
      </c>
      <c r="M2777" s="12">
        <f>Cp*RhoP/(N2777*RhoA)*dP/1000*MassivW</f>
        <v>0.23992890678386686</v>
      </c>
      <c r="N2777" s="24">
        <f>IF(L2777&lt;600,425+0.773*L2777-1.69/1000*L2777^2+2.22/1000^2*L2777^3,IF(L2777&lt;735,666+13002/(738-L2777),IF(L2777&lt;900,545+17820/(L2777-731),650)))</f>
        <v>1180.5670194633544</v>
      </c>
      <c r="O2777" s="12">
        <f>LambdaP*MassivW/(dP/1000)/(N2777*RhoA)/(1+M2777/3)*(D2777-L2777)*DeltaT-(EXP(M2777/10)-1)*(D2777-D2776)</f>
        <v>0.11018848744851334</v>
      </c>
      <c r="P2777" s="24">
        <f>P2776+IF(Limit=Oui,MAX(0,S2776),S2776)</f>
        <v>712.73215439738078</v>
      </c>
      <c r="Q2777" s="12">
        <f>Cp*RhoP/(R2777*RhoA)*dP/1000*MassivSI</f>
        <v>0.23992890678386686</v>
      </c>
      <c r="R2777" s="24">
        <f>IF(P2777&lt;600,425+0.773*P2777-1.69/1000*P2777^2+2.22/1000^2*P2777^3,IF(P2777&lt;735,666+13002/(738-P2777),IF(P2777&lt;900,545+17820/(P2777-731),650)))</f>
        <v>1180.5670194633544</v>
      </c>
      <c r="S2777" s="12">
        <f>LambdaP*MassivSI/(dP/1000)/(R2777*RhoA)/(1+Q2777/3)*(D2777-P2777)*DeltaT-(EXP(Q2777/10)-1)*(D2777-D2776)</f>
        <v>0.11018848744851334</v>
      </c>
    </row>
    <row r="2778" spans="2:19" x14ac:dyDescent="0.25">
      <c r="B2778" s="3">
        <f t="shared" si="172"/>
        <v>13800</v>
      </c>
      <c r="C2778" s="14">
        <f t="shared" si="173"/>
        <v>230</v>
      </c>
      <c r="D2778" s="11">
        <f t="shared" si="174"/>
        <v>1146.4435570338851</v>
      </c>
      <c r="E2778" s="11">
        <f t="shared" si="175"/>
        <v>712.84234288482935</v>
      </c>
      <c r="F2778" s="11">
        <f>L2778</f>
        <v>712.84234288482935</v>
      </c>
      <c r="G2778" s="11">
        <f>P2778</f>
        <v>712.84234288482935</v>
      </c>
      <c r="H2778" s="24">
        <f>H2777+IF(Limit=Oui,MAX(0,K2777),K2777)</f>
        <v>712.84234288482935</v>
      </c>
      <c r="I2778" s="12">
        <f>Cp*RhoP/(J2778*RhoA)*dP/1000*MassivSS</f>
        <v>0.23947174322568068</v>
      </c>
      <c r="J2778" s="24">
        <f>IF(H2778&lt;600,425+0.773*H2778-1.69/1000*H2778^2+2.22/1000^2*H2778^3,IF(H2778&lt;735,666+13002/(738-H2778),IF(H2778&lt;900,545+17820/(H2778-731),650)))</f>
        <v>1182.8207810638889</v>
      </c>
      <c r="K2778" s="12">
        <f>LambdaP*MassivSS/(dP/1000)/(J2778*RhoA)/(1+I2778/3)*(D2778-H2778)*DeltaT-(EXP(I2778/10)-1)*(D2778-D2777)</f>
        <v>0.10998039207027584</v>
      </c>
      <c r="L2778" s="24">
        <f>L2777+IF(Limit=Oui,MAX(0,O2777),O2777)</f>
        <v>712.84234288482935</v>
      </c>
      <c r="M2778" s="12">
        <f>Cp*RhoP/(N2778*RhoA)*dP/1000*MassivW</f>
        <v>0.23947174322568068</v>
      </c>
      <c r="N2778" s="24">
        <f>IF(L2778&lt;600,425+0.773*L2778-1.69/1000*L2778^2+2.22/1000^2*L2778^3,IF(L2778&lt;735,666+13002/(738-L2778),IF(L2778&lt;900,545+17820/(L2778-731),650)))</f>
        <v>1182.8207810638889</v>
      </c>
      <c r="O2778" s="12">
        <f>LambdaP*MassivW/(dP/1000)/(N2778*RhoA)/(1+M2778/3)*(D2778-L2778)*DeltaT-(EXP(M2778/10)-1)*(D2778-D2777)</f>
        <v>0.10998039207027584</v>
      </c>
      <c r="P2778" s="24">
        <f>P2777+IF(Limit=Oui,MAX(0,S2777),S2777)</f>
        <v>712.84234288482935</v>
      </c>
      <c r="Q2778" s="12">
        <f>Cp*RhoP/(R2778*RhoA)*dP/1000*MassivSI</f>
        <v>0.23947174322568068</v>
      </c>
      <c r="R2778" s="24">
        <f>IF(P2778&lt;600,425+0.773*P2778-1.69/1000*P2778^2+2.22/1000^2*P2778^3,IF(P2778&lt;735,666+13002/(738-P2778),IF(P2778&lt;900,545+17820/(P2778-731),650)))</f>
        <v>1182.8207810638889</v>
      </c>
      <c r="S2778" s="12">
        <f>LambdaP*MassivSI/(dP/1000)/(R2778*RhoA)/(1+Q2778/3)*(D2778-P2778)*DeltaT-(EXP(Q2778/10)-1)*(D2778-D2777)</f>
        <v>0.10998039207027584</v>
      </c>
    </row>
    <row r="2779" spans="2:19" x14ac:dyDescent="0.25">
      <c r="B2779" s="3">
        <f t="shared" si="172"/>
        <v>13805</v>
      </c>
      <c r="C2779" s="14">
        <f t="shared" si="173"/>
        <v>230.08333333333334</v>
      </c>
      <c r="D2779" s="11">
        <f t="shared" si="174"/>
        <v>1146.4978045349326</v>
      </c>
      <c r="E2779" s="11">
        <f t="shared" si="175"/>
        <v>712.95232327689962</v>
      </c>
      <c r="F2779" s="11">
        <f>L2779</f>
        <v>712.95232327689962</v>
      </c>
      <c r="G2779" s="11">
        <f>P2779</f>
        <v>712.95232327689962</v>
      </c>
      <c r="H2779" s="24">
        <f>H2778+IF(Limit=Oui,MAX(0,K2778),K2778)</f>
        <v>712.95232327689962</v>
      </c>
      <c r="I2779" s="12">
        <f>Cp*RhoP/(J2779*RhoA)*dP/1000*MassivSS</f>
        <v>0.23901318899721741</v>
      </c>
      <c r="J2779" s="24">
        <f>IF(H2779&lt;600,425+0.773*H2779-1.69/1000*H2779^2+2.22/1000^2*H2779^3,IF(H2779&lt;735,666+13002/(738-H2779),IF(H2779&lt;900,545+17820/(H2779-731),650)))</f>
        <v>1185.0900594788027</v>
      </c>
      <c r="K2779" s="12">
        <f>LambdaP*MassivSS/(dP/1000)/(J2779*RhoA)/(1+I2779/3)*(D2779-H2779)*DeltaT-(EXP(I2779/10)-1)*(D2779-D2778)</f>
        <v>0.10977174698391452</v>
      </c>
      <c r="L2779" s="24">
        <f>L2778+IF(Limit=Oui,MAX(0,O2778),O2778)</f>
        <v>712.95232327689962</v>
      </c>
      <c r="M2779" s="12">
        <f>Cp*RhoP/(N2779*RhoA)*dP/1000*MassivW</f>
        <v>0.23901318899721741</v>
      </c>
      <c r="N2779" s="24">
        <f>IF(L2779&lt;600,425+0.773*L2779-1.69/1000*L2779^2+2.22/1000^2*L2779^3,IF(L2779&lt;735,666+13002/(738-L2779),IF(L2779&lt;900,545+17820/(L2779-731),650)))</f>
        <v>1185.0900594788027</v>
      </c>
      <c r="O2779" s="12">
        <f>LambdaP*MassivW/(dP/1000)/(N2779*RhoA)/(1+M2779/3)*(D2779-L2779)*DeltaT-(EXP(M2779/10)-1)*(D2779-D2778)</f>
        <v>0.10977174698391452</v>
      </c>
      <c r="P2779" s="24">
        <f>P2778+IF(Limit=Oui,MAX(0,S2778),S2778)</f>
        <v>712.95232327689962</v>
      </c>
      <c r="Q2779" s="12">
        <f>Cp*RhoP/(R2779*RhoA)*dP/1000*MassivSI</f>
        <v>0.23901318899721741</v>
      </c>
      <c r="R2779" s="24">
        <f>IF(P2779&lt;600,425+0.773*P2779-1.69/1000*P2779^2+2.22/1000^2*P2779^3,IF(P2779&lt;735,666+13002/(738-P2779),IF(P2779&lt;900,545+17820/(P2779-731),650)))</f>
        <v>1185.0900594788027</v>
      </c>
      <c r="S2779" s="12">
        <f>LambdaP*MassivSI/(dP/1000)/(R2779*RhoA)/(1+Q2779/3)*(D2779-P2779)*DeltaT-(EXP(Q2779/10)-1)*(D2779-D2778)</f>
        <v>0.10977174698391452</v>
      </c>
    </row>
    <row r="2780" spans="2:19" x14ac:dyDescent="0.25">
      <c r="B2780" s="3">
        <f t="shared" si="172"/>
        <v>13810</v>
      </c>
      <c r="C2780" s="14">
        <f t="shared" si="173"/>
        <v>230.16666666666666</v>
      </c>
      <c r="D2780" s="11">
        <f t="shared" si="174"/>
        <v>1146.5520324024287</v>
      </c>
      <c r="E2780" s="11">
        <f t="shared" si="175"/>
        <v>713.06209502388356</v>
      </c>
      <c r="F2780" s="11">
        <f>L2780</f>
        <v>713.06209502388356</v>
      </c>
      <c r="G2780" s="11">
        <f>P2780</f>
        <v>713.06209502388356</v>
      </c>
      <c r="H2780" s="24">
        <f>H2779+IF(Limit=Oui,MAX(0,K2779),K2779)</f>
        <v>713.06209502388356</v>
      </c>
      <c r="I2780" s="12">
        <f>Cp*RhoP/(J2780*RhoA)*dP/1000*MassivSS</f>
        <v>0.23855324252601787</v>
      </c>
      <c r="J2780" s="24">
        <f>IF(H2780&lt;600,425+0.773*H2780-1.69/1000*H2780^2+2.22/1000^2*H2780^3,IF(H2780&lt;735,666+13002/(738-H2780),IF(H2780&lt;900,545+17820/(H2780-731),650)))</f>
        <v>1187.3749917024822</v>
      </c>
      <c r="K2780" s="12">
        <f>LambdaP*MassivSS/(dP/1000)/(J2780*RhoA)/(1+I2780/3)*(D2780-H2780)*DeltaT-(EXP(I2780/10)-1)*(D2780-D2779)</f>
        <v>0.10956255112130128</v>
      </c>
      <c r="L2780" s="24">
        <f>L2779+IF(Limit=Oui,MAX(0,O2779),O2779)</f>
        <v>713.06209502388356</v>
      </c>
      <c r="M2780" s="12">
        <f>Cp*RhoP/(N2780*RhoA)*dP/1000*MassivW</f>
        <v>0.23855324252601787</v>
      </c>
      <c r="N2780" s="24">
        <f>IF(L2780&lt;600,425+0.773*L2780-1.69/1000*L2780^2+2.22/1000^2*L2780^3,IF(L2780&lt;735,666+13002/(738-L2780),IF(L2780&lt;900,545+17820/(L2780-731),650)))</f>
        <v>1187.3749917024822</v>
      </c>
      <c r="O2780" s="12">
        <f>LambdaP*MassivW/(dP/1000)/(N2780*RhoA)/(1+M2780/3)*(D2780-L2780)*DeltaT-(EXP(M2780/10)-1)*(D2780-D2779)</f>
        <v>0.10956255112130128</v>
      </c>
      <c r="P2780" s="24">
        <f>P2779+IF(Limit=Oui,MAX(0,S2779),S2779)</f>
        <v>713.06209502388356</v>
      </c>
      <c r="Q2780" s="12">
        <f>Cp*RhoP/(R2780*RhoA)*dP/1000*MassivSI</f>
        <v>0.23855324252601787</v>
      </c>
      <c r="R2780" s="24">
        <f>IF(P2780&lt;600,425+0.773*P2780-1.69/1000*P2780^2+2.22/1000^2*P2780^3,IF(P2780&lt;735,666+13002/(738-P2780),IF(P2780&lt;900,545+17820/(P2780-731),650)))</f>
        <v>1187.3749917024822</v>
      </c>
      <c r="S2780" s="12">
        <f>LambdaP*MassivSI/(dP/1000)/(R2780*RhoA)/(1+Q2780/3)*(D2780-P2780)*DeltaT-(EXP(Q2780/10)-1)*(D2780-D2779)</f>
        <v>0.10956255112130128</v>
      </c>
    </row>
    <row r="2781" spans="2:19" x14ac:dyDescent="0.25">
      <c r="B2781" s="3">
        <f t="shared" si="172"/>
        <v>13815</v>
      </c>
      <c r="C2781" s="14">
        <f t="shared" si="173"/>
        <v>230.25</v>
      </c>
      <c r="D2781" s="11">
        <f t="shared" si="174"/>
        <v>1146.6062406505805</v>
      </c>
      <c r="E2781" s="11">
        <f t="shared" si="175"/>
        <v>713.17165757500482</v>
      </c>
      <c r="F2781" s="11">
        <f>L2781</f>
        <v>713.17165757500482</v>
      </c>
      <c r="G2781" s="11">
        <f>P2781</f>
        <v>713.17165757500482</v>
      </c>
      <c r="H2781" s="24">
        <f>H2780+IF(Limit=Oui,MAX(0,K2780),K2780)</f>
        <v>713.17165757500482</v>
      </c>
      <c r="I2781" s="12">
        <f>Cp*RhoP/(J2781*RhoA)*dP/1000*MassivSS</f>
        <v>0.23809190229061691</v>
      </c>
      <c r="J2781" s="24">
        <f>IF(H2781&lt;600,425+0.773*H2781-1.69/1000*H2781^2+2.22/1000^2*H2781^3,IF(H2781&lt;735,666+13002/(738-H2781),IF(H2781&lt;900,545+17820/(H2781-731),650)))</f>
        <v>1189.6757161408659</v>
      </c>
      <c r="K2781" s="12">
        <f>LambdaP*MassivSS/(dP/1000)/(J2781*RhoA)/(1+I2781/3)*(D2781-H2781)*DeltaT-(EXP(I2781/10)-1)*(D2781-D2780)</f>
        <v>0.10935280343137412</v>
      </c>
      <c r="L2781" s="24">
        <f>L2780+IF(Limit=Oui,MAX(0,O2780),O2780)</f>
        <v>713.17165757500482</v>
      </c>
      <c r="M2781" s="12">
        <f>Cp*RhoP/(N2781*RhoA)*dP/1000*MassivW</f>
        <v>0.23809190229061691</v>
      </c>
      <c r="N2781" s="24">
        <f>IF(L2781&lt;600,425+0.773*L2781-1.69/1000*L2781^2+2.22/1000^2*L2781^3,IF(L2781&lt;735,666+13002/(738-L2781),IF(L2781&lt;900,545+17820/(L2781-731),650)))</f>
        <v>1189.6757161408659</v>
      </c>
      <c r="O2781" s="12">
        <f>LambdaP*MassivW/(dP/1000)/(N2781*RhoA)/(1+M2781/3)*(D2781-L2781)*DeltaT-(EXP(M2781/10)-1)*(D2781-D2780)</f>
        <v>0.10935280343137412</v>
      </c>
      <c r="P2781" s="24">
        <f>P2780+IF(Limit=Oui,MAX(0,S2780),S2780)</f>
        <v>713.17165757500482</v>
      </c>
      <c r="Q2781" s="12">
        <f>Cp*RhoP/(R2781*RhoA)*dP/1000*MassivSI</f>
        <v>0.23809190229061691</v>
      </c>
      <c r="R2781" s="24">
        <f>IF(P2781&lt;600,425+0.773*P2781-1.69/1000*P2781^2+2.22/1000^2*P2781^3,IF(P2781&lt;735,666+13002/(738-P2781),IF(P2781&lt;900,545+17820/(P2781-731),650)))</f>
        <v>1189.6757161408659</v>
      </c>
      <c r="S2781" s="12">
        <f>LambdaP*MassivSI/(dP/1000)/(R2781*RhoA)/(1+Q2781/3)*(D2781-P2781)*DeltaT-(EXP(Q2781/10)-1)*(D2781-D2780)</f>
        <v>0.10935280343137412</v>
      </c>
    </row>
    <row r="2782" spans="2:19" x14ac:dyDescent="0.25">
      <c r="B2782" s="3">
        <f t="shared" si="172"/>
        <v>13820</v>
      </c>
      <c r="C2782" s="14">
        <f t="shared" si="173"/>
        <v>230.33333333333334</v>
      </c>
      <c r="D2782" s="11">
        <f t="shared" si="174"/>
        <v>1146.6604292935783</v>
      </c>
      <c r="E2782" s="11">
        <f t="shared" si="175"/>
        <v>713.28101037843624</v>
      </c>
      <c r="F2782" s="11">
        <f>L2782</f>
        <v>713.28101037843624</v>
      </c>
      <c r="G2782" s="11">
        <f>P2782</f>
        <v>713.28101037843624</v>
      </c>
      <c r="H2782" s="24">
        <f>H2781+IF(Limit=Oui,MAX(0,K2781),K2781)</f>
        <v>713.28101037843624</v>
      </c>
      <c r="I2782" s="12">
        <f>Cp*RhoP/(J2782*RhoA)*dP/1000*MassivSS</f>
        <v>0.23762916682140206</v>
      </c>
      <c r="J2782" s="24">
        <f>IF(H2782&lt;600,425+0.773*H2782-1.69/1000*H2782^2+2.22/1000^2*H2782^3,IF(H2782&lt;735,666+13002/(738-H2782),IF(H2782&lt;900,545+17820/(H2782-731),650)))</f>
        <v>1191.9923726274646</v>
      </c>
      <c r="K2782" s="12">
        <f>LambdaP*MassivSS/(dP/1000)/(J2782*RhoA)/(1+I2782/3)*(D2782-H2782)*DeltaT-(EXP(I2782/10)-1)*(D2782-D2781)</f>
        <v>0.10914250288051203</v>
      </c>
      <c r="L2782" s="24">
        <f>L2781+IF(Limit=Oui,MAX(0,O2781),O2781)</f>
        <v>713.28101037843624</v>
      </c>
      <c r="M2782" s="12">
        <f>Cp*RhoP/(N2782*RhoA)*dP/1000*MassivW</f>
        <v>0.23762916682140206</v>
      </c>
      <c r="N2782" s="24">
        <f>IF(L2782&lt;600,425+0.773*L2782-1.69/1000*L2782^2+2.22/1000^2*L2782^3,IF(L2782&lt;735,666+13002/(738-L2782),IF(L2782&lt;900,545+17820/(L2782-731),650)))</f>
        <v>1191.9923726274646</v>
      </c>
      <c r="O2782" s="12">
        <f>LambdaP*MassivW/(dP/1000)/(N2782*RhoA)/(1+M2782/3)*(D2782-L2782)*DeltaT-(EXP(M2782/10)-1)*(D2782-D2781)</f>
        <v>0.10914250288051203</v>
      </c>
      <c r="P2782" s="24">
        <f>P2781+IF(Limit=Oui,MAX(0,S2781),S2781)</f>
        <v>713.28101037843624</v>
      </c>
      <c r="Q2782" s="12">
        <f>Cp*RhoP/(R2782*RhoA)*dP/1000*MassivSI</f>
        <v>0.23762916682140206</v>
      </c>
      <c r="R2782" s="24">
        <f>IF(P2782&lt;600,425+0.773*P2782-1.69/1000*P2782^2+2.22/1000^2*P2782^3,IF(P2782&lt;735,666+13002/(738-P2782),IF(P2782&lt;900,545+17820/(P2782-731),650)))</f>
        <v>1191.9923726274646</v>
      </c>
      <c r="S2782" s="12">
        <f>LambdaP*MassivSI/(dP/1000)/(R2782*RhoA)/(1+Q2782/3)*(D2782-P2782)*DeltaT-(EXP(Q2782/10)-1)*(D2782-D2781)</f>
        <v>0.10914250288051203</v>
      </c>
    </row>
    <row r="2783" spans="2:19" x14ac:dyDescent="0.25">
      <c r="B2783" s="3">
        <f t="shared" si="172"/>
        <v>13825</v>
      </c>
      <c r="C2783" s="14">
        <f t="shared" si="173"/>
        <v>230.41666666666666</v>
      </c>
      <c r="D2783" s="11">
        <f t="shared" si="174"/>
        <v>1146.7145983455989</v>
      </c>
      <c r="E2783" s="11">
        <f t="shared" si="175"/>
        <v>713.39015288131679</v>
      </c>
      <c r="F2783" s="11">
        <f>L2783</f>
        <v>713.39015288131679</v>
      </c>
      <c r="G2783" s="11">
        <f>P2783</f>
        <v>713.39015288131679</v>
      </c>
      <c r="H2783" s="24">
        <f>H2782+IF(Limit=Oui,MAX(0,K2782),K2782)</f>
        <v>713.39015288131679</v>
      </c>
      <c r="I2783" s="12">
        <f>Cp*RhoP/(J2783*RhoA)*dP/1000*MassivSS</f>
        <v>0.23716503470148492</v>
      </c>
      <c r="J2783" s="24">
        <f>IF(H2783&lt;600,425+0.773*H2783-1.69/1000*H2783^2+2.22/1000^2*H2783^3,IF(H2783&lt;735,666+13002/(738-H2783),IF(H2783&lt;900,545+17820/(H2783-731),650)))</f>
        <v>1194.3251024395513</v>
      </c>
      <c r="K2783" s="12">
        <f>LambdaP*MassivSS/(dP/1000)/(J2783*RhoA)/(1+I2783/3)*(D2783-H2783)*DeltaT-(EXP(I2783/10)-1)*(D2783-D2782)</f>
        <v>0.10893164845279178</v>
      </c>
      <c r="L2783" s="24">
        <f>L2782+IF(Limit=Oui,MAX(0,O2782),O2782)</f>
        <v>713.39015288131679</v>
      </c>
      <c r="M2783" s="12">
        <f>Cp*RhoP/(N2783*RhoA)*dP/1000*MassivW</f>
        <v>0.23716503470148492</v>
      </c>
      <c r="N2783" s="24">
        <f>IF(L2783&lt;600,425+0.773*L2783-1.69/1000*L2783^2+2.22/1000^2*L2783^3,IF(L2783&lt;735,666+13002/(738-L2783),IF(L2783&lt;900,545+17820/(L2783-731),650)))</f>
        <v>1194.3251024395513</v>
      </c>
      <c r="O2783" s="12">
        <f>LambdaP*MassivW/(dP/1000)/(N2783*RhoA)/(1+M2783/3)*(D2783-L2783)*DeltaT-(EXP(M2783/10)-1)*(D2783-D2782)</f>
        <v>0.10893164845279178</v>
      </c>
      <c r="P2783" s="24">
        <f>P2782+IF(Limit=Oui,MAX(0,S2782),S2782)</f>
        <v>713.39015288131679</v>
      </c>
      <c r="Q2783" s="12">
        <f>Cp*RhoP/(R2783*RhoA)*dP/1000*MassivSI</f>
        <v>0.23716503470148492</v>
      </c>
      <c r="R2783" s="24">
        <f>IF(P2783&lt;600,425+0.773*P2783-1.69/1000*P2783^2+2.22/1000^2*P2783^3,IF(P2783&lt;735,666+13002/(738-P2783),IF(P2783&lt;900,545+17820/(P2783-731),650)))</f>
        <v>1194.3251024395513</v>
      </c>
      <c r="S2783" s="12">
        <f>LambdaP*MassivSI/(dP/1000)/(R2783*RhoA)/(1+Q2783/3)*(D2783-P2783)*DeltaT-(EXP(Q2783/10)-1)*(D2783-D2782)</f>
        <v>0.10893164845279178</v>
      </c>
    </row>
    <row r="2784" spans="2:19" x14ac:dyDescent="0.25">
      <c r="B2784" s="3">
        <f t="shared" si="172"/>
        <v>13830</v>
      </c>
      <c r="C2784" s="14">
        <f t="shared" si="173"/>
        <v>230.5</v>
      </c>
      <c r="D2784" s="11">
        <f t="shared" si="174"/>
        <v>1146.7687478208022</v>
      </c>
      <c r="E2784" s="11">
        <f t="shared" si="175"/>
        <v>713.49908452976956</v>
      </c>
      <c r="F2784" s="11">
        <f>L2784</f>
        <v>713.49908452976956</v>
      </c>
      <c r="G2784" s="11">
        <f>P2784</f>
        <v>713.49908452976956</v>
      </c>
      <c r="H2784" s="24">
        <f>H2783+IF(Limit=Oui,MAX(0,K2783),K2783)</f>
        <v>713.49908452976956</v>
      </c>
      <c r="I2784" s="12">
        <f>Cp*RhoP/(J2784*RhoA)*dP/1000*MassivSS</f>
        <v>0.23669950456757519</v>
      </c>
      <c r="J2784" s="24">
        <f>IF(H2784&lt;600,425+0.773*H2784-1.69/1000*H2784^2+2.22/1000^2*H2784^3,IF(H2784&lt;735,666+13002/(738-H2784),IF(H2784&lt;900,545+17820/(H2784-731),650)))</f>
        <v>1196.6740483145593</v>
      </c>
      <c r="K2784" s="12">
        <f>LambdaP*MassivSS/(dP/1000)/(J2784*RhoA)/(1+I2784/3)*(D2784-H2784)*DeltaT-(EXP(I2784/10)-1)*(D2784-D2783)</f>
        <v>0.10872023915049669</v>
      </c>
      <c r="L2784" s="24">
        <f>L2783+IF(Limit=Oui,MAX(0,O2783),O2783)</f>
        <v>713.49908452976956</v>
      </c>
      <c r="M2784" s="12">
        <f>Cp*RhoP/(N2784*RhoA)*dP/1000*MassivW</f>
        <v>0.23669950456757519</v>
      </c>
      <c r="N2784" s="24">
        <f>IF(L2784&lt;600,425+0.773*L2784-1.69/1000*L2784^2+2.22/1000^2*L2784^3,IF(L2784&lt;735,666+13002/(738-L2784),IF(L2784&lt;900,545+17820/(L2784-731),650)))</f>
        <v>1196.6740483145593</v>
      </c>
      <c r="O2784" s="12">
        <f>LambdaP*MassivW/(dP/1000)/(N2784*RhoA)/(1+M2784/3)*(D2784-L2784)*DeltaT-(EXP(M2784/10)-1)*(D2784-D2783)</f>
        <v>0.10872023915049669</v>
      </c>
      <c r="P2784" s="24">
        <f>P2783+IF(Limit=Oui,MAX(0,S2783),S2783)</f>
        <v>713.49908452976956</v>
      </c>
      <c r="Q2784" s="12">
        <f>Cp*RhoP/(R2784*RhoA)*dP/1000*MassivSI</f>
        <v>0.23669950456757519</v>
      </c>
      <c r="R2784" s="24">
        <f>IF(P2784&lt;600,425+0.773*P2784-1.69/1000*P2784^2+2.22/1000^2*P2784^3,IF(P2784&lt;735,666+13002/(738-P2784),IF(P2784&lt;900,545+17820/(P2784-731),650)))</f>
        <v>1196.6740483145593</v>
      </c>
      <c r="S2784" s="12">
        <f>LambdaP*MassivSI/(dP/1000)/(R2784*RhoA)/(1+Q2784/3)*(D2784-P2784)*DeltaT-(EXP(Q2784/10)-1)*(D2784-D2783)</f>
        <v>0.10872023915049669</v>
      </c>
    </row>
    <row r="2785" spans="2:19" x14ac:dyDescent="0.25">
      <c r="B2785" s="3">
        <f t="shared" si="172"/>
        <v>13835</v>
      </c>
      <c r="C2785" s="14">
        <f t="shared" si="173"/>
        <v>230.58333333333334</v>
      </c>
      <c r="D2785" s="11">
        <f t="shared" si="174"/>
        <v>1146.8228777333334</v>
      </c>
      <c r="E2785" s="11">
        <f t="shared" si="175"/>
        <v>713.60780476892</v>
      </c>
      <c r="F2785" s="11">
        <f>L2785</f>
        <v>713.60780476892</v>
      </c>
      <c r="G2785" s="11">
        <f>P2785</f>
        <v>713.60780476892</v>
      </c>
      <c r="H2785" s="24">
        <f>H2784+IF(Limit=Oui,MAX(0,K2784),K2784)</f>
        <v>713.60780476892</v>
      </c>
      <c r="I2785" s="12">
        <f>Cp*RhoP/(J2785*RhoA)*dP/1000*MassivSS</f>
        <v>0.2362325751108639</v>
      </c>
      <c r="J2785" s="24">
        <f>IF(H2785&lt;600,425+0.773*H2785-1.69/1000*H2785^2+2.22/1000^2*H2785^3,IF(H2785&lt;735,666+13002/(738-H2785),IF(H2785&lt;900,545+17820/(H2785-731),650)))</f>
        <v>1199.0393544666754</v>
      </c>
      <c r="K2785" s="12">
        <f>LambdaP*MassivSS/(dP/1000)/(J2785*RhoA)/(1+I2785/3)*(D2785-H2785)*DeltaT-(EXP(I2785/10)-1)*(D2785-D2784)</f>
        <v>0.10850827399435753</v>
      </c>
      <c r="L2785" s="24">
        <f>L2784+IF(Limit=Oui,MAX(0,O2784),O2784)</f>
        <v>713.60780476892</v>
      </c>
      <c r="M2785" s="12">
        <f>Cp*RhoP/(N2785*RhoA)*dP/1000*MassivW</f>
        <v>0.2362325751108639</v>
      </c>
      <c r="N2785" s="24">
        <f>IF(L2785&lt;600,425+0.773*L2785-1.69/1000*L2785^2+2.22/1000^2*L2785^3,IF(L2785&lt;735,666+13002/(738-L2785),IF(L2785&lt;900,545+17820/(L2785-731),650)))</f>
        <v>1199.0393544666754</v>
      </c>
      <c r="O2785" s="12">
        <f>LambdaP*MassivW/(dP/1000)/(N2785*RhoA)/(1+M2785/3)*(D2785-L2785)*DeltaT-(EXP(M2785/10)-1)*(D2785-D2784)</f>
        <v>0.10850827399435753</v>
      </c>
      <c r="P2785" s="24">
        <f>P2784+IF(Limit=Oui,MAX(0,S2784),S2784)</f>
        <v>713.60780476892</v>
      </c>
      <c r="Q2785" s="12">
        <f>Cp*RhoP/(R2785*RhoA)*dP/1000*MassivSI</f>
        <v>0.2362325751108639</v>
      </c>
      <c r="R2785" s="24">
        <f>IF(P2785&lt;600,425+0.773*P2785-1.69/1000*P2785^2+2.22/1000^2*P2785^3,IF(P2785&lt;735,666+13002/(738-P2785),IF(P2785&lt;900,545+17820/(P2785-731),650)))</f>
        <v>1199.0393544666754</v>
      </c>
      <c r="S2785" s="12">
        <f>LambdaP*MassivSI/(dP/1000)/(R2785*RhoA)/(1+Q2785/3)*(D2785-P2785)*DeltaT-(EXP(Q2785/10)-1)*(D2785-D2784)</f>
        <v>0.10850827399435753</v>
      </c>
    </row>
    <row r="2786" spans="2:19" x14ac:dyDescent="0.25">
      <c r="B2786" s="3">
        <f t="shared" si="172"/>
        <v>13840</v>
      </c>
      <c r="C2786" s="14">
        <f t="shared" si="173"/>
        <v>230.66666666666666</v>
      </c>
      <c r="D2786" s="11">
        <f t="shared" si="174"/>
        <v>1146.8769880973223</v>
      </c>
      <c r="E2786" s="11">
        <f t="shared" si="175"/>
        <v>713.71631304291441</v>
      </c>
      <c r="F2786" s="11">
        <f>L2786</f>
        <v>713.71631304291441</v>
      </c>
      <c r="G2786" s="11">
        <f>P2786</f>
        <v>713.71631304291441</v>
      </c>
      <c r="H2786" s="24">
        <f>H2785+IF(Limit=Oui,MAX(0,K2785),K2785)</f>
        <v>713.71631304291441</v>
      </c>
      <c r="I2786" s="12">
        <f>Cp*RhoP/(J2786*RhoA)*dP/1000*MassivSS</f>
        <v>0.23576424507791424</v>
      </c>
      <c r="J2786" s="24">
        <f>IF(H2786&lt;600,425+0.773*H2786-1.69/1000*H2786^2+2.22/1000^2*H2786^3,IF(H2786&lt;735,666+13002/(738-H2786),IF(H2786&lt;900,545+17820/(H2786-731),650)))</f>
        <v>1201.4211666036249</v>
      </c>
      <c r="K2786" s="12">
        <f>LambdaP*MassivSS/(dP/1000)/(J2786*RhoA)/(1+I2786/3)*(D2786-H2786)*DeltaT-(EXP(I2786/10)-1)*(D2786-D2785)</f>
        <v>0.10829575202398285</v>
      </c>
      <c r="L2786" s="24">
        <f>L2785+IF(Limit=Oui,MAX(0,O2785),O2785)</f>
        <v>713.71631304291441</v>
      </c>
      <c r="M2786" s="12">
        <f>Cp*RhoP/(N2786*RhoA)*dP/1000*MassivW</f>
        <v>0.23576424507791424</v>
      </c>
      <c r="N2786" s="24">
        <f>IF(L2786&lt;600,425+0.773*L2786-1.69/1000*L2786^2+2.22/1000^2*L2786^3,IF(L2786&lt;735,666+13002/(738-L2786),IF(L2786&lt;900,545+17820/(L2786-731),650)))</f>
        <v>1201.4211666036249</v>
      </c>
      <c r="O2786" s="12">
        <f>LambdaP*MassivW/(dP/1000)/(N2786*RhoA)/(1+M2786/3)*(D2786-L2786)*DeltaT-(EXP(M2786/10)-1)*(D2786-D2785)</f>
        <v>0.10829575202398285</v>
      </c>
      <c r="P2786" s="24">
        <f>P2785+IF(Limit=Oui,MAX(0,S2785),S2785)</f>
        <v>713.71631304291441</v>
      </c>
      <c r="Q2786" s="12">
        <f>Cp*RhoP/(R2786*RhoA)*dP/1000*MassivSI</f>
        <v>0.23576424507791424</v>
      </c>
      <c r="R2786" s="24">
        <f>IF(P2786&lt;600,425+0.773*P2786-1.69/1000*P2786^2+2.22/1000^2*P2786^3,IF(P2786&lt;735,666+13002/(738-P2786),IF(P2786&lt;900,545+17820/(P2786-731),650)))</f>
        <v>1201.4211666036249</v>
      </c>
      <c r="S2786" s="12">
        <f>LambdaP*MassivSI/(dP/1000)/(R2786*RhoA)/(1+Q2786/3)*(D2786-P2786)*DeltaT-(EXP(Q2786/10)-1)*(D2786-D2785)</f>
        <v>0.10829575202398285</v>
      </c>
    </row>
    <row r="2787" spans="2:19" x14ac:dyDescent="0.25">
      <c r="B2787" s="3">
        <f t="shared" si="172"/>
        <v>13845</v>
      </c>
      <c r="C2787" s="14">
        <f t="shared" si="173"/>
        <v>230.75</v>
      </c>
      <c r="D2787" s="11">
        <f t="shared" si="174"/>
        <v>1146.9310789268832</v>
      </c>
      <c r="E2787" s="11">
        <f t="shared" si="175"/>
        <v>713.8246087949384</v>
      </c>
      <c r="F2787" s="11">
        <f>L2787</f>
        <v>713.8246087949384</v>
      </c>
      <c r="G2787" s="11">
        <f>P2787</f>
        <v>713.8246087949384</v>
      </c>
      <c r="H2787" s="24">
        <f>H2786+IF(Limit=Oui,MAX(0,K2786),K2786)</f>
        <v>713.8246087949384</v>
      </c>
      <c r="I2787" s="12">
        <f>Cp*RhoP/(J2787*RhoA)*dP/1000*MassivSS</f>
        <v>0.23529451327156073</v>
      </c>
      <c r="J2787" s="24">
        <f>IF(H2787&lt;600,425+0.773*H2787-1.69/1000*H2787^2+2.22/1000^2*H2787^3,IF(H2787&lt;735,666+13002/(738-H2787),IF(H2787&lt;900,545+17820/(H2787-731),650)))</f>
        <v>1203.8196319436506</v>
      </c>
      <c r="K2787" s="12">
        <f>LambdaP*MassivSS/(dP/1000)/(J2787*RhoA)/(1+I2787/3)*(D2787-H2787)*DeltaT-(EXP(I2787/10)-1)*(D2787-D2786)</f>
        <v>0.10808267229823343</v>
      </c>
      <c r="L2787" s="24">
        <f>L2786+IF(Limit=Oui,MAX(0,O2786),O2786)</f>
        <v>713.8246087949384</v>
      </c>
      <c r="M2787" s="12">
        <f>Cp*RhoP/(N2787*RhoA)*dP/1000*MassivW</f>
        <v>0.23529451327156073</v>
      </c>
      <c r="N2787" s="24">
        <f>IF(L2787&lt;600,425+0.773*L2787-1.69/1000*L2787^2+2.22/1000^2*L2787^3,IF(L2787&lt;735,666+13002/(738-L2787),IF(L2787&lt;900,545+17820/(L2787-731),650)))</f>
        <v>1203.8196319436506</v>
      </c>
      <c r="O2787" s="12">
        <f>LambdaP*MassivW/(dP/1000)/(N2787*RhoA)/(1+M2787/3)*(D2787-L2787)*DeltaT-(EXP(M2787/10)-1)*(D2787-D2786)</f>
        <v>0.10808267229823343</v>
      </c>
      <c r="P2787" s="24">
        <f>P2786+IF(Limit=Oui,MAX(0,S2786),S2786)</f>
        <v>713.8246087949384</v>
      </c>
      <c r="Q2787" s="12">
        <f>Cp*RhoP/(R2787*RhoA)*dP/1000*MassivSI</f>
        <v>0.23529451327156073</v>
      </c>
      <c r="R2787" s="24">
        <f>IF(P2787&lt;600,425+0.773*P2787-1.69/1000*P2787^2+2.22/1000^2*P2787^3,IF(P2787&lt;735,666+13002/(738-P2787),IF(P2787&lt;900,545+17820/(P2787-731),650)))</f>
        <v>1203.8196319436506</v>
      </c>
      <c r="S2787" s="12">
        <f>LambdaP*MassivSI/(dP/1000)/(R2787*RhoA)/(1+Q2787/3)*(D2787-P2787)*DeltaT-(EXP(Q2787/10)-1)*(D2787-D2786)</f>
        <v>0.10808267229823343</v>
      </c>
    </row>
    <row r="2788" spans="2:19" x14ac:dyDescent="0.25">
      <c r="B2788" s="3">
        <f t="shared" si="172"/>
        <v>13850</v>
      </c>
      <c r="C2788" s="14">
        <f t="shared" si="173"/>
        <v>230.83333333333334</v>
      </c>
      <c r="D2788" s="11">
        <f t="shared" si="174"/>
        <v>1146.9851502361155</v>
      </c>
      <c r="E2788" s="11">
        <f t="shared" si="175"/>
        <v>713.93269146723662</v>
      </c>
      <c r="F2788" s="11">
        <f>L2788</f>
        <v>713.93269146723662</v>
      </c>
      <c r="G2788" s="11">
        <f>P2788</f>
        <v>713.93269146723662</v>
      </c>
      <c r="H2788" s="24">
        <f>H2787+IF(Limit=Oui,MAX(0,K2787),K2787)</f>
        <v>713.93269146723662</v>
      </c>
      <c r="I2788" s="12">
        <f>Cp*RhoP/(J2788*RhoA)*dP/1000*MassivSS</f>
        <v>0.23482337855181276</v>
      </c>
      <c r="J2788" s="24">
        <f>IF(H2788&lt;600,425+0.773*H2788-1.69/1000*H2788^2+2.22/1000^2*H2788^3,IF(H2788&lt;735,666+13002/(738-H2788),IF(H2788&lt;900,545+17820/(H2788-731),650)))</f>
        <v>1206.2348992327115</v>
      </c>
      <c r="K2788" s="12">
        <f>LambdaP*MassivSS/(dP/1000)/(J2788*RhoA)/(1+I2788/3)*(D2788-H2788)*DeltaT-(EXP(I2788/10)-1)*(D2788-D2787)</f>
        <v>0.10786903389556704</v>
      </c>
      <c r="L2788" s="24">
        <f>L2787+IF(Limit=Oui,MAX(0,O2787),O2787)</f>
        <v>713.93269146723662</v>
      </c>
      <c r="M2788" s="12">
        <f>Cp*RhoP/(N2788*RhoA)*dP/1000*MassivW</f>
        <v>0.23482337855181276</v>
      </c>
      <c r="N2788" s="24">
        <f>IF(L2788&lt;600,425+0.773*L2788-1.69/1000*L2788^2+2.22/1000^2*L2788^3,IF(L2788&lt;735,666+13002/(738-L2788),IF(L2788&lt;900,545+17820/(L2788-731),650)))</f>
        <v>1206.2348992327115</v>
      </c>
      <c r="O2788" s="12">
        <f>LambdaP*MassivW/(dP/1000)/(N2788*RhoA)/(1+M2788/3)*(D2788-L2788)*DeltaT-(EXP(M2788/10)-1)*(D2788-D2787)</f>
        <v>0.10786903389556704</v>
      </c>
      <c r="P2788" s="24">
        <f>P2787+IF(Limit=Oui,MAX(0,S2787),S2787)</f>
        <v>713.93269146723662</v>
      </c>
      <c r="Q2788" s="12">
        <f>Cp*RhoP/(R2788*RhoA)*dP/1000*MassivSI</f>
        <v>0.23482337855181276</v>
      </c>
      <c r="R2788" s="24">
        <f>IF(P2788&lt;600,425+0.773*P2788-1.69/1000*P2788^2+2.22/1000^2*P2788^3,IF(P2788&lt;735,666+13002/(738-P2788),IF(P2788&lt;900,545+17820/(P2788-731),650)))</f>
        <v>1206.2348992327115</v>
      </c>
      <c r="S2788" s="12">
        <f>LambdaP*MassivSI/(dP/1000)/(R2788*RhoA)/(1+Q2788/3)*(D2788-P2788)*DeltaT-(EXP(Q2788/10)-1)*(D2788-D2787)</f>
        <v>0.10786903389556704</v>
      </c>
    </row>
    <row r="2789" spans="2:19" x14ac:dyDescent="0.25">
      <c r="B2789" s="3">
        <f t="shared" si="172"/>
        <v>13855</v>
      </c>
      <c r="C2789" s="14">
        <f t="shared" si="173"/>
        <v>230.91666666666666</v>
      </c>
      <c r="D2789" s="11">
        <f t="shared" si="174"/>
        <v>1147.0392020391032</v>
      </c>
      <c r="E2789" s="11">
        <f t="shared" si="175"/>
        <v>714.04056050113218</v>
      </c>
      <c r="F2789" s="11">
        <f>L2789</f>
        <v>714.04056050113218</v>
      </c>
      <c r="G2789" s="11">
        <f>P2789</f>
        <v>714.04056050113218</v>
      </c>
      <c r="H2789" s="24">
        <f>H2788+IF(Limit=Oui,MAX(0,K2788),K2788)</f>
        <v>714.04056050113218</v>
      </c>
      <c r="I2789" s="12">
        <f>Cp*RhoP/(J2789*RhoA)*dP/1000*MassivSS</f>
        <v>0.23435083983676741</v>
      </c>
      <c r="J2789" s="24">
        <f>IF(H2789&lt;600,425+0.773*H2789-1.69/1000*H2789^2+2.22/1000^2*H2789^3,IF(H2789&lt;735,666+13002/(738-H2789),IF(H2789&lt;900,545+17820/(H2789-731),650)))</f>
        <v>1208.6671187618722</v>
      </c>
      <c r="K2789" s="12">
        <f>LambdaP*MassivSS/(dP/1000)/(J2789*RhoA)/(1+I2789/3)*(D2789-H2789)*DeltaT-(EXP(I2789/10)-1)*(D2789-D2788)</f>
        <v>0.10765483591445828</v>
      </c>
      <c r="L2789" s="24">
        <f>L2788+IF(Limit=Oui,MAX(0,O2788),O2788)</f>
        <v>714.04056050113218</v>
      </c>
      <c r="M2789" s="12">
        <f>Cp*RhoP/(N2789*RhoA)*dP/1000*MassivW</f>
        <v>0.23435083983676741</v>
      </c>
      <c r="N2789" s="24">
        <f>IF(L2789&lt;600,425+0.773*L2789-1.69/1000*L2789^2+2.22/1000^2*L2789^3,IF(L2789&lt;735,666+13002/(738-L2789),IF(L2789&lt;900,545+17820/(L2789-731),650)))</f>
        <v>1208.6671187618722</v>
      </c>
      <c r="O2789" s="12">
        <f>LambdaP*MassivW/(dP/1000)/(N2789*RhoA)/(1+M2789/3)*(D2789-L2789)*DeltaT-(EXP(M2789/10)-1)*(D2789-D2788)</f>
        <v>0.10765483591445828</v>
      </c>
      <c r="P2789" s="24">
        <f>P2788+IF(Limit=Oui,MAX(0,S2788),S2788)</f>
        <v>714.04056050113218</v>
      </c>
      <c r="Q2789" s="12">
        <f>Cp*RhoP/(R2789*RhoA)*dP/1000*MassivSI</f>
        <v>0.23435083983676741</v>
      </c>
      <c r="R2789" s="24">
        <f>IF(P2789&lt;600,425+0.773*P2789-1.69/1000*P2789^2+2.22/1000^2*P2789^3,IF(P2789&lt;735,666+13002/(738-P2789),IF(P2789&lt;900,545+17820/(P2789-731),650)))</f>
        <v>1208.6671187618722</v>
      </c>
      <c r="S2789" s="12">
        <f>LambdaP*MassivSI/(dP/1000)/(R2789*RhoA)/(1+Q2789/3)*(D2789-P2789)*DeltaT-(EXP(Q2789/10)-1)*(D2789-D2788)</f>
        <v>0.10765483591445828</v>
      </c>
    </row>
    <row r="2790" spans="2:19" x14ac:dyDescent="0.25">
      <c r="B2790" s="3">
        <f t="shared" si="172"/>
        <v>13860</v>
      </c>
      <c r="C2790" s="14">
        <f t="shared" si="173"/>
        <v>231</v>
      </c>
      <c r="D2790" s="11">
        <f t="shared" si="174"/>
        <v>1147.0932343499146</v>
      </c>
      <c r="E2790" s="11">
        <f t="shared" si="175"/>
        <v>714.14821533704662</v>
      </c>
      <c r="F2790" s="11">
        <f>L2790</f>
        <v>714.14821533704662</v>
      </c>
      <c r="G2790" s="11">
        <f>P2790</f>
        <v>714.14821533704662</v>
      </c>
      <c r="H2790" s="24">
        <f>H2789+IF(Limit=Oui,MAX(0,K2789),K2789)</f>
        <v>714.14821533704662</v>
      </c>
      <c r="I2790" s="12">
        <f>Cp*RhoP/(J2790*RhoA)*dP/1000*MassivSS</f>
        <v>0.23387689610352941</v>
      </c>
      <c r="J2790" s="24">
        <f>IF(H2790&lt;600,425+0.773*H2790-1.69/1000*H2790^2+2.22/1000^2*H2790^3,IF(H2790&lt;735,666+13002/(738-H2790),IF(H2790&lt;900,545+17820/(H2790-731),650)))</f>
        <v>1211.1164423849054</v>
      </c>
      <c r="K2790" s="12">
        <f>LambdaP*MassivSS/(dP/1000)/(J2790*RhoA)/(1+I2790/3)*(D2790-H2790)*DeltaT-(EXP(I2790/10)-1)*(D2790-D2789)</f>
        <v>0.10744007747377303</v>
      </c>
      <c r="L2790" s="24">
        <f>L2789+IF(Limit=Oui,MAX(0,O2789),O2789)</f>
        <v>714.14821533704662</v>
      </c>
      <c r="M2790" s="12">
        <f>Cp*RhoP/(N2790*RhoA)*dP/1000*MassivW</f>
        <v>0.23387689610352941</v>
      </c>
      <c r="N2790" s="24">
        <f>IF(L2790&lt;600,425+0.773*L2790-1.69/1000*L2790^2+2.22/1000^2*L2790^3,IF(L2790&lt;735,666+13002/(738-L2790),IF(L2790&lt;900,545+17820/(L2790-731),650)))</f>
        <v>1211.1164423849054</v>
      </c>
      <c r="O2790" s="12">
        <f>LambdaP*MassivW/(dP/1000)/(N2790*RhoA)/(1+M2790/3)*(D2790-L2790)*DeltaT-(EXP(M2790/10)-1)*(D2790-D2789)</f>
        <v>0.10744007747377303</v>
      </c>
      <c r="P2790" s="24">
        <f>P2789+IF(Limit=Oui,MAX(0,S2789),S2789)</f>
        <v>714.14821533704662</v>
      </c>
      <c r="Q2790" s="12">
        <f>Cp*RhoP/(R2790*RhoA)*dP/1000*MassivSI</f>
        <v>0.23387689610352941</v>
      </c>
      <c r="R2790" s="24">
        <f>IF(P2790&lt;600,425+0.773*P2790-1.69/1000*P2790^2+2.22/1000^2*P2790^3,IF(P2790&lt;735,666+13002/(738-P2790),IF(P2790&lt;900,545+17820/(P2790-731),650)))</f>
        <v>1211.1164423849054</v>
      </c>
      <c r="S2790" s="12">
        <f>LambdaP*MassivSI/(dP/1000)/(R2790*RhoA)/(1+Q2790/3)*(D2790-P2790)*DeltaT-(EXP(Q2790/10)-1)*(D2790-D2789)</f>
        <v>0.10744007747377303</v>
      </c>
    </row>
    <row r="2791" spans="2:19" x14ac:dyDescent="0.25">
      <c r="B2791" s="3">
        <f t="shared" si="172"/>
        <v>13865</v>
      </c>
      <c r="C2791" s="14">
        <f t="shared" si="173"/>
        <v>231.08333333333334</v>
      </c>
      <c r="D2791" s="11">
        <f t="shared" si="174"/>
        <v>1147.1472471826035</v>
      </c>
      <c r="E2791" s="11">
        <f t="shared" si="175"/>
        <v>714.25565541452045</v>
      </c>
      <c r="F2791" s="11">
        <f>L2791</f>
        <v>714.25565541452045</v>
      </c>
      <c r="G2791" s="11">
        <f>P2791</f>
        <v>714.25565541452045</v>
      </c>
      <c r="H2791" s="24">
        <f>H2790+IF(Limit=Oui,MAX(0,K2790),K2790)</f>
        <v>714.25565541452045</v>
      </c>
      <c r="I2791" s="12">
        <f>Cp*RhoP/(J2791*RhoA)*dP/1000*MassivSS</f>
        <v>0.23340154638913677</v>
      </c>
      <c r="J2791" s="24">
        <f>IF(H2791&lt;600,425+0.773*H2791-1.69/1000*H2791^2+2.22/1000^2*H2791^3,IF(H2791&lt;735,666+13002/(738-H2791),IF(H2791&lt;900,545+17820/(H2791-731),650)))</f>
        <v>1213.5830235361034</v>
      </c>
      <c r="K2791" s="12">
        <f>LambdaP*MassivSS/(dP/1000)/(J2791*RhoA)/(1+I2791/3)*(D2791-H2791)*DeltaT-(EXP(I2791/10)-1)*(D2791-D2790)</f>
        <v>0.10722475771312569</v>
      </c>
      <c r="L2791" s="24">
        <f>L2790+IF(Limit=Oui,MAX(0,O2790),O2790)</f>
        <v>714.25565541452045</v>
      </c>
      <c r="M2791" s="12">
        <f>Cp*RhoP/(N2791*RhoA)*dP/1000*MassivW</f>
        <v>0.23340154638913677</v>
      </c>
      <c r="N2791" s="24">
        <f>IF(L2791&lt;600,425+0.773*L2791-1.69/1000*L2791^2+2.22/1000^2*L2791^3,IF(L2791&lt;735,666+13002/(738-L2791),IF(L2791&lt;900,545+17820/(L2791-731),650)))</f>
        <v>1213.5830235361034</v>
      </c>
      <c r="O2791" s="12">
        <f>LambdaP*MassivW/(dP/1000)/(N2791*RhoA)/(1+M2791/3)*(D2791-L2791)*DeltaT-(EXP(M2791/10)-1)*(D2791-D2790)</f>
        <v>0.10722475771312569</v>
      </c>
      <c r="P2791" s="24">
        <f>P2790+IF(Limit=Oui,MAX(0,S2790),S2790)</f>
        <v>714.25565541452045</v>
      </c>
      <c r="Q2791" s="12">
        <f>Cp*RhoP/(R2791*RhoA)*dP/1000*MassivSI</f>
        <v>0.23340154638913677</v>
      </c>
      <c r="R2791" s="24">
        <f>IF(P2791&lt;600,425+0.773*P2791-1.69/1000*P2791^2+2.22/1000^2*P2791^3,IF(P2791&lt;735,666+13002/(738-P2791),IF(P2791&lt;900,545+17820/(P2791-731),650)))</f>
        <v>1213.5830235361034</v>
      </c>
      <c r="S2791" s="12">
        <f>LambdaP*MassivSI/(dP/1000)/(R2791*RhoA)/(1+Q2791/3)*(D2791-P2791)*DeltaT-(EXP(Q2791/10)-1)*(D2791-D2790)</f>
        <v>0.10722475771312569</v>
      </c>
    </row>
    <row r="2792" spans="2:19" x14ac:dyDescent="0.25">
      <c r="B2792" s="3">
        <f t="shared" si="172"/>
        <v>13870</v>
      </c>
      <c r="C2792" s="14">
        <f t="shared" si="173"/>
        <v>231.16666666666666</v>
      </c>
      <c r="D2792" s="11">
        <f t="shared" si="174"/>
        <v>1147.2012405512082</v>
      </c>
      <c r="E2792" s="11">
        <f t="shared" si="175"/>
        <v>714.36288017223353</v>
      </c>
      <c r="F2792" s="11">
        <f>L2792</f>
        <v>714.36288017223353</v>
      </c>
      <c r="G2792" s="11">
        <f>P2792</f>
        <v>714.36288017223353</v>
      </c>
      <c r="H2792" s="24">
        <f>H2791+IF(Limit=Oui,MAX(0,K2791),K2791)</f>
        <v>714.36288017223353</v>
      </c>
      <c r="I2792" s="12">
        <f>Cp*RhoP/(J2792*RhoA)*dP/1000*MassivSS</f>
        <v>0.23292478979149628</v>
      </c>
      <c r="J2792" s="24">
        <f>IF(H2792&lt;600,425+0.773*H2792-1.69/1000*H2792^2+2.22/1000^2*H2792^3,IF(H2792&lt;735,666+13002/(738-H2792),IF(H2792&lt;900,545+17820/(H2792-731),650)))</f>
        <v>1216.0670172482937</v>
      </c>
      <c r="K2792" s="12">
        <f>LambdaP*MassivSS/(dP/1000)/(J2792*RhoA)/(1+I2792/3)*(D2792-H2792)*DeltaT-(EXP(I2792/10)-1)*(D2792-D2791)</f>
        <v>0.1070088757933159</v>
      </c>
      <c r="L2792" s="24">
        <f>L2791+IF(Limit=Oui,MAX(0,O2791),O2791)</f>
        <v>714.36288017223353</v>
      </c>
      <c r="M2792" s="12">
        <f>Cp*RhoP/(N2792*RhoA)*dP/1000*MassivW</f>
        <v>0.23292478979149628</v>
      </c>
      <c r="N2792" s="24">
        <f>IF(L2792&lt;600,425+0.773*L2792-1.69/1000*L2792^2+2.22/1000^2*L2792^3,IF(L2792&lt;735,666+13002/(738-L2792),IF(L2792&lt;900,545+17820/(L2792-731),650)))</f>
        <v>1216.0670172482937</v>
      </c>
      <c r="O2792" s="12">
        <f>LambdaP*MassivW/(dP/1000)/(N2792*RhoA)/(1+M2792/3)*(D2792-L2792)*DeltaT-(EXP(M2792/10)-1)*(D2792-D2791)</f>
        <v>0.1070088757933159</v>
      </c>
      <c r="P2792" s="24">
        <f>P2791+IF(Limit=Oui,MAX(0,S2791),S2791)</f>
        <v>714.36288017223353</v>
      </c>
      <c r="Q2792" s="12">
        <f>Cp*RhoP/(R2792*RhoA)*dP/1000*MassivSI</f>
        <v>0.23292478979149628</v>
      </c>
      <c r="R2792" s="24">
        <f>IF(P2792&lt;600,425+0.773*P2792-1.69/1000*P2792^2+2.22/1000^2*P2792^3,IF(P2792&lt;735,666+13002/(738-P2792),IF(P2792&lt;900,545+17820/(P2792-731),650)))</f>
        <v>1216.0670172482937</v>
      </c>
      <c r="S2792" s="12">
        <f>LambdaP*MassivSI/(dP/1000)/(R2792*RhoA)/(1+Q2792/3)*(D2792-P2792)*DeltaT-(EXP(Q2792/10)-1)*(D2792-D2791)</f>
        <v>0.1070088757933159</v>
      </c>
    </row>
    <row r="2793" spans="2:19" x14ac:dyDescent="0.25">
      <c r="B2793" s="3">
        <f t="shared" si="172"/>
        <v>13875</v>
      </c>
      <c r="C2793" s="14">
        <f t="shared" si="173"/>
        <v>231.25</v>
      </c>
      <c r="D2793" s="11">
        <f t="shared" si="174"/>
        <v>1147.2552144697518</v>
      </c>
      <c r="E2793" s="11">
        <f t="shared" si="175"/>
        <v>714.46988904802686</v>
      </c>
      <c r="F2793" s="11">
        <f>L2793</f>
        <v>714.46988904802686</v>
      </c>
      <c r="G2793" s="11">
        <f>P2793</f>
        <v>714.46988904802686</v>
      </c>
      <c r="H2793" s="24">
        <f>H2792+IF(Limit=Oui,MAX(0,K2792),K2792)</f>
        <v>714.46988904802686</v>
      </c>
      <c r="I2793" s="12">
        <f>Cp*RhoP/(J2793*RhoA)*dP/1000*MassivSS</f>
        <v>0.23244662547032149</v>
      </c>
      <c r="J2793" s="24">
        <f>IF(H2793&lt;600,425+0.773*H2793-1.69/1000*H2793^2+2.22/1000^2*H2793^3,IF(H2793&lt;735,666+13002/(738-H2793),IF(H2793&lt;900,545+17820/(H2793-731),650)))</f>
        <v>1218.5685801710893</v>
      </c>
      <c r="K2793" s="12">
        <f>LambdaP*MassivSS/(dP/1000)/(J2793*RhoA)/(1+I2793/3)*(D2793-H2793)*DeltaT-(EXP(I2793/10)-1)*(D2793-D2792)</f>
        <v>0.10679243089671889</v>
      </c>
      <c r="L2793" s="24">
        <f>L2792+IF(Limit=Oui,MAX(0,O2792),O2792)</f>
        <v>714.46988904802686</v>
      </c>
      <c r="M2793" s="12">
        <f>Cp*RhoP/(N2793*RhoA)*dP/1000*MassivW</f>
        <v>0.23244662547032149</v>
      </c>
      <c r="N2793" s="24">
        <f>IF(L2793&lt;600,425+0.773*L2793-1.69/1000*L2793^2+2.22/1000^2*L2793^3,IF(L2793&lt;735,666+13002/(738-L2793),IF(L2793&lt;900,545+17820/(L2793-731),650)))</f>
        <v>1218.5685801710893</v>
      </c>
      <c r="O2793" s="12">
        <f>LambdaP*MassivW/(dP/1000)/(N2793*RhoA)/(1+M2793/3)*(D2793-L2793)*DeltaT-(EXP(M2793/10)-1)*(D2793-D2792)</f>
        <v>0.10679243089671889</v>
      </c>
      <c r="P2793" s="24">
        <f>P2792+IF(Limit=Oui,MAX(0,S2792),S2792)</f>
        <v>714.46988904802686</v>
      </c>
      <c r="Q2793" s="12">
        <f>Cp*RhoP/(R2793*RhoA)*dP/1000*MassivSI</f>
        <v>0.23244662547032149</v>
      </c>
      <c r="R2793" s="24">
        <f>IF(P2793&lt;600,425+0.773*P2793-1.69/1000*P2793^2+2.22/1000^2*P2793^3,IF(P2793&lt;735,666+13002/(738-P2793),IF(P2793&lt;900,545+17820/(P2793-731),650)))</f>
        <v>1218.5685801710893</v>
      </c>
      <c r="S2793" s="12">
        <f>LambdaP*MassivSI/(dP/1000)/(R2793*RhoA)/(1+Q2793/3)*(D2793-P2793)*DeltaT-(EXP(Q2793/10)-1)*(D2793-D2792)</f>
        <v>0.10679243089671889</v>
      </c>
    </row>
    <row r="2794" spans="2:19" x14ac:dyDescent="0.25">
      <c r="B2794" s="3">
        <f t="shared" si="172"/>
        <v>13880</v>
      </c>
      <c r="C2794" s="14">
        <f t="shared" si="173"/>
        <v>231.33333333333334</v>
      </c>
      <c r="D2794" s="11">
        <f t="shared" si="174"/>
        <v>1147.3091689522421</v>
      </c>
      <c r="E2794" s="11">
        <f t="shared" si="175"/>
        <v>714.57668147892355</v>
      </c>
      <c r="F2794" s="11">
        <f>L2794</f>
        <v>714.57668147892355</v>
      </c>
      <c r="G2794" s="11">
        <f>P2794</f>
        <v>714.57668147892355</v>
      </c>
      <c r="H2794" s="24">
        <f>H2793+IF(Limit=Oui,MAX(0,K2793),K2793)</f>
        <v>714.57668147892355</v>
      </c>
      <c r="I2794" s="12">
        <f>Cp*RhoP/(J2794*RhoA)*dP/1000*MassivSS</f>
        <v>0.23196705264808257</v>
      </c>
      <c r="J2794" s="24">
        <f>IF(H2794&lt;600,425+0.773*H2794-1.69/1000*H2794^2+2.22/1000^2*H2794^3,IF(H2794&lt;735,666+13002/(738-H2794),IF(H2794&lt;900,545+17820/(H2794-731),650)))</f>
        <v>1221.0878705893324</v>
      </c>
      <c r="K2794" s="12">
        <f>LambdaP*MassivSS/(dP/1000)/(J2794*RhoA)/(1+I2794/3)*(D2794-H2794)*DeltaT-(EXP(I2794/10)-1)*(D2794-D2793)</f>
        <v>0.10657542222765515</v>
      </c>
      <c r="L2794" s="24">
        <f>L2793+IF(Limit=Oui,MAX(0,O2793),O2793)</f>
        <v>714.57668147892355</v>
      </c>
      <c r="M2794" s="12">
        <f>Cp*RhoP/(N2794*RhoA)*dP/1000*MassivW</f>
        <v>0.23196705264808257</v>
      </c>
      <c r="N2794" s="24">
        <f>IF(L2794&lt;600,425+0.773*L2794-1.69/1000*L2794^2+2.22/1000^2*L2794^3,IF(L2794&lt;735,666+13002/(738-L2794),IF(L2794&lt;900,545+17820/(L2794-731),650)))</f>
        <v>1221.0878705893324</v>
      </c>
      <c r="O2794" s="12">
        <f>LambdaP*MassivW/(dP/1000)/(N2794*RhoA)/(1+M2794/3)*(D2794-L2794)*DeltaT-(EXP(M2794/10)-1)*(D2794-D2793)</f>
        <v>0.10657542222765515</v>
      </c>
      <c r="P2794" s="24">
        <f>P2793+IF(Limit=Oui,MAX(0,S2793),S2793)</f>
        <v>714.57668147892355</v>
      </c>
      <c r="Q2794" s="12">
        <f>Cp*RhoP/(R2794*RhoA)*dP/1000*MassivSI</f>
        <v>0.23196705264808257</v>
      </c>
      <c r="R2794" s="24">
        <f>IF(P2794&lt;600,425+0.773*P2794-1.69/1000*P2794^2+2.22/1000^2*P2794^3,IF(P2794&lt;735,666+13002/(738-P2794),IF(P2794&lt;900,545+17820/(P2794-731),650)))</f>
        <v>1221.0878705893324</v>
      </c>
      <c r="S2794" s="12">
        <f>LambdaP*MassivSI/(dP/1000)/(R2794*RhoA)/(1+Q2794/3)*(D2794-P2794)*DeltaT-(EXP(Q2794/10)-1)*(D2794-D2793)</f>
        <v>0.10657542222765515</v>
      </c>
    </row>
    <row r="2795" spans="2:19" x14ac:dyDescent="0.25">
      <c r="B2795" s="3">
        <f t="shared" si="172"/>
        <v>13885</v>
      </c>
      <c r="C2795" s="14">
        <f t="shared" si="173"/>
        <v>231.41666666666666</v>
      </c>
      <c r="D2795" s="11">
        <f t="shared" si="174"/>
        <v>1147.3631040126722</v>
      </c>
      <c r="E2795" s="11">
        <f t="shared" si="175"/>
        <v>714.68325690115125</v>
      </c>
      <c r="F2795" s="11">
        <f>L2795</f>
        <v>714.68325690115125</v>
      </c>
      <c r="G2795" s="11">
        <f>P2795</f>
        <v>714.68325690115125</v>
      </c>
      <c r="H2795" s="24">
        <f>H2794+IF(Limit=Oui,MAX(0,K2794),K2794)</f>
        <v>714.68325690115125</v>
      </c>
      <c r="I2795" s="12">
        <f>Cp*RhoP/(J2795*RhoA)*dP/1000*MassivSS</f>
        <v>0.23148607061095847</v>
      </c>
      <c r="J2795" s="24">
        <f>IF(H2795&lt;600,425+0.773*H2795-1.69/1000*H2795^2+2.22/1000^2*H2795^3,IF(H2795&lt;735,666+13002/(738-H2795),IF(H2795&lt;900,545+17820/(H2795-731),650)))</f>
        <v>1223.6250484417769</v>
      </c>
      <c r="K2795" s="12">
        <f>LambdaP*MassivSS/(dP/1000)/(J2795*RhoA)/(1+I2795/3)*(D2795-H2795)*DeltaT-(EXP(I2795/10)-1)*(D2795-D2794)</f>
        <v>0.10635784901282111</v>
      </c>
      <c r="L2795" s="24">
        <f>L2794+IF(Limit=Oui,MAX(0,O2794),O2794)</f>
        <v>714.68325690115125</v>
      </c>
      <c r="M2795" s="12">
        <f>Cp*RhoP/(N2795*RhoA)*dP/1000*MassivW</f>
        <v>0.23148607061095847</v>
      </c>
      <c r="N2795" s="24">
        <f>IF(L2795&lt;600,425+0.773*L2795-1.69/1000*L2795^2+2.22/1000^2*L2795^3,IF(L2795&lt;735,666+13002/(738-L2795),IF(L2795&lt;900,545+17820/(L2795-731),650)))</f>
        <v>1223.6250484417769</v>
      </c>
      <c r="O2795" s="12">
        <f>LambdaP*MassivW/(dP/1000)/(N2795*RhoA)/(1+M2795/3)*(D2795-L2795)*DeltaT-(EXP(M2795/10)-1)*(D2795-D2794)</f>
        <v>0.10635784901282111</v>
      </c>
      <c r="P2795" s="24">
        <f>P2794+IF(Limit=Oui,MAX(0,S2794),S2794)</f>
        <v>714.68325690115125</v>
      </c>
      <c r="Q2795" s="12">
        <f>Cp*RhoP/(R2795*RhoA)*dP/1000*MassivSI</f>
        <v>0.23148607061095847</v>
      </c>
      <c r="R2795" s="24">
        <f>IF(P2795&lt;600,425+0.773*P2795-1.69/1000*P2795^2+2.22/1000^2*P2795^3,IF(P2795&lt;735,666+13002/(738-P2795),IF(P2795&lt;900,545+17820/(P2795-731),650)))</f>
        <v>1223.6250484417769</v>
      </c>
      <c r="S2795" s="12">
        <f>LambdaP*MassivSI/(dP/1000)/(R2795*RhoA)/(1+Q2795/3)*(D2795-P2795)*DeltaT-(EXP(Q2795/10)-1)*(D2795-D2794)</f>
        <v>0.10635784901282111</v>
      </c>
    </row>
    <row r="2796" spans="2:19" x14ac:dyDescent="0.25">
      <c r="B2796" s="3">
        <f t="shared" si="172"/>
        <v>13890</v>
      </c>
      <c r="C2796" s="14">
        <f t="shared" si="173"/>
        <v>231.5</v>
      </c>
      <c r="D2796" s="11">
        <f t="shared" si="174"/>
        <v>1147.4170196650196</v>
      </c>
      <c r="E2796" s="11">
        <f t="shared" si="175"/>
        <v>714.78961475016411</v>
      </c>
      <c r="F2796" s="11">
        <f>L2796</f>
        <v>714.78961475016411</v>
      </c>
      <c r="G2796" s="11">
        <f>P2796</f>
        <v>714.78961475016411</v>
      </c>
      <c r="H2796" s="24">
        <f>H2795+IF(Limit=Oui,MAX(0,K2795),K2795)</f>
        <v>714.78961475016411</v>
      </c>
      <c r="I2796" s="12">
        <f>Cp*RhoP/(J2796*RhoA)*dP/1000*MassivSS</f>
        <v>0.23100367870980051</v>
      </c>
      <c r="J2796" s="24">
        <f>IF(H2796&lt;600,425+0.773*H2796-1.69/1000*H2796^2+2.22/1000^2*H2796^3,IF(H2796&lt;735,666+13002/(738-H2796),IF(H2796&lt;900,545+17820/(H2796-731),650)))</f>
        <v>1226.1802753399766</v>
      </c>
      <c r="K2796" s="12">
        <f>LambdaP*MassivSS/(dP/1000)/(J2796*RhoA)/(1+I2796/3)*(D2796-H2796)*DeltaT-(EXP(I2796/10)-1)*(D2796-D2795)</f>
        <v>0.10613971050170873</v>
      </c>
      <c r="L2796" s="24">
        <f>L2795+IF(Limit=Oui,MAX(0,O2795),O2795)</f>
        <v>714.78961475016411</v>
      </c>
      <c r="M2796" s="12">
        <f>Cp*RhoP/(N2796*RhoA)*dP/1000*MassivW</f>
        <v>0.23100367870980051</v>
      </c>
      <c r="N2796" s="24">
        <f>IF(L2796&lt;600,425+0.773*L2796-1.69/1000*L2796^2+2.22/1000^2*L2796^3,IF(L2796&lt;735,666+13002/(738-L2796),IF(L2796&lt;900,545+17820/(L2796-731),650)))</f>
        <v>1226.1802753399766</v>
      </c>
      <c r="O2796" s="12">
        <f>LambdaP*MassivW/(dP/1000)/(N2796*RhoA)/(1+M2796/3)*(D2796-L2796)*DeltaT-(EXP(M2796/10)-1)*(D2796-D2795)</f>
        <v>0.10613971050170873</v>
      </c>
      <c r="P2796" s="24">
        <f>P2795+IF(Limit=Oui,MAX(0,S2795),S2795)</f>
        <v>714.78961475016411</v>
      </c>
      <c r="Q2796" s="12">
        <f>Cp*RhoP/(R2796*RhoA)*dP/1000*MassivSI</f>
        <v>0.23100367870980051</v>
      </c>
      <c r="R2796" s="24">
        <f>IF(P2796&lt;600,425+0.773*P2796-1.69/1000*P2796^2+2.22/1000^2*P2796^3,IF(P2796&lt;735,666+13002/(738-P2796),IF(P2796&lt;900,545+17820/(P2796-731),650)))</f>
        <v>1226.1802753399766</v>
      </c>
      <c r="S2796" s="12">
        <f>LambdaP*MassivSI/(dP/1000)/(R2796*RhoA)/(1+Q2796/3)*(D2796-P2796)*DeltaT-(EXP(Q2796/10)-1)*(D2796-D2795)</f>
        <v>0.10613971050170873</v>
      </c>
    </row>
    <row r="2797" spans="2:19" x14ac:dyDescent="0.25">
      <c r="B2797" s="3">
        <f t="shared" si="172"/>
        <v>13895</v>
      </c>
      <c r="C2797" s="14">
        <f t="shared" si="173"/>
        <v>231.58333333333334</v>
      </c>
      <c r="D2797" s="11">
        <f t="shared" si="174"/>
        <v>1147.470915923247</v>
      </c>
      <c r="E2797" s="11">
        <f t="shared" si="175"/>
        <v>714.89575446066578</v>
      </c>
      <c r="F2797" s="11">
        <f>L2797</f>
        <v>714.89575446066578</v>
      </c>
      <c r="G2797" s="11">
        <f>P2797</f>
        <v>714.89575446066578</v>
      </c>
      <c r="H2797" s="24">
        <f>H2796+IF(Limit=Oui,MAX(0,K2796),K2796)</f>
        <v>714.89575446066578</v>
      </c>
      <c r="I2797" s="12">
        <f>Cp*RhoP/(J2797*RhoA)*dP/1000*MassivSS</f>
        <v>0.23051987636109827</v>
      </c>
      <c r="J2797" s="24">
        <f>IF(H2797&lt;600,425+0.773*H2797-1.69/1000*H2797^2+2.22/1000^2*H2797^3,IF(H2797&lt;735,666+13002/(738-H2797),IF(H2797&lt;900,545+17820/(H2797-731),650)))</f>
        <v>1228.753714587413</v>
      </c>
      <c r="K2797" s="12">
        <f>LambdaP*MassivSS/(dP/1000)/(J2797*RhoA)/(1+I2797/3)*(D2797-H2797)*DeltaT-(EXP(I2797/10)-1)*(D2797-D2796)</f>
        <v>0.10592100596696942</v>
      </c>
      <c r="L2797" s="24">
        <f>L2796+IF(Limit=Oui,MAX(0,O2796),O2796)</f>
        <v>714.89575446066578</v>
      </c>
      <c r="M2797" s="12">
        <f>Cp*RhoP/(N2797*RhoA)*dP/1000*MassivW</f>
        <v>0.23051987636109827</v>
      </c>
      <c r="N2797" s="24">
        <f>IF(L2797&lt;600,425+0.773*L2797-1.69/1000*L2797^2+2.22/1000^2*L2797^3,IF(L2797&lt;735,666+13002/(738-L2797),IF(L2797&lt;900,545+17820/(L2797-731),650)))</f>
        <v>1228.753714587413</v>
      </c>
      <c r="O2797" s="12">
        <f>LambdaP*MassivW/(dP/1000)/(N2797*RhoA)/(1+M2797/3)*(D2797-L2797)*DeltaT-(EXP(M2797/10)-1)*(D2797-D2796)</f>
        <v>0.10592100596696942</v>
      </c>
      <c r="P2797" s="24">
        <f>P2796+IF(Limit=Oui,MAX(0,S2796),S2796)</f>
        <v>714.89575446066578</v>
      </c>
      <c r="Q2797" s="12">
        <f>Cp*RhoP/(R2797*RhoA)*dP/1000*MassivSI</f>
        <v>0.23051987636109827</v>
      </c>
      <c r="R2797" s="24">
        <f>IF(P2797&lt;600,425+0.773*P2797-1.69/1000*P2797^2+2.22/1000^2*P2797^3,IF(P2797&lt;735,666+13002/(738-P2797),IF(P2797&lt;900,545+17820/(P2797-731),650)))</f>
        <v>1228.753714587413</v>
      </c>
      <c r="S2797" s="12">
        <f>LambdaP*MassivSI/(dP/1000)/(R2797*RhoA)/(1+Q2797/3)*(D2797-P2797)*DeltaT-(EXP(Q2797/10)-1)*(D2797-D2796)</f>
        <v>0.10592100596696942</v>
      </c>
    </row>
    <row r="2798" spans="2:19" x14ac:dyDescent="0.25">
      <c r="B2798" s="3">
        <f t="shared" si="172"/>
        <v>13900</v>
      </c>
      <c r="C2798" s="14">
        <f t="shared" si="173"/>
        <v>231.66666666666666</v>
      </c>
      <c r="D2798" s="11">
        <f t="shared" si="174"/>
        <v>1147.5247928013021</v>
      </c>
      <c r="E2798" s="11">
        <f t="shared" si="175"/>
        <v>715.00167546663272</v>
      </c>
      <c r="F2798" s="11">
        <f>L2798</f>
        <v>715.00167546663272</v>
      </c>
      <c r="G2798" s="11">
        <f>P2798</f>
        <v>715.00167546663272</v>
      </c>
      <c r="H2798" s="24">
        <f>H2797+IF(Limit=Oui,MAX(0,K2797),K2797)</f>
        <v>715.00167546663272</v>
      </c>
      <c r="I2798" s="12">
        <f>Cp*RhoP/(J2798*RhoA)*dP/1000*MassivSS</f>
        <v>0.23003466304795397</v>
      </c>
      <c r="J2798" s="24">
        <f>IF(H2798&lt;600,425+0.773*H2798-1.69/1000*H2798^2+2.22/1000^2*H2798^3,IF(H2798&lt;735,666+13002/(738-H2798),IF(H2798&lt;900,545+17820/(H2798-731),650)))</f>
        <v>1231.3455311988469</v>
      </c>
      <c r="K2798" s="12">
        <f>LambdaP*MassivSS/(dP/1000)/(J2798*RhoA)/(1+I2798/3)*(D2798-H2798)*DeltaT-(EXP(I2798/10)-1)*(D2798-D2797)</f>
        <v>0.10570173470489314</v>
      </c>
      <c r="L2798" s="24">
        <f>L2797+IF(Limit=Oui,MAX(0,O2797),O2797)</f>
        <v>715.00167546663272</v>
      </c>
      <c r="M2798" s="12">
        <f>Cp*RhoP/(N2798*RhoA)*dP/1000*MassivW</f>
        <v>0.23003466304795397</v>
      </c>
      <c r="N2798" s="24">
        <f>IF(L2798&lt;600,425+0.773*L2798-1.69/1000*L2798^2+2.22/1000^2*L2798^3,IF(L2798&lt;735,666+13002/(738-L2798),IF(L2798&lt;900,545+17820/(L2798-731),650)))</f>
        <v>1231.3455311988469</v>
      </c>
      <c r="O2798" s="12">
        <f>LambdaP*MassivW/(dP/1000)/(N2798*RhoA)/(1+M2798/3)*(D2798-L2798)*DeltaT-(EXP(M2798/10)-1)*(D2798-D2797)</f>
        <v>0.10570173470489314</v>
      </c>
      <c r="P2798" s="24">
        <f>P2797+IF(Limit=Oui,MAX(0,S2797),S2797)</f>
        <v>715.00167546663272</v>
      </c>
      <c r="Q2798" s="12">
        <f>Cp*RhoP/(R2798*RhoA)*dP/1000*MassivSI</f>
        <v>0.23003466304795397</v>
      </c>
      <c r="R2798" s="24">
        <f>IF(P2798&lt;600,425+0.773*P2798-1.69/1000*P2798^2+2.22/1000^2*P2798^3,IF(P2798&lt;735,666+13002/(738-P2798),IF(P2798&lt;900,545+17820/(P2798-731),650)))</f>
        <v>1231.3455311988469</v>
      </c>
      <c r="S2798" s="12">
        <f>LambdaP*MassivSI/(dP/1000)/(R2798*RhoA)/(1+Q2798/3)*(D2798-P2798)*DeltaT-(EXP(Q2798/10)-1)*(D2798-D2797)</f>
        <v>0.10570173470489314</v>
      </c>
    </row>
    <row r="2799" spans="2:19" x14ac:dyDescent="0.25">
      <c r="B2799" s="3">
        <f t="shared" si="172"/>
        <v>13905</v>
      </c>
      <c r="C2799" s="14">
        <f t="shared" si="173"/>
        <v>231.75</v>
      </c>
      <c r="D2799" s="11">
        <f t="shared" si="174"/>
        <v>1147.5786503131171</v>
      </c>
      <c r="E2799" s="11">
        <f t="shared" si="175"/>
        <v>715.10737720133761</v>
      </c>
      <c r="F2799" s="11">
        <f>L2799</f>
        <v>715.10737720133761</v>
      </c>
      <c r="G2799" s="11">
        <f>P2799</f>
        <v>715.10737720133761</v>
      </c>
      <c r="H2799" s="24">
        <f>H2798+IF(Limit=Oui,MAX(0,K2798),K2798)</f>
        <v>715.10737720133761</v>
      </c>
      <c r="I2799" s="12">
        <f>Cp*RhoP/(J2799*RhoA)*dP/1000*MassivSS</f>
        <v>0.2295480383210641</v>
      </c>
      <c r="J2799" s="24">
        <f>IF(H2799&lt;600,425+0.773*H2799-1.69/1000*H2799^2+2.22/1000^2*H2799^3,IF(H2799&lt;735,666+13002/(738-H2799),IF(H2799&lt;900,545+17820/(H2799-731),650)))</f>
        <v>1233.9558919198942</v>
      </c>
      <c r="K2799" s="12">
        <f>LambdaP*MassivSS/(dP/1000)/(J2799*RhoA)/(1+I2799/3)*(D2799-H2799)*DeltaT-(EXP(I2799/10)-1)*(D2799-D2798)</f>
        <v>0.1054818960357755</v>
      </c>
      <c r="L2799" s="24">
        <f>L2798+IF(Limit=Oui,MAX(0,O2798),O2798)</f>
        <v>715.10737720133761</v>
      </c>
      <c r="M2799" s="12">
        <f>Cp*RhoP/(N2799*RhoA)*dP/1000*MassivW</f>
        <v>0.2295480383210641</v>
      </c>
      <c r="N2799" s="24">
        <f>IF(L2799&lt;600,425+0.773*L2799-1.69/1000*L2799^2+2.22/1000^2*L2799^3,IF(L2799&lt;735,666+13002/(738-L2799),IF(L2799&lt;900,545+17820/(L2799-731),650)))</f>
        <v>1233.9558919198942</v>
      </c>
      <c r="O2799" s="12">
        <f>LambdaP*MassivW/(dP/1000)/(N2799*RhoA)/(1+M2799/3)*(D2799-L2799)*DeltaT-(EXP(M2799/10)-1)*(D2799-D2798)</f>
        <v>0.1054818960357755</v>
      </c>
      <c r="P2799" s="24">
        <f>P2798+IF(Limit=Oui,MAX(0,S2798),S2798)</f>
        <v>715.10737720133761</v>
      </c>
      <c r="Q2799" s="12">
        <f>Cp*RhoP/(R2799*RhoA)*dP/1000*MassivSI</f>
        <v>0.2295480383210641</v>
      </c>
      <c r="R2799" s="24">
        <f>IF(P2799&lt;600,425+0.773*P2799-1.69/1000*P2799^2+2.22/1000^2*P2799^3,IF(P2799&lt;735,666+13002/(738-P2799),IF(P2799&lt;900,545+17820/(P2799-731),650)))</f>
        <v>1233.9558919198942</v>
      </c>
      <c r="S2799" s="12">
        <f>LambdaP*MassivSI/(dP/1000)/(R2799*RhoA)/(1+Q2799/3)*(D2799-P2799)*DeltaT-(EXP(Q2799/10)-1)*(D2799-D2798)</f>
        <v>0.1054818960357755</v>
      </c>
    </row>
    <row r="2800" spans="2:19" x14ac:dyDescent="0.25">
      <c r="B2800" s="3">
        <f t="shared" si="172"/>
        <v>13910</v>
      </c>
      <c r="C2800" s="14">
        <f t="shared" si="173"/>
        <v>231.83333333333334</v>
      </c>
      <c r="D2800" s="11">
        <f t="shared" si="174"/>
        <v>1147.6324884726102</v>
      </c>
      <c r="E2800" s="11">
        <f t="shared" si="175"/>
        <v>715.21285909737344</v>
      </c>
      <c r="F2800" s="11">
        <f>L2800</f>
        <v>715.21285909737344</v>
      </c>
      <c r="G2800" s="11">
        <f>P2800</f>
        <v>715.21285909737344</v>
      </c>
      <c r="H2800" s="24">
        <f>H2799+IF(Limit=Oui,MAX(0,K2799),K2799)</f>
        <v>715.21285909737344</v>
      </c>
      <c r="I2800" s="12">
        <f>Cp*RhoP/(J2800*RhoA)*dP/1000*MassivSS</f>
        <v>0.22906000179970623</v>
      </c>
      <c r="J2800" s="24">
        <f>IF(H2800&lt;600,425+0.773*H2800-1.69/1000*H2800^2+2.22/1000^2*H2800^3,IF(H2800&lt;735,666+13002/(738-H2800),IF(H2800&lt;900,545+17820/(H2800-731),650)))</f>
        <v>1236.5849652468391</v>
      </c>
      <c r="K2800" s="12">
        <f>LambdaP*MassivSS/(dP/1000)/(J2800*RhoA)/(1+I2800/3)*(D2800-H2800)*DeltaT-(EXP(I2800/10)-1)*(D2800-D2799)</f>
        <v>0.10526148930435701</v>
      </c>
      <c r="L2800" s="24">
        <f>L2799+IF(Limit=Oui,MAX(0,O2799),O2799)</f>
        <v>715.21285909737344</v>
      </c>
      <c r="M2800" s="12">
        <f>Cp*RhoP/(N2800*RhoA)*dP/1000*MassivW</f>
        <v>0.22906000179970623</v>
      </c>
      <c r="N2800" s="24">
        <f>IF(L2800&lt;600,425+0.773*L2800-1.69/1000*L2800^2+2.22/1000^2*L2800^3,IF(L2800&lt;735,666+13002/(738-L2800),IF(L2800&lt;900,545+17820/(L2800-731),650)))</f>
        <v>1236.5849652468391</v>
      </c>
      <c r="O2800" s="12">
        <f>LambdaP*MassivW/(dP/1000)/(N2800*RhoA)/(1+M2800/3)*(D2800-L2800)*DeltaT-(EXP(M2800/10)-1)*(D2800-D2799)</f>
        <v>0.10526148930435701</v>
      </c>
      <c r="P2800" s="24">
        <f>P2799+IF(Limit=Oui,MAX(0,S2799),S2799)</f>
        <v>715.21285909737344</v>
      </c>
      <c r="Q2800" s="12">
        <f>Cp*RhoP/(R2800*RhoA)*dP/1000*MassivSI</f>
        <v>0.22906000179970623</v>
      </c>
      <c r="R2800" s="24">
        <f>IF(P2800&lt;600,425+0.773*P2800-1.69/1000*P2800^2+2.22/1000^2*P2800^3,IF(P2800&lt;735,666+13002/(738-P2800),IF(P2800&lt;900,545+17820/(P2800-731),650)))</f>
        <v>1236.5849652468391</v>
      </c>
      <c r="S2800" s="12">
        <f>LambdaP*MassivSI/(dP/1000)/(R2800*RhoA)/(1+Q2800/3)*(D2800-P2800)*DeltaT-(EXP(Q2800/10)-1)*(D2800-D2799)</f>
        <v>0.10526148930435701</v>
      </c>
    </row>
    <row r="2801" spans="2:19" x14ac:dyDescent="0.25">
      <c r="B2801" s="3">
        <f t="shared" si="172"/>
        <v>13915</v>
      </c>
      <c r="C2801" s="14">
        <f t="shared" si="173"/>
        <v>231.91666666666666</v>
      </c>
      <c r="D2801" s="11">
        <f t="shared" si="174"/>
        <v>1147.6863072936833</v>
      </c>
      <c r="E2801" s="11">
        <f t="shared" si="175"/>
        <v>715.31812058667776</v>
      </c>
      <c r="F2801" s="11">
        <f>L2801</f>
        <v>715.31812058667776</v>
      </c>
      <c r="G2801" s="11">
        <f>P2801</f>
        <v>715.31812058667776</v>
      </c>
      <c r="H2801" s="24">
        <f>H2800+IF(Limit=Oui,MAX(0,K2800),K2800)</f>
        <v>715.31812058667776</v>
      </c>
      <c r="I2801" s="12">
        <f>Cp*RhoP/(J2801*RhoA)*dP/1000*MassivSS</f>
        <v>0.22857055317273395</v>
      </c>
      <c r="J2801" s="24">
        <f>IF(H2801&lt;600,425+0.773*H2801-1.69/1000*H2801^2+2.22/1000^2*H2801^3,IF(H2801&lt;735,666+13002/(738-H2801),IF(H2801&lt;900,545+17820/(H2801-731),650)))</f>
        <v>1239.2329214466795</v>
      </c>
      <c r="K2801" s="12">
        <f>LambdaP*MassivSS/(dP/1000)/(J2801*RhoA)/(1+I2801/3)*(D2801-H2801)*DeltaT-(EXP(I2801/10)-1)*(D2801-D2800)</f>
        <v>0.10504051388029215</v>
      </c>
      <c r="L2801" s="24">
        <f>L2800+IF(Limit=Oui,MAX(0,O2800),O2800)</f>
        <v>715.31812058667776</v>
      </c>
      <c r="M2801" s="12">
        <f>Cp*RhoP/(N2801*RhoA)*dP/1000*MassivW</f>
        <v>0.22857055317273395</v>
      </c>
      <c r="N2801" s="24">
        <f>IF(L2801&lt;600,425+0.773*L2801-1.69/1000*L2801^2+2.22/1000^2*L2801^3,IF(L2801&lt;735,666+13002/(738-L2801),IF(L2801&lt;900,545+17820/(L2801-731),650)))</f>
        <v>1239.2329214466795</v>
      </c>
      <c r="O2801" s="12">
        <f>LambdaP*MassivW/(dP/1000)/(N2801*RhoA)/(1+M2801/3)*(D2801-L2801)*DeltaT-(EXP(M2801/10)-1)*(D2801-D2800)</f>
        <v>0.10504051388029215</v>
      </c>
      <c r="P2801" s="24">
        <f>P2800+IF(Limit=Oui,MAX(0,S2800),S2800)</f>
        <v>715.31812058667776</v>
      </c>
      <c r="Q2801" s="12">
        <f>Cp*RhoP/(R2801*RhoA)*dP/1000*MassivSI</f>
        <v>0.22857055317273395</v>
      </c>
      <c r="R2801" s="24">
        <f>IF(P2801&lt;600,425+0.773*P2801-1.69/1000*P2801^2+2.22/1000^2*P2801^3,IF(P2801&lt;735,666+13002/(738-P2801),IF(P2801&lt;900,545+17820/(P2801-731),650)))</f>
        <v>1239.2329214466795</v>
      </c>
      <c r="S2801" s="12">
        <f>LambdaP*MassivSI/(dP/1000)/(R2801*RhoA)/(1+Q2801/3)*(D2801-P2801)*DeltaT-(EXP(Q2801/10)-1)*(D2801-D2800)</f>
        <v>0.10504051388029215</v>
      </c>
    </row>
    <row r="2802" spans="2:19" x14ac:dyDescent="0.25">
      <c r="B2802" s="3">
        <f t="shared" si="172"/>
        <v>13920</v>
      </c>
      <c r="C2802" s="14">
        <f t="shared" si="173"/>
        <v>232</v>
      </c>
      <c r="D2802" s="11">
        <f t="shared" si="174"/>
        <v>1147.7401067902242</v>
      </c>
      <c r="E2802" s="11">
        <f t="shared" si="175"/>
        <v>715.4231611005581</v>
      </c>
      <c r="F2802" s="11">
        <f>L2802</f>
        <v>715.4231611005581</v>
      </c>
      <c r="G2802" s="11">
        <f>P2802</f>
        <v>715.4231611005581</v>
      </c>
      <c r="H2802" s="24">
        <f>H2801+IF(Limit=Oui,MAX(0,K2801),K2801)</f>
        <v>715.4231611005581</v>
      </c>
      <c r="I2802" s="12">
        <f>Cp*RhoP/(J2802*RhoA)*dP/1000*MassivSS</f>
        <v>0.22807969219957369</v>
      </c>
      <c r="J2802" s="24">
        <f>IF(H2802&lt;600,425+0.773*H2802-1.69/1000*H2802^2+2.22/1000^2*H2802^3,IF(H2802&lt;735,666+13002/(738-H2802),IF(H2802&lt;900,545+17820/(H2802-731),650)))</f>
        <v>1241.8999325774262</v>
      </c>
      <c r="K2802" s="12">
        <f>LambdaP*MassivSS/(dP/1000)/(J2802*RhoA)/(1+I2802/3)*(D2802-H2802)*DeltaT-(EXP(I2802/10)-1)*(D2802-D2801)</f>
        <v>0.1048189691584898</v>
      </c>
      <c r="L2802" s="24">
        <f>L2801+IF(Limit=Oui,MAX(0,O2801),O2801)</f>
        <v>715.4231611005581</v>
      </c>
      <c r="M2802" s="12">
        <f>Cp*RhoP/(N2802*RhoA)*dP/1000*MassivW</f>
        <v>0.22807969219957369</v>
      </c>
      <c r="N2802" s="24">
        <f>IF(L2802&lt;600,425+0.773*L2802-1.69/1000*L2802^2+2.22/1000^2*L2802^3,IF(L2802&lt;735,666+13002/(738-L2802),IF(L2802&lt;900,545+17820/(L2802-731),650)))</f>
        <v>1241.8999325774262</v>
      </c>
      <c r="O2802" s="12">
        <f>LambdaP*MassivW/(dP/1000)/(N2802*RhoA)/(1+M2802/3)*(D2802-L2802)*DeltaT-(EXP(M2802/10)-1)*(D2802-D2801)</f>
        <v>0.1048189691584898</v>
      </c>
      <c r="P2802" s="24">
        <f>P2801+IF(Limit=Oui,MAX(0,S2801),S2801)</f>
        <v>715.4231611005581</v>
      </c>
      <c r="Q2802" s="12">
        <f>Cp*RhoP/(R2802*RhoA)*dP/1000*MassivSI</f>
        <v>0.22807969219957369</v>
      </c>
      <c r="R2802" s="24">
        <f>IF(P2802&lt;600,425+0.773*P2802-1.69/1000*P2802^2+2.22/1000^2*P2802^3,IF(P2802&lt;735,666+13002/(738-P2802),IF(P2802&lt;900,545+17820/(P2802-731),650)))</f>
        <v>1241.8999325774262</v>
      </c>
      <c r="S2802" s="12">
        <f>LambdaP*MassivSI/(dP/1000)/(R2802*RhoA)/(1+Q2802/3)*(D2802-P2802)*DeltaT-(EXP(Q2802/10)-1)*(D2802-D2801)</f>
        <v>0.1048189691584898</v>
      </c>
    </row>
    <row r="2803" spans="2:19" x14ac:dyDescent="0.25">
      <c r="B2803" s="3">
        <f t="shared" si="172"/>
        <v>13925</v>
      </c>
      <c r="C2803" s="14">
        <f t="shared" si="173"/>
        <v>232.08333333333334</v>
      </c>
      <c r="D2803" s="11">
        <f t="shared" si="174"/>
        <v>1147.7938869761056</v>
      </c>
      <c r="E2803" s="11">
        <f t="shared" si="175"/>
        <v>715.52798006971659</v>
      </c>
      <c r="F2803" s="11">
        <f>L2803</f>
        <v>715.52798006971659</v>
      </c>
      <c r="G2803" s="11">
        <f>P2803</f>
        <v>715.52798006971659</v>
      </c>
      <c r="H2803" s="24">
        <f>H2802+IF(Limit=Oui,MAX(0,K2802),K2802)</f>
        <v>715.52798006971659</v>
      </c>
      <c r="I2803" s="12">
        <f>Cp*RhoP/(J2803*RhoA)*dP/1000*MassivSS</f>
        <v>0.22758741871123425</v>
      </c>
      <c r="J2803" s="24">
        <f>IF(H2803&lt;600,425+0.773*H2803-1.69/1000*H2803^2+2.22/1000^2*H2803^3,IF(H2803&lt;735,666+13002/(738-H2803),IF(H2803&lt;900,545+17820/(H2803-731),650)))</f>
        <v>1244.5861725086154</v>
      </c>
      <c r="K2803" s="12">
        <f>LambdaP*MassivSS/(dP/1000)/(J2803*RhoA)/(1+I2803/3)*(D2803-H2803)*DeltaT-(EXP(I2803/10)-1)*(D2803-D2802)</f>
        <v>0.10459685455963821</v>
      </c>
      <c r="L2803" s="24">
        <f>L2802+IF(Limit=Oui,MAX(0,O2802),O2802)</f>
        <v>715.52798006971659</v>
      </c>
      <c r="M2803" s="12">
        <f>Cp*RhoP/(N2803*RhoA)*dP/1000*MassivW</f>
        <v>0.22758741871123425</v>
      </c>
      <c r="N2803" s="24">
        <f>IF(L2803&lt;600,425+0.773*L2803-1.69/1000*L2803^2+2.22/1000^2*L2803^3,IF(L2803&lt;735,666+13002/(738-L2803),IF(L2803&lt;900,545+17820/(L2803-731),650)))</f>
        <v>1244.5861725086154</v>
      </c>
      <c r="O2803" s="12">
        <f>LambdaP*MassivW/(dP/1000)/(N2803*RhoA)/(1+M2803/3)*(D2803-L2803)*DeltaT-(EXP(M2803/10)-1)*(D2803-D2802)</f>
        <v>0.10459685455963821</v>
      </c>
      <c r="P2803" s="24">
        <f>P2802+IF(Limit=Oui,MAX(0,S2802),S2802)</f>
        <v>715.52798006971659</v>
      </c>
      <c r="Q2803" s="12">
        <f>Cp*RhoP/(R2803*RhoA)*dP/1000*MassivSI</f>
        <v>0.22758741871123425</v>
      </c>
      <c r="R2803" s="24">
        <f>IF(P2803&lt;600,425+0.773*P2803-1.69/1000*P2803^2+2.22/1000^2*P2803^3,IF(P2803&lt;735,666+13002/(738-P2803),IF(P2803&lt;900,545+17820/(P2803-731),650)))</f>
        <v>1244.5861725086154</v>
      </c>
      <c r="S2803" s="12">
        <f>LambdaP*MassivSI/(dP/1000)/(R2803*RhoA)/(1+Q2803/3)*(D2803-P2803)*DeltaT-(EXP(Q2803/10)-1)*(D2803-D2802)</f>
        <v>0.10459685455963821</v>
      </c>
    </row>
    <row r="2804" spans="2:19" x14ac:dyDescent="0.25">
      <c r="B2804" s="3">
        <f t="shared" si="172"/>
        <v>13930</v>
      </c>
      <c r="C2804" s="14">
        <f t="shared" si="173"/>
        <v>232.16666666666666</v>
      </c>
      <c r="D2804" s="11">
        <f t="shared" si="174"/>
        <v>1147.8476478651849</v>
      </c>
      <c r="E2804" s="11">
        <f t="shared" si="175"/>
        <v>715.63257692427624</v>
      </c>
      <c r="F2804" s="11">
        <f>L2804</f>
        <v>715.63257692427624</v>
      </c>
      <c r="G2804" s="11">
        <f>P2804</f>
        <v>715.63257692427624</v>
      </c>
      <c r="H2804" s="24">
        <f>H2803+IF(Limit=Oui,MAX(0,K2803),K2803)</f>
        <v>715.63257692427624</v>
      </c>
      <c r="I2804" s="12">
        <f>Cp*RhoP/(J2804*RhoA)*dP/1000*MassivSS</f>
        <v>0.22709373261131613</v>
      </c>
      <c r="J2804" s="24">
        <f>IF(H2804&lt;600,425+0.773*H2804-1.69/1000*H2804^2+2.22/1000^2*H2804^3,IF(H2804&lt;735,666+13002/(738-H2804),IF(H2804&lt;900,545+17820/(H2804-731),650)))</f>
        <v>1247.2918169420946</v>
      </c>
      <c r="K2804" s="12">
        <f>LambdaP*MassivSS/(dP/1000)/(J2804*RhoA)/(1+I2804/3)*(D2804-H2804)*DeltaT-(EXP(I2804/10)-1)*(D2804-D2803)</f>
        <v>0.10437416953059431</v>
      </c>
      <c r="L2804" s="24">
        <f>L2803+IF(Limit=Oui,MAX(0,O2803),O2803)</f>
        <v>715.63257692427624</v>
      </c>
      <c r="M2804" s="12">
        <f>Cp*RhoP/(N2804*RhoA)*dP/1000*MassivW</f>
        <v>0.22709373261131613</v>
      </c>
      <c r="N2804" s="24">
        <f>IF(L2804&lt;600,425+0.773*L2804-1.69/1000*L2804^2+2.22/1000^2*L2804^3,IF(L2804&lt;735,666+13002/(738-L2804),IF(L2804&lt;900,545+17820/(L2804-731),650)))</f>
        <v>1247.2918169420946</v>
      </c>
      <c r="O2804" s="12">
        <f>LambdaP*MassivW/(dP/1000)/(N2804*RhoA)/(1+M2804/3)*(D2804-L2804)*DeltaT-(EXP(M2804/10)-1)*(D2804-D2803)</f>
        <v>0.10437416953059431</v>
      </c>
      <c r="P2804" s="24">
        <f>P2803+IF(Limit=Oui,MAX(0,S2803),S2803)</f>
        <v>715.63257692427624</v>
      </c>
      <c r="Q2804" s="12">
        <f>Cp*RhoP/(R2804*RhoA)*dP/1000*MassivSI</f>
        <v>0.22709373261131613</v>
      </c>
      <c r="R2804" s="24">
        <f>IF(P2804&lt;600,425+0.773*P2804-1.69/1000*P2804^2+2.22/1000^2*P2804^3,IF(P2804&lt;735,666+13002/(738-P2804),IF(P2804&lt;900,545+17820/(P2804-731),650)))</f>
        <v>1247.2918169420946</v>
      </c>
      <c r="S2804" s="12">
        <f>LambdaP*MassivSI/(dP/1000)/(R2804*RhoA)/(1+Q2804/3)*(D2804-P2804)*DeltaT-(EXP(Q2804/10)-1)*(D2804-D2803)</f>
        <v>0.10437416953059431</v>
      </c>
    </row>
    <row r="2805" spans="2:19" x14ac:dyDescent="0.25">
      <c r="B2805" s="3">
        <f t="shared" si="172"/>
        <v>13935</v>
      </c>
      <c r="C2805" s="14">
        <f t="shared" si="173"/>
        <v>232.25</v>
      </c>
      <c r="D2805" s="11">
        <f t="shared" si="174"/>
        <v>1147.901389471305</v>
      </c>
      <c r="E2805" s="11">
        <f t="shared" si="175"/>
        <v>715.73695109380685</v>
      </c>
      <c r="F2805" s="11">
        <f>L2805</f>
        <v>715.73695109380685</v>
      </c>
      <c r="G2805" s="11">
        <f>P2805</f>
        <v>715.73695109380685</v>
      </c>
      <c r="H2805" s="24">
        <f>H2804+IF(Limit=Oui,MAX(0,K2804),K2804)</f>
        <v>715.73695109380685</v>
      </c>
      <c r="I2805" s="12">
        <f>Cp*RhoP/(J2805*RhoA)*dP/1000*MassivSS</f>
        <v>0.22659863387703055</v>
      </c>
      <c r="J2805" s="24">
        <f>IF(H2805&lt;600,425+0.773*H2805-1.69/1000*H2805^2+2.22/1000^2*H2805^3,IF(H2805&lt;735,666+13002/(738-H2805),IF(H2805&lt;900,545+17820/(H2805-731),650)))</f>
        <v>1250.0170434330357</v>
      </c>
      <c r="K2805" s="12">
        <f>LambdaP*MassivSS/(dP/1000)/(J2805*RhoA)/(1+I2805/3)*(D2805-H2805)*DeltaT-(EXP(I2805/10)-1)*(D2805-D2804)</f>
        <v>0.10415091354482624</v>
      </c>
      <c r="L2805" s="24">
        <f>L2804+IF(Limit=Oui,MAX(0,O2804),O2804)</f>
        <v>715.73695109380685</v>
      </c>
      <c r="M2805" s="12">
        <f>Cp*RhoP/(N2805*RhoA)*dP/1000*MassivW</f>
        <v>0.22659863387703055</v>
      </c>
      <c r="N2805" s="24">
        <f>IF(L2805&lt;600,425+0.773*L2805-1.69/1000*L2805^2+2.22/1000^2*L2805^3,IF(L2805&lt;735,666+13002/(738-L2805),IF(L2805&lt;900,545+17820/(L2805-731),650)))</f>
        <v>1250.0170434330357</v>
      </c>
      <c r="O2805" s="12">
        <f>LambdaP*MassivW/(dP/1000)/(N2805*RhoA)/(1+M2805/3)*(D2805-L2805)*DeltaT-(EXP(M2805/10)-1)*(D2805-D2804)</f>
        <v>0.10415091354482624</v>
      </c>
      <c r="P2805" s="24">
        <f>P2804+IF(Limit=Oui,MAX(0,S2804),S2804)</f>
        <v>715.73695109380685</v>
      </c>
      <c r="Q2805" s="12">
        <f>Cp*RhoP/(R2805*RhoA)*dP/1000*MassivSI</f>
        <v>0.22659863387703055</v>
      </c>
      <c r="R2805" s="24">
        <f>IF(P2805&lt;600,425+0.773*P2805-1.69/1000*P2805^2+2.22/1000^2*P2805^3,IF(P2805&lt;735,666+13002/(738-P2805),IF(P2805&lt;900,545+17820/(P2805-731),650)))</f>
        <v>1250.0170434330357</v>
      </c>
      <c r="S2805" s="12">
        <f>LambdaP*MassivSI/(dP/1000)/(R2805*RhoA)/(1+Q2805/3)*(D2805-P2805)*DeltaT-(EXP(Q2805/10)-1)*(D2805-D2804)</f>
        <v>0.10415091354482624</v>
      </c>
    </row>
    <row r="2806" spans="2:19" x14ac:dyDescent="0.25">
      <c r="B2806" s="3">
        <f t="shared" si="172"/>
        <v>13940</v>
      </c>
      <c r="C2806" s="14">
        <f t="shared" si="173"/>
        <v>232.33333333333334</v>
      </c>
      <c r="D2806" s="11">
        <f t="shared" si="174"/>
        <v>1147.9551118082939</v>
      </c>
      <c r="E2806" s="11">
        <f t="shared" si="175"/>
        <v>715.84110200735165</v>
      </c>
      <c r="F2806" s="11">
        <f>L2806</f>
        <v>715.84110200735165</v>
      </c>
      <c r="G2806" s="11">
        <f>P2806</f>
        <v>715.84110200735165</v>
      </c>
      <c r="H2806" s="24">
        <f>H2805+IF(Limit=Oui,MAX(0,K2805),K2805)</f>
        <v>715.84110200735165</v>
      </c>
      <c r="I2806" s="12">
        <f>Cp*RhoP/(J2806*RhoA)*dP/1000*MassivSS</f>
        <v>0.22610212256022352</v>
      </c>
      <c r="J2806" s="24">
        <f>IF(H2806&lt;600,425+0.773*H2806-1.69/1000*H2806^2+2.22/1000^2*H2806^3,IF(H2806&lt;735,666+13002/(738-H2806),IF(H2806&lt;900,545+17820/(H2806-731),650)))</f>
        <v>1252.7620314112041</v>
      </c>
      <c r="K2806" s="12">
        <f>LambdaP*MassivSS/(dP/1000)/(J2806*RhoA)/(1+I2806/3)*(D2806-H2806)*DeltaT-(EXP(I2806/10)-1)*(D2806-D2805)</f>
        <v>0.10392708610288406</v>
      </c>
      <c r="L2806" s="24">
        <f>L2805+IF(Limit=Oui,MAX(0,O2805),O2805)</f>
        <v>715.84110200735165</v>
      </c>
      <c r="M2806" s="12">
        <f>Cp*RhoP/(N2806*RhoA)*dP/1000*MassivW</f>
        <v>0.22610212256022352</v>
      </c>
      <c r="N2806" s="24">
        <f>IF(L2806&lt;600,425+0.773*L2806-1.69/1000*L2806^2+2.22/1000^2*L2806^3,IF(L2806&lt;735,666+13002/(738-L2806),IF(L2806&lt;900,545+17820/(L2806-731),650)))</f>
        <v>1252.7620314112041</v>
      </c>
      <c r="O2806" s="12">
        <f>LambdaP*MassivW/(dP/1000)/(N2806*RhoA)/(1+M2806/3)*(D2806-L2806)*DeltaT-(EXP(M2806/10)-1)*(D2806-D2805)</f>
        <v>0.10392708610288406</v>
      </c>
      <c r="P2806" s="24">
        <f>P2805+IF(Limit=Oui,MAX(0,S2805),S2805)</f>
        <v>715.84110200735165</v>
      </c>
      <c r="Q2806" s="12">
        <f>Cp*RhoP/(R2806*RhoA)*dP/1000*MassivSI</f>
        <v>0.22610212256022352</v>
      </c>
      <c r="R2806" s="24">
        <f>IF(P2806&lt;600,425+0.773*P2806-1.69/1000*P2806^2+2.22/1000^2*P2806^3,IF(P2806&lt;735,666+13002/(738-P2806),IF(P2806&lt;900,545+17820/(P2806-731),650)))</f>
        <v>1252.7620314112041</v>
      </c>
      <c r="S2806" s="12">
        <f>LambdaP*MassivSI/(dP/1000)/(R2806*RhoA)/(1+Q2806/3)*(D2806-P2806)*DeltaT-(EXP(Q2806/10)-1)*(D2806-D2805)</f>
        <v>0.10392708610288406</v>
      </c>
    </row>
    <row r="2807" spans="2:19" x14ac:dyDescent="0.25">
      <c r="B2807" s="3">
        <f t="shared" si="172"/>
        <v>13945</v>
      </c>
      <c r="C2807" s="14">
        <f t="shared" si="173"/>
        <v>232.41666666666666</v>
      </c>
      <c r="D2807" s="11">
        <f t="shared" si="174"/>
        <v>1148.0088148899642</v>
      </c>
      <c r="E2807" s="11">
        <f t="shared" si="175"/>
        <v>715.94502909345454</v>
      </c>
      <c r="F2807" s="11">
        <f>L2807</f>
        <v>715.94502909345454</v>
      </c>
      <c r="G2807" s="11">
        <f>P2807</f>
        <v>715.94502909345454</v>
      </c>
      <c r="H2807" s="24">
        <f>H2806+IF(Limit=Oui,MAX(0,K2806),K2806)</f>
        <v>715.94502909345454</v>
      </c>
      <c r="I2807" s="12">
        <f>Cp*RhoP/(J2807*RhoA)*dP/1000*MassivSS</f>
        <v>0.22560419878840368</v>
      </c>
      <c r="J2807" s="24">
        <f>IF(H2807&lt;600,425+0.773*H2807-1.69/1000*H2807^2+2.22/1000^2*H2807^3,IF(H2807&lt;735,666+13002/(738-H2807),IF(H2807&lt;900,545+17820/(H2807-731),650)))</f>
        <v>1255.526962202488</v>
      </c>
      <c r="K2807" s="12">
        <f>LambdaP*MassivSS/(dP/1000)/(J2807*RhoA)/(1+I2807/3)*(D2807-H2807)*DeltaT-(EXP(I2807/10)-1)*(D2807-D2806)</f>
        <v>0.10370268673282214</v>
      </c>
      <c r="L2807" s="24">
        <f>L2806+IF(Limit=Oui,MAX(0,O2806),O2806)</f>
        <v>715.94502909345454</v>
      </c>
      <c r="M2807" s="12">
        <f>Cp*RhoP/(N2807*RhoA)*dP/1000*MassivW</f>
        <v>0.22560419878840368</v>
      </c>
      <c r="N2807" s="24">
        <f>IF(L2807&lt;600,425+0.773*L2807-1.69/1000*L2807^2+2.22/1000^2*L2807^3,IF(L2807&lt;735,666+13002/(738-L2807),IF(L2807&lt;900,545+17820/(L2807-731),650)))</f>
        <v>1255.526962202488</v>
      </c>
      <c r="O2807" s="12">
        <f>LambdaP*MassivW/(dP/1000)/(N2807*RhoA)/(1+M2807/3)*(D2807-L2807)*DeltaT-(EXP(M2807/10)-1)*(D2807-D2806)</f>
        <v>0.10370268673282214</v>
      </c>
      <c r="P2807" s="24">
        <f>P2806+IF(Limit=Oui,MAX(0,S2806),S2806)</f>
        <v>715.94502909345454</v>
      </c>
      <c r="Q2807" s="12">
        <f>Cp*RhoP/(R2807*RhoA)*dP/1000*MassivSI</f>
        <v>0.22560419878840368</v>
      </c>
      <c r="R2807" s="24">
        <f>IF(P2807&lt;600,425+0.773*P2807-1.69/1000*P2807^2+2.22/1000^2*P2807^3,IF(P2807&lt;735,666+13002/(738-P2807),IF(P2807&lt;900,545+17820/(P2807-731),650)))</f>
        <v>1255.526962202488</v>
      </c>
      <c r="S2807" s="12">
        <f>LambdaP*MassivSI/(dP/1000)/(R2807*RhoA)/(1+Q2807/3)*(D2807-P2807)*DeltaT-(EXP(Q2807/10)-1)*(D2807-D2806)</f>
        <v>0.10370268673282214</v>
      </c>
    </row>
    <row r="2808" spans="2:19" x14ac:dyDescent="0.25">
      <c r="B2808" s="3">
        <f t="shared" si="172"/>
        <v>13950</v>
      </c>
      <c r="C2808" s="14">
        <f t="shared" si="173"/>
        <v>232.5</v>
      </c>
      <c r="D2808" s="11">
        <f t="shared" si="174"/>
        <v>1148.0624987301146</v>
      </c>
      <c r="E2808" s="11">
        <f t="shared" si="175"/>
        <v>716.04873178018738</v>
      </c>
      <c r="F2808" s="11">
        <f>L2808</f>
        <v>716.04873178018738</v>
      </c>
      <c r="G2808" s="11">
        <f>P2808</f>
        <v>716.04873178018738</v>
      </c>
      <c r="H2808" s="24">
        <f>H2807+IF(Limit=Oui,MAX(0,K2807),K2807)</f>
        <v>716.04873178018738</v>
      </c>
      <c r="I2808" s="12">
        <f>Cp*RhoP/(J2808*RhoA)*dP/1000*MassivSS</f>
        <v>0.22510486276577862</v>
      </c>
      <c r="J2808" s="24">
        <f>IF(H2808&lt;600,425+0.773*H2808-1.69/1000*H2808^2+2.22/1000^2*H2808^3,IF(H2808&lt;735,666+13002/(738-H2808),IF(H2808&lt;900,545+17820/(H2808-731),650)))</f>
        <v>1258.3120190506693</v>
      </c>
      <c r="K2808" s="12">
        <f>LambdaP*MassivSS/(dP/1000)/(J2808*RhoA)/(1+I2808/3)*(D2808-H2808)*DeltaT-(EXP(I2808/10)-1)*(D2808-D2807)</f>
        <v>0.10347771499065689</v>
      </c>
      <c r="L2808" s="24">
        <f>L2807+IF(Limit=Oui,MAX(0,O2807),O2807)</f>
        <v>716.04873178018738</v>
      </c>
      <c r="M2808" s="12">
        <f>Cp*RhoP/(N2808*RhoA)*dP/1000*MassivW</f>
        <v>0.22510486276577862</v>
      </c>
      <c r="N2808" s="24">
        <f>IF(L2808&lt;600,425+0.773*L2808-1.69/1000*L2808^2+2.22/1000^2*L2808^3,IF(L2808&lt;735,666+13002/(738-L2808),IF(L2808&lt;900,545+17820/(L2808-731),650)))</f>
        <v>1258.3120190506693</v>
      </c>
      <c r="O2808" s="12">
        <f>LambdaP*MassivW/(dP/1000)/(N2808*RhoA)/(1+M2808/3)*(D2808-L2808)*DeltaT-(EXP(M2808/10)-1)*(D2808-D2807)</f>
        <v>0.10347771499065689</v>
      </c>
      <c r="P2808" s="24">
        <f>P2807+IF(Limit=Oui,MAX(0,S2807),S2807)</f>
        <v>716.04873178018738</v>
      </c>
      <c r="Q2808" s="12">
        <f>Cp*RhoP/(R2808*RhoA)*dP/1000*MassivSI</f>
        <v>0.22510486276577862</v>
      </c>
      <c r="R2808" s="24">
        <f>IF(P2808&lt;600,425+0.773*P2808-1.69/1000*P2808^2+2.22/1000^2*P2808^3,IF(P2808&lt;735,666+13002/(738-P2808),IF(P2808&lt;900,545+17820/(P2808-731),650)))</f>
        <v>1258.3120190506693</v>
      </c>
      <c r="S2808" s="12">
        <f>LambdaP*MassivSI/(dP/1000)/(R2808*RhoA)/(1+Q2808/3)*(D2808-P2808)*DeltaT-(EXP(Q2808/10)-1)*(D2808-D2807)</f>
        <v>0.10347771499065689</v>
      </c>
    </row>
    <row r="2809" spans="2:19" x14ac:dyDescent="0.25">
      <c r="B2809" s="3">
        <f t="shared" si="172"/>
        <v>13955</v>
      </c>
      <c r="C2809" s="14">
        <f t="shared" si="173"/>
        <v>232.58333333333334</v>
      </c>
      <c r="D2809" s="11">
        <f t="shared" si="174"/>
        <v>1148.1161633425279</v>
      </c>
      <c r="E2809" s="11">
        <f t="shared" si="175"/>
        <v>716.152209495178</v>
      </c>
      <c r="F2809" s="11">
        <f>L2809</f>
        <v>716.152209495178</v>
      </c>
      <c r="G2809" s="11">
        <f>P2809</f>
        <v>716.152209495178</v>
      </c>
      <c r="H2809" s="24">
        <f>H2808+IF(Limit=Oui,MAX(0,K2808),K2808)</f>
        <v>716.152209495178</v>
      </c>
      <c r="I2809" s="12">
        <f>Cp*RhoP/(J2809*RhoA)*dP/1000*MassivSS</f>
        <v>0.22460411477429509</v>
      </c>
      <c r="J2809" s="24">
        <f>IF(H2809&lt;600,425+0.773*H2809-1.69/1000*H2809^2+2.22/1000^2*H2809^3,IF(H2809&lt;735,666+13002/(738-H2809),IF(H2809&lt;900,545+17820/(H2809-731),650)))</f>
        <v>1261.1173871394612</v>
      </c>
      <c r="K2809" s="12">
        <f>LambdaP*MassivSS/(dP/1000)/(J2809*RhoA)/(1+I2809/3)*(D2809-H2809)*DeltaT-(EXP(I2809/10)-1)*(D2809-D2808)</f>
        <v>0.10325217046084814</v>
      </c>
      <c r="L2809" s="24">
        <f>L2808+IF(Limit=Oui,MAX(0,O2808),O2808)</f>
        <v>716.152209495178</v>
      </c>
      <c r="M2809" s="12">
        <f>Cp*RhoP/(N2809*RhoA)*dP/1000*MassivW</f>
        <v>0.22460411477429509</v>
      </c>
      <c r="N2809" s="24">
        <f>IF(L2809&lt;600,425+0.773*L2809-1.69/1000*L2809^2+2.22/1000^2*L2809^3,IF(L2809&lt;735,666+13002/(738-L2809),IF(L2809&lt;900,545+17820/(L2809-731),650)))</f>
        <v>1261.1173871394612</v>
      </c>
      <c r="O2809" s="12">
        <f>LambdaP*MassivW/(dP/1000)/(N2809*RhoA)/(1+M2809/3)*(D2809-L2809)*DeltaT-(EXP(M2809/10)-1)*(D2809-D2808)</f>
        <v>0.10325217046084814</v>
      </c>
      <c r="P2809" s="24">
        <f>P2808+IF(Limit=Oui,MAX(0,S2808),S2808)</f>
        <v>716.152209495178</v>
      </c>
      <c r="Q2809" s="12">
        <f>Cp*RhoP/(R2809*RhoA)*dP/1000*MassivSI</f>
        <v>0.22460411477429509</v>
      </c>
      <c r="R2809" s="24">
        <f>IF(P2809&lt;600,425+0.773*P2809-1.69/1000*P2809^2+2.22/1000^2*P2809^3,IF(P2809&lt;735,666+13002/(738-P2809),IF(P2809&lt;900,545+17820/(P2809-731),650)))</f>
        <v>1261.1173871394612</v>
      </c>
      <c r="S2809" s="12">
        <f>LambdaP*MassivSI/(dP/1000)/(R2809*RhoA)/(1+Q2809/3)*(D2809-P2809)*DeltaT-(EXP(Q2809/10)-1)*(D2809-D2808)</f>
        <v>0.10325217046084814</v>
      </c>
    </row>
    <row r="2810" spans="2:19" x14ac:dyDescent="0.25">
      <c r="B2810" s="3">
        <f t="shared" si="172"/>
        <v>13960</v>
      </c>
      <c r="C2810" s="14">
        <f t="shared" si="173"/>
        <v>232.66666666666666</v>
      </c>
      <c r="D2810" s="11">
        <f t="shared" si="174"/>
        <v>1148.1698087409732</v>
      </c>
      <c r="E2810" s="11">
        <f t="shared" si="175"/>
        <v>716.25546166563879</v>
      </c>
      <c r="F2810" s="11">
        <f>L2810</f>
        <v>716.25546166563879</v>
      </c>
      <c r="G2810" s="11">
        <f>P2810</f>
        <v>716.25546166563879</v>
      </c>
      <c r="H2810" s="24">
        <f>H2809+IF(Limit=Oui,MAX(0,K2809),K2809)</f>
        <v>716.25546166563879</v>
      </c>
      <c r="I2810" s="12">
        <f>Cp*RhoP/(J2810*RhoA)*dP/1000*MassivSS</f>
        <v>0.22410195517468345</v>
      </c>
      <c r="J2810" s="24">
        <f>IF(H2810&lt;600,425+0.773*H2810-1.69/1000*H2810^2+2.22/1000^2*H2810^3,IF(H2810&lt;735,666+13002/(738-H2810),IF(H2810&lt;900,545+17820/(H2810-731),650)))</f>
        <v>1263.9432536148145</v>
      </c>
      <c r="K2810" s="12">
        <f>LambdaP*MassivSS/(dP/1000)/(J2810*RhoA)/(1+I2810/3)*(D2810-H2810)*DeltaT-(EXP(I2810/10)-1)*(D2810-D2809)</f>
        <v>0.10302605275670092</v>
      </c>
      <c r="L2810" s="24">
        <f>L2809+IF(Limit=Oui,MAX(0,O2809),O2809)</f>
        <v>716.25546166563879</v>
      </c>
      <c r="M2810" s="12">
        <f>Cp*RhoP/(N2810*RhoA)*dP/1000*MassivW</f>
        <v>0.22410195517468345</v>
      </c>
      <c r="N2810" s="24">
        <f>IF(L2810&lt;600,425+0.773*L2810-1.69/1000*L2810^2+2.22/1000^2*L2810^3,IF(L2810&lt;735,666+13002/(738-L2810),IF(L2810&lt;900,545+17820/(L2810-731),650)))</f>
        <v>1263.9432536148145</v>
      </c>
      <c r="O2810" s="12">
        <f>LambdaP*MassivW/(dP/1000)/(N2810*RhoA)/(1+M2810/3)*(D2810-L2810)*DeltaT-(EXP(M2810/10)-1)*(D2810-D2809)</f>
        <v>0.10302605275670092</v>
      </c>
      <c r="P2810" s="24">
        <f>P2809+IF(Limit=Oui,MAX(0,S2809),S2809)</f>
        <v>716.25546166563879</v>
      </c>
      <c r="Q2810" s="12">
        <f>Cp*RhoP/(R2810*RhoA)*dP/1000*MassivSI</f>
        <v>0.22410195517468345</v>
      </c>
      <c r="R2810" s="24">
        <f>IF(P2810&lt;600,425+0.773*P2810-1.69/1000*P2810^2+2.22/1000^2*P2810^3,IF(P2810&lt;735,666+13002/(738-P2810),IF(P2810&lt;900,545+17820/(P2810-731),650)))</f>
        <v>1263.9432536148145</v>
      </c>
      <c r="S2810" s="12">
        <f>LambdaP*MassivSI/(dP/1000)/(R2810*RhoA)/(1+Q2810/3)*(D2810-P2810)*DeltaT-(EXP(Q2810/10)-1)*(D2810-D2809)</f>
        <v>0.10302605275670092</v>
      </c>
    </row>
    <row r="2811" spans="2:19" x14ac:dyDescent="0.25">
      <c r="B2811" s="3">
        <f t="shared" si="172"/>
        <v>13965</v>
      </c>
      <c r="C2811" s="14">
        <f t="shared" si="173"/>
        <v>232.75</v>
      </c>
      <c r="D2811" s="11">
        <f t="shared" si="174"/>
        <v>1148.2234349392038</v>
      </c>
      <c r="E2811" s="11">
        <f t="shared" si="175"/>
        <v>716.35848771839551</v>
      </c>
      <c r="F2811" s="11">
        <f>L2811</f>
        <v>716.35848771839551</v>
      </c>
      <c r="G2811" s="11">
        <f>P2811</f>
        <v>716.35848771839551</v>
      </c>
      <c r="H2811" s="24">
        <f>H2810+IF(Limit=Oui,MAX(0,K2810),K2810)</f>
        <v>716.35848771839551</v>
      </c>
      <c r="I2811" s="12">
        <f>Cp*RhoP/(J2811*RhoA)*dP/1000*MassivSS</f>
        <v>0.22359838440750882</v>
      </c>
      <c r="J2811" s="24">
        <f>IF(H2811&lt;600,425+0.773*H2811-1.69/1000*H2811^2+2.22/1000^2*H2811^3,IF(H2811&lt;735,666+13002/(738-H2811),IF(H2811&lt;900,545+17820/(H2811-731),650)))</f>
        <v>1266.7898076074764</v>
      </c>
      <c r="K2811" s="12">
        <f>LambdaP*MassivSS/(dP/1000)/(J2811*RhoA)/(1+I2811/3)*(D2811-H2811)*DeltaT-(EXP(I2811/10)-1)*(D2811-D2810)</f>
        <v>0.10279936152090534</v>
      </c>
      <c r="L2811" s="24">
        <f>L2810+IF(Limit=Oui,MAX(0,O2810),O2810)</f>
        <v>716.35848771839551</v>
      </c>
      <c r="M2811" s="12">
        <f>Cp*RhoP/(N2811*RhoA)*dP/1000*MassivW</f>
        <v>0.22359838440750882</v>
      </c>
      <c r="N2811" s="24">
        <f>IF(L2811&lt;600,425+0.773*L2811-1.69/1000*L2811^2+2.22/1000^2*L2811^3,IF(L2811&lt;735,666+13002/(738-L2811),IF(L2811&lt;900,545+17820/(L2811-731),650)))</f>
        <v>1266.7898076074764</v>
      </c>
      <c r="O2811" s="12">
        <f>LambdaP*MassivW/(dP/1000)/(N2811*RhoA)/(1+M2811/3)*(D2811-L2811)*DeltaT-(EXP(M2811/10)-1)*(D2811-D2810)</f>
        <v>0.10279936152090534</v>
      </c>
      <c r="P2811" s="24">
        <f>P2810+IF(Limit=Oui,MAX(0,S2810),S2810)</f>
        <v>716.35848771839551</v>
      </c>
      <c r="Q2811" s="12">
        <f>Cp*RhoP/(R2811*RhoA)*dP/1000*MassivSI</f>
        <v>0.22359838440750882</v>
      </c>
      <c r="R2811" s="24">
        <f>IF(P2811&lt;600,425+0.773*P2811-1.69/1000*P2811^2+2.22/1000^2*P2811^3,IF(P2811&lt;735,666+13002/(738-P2811),IF(P2811&lt;900,545+17820/(P2811-731),650)))</f>
        <v>1266.7898076074764</v>
      </c>
      <c r="S2811" s="12">
        <f>LambdaP*MassivSI/(dP/1000)/(R2811*RhoA)/(1+Q2811/3)*(D2811-P2811)*DeltaT-(EXP(Q2811/10)-1)*(D2811-D2810)</f>
        <v>0.10279936152090534</v>
      </c>
    </row>
    <row r="2812" spans="2:19" x14ac:dyDescent="0.25">
      <c r="B2812" s="3">
        <f t="shared" si="172"/>
        <v>13970</v>
      </c>
      <c r="C2812" s="14">
        <f t="shared" si="173"/>
        <v>232.83333333333334</v>
      </c>
      <c r="D2812" s="11">
        <f t="shared" si="174"/>
        <v>1148.2770419509586</v>
      </c>
      <c r="E2812" s="11">
        <f t="shared" si="175"/>
        <v>716.46128707991636</v>
      </c>
      <c r="F2812" s="11">
        <f>L2812</f>
        <v>716.46128707991636</v>
      </c>
      <c r="G2812" s="11">
        <f>P2812</f>
        <v>716.46128707991636</v>
      </c>
      <c r="H2812" s="24">
        <f>H2811+IF(Limit=Oui,MAX(0,K2811),K2811)</f>
        <v>716.46128707991636</v>
      </c>
      <c r="I2812" s="12">
        <f>Cp*RhoP/(J2812*RhoA)*dP/1000*MassivSS</f>
        <v>0.22309340299422831</v>
      </c>
      <c r="J2812" s="24">
        <f>IF(H2812&lt;600,425+0.773*H2812-1.69/1000*H2812^2+2.22/1000^2*H2812^3,IF(H2812&lt;735,666+13002/(738-H2812),IF(H2812&lt;900,545+17820/(H2812-731),650)))</f>
        <v>1269.657240255817</v>
      </c>
      <c r="K2812" s="12">
        <f>LambdaP*MassivSS/(dP/1000)/(J2812*RhoA)/(1+I2812/3)*(D2812-H2812)*DeltaT-(EXP(I2812/10)-1)*(D2812-D2811)</f>
        <v>0.10257209642593583</v>
      </c>
      <c r="L2812" s="24">
        <f>L2811+IF(Limit=Oui,MAX(0,O2811),O2811)</f>
        <v>716.46128707991636</v>
      </c>
      <c r="M2812" s="12">
        <f>Cp*RhoP/(N2812*RhoA)*dP/1000*MassivW</f>
        <v>0.22309340299422831</v>
      </c>
      <c r="N2812" s="24">
        <f>IF(L2812&lt;600,425+0.773*L2812-1.69/1000*L2812^2+2.22/1000^2*L2812^3,IF(L2812&lt;735,666+13002/(738-L2812),IF(L2812&lt;900,545+17820/(L2812-731),650)))</f>
        <v>1269.657240255817</v>
      </c>
      <c r="O2812" s="12">
        <f>LambdaP*MassivW/(dP/1000)/(N2812*RhoA)/(1+M2812/3)*(D2812-L2812)*DeltaT-(EXP(M2812/10)-1)*(D2812-D2811)</f>
        <v>0.10257209642593583</v>
      </c>
      <c r="P2812" s="24">
        <f>P2811+IF(Limit=Oui,MAX(0,S2811),S2811)</f>
        <v>716.46128707991636</v>
      </c>
      <c r="Q2812" s="12">
        <f>Cp*RhoP/(R2812*RhoA)*dP/1000*MassivSI</f>
        <v>0.22309340299422831</v>
      </c>
      <c r="R2812" s="24">
        <f>IF(P2812&lt;600,425+0.773*P2812-1.69/1000*P2812^2+2.22/1000^2*P2812^3,IF(P2812&lt;735,666+13002/(738-P2812),IF(P2812&lt;900,545+17820/(P2812-731),650)))</f>
        <v>1269.657240255817</v>
      </c>
      <c r="S2812" s="12">
        <f>LambdaP*MassivSI/(dP/1000)/(R2812*RhoA)/(1+Q2812/3)*(D2812-P2812)*DeltaT-(EXP(Q2812/10)-1)*(D2812-D2811)</f>
        <v>0.10257209642593583</v>
      </c>
    </row>
    <row r="2813" spans="2:19" x14ac:dyDescent="0.25">
      <c r="B2813" s="3">
        <f t="shared" si="172"/>
        <v>13975</v>
      </c>
      <c r="C2813" s="14">
        <f t="shared" si="173"/>
        <v>232.91666666666666</v>
      </c>
      <c r="D2813" s="11">
        <f t="shared" si="174"/>
        <v>1148.3306297899619</v>
      </c>
      <c r="E2813" s="11">
        <f t="shared" si="175"/>
        <v>716.56385917634225</v>
      </c>
      <c r="F2813" s="11">
        <f>L2813</f>
        <v>716.56385917634225</v>
      </c>
      <c r="G2813" s="11">
        <f>P2813</f>
        <v>716.56385917634225</v>
      </c>
      <c r="H2813" s="24">
        <f>H2812+IF(Limit=Oui,MAX(0,K2812),K2812)</f>
        <v>716.56385917634225</v>
      </c>
      <c r="I2813" s="12">
        <f>Cp*RhoP/(J2813*RhoA)*dP/1000*MassivSS</f>
        <v>0.22258701153824872</v>
      </c>
      <c r="J2813" s="24">
        <f>IF(H2813&lt;600,425+0.773*H2813-1.69/1000*H2813^2+2.22/1000^2*H2813^3,IF(H2813&lt;735,666+13002/(738-H2813),IF(H2813&lt;900,545+17820/(H2813-731),650)))</f>
        <v>1272.5457447289436</v>
      </c>
      <c r="K2813" s="12">
        <f>LambdaP*MassivSS/(dP/1000)/(J2813*RhoA)/(1+I2813/3)*(D2813-H2813)*DeltaT-(EXP(I2813/10)-1)*(D2813-D2812)</f>
        <v>0.10234425717454512</v>
      </c>
      <c r="L2813" s="24">
        <f>L2812+IF(Limit=Oui,MAX(0,O2812),O2812)</f>
        <v>716.56385917634225</v>
      </c>
      <c r="M2813" s="12">
        <f>Cp*RhoP/(N2813*RhoA)*dP/1000*MassivW</f>
        <v>0.22258701153824872</v>
      </c>
      <c r="N2813" s="24">
        <f>IF(L2813&lt;600,425+0.773*L2813-1.69/1000*L2813^2+2.22/1000^2*L2813^3,IF(L2813&lt;735,666+13002/(738-L2813),IF(L2813&lt;900,545+17820/(L2813-731),650)))</f>
        <v>1272.5457447289436</v>
      </c>
      <c r="O2813" s="12">
        <f>LambdaP*MassivW/(dP/1000)/(N2813*RhoA)/(1+M2813/3)*(D2813-L2813)*DeltaT-(EXP(M2813/10)-1)*(D2813-D2812)</f>
        <v>0.10234425717454512</v>
      </c>
      <c r="P2813" s="24">
        <f>P2812+IF(Limit=Oui,MAX(0,S2812),S2812)</f>
        <v>716.56385917634225</v>
      </c>
      <c r="Q2813" s="12">
        <f>Cp*RhoP/(R2813*RhoA)*dP/1000*MassivSI</f>
        <v>0.22258701153824872</v>
      </c>
      <c r="R2813" s="24">
        <f>IF(P2813&lt;600,425+0.773*P2813-1.69/1000*P2813^2+2.22/1000^2*P2813^3,IF(P2813&lt;735,666+13002/(738-P2813),IF(P2813&lt;900,545+17820/(P2813-731),650)))</f>
        <v>1272.5457447289436</v>
      </c>
      <c r="S2813" s="12">
        <f>LambdaP*MassivSI/(dP/1000)/(R2813*RhoA)/(1+Q2813/3)*(D2813-P2813)*DeltaT-(EXP(Q2813/10)-1)*(D2813-D2812)</f>
        <v>0.10234425717454512</v>
      </c>
    </row>
    <row r="2814" spans="2:19" x14ac:dyDescent="0.25">
      <c r="B2814" s="3">
        <f t="shared" si="172"/>
        <v>13980</v>
      </c>
      <c r="C2814" s="14">
        <f t="shared" si="173"/>
        <v>233</v>
      </c>
      <c r="D2814" s="11">
        <f t="shared" si="174"/>
        <v>1148.3841984699236</v>
      </c>
      <c r="E2814" s="11">
        <f t="shared" si="175"/>
        <v>716.66620343351678</v>
      </c>
      <c r="F2814" s="11">
        <f>L2814</f>
        <v>716.66620343351678</v>
      </c>
      <c r="G2814" s="11">
        <f>P2814</f>
        <v>716.66620343351678</v>
      </c>
      <c r="H2814" s="24">
        <f>H2813+IF(Limit=Oui,MAX(0,K2813),K2813)</f>
        <v>716.66620343351678</v>
      </c>
      <c r="I2814" s="12">
        <f>Cp*RhoP/(J2814*RhoA)*dP/1000*MassivSS</f>
        <v>0.22207921072599396</v>
      </c>
      <c r="J2814" s="24">
        <f>IF(H2814&lt;600,425+0.773*H2814-1.69/1000*H2814^2+2.22/1000^2*H2814^3,IF(H2814&lt;735,666+13002/(738-H2814),IF(H2814&lt;900,545+17820/(H2814-731),650)))</f>
        <v>1275.4555162500701</v>
      </c>
      <c r="K2814" s="12">
        <f>LambdaP*MassivSS/(dP/1000)/(J2814*RhoA)/(1+I2814/3)*(D2814-H2814)*DeltaT-(EXP(I2814/10)-1)*(D2814-D2813)</f>
        <v>0.10211584350023201</v>
      </c>
      <c r="L2814" s="24">
        <f>L2813+IF(Limit=Oui,MAX(0,O2813),O2813)</f>
        <v>716.66620343351678</v>
      </c>
      <c r="M2814" s="12">
        <f>Cp*RhoP/(N2814*RhoA)*dP/1000*MassivW</f>
        <v>0.22207921072599396</v>
      </c>
      <c r="N2814" s="24">
        <f>IF(L2814&lt;600,425+0.773*L2814-1.69/1000*L2814^2+2.22/1000^2*L2814^3,IF(L2814&lt;735,666+13002/(738-L2814),IF(L2814&lt;900,545+17820/(L2814-731),650)))</f>
        <v>1275.4555162500701</v>
      </c>
      <c r="O2814" s="12">
        <f>LambdaP*MassivW/(dP/1000)/(N2814*RhoA)/(1+M2814/3)*(D2814-L2814)*DeltaT-(EXP(M2814/10)-1)*(D2814-D2813)</f>
        <v>0.10211584350023201</v>
      </c>
      <c r="P2814" s="24">
        <f>P2813+IF(Limit=Oui,MAX(0,S2813),S2813)</f>
        <v>716.66620343351678</v>
      </c>
      <c r="Q2814" s="12">
        <f>Cp*RhoP/(R2814*RhoA)*dP/1000*MassivSI</f>
        <v>0.22207921072599396</v>
      </c>
      <c r="R2814" s="24">
        <f>IF(P2814&lt;600,425+0.773*P2814-1.69/1000*P2814^2+2.22/1000^2*P2814^3,IF(P2814&lt;735,666+13002/(738-P2814),IF(P2814&lt;900,545+17820/(P2814-731),650)))</f>
        <v>1275.4555162500701</v>
      </c>
      <c r="S2814" s="12">
        <f>LambdaP*MassivSI/(dP/1000)/(R2814*RhoA)/(1+Q2814/3)*(D2814-P2814)*DeltaT-(EXP(Q2814/10)-1)*(D2814-D2813)</f>
        <v>0.10211584350023201</v>
      </c>
    </row>
    <row r="2815" spans="2:19" x14ac:dyDescent="0.25">
      <c r="B2815" s="3">
        <f t="shared" si="172"/>
        <v>13985</v>
      </c>
      <c r="C2815" s="14">
        <f t="shared" si="173"/>
        <v>233.08333333333334</v>
      </c>
      <c r="D2815" s="11">
        <f t="shared" si="174"/>
        <v>1148.4377480045382</v>
      </c>
      <c r="E2815" s="11">
        <f t="shared" si="175"/>
        <v>716.76831927701699</v>
      </c>
      <c r="F2815" s="11">
        <f>L2815</f>
        <v>716.76831927701699</v>
      </c>
      <c r="G2815" s="11">
        <f>P2815</f>
        <v>716.76831927701699</v>
      </c>
      <c r="H2815" s="24">
        <f>H2814+IF(Limit=Oui,MAX(0,K2814),K2814)</f>
        <v>716.76831927701699</v>
      </c>
      <c r="I2815" s="12">
        <f>Cp*RhoP/(J2815*RhoA)*dP/1000*MassivSS</f>
        <v>0.22157000132797403</v>
      </c>
      <c r="J2815" s="24">
        <f>IF(H2815&lt;600,425+0.773*H2815-1.69/1000*H2815^2+2.22/1000^2*H2815^3,IF(H2815&lt;735,666+13002/(738-H2815),IF(H2815&lt;900,545+17820/(H2815-731),650)))</f>
        <v>1278.3867521201705</v>
      </c>
      <c r="K2815" s="12">
        <f>LambdaP*MassivSS/(dP/1000)/(J2815*RhoA)/(1+I2815/3)*(D2815-H2815)*DeltaT-(EXP(I2815/10)-1)*(D2815-D2814)</f>
        <v>0.10188685516774755</v>
      </c>
      <c r="L2815" s="24">
        <f>L2814+IF(Limit=Oui,MAX(0,O2814),O2814)</f>
        <v>716.76831927701699</v>
      </c>
      <c r="M2815" s="12">
        <f>Cp*RhoP/(N2815*RhoA)*dP/1000*MassivW</f>
        <v>0.22157000132797403</v>
      </c>
      <c r="N2815" s="24">
        <f>IF(L2815&lt;600,425+0.773*L2815-1.69/1000*L2815^2+2.22/1000^2*L2815^3,IF(L2815&lt;735,666+13002/(738-L2815),IF(L2815&lt;900,545+17820/(L2815-731),650)))</f>
        <v>1278.3867521201705</v>
      </c>
      <c r="O2815" s="12">
        <f>LambdaP*MassivW/(dP/1000)/(N2815*RhoA)/(1+M2815/3)*(D2815-L2815)*DeltaT-(EXP(M2815/10)-1)*(D2815-D2814)</f>
        <v>0.10188685516774755</v>
      </c>
      <c r="P2815" s="24">
        <f>P2814+IF(Limit=Oui,MAX(0,S2814),S2814)</f>
        <v>716.76831927701699</v>
      </c>
      <c r="Q2815" s="12">
        <f>Cp*RhoP/(R2815*RhoA)*dP/1000*MassivSI</f>
        <v>0.22157000132797403</v>
      </c>
      <c r="R2815" s="24">
        <f>IF(P2815&lt;600,425+0.773*P2815-1.69/1000*P2815^2+2.22/1000^2*P2815^3,IF(P2815&lt;735,666+13002/(738-P2815),IF(P2815&lt;900,545+17820/(P2815-731),650)))</f>
        <v>1278.3867521201705</v>
      </c>
      <c r="S2815" s="12">
        <f>LambdaP*MassivSI/(dP/1000)/(R2815*RhoA)/(1+Q2815/3)*(D2815-P2815)*DeltaT-(EXP(Q2815/10)-1)*(D2815-D2814)</f>
        <v>0.10188685516774755</v>
      </c>
    </row>
    <row r="2816" spans="2:19" x14ac:dyDescent="0.25">
      <c r="B2816" s="3">
        <f t="shared" si="172"/>
        <v>13990</v>
      </c>
      <c r="C2816" s="14">
        <f t="shared" si="173"/>
        <v>233.16666666666666</v>
      </c>
      <c r="D2816" s="11">
        <f t="shared" si="174"/>
        <v>1148.4912784074859</v>
      </c>
      <c r="E2816" s="11">
        <f t="shared" si="175"/>
        <v>716.87020613218476</v>
      </c>
      <c r="F2816" s="11">
        <f>L2816</f>
        <v>716.87020613218476</v>
      </c>
      <c r="G2816" s="11">
        <f>P2816</f>
        <v>716.87020613218476</v>
      </c>
      <c r="H2816" s="24">
        <f>H2815+IF(Limit=Oui,MAX(0,K2815),K2815)</f>
        <v>716.87020613218476</v>
      </c>
      <c r="I2816" s="12">
        <f>Cp*RhoP/(J2816*RhoA)*dP/1000*MassivSS</f>
        <v>0.22105938419985896</v>
      </c>
      <c r="J2816" s="24">
        <f>IF(H2816&lt;600,425+0.773*H2816-1.69/1000*H2816^2+2.22/1000^2*H2816^3,IF(H2816&lt;735,666+13002/(738-H2816),IF(H2816&lt;900,545+17820/(H2816-731),650)))</f>
        <v>1281.3396517419205</v>
      </c>
      <c r="K2816" s="12">
        <f>LambdaP*MassivSS/(dP/1000)/(J2816*RhoA)/(1+I2816/3)*(D2816-H2816)*DeltaT-(EXP(I2816/10)-1)*(D2816-D2815)</f>
        <v>0.10165729197352194</v>
      </c>
      <c r="L2816" s="24">
        <f>L2815+IF(Limit=Oui,MAX(0,O2815),O2815)</f>
        <v>716.87020613218476</v>
      </c>
      <c r="M2816" s="12">
        <f>Cp*RhoP/(N2816*RhoA)*dP/1000*MassivW</f>
        <v>0.22105938419985896</v>
      </c>
      <c r="N2816" s="24">
        <f>IF(L2816&lt;600,425+0.773*L2816-1.69/1000*L2816^2+2.22/1000^2*L2816^3,IF(L2816&lt;735,666+13002/(738-L2816),IF(L2816&lt;900,545+17820/(L2816-731),650)))</f>
        <v>1281.3396517419205</v>
      </c>
      <c r="O2816" s="12">
        <f>LambdaP*MassivW/(dP/1000)/(N2816*RhoA)/(1+M2816/3)*(D2816-L2816)*DeltaT-(EXP(M2816/10)-1)*(D2816-D2815)</f>
        <v>0.10165729197352194</v>
      </c>
      <c r="P2816" s="24">
        <f>P2815+IF(Limit=Oui,MAX(0,S2815),S2815)</f>
        <v>716.87020613218476</v>
      </c>
      <c r="Q2816" s="12">
        <f>Cp*RhoP/(R2816*RhoA)*dP/1000*MassivSI</f>
        <v>0.22105938419985896</v>
      </c>
      <c r="R2816" s="24">
        <f>IF(P2816&lt;600,425+0.773*P2816-1.69/1000*P2816^2+2.22/1000^2*P2816^3,IF(P2816&lt;735,666+13002/(738-P2816),IF(P2816&lt;900,545+17820/(P2816-731),650)))</f>
        <v>1281.3396517419205</v>
      </c>
      <c r="S2816" s="12">
        <f>LambdaP*MassivSI/(dP/1000)/(R2816*RhoA)/(1+Q2816/3)*(D2816-P2816)*DeltaT-(EXP(Q2816/10)-1)*(D2816-D2815)</f>
        <v>0.10165729197352194</v>
      </c>
    </row>
    <row r="2817" spans="2:19" x14ac:dyDescent="0.25">
      <c r="B2817" s="3">
        <f t="shared" si="172"/>
        <v>13995</v>
      </c>
      <c r="C2817" s="14">
        <f t="shared" si="173"/>
        <v>233.25</v>
      </c>
      <c r="D2817" s="11">
        <f t="shared" si="174"/>
        <v>1148.5447896924318</v>
      </c>
      <c r="E2817" s="11">
        <f t="shared" si="175"/>
        <v>716.9718634241583</v>
      </c>
      <c r="F2817" s="11">
        <f>L2817</f>
        <v>716.9718634241583</v>
      </c>
      <c r="G2817" s="11">
        <f>P2817</f>
        <v>716.9718634241583</v>
      </c>
      <c r="H2817" s="24">
        <f>H2816+IF(Limit=Oui,MAX(0,K2816),K2816)</f>
        <v>716.9718634241583</v>
      </c>
      <c r="I2817" s="12">
        <f>Cp*RhoP/(J2817*RhoA)*dP/1000*MassivSS</f>
        <v>0.22054736028355712</v>
      </c>
      <c r="J2817" s="24">
        <f>IF(H2817&lt;600,425+0.773*H2817-1.69/1000*H2817^2+2.22/1000^2*H2817^3,IF(H2817&lt;735,666+13002/(738-H2817),IF(H2817&lt;900,545+17820/(H2817-731),650)))</f>
        <v>1284.3144166439088</v>
      </c>
      <c r="K2817" s="12">
        <f>LambdaP*MassivSS/(dP/1000)/(J2817*RhoA)/(1+I2817/3)*(D2817-H2817)*DeltaT-(EXP(I2817/10)-1)*(D2817-D2816)</f>
        <v>0.10142715374618785</v>
      </c>
      <c r="L2817" s="24">
        <f>L2816+IF(Limit=Oui,MAX(0,O2816),O2816)</f>
        <v>716.9718634241583</v>
      </c>
      <c r="M2817" s="12">
        <f>Cp*RhoP/(N2817*RhoA)*dP/1000*MassivW</f>
        <v>0.22054736028355712</v>
      </c>
      <c r="N2817" s="24">
        <f>IF(L2817&lt;600,425+0.773*L2817-1.69/1000*L2817^2+2.22/1000^2*L2817^3,IF(L2817&lt;735,666+13002/(738-L2817),IF(L2817&lt;900,545+17820/(L2817-731),650)))</f>
        <v>1284.3144166439088</v>
      </c>
      <c r="O2817" s="12">
        <f>LambdaP*MassivW/(dP/1000)/(N2817*RhoA)/(1+M2817/3)*(D2817-L2817)*DeltaT-(EXP(M2817/10)-1)*(D2817-D2816)</f>
        <v>0.10142715374618785</v>
      </c>
      <c r="P2817" s="24">
        <f>P2816+IF(Limit=Oui,MAX(0,S2816),S2816)</f>
        <v>716.9718634241583</v>
      </c>
      <c r="Q2817" s="12">
        <f>Cp*RhoP/(R2817*RhoA)*dP/1000*MassivSI</f>
        <v>0.22054736028355712</v>
      </c>
      <c r="R2817" s="24">
        <f>IF(P2817&lt;600,425+0.773*P2817-1.69/1000*P2817^2+2.22/1000^2*P2817^3,IF(P2817&lt;735,666+13002/(738-P2817),IF(P2817&lt;900,545+17820/(P2817-731),650)))</f>
        <v>1284.3144166439088</v>
      </c>
      <c r="S2817" s="12">
        <f>LambdaP*MassivSI/(dP/1000)/(R2817*RhoA)/(1+Q2817/3)*(D2817-P2817)*DeltaT-(EXP(Q2817/10)-1)*(D2817-D2816)</f>
        <v>0.10142715374618785</v>
      </c>
    </row>
    <row r="2818" spans="2:19" x14ac:dyDescent="0.25">
      <c r="B2818" s="3">
        <f t="shared" si="172"/>
        <v>14000</v>
      </c>
      <c r="C2818" s="14">
        <f t="shared" si="173"/>
        <v>233.33333333333334</v>
      </c>
      <c r="D2818" s="11">
        <f t="shared" si="174"/>
        <v>1148.5982818730274</v>
      </c>
      <c r="E2818" s="11">
        <f t="shared" si="175"/>
        <v>717.07329057790446</v>
      </c>
      <c r="F2818" s="11">
        <f>L2818</f>
        <v>717.07329057790446</v>
      </c>
      <c r="G2818" s="11">
        <f>P2818</f>
        <v>717.07329057790446</v>
      </c>
      <c r="H2818" s="24">
        <f>H2817+IF(Limit=Oui,MAX(0,K2817),K2817)</f>
        <v>717.07329057790446</v>
      </c>
      <c r="I2818" s="12">
        <f>Cp*RhoP/(J2818*RhoA)*dP/1000*MassivSS</f>
        <v>0.2200339306082981</v>
      </c>
      <c r="J2818" s="24">
        <f>IF(H2818&lt;600,425+0.773*H2818-1.69/1000*H2818^2+2.22/1000^2*H2818^3,IF(H2818&lt;735,666+13002/(738-H2818),IF(H2818&lt;900,545+17820/(H2818-731),650)))</f>
        <v>1287.3112505051458</v>
      </c>
      <c r="K2818" s="12">
        <f>LambdaP*MassivSS/(dP/1000)/(J2818*RhoA)/(1+I2818/3)*(D2818-H2818)*DeltaT-(EXP(I2818/10)-1)*(D2818-D2817)</f>
        <v>0.10119644034701956</v>
      </c>
      <c r="L2818" s="24">
        <f>L2817+IF(Limit=Oui,MAX(0,O2817),O2817)</f>
        <v>717.07329057790446</v>
      </c>
      <c r="M2818" s="12">
        <f>Cp*RhoP/(N2818*RhoA)*dP/1000*MassivW</f>
        <v>0.2200339306082981</v>
      </c>
      <c r="N2818" s="24">
        <f>IF(L2818&lt;600,425+0.773*L2818-1.69/1000*L2818^2+2.22/1000^2*L2818^3,IF(L2818&lt;735,666+13002/(738-L2818),IF(L2818&lt;900,545+17820/(L2818-731),650)))</f>
        <v>1287.3112505051458</v>
      </c>
      <c r="O2818" s="12">
        <f>LambdaP*MassivW/(dP/1000)/(N2818*RhoA)/(1+M2818/3)*(D2818-L2818)*DeltaT-(EXP(M2818/10)-1)*(D2818-D2817)</f>
        <v>0.10119644034701956</v>
      </c>
      <c r="P2818" s="24">
        <f>P2817+IF(Limit=Oui,MAX(0,S2817),S2817)</f>
        <v>717.07329057790446</v>
      </c>
      <c r="Q2818" s="12">
        <f>Cp*RhoP/(R2818*RhoA)*dP/1000*MassivSI</f>
        <v>0.2200339306082981</v>
      </c>
      <c r="R2818" s="24">
        <f>IF(P2818&lt;600,425+0.773*P2818-1.69/1000*P2818^2+2.22/1000^2*P2818^3,IF(P2818&lt;735,666+13002/(738-P2818),IF(P2818&lt;900,545+17820/(P2818-731),650)))</f>
        <v>1287.3112505051458</v>
      </c>
      <c r="S2818" s="12">
        <f>LambdaP*MassivSI/(dP/1000)/(R2818*RhoA)/(1+Q2818/3)*(D2818-P2818)*DeltaT-(EXP(Q2818/10)-1)*(D2818-D2817)</f>
        <v>0.10119644034701956</v>
      </c>
    </row>
    <row r="2819" spans="2:19" x14ac:dyDescent="0.25">
      <c r="B2819" s="3">
        <f t="shared" si="172"/>
        <v>14005</v>
      </c>
      <c r="C2819" s="14">
        <f t="shared" si="173"/>
        <v>233.41666666666666</v>
      </c>
      <c r="D2819" s="11">
        <f t="shared" si="174"/>
        <v>1148.6517549629086</v>
      </c>
      <c r="E2819" s="11">
        <f t="shared" si="175"/>
        <v>717.17448701825151</v>
      </c>
      <c r="F2819" s="11">
        <f>L2819</f>
        <v>717.17448701825151</v>
      </c>
      <c r="G2819" s="11">
        <f>P2819</f>
        <v>717.17448701825151</v>
      </c>
      <c r="H2819" s="24">
        <f>H2818+IF(Limit=Oui,MAX(0,K2818),K2818)</f>
        <v>717.17448701825151</v>
      </c>
      <c r="I2819" s="12">
        <f>Cp*RhoP/(J2819*RhoA)*dP/1000*MassivSS</f>
        <v>0.21951909629171687</v>
      </c>
      <c r="J2819" s="24">
        <f>IF(H2819&lt;600,425+0.773*H2819-1.69/1000*H2819^2+2.22/1000^2*H2819^3,IF(H2819&lt;735,666+13002/(738-H2819),IF(H2819&lt;900,545+17820/(H2819-731),650)))</f>
        <v>1290.3303591798663</v>
      </c>
      <c r="K2819" s="12">
        <f>LambdaP*MassivSS/(dP/1000)/(J2819*RhoA)/(1+I2819/3)*(D2819-H2819)*DeltaT-(EXP(I2819/10)-1)*(D2819-D2818)</f>
        <v>0.10096515167049584</v>
      </c>
      <c r="L2819" s="24">
        <f>L2818+IF(Limit=Oui,MAX(0,O2818),O2818)</f>
        <v>717.17448701825151</v>
      </c>
      <c r="M2819" s="12">
        <f>Cp*RhoP/(N2819*RhoA)*dP/1000*MassivW</f>
        <v>0.21951909629171687</v>
      </c>
      <c r="N2819" s="24">
        <f>IF(L2819&lt;600,425+0.773*L2819-1.69/1000*L2819^2+2.22/1000^2*L2819^3,IF(L2819&lt;735,666+13002/(738-L2819),IF(L2819&lt;900,545+17820/(L2819-731),650)))</f>
        <v>1290.3303591798663</v>
      </c>
      <c r="O2819" s="12">
        <f>LambdaP*MassivW/(dP/1000)/(N2819*RhoA)/(1+M2819/3)*(D2819-L2819)*DeltaT-(EXP(M2819/10)-1)*(D2819-D2818)</f>
        <v>0.10096515167049584</v>
      </c>
      <c r="P2819" s="24">
        <f>P2818+IF(Limit=Oui,MAX(0,S2818),S2818)</f>
        <v>717.17448701825151</v>
      </c>
      <c r="Q2819" s="12">
        <f>Cp*RhoP/(R2819*RhoA)*dP/1000*MassivSI</f>
        <v>0.21951909629171687</v>
      </c>
      <c r="R2819" s="24">
        <f>IF(P2819&lt;600,425+0.773*P2819-1.69/1000*P2819^2+2.22/1000^2*P2819^3,IF(P2819&lt;735,666+13002/(738-P2819),IF(P2819&lt;900,545+17820/(P2819-731),650)))</f>
        <v>1290.3303591798663</v>
      </c>
      <c r="S2819" s="12">
        <f>LambdaP*MassivSI/(dP/1000)/(R2819*RhoA)/(1+Q2819/3)*(D2819-P2819)*DeltaT-(EXP(Q2819/10)-1)*(D2819-D2818)</f>
        <v>0.10096515167049584</v>
      </c>
    </row>
    <row r="2820" spans="2:19" x14ac:dyDescent="0.25">
      <c r="B2820" s="3">
        <f t="shared" si="172"/>
        <v>14010</v>
      </c>
      <c r="C2820" s="14">
        <f t="shared" si="173"/>
        <v>233.5</v>
      </c>
      <c r="D2820" s="11">
        <f t="shared" si="174"/>
        <v>1148.7052089756969</v>
      </c>
      <c r="E2820" s="11">
        <f t="shared" si="175"/>
        <v>717.275452169922</v>
      </c>
      <c r="F2820" s="11">
        <f>L2820</f>
        <v>717.275452169922</v>
      </c>
      <c r="G2820" s="11">
        <f>P2820</f>
        <v>717.275452169922</v>
      </c>
      <c r="H2820" s="24">
        <f>H2819+IF(Limit=Oui,MAX(0,K2819),K2819)</f>
        <v>717.275452169922</v>
      </c>
      <c r="I2820" s="12">
        <f>Cp*RhoP/(J2820*RhoA)*dP/1000*MassivSS</f>
        <v>0.21900285854094612</v>
      </c>
      <c r="J2820" s="24">
        <f>IF(H2820&lt;600,425+0.773*H2820-1.69/1000*H2820^2+2.22/1000^2*H2820^3,IF(H2820&lt;735,666+13002/(738-H2820),IF(H2820&lt;900,545+17820/(H2820-731),650)))</f>
        <v>1293.3719507226069</v>
      </c>
      <c r="K2820" s="12">
        <f>LambdaP*MassivSS/(dP/1000)/(J2820*RhoA)/(1+I2820/3)*(D2820-H2820)*DeltaT-(EXP(I2820/10)-1)*(D2820-D2819)</f>
        <v>0.10073328764471591</v>
      </c>
      <c r="L2820" s="24">
        <f>L2819+IF(Limit=Oui,MAX(0,O2819),O2819)</f>
        <v>717.275452169922</v>
      </c>
      <c r="M2820" s="12">
        <f>Cp*RhoP/(N2820*RhoA)*dP/1000*MassivW</f>
        <v>0.21900285854094612</v>
      </c>
      <c r="N2820" s="24">
        <f>IF(L2820&lt;600,425+0.773*L2820-1.69/1000*L2820^2+2.22/1000^2*L2820^3,IF(L2820&lt;735,666+13002/(738-L2820),IF(L2820&lt;900,545+17820/(L2820-731),650)))</f>
        <v>1293.3719507226069</v>
      </c>
      <c r="O2820" s="12">
        <f>LambdaP*MassivW/(dP/1000)/(N2820*RhoA)/(1+M2820/3)*(D2820-L2820)*DeltaT-(EXP(M2820/10)-1)*(D2820-D2819)</f>
        <v>0.10073328764471591</v>
      </c>
      <c r="P2820" s="24">
        <f>P2819+IF(Limit=Oui,MAX(0,S2819),S2819)</f>
        <v>717.275452169922</v>
      </c>
      <c r="Q2820" s="12">
        <f>Cp*RhoP/(R2820*RhoA)*dP/1000*MassivSI</f>
        <v>0.21900285854094612</v>
      </c>
      <c r="R2820" s="24">
        <f>IF(P2820&lt;600,425+0.773*P2820-1.69/1000*P2820^2+2.22/1000^2*P2820^3,IF(P2820&lt;735,666+13002/(738-P2820),IF(P2820&lt;900,545+17820/(P2820-731),650)))</f>
        <v>1293.3719507226069</v>
      </c>
      <c r="S2820" s="12">
        <f>LambdaP*MassivSI/(dP/1000)/(R2820*RhoA)/(1+Q2820/3)*(D2820-P2820)*DeltaT-(EXP(Q2820/10)-1)*(D2820-D2819)</f>
        <v>0.10073328764471591</v>
      </c>
    </row>
    <row r="2821" spans="2:19" x14ac:dyDescent="0.25">
      <c r="B2821" s="3">
        <f t="shared" si="172"/>
        <v>14015</v>
      </c>
      <c r="C2821" s="14">
        <f t="shared" si="173"/>
        <v>233.58333333333334</v>
      </c>
      <c r="D2821" s="11">
        <f t="shared" si="174"/>
        <v>1148.7586439249997</v>
      </c>
      <c r="E2821" s="11">
        <f t="shared" si="175"/>
        <v>717.37618545756675</v>
      </c>
      <c r="F2821" s="11">
        <f>L2821</f>
        <v>717.37618545756675</v>
      </c>
      <c r="G2821" s="11">
        <f>P2821</f>
        <v>717.37618545756675</v>
      </c>
      <c r="H2821" s="24">
        <f>H2820+IF(Limit=Oui,MAX(0,K2820),K2820)</f>
        <v>717.37618545756675</v>
      </c>
      <c r="I2821" s="12">
        <f>Cp*RhoP/(J2821*RhoA)*dP/1000*MassivSS</f>
        <v>0.2184852186537071</v>
      </c>
      <c r="J2821" s="24">
        <f>IF(H2821&lt;600,425+0.773*H2821-1.69/1000*H2821^2+2.22/1000^2*H2821^3,IF(H2821&lt;735,666+13002/(738-H2821),IF(H2821&lt;900,545+17820/(H2821-731),650)))</f>
        <v>1296.436235413606</v>
      </c>
      <c r="K2821" s="12">
        <f>LambdaP*MassivSS/(dP/1000)/(J2821*RhoA)/(1+I2821/3)*(D2821-H2821)*DeltaT-(EXP(I2821/10)-1)*(D2821-D2820)</f>
        <v>0.10050084823191772</v>
      </c>
      <c r="L2821" s="24">
        <f>L2820+IF(Limit=Oui,MAX(0,O2820),O2820)</f>
        <v>717.37618545756675</v>
      </c>
      <c r="M2821" s="12">
        <f>Cp*RhoP/(N2821*RhoA)*dP/1000*MassivW</f>
        <v>0.2184852186537071</v>
      </c>
      <c r="N2821" s="24">
        <f>IF(L2821&lt;600,425+0.773*L2821-1.69/1000*L2821^2+2.22/1000^2*L2821^3,IF(L2821&lt;735,666+13002/(738-L2821),IF(L2821&lt;900,545+17820/(L2821-731),650)))</f>
        <v>1296.436235413606</v>
      </c>
      <c r="O2821" s="12">
        <f>LambdaP*MassivW/(dP/1000)/(N2821*RhoA)/(1+M2821/3)*(D2821-L2821)*DeltaT-(EXP(M2821/10)-1)*(D2821-D2820)</f>
        <v>0.10050084823191772</v>
      </c>
      <c r="P2821" s="24">
        <f>P2820+IF(Limit=Oui,MAX(0,S2820),S2820)</f>
        <v>717.37618545756675</v>
      </c>
      <c r="Q2821" s="12">
        <f>Cp*RhoP/(R2821*RhoA)*dP/1000*MassivSI</f>
        <v>0.2184852186537071</v>
      </c>
      <c r="R2821" s="24">
        <f>IF(P2821&lt;600,425+0.773*P2821-1.69/1000*P2821^2+2.22/1000^2*P2821^3,IF(P2821&lt;735,666+13002/(738-P2821),IF(P2821&lt;900,545+17820/(P2821-731),650)))</f>
        <v>1296.436235413606</v>
      </c>
      <c r="S2821" s="12">
        <f>LambdaP*MassivSI/(dP/1000)/(R2821*RhoA)/(1+Q2821/3)*(D2821-P2821)*DeltaT-(EXP(Q2821/10)-1)*(D2821-D2820)</f>
        <v>0.10050084823191772</v>
      </c>
    </row>
    <row r="2822" spans="2:19" x14ac:dyDescent="0.25">
      <c r="B2822" s="3">
        <f t="shared" si="172"/>
        <v>14020</v>
      </c>
      <c r="C2822" s="14">
        <f t="shared" si="173"/>
        <v>233.66666666666666</v>
      </c>
      <c r="D2822" s="11">
        <f t="shared" si="174"/>
        <v>1148.8120598244091</v>
      </c>
      <c r="E2822" s="11">
        <f t="shared" si="175"/>
        <v>717.47668630579869</v>
      </c>
      <c r="F2822" s="11">
        <f>L2822</f>
        <v>717.47668630579869</v>
      </c>
      <c r="G2822" s="11">
        <f>P2822</f>
        <v>717.47668630579869</v>
      </c>
      <c r="H2822" s="24">
        <f>H2821+IF(Limit=Oui,MAX(0,K2821),K2821)</f>
        <v>717.47668630579869</v>
      </c>
      <c r="I2822" s="12">
        <f>Cp*RhoP/(J2822*RhoA)*dP/1000*MassivSS</f>
        <v>0.21796617801940738</v>
      </c>
      <c r="J2822" s="24">
        <f>IF(H2822&lt;600,425+0.773*H2822-1.69/1000*H2822^2+2.22/1000^2*H2822^3,IF(H2822&lt;735,666+13002/(738-H2822),IF(H2822&lt;900,545+17820/(H2822-731),650)))</f>
        <v>1299.5234257844827</v>
      </c>
      <c r="K2822" s="12">
        <f>LambdaP*MassivSS/(dP/1000)/(J2822*RhoA)/(1+I2822/3)*(D2822-H2822)*DeltaT-(EXP(I2822/10)-1)*(D2822-D2821)</f>
        <v>0.10026783342900489</v>
      </c>
      <c r="L2822" s="24">
        <f>L2821+IF(Limit=Oui,MAX(0,O2821),O2821)</f>
        <v>717.47668630579869</v>
      </c>
      <c r="M2822" s="12">
        <f>Cp*RhoP/(N2822*RhoA)*dP/1000*MassivW</f>
        <v>0.21796617801940738</v>
      </c>
      <c r="N2822" s="24">
        <f>IF(L2822&lt;600,425+0.773*L2822-1.69/1000*L2822^2+2.22/1000^2*L2822^3,IF(L2822&lt;735,666+13002/(738-L2822),IF(L2822&lt;900,545+17820/(L2822-731),650)))</f>
        <v>1299.5234257844827</v>
      </c>
      <c r="O2822" s="12">
        <f>LambdaP*MassivW/(dP/1000)/(N2822*RhoA)/(1+M2822/3)*(D2822-L2822)*DeltaT-(EXP(M2822/10)-1)*(D2822-D2821)</f>
        <v>0.10026783342900489</v>
      </c>
      <c r="P2822" s="24">
        <f>P2821+IF(Limit=Oui,MAX(0,S2821),S2821)</f>
        <v>717.47668630579869</v>
      </c>
      <c r="Q2822" s="12">
        <f>Cp*RhoP/(R2822*RhoA)*dP/1000*MassivSI</f>
        <v>0.21796617801940738</v>
      </c>
      <c r="R2822" s="24">
        <f>IF(P2822&lt;600,425+0.773*P2822-1.69/1000*P2822^2+2.22/1000^2*P2822^3,IF(P2822&lt;735,666+13002/(738-P2822),IF(P2822&lt;900,545+17820/(P2822-731),650)))</f>
        <v>1299.5234257844827</v>
      </c>
      <c r="S2822" s="12">
        <f>LambdaP*MassivSI/(dP/1000)/(R2822*RhoA)/(1+Q2822/3)*(D2822-P2822)*DeltaT-(EXP(Q2822/10)-1)*(D2822-D2821)</f>
        <v>0.10026783342900489</v>
      </c>
    </row>
    <row r="2823" spans="2:19" x14ac:dyDescent="0.25">
      <c r="B2823" s="3">
        <f t="shared" si="172"/>
        <v>14025</v>
      </c>
      <c r="C2823" s="14">
        <f t="shared" si="173"/>
        <v>233.75</v>
      </c>
      <c r="D2823" s="11">
        <f t="shared" si="174"/>
        <v>1148.8654566875032</v>
      </c>
      <c r="E2823" s="11">
        <f t="shared" si="175"/>
        <v>717.57695413922772</v>
      </c>
      <c r="F2823" s="11">
        <f>L2823</f>
        <v>717.57695413922772</v>
      </c>
      <c r="G2823" s="11">
        <f>P2823</f>
        <v>717.57695413922772</v>
      </c>
      <c r="H2823" s="24">
        <f>H2822+IF(Limit=Oui,MAX(0,K2822),K2822)</f>
        <v>717.57695413922772</v>
      </c>
      <c r="I2823" s="12">
        <f>Cp*RhoP/(J2823*RhoA)*dP/1000*MassivSS</f>
        <v>0.21744573812023923</v>
      </c>
      <c r="J2823" s="24">
        <f>IF(H2823&lt;600,425+0.773*H2823-1.69/1000*H2823^2+2.22/1000^2*H2823^3,IF(H2823&lt;735,666+13002/(738-H2823),IF(H2823&lt;900,545+17820/(H2823-731),650)))</f>
        <v>1302.6337366442335</v>
      </c>
      <c r="K2823" s="12">
        <f>LambdaP*MassivSS/(dP/1000)/(J2823*RhoA)/(1+I2823/3)*(D2823-H2823)*DeltaT-(EXP(I2823/10)-1)*(D2823-D2822)</f>
        <v>0.10003424326799541</v>
      </c>
      <c r="L2823" s="24">
        <f>L2822+IF(Limit=Oui,MAX(0,O2822),O2822)</f>
        <v>717.57695413922772</v>
      </c>
      <c r="M2823" s="12">
        <f>Cp*RhoP/(N2823*RhoA)*dP/1000*MassivW</f>
        <v>0.21744573812023923</v>
      </c>
      <c r="N2823" s="24">
        <f>IF(L2823&lt;600,425+0.773*L2823-1.69/1000*L2823^2+2.22/1000^2*L2823^3,IF(L2823&lt;735,666+13002/(738-L2823),IF(L2823&lt;900,545+17820/(L2823-731),650)))</f>
        <v>1302.6337366442335</v>
      </c>
      <c r="O2823" s="12">
        <f>LambdaP*MassivW/(dP/1000)/(N2823*RhoA)/(1+M2823/3)*(D2823-L2823)*DeltaT-(EXP(M2823/10)-1)*(D2823-D2822)</f>
        <v>0.10003424326799541</v>
      </c>
      <c r="P2823" s="24">
        <f>P2822+IF(Limit=Oui,MAX(0,S2822),S2822)</f>
        <v>717.57695413922772</v>
      </c>
      <c r="Q2823" s="12">
        <f>Cp*RhoP/(R2823*RhoA)*dP/1000*MassivSI</f>
        <v>0.21744573812023923</v>
      </c>
      <c r="R2823" s="24">
        <f>IF(P2823&lt;600,425+0.773*P2823-1.69/1000*P2823^2+2.22/1000^2*P2823^3,IF(P2823&lt;735,666+13002/(738-P2823),IF(P2823&lt;900,545+17820/(P2823-731),650)))</f>
        <v>1302.6337366442335</v>
      </c>
      <c r="S2823" s="12">
        <f>LambdaP*MassivSI/(dP/1000)/(R2823*RhoA)/(1+Q2823/3)*(D2823-P2823)*DeltaT-(EXP(Q2823/10)-1)*(D2823-D2822)</f>
        <v>0.10003424326799541</v>
      </c>
    </row>
    <row r="2824" spans="2:19" x14ac:dyDescent="0.25">
      <c r="B2824" s="3">
        <f t="shared" si="172"/>
        <v>14030</v>
      </c>
      <c r="C2824" s="14">
        <f t="shared" si="173"/>
        <v>233.83333333333334</v>
      </c>
      <c r="D2824" s="11">
        <f t="shared" si="174"/>
        <v>1148.9188345278458</v>
      </c>
      <c r="E2824" s="11">
        <f t="shared" si="175"/>
        <v>717.67698838249567</v>
      </c>
      <c r="F2824" s="11">
        <f>L2824</f>
        <v>717.67698838249567</v>
      </c>
      <c r="G2824" s="11">
        <f>P2824</f>
        <v>717.67698838249567</v>
      </c>
      <c r="H2824" s="24">
        <f>H2823+IF(Limit=Oui,MAX(0,K2823),K2823)</f>
        <v>717.67698838249567</v>
      </c>
      <c r="I2824" s="12">
        <f>Cp*RhoP/(J2824*RhoA)*dP/1000*MassivSS</f>
        <v>0.216923900532283</v>
      </c>
      <c r="J2824" s="24">
        <f>IF(H2824&lt;600,425+0.773*H2824-1.69/1000*H2824^2+2.22/1000^2*H2824^3,IF(H2824&lt;735,666+13002/(738-H2824),IF(H2824&lt;900,545+17820/(H2824-731),650)))</f>
        <v>1305.7673851055274</v>
      </c>
      <c r="K2824" s="12">
        <f>LambdaP*MassivSS/(dP/1000)/(J2824*RhoA)/(1+I2824/3)*(D2824-H2824)*DeltaT-(EXP(I2824/10)-1)*(D2824-D2823)</f>
        <v>9.9800077816554186E-2</v>
      </c>
      <c r="L2824" s="24">
        <f>L2823+IF(Limit=Oui,MAX(0,O2823),O2823)</f>
        <v>717.67698838249567</v>
      </c>
      <c r="M2824" s="12">
        <f>Cp*RhoP/(N2824*RhoA)*dP/1000*MassivW</f>
        <v>0.216923900532283</v>
      </c>
      <c r="N2824" s="24">
        <f>IF(L2824&lt;600,425+0.773*L2824-1.69/1000*L2824^2+2.22/1000^2*L2824^3,IF(L2824&lt;735,666+13002/(738-L2824),IF(L2824&lt;900,545+17820/(L2824-731),650)))</f>
        <v>1305.7673851055274</v>
      </c>
      <c r="O2824" s="12">
        <f>LambdaP*MassivW/(dP/1000)/(N2824*RhoA)/(1+M2824/3)*(D2824-L2824)*DeltaT-(EXP(M2824/10)-1)*(D2824-D2823)</f>
        <v>9.9800077816554186E-2</v>
      </c>
      <c r="P2824" s="24">
        <f>P2823+IF(Limit=Oui,MAX(0,S2823),S2823)</f>
        <v>717.67698838249567</v>
      </c>
      <c r="Q2824" s="12">
        <f>Cp*RhoP/(R2824*RhoA)*dP/1000*MassivSI</f>
        <v>0.216923900532283</v>
      </c>
      <c r="R2824" s="24">
        <f>IF(P2824&lt;600,425+0.773*P2824-1.69/1000*P2824^2+2.22/1000^2*P2824^3,IF(P2824&lt;735,666+13002/(738-P2824),IF(P2824&lt;900,545+17820/(P2824-731),650)))</f>
        <v>1305.7673851055274</v>
      </c>
      <c r="S2824" s="12">
        <f>LambdaP*MassivSI/(dP/1000)/(R2824*RhoA)/(1+Q2824/3)*(D2824-P2824)*DeltaT-(EXP(Q2824/10)-1)*(D2824-D2823)</f>
        <v>9.9800077816554186E-2</v>
      </c>
    </row>
    <row r="2825" spans="2:19" x14ac:dyDescent="0.25">
      <c r="B2825" s="3">
        <f t="shared" si="172"/>
        <v>14035</v>
      </c>
      <c r="C2825" s="14">
        <f t="shared" si="173"/>
        <v>233.91666666666666</v>
      </c>
      <c r="D2825" s="11">
        <f t="shared" si="174"/>
        <v>1148.9721933589854</v>
      </c>
      <c r="E2825" s="11">
        <f t="shared" si="175"/>
        <v>717.77678846031222</v>
      </c>
      <c r="F2825" s="11">
        <f>L2825</f>
        <v>717.77678846031222</v>
      </c>
      <c r="G2825" s="11">
        <f>P2825</f>
        <v>717.77678846031222</v>
      </c>
      <c r="H2825" s="24">
        <f>H2824+IF(Limit=Oui,MAX(0,K2824),K2824)</f>
        <v>717.77678846031222</v>
      </c>
      <c r="I2825" s="12">
        <f>Cp*RhoP/(J2825*RhoA)*dP/1000*MassivSS</f>
        <v>0.21640066692660986</v>
      </c>
      <c r="J2825" s="24">
        <f>IF(H2825&lt;600,425+0.773*H2825-1.69/1000*H2825^2+2.22/1000^2*H2825^3,IF(H2825&lt;735,666+13002/(738-H2825),IF(H2825&lt;900,545+17820/(H2825-731),650)))</f>
        <v>1308.9245906113256</v>
      </c>
      <c r="K2825" s="12">
        <f>LambdaP*MassivSS/(dP/1000)/(J2825*RhoA)/(1+I2825/3)*(D2825-H2825)*DeltaT-(EXP(I2825/10)-1)*(D2825-D2824)</f>
        <v>9.9565337178511321E-2</v>
      </c>
      <c r="L2825" s="24">
        <f>L2824+IF(Limit=Oui,MAX(0,O2824),O2824)</f>
        <v>717.77678846031222</v>
      </c>
      <c r="M2825" s="12">
        <f>Cp*RhoP/(N2825*RhoA)*dP/1000*MassivW</f>
        <v>0.21640066692660986</v>
      </c>
      <c r="N2825" s="24">
        <f>IF(L2825&lt;600,425+0.773*L2825-1.69/1000*L2825^2+2.22/1000^2*L2825^3,IF(L2825&lt;735,666+13002/(738-L2825),IF(L2825&lt;900,545+17820/(L2825-731),650)))</f>
        <v>1308.9245906113256</v>
      </c>
      <c r="O2825" s="12">
        <f>LambdaP*MassivW/(dP/1000)/(N2825*RhoA)/(1+M2825/3)*(D2825-L2825)*DeltaT-(EXP(M2825/10)-1)*(D2825-D2824)</f>
        <v>9.9565337178511321E-2</v>
      </c>
      <c r="P2825" s="24">
        <f>P2824+IF(Limit=Oui,MAX(0,S2824),S2824)</f>
        <v>717.77678846031222</v>
      </c>
      <c r="Q2825" s="12">
        <f>Cp*RhoP/(R2825*RhoA)*dP/1000*MassivSI</f>
        <v>0.21640066692660986</v>
      </c>
      <c r="R2825" s="24">
        <f>IF(P2825&lt;600,425+0.773*P2825-1.69/1000*P2825^2+2.22/1000^2*P2825^3,IF(P2825&lt;735,666+13002/(738-P2825),IF(P2825&lt;900,545+17820/(P2825-731),650)))</f>
        <v>1308.9245906113256</v>
      </c>
      <c r="S2825" s="12">
        <f>LambdaP*MassivSI/(dP/1000)/(R2825*RhoA)/(1+Q2825/3)*(D2825-P2825)*DeltaT-(EXP(Q2825/10)-1)*(D2825-D2824)</f>
        <v>9.9565337178511321E-2</v>
      </c>
    </row>
    <row r="2826" spans="2:19" x14ac:dyDescent="0.25">
      <c r="B2826" s="3">
        <f t="shared" si="172"/>
        <v>14040</v>
      </c>
      <c r="C2826" s="14">
        <f t="shared" si="173"/>
        <v>234</v>
      </c>
      <c r="D2826" s="11">
        <f t="shared" si="174"/>
        <v>1149.0255331944568</v>
      </c>
      <c r="E2826" s="11">
        <f t="shared" si="175"/>
        <v>717.87635379749076</v>
      </c>
      <c r="F2826" s="11">
        <f>L2826</f>
        <v>717.87635379749076</v>
      </c>
      <c r="G2826" s="11">
        <f>P2826</f>
        <v>717.87635379749076</v>
      </c>
      <c r="H2826" s="24">
        <f>H2825+IF(Limit=Oui,MAX(0,K2825),K2825)</f>
        <v>717.87635379749076</v>
      </c>
      <c r="I2826" s="12">
        <f>Cp*RhoP/(J2826*RhoA)*dP/1000*MassivSS</f>
        <v>0.21587603907039105</v>
      </c>
      <c r="J2826" s="24">
        <f>IF(H2826&lt;600,425+0.773*H2826-1.69/1000*H2826^2+2.22/1000^2*H2826^3,IF(H2826&lt;735,666+13002/(738-H2826),IF(H2826&lt;900,545+17820/(H2826-731),650)))</f>
        <v>1312.1055749617963</v>
      </c>
      <c r="K2826" s="12">
        <f>LambdaP*MassivSS/(dP/1000)/(J2826*RhoA)/(1+I2826/3)*(D2826-H2826)*DeltaT-(EXP(I2826/10)-1)*(D2826-D2825)</f>
        <v>9.9330021494315357E-2</v>
      </c>
      <c r="L2826" s="24">
        <f>L2825+IF(Limit=Oui,MAX(0,O2825),O2825)</f>
        <v>717.87635379749076</v>
      </c>
      <c r="M2826" s="12">
        <f>Cp*RhoP/(N2826*RhoA)*dP/1000*MassivW</f>
        <v>0.21587603907039105</v>
      </c>
      <c r="N2826" s="24">
        <f>IF(L2826&lt;600,425+0.773*L2826-1.69/1000*L2826^2+2.22/1000^2*L2826^3,IF(L2826&lt;735,666+13002/(738-L2826),IF(L2826&lt;900,545+17820/(L2826-731),650)))</f>
        <v>1312.1055749617963</v>
      </c>
      <c r="O2826" s="12">
        <f>LambdaP*MassivW/(dP/1000)/(N2826*RhoA)/(1+M2826/3)*(D2826-L2826)*DeltaT-(EXP(M2826/10)-1)*(D2826-D2825)</f>
        <v>9.9330021494315357E-2</v>
      </c>
      <c r="P2826" s="24">
        <f>P2825+IF(Limit=Oui,MAX(0,S2825),S2825)</f>
        <v>717.87635379749076</v>
      </c>
      <c r="Q2826" s="12">
        <f>Cp*RhoP/(R2826*RhoA)*dP/1000*MassivSI</f>
        <v>0.21587603907039105</v>
      </c>
      <c r="R2826" s="24">
        <f>IF(P2826&lt;600,425+0.773*P2826-1.69/1000*P2826^2+2.22/1000^2*P2826^3,IF(P2826&lt;735,666+13002/(738-P2826),IF(P2826&lt;900,545+17820/(P2826-731),650)))</f>
        <v>1312.1055749617963</v>
      </c>
      <c r="S2826" s="12">
        <f>LambdaP*MassivSI/(dP/1000)/(R2826*RhoA)/(1+Q2826/3)*(D2826-P2826)*DeltaT-(EXP(Q2826/10)-1)*(D2826-D2825)</f>
        <v>9.9330021494315357E-2</v>
      </c>
    </row>
    <row r="2827" spans="2:19" x14ac:dyDescent="0.25">
      <c r="B2827" s="3">
        <f t="shared" si="172"/>
        <v>14045</v>
      </c>
      <c r="C2827" s="14">
        <f t="shared" si="173"/>
        <v>234.08333333333334</v>
      </c>
      <c r="D2827" s="11">
        <f t="shared" si="174"/>
        <v>1149.0788540477799</v>
      </c>
      <c r="E2827" s="11">
        <f t="shared" si="175"/>
        <v>717.97568381898509</v>
      </c>
      <c r="F2827" s="11">
        <f>L2827</f>
        <v>717.97568381898509</v>
      </c>
      <c r="G2827" s="11">
        <f>P2827</f>
        <v>717.97568381898509</v>
      </c>
      <c r="H2827" s="24">
        <f>H2826+IF(Limit=Oui,MAX(0,K2826),K2826)</f>
        <v>717.97568381898509</v>
      </c>
      <c r="I2827" s="12">
        <f>Cp*RhoP/(J2827*RhoA)*dP/1000*MassivSS</f>
        <v>0.21535001882800636</v>
      </c>
      <c r="J2827" s="24">
        <f>IF(H2827&lt;600,425+0.773*H2827-1.69/1000*H2827^2+2.22/1000^2*H2827^3,IF(H2827&lt;735,666+13002/(738-H2827),IF(H2827&lt;900,545+17820/(H2827-731),650)))</f>
        <v>1315.3105623415604</v>
      </c>
      <c r="K2827" s="12">
        <f>LambdaP*MassivSS/(dP/1000)/(J2827*RhoA)/(1+I2827/3)*(D2827-H2827)*DeltaT-(EXP(I2827/10)-1)*(D2827-D2826)</f>
        <v>9.9094130941607253E-2</v>
      </c>
      <c r="L2827" s="24">
        <f>L2826+IF(Limit=Oui,MAX(0,O2826),O2826)</f>
        <v>717.97568381898509</v>
      </c>
      <c r="M2827" s="12">
        <f>Cp*RhoP/(N2827*RhoA)*dP/1000*MassivW</f>
        <v>0.21535001882800636</v>
      </c>
      <c r="N2827" s="24">
        <f>IF(L2827&lt;600,425+0.773*L2827-1.69/1000*L2827^2+2.22/1000^2*L2827^3,IF(L2827&lt;735,666+13002/(738-L2827),IF(L2827&lt;900,545+17820/(L2827-731),650)))</f>
        <v>1315.3105623415604</v>
      </c>
      <c r="O2827" s="12">
        <f>LambdaP*MassivW/(dP/1000)/(N2827*RhoA)/(1+M2827/3)*(D2827-L2827)*DeltaT-(EXP(M2827/10)-1)*(D2827-D2826)</f>
        <v>9.9094130941607253E-2</v>
      </c>
      <c r="P2827" s="24">
        <f>P2826+IF(Limit=Oui,MAX(0,S2826),S2826)</f>
        <v>717.97568381898509</v>
      </c>
      <c r="Q2827" s="12">
        <f>Cp*RhoP/(R2827*RhoA)*dP/1000*MassivSI</f>
        <v>0.21535001882800636</v>
      </c>
      <c r="R2827" s="24">
        <f>IF(P2827&lt;600,425+0.773*P2827-1.69/1000*P2827^2+2.22/1000^2*P2827^3,IF(P2827&lt;735,666+13002/(738-P2827),IF(P2827&lt;900,545+17820/(P2827-731),650)))</f>
        <v>1315.3105623415604</v>
      </c>
      <c r="S2827" s="12">
        <f>LambdaP*MassivSI/(dP/1000)/(R2827*RhoA)/(1+Q2827/3)*(D2827-P2827)*DeltaT-(EXP(Q2827/10)-1)*(D2827-D2826)</f>
        <v>9.9094130941607253E-2</v>
      </c>
    </row>
    <row r="2828" spans="2:19" x14ac:dyDescent="0.25">
      <c r="B2828" s="3">
        <f t="shared" si="172"/>
        <v>14050</v>
      </c>
      <c r="C2828" s="14">
        <f t="shared" si="173"/>
        <v>234.16666666666666</v>
      </c>
      <c r="D2828" s="11">
        <f t="shared" si="174"/>
        <v>1149.1321559324604</v>
      </c>
      <c r="E2828" s="11">
        <f t="shared" si="175"/>
        <v>718.07477794992667</v>
      </c>
      <c r="F2828" s="11">
        <f>L2828</f>
        <v>718.07477794992667</v>
      </c>
      <c r="G2828" s="11">
        <f>P2828</f>
        <v>718.07477794992667</v>
      </c>
      <c r="H2828" s="24">
        <f>H2827+IF(Limit=Oui,MAX(0,K2827),K2827)</f>
        <v>718.07477794992667</v>
      </c>
      <c r="I2828" s="12">
        <f>Cp*RhoP/(J2828*RhoA)*dP/1000*MassivSS</f>
        <v>0.21482260816215507</v>
      </c>
      <c r="J2828" s="24">
        <f>IF(H2828&lt;600,425+0.773*H2828-1.69/1000*H2828^2+2.22/1000^2*H2828^3,IF(H2828&lt;735,666+13002/(738-H2828),IF(H2828&lt;900,545+17820/(H2828-731),650)))</f>
        <v>1318.5397793472594</v>
      </c>
      <c r="K2828" s="12">
        <f>LambdaP*MassivSS/(dP/1000)/(J2828*RhoA)/(1+I2828/3)*(D2828-H2828)*DeltaT-(EXP(I2828/10)-1)*(D2828-D2827)</f>
        <v>9.885766573568705E-2</v>
      </c>
      <c r="L2828" s="24">
        <f>L2827+IF(Limit=Oui,MAX(0,O2827),O2827)</f>
        <v>718.07477794992667</v>
      </c>
      <c r="M2828" s="12">
        <f>Cp*RhoP/(N2828*RhoA)*dP/1000*MassivW</f>
        <v>0.21482260816215507</v>
      </c>
      <c r="N2828" s="24">
        <f>IF(L2828&lt;600,425+0.773*L2828-1.69/1000*L2828^2+2.22/1000^2*L2828^3,IF(L2828&lt;735,666+13002/(738-L2828),IF(L2828&lt;900,545+17820/(L2828-731),650)))</f>
        <v>1318.5397793472594</v>
      </c>
      <c r="O2828" s="12">
        <f>LambdaP*MassivW/(dP/1000)/(N2828*RhoA)/(1+M2828/3)*(D2828-L2828)*DeltaT-(EXP(M2828/10)-1)*(D2828-D2827)</f>
        <v>9.885766573568705E-2</v>
      </c>
      <c r="P2828" s="24">
        <f>P2827+IF(Limit=Oui,MAX(0,S2827),S2827)</f>
        <v>718.07477794992667</v>
      </c>
      <c r="Q2828" s="12">
        <f>Cp*RhoP/(R2828*RhoA)*dP/1000*MassivSI</f>
        <v>0.21482260816215507</v>
      </c>
      <c r="R2828" s="24">
        <f>IF(P2828&lt;600,425+0.773*P2828-1.69/1000*P2828^2+2.22/1000^2*P2828^3,IF(P2828&lt;735,666+13002/(738-P2828),IF(P2828&lt;900,545+17820/(P2828-731),650)))</f>
        <v>1318.5397793472594</v>
      </c>
      <c r="S2828" s="12">
        <f>LambdaP*MassivSI/(dP/1000)/(R2828*RhoA)/(1+Q2828/3)*(D2828-P2828)*DeltaT-(EXP(Q2828/10)-1)*(D2828-D2827)</f>
        <v>9.885766573568705E-2</v>
      </c>
    </row>
    <row r="2829" spans="2:19" x14ac:dyDescent="0.25">
      <c r="B2829" s="3">
        <f t="shared" si="172"/>
        <v>14055</v>
      </c>
      <c r="C2829" s="14">
        <f t="shared" si="173"/>
        <v>234.25</v>
      </c>
      <c r="D2829" s="11">
        <f t="shared" si="174"/>
        <v>1149.1854388619893</v>
      </c>
      <c r="E2829" s="11">
        <f t="shared" si="175"/>
        <v>718.17363561566231</v>
      </c>
      <c r="F2829" s="11">
        <f>L2829</f>
        <v>718.17363561566231</v>
      </c>
      <c r="G2829" s="11">
        <f>P2829</f>
        <v>718.17363561566231</v>
      </c>
      <c r="H2829" s="24">
        <f>H2828+IF(Limit=Oui,MAX(0,K2828),K2828)</f>
        <v>718.17363561566231</v>
      </c>
      <c r="I2829" s="12">
        <f>Cp*RhoP/(J2829*RhoA)*dP/1000*MassivSS</f>
        <v>0.21429380913496862</v>
      </c>
      <c r="J2829" s="24">
        <f>IF(H2829&lt;600,425+0.773*H2829-1.69/1000*H2829^2+2.22/1000^2*H2829^3,IF(H2829&lt;735,666+13002/(738-H2829),IF(H2829&lt;900,545+17820/(H2829-731),650)))</f>
        <v>1321.7934550154459</v>
      </c>
      <c r="K2829" s="12">
        <f>LambdaP*MassivSS/(dP/1000)/(J2829*RhoA)/(1+I2829/3)*(D2829-H2829)*DeltaT-(EXP(I2829/10)-1)*(D2829-D2828)</f>
        <v>9.8620626130043215E-2</v>
      </c>
      <c r="L2829" s="24">
        <f>L2828+IF(Limit=Oui,MAX(0,O2828),O2828)</f>
        <v>718.17363561566231</v>
      </c>
      <c r="M2829" s="12">
        <f>Cp*RhoP/(N2829*RhoA)*dP/1000*MassivW</f>
        <v>0.21429380913496862</v>
      </c>
      <c r="N2829" s="24">
        <f>IF(L2829&lt;600,425+0.773*L2829-1.69/1000*L2829^2+2.22/1000^2*L2829^3,IF(L2829&lt;735,666+13002/(738-L2829),IF(L2829&lt;900,545+17820/(L2829-731),650)))</f>
        <v>1321.7934550154459</v>
      </c>
      <c r="O2829" s="12">
        <f>LambdaP*MassivW/(dP/1000)/(N2829*RhoA)/(1+M2829/3)*(D2829-L2829)*DeltaT-(EXP(M2829/10)-1)*(D2829-D2828)</f>
        <v>9.8620626130043215E-2</v>
      </c>
      <c r="P2829" s="24">
        <f>P2828+IF(Limit=Oui,MAX(0,S2828),S2828)</f>
        <v>718.17363561566231</v>
      </c>
      <c r="Q2829" s="12">
        <f>Cp*RhoP/(R2829*RhoA)*dP/1000*MassivSI</f>
        <v>0.21429380913496862</v>
      </c>
      <c r="R2829" s="24">
        <f>IF(P2829&lt;600,425+0.773*P2829-1.69/1000*P2829^2+2.22/1000^2*P2829^3,IF(P2829&lt;735,666+13002/(738-P2829),IF(P2829&lt;900,545+17820/(P2829-731),650)))</f>
        <v>1321.7934550154459</v>
      </c>
      <c r="S2829" s="12">
        <f>LambdaP*MassivSI/(dP/1000)/(R2829*RhoA)/(1+Q2829/3)*(D2829-P2829)*DeltaT-(EXP(Q2829/10)-1)*(D2829-D2828)</f>
        <v>9.8620626130043215E-2</v>
      </c>
    </row>
    <row r="2830" spans="2:19" x14ac:dyDescent="0.25">
      <c r="B2830" s="3">
        <f t="shared" si="172"/>
        <v>14060</v>
      </c>
      <c r="C2830" s="14">
        <f t="shared" si="173"/>
        <v>234.33333333333334</v>
      </c>
      <c r="D2830" s="11">
        <f t="shared" si="174"/>
        <v>1149.2387028498438</v>
      </c>
      <c r="E2830" s="11">
        <f t="shared" si="175"/>
        <v>718.27225624179232</v>
      </c>
      <c r="F2830" s="11">
        <f>L2830</f>
        <v>718.27225624179232</v>
      </c>
      <c r="G2830" s="11">
        <f>P2830</f>
        <v>718.27225624179232</v>
      </c>
      <c r="H2830" s="24">
        <f>H2829+IF(Limit=Oui,MAX(0,K2829),K2829)</f>
        <v>718.27225624179232</v>
      </c>
      <c r="I2830" s="12">
        <f>Cp*RhoP/(J2830*RhoA)*dP/1000*MassivSS</f>
        <v>0.21376362390912512</v>
      </c>
      <c r="J2830" s="24">
        <f>IF(H2830&lt;600,425+0.773*H2830-1.69/1000*H2830^2+2.22/1000^2*H2830^3,IF(H2830&lt;735,666+13002/(738-H2830),IF(H2830&lt;900,545+17820/(H2830-731),650)))</f>
        <v>1325.0718208508031</v>
      </c>
      <c r="K2830" s="12">
        <f>LambdaP*MassivSS/(dP/1000)/(J2830*RhoA)/(1+I2830/3)*(D2830-H2830)*DeltaT-(EXP(I2830/10)-1)*(D2830-D2829)</f>
        <v>9.838301241686373E-2</v>
      </c>
      <c r="L2830" s="24">
        <f>L2829+IF(Limit=Oui,MAX(0,O2829),O2829)</f>
        <v>718.27225624179232</v>
      </c>
      <c r="M2830" s="12">
        <f>Cp*RhoP/(N2830*RhoA)*dP/1000*MassivW</f>
        <v>0.21376362390912512</v>
      </c>
      <c r="N2830" s="24">
        <f>IF(L2830&lt;600,425+0.773*L2830-1.69/1000*L2830^2+2.22/1000^2*L2830^3,IF(L2830&lt;735,666+13002/(738-L2830),IF(L2830&lt;900,545+17820/(L2830-731),650)))</f>
        <v>1325.0718208508031</v>
      </c>
      <c r="O2830" s="12">
        <f>LambdaP*MassivW/(dP/1000)/(N2830*RhoA)/(1+M2830/3)*(D2830-L2830)*DeltaT-(EXP(M2830/10)-1)*(D2830-D2829)</f>
        <v>9.838301241686373E-2</v>
      </c>
      <c r="P2830" s="24">
        <f>P2829+IF(Limit=Oui,MAX(0,S2829),S2829)</f>
        <v>718.27225624179232</v>
      </c>
      <c r="Q2830" s="12">
        <f>Cp*RhoP/(R2830*RhoA)*dP/1000*MassivSI</f>
        <v>0.21376362390912512</v>
      </c>
      <c r="R2830" s="24">
        <f>IF(P2830&lt;600,425+0.773*P2830-1.69/1000*P2830^2+2.22/1000^2*P2830^3,IF(P2830&lt;735,666+13002/(738-P2830),IF(P2830&lt;900,545+17820/(P2830-731),650)))</f>
        <v>1325.0718208508031</v>
      </c>
      <c r="S2830" s="12">
        <f>LambdaP*MassivSI/(dP/1000)/(R2830*RhoA)/(1+Q2830/3)*(D2830-P2830)*DeltaT-(EXP(Q2830/10)-1)*(D2830-D2829)</f>
        <v>9.838301241686373E-2</v>
      </c>
    </row>
    <row r="2831" spans="2:19" x14ac:dyDescent="0.25">
      <c r="B2831" s="3">
        <f t="shared" si="172"/>
        <v>14065</v>
      </c>
      <c r="C2831" s="14">
        <f t="shared" si="173"/>
        <v>234.41666666666666</v>
      </c>
      <c r="D2831" s="11">
        <f t="shared" si="174"/>
        <v>1149.291947909486</v>
      </c>
      <c r="E2831" s="11">
        <f t="shared" si="175"/>
        <v>718.37063925420921</v>
      </c>
      <c r="F2831" s="11">
        <f>L2831</f>
        <v>718.37063925420921</v>
      </c>
      <c r="G2831" s="11">
        <f>P2831</f>
        <v>718.37063925420921</v>
      </c>
      <c r="H2831" s="24">
        <f>H2830+IF(Limit=Oui,MAX(0,K2830),K2830)</f>
        <v>718.37063925420921</v>
      </c>
      <c r="I2831" s="12">
        <f>Cp*RhoP/(J2831*RhoA)*dP/1000*MassivSS</f>
        <v>0.21323205474896473</v>
      </c>
      <c r="J2831" s="24">
        <f>IF(H2831&lt;600,425+0.773*H2831-1.69/1000*H2831^2+2.22/1000^2*H2831^3,IF(H2831&lt;735,666+13002/(738-H2831),IF(H2831&lt;900,545+17820/(H2831-731),650)))</f>
        <v>1328.3751108546962</v>
      </c>
      <c r="K2831" s="12">
        <f>LambdaP*MassivSS/(dP/1000)/(J2831*RhoA)/(1+I2831/3)*(D2831-H2831)*DeltaT-(EXP(I2831/10)-1)*(D2831-D2830)</f>
        <v>9.814482492757938E-2</v>
      </c>
      <c r="L2831" s="24">
        <f>L2830+IF(Limit=Oui,MAX(0,O2830),O2830)</f>
        <v>718.37063925420921</v>
      </c>
      <c r="M2831" s="12">
        <f>Cp*RhoP/(N2831*RhoA)*dP/1000*MassivW</f>
        <v>0.21323205474896473</v>
      </c>
      <c r="N2831" s="24">
        <f>IF(L2831&lt;600,425+0.773*L2831-1.69/1000*L2831^2+2.22/1000^2*L2831^3,IF(L2831&lt;735,666+13002/(738-L2831),IF(L2831&lt;900,545+17820/(L2831-731),650)))</f>
        <v>1328.3751108546962</v>
      </c>
      <c r="O2831" s="12">
        <f>LambdaP*MassivW/(dP/1000)/(N2831*RhoA)/(1+M2831/3)*(D2831-L2831)*DeltaT-(EXP(M2831/10)-1)*(D2831-D2830)</f>
        <v>9.814482492757938E-2</v>
      </c>
      <c r="P2831" s="24">
        <f>P2830+IF(Limit=Oui,MAX(0,S2830),S2830)</f>
        <v>718.37063925420921</v>
      </c>
      <c r="Q2831" s="12">
        <f>Cp*RhoP/(R2831*RhoA)*dP/1000*MassivSI</f>
        <v>0.21323205474896473</v>
      </c>
      <c r="R2831" s="24">
        <f>IF(P2831&lt;600,425+0.773*P2831-1.69/1000*P2831^2+2.22/1000^2*P2831^3,IF(P2831&lt;735,666+13002/(738-P2831),IF(P2831&lt;900,545+17820/(P2831-731),650)))</f>
        <v>1328.3751108546962</v>
      </c>
      <c r="S2831" s="12">
        <f>LambdaP*MassivSI/(dP/1000)/(R2831*RhoA)/(1+Q2831/3)*(D2831-P2831)*DeltaT-(EXP(Q2831/10)-1)*(D2831-D2830)</f>
        <v>9.814482492757938E-2</v>
      </c>
    </row>
    <row r="2832" spans="2:19" x14ac:dyDescent="0.25">
      <c r="B2832" s="3">
        <f t="shared" si="172"/>
        <v>14070</v>
      </c>
      <c r="C2832" s="14">
        <f t="shared" si="173"/>
        <v>234.5</v>
      </c>
      <c r="D2832" s="11">
        <f t="shared" si="174"/>
        <v>1149.3451740543644</v>
      </c>
      <c r="E2832" s="11">
        <f t="shared" si="175"/>
        <v>718.46878407913675</v>
      </c>
      <c r="F2832" s="11">
        <f>L2832</f>
        <v>718.46878407913675</v>
      </c>
      <c r="G2832" s="11">
        <f>P2832</f>
        <v>718.46878407913675</v>
      </c>
      <c r="H2832" s="24">
        <f>H2831+IF(Limit=Oui,MAX(0,K2831),K2831)</f>
        <v>718.46878407913675</v>
      </c>
      <c r="I2832" s="12">
        <f>Cp*RhoP/(J2832*RhoA)*dP/1000*MassivSS</f>
        <v>0.21269910402160652</v>
      </c>
      <c r="J2832" s="24">
        <f>IF(H2832&lt;600,425+0.773*H2832-1.69/1000*H2832^2+2.22/1000^2*H2832^3,IF(H2832&lt;735,666+13002/(738-H2832),IF(H2832&lt;900,545+17820/(H2832-731),650)))</f>
        <v>1331.703561554059</v>
      </c>
      <c r="K2832" s="12">
        <f>LambdaP*MassivSS/(dP/1000)/(J2832*RhoA)/(1+I2832/3)*(D2832-H2832)*DeltaT-(EXP(I2832/10)-1)*(D2832-D2831)</f>
        <v>9.7906064033335363E-2</v>
      </c>
      <c r="L2832" s="24">
        <f>L2831+IF(Limit=Oui,MAX(0,O2831),O2831)</f>
        <v>718.46878407913675</v>
      </c>
      <c r="M2832" s="12">
        <f>Cp*RhoP/(N2832*RhoA)*dP/1000*MassivW</f>
        <v>0.21269910402160652</v>
      </c>
      <c r="N2832" s="24">
        <f>IF(L2832&lt;600,425+0.773*L2832-1.69/1000*L2832^2+2.22/1000^2*L2832^3,IF(L2832&lt;735,666+13002/(738-L2832),IF(L2832&lt;900,545+17820/(L2832-731),650)))</f>
        <v>1331.703561554059</v>
      </c>
      <c r="O2832" s="12">
        <f>LambdaP*MassivW/(dP/1000)/(N2832*RhoA)/(1+M2832/3)*(D2832-L2832)*DeltaT-(EXP(M2832/10)-1)*(D2832-D2831)</f>
        <v>9.7906064033335363E-2</v>
      </c>
      <c r="P2832" s="24">
        <f>P2831+IF(Limit=Oui,MAX(0,S2831),S2831)</f>
        <v>718.46878407913675</v>
      </c>
      <c r="Q2832" s="12">
        <f>Cp*RhoP/(R2832*RhoA)*dP/1000*MassivSI</f>
        <v>0.21269910402160652</v>
      </c>
      <c r="R2832" s="24">
        <f>IF(P2832&lt;600,425+0.773*P2832-1.69/1000*P2832^2+2.22/1000^2*P2832^3,IF(P2832&lt;735,666+13002/(738-P2832),IF(P2832&lt;900,545+17820/(P2832-731),650)))</f>
        <v>1331.703561554059</v>
      </c>
      <c r="S2832" s="12">
        <f>LambdaP*MassivSI/(dP/1000)/(R2832*RhoA)/(1+Q2832/3)*(D2832-P2832)*DeltaT-(EXP(Q2832/10)-1)*(D2832-D2831)</f>
        <v>9.7906064033335363E-2</v>
      </c>
    </row>
    <row r="2833" spans="2:19" x14ac:dyDescent="0.25">
      <c r="B2833" s="3">
        <f t="shared" si="172"/>
        <v>14075</v>
      </c>
      <c r="C2833" s="14">
        <f t="shared" si="173"/>
        <v>234.58333333333334</v>
      </c>
      <c r="D2833" s="11">
        <f t="shared" si="174"/>
        <v>1149.3983812979125</v>
      </c>
      <c r="E2833" s="11">
        <f t="shared" si="175"/>
        <v>718.56669014317004</v>
      </c>
      <c r="F2833" s="11">
        <f>L2833</f>
        <v>718.56669014317004</v>
      </c>
      <c r="G2833" s="11">
        <f>P2833</f>
        <v>718.56669014317004</v>
      </c>
      <c r="H2833" s="24">
        <f>H2832+IF(Limit=Oui,MAX(0,K2832),K2832)</f>
        <v>718.56669014317004</v>
      </c>
      <c r="I2833" s="12">
        <f>Cp*RhoP/(J2833*RhoA)*dP/1000*MassivSS</f>
        <v>0.21216477419806418</v>
      </c>
      <c r="J2833" s="24">
        <f>IF(H2833&lt;600,425+0.773*H2833-1.69/1000*H2833^2+2.22/1000^2*H2833^3,IF(H2833&lt;735,666+13002/(738-H2833),IF(H2833&lt;900,545+17820/(H2833-731),650)))</f>
        <v>1335.0574120306305</v>
      </c>
      <c r="K2833" s="12">
        <f>LambdaP*MassivSS/(dP/1000)/(J2833*RhoA)/(1+I2833/3)*(D2833-H2833)*DeltaT-(EXP(I2833/10)-1)*(D2833-D2832)</f>
        <v>9.7666730145571728E-2</v>
      </c>
      <c r="L2833" s="24">
        <f>L2832+IF(Limit=Oui,MAX(0,O2832),O2832)</f>
        <v>718.56669014317004</v>
      </c>
      <c r="M2833" s="12">
        <f>Cp*RhoP/(N2833*RhoA)*dP/1000*MassivW</f>
        <v>0.21216477419806418</v>
      </c>
      <c r="N2833" s="24">
        <f>IF(L2833&lt;600,425+0.773*L2833-1.69/1000*L2833^2+2.22/1000^2*L2833^3,IF(L2833&lt;735,666+13002/(738-L2833),IF(L2833&lt;900,545+17820/(L2833-731),650)))</f>
        <v>1335.0574120306305</v>
      </c>
      <c r="O2833" s="12">
        <f>LambdaP*MassivW/(dP/1000)/(N2833*RhoA)/(1+M2833/3)*(D2833-L2833)*DeltaT-(EXP(M2833/10)-1)*(D2833-D2832)</f>
        <v>9.7666730145571728E-2</v>
      </c>
      <c r="P2833" s="24">
        <f>P2832+IF(Limit=Oui,MAX(0,S2832),S2832)</f>
        <v>718.56669014317004</v>
      </c>
      <c r="Q2833" s="12">
        <f>Cp*RhoP/(R2833*RhoA)*dP/1000*MassivSI</f>
        <v>0.21216477419806418</v>
      </c>
      <c r="R2833" s="24">
        <f>IF(P2833&lt;600,425+0.773*P2833-1.69/1000*P2833^2+2.22/1000^2*P2833^3,IF(P2833&lt;735,666+13002/(738-P2833),IF(P2833&lt;900,545+17820/(P2833-731),650)))</f>
        <v>1335.0574120306305</v>
      </c>
      <c r="S2833" s="12">
        <f>LambdaP*MassivSI/(dP/1000)/(R2833*RhoA)/(1+Q2833/3)*(D2833-P2833)*DeltaT-(EXP(Q2833/10)-1)*(D2833-D2832)</f>
        <v>9.7666730145571728E-2</v>
      </c>
    </row>
    <row r="2834" spans="2:19" x14ac:dyDescent="0.25">
      <c r="B2834" s="3">
        <f t="shared" si="172"/>
        <v>14080</v>
      </c>
      <c r="C2834" s="14">
        <f t="shared" si="173"/>
        <v>234.66666666666666</v>
      </c>
      <c r="D2834" s="11">
        <f t="shared" si="174"/>
        <v>1149.4515696535495</v>
      </c>
      <c r="E2834" s="11">
        <f t="shared" si="175"/>
        <v>718.66435687331557</v>
      </c>
      <c r="F2834" s="11">
        <f>L2834</f>
        <v>718.66435687331557</v>
      </c>
      <c r="G2834" s="11">
        <f>P2834</f>
        <v>718.66435687331557</v>
      </c>
      <c r="H2834" s="24">
        <f>H2833+IF(Limit=Oui,MAX(0,K2833),K2833)</f>
        <v>718.66435687331557</v>
      </c>
      <c r="I2834" s="12">
        <f>Cp*RhoP/(J2834*RhoA)*dP/1000*MassivSS</f>
        <v>0.21162906785436356</v>
      </c>
      <c r="J2834" s="24">
        <f>IF(H2834&lt;600,425+0.773*H2834-1.69/1000*H2834^2+2.22/1000^2*H2834^3,IF(H2834&lt;735,666+13002/(738-H2834),IF(H2834&lt;900,545+17820/(H2834-731),650)))</f>
        <v>1338.4369039505286</v>
      </c>
      <c r="K2834" s="12">
        <f>LambdaP*MassivSS/(dP/1000)/(J2834*RhoA)/(1+I2834/3)*(D2834-H2834)*DeltaT-(EXP(I2834/10)-1)*(D2834-D2833)</f>
        <v>9.7426823716498856E-2</v>
      </c>
      <c r="L2834" s="24">
        <f>L2833+IF(Limit=Oui,MAX(0,O2833),O2833)</f>
        <v>718.66435687331557</v>
      </c>
      <c r="M2834" s="12">
        <f>Cp*RhoP/(N2834*RhoA)*dP/1000*MassivW</f>
        <v>0.21162906785436356</v>
      </c>
      <c r="N2834" s="24">
        <f>IF(L2834&lt;600,425+0.773*L2834-1.69/1000*L2834^2+2.22/1000^2*L2834^3,IF(L2834&lt;735,666+13002/(738-L2834),IF(L2834&lt;900,545+17820/(L2834-731),650)))</f>
        <v>1338.4369039505286</v>
      </c>
      <c r="O2834" s="12">
        <f>LambdaP*MassivW/(dP/1000)/(N2834*RhoA)/(1+M2834/3)*(D2834-L2834)*DeltaT-(EXP(M2834/10)-1)*(D2834-D2833)</f>
        <v>9.7426823716498856E-2</v>
      </c>
      <c r="P2834" s="24">
        <f>P2833+IF(Limit=Oui,MAX(0,S2833),S2833)</f>
        <v>718.66435687331557</v>
      </c>
      <c r="Q2834" s="12">
        <f>Cp*RhoP/(R2834*RhoA)*dP/1000*MassivSI</f>
        <v>0.21162906785436356</v>
      </c>
      <c r="R2834" s="24">
        <f>IF(P2834&lt;600,425+0.773*P2834-1.69/1000*P2834^2+2.22/1000^2*P2834^3,IF(P2834&lt;735,666+13002/(738-P2834),IF(P2834&lt;900,545+17820/(P2834-731),650)))</f>
        <v>1338.4369039505286</v>
      </c>
      <c r="S2834" s="12">
        <f>LambdaP*MassivSI/(dP/1000)/(R2834*RhoA)/(1+Q2834/3)*(D2834-P2834)*DeltaT-(EXP(Q2834/10)-1)*(D2834-D2833)</f>
        <v>9.7426823716498856E-2</v>
      </c>
    </row>
    <row r="2835" spans="2:19" x14ac:dyDescent="0.25">
      <c r="B2835" s="3">
        <f t="shared" ref="B2835:B2898" si="176">B2834+DeltaT</f>
        <v>14085</v>
      </c>
      <c r="C2835" s="14">
        <f t="shared" ref="C2835:C2898" si="177">B2835/60</f>
        <v>234.75</v>
      </c>
      <c r="D2835" s="11">
        <f t="shared" ref="D2835:D2898" si="178">20+345*LOG(8*C2835+1,10)</f>
        <v>1149.5047391346811</v>
      </c>
      <c r="E2835" s="11">
        <f t="shared" ref="E2835:E2898" si="179">H2835</f>
        <v>718.76178369703212</v>
      </c>
      <c r="F2835" s="11">
        <f>L2835</f>
        <v>718.76178369703212</v>
      </c>
      <c r="G2835" s="11">
        <f>P2835</f>
        <v>718.76178369703212</v>
      </c>
      <c r="H2835" s="24">
        <f>H2834+IF(Limit=Oui,MAX(0,K2834),K2834)</f>
        <v>718.76178369703212</v>
      </c>
      <c r="I2835" s="12">
        <f>Cp*RhoP/(J2835*RhoA)*dP/1000*MassivSS</f>
        <v>0.21109198767265991</v>
      </c>
      <c r="J2835" s="24">
        <f>IF(H2835&lt;600,425+0.773*H2835-1.69/1000*H2835^2+2.22/1000^2*H2835^3,IF(H2835&lt;735,666+13002/(738-H2835),IF(H2835&lt;900,545+17820/(H2835-731),650)))</f>
        <v>1341.8422815941713</v>
      </c>
      <c r="K2835" s="12">
        <f>LambdaP*MassivSS/(dP/1000)/(J2835*RhoA)/(1+I2835/3)*(D2835-H2835)*DeltaT-(EXP(I2835/10)-1)*(D2835-D2834)</f>
        <v>9.7186345239638455E-2</v>
      </c>
      <c r="L2835" s="24">
        <f>L2834+IF(Limit=Oui,MAX(0,O2834),O2834)</f>
        <v>718.76178369703212</v>
      </c>
      <c r="M2835" s="12">
        <f>Cp*RhoP/(N2835*RhoA)*dP/1000*MassivW</f>
        <v>0.21109198767265991</v>
      </c>
      <c r="N2835" s="24">
        <f>IF(L2835&lt;600,425+0.773*L2835-1.69/1000*L2835^2+2.22/1000^2*L2835^3,IF(L2835&lt;735,666+13002/(738-L2835),IF(L2835&lt;900,545+17820/(L2835-731),650)))</f>
        <v>1341.8422815941713</v>
      </c>
      <c r="O2835" s="12">
        <f>LambdaP*MassivW/(dP/1000)/(N2835*RhoA)/(1+M2835/3)*(D2835-L2835)*DeltaT-(EXP(M2835/10)-1)*(D2835-D2834)</f>
        <v>9.7186345239638455E-2</v>
      </c>
      <c r="P2835" s="24">
        <f>P2834+IF(Limit=Oui,MAX(0,S2834),S2834)</f>
        <v>718.76178369703212</v>
      </c>
      <c r="Q2835" s="12">
        <f>Cp*RhoP/(R2835*RhoA)*dP/1000*MassivSI</f>
        <v>0.21109198767265991</v>
      </c>
      <c r="R2835" s="24">
        <f>IF(P2835&lt;600,425+0.773*P2835-1.69/1000*P2835^2+2.22/1000^2*P2835^3,IF(P2835&lt;735,666+13002/(738-P2835),IF(P2835&lt;900,545+17820/(P2835-731),650)))</f>
        <v>1341.8422815941713</v>
      </c>
      <c r="S2835" s="12">
        <f>LambdaP*MassivSI/(dP/1000)/(R2835*RhoA)/(1+Q2835/3)*(D2835-P2835)*DeltaT-(EXP(Q2835/10)-1)*(D2835-D2834)</f>
        <v>9.7186345239638455E-2</v>
      </c>
    </row>
    <row r="2836" spans="2:19" x14ac:dyDescent="0.25">
      <c r="B2836" s="3">
        <f t="shared" si="176"/>
        <v>14090</v>
      </c>
      <c r="C2836" s="14">
        <f t="shared" si="177"/>
        <v>234.83333333333334</v>
      </c>
      <c r="D2836" s="11">
        <f t="shared" si="178"/>
        <v>1149.5578897546982</v>
      </c>
      <c r="E2836" s="11">
        <f t="shared" si="179"/>
        <v>718.85897004227172</v>
      </c>
      <c r="F2836" s="11">
        <f>L2836</f>
        <v>718.85897004227172</v>
      </c>
      <c r="G2836" s="11">
        <f>P2836</f>
        <v>718.85897004227172</v>
      </c>
      <c r="H2836" s="24">
        <f>H2835+IF(Limit=Oui,MAX(0,K2835),K2835)</f>
        <v>718.85897004227172</v>
      </c>
      <c r="I2836" s="12">
        <f>Cp*RhoP/(J2836*RhoA)*dP/1000*MassivSS</f>
        <v>0.21055353644235686</v>
      </c>
      <c r="J2836" s="24">
        <f>IF(H2836&lt;600,425+0.773*H2836-1.69/1000*H2836^2+2.22/1000^2*H2836^3,IF(H2836&lt;735,666+13002/(738-H2836),IF(H2836&lt;900,545+17820/(H2836-731),650)))</f>
        <v>1345.2737918865428</v>
      </c>
      <c r="K2836" s="12">
        <f>LambdaP*MassivSS/(dP/1000)/(J2836*RhoA)/(1+I2836/3)*(D2836-H2836)*DeltaT-(EXP(I2836/10)-1)*(D2836-D2835)</f>
        <v>9.6945295250370794E-2</v>
      </c>
      <c r="L2836" s="24">
        <f>L2835+IF(Limit=Oui,MAX(0,O2835),O2835)</f>
        <v>718.85897004227172</v>
      </c>
      <c r="M2836" s="12">
        <f>Cp*RhoP/(N2836*RhoA)*dP/1000*MassivW</f>
        <v>0.21055353644235686</v>
      </c>
      <c r="N2836" s="24">
        <f>IF(L2836&lt;600,425+0.773*L2836-1.69/1000*L2836^2+2.22/1000^2*L2836^3,IF(L2836&lt;735,666+13002/(738-L2836),IF(L2836&lt;900,545+17820/(L2836-731),650)))</f>
        <v>1345.2737918865428</v>
      </c>
      <c r="O2836" s="12">
        <f>LambdaP*MassivW/(dP/1000)/(N2836*RhoA)/(1+M2836/3)*(D2836-L2836)*DeltaT-(EXP(M2836/10)-1)*(D2836-D2835)</f>
        <v>9.6945295250370794E-2</v>
      </c>
      <c r="P2836" s="24">
        <f>P2835+IF(Limit=Oui,MAX(0,S2835),S2835)</f>
        <v>718.85897004227172</v>
      </c>
      <c r="Q2836" s="12">
        <f>Cp*RhoP/(R2836*RhoA)*dP/1000*MassivSI</f>
        <v>0.21055353644235686</v>
      </c>
      <c r="R2836" s="24">
        <f>IF(P2836&lt;600,425+0.773*P2836-1.69/1000*P2836^2+2.22/1000^2*P2836^3,IF(P2836&lt;735,666+13002/(738-P2836),IF(P2836&lt;900,545+17820/(P2836-731),650)))</f>
        <v>1345.2737918865428</v>
      </c>
      <c r="S2836" s="12">
        <f>LambdaP*MassivSI/(dP/1000)/(R2836*RhoA)/(1+Q2836/3)*(D2836-P2836)*DeltaT-(EXP(Q2836/10)-1)*(D2836-D2835)</f>
        <v>9.6945295250370794E-2</v>
      </c>
    </row>
    <row r="2837" spans="2:19" x14ac:dyDescent="0.25">
      <c r="B2837" s="3">
        <f t="shared" si="176"/>
        <v>14095</v>
      </c>
      <c r="C2837" s="14">
        <f t="shared" si="177"/>
        <v>234.91666666666666</v>
      </c>
      <c r="D2837" s="11">
        <f t="shared" si="178"/>
        <v>1149.6110215269771</v>
      </c>
      <c r="E2837" s="11">
        <f t="shared" si="179"/>
        <v>718.95591533752213</v>
      </c>
      <c r="F2837" s="11">
        <f>L2837</f>
        <v>718.95591533752213</v>
      </c>
      <c r="G2837" s="11">
        <f>P2837</f>
        <v>718.95591533752213</v>
      </c>
      <c r="H2837" s="24">
        <f>H2836+IF(Limit=Oui,MAX(0,K2836),K2836)</f>
        <v>718.95591533752213</v>
      </c>
      <c r="I2837" s="12">
        <f>Cp*RhoP/(J2837*RhoA)*dP/1000*MassivSS</f>
        <v>0.21001371706121896</v>
      </c>
      <c r="J2837" s="24">
        <f>IF(H2837&lt;600,425+0.773*H2837-1.69/1000*H2837^2+2.22/1000^2*H2837^3,IF(H2837&lt;735,666+13002/(738-H2837),IF(H2837&lt;900,545+17820/(H2837-731),650)))</f>
        <v>1348.7316844278448</v>
      </c>
      <c r="K2837" s="12">
        <f>LambdaP*MassivSS/(dP/1000)/(J2837*RhoA)/(1+I2837/3)*(D2837-H2837)*DeltaT-(EXP(I2837/10)-1)*(D2837-D2836)</f>
        <v>9.6703674326447817E-2</v>
      </c>
      <c r="L2837" s="24">
        <f>L2836+IF(Limit=Oui,MAX(0,O2836),O2836)</f>
        <v>718.95591533752213</v>
      </c>
      <c r="M2837" s="12">
        <f>Cp*RhoP/(N2837*RhoA)*dP/1000*MassivW</f>
        <v>0.21001371706121896</v>
      </c>
      <c r="N2837" s="24">
        <f>IF(L2837&lt;600,425+0.773*L2837-1.69/1000*L2837^2+2.22/1000^2*L2837^3,IF(L2837&lt;735,666+13002/(738-L2837),IF(L2837&lt;900,545+17820/(L2837-731),650)))</f>
        <v>1348.7316844278448</v>
      </c>
      <c r="O2837" s="12">
        <f>LambdaP*MassivW/(dP/1000)/(N2837*RhoA)/(1+M2837/3)*(D2837-L2837)*DeltaT-(EXP(M2837/10)-1)*(D2837-D2836)</f>
        <v>9.6703674326447817E-2</v>
      </c>
      <c r="P2837" s="24">
        <f>P2836+IF(Limit=Oui,MAX(0,S2836),S2836)</f>
        <v>718.95591533752213</v>
      </c>
      <c r="Q2837" s="12">
        <f>Cp*RhoP/(R2837*RhoA)*dP/1000*MassivSI</f>
        <v>0.21001371706121896</v>
      </c>
      <c r="R2837" s="24">
        <f>IF(P2837&lt;600,425+0.773*P2837-1.69/1000*P2837^2+2.22/1000^2*P2837^3,IF(P2837&lt;735,666+13002/(738-P2837),IF(P2837&lt;900,545+17820/(P2837-731),650)))</f>
        <v>1348.7316844278448</v>
      </c>
      <c r="S2837" s="12">
        <f>LambdaP*MassivSI/(dP/1000)/(R2837*RhoA)/(1+Q2837/3)*(D2837-P2837)*DeltaT-(EXP(Q2837/10)-1)*(D2837-D2836)</f>
        <v>9.6703674326447817E-2</v>
      </c>
    </row>
    <row r="2838" spans="2:19" x14ac:dyDescent="0.25">
      <c r="B2838" s="3">
        <f t="shared" si="176"/>
        <v>14100</v>
      </c>
      <c r="C2838" s="14">
        <f t="shared" si="177"/>
        <v>235</v>
      </c>
      <c r="D2838" s="11">
        <f t="shared" si="178"/>
        <v>1149.6641344648806</v>
      </c>
      <c r="E2838" s="11">
        <f t="shared" si="179"/>
        <v>719.05261901184861</v>
      </c>
      <c r="F2838" s="11">
        <f>L2838</f>
        <v>719.05261901184861</v>
      </c>
      <c r="G2838" s="11">
        <f>P2838</f>
        <v>719.05261901184861</v>
      </c>
      <c r="H2838" s="24">
        <f>H2837+IF(Limit=Oui,MAX(0,K2837),K2837)</f>
        <v>719.05261901184861</v>
      </c>
      <c r="I2838" s="12">
        <f>Cp*RhoP/(J2838*RhoA)*dP/1000*MassivSS</f>
        <v>0.20947253253649159</v>
      </c>
      <c r="J2838" s="24">
        <f>IF(H2838&lt;600,425+0.773*H2838-1.69/1000*H2838^2+2.22/1000^2*H2838^3,IF(H2838&lt;735,666+13002/(738-H2838),IF(H2838&lt;900,545+17820/(H2838-731),650)))</f>
        <v>1352.2162115244691</v>
      </c>
      <c r="K2838" s="12">
        <f>LambdaP*MassivSS/(dP/1000)/(J2838*RhoA)/(1+I2838/3)*(D2838-H2838)*DeltaT-(EXP(I2838/10)-1)*(D2838-D2837)</f>
        <v>9.6461483088505898E-2</v>
      </c>
      <c r="L2838" s="24">
        <f>L2837+IF(Limit=Oui,MAX(0,O2837),O2837)</f>
        <v>719.05261901184861</v>
      </c>
      <c r="M2838" s="12">
        <f>Cp*RhoP/(N2838*RhoA)*dP/1000*MassivW</f>
        <v>0.20947253253649159</v>
      </c>
      <c r="N2838" s="24">
        <f>IF(L2838&lt;600,425+0.773*L2838-1.69/1000*L2838^2+2.22/1000^2*L2838^3,IF(L2838&lt;735,666+13002/(738-L2838),IF(L2838&lt;900,545+17820/(L2838-731),650)))</f>
        <v>1352.2162115244691</v>
      </c>
      <c r="O2838" s="12">
        <f>LambdaP*MassivW/(dP/1000)/(N2838*RhoA)/(1+M2838/3)*(D2838-L2838)*DeltaT-(EXP(M2838/10)-1)*(D2838-D2837)</f>
        <v>9.6461483088505898E-2</v>
      </c>
      <c r="P2838" s="24">
        <f>P2837+IF(Limit=Oui,MAX(0,S2837),S2837)</f>
        <v>719.05261901184861</v>
      </c>
      <c r="Q2838" s="12">
        <f>Cp*RhoP/(R2838*RhoA)*dP/1000*MassivSI</f>
        <v>0.20947253253649159</v>
      </c>
      <c r="R2838" s="24">
        <f>IF(P2838&lt;600,425+0.773*P2838-1.69/1000*P2838^2+2.22/1000^2*P2838^3,IF(P2838&lt;735,666+13002/(738-P2838),IF(P2838&lt;900,545+17820/(P2838-731),650)))</f>
        <v>1352.2162115244691</v>
      </c>
      <c r="S2838" s="12">
        <f>LambdaP*MassivSI/(dP/1000)/(R2838*RhoA)/(1+Q2838/3)*(D2838-P2838)*DeltaT-(EXP(Q2838/10)-1)*(D2838-D2837)</f>
        <v>9.6461483088505898E-2</v>
      </c>
    </row>
    <row r="2839" spans="2:19" x14ac:dyDescent="0.25">
      <c r="B2839" s="3">
        <f t="shared" si="176"/>
        <v>14105</v>
      </c>
      <c r="C2839" s="14">
        <f t="shared" si="177"/>
        <v>235.08333333333334</v>
      </c>
      <c r="D2839" s="11">
        <f t="shared" si="178"/>
        <v>1149.7172285817569</v>
      </c>
      <c r="E2839" s="11">
        <f t="shared" si="179"/>
        <v>719.14908049493715</v>
      </c>
      <c r="F2839" s="11">
        <f>L2839</f>
        <v>719.14908049493715</v>
      </c>
      <c r="G2839" s="11">
        <f>P2839</f>
        <v>719.14908049493715</v>
      </c>
      <c r="H2839" s="24">
        <f>H2838+IF(Limit=Oui,MAX(0,K2838),K2838)</f>
        <v>719.14908049493715</v>
      </c>
      <c r="I2839" s="12">
        <f>Cp*RhoP/(J2839*RhoA)*dP/1000*MassivSS</f>
        <v>0.20892998598601248</v>
      </c>
      <c r="J2839" s="24">
        <f>IF(H2839&lt;600,425+0.773*H2839-1.69/1000*H2839^2+2.22/1000^2*H2839^3,IF(H2839&lt;735,666+13002/(738-H2839),IF(H2839&lt;900,545+17820/(H2839-731),650)))</f>
        <v>1355.7276282203643</v>
      </c>
      <c r="K2839" s="12">
        <f>LambdaP*MassivSS/(dP/1000)/(J2839*RhoA)/(1+I2839/3)*(D2839-H2839)*DeltaT-(EXP(I2839/10)-1)*(D2839-D2838)</f>
        <v>9.6218722200635196E-2</v>
      </c>
      <c r="L2839" s="24">
        <f>L2838+IF(Limit=Oui,MAX(0,O2838),O2838)</f>
        <v>719.14908049493715</v>
      </c>
      <c r="M2839" s="12">
        <f>Cp*RhoP/(N2839*RhoA)*dP/1000*MassivW</f>
        <v>0.20892998598601248</v>
      </c>
      <c r="N2839" s="24">
        <f>IF(L2839&lt;600,425+0.773*L2839-1.69/1000*L2839^2+2.22/1000^2*L2839^3,IF(L2839&lt;735,666+13002/(738-L2839),IF(L2839&lt;900,545+17820/(L2839-731),650)))</f>
        <v>1355.7276282203643</v>
      </c>
      <c r="O2839" s="12">
        <f>LambdaP*MassivW/(dP/1000)/(N2839*RhoA)/(1+M2839/3)*(D2839-L2839)*DeltaT-(EXP(M2839/10)-1)*(D2839-D2838)</f>
        <v>9.6218722200635196E-2</v>
      </c>
      <c r="P2839" s="24">
        <f>P2838+IF(Limit=Oui,MAX(0,S2838),S2838)</f>
        <v>719.14908049493715</v>
      </c>
      <c r="Q2839" s="12">
        <f>Cp*RhoP/(R2839*RhoA)*dP/1000*MassivSI</f>
        <v>0.20892998598601248</v>
      </c>
      <c r="R2839" s="24">
        <f>IF(P2839&lt;600,425+0.773*P2839-1.69/1000*P2839^2+2.22/1000^2*P2839^3,IF(P2839&lt;735,666+13002/(738-P2839),IF(P2839&lt;900,545+17820/(P2839-731),650)))</f>
        <v>1355.7276282203643</v>
      </c>
      <c r="S2839" s="12">
        <f>LambdaP*MassivSI/(dP/1000)/(R2839*RhoA)/(1+Q2839/3)*(D2839-P2839)*DeltaT-(EXP(Q2839/10)-1)*(D2839-D2838)</f>
        <v>9.6218722200635196E-2</v>
      </c>
    </row>
    <row r="2840" spans="2:19" x14ac:dyDescent="0.25">
      <c r="B2840" s="3">
        <f t="shared" si="176"/>
        <v>14110</v>
      </c>
      <c r="C2840" s="14">
        <f t="shared" si="177"/>
        <v>235.16666666666666</v>
      </c>
      <c r="D2840" s="11">
        <f t="shared" si="178"/>
        <v>1149.7703038909397</v>
      </c>
      <c r="E2840" s="11">
        <f t="shared" si="179"/>
        <v>719.24529921713781</v>
      </c>
      <c r="F2840" s="11">
        <f>L2840</f>
        <v>719.24529921713781</v>
      </c>
      <c r="G2840" s="11">
        <f>P2840</f>
        <v>719.24529921713781</v>
      </c>
      <c r="H2840" s="24">
        <f>H2839+IF(Limit=Oui,MAX(0,K2839),K2839)</f>
        <v>719.24529921713781</v>
      </c>
      <c r="I2840" s="12">
        <f>Cp*RhoP/(J2840*RhoA)*dP/1000*MassivSS</f>
        <v>0.20838608063932676</v>
      </c>
      <c r="J2840" s="24">
        <f>IF(H2840&lt;600,425+0.773*H2840-1.69/1000*H2840^2+2.22/1000^2*H2840^3,IF(H2840&lt;735,666+13002/(738-H2840),IF(H2840&lt;900,545+17820/(H2840-731),650)))</f>
        <v>1359.2661923287556</v>
      </c>
      <c r="K2840" s="12">
        <f>LambdaP*MassivSS/(dP/1000)/(J2840*RhoA)/(1+I2840/3)*(D2840-H2840)*DeltaT-(EXP(I2840/10)-1)*(D2840-D2839)</f>
        <v>9.5975392370893586E-2</v>
      </c>
      <c r="L2840" s="24">
        <f>L2839+IF(Limit=Oui,MAX(0,O2839),O2839)</f>
        <v>719.24529921713781</v>
      </c>
      <c r="M2840" s="12">
        <f>Cp*RhoP/(N2840*RhoA)*dP/1000*MassivW</f>
        <v>0.20838608063932676</v>
      </c>
      <c r="N2840" s="24">
        <f>IF(L2840&lt;600,425+0.773*L2840-1.69/1000*L2840^2+2.22/1000^2*L2840^3,IF(L2840&lt;735,666+13002/(738-L2840),IF(L2840&lt;900,545+17820/(L2840-731),650)))</f>
        <v>1359.2661923287556</v>
      </c>
      <c r="O2840" s="12">
        <f>LambdaP*MassivW/(dP/1000)/(N2840*RhoA)/(1+M2840/3)*(D2840-L2840)*DeltaT-(EXP(M2840/10)-1)*(D2840-D2839)</f>
        <v>9.5975392370893586E-2</v>
      </c>
      <c r="P2840" s="24">
        <f>P2839+IF(Limit=Oui,MAX(0,S2839),S2839)</f>
        <v>719.24529921713781</v>
      </c>
      <c r="Q2840" s="12">
        <f>Cp*RhoP/(R2840*RhoA)*dP/1000*MassivSI</f>
        <v>0.20838608063932676</v>
      </c>
      <c r="R2840" s="24">
        <f>IF(P2840&lt;600,425+0.773*P2840-1.69/1000*P2840^2+2.22/1000^2*P2840^3,IF(P2840&lt;735,666+13002/(738-P2840),IF(P2840&lt;900,545+17820/(P2840-731),650)))</f>
        <v>1359.2661923287556</v>
      </c>
      <c r="S2840" s="12">
        <f>LambdaP*MassivSI/(dP/1000)/(R2840*RhoA)/(1+Q2840/3)*(D2840-P2840)*DeltaT-(EXP(Q2840/10)-1)*(D2840-D2839)</f>
        <v>9.5975392370893586E-2</v>
      </c>
    </row>
    <row r="2841" spans="2:19" x14ac:dyDescent="0.25">
      <c r="B2841" s="3">
        <f t="shared" si="176"/>
        <v>14115</v>
      </c>
      <c r="C2841" s="14">
        <f t="shared" si="177"/>
        <v>235.25</v>
      </c>
      <c r="D2841" s="11">
        <f t="shared" si="178"/>
        <v>1149.8233604057493</v>
      </c>
      <c r="E2841" s="11">
        <f t="shared" si="179"/>
        <v>719.34127460950867</v>
      </c>
      <c r="F2841" s="11">
        <f>L2841</f>
        <v>719.34127460950867</v>
      </c>
      <c r="G2841" s="11">
        <f>P2841</f>
        <v>719.34127460950867</v>
      </c>
      <c r="H2841" s="24">
        <f>H2840+IF(Limit=Oui,MAX(0,K2840),K2840)</f>
        <v>719.34127460950867</v>
      </c>
      <c r="I2841" s="12">
        <f>Cp*RhoP/(J2841*RhoA)*dP/1000*MassivSS</f>
        <v>0.20784081983879707</v>
      </c>
      <c r="J2841" s="24">
        <f>IF(H2841&lt;600,425+0.773*H2841-1.69/1000*H2841^2+2.22/1000^2*H2841^3,IF(H2841&lt;735,666+13002/(738-H2841),IF(H2841&lt;900,545+17820/(H2841-731),650)))</f>
        <v>1362.8321644642431</v>
      </c>
      <c r="K2841" s="12">
        <f>LambdaP*MassivSS/(dP/1000)/(J2841*RhoA)/(1+I2841/3)*(D2841-H2841)*DeltaT-(EXP(I2841/10)-1)*(D2841-D2840)</f>
        <v>9.5731494351812052E-2</v>
      </c>
      <c r="L2841" s="24">
        <f>L2840+IF(Limit=Oui,MAX(0,O2840),O2840)</f>
        <v>719.34127460950867</v>
      </c>
      <c r="M2841" s="12">
        <f>Cp*RhoP/(N2841*RhoA)*dP/1000*MassivW</f>
        <v>0.20784081983879707</v>
      </c>
      <c r="N2841" s="24">
        <f>IF(L2841&lt;600,425+0.773*L2841-1.69/1000*L2841^2+2.22/1000^2*L2841^3,IF(L2841&lt;735,666+13002/(738-L2841),IF(L2841&lt;900,545+17820/(L2841-731),650)))</f>
        <v>1362.8321644642431</v>
      </c>
      <c r="O2841" s="12">
        <f>LambdaP*MassivW/(dP/1000)/(N2841*RhoA)/(1+M2841/3)*(D2841-L2841)*DeltaT-(EXP(M2841/10)-1)*(D2841-D2840)</f>
        <v>9.5731494351812052E-2</v>
      </c>
      <c r="P2841" s="24">
        <f>P2840+IF(Limit=Oui,MAX(0,S2840),S2840)</f>
        <v>719.34127460950867</v>
      </c>
      <c r="Q2841" s="12">
        <f>Cp*RhoP/(R2841*RhoA)*dP/1000*MassivSI</f>
        <v>0.20784081983879707</v>
      </c>
      <c r="R2841" s="24">
        <f>IF(P2841&lt;600,425+0.773*P2841-1.69/1000*P2841^2+2.22/1000^2*P2841^3,IF(P2841&lt;735,666+13002/(738-P2841),IF(P2841&lt;900,545+17820/(P2841-731),650)))</f>
        <v>1362.8321644642431</v>
      </c>
      <c r="S2841" s="12">
        <f>LambdaP*MassivSI/(dP/1000)/(R2841*RhoA)/(1+Q2841/3)*(D2841-P2841)*DeltaT-(EXP(Q2841/10)-1)*(D2841-D2840)</f>
        <v>9.5731494351812052E-2</v>
      </c>
    </row>
    <row r="2842" spans="2:19" x14ac:dyDescent="0.25">
      <c r="B2842" s="3">
        <f t="shared" si="176"/>
        <v>14120</v>
      </c>
      <c r="C2842" s="14">
        <f t="shared" si="177"/>
        <v>235.33333333333334</v>
      </c>
      <c r="D2842" s="11">
        <f t="shared" si="178"/>
        <v>1149.8763981394914</v>
      </c>
      <c r="E2842" s="11">
        <f t="shared" si="179"/>
        <v>719.43700610386054</v>
      </c>
      <c r="F2842" s="11">
        <f>L2842</f>
        <v>719.43700610386054</v>
      </c>
      <c r="G2842" s="11">
        <f>P2842</f>
        <v>719.43700610386054</v>
      </c>
      <c r="H2842" s="24">
        <f>H2841+IF(Limit=Oui,MAX(0,K2841),K2841)</f>
        <v>719.43700610386054</v>
      </c>
      <c r="I2842" s="12">
        <f>Cp*RhoP/(J2842*RhoA)*dP/1000*MassivSS</f>
        <v>0.2072942070407128</v>
      </c>
      <c r="J2842" s="24">
        <f>IF(H2842&lt;600,425+0.773*H2842-1.69/1000*H2842^2+2.22/1000^2*H2842^3,IF(H2842&lt;735,666+13002/(738-H2842),IF(H2842&lt;900,545+17820/(H2842-731),650)))</f>
        <v>1366.4258080752816</v>
      </c>
      <c r="K2842" s="12">
        <f>LambdaP*MassivSS/(dP/1000)/(J2842*RhoA)/(1+I2842/3)*(D2842-H2842)*DeltaT-(EXP(I2842/10)-1)*(D2842-D2841)</f>
        <v>9.5487028940996019E-2</v>
      </c>
      <c r="L2842" s="24">
        <f>L2841+IF(Limit=Oui,MAX(0,O2841),O2841)</f>
        <v>719.43700610386054</v>
      </c>
      <c r="M2842" s="12">
        <f>Cp*RhoP/(N2842*RhoA)*dP/1000*MassivW</f>
        <v>0.2072942070407128</v>
      </c>
      <c r="N2842" s="24">
        <f>IF(L2842&lt;600,425+0.773*L2842-1.69/1000*L2842^2+2.22/1000^2*L2842^3,IF(L2842&lt;735,666+13002/(738-L2842),IF(L2842&lt;900,545+17820/(L2842-731),650)))</f>
        <v>1366.4258080752816</v>
      </c>
      <c r="O2842" s="12">
        <f>LambdaP*MassivW/(dP/1000)/(N2842*RhoA)/(1+M2842/3)*(D2842-L2842)*DeltaT-(EXP(M2842/10)-1)*(D2842-D2841)</f>
        <v>9.5487028940996019E-2</v>
      </c>
      <c r="P2842" s="24">
        <f>P2841+IF(Limit=Oui,MAX(0,S2841),S2841)</f>
        <v>719.43700610386054</v>
      </c>
      <c r="Q2842" s="12">
        <f>Cp*RhoP/(R2842*RhoA)*dP/1000*MassivSI</f>
        <v>0.2072942070407128</v>
      </c>
      <c r="R2842" s="24">
        <f>IF(P2842&lt;600,425+0.773*P2842-1.69/1000*P2842^2+2.22/1000^2*P2842^3,IF(P2842&lt;735,666+13002/(738-P2842),IF(P2842&lt;900,545+17820/(P2842-731),650)))</f>
        <v>1366.4258080752816</v>
      </c>
      <c r="S2842" s="12">
        <f>LambdaP*MassivSI/(dP/1000)/(R2842*RhoA)/(1+Q2842/3)*(D2842-P2842)*DeltaT-(EXP(Q2842/10)-1)*(D2842-D2841)</f>
        <v>9.5487028940996019E-2</v>
      </c>
    </row>
    <row r="2843" spans="2:19" x14ac:dyDescent="0.25">
      <c r="B2843" s="3">
        <f t="shared" si="176"/>
        <v>14125</v>
      </c>
      <c r="C2843" s="14">
        <f t="shared" si="177"/>
        <v>235.41666666666666</v>
      </c>
      <c r="D2843" s="11">
        <f t="shared" si="178"/>
        <v>1149.9294171054573</v>
      </c>
      <c r="E2843" s="11">
        <f t="shared" si="179"/>
        <v>719.53249313280151</v>
      </c>
      <c r="F2843" s="11">
        <f>L2843</f>
        <v>719.53249313280151</v>
      </c>
      <c r="G2843" s="11">
        <f>P2843</f>
        <v>719.53249313280151</v>
      </c>
      <c r="H2843" s="24">
        <f>H2842+IF(Limit=Oui,MAX(0,K2842),K2842)</f>
        <v>719.53249313280151</v>
      </c>
      <c r="I2843" s="12">
        <f>Cp*RhoP/(J2843*RhoA)*dP/1000*MassivSS</f>
        <v>0.20674624581639856</v>
      </c>
      <c r="J2843" s="24">
        <f>IF(H2843&lt;600,425+0.773*H2843-1.69/1000*H2843^2+2.22/1000^2*H2843^3,IF(H2843&lt;735,666+13002/(738-H2843),IF(H2843&lt;900,545+17820/(H2843-731),650)))</f>
        <v>1370.047389477018</v>
      </c>
      <c r="K2843" s="12">
        <f>LambdaP*MassivSS/(dP/1000)/(J2843*RhoA)/(1+I2843/3)*(D2843-H2843)*DeltaT-(EXP(I2843/10)-1)*(D2843-D2842)</f>
        <v>9.5241996981600158E-2</v>
      </c>
      <c r="L2843" s="24">
        <f>L2842+IF(Limit=Oui,MAX(0,O2842),O2842)</f>
        <v>719.53249313280151</v>
      </c>
      <c r="M2843" s="12">
        <f>Cp*RhoP/(N2843*RhoA)*dP/1000*MassivW</f>
        <v>0.20674624581639856</v>
      </c>
      <c r="N2843" s="24">
        <f>IF(L2843&lt;600,425+0.773*L2843-1.69/1000*L2843^2+2.22/1000^2*L2843^3,IF(L2843&lt;735,666+13002/(738-L2843),IF(L2843&lt;900,545+17820/(L2843-731),650)))</f>
        <v>1370.047389477018</v>
      </c>
      <c r="O2843" s="12">
        <f>LambdaP*MassivW/(dP/1000)/(N2843*RhoA)/(1+M2843/3)*(D2843-L2843)*DeltaT-(EXP(M2843/10)-1)*(D2843-D2842)</f>
        <v>9.5241996981600158E-2</v>
      </c>
      <c r="P2843" s="24">
        <f>P2842+IF(Limit=Oui,MAX(0,S2842),S2842)</f>
        <v>719.53249313280151</v>
      </c>
      <c r="Q2843" s="12">
        <f>Cp*RhoP/(R2843*RhoA)*dP/1000*MassivSI</f>
        <v>0.20674624581639856</v>
      </c>
      <c r="R2843" s="24">
        <f>IF(P2843&lt;600,425+0.773*P2843-1.69/1000*P2843^2+2.22/1000^2*P2843^3,IF(P2843&lt;735,666+13002/(738-P2843),IF(P2843&lt;900,545+17820/(P2843-731),650)))</f>
        <v>1370.047389477018</v>
      </c>
      <c r="S2843" s="12">
        <f>LambdaP*MassivSI/(dP/1000)/(R2843*RhoA)/(1+Q2843/3)*(D2843-P2843)*DeltaT-(EXP(Q2843/10)-1)*(D2843-D2842)</f>
        <v>9.5241996981600158E-2</v>
      </c>
    </row>
    <row r="2844" spans="2:19" x14ac:dyDescent="0.25">
      <c r="B2844" s="3">
        <f t="shared" si="176"/>
        <v>14130</v>
      </c>
      <c r="C2844" s="14">
        <f t="shared" si="177"/>
        <v>235.5</v>
      </c>
      <c r="D2844" s="11">
        <f t="shared" si="178"/>
        <v>1149.982417316925</v>
      </c>
      <c r="E2844" s="11">
        <f t="shared" si="179"/>
        <v>719.6277351297831</v>
      </c>
      <c r="F2844" s="11">
        <f>L2844</f>
        <v>719.6277351297831</v>
      </c>
      <c r="G2844" s="11">
        <f>P2844</f>
        <v>719.6277351297831</v>
      </c>
      <c r="H2844" s="24">
        <f>H2843+IF(Limit=Oui,MAX(0,K2843),K2843)</f>
        <v>719.6277351297831</v>
      </c>
      <c r="I2844" s="12">
        <f>Cp*RhoP/(J2844*RhoA)*dP/1000*MassivSS</f>
        <v>0.20619693985331572</v>
      </c>
      <c r="J2844" s="24">
        <f>IF(H2844&lt;600,425+0.773*H2844-1.69/1000*H2844^2+2.22/1000^2*H2844^3,IF(H2844&lt;735,666+13002/(738-H2844),IF(H2844&lt;900,545+17820/(H2844-731),650)))</f>
        <v>1373.6971778845523</v>
      </c>
      <c r="K2844" s="12">
        <f>LambdaP*MassivSS/(dP/1000)/(J2844*RhoA)/(1+I2844/3)*(D2844-H2844)*DeltaT-(EXP(I2844/10)-1)*(D2844-D2843)</f>
        <v>9.4996399362887285E-2</v>
      </c>
      <c r="L2844" s="24">
        <f>L2843+IF(Limit=Oui,MAX(0,O2843),O2843)</f>
        <v>719.6277351297831</v>
      </c>
      <c r="M2844" s="12">
        <f>Cp*RhoP/(N2844*RhoA)*dP/1000*MassivW</f>
        <v>0.20619693985331572</v>
      </c>
      <c r="N2844" s="24">
        <f>IF(L2844&lt;600,425+0.773*L2844-1.69/1000*L2844^2+2.22/1000^2*L2844^3,IF(L2844&lt;735,666+13002/(738-L2844),IF(L2844&lt;900,545+17820/(L2844-731),650)))</f>
        <v>1373.6971778845523</v>
      </c>
      <c r="O2844" s="12">
        <f>LambdaP*MassivW/(dP/1000)/(N2844*RhoA)/(1+M2844/3)*(D2844-L2844)*DeltaT-(EXP(M2844/10)-1)*(D2844-D2843)</f>
        <v>9.4996399362887285E-2</v>
      </c>
      <c r="P2844" s="24">
        <f>P2843+IF(Limit=Oui,MAX(0,S2843),S2843)</f>
        <v>719.6277351297831</v>
      </c>
      <c r="Q2844" s="12">
        <f>Cp*RhoP/(R2844*RhoA)*dP/1000*MassivSI</f>
        <v>0.20619693985331572</v>
      </c>
      <c r="R2844" s="24">
        <f>IF(P2844&lt;600,425+0.773*P2844-1.69/1000*P2844^2+2.22/1000^2*P2844^3,IF(P2844&lt;735,666+13002/(738-P2844),IF(P2844&lt;900,545+17820/(P2844-731),650)))</f>
        <v>1373.6971778845523</v>
      </c>
      <c r="S2844" s="12">
        <f>LambdaP*MassivSI/(dP/1000)/(R2844*RhoA)/(1+Q2844/3)*(D2844-P2844)*DeltaT-(EXP(Q2844/10)-1)*(D2844-D2843)</f>
        <v>9.4996399362887285E-2</v>
      </c>
    </row>
    <row r="2845" spans="2:19" x14ac:dyDescent="0.25">
      <c r="B2845" s="3">
        <f t="shared" si="176"/>
        <v>14135</v>
      </c>
      <c r="C2845" s="14">
        <f t="shared" si="177"/>
        <v>235.58333333333334</v>
      </c>
      <c r="D2845" s="11">
        <f t="shared" si="178"/>
        <v>1150.0353987871576</v>
      </c>
      <c r="E2845" s="11">
        <f t="shared" si="179"/>
        <v>719.72273152914602</v>
      </c>
      <c r="F2845" s="11">
        <f>L2845</f>
        <v>719.72273152914602</v>
      </c>
      <c r="G2845" s="11">
        <f>P2845</f>
        <v>719.72273152914602</v>
      </c>
      <c r="H2845" s="24">
        <f>H2844+IF(Limit=Oui,MAX(0,K2844),K2844)</f>
        <v>719.72273152914602</v>
      </c>
      <c r="I2845" s="12">
        <f>Cp*RhoP/(J2845*RhoA)*dP/1000*MassivSS</f>
        <v>0.20564629295616538</v>
      </c>
      <c r="J2845" s="24">
        <f>IF(H2845&lt;600,425+0.773*H2845-1.69/1000*H2845^2+2.22/1000^2*H2845^3,IF(H2845&lt;735,666+13002/(738-H2845),IF(H2845&lt;900,545+17820/(H2845-731),650)))</f>
        <v>1377.3754454465534</v>
      </c>
      <c r="K2845" s="12">
        <f>LambdaP*MassivSS/(dP/1000)/(J2845*RhoA)/(1+I2845/3)*(D2845-H2845)*DeltaT-(EXP(I2845/10)-1)*(D2845-D2844)</f>
        <v>9.4750237020775674E-2</v>
      </c>
      <c r="L2845" s="24">
        <f>L2844+IF(Limit=Oui,MAX(0,O2844),O2844)</f>
        <v>719.72273152914602</v>
      </c>
      <c r="M2845" s="12">
        <f>Cp*RhoP/(N2845*RhoA)*dP/1000*MassivW</f>
        <v>0.20564629295616538</v>
      </c>
      <c r="N2845" s="24">
        <f>IF(L2845&lt;600,425+0.773*L2845-1.69/1000*L2845^2+2.22/1000^2*L2845^3,IF(L2845&lt;735,666+13002/(738-L2845),IF(L2845&lt;900,545+17820/(L2845-731),650)))</f>
        <v>1377.3754454465534</v>
      </c>
      <c r="O2845" s="12">
        <f>LambdaP*MassivW/(dP/1000)/(N2845*RhoA)/(1+M2845/3)*(D2845-L2845)*DeltaT-(EXP(M2845/10)-1)*(D2845-D2844)</f>
        <v>9.4750237020775674E-2</v>
      </c>
      <c r="P2845" s="24">
        <f>P2844+IF(Limit=Oui,MAX(0,S2844),S2844)</f>
        <v>719.72273152914602</v>
      </c>
      <c r="Q2845" s="12">
        <f>Cp*RhoP/(R2845*RhoA)*dP/1000*MassivSI</f>
        <v>0.20564629295616538</v>
      </c>
      <c r="R2845" s="24">
        <f>IF(P2845&lt;600,425+0.773*P2845-1.69/1000*P2845^2+2.22/1000^2*P2845^3,IF(P2845&lt;735,666+13002/(738-P2845),IF(P2845&lt;900,545+17820/(P2845-731),650)))</f>
        <v>1377.3754454465534</v>
      </c>
      <c r="S2845" s="12">
        <f>LambdaP*MassivSI/(dP/1000)/(R2845*RhoA)/(1+Q2845/3)*(D2845-P2845)*DeltaT-(EXP(Q2845/10)-1)*(D2845-D2844)</f>
        <v>9.4750237020775674E-2</v>
      </c>
    </row>
    <row r="2846" spans="2:19" x14ac:dyDescent="0.25">
      <c r="B2846" s="3">
        <f t="shared" si="176"/>
        <v>14140</v>
      </c>
      <c r="C2846" s="14">
        <f t="shared" si="177"/>
        <v>235.66666666666666</v>
      </c>
      <c r="D2846" s="11">
        <f t="shared" si="178"/>
        <v>1150.0883615294044</v>
      </c>
      <c r="E2846" s="11">
        <f t="shared" si="179"/>
        <v>719.81748176616679</v>
      </c>
      <c r="F2846" s="11">
        <f>L2846</f>
        <v>719.81748176616679</v>
      </c>
      <c r="G2846" s="11">
        <f>P2846</f>
        <v>719.81748176616679</v>
      </c>
      <c r="H2846" s="24">
        <f>H2845+IF(Limit=Oui,MAX(0,K2845),K2845)</f>
        <v>719.81748176616679</v>
      </c>
      <c r="I2846" s="12">
        <f>Cp*RhoP/(J2846*RhoA)*dP/1000*MassivSS</f>
        <v>0.20509430904798484</v>
      </c>
      <c r="J2846" s="24">
        <f>IF(H2846&lt;600,425+0.773*H2846-1.69/1000*H2846^2+2.22/1000^2*H2846^3,IF(H2846&lt;735,666+13002/(738-H2846),IF(H2846&lt;900,545+17820/(H2846-731),650)))</f>
        <v>1381.0824672792828</v>
      </c>
      <c r="K2846" s="12">
        <f>LambdaP*MassivSS/(dP/1000)/(J2846*RhoA)/(1+I2846/3)*(D2846-H2846)*DeltaT-(EXP(I2846/10)-1)*(D2846-D2845)</f>
        <v>9.4503510938366703E-2</v>
      </c>
      <c r="L2846" s="24">
        <f>L2845+IF(Limit=Oui,MAX(0,O2845),O2845)</f>
        <v>719.81748176616679</v>
      </c>
      <c r="M2846" s="12">
        <f>Cp*RhoP/(N2846*RhoA)*dP/1000*MassivW</f>
        <v>0.20509430904798484</v>
      </c>
      <c r="N2846" s="24">
        <f>IF(L2846&lt;600,425+0.773*L2846-1.69/1000*L2846^2+2.22/1000^2*L2846^3,IF(L2846&lt;735,666+13002/(738-L2846),IF(L2846&lt;900,545+17820/(L2846-731),650)))</f>
        <v>1381.0824672792828</v>
      </c>
      <c r="O2846" s="12">
        <f>LambdaP*MassivW/(dP/1000)/(N2846*RhoA)/(1+M2846/3)*(D2846-L2846)*DeltaT-(EXP(M2846/10)-1)*(D2846-D2845)</f>
        <v>9.4503510938366703E-2</v>
      </c>
      <c r="P2846" s="24">
        <f>P2845+IF(Limit=Oui,MAX(0,S2845),S2845)</f>
        <v>719.81748176616679</v>
      </c>
      <c r="Q2846" s="12">
        <f>Cp*RhoP/(R2846*RhoA)*dP/1000*MassivSI</f>
        <v>0.20509430904798484</v>
      </c>
      <c r="R2846" s="24">
        <f>IF(P2846&lt;600,425+0.773*P2846-1.69/1000*P2846^2+2.22/1000^2*P2846^3,IF(P2846&lt;735,666+13002/(738-P2846),IF(P2846&lt;900,545+17820/(P2846-731),650)))</f>
        <v>1381.0824672792828</v>
      </c>
      <c r="S2846" s="12">
        <f>LambdaP*MassivSI/(dP/1000)/(R2846*RhoA)/(1+Q2846/3)*(D2846-P2846)*DeltaT-(EXP(Q2846/10)-1)*(D2846-D2845)</f>
        <v>9.4503510938366703E-2</v>
      </c>
    </row>
    <row r="2847" spans="2:19" x14ac:dyDescent="0.25">
      <c r="B2847" s="3">
        <f t="shared" si="176"/>
        <v>14145</v>
      </c>
      <c r="C2847" s="14">
        <f t="shared" si="177"/>
        <v>235.75</v>
      </c>
      <c r="D2847" s="11">
        <f t="shared" si="178"/>
        <v>1150.1413055569012</v>
      </c>
      <c r="E2847" s="11">
        <f t="shared" si="179"/>
        <v>719.91198527710515</v>
      </c>
      <c r="F2847" s="11">
        <f>L2847</f>
        <v>719.91198527710515</v>
      </c>
      <c r="G2847" s="11">
        <f>P2847</f>
        <v>719.91198527710515</v>
      </c>
      <c r="H2847" s="24">
        <f>H2846+IF(Limit=Oui,MAX(0,K2846),K2846)</f>
        <v>719.91198527710515</v>
      </c>
      <c r="I2847" s="12">
        <f>Cp*RhoP/(J2847*RhoA)*dP/1000*MassivSS</f>
        <v>0.20454099217124144</v>
      </c>
      <c r="J2847" s="24">
        <f>IF(H2847&lt;600,425+0.773*H2847-1.69/1000*H2847^2+2.22/1000^2*H2847^3,IF(H2847&lt;735,666+13002/(738-H2847),IF(H2847&lt;900,545+17820/(H2847-731),650)))</f>
        <v>1384.8185215010221</v>
      </c>
      <c r="K2847" s="12">
        <f>LambdaP*MassivSS/(dP/1000)/(J2847*RhoA)/(1+I2847/3)*(D2847-H2847)*DeltaT-(EXP(I2847/10)-1)*(D2847-D2846)</f>
        <v>9.4256222146459026E-2</v>
      </c>
      <c r="L2847" s="24">
        <f>L2846+IF(Limit=Oui,MAX(0,O2846),O2846)</f>
        <v>719.91198527710515</v>
      </c>
      <c r="M2847" s="12">
        <f>Cp*RhoP/(N2847*RhoA)*dP/1000*MassivW</f>
        <v>0.20454099217124144</v>
      </c>
      <c r="N2847" s="24">
        <f>IF(L2847&lt;600,425+0.773*L2847-1.69/1000*L2847^2+2.22/1000^2*L2847^3,IF(L2847&lt;735,666+13002/(738-L2847),IF(L2847&lt;900,545+17820/(L2847-731),650)))</f>
        <v>1384.8185215010221</v>
      </c>
      <c r="O2847" s="12">
        <f>LambdaP*MassivW/(dP/1000)/(N2847*RhoA)/(1+M2847/3)*(D2847-L2847)*DeltaT-(EXP(M2847/10)-1)*(D2847-D2846)</f>
        <v>9.4256222146459026E-2</v>
      </c>
      <c r="P2847" s="24">
        <f>P2846+IF(Limit=Oui,MAX(0,S2846),S2846)</f>
        <v>719.91198527710515</v>
      </c>
      <c r="Q2847" s="12">
        <f>Cp*RhoP/(R2847*RhoA)*dP/1000*MassivSI</f>
        <v>0.20454099217124144</v>
      </c>
      <c r="R2847" s="24">
        <f>IF(P2847&lt;600,425+0.773*P2847-1.69/1000*P2847^2+2.22/1000^2*P2847^3,IF(P2847&lt;735,666+13002/(738-P2847),IF(P2847&lt;900,545+17820/(P2847-731),650)))</f>
        <v>1384.8185215010221</v>
      </c>
      <c r="S2847" s="12">
        <f>LambdaP*MassivSI/(dP/1000)/(R2847*RhoA)/(1+Q2847/3)*(D2847-P2847)*DeltaT-(EXP(Q2847/10)-1)*(D2847-D2846)</f>
        <v>9.4256222146459026E-2</v>
      </c>
    </row>
    <row r="2848" spans="2:19" x14ac:dyDescent="0.25">
      <c r="B2848" s="3">
        <f t="shared" si="176"/>
        <v>14150</v>
      </c>
      <c r="C2848" s="14">
        <f t="shared" si="177"/>
        <v>235.83333333333334</v>
      </c>
      <c r="D2848" s="11">
        <f t="shared" si="178"/>
        <v>1150.1942308828689</v>
      </c>
      <c r="E2848" s="11">
        <f t="shared" si="179"/>
        <v>720.00624149925159</v>
      </c>
      <c r="F2848" s="11">
        <f>L2848</f>
        <v>720.00624149925159</v>
      </c>
      <c r="G2848" s="11">
        <f>P2848</f>
        <v>720.00624149925159</v>
      </c>
      <c r="H2848" s="24">
        <f>H2847+IF(Limit=Oui,MAX(0,K2847),K2847)</f>
        <v>720.00624149925159</v>
      </c>
      <c r="I2848" s="12">
        <f>Cp*RhoP/(J2848*RhoA)*dP/1000*MassivSS</f>
        <v>0.20398634648892155</v>
      </c>
      <c r="J2848" s="24">
        <f>IF(H2848&lt;600,425+0.773*H2848-1.69/1000*H2848^2+2.22/1000^2*H2848^3,IF(H2848&lt;735,666+13002/(738-H2848),IF(H2848&lt;900,545+17820/(H2848-731),650)))</f>
        <v>1388.5838892668926</v>
      </c>
      <c r="K2848" s="12">
        <f>LambdaP*MassivSS/(dP/1000)/(J2848*RhoA)/(1+I2848/3)*(D2848-H2848)*DeltaT-(EXP(I2848/10)-1)*(D2848-D2847)</f>
        <v>9.4008371724147166E-2</v>
      </c>
      <c r="L2848" s="24">
        <f>L2847+IF(Limit=Oui,MAX(0,O2847),O2847)</f>
        <v>720.00624149925159</v>
      </c>
      <c r="M2848" s="12">
        <f>Cp*RhoP/(N2848*RhoA)*dP/1000*MassivW</f>
        <v>0.20398634648892155</v>
      </c>
      <c r="N2848" s="24">
        <f>IF(L2848&lt;600,425+0.773*L2848-1.69/1000*L2848^2+2.22/1000^2*L2848^3,IF(L2848&lt;735,666+13002/(738-L2848),IF(L2848&lt;900,545+17820/(L2848-731),650)))</f>
        <v>1388.5838892668926</v>
      </c>
      <c r="O2848" s="12">
        <f>LambdaP*MassivW/(dP/1000)/(N2848*RhoA)/(1+M2848/3)*(D2848-L2848)*DeltaT-(EXP(M2848/10)-1)*(D2848-D2847)</f>
        <v>9.4008371724147166E-2</v>
      </c>
      <c r="P2848" s="24">
        <f>P2847+IF(Limit=Oui,MAX(0,S2847),S2847)</f>
        <v>720.00624149925159</v>
      </c>
      <c r="Q2848" s="12">
        <f>Cp*RhoP/(R2848*RhoA)*dP/1000*MassivSI</f>
        <v>0.20398634648892155</v>
      </c>
      <c r="R2848" s="24">
        <f>IF(P2848&lt;600,425+0.773*P2848-1.69/1000*P2848^2+2.22/1000^2*P2848^3,IF(P2848&lt;735,666+13002/(738-P2848),IF(P2848&lt;900,545+17820/(P2848-731),650)))</f>
        <v>1388.5838892668926</v>
      </c>
      <c r="S2848" s="12">
        <f>LambdaP*MassivSI/(dP/1000)/(R2848*RhoA)/(1+Q2848/3)*(D2848-P2848)*DeltaT-(EXP(Q2848/10)-1)*(D2848-D2847)</f>
        <v>9.4008371724147166E-2</v>
      </c>
    </row>
    <row r="2849" spans="2:19" x14ac:dyDescent="0.25">
      <c r="B2849" s="3">
        <f t="shared" si="176"/>
        <v>14155</v>
      </c>
      <c r="C2849" s="14">
        <f t="shared" si="177"/>
        <v>235.91666666666666</v>
      </c>
      <c r="D2849" s="11">
        <f t="shared" si="178"/>
        <v>1150.247137520515</v>
      </c>
      <c r="E2849" s="11">
        <f t="shared" si="179"/>
        <v>720.10024987097574</v>
      </c>
      <c r="F2849" s="11">
        <f>L2849</f>
        <v>720.10024987097574</v>
      </c>
      <c r="G2849" s="11">
        <f>P2849</f>
        <v>720.10024987097574</v>
      </c>
      <c r="H2849" s="24">
        <f>H2848+IF(Limit=Oui,MAX(0,K2848),K2848)</f>
        <v>720.10024987097574</v>
      </c>
      <c r="I2849" s="12">
        <f>Cp*RhoP/(J2849*RhoA)*dP/1000*MassivSS</f>
        <v>0.20343037628561569</v>
      </c>
      <c r="J2849" s="24">
        <f>IF(H2849&lt;600,425+0.773*H2849-1.69/1000*H2849^2+2.22/1000^2*H2849^3,IF(H2849&lt;735,666+13002/(738-H2849),IF(H2849&lt;900,545+17820/(H2849-731),650)))</f>
        <v>1392.37885480409</v>
      </c>
      <c r="K2849" s="12">
        <f>LambdaP*MassivSS/(dP/1000)/(J2849*RhoA)/(1+I2849/3)*(D2849-H2849)*DeltaT-(EXP(I2849/10)-1)*(D2849-D2848)</f>
        <v>9.375996079928442E-2</v>
      </c>
      <c r="L2849" s="24">
        <f>L2848+IF(Limit=Oui,MAX(0,O2848),O2848)</f>
        <v>720.10024987097574</v>
      </c>
      <c r="M2849" s="12">
        <f>Cp*RhoP/(N2849*RhoA)*dP/1000*MassivW</f>
        <v>0.20343037628561569</v>
      </c>
      <c r="N2849" s="24">
        <f>IF(L2849&lt;600,425+0.773*L2849-1.69/1000*L2849^2+2.22/1000^2*L2849^3,IF(L2849&lt;735,666+13002/(738-L2849),IF(L2849&lt;900,545+17820/(L2849-731),650)))</f>
        <v>1392.37885480409</v>
      </c>
      <c r="O2849" s="12">
        <f>LambdaP*MassivW/(dP/1000)/(N2849*RhoA)/(1+M2849/3)*(D2849-L2849)*DeltaT-(EXP(M2849/10)-1)*(D2849-D2848)</f>
        <v>9.375996079928442E-2</v>
      </c>
      <c r="P2849" s="24">
        <f>P2848+IF(Limit=Oui,MAX(0,S2848),S2848)</f>
        <v>720.10024987097574</v>
      </c>
      <c r="Q2849" s="12">
        <f>Cp*RhoP/(R2849*RhoA)*dP/1000*MassivSI</f>
        <v>0.20343037628561569</v>
      </c>
      <c r="R2849" s="24">
        <f>IF(P2849&lt;600,425+0.773*P2849-1.69/1000*P2849^2+2.22/1000^2*P2849^3,IF(P2849&lt;735,666+13002/(738-P2849),IF(P2849&lt;900,545+17820/(P2849-731),650)))</f>
        <v>1392.37885480409</v>
      </c>
      <c r="S2849" s="12">
        <f>LambdaP*MassivSI/(dP/1000)/(R2849*RhoA)/(1+Q2849/3)*(D2849-P2849)*DeltaT-(EXP(Q2849/10)-1)*(D2849-D2848)</f>
        <v>9.375996079928442E-2</v>
      </c>
    </row>
    <row r="2850" spans="2:19" x14ac:dyDescent="0.25">
      <c r="B2850" s="3">
        <f t="shared" si="176"/>
        <v>14160</v>
      </c>
      <c r="C2850" s="14">
        <f t="shared" si="177"/>
        <v>236</v>
      </c>
      <c r="D2850" s="11">
        <f t="shared" si="178"/>
        <v>1150.3000254830324</v>
      </c>
      <c r="E2850" s="11">
        <f t="shared" si="179"/>
        <v>720.19400983177502</v>
      </c>
      <c r="F2850" s="11">
        <f>L2850</f>
        <v>720.19400983177502</v>
      </c>
      <c r="G2850" s="11">
        <f>P2850</f>
        <v>720.19400983177502</v>
      </c>
      <c r="H2850" s="24">
        <f>H2849+IF(Limit=Oui,MAX(0,K2849),K2849)</f>
        <v>720.19400983177502</v>
      </c>
      <c r="I2850" s="12">
        <f>Cp*RhoP/(J2850*RhoA)*dP/1000*MassivSS</f>
        <v>0.20287308596859852</v>
      </c>
      <c r="J2850" s="24">
        <f>IF(H2850&lt;600,425+0.773*H2850-1.69/1000*H2850^2+2.22/1000^2*H2850^3,IF(H2850&lt;735,666+13002/(738-H2850),IF(H2850&lt;900,545+17820/(H2850-731),650)))</f>
        <v>1396.2037054475204</v>
      </c>
      <c r="K2850" s="12">
        <f>LambdaP*MassivSS/(dP/1000)/(J2850*RhoA)/(1+I2850/3)*(D2850-H2850)*DeltaT-(EXP(I2850/10)-1)*(D2850-D2849)</f>
        <v>9.3510990549095327E-2</v>
      </c>
      <c r="L2850" s="24">
        <f>L2849+IF(Limit=Oui,MAX(0,O2849),O2849)</f>
        <v>720.19400983177502</v>
      </c>
      <c r="M2850" s="12">
        <f>Cp*RhoP/(N2850*RhoA)*dP/1000*MassivW</f>
        <v>0.20287308596859852</v>
      </c>
      <c r="N2850" s="24">
        <f>IF(L2850&lt;600,425+0.773*L2850-1.69/1000*L2850^2+2.22/1000^2*L2850^3,IF(L2850&lt;735,666+13002/(738-L2850),IF(L2850&lt;900,545+17820/(L2850-731),650)))</f>
        <v>1396.2037054475204</v>
      </c>
      <c r="O2850" s="12">
        <f>LambdaP*MassivW/(dP/1000)/(N2850*RhoA)/(1+M2850/3)*(D2850-L2850)*DeltaT-(EXP(M2850/10)-1)*(D2850-D2849)</f>
        <v>9.3510990549095327E-2</v>
      </c>
      <c r="P2850" s="24">
        <f>P2849+IF(Limit=Oui,MAX(0,S2849),S2849)</f>
        <v>720.19400983177502</v>
      </c>
      <c r="Q2850" s="12">
        <f>Cp*RhoP/(R2850*RhoA)*dP/1000*MassivSI</f>
        <v>0.20287308596859852</v>
      </c>
      <c r="R2850" s="24">
        <f>IF(P2850&lt;600,425+0.773*P2850-1.69/1000*P2850^2+2.22/1000^2*P2850^3,IF(P2850&lt;735,666+13002/(738-P2850),IF(P2850&lt;900,545+17820/(P2850-731),650)))</f>
        <v>1396.2037054475204</v>
      </c>
      <c r="S2850" s="12">
        <f>LambdaP*MassivSI/(dP/1000)/(R2850*RhoA)/(1+Q2850/3)*(D2850-P2850)*DeltaT-(EXP(Q2850/10)-1)*(D2850-D2849)</f>
        <v>9.3510990549095327E-2</v>
      </c>
    </row>
    <row r="2851" spans="2:19" x14ac:dyDescent="0.25">
      <c r="B2851" s="3">
        <f t="shared" si="176"/>
        <v>14165</v>
      </c>
      <c r="C2851" s="14">
        <f t="shared" si="177"/>
        <v>236.08333333333334</v>
      </c>
      <c r="D2851" s="11">
        <f t="shared" si="178"/>
        <v>1150.352894783601</v>
      </c>
      <c r="E2851" s="11">
        <f t="shared" si="179"/>
        <v>720.28752082232415</v>
      </c>
      <c r="F2851" s="11">
        <f>L2851</f>
        <v>720.28752082232415</v>
      </c>
      <c r="G2851" s="11">
        <f>P2851</f>
        <v>720.28752082232415</v>
      </c>
      <c r="H2851" s="24">
        <f>H2850+IF(Limit=Oui,MAX(0,K2850),K2850)</f>
        <v>720.28752082232415</v>
      </c>
      <c r="I2851" s="12">
        <f>Cp*RhoP/(J2851*RhoA)*dP/1000*MassivSS</f>
        <v>0.2023144800689024</v>
      </c>
      <c r="J2851" s="24">
        <f>IF(H2851&lt;600,425+0.773*H2851-1.69/1000*H2851^2+2.22/1000^2*H2851^3,IF(H2851&lt;735,666+13002/(738-H2851),IF(H2851&lt;900,545+17820/(H2851-731),650)))</f>
        <v>1400.0587316758706</v>
      </c>
      <c r="K2851" s="12">
        <f>LambdaP*MassivSS/(dP/1000)/(J2851*RhoA)/(1+I2851/3)*(D2851-H2851)*DeltaT-(EXP(I2851/10)-1)*(D2851-D2850)</f>
        <v>9.3261462200628656E-2</v>
      </c>
      <c r="L2851" s="24">
        <f>L2850+IF(Limit=Oui,MAX(0,O2850),O2850)</f>
        <v>720.28752082232415</v>
      </c>
      <c r="M2851" s="12">
        <f>Cp*RhoP/(N2851*RhoA)*dP/1000*MassivW</f>
        <v>0.2023144800689024</v>
      </c>
      <c r="N2851" s="24">
        <f>IF(L2851&lt;600,425+0.773*L2851-1.69/1000*L2851^2+2.22/1000^2*L2851^3,IF(L2851&lt;735,666+13002/(738-L2851),IF(L2851&lt;900,545+17820/(L2851-731),650)))</f>
        <v>1400.0587316758706</v>
      </c>
      <c r="O2851" s="12">
        <f>LambdaP*MassivW/(dP/1000)/(N2851*RhoA)/(1+M2851/3)*(D2851-L2851)*DeltaT-(EXP(M2851/10)-1)*(D2851-D2850)</f>
        <v>9.3261462200628656E-2</v>
      </c>
      <c r="P2851" s="24">
        <f>P2850+IF(Limit=Oui,MAX(0,S2850),S2850)</f>
        <v>720.28752082232415</v>
      </c>
      <c r="Q2851" s="12">
        <f>Cp*RhoP/(R2851*RhoA)*dP/1000*MassivSI</f>
        <v>0.2023144800689024</v>
      </c>
      <c r="R2851" s="24">
        <f>IF(P2851&lt;600,425+0.773*P2851-1.69/1000*P2851^2+2.22/1000^2*P2851^3,IF(P2851&lt;735,666+13002/(738-P2851),IF(P2851&lt;900,545+17820/(P2851-731),650)))</f>
        <v>1400.0587316758706</v>
      </c>
      <c r="S2851" s="12">
        <f>LambdaP*MassivSI/(dP/1000)/(R2851*RhoA)/(1+Q2851/3)*(D2851-P2851)*DeltaT-(EXP(Q2851/10)-1)*(D2851-D2850)</f>
        <v>9.3261462200628656E-2</v>
      </c>
    </row>
    <row r="2852" spans="2:19" x14ac:dyDescent="0.25">
      <c r="B2852" s="3">
        <f t="shared" si="176"/>
        <v>14170</v>
      </c>
      <c r="C2852" s="14">
        <f t="shared" si="177"/>
        <v>236.16666666666666</v>
      </c>
      <c r="D2852" s="11">
        <f t="shared" si="178"/>
        <v>1150.4057454353858</v>
      </c>
      <c r="E2852" s="11">
        <f t="shared" si="179"/>
        <v>720.3807822845248</v>
      </c>
      <c r="F2852" s="11">
        <f>L2852</f>
        <v>720.3807822845248</v>
      </c>
      <c r="G2852" s="11">
        <f>P2852</f>
        <v>720.3807822845248</v>
      </c>
      <c r="H2852" s="24">
        <f>H2851+IF(Limit=Oui,MAX(0,K2851),K2851)</f>
        <v>720.3807822845248</v>
      </c>
      <c r="I2852" s="12">
        <f>Cp*RhoP/(J2852*RhoA)*dP/1000*MassivSS</f>
        <v>0.20175456324238736</v>
      </c>
      <c r="J2852" s="24">
        <f>IF(H2852&lt;600,425+0.773*H2852-1.69/1000*H2852^2+2.22/1000^2*H2852^3,IF(H2852&lt;735,666+13002/(738-H2852),IF(H2852&lt;900,545+17820/(H2852-731),650)))</f>
        <v>1403.9442271480739</v>
      </c>
      <c r="K2852" s="12">
        <f>LambdaP*MassivSS/(dP/1000)/(J2852*RhoA)/(1+I2852/3)*(D2852-H2852)*DeltaT-(EXP(I2852/10)-1)*(D2852-D2851)</f>
        <v>9.3011377031383222E-2</v>
      </c>
      <c r="L2852" s="24">
        <f>L2851+IF(Limit=Oui,MAX(0,O2851),O2851)</f>
        <v>720.3807822845248</v>
      </c>
      <c r="M2852" s="12">
        <f>Cp*RhoP/(N2852*RhoA)*dP/1000*MassivW</f>
        <v>0.20175456324238736</v>
      </c>
      <c r="N2852" s="24">
        <f>IF(L2852&lt;600,425+0.773*L2852-1.69/1000*L2852^2+2.22/1000^2*L2852^3,IF(L2852&lt;735,666+13002/(738-L2852),IF(L2852&lt;900,545+17820/(L2852-731),650)))</f>
        <v>1403.9442271480739</v>
      </c>
      <c r="O2852" s="12">
        <f>LambdaP*MassivW/(dP/1000)/(N2852*RhoA)/(1+M2852/3)*(D2852-L2852)*DeltaT-(EXP(M2852/10)-1)*(D2852-D2851)</f>
        <v>9.3011377031383222E-2</v>
      </c>
      <c r="P2852" s="24">
        <f>P2851+IF(Limit=Oui,MAX(0,S2851),S2851)</f>
        <v>720.3807822845248</v>
      </c>
      <c r="Q2852" s="12">
        <f>Cp*RhoP/(R2852*RhoA)*dP/1000*MassivSI</f>
        <v>0.20175456324238736</v>
      </c>
      <c r="R2852" s="24">
        <f>IF(P2852&lt;600,425+0.773*P2852-1.69/1000*P2852^2+2.22/1000^2*P2852^3,IF(P2852&lt;735,666+13002/(738-P2852),IF(P2852&lt;900,545+17820/(P2852-731),650)))</f>
        <v>1403.9442271480739</v>
      </c>
      <c r="S2852" s="12">
        <f>LambdaP*MassivSI/(dP/1000)/(R2852*RhoA)/(1+Q2852/3)*(D2852-P2852)*DeltaT-(EXP(Q2852/10)-1)*(D2852-D2851)</f>
        <v>9.3011377031383222E-2</v>
      </c>
    </row>
    <row r="2853" spans="2:19" x14ac:dyDescent="0.25">
      <c r="B2853" s="3">
        <f t="shared" si="176"/>
        <v>14175</v>
      </c>
      <c r="C2853" s="14">
        <f t="shared" si="177"/>
        <v>236.25</v>
      </c>
      <c r="D2853" s="11">
        <f t="shared" si="178"/>
        <v>1150.4585774515385</v>
      </c>
      <c r="E2853" s="11">
        <f t="shared" si="179"/>
        <v>720.47379366155621</v>
      </c>
      <c r="F2853" s="11">
        <f>L2853</f>
        <v>720.47379366155621</v>
      </c>
      <c r="G2853" s="11">
        <f>P2853</f>
        <v>720.47379366155621</v>
      </c>
      <c r="H2853" s="24">
        <f>H2852+IF(Limit=Oui,MAX(0,K2852),K2852)</f>
        <v>720.47379366155621</v>
      </c>
      <c r="I2853" s="12">
        <f>Cp*RhoP/(J2853*RhoA)*dP/1000*MassivSS</f>
        <v>0.20119334027080216</v>
      </c>
      <c r="J2853" s="24">
        <f>IF(H2853&lt;600,425+0.773*H2853-1.69/1000*H2853^2+2.22/1000^2*H2853^3,IF(H2853&lt;735,666+13002/(738-H2853),IF(H2853&lt;900,545+17820/(H2853-731),650)))</f>
        <v>1407.8604887402287</v>
      </c>
      <c r="K2853" s="12">
        <f>LambdaP*MassivSS/(dP/1000)/(J2853*RhoA)/(1+I2853/3)*(D2853-H2853)*DeltaT-(EXP(I2853/10)-1)*(D2853-D2852)</f>
        <v>9.2760736369778204E-2</v>
      </c>
      <c r="L2853" s="24">
        <f>L2852+IF(Limit=Oui,MAX(0,O2852),O2852)</f>
        <v>720.47379366155621</v>
      </c>
      <c r="M2853" s="12">
        <f>Cp*RhoP/(N2853*RhoA)*dP/1000*MassivW</f>
        <v>0.20119334027080216</v>
      </c>
      <c r="N2853" s="24">
        <f>IF(L2853&lt;600,425+0.773*L2853-1.69/1000*L2853^2+2.22/1000^2*L2853^3,IF(L2853&lt;735,666+13002/(738-L2853),IF(L2853&lt;900,545+17820/(L2853-731),650)))</f>
        <v>1407.8604887402287</v>
      </c>
      <c r="O2853" s="12">
        <f>LambdaP*MassivW/(dP/1000)/(N2853*RhoA)/(1+M2853/3)*(D2853-L2853)*DeltaT-(EXP(M2853/10)-1)*(D2853-D2852)</f>
        <v>9.2760736369778204E-2</v>
      </c>
      <c r="P2853" s="24">
        <f>P2852+IF(Limit=Oui,MAX(0,S2852),S2852)</f>
        <v>720.47379366155621</v>
      </c>
      <c r="Q2853" s="12">
        <f>Cp*RhoP/(R2853*RhoA)*dP/1000*MassivSI</f>
        <v>0.20119334027080216</v>
      </c>
      <c r="R2853" s="24">
        <f>IF(P2853&lt;600,425+0.773*P2853-1.69/1000*P2853^2+2.22/1000^2*P2853^3,IF(P2853&lt;735,666+13002/(738-P2853),IF(P2853&lt;900,545+17820/(P2853-731),650)))</f>
        <v>1407.8604887402287</v>
      </c>
      <c r="S2853" s="12">
        <f>LambdaP*MassivSI/(dP/1000)/(R2853*RhoA)/(1+Q2853/3)*(D2853-P2853)*DeltaT-(EXP(Q2853/10)-1)*(D2853-D2852)</f>
        <v>9.2760736369778204E-2</v>
      </c>
    </row>
    <row r="2854" spans="2:19" x14ac:dyDescent="0.25">
      <c r="B2854" s="3">
        <f t="shared" si="176"/>
        <v>14180</v>
      </c>
      <c r="C2854" s="14">
        <f t="shared" si="177"/>
        <v>236.33333333333334</v>
      </c>
      <c r="D2854" s="11">
        <f t="shared" si="178"/>
        <v>1150.5113908451967</v>
      </c>
      <c r="E2854" s="11">
        <f t="shared" si="179"/>
        <v>720.56655439792598</v>
      </c>
      <c r="F2854" s="11">
        <f>L2854</f>
        <v>720.56655439792598</v>
      </c>
      <c r="G2854" s="11">
        <f>P2854</f>
        <v>720.56655439792598</v>
      </c>
      <c r="H2854" s="24">
        <f>H2853+IF(Limit=Oui,MAX(0,K2853),K2853)</f>
        <v>720.56655439792598</v>
      </c>
      <c r="I2854" s="12">
        <f>Cp*RhoP/(J2854*RhoA)*dP/1000*MassivSS</f>
        <v>0.20063081606284164</v>
      </c>
      <c r="J2854" s="24">
        <f>IF(H2854&lt;600,425+0.773*H2854-1.69/1000*H2854^2+2.22/1000^2*H2854^3,IF(H2854&lt;735,666+13002/(738-H2854),IF(H2854&lt;900,545+17820/(H2854-731),650)))</f>
        <v>1411.8078165829238</v>
      </c>
      <c r="K2854" s="12">
        <f>LambdaP*MassivSS/(dP/1000)/(J2854*RhoA)/(1+I2854/3)*(D2854-H2854)*DeltaT-(EXP(I2854/10)-1)*(D2854-D2853)</f>
        <v>9.2509541595717046E-2</v>
      </c>
      <c r="L2854" s="24">
        <f>L2853+IF(Limit=Oui,MAX(0,O2853),O2853)</f>
        <v>720.56655439792598</v>
      </c>
      <c r="M2854" s="12">
        <f>Cp*RhoP/(N2854*RhoA)*dP/1000*MassivW</f>
        <v>0.20063081606284164</v>
      </c>
      <c r="N2854" s="24">
        <f>IF(L2854&lt;600,425+0.773*L2854-1.69/1000*L2854^2+2.22/1000^2*L2854^3,IF(L2854&lt;735,666+13002/(738-L2854),IF(L2854&lt;900,545+17820/(L2854-731),650)))</f>
        <v>1411.8078165829238</v>
      </c>
      <c r="O2854" s="12">
        <f>LambdaP*MassivW/(dP/1000)/(N2854*RhoA)/(1+M2854/3)*(D2854-L2854)*DeltaT-(EXP(M2854/10)-1)*(D2854-D2853)</f>
        <v>9.2509541595717046E-2</v>
      </c>
      <c r="P2854" s="24">
        <f>P2853+IF(Limit=Oui,MAX(0,S2853),S2853)</f>
        <v>720.56655439792598</v>
      </c>
      <c r="Q2854" s="12">
        <f>Cp*RhoP/(R2854*RhoA)*dP/1000*MassivSI</f>
        <v>0.20063081606284164</v>
      </c>
      <c r="R2854" s="24">
        <f>IF(P2854&lt;600,425+0.773*P2854-1.69/1000*P2854^2+2.22/1000^2*P2854^3,IF(P2854&lt;735,666+13002/(738-P2854),IF(P2854&lt;900,545+17820/(P2854-731),650)))</f>
        <v>1411.8078165829238</v>
      </c>
      <c r="S2854" s="12">
        <f>LambdaP*MassivSI/(dP/1000)/(R2854*RhoA)/(1+Q2854/3)*(D2854-P2854)*DeltaT-(EXP(Q2854/10)-1)*(D2854-D2853)</f>
        <v>9.2509541595717046E-2</v>
      </c>
    </row>
    <row r="2855" spans="2:19" x14ac:dyDescent="0.25">
      <c r="B2855" s="3">
        <f t="shared" si="176"/>
        <v>14185</v>
      </c>
      <c r="C2855" s="14">
        <f t="shared" si="177"/>
        <v>236.41666666666666</v>
      </c>
      <c r="D2855" s="11">
        <f t="shared" si="178"/>
        <v>1150.5641856294837</v>
      </c>
      <c r="E2855" s="11">
        <f t="shared" si="179"/>
        <v>720.65906393952173</v>
      </c>
      <c r="F2855" s="11">
        <f>L2855</f>
        <v>720.65906393952173</v>
      </c>
      <c r="G2855" s="11">
        <f>P2855</f>
        <v>720.65906393952173</v>
      </c>
      <c r="H2855" s="24">
        <f>H2854+IF(Limit=Oui,MAX(0,K2854),K2854)</f>
        <v>720.65906393952173</v>
      </c>
      <c r="I2855" s="12">
        <f>Cp*RhoP/(J2855*RhoA)*dP/1000*MassivSS</f>
        <v>0.20006699565519384</v>
      </c>
      <c r="J2855" s="24">
        <f>IF(H2855&lt;600,425+0.773*H2855-1.69/1000*H2855^2+2.22/1000^2*H2855^3,IF(H2855&lt;735,666+13002/(738-H2855),IF(H2855&lt;900,545+17820/(H2855-731),650)))</f>
        <v>1415.7865140990202</v>
      </c>
      <c r="K2855" s="12">
        <f>LambdaP*MassivSS/(dP/1000)/(J2855*RhoA)/(1+I2855/3)*(D2855-H2855)*DeltaT-(EXP(I2855/10)-1)*(D2855-D2854)</f>
        <v>9.2257794141125338E-2</v>
      </c>
      <c r="L2855" s="24">
        <f>L2854+IF(Limit=Oui,MAX(0,O2854),O2854)</f>
        <v>720.65906393952173</v>
      </c>
      <c r="M2855" s="12">
        <f>Cp*RhoP/(N2855*RhoA)*dP/1000*MassivW</f>
        <v>0.20006699565519384</v>
      </c>
      <c r="N2855" s="24">
        <f>IF(L2855&lt;600,425+0.773*L2855-1.69/1000*L2855^2+2.22/1000^2*L2855^3,IF(L2855&lt;735,666+13002/(738-L2855),IF(L2855&lt;900,545+17820/(L2855-731),650)))</f>
        <v>1415.7865140990202</v>
      </c>
      <c r="O2855" s="12">
        <f>LambdaP*MassivW/(dP/1000)/(N2855*RhoA)/(1+M2855/3)*(D2855-L2855)*DeltaT-(EXP(M2855/10)-1)*(D2855-D2854)</f>
        <v>9.2257794141125338E-2</v>
      </c>
      <c r="P2855" s="24">
        <f>P2854+IF(Limit=Oui,MAX(0,S2854),S2854)</f>
        <v>720.65906393952173</v>
      </c>
      <c r="Q2855" s="12">
        <f>Cp*RhoP/(R2855*RhoA)*dP/1000*MassivSI</f>
        <v>0.20006699565519384</v>
      </c>
      <c r="R2855" s="24">
        <f>IF(P2855&lt;600,425+0.773*P2855-1.69/1000*P2855^2+2.22/1000^2*P2855^3,IF(P2855&lt;735,666+13002/(738-P2855),IF(P2855&lt;900,545+17820/(P2855-731),650)))</f>
        <v>1415.7865140990202</v>
      </c>
      <c r="S2855" s="12">
        <f>LambdaP*MassivSI/(dP/1000)/(R2855*RhoA)/(1+Q2855/3)*(D2855-P2855)*DeltaT-(EXP(Q2855/10)-1)*(D2855-D2854)</f>
        <v>9.2257794141125338E-2</v>
      </c>
    </row>
    <row r="2856" spans="2:19" x14ac:dyDescent="0.25">
      <c r="B2856" s="3">
        <f t="shared" si="176"/>
        <v>14190</v>
      </c>
      <c r="C2856" s="14">
        <f t="shared" si="177"/>
        <v>236.5</v>
      </c>
      <c r="D2856" s="11">
        <f t="shared" si="178"/>
        <v>1150.6169618175097</v>
      </c>
      <c r="E2856" s="11">
        <f t="shared" si="179"/>
        <v>720.75132173366285</v>
      </c>
      <c r="F2856" s="11">
        <f>L2856</f>
        <v>720.75132173366285</v>
      </c>
      <c r="G2856" s="11">
        <f>P2856</f>
        <v>720.75132173366285</v>
      </c>
      <c r="H2856" s="24">
        <f>H2855+IF(Limit=Oui,MAX(0,K2855),K2855)</f>
        <v>720.75132173366285</v>
      </c>
      <c r="I2856" s="12">
        <f>Cp*RhoP/(J2856*RhoA)*dP/1000*MassivSS</f>
        <v>0.19950188421358336</v>
      </c>
      <c r="J2856" s="24">
        <f>IF(H2856&lt;600,425+0.773*H2856-1.69/1000*H2856^2+2.22/1000^2*H2856^3,IF(H2856&lt;735,666+13002/(738-H2856),IF(H2856&lt;900,545+17820/(H2856-731),650)))</f>
        <v>1419.796888041848</v>
      </c>
      <c r="K2856" s="12">
        <f>LambdaP*MassivSS/(dP/1000)/(J2856*RhoA)/(1+I2856/3)*(D2856-H2856)*DeltaT-(EXP(I2856/10)-1)*(D2856-D2855)</f>
        <v>9.2005495490453157E-2</v>
      </c>
      <c r="L2856" s="24">
        <f>L2855+IF(Limit=Oui,MAX(0,O2855),O2855)</f>
        <v>720.75132173366285</v>
      </c>
      <c r="M2856" s="12">
        <f>Cp*RhoP/(N2856*RhoA)*dP/1000*MassivW</f>
        <v>0.19950188421358336</v>
      </c>
      <c r="N2856" s="24">
        <f>IF(L2856&lt;600,425+0.773*L2856-1.69/1000*L2856^2+2.22/1000^2*L2856^3,IF(L2856&lt;735,666+13002/(738-L2856),IF(L2856&lt;900,545+17820/(L2856-731),650)))</f>
        <v>1419.796888041848</v>
      </c>
      <c r="O2856" s="12">
        <f>LambdaP*MassivW/(dP/1000)/(N2856*RhoA)/(1+M2856/3)*(D2856-L2856)*DeltaT-(EXP(M2856/10)-1)*(D2856-D2855)</f>
        <v>9.2005495490453157E-2</v>
      </c>
      <c r="P2856" s="24">
        <f>P2855+IF(Limit=Oui,MAX(0,S2855),S2855)</f>
        <v>720.75132173366285</v>
      </c>
      <c r="Q2856" s="12">
        <f>Cp*RhoP/(R2856*RhoA)*dP/1000*MassivSI</f>
        <v>0.19950188421358336</v>
      </c>
      <c r="R2856" s="24">
        <f>IF(P2856&lt;600,425+0.773*P2856-1.69/1000*P2856^2+2.22/1000^2*P2856^3,IF(P2856&lt;735,666+13002/(738-P2856),IF(P2856&lt;900,545+17820/(P2856-731),650)))</f>
        <v>1419.796888041848</v>
      </c>
      <c r="S2856" s="12">
        <f>LambdaP*MassivSI/(dP/1000)/(R2856*RhoA)/(1+Q2856/3)*(D2856-P2856)*DeltaT-(EXP(Q2856/10)-1)*(D2856-D2855)</f>
        <v>9.2005495490453157E-2</v>
      </c>
    </row>
    <row r="2857" spans="2:19" x14ac:dyDescent="0.25">
      <c r="B2857" s="3">
        <f t="shared" si="176"/>
        <v>14195</v>
      </c>
      <c r="C2857" s="14">
        <f t="shared" si="177"/>
        <v>236.58333333333334</v>
      </c>
      <c r="D2857" s="11">
        <f t="shared" si="178"/>
        <v>1150.6697194223705</v>
      </c>
      <c r="E2857" s="11">
        <f t="shared" si="179"/>
        <v>720.84332722915326</v>
      </c>
      <c r="F2857" s="11">
        <f>L2857</f>
        <v>720.84332722915326</v>
      </c>
      <c r="G2857" s="11">
        <f>P2857</f>
        <v>720.84332722915326</v>
      </c>
      <c r="H2857" s="24">
        <f>H2856+IF(Limit=Oui,MAX(0,K2856),K2856)</f>
        <v>720.84332722915326</v>
      </c>
      <c r="I2857" s="12">
        <f>Cp*RhoP/(J2857*RhoA)*dP/1000*MassivSS</f>
        <v>0.19893548703380384</v>
      </c>
      <c r="J2857" s="24">
        <f>IF(H2857&lt;600,425+0.773*H2857-1.69/1000*H2857^2+2.22/1000^2*H2857^3,IF(H2857&lt;735,666+13002/(738-H2857),IF(H2857&lt;900,545+17820/(H2857-731),650)))</f>
        <v>1423.83924853387</v>
      </c>
      <c r="K2857" s="12">
        <f>LambdaP*MassivSS/(dP/1000)/(J2857*RhoA)/(1+I2857/3)*(D2857-H2857)*DeltaT-(EXP(I2857/10)-1)*(D2857-D2856)</f>
        <v>9.1752647181251951E-2</v>
      </c>
      <c r="L2857" s="24">
        <f>L2856+IF(Limit=Oui,MAX(0,O2856),O2856)</f>
        <v>720.84332722915326</v>
      </c>
      <c r="M2857" s="12">
        <f>Cp*RhoP/(N2857*RhoA)*dP/1000*MassivW</f>
        <v>0.19893548703380384</v>
      </c>
      <c r="N2857" s="24">
        <f>IF(L2857&lt;600,425+0.773*L2857-1.69/1000*L2857^2+2.22/1000^2*L2857^3,IF(L2857&lt;735,666+13002/(738-L2857),IF(L2857&lt;900,545+17820/(L2857-731),650)))</f>
        <v>1423.83924853387</v>
      </c>
      <c r="O2857" s="12">
        <f>LambdaP*MassivW/(dP/1000)/(N2857*RhoA)/(1+M2857/3)*(D2857-L2857)*DeltaT-(EXP(M2857/10)-1)*(D2857-D2856)</f>
        <v>9.1752647181251951E-2</v>
      </c>
      <c r="P2857" s="24">
        <f>P2856+IF(Limit=Oui,MAX(0,S2856),S2856)</f>
        <v>720.84332722915326</v>
      </c>
      <c r="Q2857" s="12">
        <f>Cp*RhoP/(R2857*RhoA)*dP/1000*MassivSI</f>
        <v>0.19893548703380384</v>
      </c>
      <c r="R2857" s="24">
        <f>IF(P2857&lt;600,425+0.773*P2857-1.69/1000*P2857^2+2.22/1000^2*P2857^3,IF(P2857&lt;735,666+13002/(738-P2857),IF(P2857&lt;900,545+17820/(P2857-731),650)))</f>
        <v>1423.83924853387</v>
      </c>
      <c r="S2857" s="12">
        <f>LambdaP*MassivSI/(dP/1000)/(R2857*RhoA)/(1+Q2857/3)*(D2857-P2857)*DeltaT-(EXP(Q2857/10)-1)*(D2857-D2856)</f>
        <v>9.1752647181251951E-2</v>
      </c>
    </row>
    <row r="2858" spans="2:19" x14ac:dyDescent="0.25">
      <c r="B2858" s="3">
        <f t="shared" si="176"/>
        <v>14200</v>
      </c>
      <c r="C2858" s="14">
        <f t="shared" si="177"/>
        <v>236.66666666666666</v>
      </c>
      <c r="D2858" s="11">
        <f t="shared" si="178"/>
        <v>1150.7224584571484</v>
      </c>
      <c r="E2858" s="11">
        <f t="shared" si="179"/>
        <v>720.9350798763345</v>
      </c>
      <c r="F2858" s="11">
        <f>L2858</f>
        <v>720.9350798763345</v>
      </c>
      <c r="G2858" s="11">
        <f>P2858</f>
        <v>720.9350798763345</v>
      </c>
      <c r="H2858" s="24">
        <f>H2857+IF(Limit=Oui,MAX(0,K2857),K2857)</f>
        <v>720.9350798763345</v>
      </c>
      <c r="I2858" s="12">
        <f>Cp*RhoP/(J2858*RhoA)*dP/1000*MassivSS</f>
        <v>0.19836780954274313</v>
      </c>
      <c r="J2858" s="24">
        <f>IF(H2858&lt;600,425+0.773*H2858-1.69/1000*H2858^2+2.22/1000^2*H2858^3,IF(H2858&lt;735,666+13002/(738-H2858),IF(H2858&lt;900,545+17820/(H2858-731),650)))</f>
        <v>1427.9139091057873</v>
      </c>
      <c r="K2858" s="12">
        <f>LambdaP*MassivSS/(dP/1000)/(J2858*RhoA)/(1+I2858/3)*(D2858-H2858)*DeltaT-(EXP(I2858/10)-1)*(D2858-D2857)</f>
        <v>9.1499250804663756E-2</v>
      </c>
      <c r="L2858" s="24">
        <f>L2857+IF(Limit=Oui,MAX(0,O2857),O2857)</f>
        <v>720.9350798763345</v>
      </c>
      <c r="M2858" s="12">
        <f>Cp*RhoP/(N2858*RhoA)*dP/1000*MassivW</f>
        <v>0.19836780954274313</v>
      </c>
      <c r="N2858" s="24">
        <f>IF(L2858&lt;600,425+0.773*L2858-1.69/1000*L2858^2+2.22/1000^2*L2858^3,IF(L2858&lt;735,666+13002/(738-L2858),IF(L2858&lt;900,545+17820/(L2858-731),650)))</f>
        <v>1427.9139091057873</v>
      </c>
      <c r="O2858" s="12">
        <f>LambdaP*MassivW/(dP/1000)/(N2858*RhoA)/(1+M2858/3)*(D2858-L2858)*DeltaT-(EXP(M2858/10)-1)*(D2858-D2857)</f>
        <v>9.1499250804663756E-2</v>
      </c>
      <c r="P2858" s="24">
        <f>P2857+IF(Limit=Oui,MAX(0,S2857),S2857)</f>
        <v>720.9350798763345</v>
      </c>
      <c r="Q2858" s="12">
        <f>Cp*RhoP/(R2858*RhoA)*dP/1000*MassivSI</f>
        <v>0.19836780954274313</v>
      </c>
      <c r="R2858" s="24">
        <f>IF(P2858&lt;600,425+0.773*P2858-1.69/1000*P2858^2+2.22/1000^2*P2858^3,IF(P2858&lt;735,666+13002/(738-P2858),IF(P2858&lt;900,545+17820/(P2858-731),650)))</f>
        <v>1427.9139091057873</v>
      </c>
      <c r="S2858" s="12">
        <f>LambdaP*MassivSI/(dP/1000)/(R2858*RhoA)/(1+Q2858/3)*(D2858-P2858)*DeltaT-(EXP(Q2858/10)-1)*(D2858-D2857)</f>
        <v>9.1499250804663756E-2</v>
      </c>
    </row>
    <row r="2859" spans="2:19" x14ac:dyDescent="0.25">
      <c r="B2859" s="3">
        <f t="shared" si="176"/>
        <v>14205</v>
      </c>
      <c r="C2859" s="14">
        <f t="shared" si="177"/>
        <v>236.75</v>
      </c>
      <c r="D2859" s="11">
        <f t="shared" si="178"/>
        <v>1150.7751789349113</v>
      </c>
      <c r="E2859" s="11">
        <f t="shared" si="179"/>
        <v>721.02657912713914</v>
      </c>
      <c r="F2859" s="11">
        <f>L2859</f>
        <v>721.02657912713914</v>
      </c>
      <c r="G2859" s="11">
        <f>P2859</f>
        <v>721.02657912713914</v>
      </c>
      <c r="H2859" s="24">
        <f>H2858+IF(Limit=Oui,MAX(0,K2858),K2858)</f>
        <v>721.02657912713914</v>
      </c>
      <c r="I2859" s="12">
        <f>Cp*RhoP/(J2859*RhoA)*dP/1000*MassivSS</f>
        <v>0.19779885729940092</v>
      </c>
      <c r="J2859" s="24">
        <f>IF(H2859&lt;600,425+0.773*H2859-1.69/1000*H2859^2+2.22/1000^2*H2859^3,IF(H2859&lt;735,666+13002/(738-H2859),IF(H2859&lt;900,545+17820/(H2859-731),650)))</f>
        <v>1432.0211867360904</v>
      </c>
      <c r="K2859" s="12">
        <f>LambdaP*MassivSS/(dP/1000)/(J2859*RhoA)/(1+I2859/3)*(D2859-H2859)*DeltaT-(EXP(I2859/10)-1)*(D2859-D2858)</f>
        <v>9.1245308005991399E-2</v>
      </c>
      <c r="L2859" s="24">
        <f>L2858+IF(Limit=Oui,MAX(0,O2858),O2858)</f>
        <v>721.02657912713914</v>
      </c>
      <c r="M2859" s="12">
        <f>Cp*RhoP/(N2859*RhoA)*dP/1000*MassivW</f>
        <v>0.19779885729940092</v>
      </c>
      <c r="N2859" s="24">
        <f>IF(L2859&lt;600,425+0.773*L2859-1.69/1000*L2859^2+2.22/1000^2*L2859^3,IF(L2859&lt;735,666+13002/(738-L2859),IF(L2859&lt;900,545+17820/(L2859-731),650)))</f>
        <v>1432.0211867360904</v>
      </c>
      <c r="O2859" s="12">
        <f>LambdaP*MassivW/(dP/1000)/(N2859*RhoA)/(1+M2859/3)*(D2859-L2859)*DeltaT-(EXP(M2859/10)-1)*(D2859-D2858)</f>
        <v>9.1245308005991399E-2</v>
      </c>
      <c r="P2859" s="24">
        <f>P2858+IF(Limit=Oui,MAX(0,S2858),S2858)</f>
        <v>721.02657912713914</v>
      </c>
      <c r="Q2859" s="12">
        <f>Cp*RhoP/(R2859*RhoA)*dP/1000*MassivSI</f>
        <v>0.19779885729940092</v>
      </c>
      <c r="R2859" s="24">
        <f>IF(P2859&lt;600,425+0.773*P2859-1.69/1000*P2859^2+2.22/1000^2*P2859^3,IF(P2859&lt;735,666+13002/(738-P2859),IF(P2859&lt;900,545+17820/(P2859-731),650)))</f>
        <v>1432.0211867360904</v>
      </c>
      <c r="S2859" s="12">
        <f>LambdaP*MassivSI/(dP/1000)/(R2859*RhoA)/(1+Q2859/3)*(D2859-P2859)*DeltaT-(EXP(Q2859/10)-1)*(D2859-D2858)</f>
        <v>9.1245308005991399E-2</v>
      </c>
    </row>
    <row r="2860" spans="2:19" x14ac:dyDescent="0.25">
      <c r="B2860" s="3">
        <f t="shared" si="176"/>
        <v>14210</v>
      </c>
      <c r="C2860" s="14">
        <f t="shared" si="177"/>
        <v>236.83333333333334</v>
      </c>
      <c r="D2860" s="11">
        <f t="shared" si="178"/>
        <v>1150.8278808687141</v>
      </c>
      <c r="E2860" s="11">
        <f t="shared" si="179"/>
        <v>721.11782443514517</v>
      </c>
      <c r="F2860" s="11">
        <f>L2860</f>
        <v>721.11782443514517</v>
      </c>
      <c r="G2860" s="11">
        <f>P2860</f>
        <v>721.11782443514517</v>
      </c>
      <c r="H2860" s="24">
        <f>H2859+IF(Limit=Oui,MAX(0,K2859),K2859)</f>
        <v>721.11782443514517</v>
      </c>
      <c r="I2860" s="12">
        <f>Cp*RhoP/(J2860*RhoA)*dP/1000*MassivSS</f>
        <v>0.19722863599589488</v>
      </c>
      <c r="J2860" s="24">
        <f>IF(H2860&lt;600,425+0.773*H2860-1.69/1000*H2860^2+2.22/1000^2*H2860^3,IF(H2860&lt;735,666+13002/(738-H2860),IF(H2860&lt;900,545+17820/(H2860-731),650)))</f>
        <v>1436.1614018910839</v>
      </c>
      <c r="K2860" s="12">
        <f>LambdaP*MassivSS/(dP/1000)/(J2860*RhoA)/(1+I2860/3)*(D2860-H2860)*DeltaT-(EXP(I2860/10)-1)*(D2860-D2859)</f>
        <v>9.0990820485170432E-2</v>
      </c>
      <c r="L2860" s="24">
        <f>L2859+IF(Limit=Oui,MAX(0,O2859),O2859)</f>
        <v>721.11782443514517</v>
      </c>
      <c r="M2860" s="12">
        <f>Cp*RhoP/(N2860*RhoA)*dP/1000*MassivW</f>
        <v>0.19722863599589488</v>
      </c>
      <c r="N2860" s="24">
        <f>IF(L2860&lt;600,425+0.773*L2860-1.69/1000*L2860^2+2.22/1000^2*L2860^3,IF(L2860&lt;735,666+13002/(738-L2860),IF(L2860&lt;900,545+17820/(L2860-731),650)))</f>
        <v>1436.1614018910839</v>
      </c>
      <c r="O2860" s="12">
        <f>LambdaP*MassivW/(dP/1000)/(N2860*RhoA)/(1+M2860/3)*(D2860-L2860)*DeltaT-(EXP(M2860/10)-1)*(D2860-D2859)</f>
        <v>9.0990820485170432E-2</v>
      </c>
      <c r="P2860" s="24">
        <f>P2859+IF(Limit=Oui,MAX(0,S2859),S2859)</f>
        <v>721.11782443514517</v>
      </c>
      <c r="Q2860" s="12">
        <f>Cp*RhoP/(R2860*RhoA)*dP/1000*MassivSI</f>
        <v>0.19722863599589488</v>
      </c>
      <c r="R2860" s="24">
        <f>IF(P2860&lt;600,425+0.773*P2860-1.69/1000*P2860^2+2.22/1000^2*P2860^3,IF(P2860&lt;735,666+13002/(738-P2860),IF(P2860&lt;900,545+17820/(P2860-731),650)))</f>
        <v>1436.1614018910839</v>
      </c>
      <c r="S2860" s="12">
        <f>LambdaP*MassivSI/(dP/1000)/(R2860*RhoA)/(1+Q2860/3)*(D2860-P2860)*DeltaT-(EXP(Q2860/10)-1)*(D2860-D2859)</f>
        <v>9.0990820485170432E-2</v>
      </c>
    </row>
    <row r="2861" spans="2:19" x14ac:dyDescent="0.25">
      <c r="B2861" s="3">
        <f t="shared" si="176"/>
        <v>14215</v>
      </c>
      <c r="C2861" s="14">
        <f t="shared" si="177"/>
        <v>236.91666666666666</v>
      </c>
      <c r="D2861" s="11">
        <f t="shared" si="178"/>
        <v>1150.8805642715974</v>
      </c>
      <c r="E2861" s="11">
        <f t="shared" si="179"/>
        <v>721.20881525563038</v>
      </c>
      <c r="F2861" s="11">
        <f>L2861</f>
        <v>721.20881525563038</v>
      </c>
      <c r="G2861" s="11">
        <f>P2861</f>
        <v>721.20881525563038</v>
      </c>
      <c r="H2861" s="24">
        <f>H2860+IF(Limit=Oui,MAX(0,K2860),K2860)</f>
        <v>721.20881525563038</v>
      </c>
      <c r="I2861" s="12">
        <f>Cp*RhoP/(J2861*RhoA)*dP/1000*MassivSS</f>
        <v>0.19665715145845986</v>
      </c>
      <c r="J2861" s="24">
        <f>IF(H2861&lt;600,425+0.773*H2861-1.69/1000*H2861^2+2.22/1000^2*H2861^3,IF(H2861&lt;735,666+13002/(738-H2861),IF(H2861&lt;900,545+17820/(H2861-731),650)))</f>
        <v>1440.3348785653616</v>
      </c>
      <c r="K2861" s="12">
        <f>LambdaP*MassivSS/(dP/1000)/(J2861*RhoA)/(1+I2861/3)*(D2861-H2861)*DeltaT-(EXP(I2861/10)-1)*(D2861-D2860)</f>
        <v>9.0735789997353225E-2</v>
      </c>
      <c r="L2861" s="24">
        <f>L2860+IF(Limit=Oui,MAX(0,O2860),O2860)</f>
        <v>721.20881525563038</v>
      </c>
      <c r="M2861" s="12">
        <f>Cp*RhoP/(N2861*RhoA)*dP/1000*MassivW</f>
        <v>0.19665715145845986</v>
      </c>
      <c r="N2861" s="24">
        <f>IF(L2861&lt;600,425+0.773*L2861-1.69/1000*L2861^2+2.22/1000^2*L2861^3,IF(L2861&lt;735,666+13002/(738-L2861),IF(L2861&lt;900,545+17820/(L2861-731),650)))</f>
        <v>1440.3348785653616</v>
      </c>
      <c r="O2861" s="12">
        <f>LambdaP*MassivW/(dP/1000)/(N2861*RhoA)/(1+M2861/3)*(D2861-L2861)*DeltaT-(EXP(M2861/10)-1)*(D2861-D2860)</f>
        <v>9.0735789997353225E-2</v>
      </c>
      <c r="P2861" s="24">
        <f>P2860+IF(Limit=Oui,MAX(0,S2860),S2860)</f>
        <v>721.20881525563038</v>
      </c>
      <c r="Q2861" s="12">
        <f>Cp*RhoP/(R2861*RhoA)*dP/1000*MassivSI</f>
        <v>0.19665715145845986</v>
      </c>
      <c r="R2861" s="24">
        <f>IF(P2861&lt;600,425+0.773*P2861-1.69/1000*P2861^2+2.22/1000^2*P2861^3,IF(P2861&lt;735,666+13002/(738-P2861),IF(P2861&lt;900,545+17820/(P2861-731),650)))</f>
        <v>1440.3348785653616</v>
      </c>
      <c r="S2861" s="12">
        <f>LambdaP*MassivSI/(dP/1000)/(R2861*RhoA)/(1+Q2861/3)*(D2861-P2861)*DeltaT-(EXP(Q2861/10)-1)*(D2861-D2860)</f>
        <v>9.0735789997353225E-2</v>
      </c>
    </row>
    <row r="2862" spans="2:19" x14ac:dyDescent="0.25">
      <c r="B2862" s="3">
        <f t="shared" si="176"/>
        <v>14220</v>
      </c>
      <c r="C2862" s="14">
        <f t="shared" si="177"/>
        <v>237</v>
      </c>
      <c r="D2862" s="11">
        <f t="shared" si="178"/>
        <v>1150.9332291565886</v>
      </c>
      <c r="E2862" s="11">
        <f t="shared" si="179"/>
        <v>721.29955104562771</v>
      </c>
      <c r="F2862" s="11">
        <f>L2862</f>
        <v>721.29955104562771</v>
      </c>
      <c r="G2862" s="11">
        <f>P2862</f>
        <v>721.29955104562771</v>
      </c>
      <c r="H2862" s="24">
        <f>H2861+IF(Limit=Oui,MAX(0,K2861),K2861)</f>
        <v>721.29955104562771</v>
      </c>
      <c r="I2862" s="12">
        <f>Cp*RhoP/(J2862*RhoA)*dP/1000*MassivSS</f>
        <v>0.19608440964843493</v>
      </c>
      <c r="J2862" s="24">
        <f>IF(H2862&lt;600,425+0.773*H2862-1.69/1000*H2862^2+2.22/1000^2*H2862^3,IF(H2862&lt;735,666+13002/(738-H2862),IF(H2862&lt;900,545+17820/(H2862-731),650)))</f>
        <v>1444.5419443227595</v>
      </c>
      <c r="K2862" s="12">
        <f>LambdaP*MassivSS/(dP/1000)/(J2862*RhoA)/(1+I2862/3)*(D2862-H2862)*DeltaT-(EXP(I2862/10)-1)*(D2862-D2861)</f>
        <v>9.0480218353381908E-2</v>
      </c>
      <c r="L2862" s="24">
        <f>L2861+IF(Limit=Oui,MAX(0,O2861),O2861)</f>
        <v>721.29955104562771</v>
      </c>
      <c r="M2862" s="12">
        <f>Cp*RhoP/(N2862*RhoA)*dP/1000*MassivW</f>
        <v>0.19608440964843493</v>
      </c>
      <c r="N2862" s="24">
        <f>IF(L2862&lt;600,425+0.773*L2862-1.69/1000*L2862^2+2.22/1000^2*L2862^3,IF(L2862&lt;735,666+13002/(738-L2862),IF(L2862&lt;900,545+17820/(L2862-731),650)))</f>
        <v>1444.5419443227595</v>
      </c>
      <c r="O2862" s="12">
        <f>LambdaP*MassivW/(dP/1000)/(N2862*RhoA)/(1+M2862/3)*(D2862-L2862)*DeltaT-(EXP(M2862/10)-1)*(D2862-D2861)</f>
        <v>9.0480218353381908E-2</v>
      </c>
      <c r="P2862" s="24">
        <f>P2861+IF(Limit=Oui,MAX(0,S2861),S2861)</f>
        <v>721.29955104562771</v>
      </c>
      <c r="Q2862" s="12">
        <f>Cp*RhoP/(R2862*RhoA)*dP/1000*MassivSI</f>
        <v>0.19608440964843493</v>
      </c>
      <c r="R2862" s="24">
        <f>IF(P2862&lt;600,425+0.773*P2862-1.69/1000*P2862^2+2.22/1000^2*P2862^3,IF(P2862&lt;735,666+13002/(738-P2862),IF(P2862&lt;900,545+17820/(P2862-731),650)))</f>
        <v>1444.5419443227595</v>
      </c>
      <c r="S2862" s="12">
        <f>LambdaP*MassivSI/(dP/1000)/(R2862*RhoA)/(1+Q2862/3)*(D2862-P2862)*DeltaT-(EXP(Q2862/10)-1)*(D2862-D2861)</f>
        <v>9.0480218353381908E-2</v>
      </c>
    </row>
    <row r="2863" spans="2:19" x14ac:dyDescent="0.25">
      <c r="B2863" s="3">
        <f t="shared" si="176"/>
        <v>14225</v>
      </c>
      <c r="C2863" s="14">
        <f t="shared" si="177"/>
        <v>237.08333333333334</v>
      </c>
      <c r="D2863" s="11">
        <f t="shared" si="178"/>
        <v>1150.9858755367002</v>
      </c>
      <c r="E2863" s="11">
        <f t="shared" si="179"/>
        <v>721.39003126398109</v>
      </c>
      <c r="F2863" s="11">
        <f>L2863</f>
        <v>721.39003126398109</v>
      </c>
      <c r="G2863" s="11">
        <f>P2863</f>
        <v>721.39003126398109</v>
      </c>
      <c r="H2863" s="24">
        <f>H2862+IF(Limit=Oui,MAX(0,K2862),K2862)</f>
        <v>721.39003126398109</v>
      </c>
      <c r="I2863" s="12">
        <f>Cp*RhoP/(J2863*RhoA)*dP/1000*MassivSS</f>
        <v>0.1955104166632394</v>
      </c>
      <c r="J2863" s="24">
        <f>IF(H2863&lt;600,425+0.773*H2863-1.69/1000*H2863^2+2.22/1000^2*H2863^3,IF(H2863&lt;735,666+13002/(738-H2863),IF(H2863&lt;900,545+17820/(H2863-731),650)))</f>
        <v>1448.7829303377921</v>
      </c>
      <c r="K2863" s="12">
        <f>LambdaP*MassivSS/(dP/1000)/(J2863*RhoA)/(1+I2863/3)*(D2863-H2863)*DeltaT-(EXP(I2863/10)-1)*(D2863-D2862)</f>
        <v>9.0224107420361452E-2</v>
      </c>
      <c r="L2863" s="24">
        <f>L2862+IF(Limit=Oui,MAX(0,O2862),O2862)</f>
        <v>721.39003126398109</v>
      </c>
      <c r="M2863" s="12">
        <f>Cp*RhoP/(N2863*RhoA)*dP/1000*MassivW</f>
        <v>0.1955104166632394</v>
      </c>
      <c r="N2863" s="24">
        <f>IF(L2863&lt;600,425+0.773*L2863-1.69/1000*L2863^2+2.22/1000^2*L2863^3,IF(L2863&lt;735,666+13002/(738-L2863),IF(L2863&lt;900,545+17820/(L2863-731),650)))</f>
        <v>1448.7829303377921</v>
      </c>
      <c r="O2863" s="12">
        <f>LambdaP*MassivW/(dP/1000)/(N2863*RhoA)/(1+M2863/3)*(D2863-L2863)*DeltaT-(EXP(M2863/10)-1)*(D2863-D2862)</f>
        <v>9.0224107420361452E-2</v>
      </c>
      <c r="P2863" s="24">
        <f>P2862+IF(Limit=Oui,MAX(0,S2862),S2862)</f>
        <v>721.39003126398109</v>
      </c>
      <c r="Q2863" s="12">
        <f>Cp*RhoP/(R2863*RhoA)*dP/1000*MassivSI</f>
        <v>0.1955104166632394</v>
      </c>
      <c r="R2863" s="24">
        <f>IF(P2863&lt;600,425+0.773*P2863-1.69/1000*P2863^2+2.22/1000^2*P2863^3,IF(P2863&lt;735,666+13002/(738-P2863),IF(P2863&lt;900,545+17820/(P2863-731),650)))</f>
        <v>1448.7829303377921</v>
      </c>
      <c r="S2863" s="12">
        <f>LambdaP*MassivSI/(dP/1000)/(R2863*RhoA)/(1+Q2863/3)*(D2863-P2863)*DeltaT-(EXP(Q2863/10)-1)*(D2863-D2862)</f>
        <v>9.0224107420361452E-2</v>
      </c>
    </row>
    <row r="2864" spans="2:19" x14ac:dyDescent="0.25">
      <c r="B2864" s="3">
        <f t="shared" si="176"/>
        <v>14230</v>
      </c>
      <c r="C2864" s="14">
        <f t="shared" si="177"/>
        <v>237.16666666666666</v>
      </c>
      <c r="D2864" s="11">
        <f t="shared" si="178"/>
        <v>1151.0385034249325</v>
      </c>
      <c r="E2864" s="11">
        <f t="shared" si="179"/>
        <v>721.48025537140143</v>
      </c>
      <c r="F2864" s="11">
        <f>L2864</f>
        <v>721.48025537140143</v>
      </c>
      <c r="G2864" s="11">
        <f>P2864</f>
        <v>721.48025537140143</v>
      </c>
      <c r="H2864" s="24">
        <f>H2863+IF(Limit=Oui,MAX(0,K2863),K2863)</f>
        <v>721.48025537140143</v>
      </c>
      <c r="I2864" s="12">
        <f>Cp*RhoP/(J2864*RhoA)*dP/1000*MassivSS</f>
        <v>0.19493517873734029</v>
      </c>
      <c r="J2864" s="24">
        <f>IF(H2864&lt;600,425+0.773*H2864-1.69/1000*H2864^2+2.22/1000^2*H2864^3,IF(H2864&lt;735,666+13002/(738-H2864),IF(H2864&lt;900,545+17820/(H2864-731),650)))</f>
        <v>1453.0581714375451</v>
      </c>
      <c r="K2864" s="12">
        <f>LambdaP*MassivSS/(dP/1000)/(J2864*RhoA)/(1+I2864/3)*(D2864-H2864)*DeltaT-(EXP(I2864/10)-1)*(D2864-D2863)</f>
        <v>8.9967459122097887E-2</v>
      </c>
      <c r="L2864" s="24">
        <f>L2863+IF(Limit=Oui,MAX(0,O2863),O2863)</f>
        <v>721.48025537140143</v>
      </c>
      <c r="M2864" s="12">
        <f>Cp*RhoP/(N2864*RhoA)*dP/1000*MassivW</f>
        <v>0.19493517873734029</v>
      </c>
      <c r="N2864" s="24">
        <f>IF(L2864&lt;600,425+0.773*L2864-1.69/1000*L2864^2+2.22/1000^2*L2864^3,IF(L2864&lt;735,666+13002/(738-L2864),IF(L2864&lt;900,545+17820/(L2864-731),650)))</f>
        <v>1453.0581714375451</v>
      </c>
      <c r="O2864" s="12">
        <f>LambdaP*MassivW/(dP/1000)/(N2864*RhoA)/(1+M2864/3)*(D2864-L2864)*DeltaT-(EXP(M2864/10)-1)*(D2864-D2863)</f>
        <v>8.9967459122097887E-2</v>
      </c>
      <c r="P2864" s="24">
        <f>P2863+IF(Limit=Oui,MAX(0,S2863),S2863)</f>
        <v>721.48025537140143</v>
      </c>
      <c r="Q2864" s="12">
        <f>Cp*RhoP/(R2864*RhoA)*dP/1000*MassivSI</f>
        <v>0.19493517873734029</v>
      </c>
      <c r="R2864" s="24">
        <f>IF(P2864&lt;600,425+0.773*P2864-1.69/1000*P2864^2+2.22/1000^2*P2864^3,IF(P2864&lt;735,666+13002/(738-P2864),IF(P2864&lt;900,545+17820/(P2864-731),650)))</f>
        <v>1453.0581714375451</v>
      </c>
      <c r="S2864" s="12">
        <f>LambdaP*MassivSI/(dP/1000)/(R2864*RhoA)/(1+Q2864/3)*(D2864-P2864)*DeltaT-(EXP(Q2864/10)-1)*(D2864-D2863)</f>
        <v>8.9967459122097887E-2</v>
      </c>
    </row>
    <row r="2865" spans="2:19" x14ac:dyDescent="0.25">
      <c r="B2865" s="3">
        <f t="shared" si="176"/>
        <v>14235</v>
      </c>
      <c r="C2865" s="14">
        <f t="shared" si="177"/>
        <v>237.25</v>
      </c>
      <c r="D2865" s="11">
        <f t="shared" si="178"/>
        <v>1151.0911128342709</v>
      </c>
      <c r="E2865" s="11">
        <f t="shared" si="179"/>
        <v>721.57022283052356</v>
      </c>
      <c r="F2865" s="11">
        <f>L2865</f>
        <v>721.57022283052356</v>
      </c>
      <c r="G2865" s="11">
        <f>P2865</f>
        <v>721.57022283052356</v>
      </c>
      <c r="H2865" s="24">
        <f>H2864+IF(Limit=Oui,MAX(0,K2864),K2864)</f>
        <v>721.57022283052356</v>
      </c>
      <c r="I2865" s="12">
        <f>Cp*RhoP/(J2865*RhoA)*dP/1000*MassivSS</f>
        <v>0.19435870224320587</v>
      </c>
      <c r="J2865" s="24">
        <f>IF(H2865&lt;600,425+0.773*H2865-1.69/1000*H2865^2+2.22/1000^2*H2865^3,IF(H2865&lt;735,666+13002/(738-H2865),IF(H2865&lt;900,545+17820/(H2865-731),650)))</f>
        <v>1457.3680061440741</v>
      </c>
      <c r="K2865" s="12">
        <f>LambdaP*MassivSS/(dP/1000)/(J2865*RhoA)/(1+I2865/3)*(D2865-H2865)*DeltaT-(EXP(I2865/10)-1)*(D2865-D2864)</f>
        <v>8.9710275439714729E-2</v>
      </c>
      <c r="L2865" s="24">
        <f>L2864+IF(Limit=Oui,MAX(0,O2864),O2864)</f>
        <v>721.57022283052356</v>
      </c>
      <c r="M2865" s="12">
        <f>Cp*RhoP/(N2865*RhoA)*dP/1000*MassivW</f>
        <v>0.19435870224320587</v>
      </c>
      <c r="N2865" s="24">
        <f>IF(L2865&lt;600,425+0.773*L2865-1.69/1000*L2865^2+2.22/1000^2*L2865^3,IF(L2865&lt;735,666+13002/(738-L2865),IF(L2865&lt;900,545+17820/(L2865-731),650)))</f>
        <v>1457.3680061440741</v>
      </c>
      <c r="O2865" s="12">
        <f>LambdaP*MassivW/(dP/1000)/(N2865*RhoA)/(1+M2865/3)*(D2865-L2865)*DeltaT-(EXP(M2865/10)-1)*(D2865-D2864)</f>
        <v>8.9710275439714729E-2</v>
      </c>
      <c r="P2865" s="24">
        <f>P2864+IF(Limit=Oui,MAX(0,S2864),S2864)</f>
        <v>721.57022283052356</v>
      </c>
      <c r="Q2865" s="12">
        <f>Cp*RhoP/(R2865*RhoA)*dP/1000*MassivSI</f>
        <v>0.19435870224320587</v>
      </c>
      <c r="R2865" s="24">
        <f>IF(P2865&lt;600,425+0.773*P2865-1.69/1000*P2865^2+2.22/1000^2*P2865^3,IF(P2865&lt;735,666+13002/(738-P2865),IF(P2865&lt;900,545+17820/(P2865-731),650)))</f>
        <v>1457.3680061440741</v>
      </c>
      <c r="S2865" s="12">
        <f>LambdaP*MassivSI/(dP/1000)/(R2865*RhoA)/(1+Q2865/3)*(D2865-P2865)*DeltaT-(EXP(Q2865/10)-1)*(D2865-D2864)</f>
        <v>8.9710275439714729E-2</v>
      </c>
    </row>
    <row r="2866" spans="2:19" x14ac:dyDescent="0.25">
      <c r="B2866" s="3">
        <f t="shared" si="176"/>
        <v>14240</v>
      </c>
      <c r="C2866" s="14">
        <f t="shared" si="177"/>
        <v>237.33333333333334</v>
      </c>
      <c r="D2866" s="11">
        <f t="shared" si="178"/>
        <v>1151.143703777688</v>
      </c>
      <c r="E2866" s="11">
        <f t="shared" si="179"/>
        <v>721.65993310596332</v>
      </c>
      <c r="F2866" s="11">
        <f>L2866</f>
        <v>721.65993310596332</v>
      </c>
      <c r="G2866" s="11">
        <f>P2866</f>
        <v>721.65993310596332</v>
      </c>
      <c r="H2866" s="24">
        <f>H2865+IF(Limit=Oui,MAX(0,K2865),K2865)</f>
        <v>721.65993310596332</v>
      </c>
      <c r="I2866" s="12">
        <f>Cp*RhoP/(J2866*RhoA)*dP/1000*MassivSS</f>
        <v>0.19378099369224899</v>
      </c>
      <c r="J2866" s="24">
        <f>IF(H2866&lt;600,425+0.773*H2866-1.69/1000*H2866^2+2.22/1000^2*H2866^3,IF(H2866&lt;735,666+13002/(738-H2866),IF(H2866&lt;900,545+17820/(H2866-731),650)))</f>
        <v>1461.7127767172783</v>
      </c>
      <c r="K2866" s="12">
        <f>LambdaP*MassivSS/(dP/1000)/(J2866*RhoA)/(1+I2866/3)*(D2866-H2866)*DeltaT-(EXP(I2866/10)-1)*(D2866-D2865)</f>
        <v>8.9452558412067201E-2</v>
      </c>
      <c r="L2866" s="24">
        <f>L2865+IF(Limit=Oui,MAX(0,O2865),O2865)</f>
        <v>721.65993310596332</v>
      </c>
      <c r="M2866" s="12">
        <f>Cp*RhoP/(N2866*RhoA)*dP/1000*MassivW</f>
        <v>0.19378099369224899</v>
      </c>
      <c r="N2866" s="24">
        <f>IF(L2866&lt;600,425+0.773*L2866-1.69/1000*L2866^2+2.22/1000^2*L2866^3,IF(L2866&lt;735,666+13002/(738-L2866),IF(L2866&lt;900,545+17820/(L2866-731),650)))</f>
        <v>1461.7127767172783</v>
      </c>
      <c r="O2866" s="12">
        <f>LambdaP*MassivW/(dP/1000)/(N2866*RhoA)/(1+M2866/3)*(D2866-L2866)*DeltaT-(EXP(M2866/10)-1)*(D2866-D2865)</f>
        <v>8.9452558412067201E-2</v>
      </c>
      <c r="P2866" s="24">
        <f>P2865+IF(Limit=Oui,MAX(0,S2865),S2865)</f>
        <v>721.65993310596332</v>
      </c>
      <c r="Q2866" s="12">
        <f>Cp*RhoP/(R2866*RhoA)*dP/1000*MassivSI</f>
        <v>0.19378099369224899</v>
      </c>
      <c r="R2866" s="24">
        <f>IF(P2866&lt;600,425+0.773*P2866-1.69/1000*P2866^2+2.22/1000^2*P2866^3,IF(P2866&lt;735,666+13002/(738-P2866),IF(P2866&lt;900,545+17820/(P2866-731),650)))</f>
        <v>1461.7127767172783</v>
      </c>
      <c r="S2866" s="12">
        <f>LambdaP*MassivSI/(dP/1000)/(R2866*RhoA)/(1+Q2866/3)*(D2866-P2866)*DeltaT-(EXP(Q2866/10)-1)*(D2866-D2865)</f>
        <v>8.9452558412067201E-2</v>
      </c>
    </row>
    <row r="2867" spans="2:19" x14ac:dyDescent="0.25">
      <c r="B2867" s="3">
        <f t="shared" si="176"/>
        <v>14245</v>
      </c>
      <c r="C2867" s="14">
        <f t="shared" si="177"/>
        <v>237.41666666666666</v>
      </c>
      <c r="D2867" s="11">
        <f t="shared" si="178"/>
        <v>1151.1962762681419</v>
      </c>
      <c r="E2867" s="11">
        <f t="shared" si="179"/>
        <v>721.74938566437538</v>
      </c>
      <c r="F2867" s="11">
        <f>L2867</f>
        <v>721.74938566437538</v>
      </c>
      <c r="G2867" s="11">
        <f>P2867</f>
        <v>721.74938566437538</v>
      </c>
      <c r="H2867" s="24">
        <f>H2866+IF(Limit=Oui,MAX(0,K2866),K2866)</f>
        <v>721.74938566437538</v>
      </c>
      <c r="I2867" s="12">
        <f>Cp*RhoP/(J2867*RhoA)*dP/1000*MassivSS</f>
        <v>0.19320205973575694</v>
      </c>
      <c r="J2867" s="24">
        <f>IF(H2867&lt;600,425+0.773*H2867-1.69/1000*H2867^2+2.22/1000^2*H2867^3,IF(H2867&lt;735,666+13002/(738-H2867),IF(H2867&lt;900,545+17820/(H2867-731),650)))</f>
        <v>1466.0928291982782</v>
      </c>
      <c r="K2867" s="12">
        <f>LambdaP*MassivSS/(dP/1000)/(J2867*RhoA)/(1+I2867/3)*(D2867-H2867)*DeltaT-(EXP(I2867/10)-1)*(D2867-D2866)</f>
        <v>8.9194310136326033E-2</v>
      </c>
      <c r="L2867" s="24">
        <f>L2866+IF(Limit=Oui,MAX(0,O2866),O2866)</f>
        <v>721.74938566437538</v>
      </c>
      <c r="M2867" s="12">
        <f>Cp*RhoP/(N2867*RhoA)*dP/1000*MassivW</f>
        <v>0.19320205973575694</v>
      </c>
      <c r="N2867" s="24">
        <f>IF(L2867&lt;600,425+0.773*L2867-1.69/1000*L2867^2+2.22/1000^2*L2867^3,IF(L2867&lt;735,666+13002/(738-L2867),IF(L2867&lt;900,545+17820/(L2867-731),650)))</f>
        <v>1466.0928291982782</v>
      </c>
      <c r="O2867" s="12">
        <f>LambdaP*MassivW/(dP/1000)/(N2867*RhoA)/(1+M2867/3)*(D2867-L2867)*DeltaT-(EXP(M2867/10)-1)*(D2867-D2866)</f>
        <v>8.9194310136326033E-2</v>
      </c>
      <c r="P2867" s="24">
        <f>P2866+IF(Limit=Oui,MAX(0,S2866),S2866)</f>
        <v>721.74938566437538</v>
      </c>
      <c r="Q2867" s="12">
        <f>Cp*RhoP/(R2867*RhoA)*dP/1000*MassivSI</f>
        <v>0.19320205973575694</v>
      </c>
      <c r="R2867" s="24">
        <f>IF(P2867&lt;600,425+0.773*P2867-1.69/1000*P2867^2+2.22/1000^2*P2867^3,IF(P2867&lt;735,666+13002/(738-P2867),IF(P2867&lt;900,545+17820/(P2867-731),650)))</f>
        <v>1466.0928291982782</v>
      </c>
      <c r="S2867" s="12">
        <f>LambdaP*MassivSI/(dP/1000)/(R2867*RhoA)/(1+Q2867/3)*(D2867-P2867)*DeltaT-(EXP(Q2867/10)-1)*(D2867-D2866)</f>
        <v>8.9194310136326033E-2</v>
      </c>
    </row>
    <row r="2868" spans="2:19" x14ac:dyDescent="0.25">
      <c r="B2868" s="3">
        <f t="shared" si="176"/>
        <v>14250</v>
      </c>
      <c r="C2868" s="14">
        <f t="shared" si="177"/>
        <v>237.5</v>
      </c>
      <c r="D2868" s="11">
        <f t="shared" si="178"/>
        <v>1151.2488303185778</v>
      </c>
      <c r="E2868" s="11">
        <f t="shared" si="179"/>
        <v>721.83857997451173</v>
      </c>
      <c r="F2868" s="11">
        <f>L2868</f>
        <v>721.83857997451173</v>
      </c>
      <c r="G2868" s="11">
        <f>P2868</f>
        <v>721.83857997451173</v>
      </c>
      <c r="H2868" s="24">
        <f>H2867+IF(Limit=Oui,MAX(0,K2867),K2867)</f>
        <v>721.83857997451173</v>
      </c>
      <c r="I2868" s="12">
        <f>Cp*RhoP/(J2868*RhoA)*dP/1000*MassivSS</f>
        <v>0.1926219071658069</v>
      </c>
      <c r="J2868" s="24">
        <f>IF(H2868&lt;600,425+0.773*H2868-1.69/1000*H2868^2+2.22/1000^2*H2868^3,IF(H2868&lt;735,666+13002/(738-H2868),IF(H2868&lt;900,545+17820/(H2868-731),650)))</f>
        <v>1470.5085134533024</v>
      </c>
      <c r="K2868" s="12">
        <f>LambdaP*MassivSS/(dP/1000)/(J2868*RhoA)/(1+I2868/3)*(D2868-H2868)*DeltaT-(EXP(I2868/10)-1)*(D2868-D2867)</f>
        <v>8.8935532768428527E-2</v>
      </c>
      <c r="L2868" s="24">
        <f>L2867+IF(Limit=Oui,MAX(0,O2867),O2867)</f>
        <v>721.83857997451173</v>
      </c>
      <c r="M2868" s="12">
        <f>Cp*RhoP/(N2868*RhoA)*dP/1000*MassivW</f>
        <v>0.1926219071658069</v>
      </c>
      <c r="N2868" s="24">
        <f>IF(L2868&lt;600,425+0.773*L2868-1.69/1000*L2868^2+2.22/1000^2*L2868^3,IF(L2868&lt;735,666+13002/(738-L2868),IF(L2868&lt;900,545+17820/(L2868-731),650)))</f>
        <v>1470.5085134533024</v>
      </c>
      <c r="O2868" s="12">
        <f>LambdaP*MassivW/(dP/1000)/(N2868*RhoA)/(1+M2868/3)*(D2868-L2868)*DeltaT-(EXP(M2868/10)-1)*(D2868-D2867)</f>
        <v>8.8935532768428527E-2</v>
      </c>
      <c r="P2868" s="24">
        <f>P2867+IF(Limit=Oui,MAX(0,S2867),S2867)</f>
        <v>721.83857997451173</v>
      </c>
      <c r="Q2868" s="12">
        <f>Cp*RhoP/(R2868*RhoA)*dP/1000*MassivSI</f>
        <v>0.1926219071658069</v>
      </c>
      <c r="R2868" s="24">
        <f>IF(P2868&lt;600,425+0.773*P2868-1.69/1000*P2868^2+2.22/1000^2*P2868^3,IF(P2868&lt;735,666+13002/(738-P2868),IF(P2868&lt;900,545+17820/(P2868-731),650)))</f>
        <v>1470.5085134533024</v>
      </c>
      <c r="S2868" s="12">
        <f>LambdaP*MassivSI/(dP/1000)/(R2868*RhoA)/(1+Q2868/3)*(D2868-P2868)*DeltaT-(EXP(Q2868/10)-1)*(D2868-D2867)</f>
        <v>8.8935532768428527E-2</v>
      </c>
    </row>
    <row r="2869" spans="2:19" x14ac:dyDescent="0.25">
      <c r="B2869" s="3">
        <f t="shared" si="176"/>
        <v>14255</v>
      </c>
      <c r="C2869" s="14">
        <f t="shared" si="177"/>
        <v>237.58333333333334</v>
      </c>
      <c r="D2869" s="11">
        <f t="shared" si="178"/>
        <v>1151.3013659419269</v>
      </c>
      <c r="E2869" s="11">
        <f t="shared" si="179"/>
        <v>721.92751550728019</v>
      </c>
      <c r="F2869" s="11">
        <f>L2869</f>
        <v>721.92751550728019</v>
      </c>
      <c r="G2869" s="11">
        <f>P2869</f>
        <v>721.92751550728019</v>
      </c>
      <c r="H2869" s="24">
        <f>H2868+IF(Limit=Oui,MAX(0,K2868),K2868)</f>
        <v>721.92751550728019</v>
      </c>
      <c r="I2869" s="12">
        <f>Cp*RhoP/(J2869*RhoA)*dP/1000*MassivSS</f>
        <v>0.19204054291617095</v>
      </c>
      <c r="J2869" s="24">
        <f>IF(H2869&lt;600,425+0.773*H2869-1.69/1000*H2869^2+2.22/1000^2*H2869^3,IF(H2869&lt;735,666+13002/(738-H2869),IF(H2869&lt;900,545+17820/(H2869-731),650)))</f>
        <v>1474.9601832180572</v>
      </c>
      <c r="K2869" s="12">
        <f>LambdaP*MassivSS/(dP/1000)/(J2869*RhoA)/(1+I2869/3)*(D2869-H2869)*DeltaT-(EXP(I2869/10)-1)*(D2869-D2868)</f>
        <v>8.8676228523615952E-2</v>
      </c>
      <c r="L2869" s="24">
        <f>L2868+IF(Limit=Oui,MAX(0,O2868),O2868)</f>
        <v>721.92751550728019</v>
      </c>
      <c r="M2869" s="12">
        <f>Cp*RhoP/(N2869*RhoA)*dP/1000*MassivW</f>
        <v>0.19204054291617095</v>
      </c>
      <c r="N2869" s="24">
        <f>IF(L2869&lt;600,425+0.773*L2869-1.69/1000*L2869^2+2.22/1000^2*L2869^3,IF(L2869&lt;735,666+13002/(738-L2869),IF(L2869&lt;900,545+17820/(L2869-731),650)))</f>
        <v>1474.9601832180572</v>
      </c>
      <c r="O2869" s="12">
        <f>LambdaP*MassivW/(dP/1000)/(N2869*RhoA)/(1+M2869/3)*(D2869-L2869)*DeltaT-(EXP(M2869/10)-1)*(D2869-D2868)</f>
        <v>8.8676228523615952E-2</v>
      </c>
      <c r="P2869" s="24">
        <f>P2868+IF(Limit=Oui,MAX(0,S2868),S2868)</f>
        <v>721.92751550728019</v>
      </c>
      <c r="Q2869" s="12">
        <f>Cp*RhoP/(R2869*RhoA)*dP/1000*MassivSI</f>
        <v>0.19204054291617095</v>
      </c>
      <c r="R2869" s="24">
        <f>IF(P2869&lt;600,425+0.773*P2869-1.69/1000*P2869^2+2.22/1000^2*P2869^3,IF(P2869&lt;735,666+13002/(738-P2869),IF(P2869&lt;900,545+17820/(P2869-731),650)))</f>
        <v>1474.9601832180572</v>
      </c>
      <c r="S2869" s="12">
        <f>LambdaP*MassivSI/(dP/1000)/(R2869*RhoA)/(1+Q2869/3)*(D2869-P2869)*DeltaT-(EXP(Q2869/10)-1)*(D2869-D2868)</f>
        <v>8.8676228523615952E-2</v>
      </c>
    </row>
    <row r="2870" spans="2:19" x14ac:dyDescent="0.25">
      <c r="B2870" s="3">
        <f t="shared" si="176"/>
        <v>14260</v>
      </c>
      <c r="C2870" s="14">
        <f t="shared" si="177"/>
        <v>237.66666666666666</v>
      </c>
      <c r="D2870" s="11">
        <f t="shared" si="178"/>
        <v>1151.3538831511071</v>
      </c>
      <c r="E2870" s="11">
        <f t="shared" si="179"/>
        <v>722.01619173580377</v>
      </c>
      <c r="F2870" s="11">
        <f>L2870</f>
        <v>722.01619173580377</v>
      </c>
      <c r="G2870" s="11">
        <f>P2870</f>
        <v>722.01619173580377</v>
      </c>
      <c r="H2870" s="24">
        <f>H2869+IF(Limit=Oui,MAX(0,K2869),K2869)</f>
        <v>722.01619173580377</v>
      </c>
      <c r="I2870" s="12">
        <f>Cp*RhoP/(J2870*RhoA)*dP/1000*MassivSS</f>
        <v>0.19145797406320536</v>
      </c>
      <c r="J2870" s="24">
        <f>IF(H2870&lt;600,425+0.773*H2870-1.69/1000*H2870^2+2.22/1000^2*H2870^3,IF(H2870&lt;735,666+13002/(738-H2870),IF(H2870&lt;900,545+17820/(H2870-731),650)))</f>
        <v>1479.448196142625</v>
      </c>
      <c r="K2870" s="12">
        <f>LambdaP*MassivSS/(dP/1000)/(J2870*RhoA)/(1+I2870/3)*(D2870-H2870)*DeltaT-(EXP(I2870/10)-1)*(D2870-D2869)</f>
        <v>8.8416399676904331E-2</v>
      </c>
      <c r="L2870" s="24">
        <f>L2869+IF(Limit=Oui,MAX(0,O2869),O2869)</f>
        <v>722.01619173580377</v>
      </c>
      <c r="M2870" s="12">
        <f>Cp*RhoP/(N2870*RhoA)*dP/1000*MassivW</f>
        <v>0.19145797406320536</v>
      </c>
      <c r="N2870" s="24">
        <f>IF(L2870&lt;600,425+0.773*L2870-1.69/1000*L2870^2+2.22/1000^2*L2870^3,IF(L2870&lt;735,666+13002/(738-L2870),IF(L2870&lt;900,545+17820/(L2870-731),650)))</f>
        <v>1479.448196142625</v>
      </c>
      <c r="O2870" s="12">
        <f>LambdaP*MassivW/(dP/1000)/(N2870*RhoA)/(1+M2870/3)*(D2870-L2870)*DeltaT-(EXP(M2870/10)-1)*(D2870-D2869)</f>
        <v>8.8416399676904331E-2</v>
      </c>
      <c r="P2870" s="24">
        <f>P2869+IF(Limit=Oui,MAX(0,S2869),S2869)</f>
        <v>722.01619173580377</v>
      </c>
      <c r="Q2870" s="12">
        <f>Cp*RhoP/(R2870*RhoA)*dP/1000*MassivSI</f>
        <v>0.19145797406320536</v>
      </c>
      <c r="R2870" s="24">
        <f>IF(P2870&lt;600,425+0.773*P2870-1.69/1000*P2870^2+2.22/1000^2*P2870^3,IF(P2870&lt;735,666+13002/(738-P2870),IF(P2870&lt;900,545+17820/(P2870-731),650)))</f>
        <v>1479.448196142625</v>
      </c>
      <c r="S2870" s="12">
        <f>LambdaP*MassivSI/(dP/1000)/(R2870*RhoA)/(1+Q2870/3)*(D2870-P2870)*DeltaT-(EXP(Q2870/10)-1)*(D2870-D2869)</f>
        <v>8.8416399676904331E-2</v>
      </c>
    </row>
    <row r="2871" spans="2:19" x14ac:dyDescent="0.25">
      <c r="B2871" s="3">
        <f t="shared" si="176"/>
        <v>14265</v>
      </c>
      <c r="C2871" s="14">
        <f t="shared" si="177"/>
        <v>237.75</v>
      </c>
      <c r="D2871" s="11">
        <f t="shared" si="178"/>
        <v>1151.4063819590219</v>
      </c>
      <c r="E2871" s="11">
        <f t="shared" si="179"/>
        <v>722.1046081354807</v>
      </c>
      <c r="F2871" s="11">
        <f>L2871</f>
        <v>722.1046081354807</v>
      </c>
      <c r="G2871" s="11">
        <f>P2871</f>
        <v>722.1046081354807</v>
      </c>
      <c r="H2871" s="24">
        <f>H2870+IF(Limit=Oui,MAX(0,K2870),K2870)</f>
        <v>722.1046081354807</v>
      </c>
      <c r="I2871" s="12">
        <f>Cp*RhoP/(J2871*RhoA)*dP/1000*MassivSS</f>
        <v>0.19087420782672368</v>
      </c>
      <c r="J2871" s="24">
        <f>IF(H2871&lt;600,425+0.773*H2871-1.69/1000*H2871^2+2.22/1000^2*H2871^3,IF(H2871&lt;735,666+13002/(738-H2871),IF(H2871&lt;900,545+17820/(H2871-731),650)))</f>
        <v>1483.9729138368871</v>
      </c>
      <c r="K2871" s="12">
        <f>LambdaP*MassivSS/(dP/1000)/(J2871*RhoA)/(1+I2871/3)*(D2871-H2871)*DeltaT-(EXP(I2871/10)-1)*(D2871-D2870)</f>
        <v>8.8156048563616127E-2</v>
      </c>
      <c r="L2871" s="24">
        <f>L2870+IF(Limit=Oui,MAX(0,O2870),O2870)</f>
        <v>722.1046081354807</v>
      </c>
      <c r="M2871" s="12">
        <f>Cp*RhoP/(N2871*RhoA)*dP/1000*MassivW</f>
        <v>0.19087420782672368</v>
      </c>
      <c r="N2871" s="24">
        <f>IF(L2871&lt;600,425+0.773*L2871-1.69/1000*L2871^2+2.22/1000^2*L2871^3,IF(L2871&lt;735,666+13002/(738-L2871),IF(L2871&lt;900,545+17820/(L2871-731),650)))</f>
        <v>1483.9729138368871</v>
      </c>
      <c r="O2871" s="12">
        <f>LambdaP*MassivW/(dP/1000)/(N2871*RhoA)/(1+M2871/3)*(D2871-L2871)*DeltaT-(EXP(M2871/10)-1)*(D2871-D2870)</f>
        <v>8.8156048563616127E-2</v>
      </c>
      <c r="P2871" s="24">
        <f>P2870+IF(Limit=Oui,MAX(0,S2870),S2870)</f>
        <v>722.1046081354807</v>
      </c>
      <c r="Q2871" s="12">
        <f>Cp*RhoP/(R2871*RhoA)*dP/1000*MassivSI</f>
        <v>0.19087420782672368</v>
      </c>
      <c r="R2871" s="24">
        <f>IF(P2871&lt;600,425+0.773*P2871-1.69/1000*P2871^2+2.22/1000^2*P2871^3,IF(P2871&lt;735,666+13002/(738-P2871),IF(P2871&lt;900,545+17820/(P2871-731),650)))</f>
        <v>1483.9729138368871</v>
      </c>
      <c r="S2871" s="12">
        <f>LambdaP*MassivSI/(dP/1000)/(R2871*RhoA)/(1+Q2871/3)*(D2871-P2871)*DeltaT-(EXP(Q2871/10)-1)*(D2871-D2870)</f>
        <v>8.8156048563616127E-2</v>
      </c>
    </row>
    <row r="2872" spans="2:19" x14ac:dyDescent="0.25">
      <c r="B2872" s="3">
        <f t="shared" si="176"/>
        <v>14270</v>
      </c>
      <c r="C2872" s="14">
        <f t="shared" si="177"/>
        <v>237.83333333333334</v>
      </c>
      <c r="D2872" s="11">
        <f t="shared" si="178"/>
        <v>1151.4588623785626</v>
      </c>
      <c r="E2872" s="11">
        <f t="shared" si="179"/>
        <v>722.19276418404434</v>
      </c>
      <c r="F2872" s="11">
        <f>L2872</f>
        <v>722.19276418404434</v>
      </c>
      <c r="G2872" s="11">
        <f>P2872</f>
        <v>722.19276418404434</v>
      </c>
      <c r="H2872" s="24">
        <f>H2871+IF(Limit=Oui,MAX(0,K2871),K2871)</f>
        <v>722.19276418404434</v>
      </c>
      <c r="I2872" s="12">
        <f>Cp*RhoP/(J2872*RhoA)*dP/1000*MassivSS</f>
        <v>0.19028925157085846</v>
      </c>
      <c r="J2872" s="24">
        <f>IF(H2872&lt;600,425+0.773*H2872-1.69/1000*H2872^2+2.22/1000^2*H2872^3,IF(H2872&lt;735,666+13002/(738-H2872),IF(H2872&lt;900,545+17820/(H2872-731),650)))</f>
        <v>1488.5347019164421</v>
      </c>
      <c r="K2872" s="12">
        <f>LambdaP*MassivSS/(dP/1000)/(J2872*RhoA)/(1+I2872/3)*(D2872-H2872)*DeltaT-(EXP(I2872/10)-1)*(D2872-D2871)</f>
        <v>8.789517757980049E-2</v>
      </c>
      <c r="L2872" s="24">
        <f>L2871+IF(Limit=Oui,MAX(0,O2871),O2871)</f>
        <v>722.19276418404434</v>
      </c>
      <c r="M2872" s="12">
        <f>Cp*RhoP/(N2872*RhoA)*dP/1000*MassivW</f>
        <v>0.19028925157085846</v>
      </c>
      <c r="N2872" s="24">
        <f>IF(L2872&lt;600,425+0.773*L2872-1.69/1000*L2872^2+2.22/1000^2*L2872^3,IF(L2872&lt;735,666+13002/(738-L2872),IF(L2872&lt;900,545+17820/(L2872-731),650)))</f>
        <v>1488.5347019164421</v>
      </c>
      <c r="O2872" s="12">
        <f>LambdaP*MassivW/(dP/1000)/(N2872*RhoA)/(1+M2872/3)*(D2872-L2872)*DeltaT-(EXP(M2872/10)-1)*(D2872-D2871)</f>
        <v>8.789517757980049E-2</v>
      </c>
      <c r="P2872" s="24">
        <f>P2871+IF(Limit=Oui,MAX(0,S2871),S2871)</f>
        <v>722.19276418404434</v>
      </c>
      <c r="Q2872" s="12">
        <f>Cp*RhoP/(R2872*RhoA)*dP/1000*MassivSI</f>
        <v>0.19028925157085846</v>
      </c>
      <c r="R2872" s="24">
        <f>IF(P2872&lt;600,425+0.773*P2872-1.69/1000*P2872^2+2.22/1000^2*P2872^3,IF(P2872&lt;735,666+13002/(738-P2872),IF(P2872&lt;900,545+17820/(P2872-731),650)))</f>
        <v>1488.5347019164421</v>
      </c>
      <c r="S2872" s="12">
        <f>LambdaP*MassivSI/(dP/1000)/(R2872*RhoA)/(1+Q2872/3)*(D2872-P2872)*DeltaT-(EXP(Q2872/10)-1)*(D2872-D2871)</f>
        <v>8.789517757980049E-2</v>
      </c>
    </row>
    <row r="2873" spans="2:19" x14ac:dyDescent="0.25">
      <c r="B2873" s="3">
        <f t="shared" si="176"/>
        <v>14275</v>
      </c>
      <c r="C2873" s="14">
        <f t="shared" si="177"/>
        <v>237.91666666666666</v>
      </c>
      <c r="D2873" s="11">
        <f t="shared" si="178"/>
        <v>1151.5113244226059</v>
      </c>
      <c r="E2873" s="11">
        <f t="shared" si="179"/>
        <v>722.28065936162409</v>
      </c>
      <c r="F2873" s="11">
        <f>L2873</f>
        <v>722.28065936162409</v>
      </c>
      <c r="G2873" s="11">
        <f>P2873</f>
        <v>722.28065936162409</v>
      </c>
      <c r="H2873" s="24">
        <f>H2872+IF(Limit=Oui,MAX(0,K2872),K2872)</f>
        <v>722.28065936162409</v>
      </c>
      <c r="I2873" s="12">
        <f>Cp*RhoP/(J2873*RhoA)*dP/1000*MassivSS</f>
        <v>0.1897031128049049</v>
      </c>
      <c r="J2873" s="24">
        <f>IF(H2873&lt;600,425+0.773*H2873-1.69/1000*H2873^2+2.22/1000^2*H2873^3,IF(H2873&lt;735,666+13002/(738-H2873),IF(H2873&lt;900,545+17820/(H2873-731),650)))</f>
        <v>1493.1339300490749</v>
      </c>
      <c r="K2873" s="12">
        <f>LambdaP*MassivSS/(dP/1000)/(J2873*RhoA)/(1+I2873/3)*(D2873-H2873)*DeltaT-(EXP(I2873/10)-1)*(D2873-D2872)</f>
        <v>8.7633789182799737E-2</v>
      </c>
      <c r="L2873" s="24">
        <f>L2872+IF(Limit=Oui,MAX(0,O2872),O2872)</f>
        <v>722.28065936162409</v>
      </c>
      <c r="M2873" s="12">
        <f>Cp*RhoP/(N2873*RhoA)*dP/1000*MassivW</f>
        <v>0.1897031128049049</v>
      </c>
      <c r="N2873" s="24">
        <f>IF(L2873&lt;600,425+0.773*L2873-1.69/1000*L2873^2+2.22/1000^2*L2873^3,IF(L2873&lt;735,666+13002/(738-L2873),IF(L2873&lt;900,545+17820/(L2873-731),650)))</f>
        <v>1493.1339300490749</v>
      </c>
      <c r="O2873" s="12">
        <f>LambdaP*MassivW/(dP/1000)/(N2873*RhoA)/(1+M2873/3)*(D2873-L2873)*DeltaT-(EXP(M2873/10)-1)*(D2873-D2872)</f>
        <v>8.7633789182799737E-2</v>
      </c>
      <c r="P2873" s="24">
        <f>P2872+IF(Limit=Oui,MAX(0,S2872),S2872)</f>
        <v>722.28065936162409</v>
      </c>
      <c r="Q2873" s="12">
        <f>Cp*RhoP/(R2873*RhoA)*dP/1000*MassivSI</f>
        <v>0.1897031128049049</v>
      </c>
      <c r="R2873" s="24">
        <f>IF(P2873&lt;600,425+0.773*P2873-1.69/1000*P2873^2+2.22/1000^2*P2873^3,IF(P2873&lt;735,666+13002/(738-P2873),IF(P2873&lt;900,545+17820/(P2873-731),650)))</f>
        <v>1493.1339300490749</v>
      </c>
      <c r="S2873" s="12">
        <f>LambdaP*MassivSI/(dP/1000)/(R2873*RhoA)/(1+Q2873/3)*(D2873-P2873)*DeltaT-(EXP(Q2873/10)-1)*(D2873-D2872)</f>
        <v>8.7633789182799737E-2</v>
      </c>
    </row>
    <row r="2874" spans="2:19" x14ac:dyDescent="0.25">
      <c r="B2874" s="3">
        <f t="shared" si="176"/>
        <v>14280</v>
      </c>
      <c r="C2874" s="14">
        <f t="shared" si="177"/>
        <v>238</v>
      </c>
      <c r="D2874" s="11">
        <f t="shared" si="178"/>
        <v>1151.5637681040153</v>
      </c>
      <c r="E2874" s="11">
        <f t="shared" si="179"/>
        <v>722.36829315080684</v>
      </c>
      <c r="F2874" s="11">
        <f>L2874</f>
        <v>722.36829315080684</v>
      </c>
      <c r="G2874" s="11">
        <f>P2874</f>
        <v>722.36829315080684</v>
      </c>
      <c r="H2874" s="24">
        <f>H2873+IF(Limit=Oui,MAX(0,K2873),K2873)</f>
        <v>722.36829315080684</v>
      </c>
      <c r="I2874" s="12">
        <f>Cp*RhoP/(J2874*RhoA)*dP/1000*MassivSS</f>
        <v>0.18911579918414756</v>
      </c>
      <c r="J2874" s="24">
        <f>IF(H2874&lt;600,425+0.773*H2874-1.69/1000*H2874^2+2.22/1000^2*H2874^3,IF(H2874&lt;735,666+13002/(738-H2874),IF(H2874&lt;900,545+17820/(H2874-731),650)))</f>
        <v>1497.7709720017619</v>
      </c>
      <c r="K2874" s="12">
        <f>LambdaP*MassivSS/(dP/1000)/(J2874*RhoA)/(1+I2874/3)*(D2874-H2874)*DeltaT-(EXP(I2874/10)-1)*(D2874-D2873)</f>
        <v>8.7371885891671872E-2</v>
      </c>
      <c r="L2874" s="24">
        <f>L2873+IF(Limit=Oui,MAX(0,O2873),O2873)</f>
        <v>722.36829315080684</v>
      </c>
      <c r="M2874" s="12">
        <f>Cp*RhoP/(N2874*RhoA)*dP/1000*MassivW</f>
        <v>0.18911579918414756</v>
      </c>
      <c r="N2874" s="24">
        <f>IF(L2874&lt;600,425+0.773*L2874-1.69/1000*L2874^2+2.22/1000^2*L2874^3,IF(L2874&lt;735,666+13002/(738-L2874),IF(L2874&lt;900,545+17820/(L2874-731),650)))</f>
        <v>1497.7709720017619</v>
      </c>
      <c r="O2874" s="12">
        <f>LambdaP*MassivW/(dP/1000)/(N2874*RhoA)/(1+M2874/3)*(D2874-L2874)*DeltaT-(EXP(M2874/10)-1)*(D2874-D2873)</f>
        <v>8.7371885891671872E-2</v>
      </c>
      <c r="P2874" s="24">
        <f>P2873+IF(Limit=Oui,MAX(0,S2873),S2873)</f>
        <v>722.36829315080684</v>
      </c>
      <c r="Q2874" s="12">
        <f>Cp*RhoP/(R2874*RhoA)*dP/1000*MassivSI</f>
        <v>0.18911579918414756</v>
      </c>
      <c r="R2874" s="24">
        <f>IF(P2874&lt;600,425+0.773*P2874-1.69/1000*P2874^2+2.22/1000^2*P2874^3,IF(P2874&lt;735,666+13002/(738-P2874),IF(P2874&lt;900,545+17820/(P2874-731),650)))</f>
        <v>1497.7709720017619</v>
      </c>
      <c r="S2874" s="12">
        <f>LambdaP*MassivSI/(dP/1000)/(R2874*RhoA)/(1+Q2874/3)*(D2874-P2874)*DeltaT-(EXP(Q2874/10)-1)*(D2874-D2873)</f>
        <v>8.7371885891671872E-2</v>
      </c>
    </row>
    <row r="2875" spans="2:19" x14ac:dyDescent="0.25">
      <c r="B2875" s="3">
        <f t="shared" si="176"/>
        <v>14285</v>
      </c>
      <c r="C2875" s="14">
        <f t="shared" si="177"/>
        <v>238.08333333333334</v>
      </c>
      <c r="D2875" s="11">
        <f t="shared" si="178"/>
        <v>1151.6161934356405</v>
      </c>
      <c r="E2875" s="11">
        <f t="shared" si="179"/>
        <v>722.45566503669852</v>
      </c>
      <c r="F2875" s="11">
        <f>L2875</f>
        <v>722.45566503669852</v>
      </c>
      <c r="G2875" s="11">
        <f>P2875</f>
        <v>722.45566503669852</v>
      </c>
      <c r="H2875" s="24">
        <f>H2874+IF(Limit=Oui,MAX(0,K2874),K2874)</f>
        <v>722.45566503669852</v>
      </c>
      <c r="I2875" s="12">
        <f>Cp*RhoP/(J2875*RhoA)*dP/1000*MassivSS</f>
        <v>0.18852731851067211</v>
      </c>
      <c r="J2875" s="24">
        <f>IF(H2875&lt;600,425+0.773*H2875-1.69/1000*H2875^2+2.22/1000^2*H2875^3,IF(H2875&lt;735,666+13002/(738-H2875),IF(H2875&lt;900,545+17820/(H2875-731),650)))</f>
        <v>1502.4462056882032</v>
      </c>
      <c r="K2875" s="12">
        <f>LambdaP*MassivSS/(dP/1000)/(J2875*RhoA)/(1+I2875/3)*(D2875-H2875)*DeltaT-(EXP(I2875/10)-1)*(D2875-D2874)</f>
        <v>8.7109470287686841E-2</v>
      </c>
      <c r="L2875" s="24">
        <f>L2874+IF(Limit=Oui,MAX(0,O2874),O2874)</f>
        <v>722.45566503669852</v>
      </c>
      <c r="M2875" s="12">
        <f>Cp*RhoP/(N2875*RhoA)*dP/1000*MassivW</f>
        <v>0.18852731851067211</v>
      </c>
      <c r="N2875" s="24">
        <f>IF(L2875&lt;600,425+0.773*L2875-1.69/1000*L2875^2+2.22/1000^2*L2875^3,IF(L2875&lt;735,666+13002/(738-L2875),IF(L2875&lt;900,545+17820/(L2875-731),650)))</f>
        <v>1502.4462056882032</v>
      </c>
      <c r="O2875" s="12">
        <f>LambdaP*MassivW/(dP/1000)/(N2875*RhoA)/(1+M2875/3)*(D2875-L2875)*DeltaT-(EXP(M2875/10)-1)*(D2875-D2874)</f>
        <v>8.7109470287686841E-2</v>
      </c>
      <c r="P2875" s="24">
        <f>P2874+IF(Limit=Oui,MAX(0,S2874),S2874)</f>
        <v>722.45566503669852</v>
      </c>
      <c r="Q2875" s="12">
        <f>Cp*RhoP/(R2875*RhoA)*dP/1000*MassivSI</f>
        <v>0.18852731851067211</v>
      </c>
      <c r="R2875" s="24">
        <f>IF(P2875&lt;600,425+0.773*P2875-1.69/1000*P2875^2+2.22/1000^2*P2875^3,IF(P2875&lt;735,666+13002/(738-P2875),IF(P2875&lt;900,545+17820/(P2875-731),650)))</f>
        <v>1502.4462056882032</v>
      </c>
      <c r="S2875" s="12">
        <f>LambdaP*MassivSI/(dP/1000)/(R2875*RhoA)/(1+Q2875/3)*(D2875-P2875)*DeltaT-(EXP(Q2875/10)-1)*(D2875-D2874)</f>
        <v>8.7109470287686841E-2</v>
      </c>
    </row>
    <row r="2876" spans="2:19" x14ac:dyDescent="0.25">
      <c r="B2876" s="3">
        <f t="shared" si="176"/>
        <v>14290</v>
      </c>
      <c r="C2876" s="14">
        <f t="shared" si="177"/>
        <v>238.16666666666666</v>
      </c>
      <c r="D2876" s="11">
        <f t="shared" si="178"/>
        <v>1151.6686004303183</v>
      </c>
      <c r="E2876" s="11">
        <f t="shared" si="179"/>
        <v>722.54277450698623</v>
      </c>
      <c r="F2876" s="11">
        <f>L2876</f>
        <v>722.54277450698623</v>
      </c>
      <c r="G2876" s="11">
        <f>P2876</f>
        <v>722.54277450698623</v>
      </c>
      <c r="H2876" s="24">
        <f>H2875+IF(Limit=Oui,MAX(0,K2875),K2875)</f>
        <v>722.54277450698623</v>
      </c>
      <c r="I2876" s="12">
        <f>Cp*RhoP/(J2876*RhoA)*dP/1000*MassivSS</f>
        <v>0.1879376787341609</v>
      </c>
      <c r="J2876" s="24">
        <f>IF(H2876&lt;600,425+0.773*H2876-1.69/1000*H2876^2+2.22/1000^2*H2876^3,IF(H2876&lt;735,666+13002/(738-H2876),IF(H2876&lt;900,545+17820/(H2876-731),650)))</f>
        <v>1507.160013216896</v>
      </c>
      <c r="K2876" s="12">
        <f>LambdaP*MassivSS/(dP/1000)/(J2876*RhoA)/(1+I2876/3)*(D2876-H2876)*DeltaT-(EXP(I2876/10)-1)*(D2876-D2875)</f>
        <v>8.6846545014783214E-2</v>
      </c>
      <c r="L2876" s="24">
        <f>L2875+IF(Limit=Oui,MAX(0,O2875),O2875)</f>
        <v>722.54277450698623</v>
      </c>
      <c r="M2876" s="12">
        <f>Cp*RhoP/(N2876*RhoA)*dP/1000*MassivW</f>
        <v>0.1879376787341609</v>
      </c>
      <c r="N2876" s="24">
        <f>IF(L2876&lt;600,425+0.773*L2876-1.69/1000*L2876^2+2.22/1000^2*L2876^3,IF(L2876&lt;735,666+13002/(738-L2876),IF(L2876&lt;900,545+17820/(L2876-731),650)))</f>
        <v>1507.160013216896</v>
      </c>
      <c r="O2876" s="12">
        <f>LambdaP*MassivW/(dP/1000)/(N2876*RhoA)/(1+M2876/3)*(D2876-L2876)*DeltaT-(EXP(M2876/10)-1)*(D2876-D2875)</f>
        <v>8.6846545014783214E-2</v>
      </c>
      <c r="P2876" s="24">
        <f>P2875+IF(Limit=Oui,MAX(0,S2875),S2875)</f>
        <v>722.54277450698623</v>
      </c>
      <c r="Q2876" s="12">
        <f>Cp*RhoP/(R2876*RhoA)*dP/1000*MassivSI</f>
        <v>0.1879376787341609</v>
      </c>
      <c r="R2876" s="24">
        <f>IF(P2876&lt;600,425+0.773*P2876-1.69/1000*P2876^2+2.22/1000^2*P2876^3,IF(P2876&lt;735,666+13002/(738-P2876),IF(P2876&lt;900,545+17820/(P2876-731),650)))</f>
        <v>1507.160013216896</v>
      </c>
      <c r="S2876" s="12">
        <f>LambdaP*MassivSI/(dP/1000)/(R2876*RhoA)/(1+Q2876/3)*(D2876-P2876)*DeltaT-(EXP(Q2876/10)-1)*(D2876-D2875)</f>
        <v>8.6846545014783214E-2</v>
      </c>
    </row>
    <row r="2877" spans="2:19" x14ac:dyDescent="0.25">
      <c r="B2877" s="3">
        <f t="shared" si="176"/>
        <v>14295</v>
      </c>
      <c r="C2877" s="14">
        <f t="shared" si="177"/>
        <v>238.25</v>
      </c>
      <c r="D2877" s="11">
        <f t="shared" si="178"/>
        <v>1151.7209891008717</v>
      </c>
      <c r="E2877" s="11">
        <f t="shared" si="179"/>
        <v>722.62962105200097</v>
      </c>
      <c r="F2877" s="11">
        <f>L2877</f>
        <v>722.62962105200097</v>
      </c>
      <c r="G2877" s="11">
        <f>P2877</f>
        <v>722.62962105200097</v>
      </c>
      <c r="H2877" s="24">
        <f>H2876+IF(Limit=Oui,MAX(0,K2876),K2876)</f>
        <v>722.62962105200097</v>
      </c>
      <c r="I2877" s="12">
        <f>Cp*RhoP/(J2877*RhoA)*dP/1000*MassivSS</f>
        <v>0.18734688795266824</v>
      </c>
      <c r="J2877" s="24">
        <f>IF(H2877&lt;600,425+0.773*H2877-1.69/1000*H2877^2+2.22/1000^2*H2877^3,IF(H2877&lt;735,666+13002/(738-H2877),IF(H2877&lt;900,545+17820/(H2877-731),650)))</f>
        <v>1511.9127809397728</v>
      </c>
      <c r="K2877" s="12">
        <f>LambdaP*MassivSS/(dP/1000)/(J2877*RhoA)/(1+I2877/3)*(D2877-H2877)*DeltaT-(EXP(I2877/10)-1)*(D2877-D2876)</f>
        <v>8.6583112780044616E-2</v>
      </c>
      <c r="L2877" s="24">
        <f>L2876+IF(Limit=Oui,MAX(0,O2876),O2876)</f>
        <v>722.62962105200097</v>
      </c>
      <c r="M2877" s="12">
        <f>Cp*RhoP/(N2877*RhoA)*dP/1000*MassivW</f>
        <v>0.18734688795266824</v>
      </c>
      <c r="N2877" s="24">
        <f>IF(L2877&lt;600,425+0.773*L2877-1.69/1000*L2877^2+2.22/1000^2*L2877^3,IF(L2877&lt;735,666+13002/(738-L2877),IF(L2877&lt;900,545+17820/(L2877-731),650)))</f>
        <v>1511.9127809397728</v>
      </c>
      <c r="O2877" s="12">
        <f>LambdaP*MassivW/(dP/1000)/(N2877*RhoA)/(1+M2877/3)*(D2877-L2877)*DeltaT-(EXP(M2877/10)-1)*(D2877-D2876)</f>
        <v>8.6583112780044616E-2</v>
      </c>
      <c r="P2877" s="24">
        <f>P2876+IF(Limit=Oui,MAX(0,S2876),S2876)</f>
        <v>722.62962105200097</v>
      </c>
      <c r="Q2877" s="12">
        <f>Cp*RhoP/(R2877*RhoA)*dP/1000*MassivSI</f>
        <v>0.18734688795266824</v>
      </c>
      <c r="R2877" s="24">
        <f>IF(P2877&lt;600,425+0.773*P2877-1.69/1000*P2877^2+2.22/1000^2*P2877^3,IF(P2877&lt;735,666+13002/(738-P2877),IF(P2877&lt;900,545+17820/(P2877-731),650)))</f>
        <v>1511.9127809397728</v>
      </c>
      <c r="S2877" s="12">
        <f>LambdaP*MassivSI/(dP/1000)/(R2877*RhoA)/(1+Q2877/3)*(D2877-P2877)*DeltaT-(EXP(Q2877/10)-1)*(D2877-D2876)</f>
        <v>8.6583112780044616E-2</v>
      </c>
    </row>
    <row r="2878" spans="2:19" x14ac:dyDescent="0.25">
      <c r="B2878" s="3">
        <f t="shared" si="176"/>
        <v>14300</v>
      </c>
      <c r="C2878" s="14">
        <f t="shared" si="177"/>
        <v>238.33333333333334</v>
      </c>
      <c r="D2878" s="11">
        <f t="shared" si="178"/>
        <v>1151.7733594601107</v>
      </c>
      <c r="E2878" s="11">
        <f t="shared" si="179"/>
        <v>722.71620416478106</v>
      </c>
      <c r="F2878" s="11">
        <f>L2878</f>
        <v>722.71620416478106</v>
      </c>
      <c r="G2878" s="11">
        <f>P2878</f>
        <v>722.71620416478106</v>
      </c>
      <c r="H2878" s="24">
        <f>H2877+IF(Limit=Oui,MAX(0,K2877),K2877)</f>
        <v>722.71620416478106</v>
      </c>
      <c r="I2878" s="12">
        <f>Cp*RhoP/(J2878*RhoA)*dP/1000*MassivSS</f>
        <v>0.18675495441337653</v>
      </c>
      <c r="J2878" s="24">
        <f>IF(H2878&lt;600,425+0.773*H2878-1.69/1000*H2878^2+2.22/1000^2*H2878^3,IF(H2878&lt;735,666+13002/(738-H2878),IF(H2878&lt;900,545+17820/(H2878-731),650)))</f>
        <v>1516.7048995014102</v>
      </c>
      <c r="K2878" s="12">
        <f>LambdaP*MassivSS/(dP/1000)/(J2878*RhoA)/(1+I2878/3)*(D2878-H2878)*DeltaT-(EXP(I2878/10)-1)*(D2878-D2877)</f>
        <v>8.6319176354152038E-2</v>
      </c>
      <c r="L2878" s="24">
        <f>L2877+IF(Limit=Oui,MAX(0,O2877),O2877)</f>
        <v>722.71620416478106</v>
      </c>
      <c r="M2878" s="12">
        <f>Cp*RhoP/(N2878*RhoA)*dP/1000*MassivW</f>
        <v>0.18675495441337653</v>
      </c>
      <c r="N2878" s="24">
        <f>IF(L2878&lt;600,425+0.773*L2878-1.69/1000*L2878^2+2.22/1000^2*L2878^3,IF(L2878&lt;735,666+13002/(738-L2878),IF(L2878&lt;900,545+17820/(L2878-731),650)))</f>
        <v>1516.7048995014102</v>
      </c>
      <c r="O2878" s="12">
        <f>LambdaP*MassivW/(dP/1000)/(N2878*RhoA)/(1+M2878/3)*(D2878-L2878)*DeltaT-(EXP(M2878/10)-1)*(D2878-D2877)</f>
        <v>8.6319176354152038E-2</v>
      </c>
      <c r="P2878" s="24">
        <f>P2877+IF(Limit=Oui,MAX(0,S2877),S2877)</f>
        <v>722.71620416478106</v>
      </c>
      <c r="Q2878" s="12">
        <f>Cp*RhoP/(R2878*RhoA)*dP/1000*MassivSI</f>
        <v>0.18675495441337653</v>
      </c>
      <c r="R2878" s="24">
        <f>IF(P2878&lt;600,425+0.773*P2878-1.69/1000*P2878^2+2.22/1000^2*P2878^3,IF(P2878&lt;735,666+13002/(738-P2878),IF(P2878&lt;900,545+17820/(P2878-731),650)))</f>
        <v>1516.7048995014102</v>
      </c>
      <c r="S2878" s="12">
        <f>LambdaP*MassivSI/(dP/1000)/(R2878*RhoA)/(1+Q2878/3)*(D2878-P2878)*DeltaT-(EXP(Q2878/10)-1)*(D2878-D2877)</f>
        <v>8.6319176354152038E-2</v>
      </c>
    </row>
    <row r="2879" spans="2:19" x14ac:dyDescent="0.25">
      <c r="B2879" s="3">
        <f t="shared" si="176"/>
        <v>14305</v>
      </c>
      <c r="C2879" s="14">
        <f t="shared" si="177"/>
        <v>238.41666666666666</v>
      </c>
      <c r="D2879" s="11">
        <f t="shared" si="178"/>
        <v>1151.8257115208307</v>
      </c>
      <c r="E2879" s="11">
        <f t="shared" si="179"/>
        <v>722.80252334113516</v>
      </c>
      <c r="F2879" s="11">
        <f>L2879</f>
        <v>722.80252334113516</v>
      </c>
      <c r="G2879" s="11">
        <f>P2879</f>
        <v>722.80252334113516</v>
      </c>
      <c r="H2879" s="24">
        <f>H2878+IF(Limit=Oui,MAX(0,K2878),K2878)</f>
        <v>722.80252334113516</v>
      </c>
      <c r="I2879" s="12">
        <f>Cp*RhoP/(J2879*RhoA)*dP/1000*MassivSS</f>
        <v>0.1861618865133394</v>
      </c>
      <c r="J2879" s="24">
        <f>IF(H2879&lt;600,425+0.773*H2879-1.69/1000*H2879^2+2.22/1000^2*H2879^3,IF(H2879&lt;735,666+13002/(738-H2879),IF(H2879&lt;900,545+17820/(H2879-731),650)))</f>
        <v>1521.5367638887474</v>
      </c>
      <c r="K2879" s="12">
        <f>LambdaP*MassivSS/(dP/1000)/(J2879*RhoA)/(1+I2879/3)*(D2879-H2879)*DeltaT-(EXP(I2879/10)-1)*(D2879-D2878)</f>
        <v>8.6054738571850267E-2</v>
      </c>
      <c r="L2879" s="24">
        <f>L2878+IF(Limit=Oui,MAX(0,O2878),O2878)</f>
        <v>722.80252334113516</v>
      </c>
      <c r="M2879" s="12">
        <f>Cp*RhoP/(N2879*RhoA)*dP/1000*MassivW</f>
        <v>0.1861618865133394</v>
      </c>
      <c r="N2879" s="24">
        <f>IF(L2879&lt;600,425+0.773*L2879-1.69/1000*L2879^2+2.22/1000^2*L2879^3,IF(L2879&lt;735,666+13002/(738-L2879),IF(L2879&lt;900,545+17820/(L2879-731),650)))</f>
        <v>1521.5367638887474</v>
      </c>
      <c r="O2879" s="12">
        <f>LambdaP*MassivW/(dP/1000)/(N2879*RhoA)/(1+M2879/3)*(D2879-L2879)*DeltaT-(EXP(M2879/10)-1)*(D2879-D2878)</f>
        <v>8.6054738571850267E-2</v>
      </c>
      <c r="P2879" s="24">
        <f>P2878+IF(Limit=Oui,MAX(0,S2878),S2878)</f>
        <v>722.80252334113516</v>
      </c>
      <c r="Q2879" s="12">
        <f>Cp*RhoP/(R2879*RhoA)*dP/1000*MassivSI</f>
        <v>0.1861618865133394</v>
      </c>
      <c r="R2879" s="24">
        <f>IF(P2879&lt;600,425+0.773*P2879-1.69/1000*P2879^2+2.22/1000^2*P2879^3,IF(P2879&lt;735,666+13002/(738-P2879),IF(P2879&lt;900,545+17820/(P2879-731),650)))</f>
        <v>1521.5367638887474</v>
      </c>
      <c r="S2879" s="12">
        <f>LambdaP*MassivSI/(dP/1000)/(R2879*RhoA)/(1+Q2879/3)*(D2879-P2879)*DeltaT-(EXP(Q2879/10)-1)*(D2879-D2878)</f>
        <v>8.6054738571850267E-2</v>
      </c>
    </row>
    <row r="2880" spans="2:19" x14ac:dyDescent="0.25">
      <c r="B2880" s="3">
        <f t="shared" si="176"/>
        <v>14310</v>
      </c>
      <c r="C2880" s="14">
        <f t="shared" si="177"/>
        <v>238.5</v>
      </c>
      <c r="D2880" s="11">
        <f t="shared" si="178"/>
        <v>1151.8780452958151</v>
      </c>
      <c r="E2880" s="11">
        <f t="shared" si="179"/>
        <v>722.88857807970703</v>
      </c>
      <c r="F2880" s="11">
        <f>L2880</f>
        <v>722.88857807970703</v>
      </c>
      <c r="G2880" s="11">
        <f>P2880</f>
        <v>722.88857807970703</v>
      </c>
      <c r="H2880" s="24">
        <f>H2879+IF(Limit=Oui,MAX(0,K2879),K2879)</f>
        <v>722.88857807970703</v>
      </c>
      <c r="I2880" s="12">
        <f>Cp*RhoP/(J2880*RhoA)*dP/1000*MassivSS</f>
        <v>0.18556769280019642</v>
      </c>
      <c r="J2880" s="24">
        <f>IF(H2880&lt;600,425+0.773*H2880-1.69/1000*H2880^2+2.22/1000^2*H2880^3,IF(H2880&lt;735,666+13002/(738-H2880),IF(H2880&lt;900,545+17820/(H2880-731),650)))</f>
        <v>1526.408773481452</v>
      </c>
      <c r="K2880" s="12">
        <f>LambdaP*MassivSS/(dP/1000)/(J2880*RhoA)/(1+I2880/3)*(D2880-H2880)*DeltaT-(EXP(I2880/10)-1)*(D2880-D2879)</f>
        <v>8.5789802332348467E-2</v>
      </c>
      <c r="L2880" s="24">
        <f>L2879+IF(Limit=Oui,MAX(0,O2879),O2879)</f>
        <v>722.88857807970703</v>
      </c>
      <c r="M2880" s="12">
        <f>Cp*RhoP/(N2880*RhoA)*dP/1000*MassivW</f>
        <v>0.18556769280019642</v>
      </c>
      <c r="N2880" s="24">
        <f>IF(L2880&lt;600,425+0.773*L2880-1.69/1000*L2880^2+2.22/1000^2*L2880^3,IF(L2880&lt;735,666+13002/(738-L2880),IF(L2880&lt;900,545+17820/(L2880-731),650)))</f>
        <v>1526.408773481452</v>
      </c>
      <c r="O2880" s="12">
        <f>LambdaP*MassivW/(dP/1000)/(N2880*RhoA)/(1+M2880/3)*(D2880-L2880)*DeltaT-(EXP(M2880/10)-1)*(D2880-D2879)</f>
        <v>8.5789802332348467E-2</v>
      </c>
      <c r="P2880" s="24">
        <f>P2879+IF(Limit=Oui,MAX(0,S2879),S2879)</f>
        <v>722.88857807970703</v>
      </c>
      <c r="Q2880" s="12">
        <f>Cp*RhoP/(R2880*RhoA)*dP/1000*MassivSI</f>
        <v>0.18556769280019642</v>
      </c>
      <c r="R2880" s="24">
        <f>IF(P2880&lt;600,425+0.773*P2880-1.69/1000*P2880^2+2.22/1000^2*P2880^3,IF(P2880&lt;735,666+13002/(738-P2880),IF(P2880&lt;900,545+17820/(P2880-731),650)))</f>
        <v>1526.408773481452</v>
      </c>
      <c r="S2880" s="12">
        <f>LambdaP*MassivSI/(dP/1000)/(R2880*RhoA)/(1+Q2880/3)*(D2880-P2880)*DeltaT-(EXP(Q2880/10)-1)*(D2880-D2879)</f>
        <v>8.5789802332348467E-2</v>
      </c>
    </row>
    <row r="2881" spans="2:19" x14ac:dyDescent="0.25">
      <c r="B2881" s="3">
        <f t="shared" si="176"/>
        <v>14315</v>
      </c>
      <c r="C2881" s="14">
        <f t="shared" si="177"/>
        <v>238.58333333333334</v>
      </c>
      <c r="D2881" s="11">
        <f t="shared" si="178"/>
        <v>1151.9303607978327</v>
      </c>
      <c r="E2881" s="11">
        <f t="shared" si="179"/>
        <v>722.97436788203936</v>
      </c>
      <c r="F2881" s="11">
        <f>L2881</f>
        <v>722.97436788203936</v>
      </c>
      <c r="G2881" s="11">
        <f>P2881</f>
        <v>722.97436788203936</v>
      </c>
      <c r="H2881" s="24">
        <f>H2880+IF(Limit=Oui,MAX(0,K2880),K2880)</f>
        <v>722.97436788203936</v>
      </c>
      <c r="I2881" s="12">
        <f>Cp*RhoP/(J2881*RhoA)*dP/1000*MassivSS</f>
        <v>0.18497238197287741</v>
      </c>
      <c r="J2881" s="24">
        <f>IF(H2881&lt;600,425+0.773*H2881-1.69/1000*H2881^2+2.22/1000^2*H2881^3,IF(H2881&lt;735,666+13002/(738-H2881),IF(H2881&lt;900,545+17820/(H2881-731),650)))</f>
        <v>1531.3213321027788</v>
      </c>
      <c r="K2881" s="12">
        <f>LambdaP*MassivSS/(dP/1000)/(J2881*RhoA)/(1+I2881/3)*(D2881-H2881)*DeltaT-(EXP(I2881/10)-1)*(D2881-D2880)</f>
        <v>8.5524370599825247E-2</v>
      </c>
      <c r="L2881" s="24">
        <f>L2880+IF(Limit=Oui,MAX(0,O2880),O2880)</f>
        <v>722.97436788203936</v>
      </c>
      <c r="M2881" s="12">
        <f>Cp*RhoP/(N2881*RhoA)*dP/1000*MassivW</f>
        <v>0.18497238197287741</v>
      </c>
      <c r="N2881" s="24">
        <f>IF(L2881&lt;600,425+0.773*L2881-1.69/1000*L2881^2+2.22/1000^2*L2881^3,IF(L2881&lt;735,666+13002/(738-L2881),IF(L2881&lt;900,545+17820/(L2881-731),650)))</f>
        <v>1531.3213321027788</v>
      </c>
      <c r="O2881" s="12">
        <f>LambdaP*MassivW/(dP/1000)/(N2881*RhoA)/(1+M2881/3)*(D2881-L2881)*DeltaT-(EXP(M2881/10)-1)*(D2881-D2880)</f>
        <v>8.5524370599825247E-2</v>
      </c>
      <c r="P2881" s="24">
        <f>P2880+IF(Limit=Oui,MAX(0,S2880),S2880)</f>
        <v>722.97436788203936</v>
      </c>
      <c r="Q2881" s="12">
        <f>Cp*RhoP/(R2881*RhoA)*dP/1000*MassivSI</f>
        <v>0.18497238197287741</v>
      </c>
      <c r="R2881" s="24">
        <f>IF(P2881&lt;600,425+0.773*P2881-1.69/1000*P2881^2+2.22/1000^2*P2881^3,IF(P2881&lt;735,666+13002/(738-P2881),IF(P2881&lt;900,545+17820/(P2881-731),650)))</f>
        <v>1531.3213321027788</v>
      </c>
      <c r="S2881" s="12">
        <f>LambdaP*MassivSI/(dP/1000)/(R2881*RhoA)/(1+Q2881/3)*(D2881-P2881)*DeltaT-(EXP(Q2881/10)-1)*(D2881-D2880)</f>
        <v>8.5524370599825247E-2</v>
      </c>
    </row>
    <row r="2882" spans="2:19" x14ac:dyDescent="0.25">
      <c r="B2882" s="3">
        <f t="shared" si="176"/>
        <v>14320</v>
      </c>
      <c r="C2882" s="14">
        <f t="shared" si="177"/>
        <v>238.66666666666666</v>
      </c>
      <c r="D2882" s="11">
        <f t="shared" si="178"/>
        <v>1151.9826580396398</v>
      </c>
      <c r="E2882" s="11">
        <f t="shared" si="179"/>
        <v>723.0598922526392</v>
      </c>
      <c r="F2882" s="11">
        <f>L2882</f>
        <v>723.0598922526392</v>
      </c>
      <c r="G2882" s="11">
        <f>P2882</f>
        <v>723.0598922526392</v>
      </c>
      <c r="H2882" s="24">
        <f>H2881+IF(Limit=Oui,MAX(0,K2881),K2881)</f>
        <v>723.0598922526392</v>
      </c>
      <c r="I2882" s="12">
        <f>Cp*RhoP/(J2882*RhoA)*dP/1000*MassivSS</f>
        <v>0.18437596288227784</v>
      </c>
      <c r="J2882" s="24">
        <f>IF(H2882&lt;600,425+0.773*H2882-1.69/1000*H2882^2+2.22/1000^2*H2882^3,IF(H2882&lt;735,666+13002/(738-H2882),IF(H2882&lt;900,545+17820/(H2882-731),650)))</f>
        <v>1536.2748480710811</v>
      </c>
      <c r="K2882" s="12">
        <f>LambdaP*MassivSS/(dP/1000)/(J2882*RhoA)/(1+I2882/3)*(D2882-H2882)*DeltaT-(EXP(I2882/10)-1)*(D2882-D2881)</f>
        <v>8.5258446403791086E-2</v>
      </c>
      <c r="L2882" s="24">
        <f>L2881+IF(Limit=Oui,MAX(0,O2881),O2881)</f>
        <v>723.0598922526392</v>
      </c>
      <c r="M2882" s="12">
        <f>Cp*RhoP/(N2882*RhoA)*dP/1000*MassivW</f>
        <v>0.18437596288227784</v>
      </c>
      <c r="N2882" s="24">
        <f>IF(L2882&lt;600,425+0.773*L2882-1.69/1000*L2882^2+2.22/1000^2*L2882^3,IF(L2882&lt;735,666+13002/(738-L2882),IF(L2882&lt;900,545+17820/(L2882-731),650)))</f>
        <v>1536.2748480710811</v>
      </c>
      <c r="O2882" s="12">
        <f>LambdaP*MassivW/(dP/1000)/(N2882*RhoA)/(1+M2882/3)*(D2882-L2882)*DeltaT-(EXP(M2882/10)-1)*(D2882-D2881)</f>
        <v>8.5258446403791086E-2</v>
      </c>
      <c r="P2882" s="24">
        <f>P2881+IF(Limit=Oui,MAX(0,S2881),S2881)</f>
        <v>723.0598922526392</v>
      </c>
      <c r="Q2882" s="12">
        <f>Cp*RhoP/(R2882*RhoA)*dP/1000*MassivSI</f>
        <v>0.18437596288227784</v>
      </c>
      <c r="R2882" s="24">
        <f>IF(P2882&lt;600,425+0.773*P2882-1.69/1000*P2882^2+2.22/1000^2*P2882^3,IF(P2882&lt;735,666+13002/(738-P2882),IF(P2882&lt;900,545+17820/(P2882-731),650)))</f>
        <v>1536.2748480710811</v>
      </c>
      <c r="S2882" s="12">
        <f>LambdaP*MassivSI/(dP/1000)/(R2882*RhoA)/(1+Q2882/3)*(D2882-P2882)*DeltaT-(EXP(Q2882/10)-1)*(D2882-D2881)</f>
        <v>8.5258446403791086E-2</v>
      </c>
    </row>
    <row r="2883" spans="2:19" x14ac:dyDescent="0.25">
      <c r="B2883" s="3">
        <f t="shared" si="176"/>
        <v>14325</v>
      </c>
      <c r="C2883" s="14">
        <f t="shared" si="177"/>
        <v>238.75</v>
      </c>
      <c r="D2883" s="11">
        <f t="shared" si="178"/>
        <v>1152.0349370339793</v>
      </c>
      <c r="E2883" s="11">
        <f t="shared" si="179"/>
        <v>723.14515069904303</v>
      </c>
      <c r="F2883" s="11">
        <f>L2883</f>
        <v>723.14515069904303</v>
      </c>
      <c r="G2883" s="11">
        <f>P2883</f>
        <v>723.14515069904303</v>
      </c>
      <c r="H2883" s="24">
        <f>H2882+IF(Limit=Oui,MAX(0,K2882),K2882)</f>
        <v>723.14515069904303</v>
      </c>
      <c r="I2883" s="12">
        <f>Cp*RhoP/(J2883*RhoA)*dP/1000*MassivSS</f>
        <v>0.18377844453191908</v>
      </c>
      <c r="J2883" s="24">
        <f>IF(H2883&lt;600,425+0.773*H2883-1.69/1000*H2883^2+2.22/1000^2*H2883^3,IF(H2883&lt;735,666+13002/(738-H2883),IF(H2883&lt;900,545+17820/(H2883-731),650)))</f>
        <v>1541.2697342518577</v>
      </c>
      <c r="K2883" s="12">
        <f>LambdaP*MassivSS/(dP/1000)/(J2883*RhoA)/(1+I2883/3)*(D2883-H2883)*DeltaT-(EXP(I2883/10)-1)*(D2883-D2882)</f>
        <v>8.4992032839565662E-2</v>
      </c>
      <c r="L2883" s="24">
        <f>L2882+IF(Limit=Oui,MAX(0,O2882),O2882)</f>
        <v>723.14515069904303</v>
      </c>
      <c r="M2883" s="12">
        <f>Cp*RhoP/(N2883*RhoA)*dP/1000*MassivW</f>
        <v>0.18377844453191908</v>
      </c>
      <c r="N2883" s="24">
        <f>IF(L2883&lt;600,425+0.773*L2883-1.69/1000*L2883^2+2.22/1000^2*L2883^3,IF(L2883&lt;735,666+13002/(738-L2883),IF(L2883&lt;900,545+17820/(L2883-731),650)))</f>
        <v>1541.2697342518577</v>
      </c>
      <c r="O2883" s="12">
        <f>LambdaP*MassivW/(dP/1000)/(N2883*RhoA)/(1+M2883/3)*(D2883-L2883)*DeltaT-(EXP(M2883/10)-1)*(D2883-D2882)</f>
        <v>8.4992032839565662E-2</v>
      </c>
      <c r="P2883" s="24">
        <f>P2882+IF(Limit=Oui,MAX(0,S2882),S2882)</f>
        <v>723.14515069904303</v>
      </c>
      <c r="Q2883" s="12">
        <f>Cp*RhoP/(R2883*RhoA)*dP/1000*MassivSI</f>
        <v>0.18377844453191908</v>
      </c>
      <c r="R2883" s="24">
        <f>IF(P2883&lt;600,425+0.773*P2883-1.69/1000*P2883^2+2.22/1000^2*P2883^3,IF(P2883&lt;735,666+13002/(738-P2883),IF(P2883&lt;900,545+17820/(P2883-731),650)))</f>
        <v>1541.2697342518577</v>
      </c>
      <c r="S2883" s="12">
        <f>LambdaP*MassivSI/(dP/1000)/(R2883*RhoA)/(1+Q2883/3)*(D2883-P2883)*DeltaT-(EXP(Q2883/10)-1)*(D2883-D2882)</f>
        <v>8.4992032839565662E-2</v>
      </c>
    </row>
    <row r="2884" spans="2:19" x14ac:dyDescent="0.25">
      <c r="B2884" s="3">
        <f t="shared" si="176"/>
        <v>14330</v>
      </c>
      <c r="C2884" s="14">
        <f t="shared" si="177"/>
        <v>238.83333333333334</v>
      </c>
      <c r="D2884" s="11">
        <f t="shared" si="178"/>
        <v>1152.0871977935801</v>
      </c>
      <c r="E2884" s="11">
        <f t="shared" si="179"/>
        <v>723.23014273188255</v>
      </c>
      <c r="F2884" s="11">
        <f>L2884</f>
        <v>723.23014273188255</v>
      </c>
      <c r="G2884" s="11">
        <f>P2884</f>
        <v>723.23014273188255</v>
      </c>
      <c r="H2884" s="24">
        <f>H2883+IF(Limit=Oui,MAX(0,K2883),K2883)</f>
        <v>723.23014273188255</v>
      </c>
      <c r="I2884" s="12">
        <f>Cp*RhoP/(J2884*RhoA)*dP/1000*MassivSS</f>
        <v>0.18317983607858432</v>
      </c>
      <c r="J2884" s="24">
        <f>IF(H2884&lt;600,425+0.773*H2884-1.69/1000*H2884^2+2.22/1000^2*H2884^3,IF(H2884&lt;735,666+13002/(738-H2884),IF(H2884&lt;900,545+17820/(H2884-731),650)))</f>
        <v>1546.3064081104167</v>
      </c>
      <c r="K2884" s="12">
        <f>LambdaP*MassivSS/(dP/1000)/(J2884*RhoA)/(1+I2884/3)*(D2884-H2884)*DeltaT-(EXP(I2884/10)-1)*(D2884-D2883)</f>
        <v>8.4725133068690547E-2</v>
      </c>
      <c r="L2884" s="24">
        <f>L2883+IF(Limit=Oui,MAX(0,O2883),O2883)</f>
        <v>723.23014273188255</v>
      </c>
      <c r="M2884" s="12">
        <f>Cp*RhoP/(N2884*RhoA)*dP/1000*MassivW</f>
        <v>0.18317983607858432</v>
      </c>
      <c r="N2884" s="24">
        <f>IF(L2884&lt;600,425+0.773*L2884-1.69/1000*L2884^2+2.22/1000^2*L2884^3,IF(L2884&lt;735,666+13002/(738-L2884),IF(L2884&lt;900,545+17820/(L2884-731),650)))</f>
        <v>1546.3064081104167</v>
      </c>
      <c r="O2884" s="12">
        <f>LambdaP*MassivW/(dP/1000)/(N2884*RhoA)/(1+M2884/3)*(D2884-L2884)*DeltaT-(EXP(M2884/10)-1)*(D2884-D2883)</f>
        <v>8.4725133068690547E-2</v>
      </c>
      <c r="P2884" s="24">
        <f>P2883+IF(Limit=Oui,MAX(0,S2883),S2883)</f>
        <v>723.23014273188255</v>
      </c>
      <c r="Q2884" s="12">
        <f>Cp*RhoP/(R2884*RhoA)*dP/1000*MassivSI</f>
        <v>0.18317983607858432</v>
      </c>
      <c r="R2884" s="24">
        <f>IF(P2884&lt;600,425+0.773*P2884-1.69/1000*P2884^2+2.22/1000^2*P2884^3,IF(P2884&lt;735,666+13002/(738-P2884),IF(P2884&lt;900,545+17820/(P2884-731),650)))</f>
        <v>1546.3064081104167</v>
      </c>
      <c r="S2884" s="12">
        <f>LambdaP*MassivSI/(dP/1000)/(R2884*RhoA)/(1+Q2884/3)*(D2884-P2884)*DeltaT-(EXP(Q2884/10)-1)*(D2884-D2883)</f>
        <v>8.4725133068690547E-2</v>
      </c>
    </row>
    <row r="2885" spans="2:19" x14ac:dyDescent="0.25">
      <c r="B2885" s="3">
        <f t="shared" si="176"/>
        <v>14335</v>
      </c>
      <c r="C2885" s="14">
        <f t="shared" si="177"/>
        <v>238.91666666666666</v>
      </c>
      <c r="D2885" s="11">
        <f t="shared" si="178"/>
        <v>1152.1394403311585</v>
      </c>
      <c r="E2885" s="11">
        <f t="shared" si="179"/>
        <v>723.31486786495122</v>
      </c>
      <c r="F2885" s="11">
        <f>L2885</f>
        <v>723.31486786495122</v>
      </c>
      <c r="G2885" s="11">
        <f>P2885</f>
        <v>723.31486786495122</v>
      </c>
      <c r="H2885" s="24">
        <f>H2884+IF(Limit=Oui,MAX(0,K2884),K2884)</f>
        <v>723.31486786495122</v>
      </c>
      <c r="I2885" s="12">
        <f>Cp*RhoP/(J2885*RhoA)*dP/1000*MassivSS</f>
        <v>0.18258014683293058</v>
      </c>
      <c r="J2885" s="24">
        <f>IF(H2885&lt;600,425+0.773*H2885-1.69/1000*H2885^2+2.22/1000^2*H2885^3,IF(H2885&lt;735,666+13002/(738-H2885),IF(H2885&lt;900,545+17820/(H2885-731),650)))</f>
        <v>1551.3852917651541</v>
      </c>
      <c r="K2885" s="12">
        <f>LambdaP*MassivSS/(dP/1000)/(J2885*RhoA)/(1+I2885/3)*(D2885-H2885)*DeltaT-(EXP(I2885/10)-1)*(D2885-D2884)</f>
        <v>8.4457750319297045E-2</v>
      </c>
      <c r="L2885" s="24">
        <f>L2884+IF(Limit=Oui,MAX(0,O2884),O2884)</f>
        <v>723.31486786495122</v>
      </c>
      <c r="M2885" s="12">
        <f>Cp*RhoP/(N2885*RhoA)*dP/1000*MassivW</f>
        <v>0.18258014683293058</v>
      </c>
      <c r="N2885" s="24">
        <f>IF(L2885&lt;600,425+0.773*L2885-1.69/1000*L2885^2+2.22/1000^2*L2885^3,IF(L2885&lt;735,666+13002/(738-L2885),IF(L2885&lt;900,545+17820/(L2885-731),650)))</f>
        <v>1551.3852917651541</v>
      </c>
      <c r="O2885" s="12">
        <f>LambdaP*MassivW/(dP/1000)/(N2885*RhoA)/(1+M2885/3)*(D2885-L2885)*DeltaT-(EXP(M2885/10)-1)*(D2885-D2884)</f>
        <v>8.4457750319297045E-2</v>
      </c>
      <c r="P2885" s="24">
        <f>P2884+IF(Limit=Oui,MAX(0,S2884),S2884)</f>
        <v>723.31486786495122</v>
      </c>
      <c r="Q2885" s="12">
        <f>Cp*RhoP/(R2885*RhoA)*dP/1000*MassivSI</f>
        <v>0.18258014683293058</v>
      </c>
      <c r="R2885" s="24">
        <f>IF(P2885&lt;600,425+0.773*P2885-1.69/1000*P2885^2+2.22/1000^2*P2885^3,IF(P2885&lt;735,666+13002/(738-P2885),IF(P2885&lt;900,545+17820/(P2885-731),650)))</f>
        <v>1551.3852917651541</v>
      </c>
      <c r="S2885" s="12">
        <f>LambdaP*MassivSI/(dP/1000)/(R2885*RhoA)/(1+Q2885/3)*(D2885-P2885)*DeltaT-(EXP(Q2885/10)-1)*(D2885-D2884)</f>
        <v>8.4457750319297045E-2</v>
      </c>
    </row>
    <row r="2886" spans="2:19" x14ac:dyDescent="0.25">
      <c r="B2886" s="3">
        <f t="shared" si="176"/>
        <v>14340</v>
      </c>
      <c r="C2886" s="14">
        <f t="shared" si="177"/>
        <v>239</v>
      </c>
      <c r="D2886" s="11">
        <f t="shared" si="178"/>
        <v>1152.1916646594168</v>
      </c>
      <c r="E2886" s="11">
        <f t="shared" si="179"/>
        <v>723.39932561527053</v>
      </c>
      <c r="F2886" s="11">
        <f>L2886</f>
        <v>723.39932561527053</v>
      </c>
      <c r="G2886" s="11">
        <f>P2886</f>
        <v>723.39932561527053</v>
      </c>
      <c r="H2886" s="24">
        <f>H2885+IF(Limit=Oui,MAX(0,K2885),K2885)</f>
        <v>723.39932561527053</v>
      </c>
      <c r="I2886" s="12">
        <f>Cp*RhoP/(J2886*RhoA)*dP/1000*MassivSS</f>
        <v>0.1819793862600817</v>
      </c>
      <c r="J2886" s="24">
        <f>IF(H2886&lt;600,425+0.773*H2886-1.69/1000*H2886^2+2.22/1000^2*H2886^3,IF(H2886&lt;735,666+13002/(738-H2886),IF(H2886&lt;900,545+17820/(H2886-731),650)))</f>
        <v>1556.5068120414019</v>
      </c>
      <c r="K2886" s="12">
        <f>LambdaP*MassivSS/(dP/1000)/(J2886*RhoA)/(1+I2886/3)*(D2886-H2886)*DeltaT-(EXP(I2886/10)-1)*(D2886-D2885)</f>
        <v>8.4189887886568102E-2</v>
      </c>
      <c r="L2886" s="24">
        <f>L2885+IF(Limit=Oui,MAX(0,O2885),O2885)</f>
        <v>723.39932561527053</v>
      </c>
      <c r="M2886" s="12">
        <f>Cp*RhoP/(N2886*RhoA)*dP/1000*MassivW</f>
        <v>0.1819793862600817</v>
      </c>
      <c r="N2886" s="24">
        <f>IF(L2886&lt;600,425+0.773*L2886-1.69/1000*L2886^2+2.22/1000^2*L2886^3,IF(L2886&lt;735,666+13002/(738-L2886),IF(L2886&lt;900,545+17820/(L2886-731),650)))</f>
        <v>1556.5068120414019</v>
      </c>
      <c r="O2886" s="12">
        <f>LambdaP*MassivW/(dP/1000)/(N2886*RhoA)/(1+M2886/3)*(D2886-L2886)*DeltaT-(EXP(M2886/10)-1)*(D2886-D2885)</f>
        <v>8.4189887886568102E-2</v>
      </c>
      <c r="P2886" s="24">
        <f>P2885+IF(Limit=Oui,MAX(0,S2885),S2885)</f>
        <v>723.39932561527053</v>
      </c>
      <c r="Q2886" s="12">
        <f>Cp*RhoP/(R2886*RhoA)*dP/1000*MassivSI</f>
        <v>0.1819793862600817</v>
      </c>
      <c r="R2886" s="24">
        <f>IF(P2886&lt;600,425+0.773*P2886-1.69/1000*P2886^2+2.22/1000^2*P2886^3,IF(P2886&lt;735,666+13002/(738-P2886),IF(P2886&lt;900,545+17820/(P2886-731),650)))</f>
        <v>1556.5068120414019</v>
      </c>
      <c r="S2886" s="12">
        <f>LambdaP*MassivSI/(dP/1000)/(R2886*RhoA)/(1+Q2886/3)*(D2886-P2886)*DeltaT-(EXP(Q2886/10)-1)*(D2886-D2885)</f>
        <v>8.4189887886568102E-2</v>
      </c>
    </row>
    <row r="2887" spans="2:19" x14ac:dyDescent="0.25">
      <c r="B2887" s="3">
        <f t="shared" si="176"/>
        <v>14345</v>
      </c>
      <c r="C2887" s="14">
        <f t="shared" si="177"/>
        <v>239.08333333333334</v>
      </c>
      <c r="D2887" s="11">
        <f t="shared" si="178"/>
        <v>1152.2438707910451</v>
      </c>
      <c r="E2887" s="11">
        <f t="shared" si="179"/>
        <v>723.48351550315715</v>
      </c>
      <c r="F2887" s="11">
        <f>L2887</f>
        <v>723.48351550315715</v>
      </c>
      <c r="G2887" s="11">
        <f>P2887</f>
        <v>723.48351550315715</v>
      </c>
      <c r="H2887" s="24">
        <f>H2886+IF(Limit=Oui,MAX(0,K2886),K2886)</f>
        <v>723.48351550315715</v>
      </c>
      <c r="I2887" s="12">
        <f>Cp*RhoP/(J2887*RhoA)*dP/1000*MassivSS</f>
        <v>0.18137756398019525</v>
      </c>
      <c r="J2887" s="24">
        <f>IF(H2887&lt;600,425+0.773*H2887-1.69/1000*H2887^2+2.22/1000^2*H2887^3,IF(H2887&lt;735,666+13002/(738-H2887),IF(H2887&lt;900,545+17820/(H2887-731),650)))</f>
        <v>1561.6714005259173</v>
      </c>
      <c r="K2887" s="12">
        <f>LambdaP*MassivSS/(dP/1000)/(J2887*RhoA)/(1+I2887/3)*(D2887-H2887)*DeltaT-(EXP(I2887/10)-1)*(D2887-D2886)</f>
        <v>8.3921549133065293E-2</v>
      </c>
      <c r="L2887" s="24">
        <f>L2886+IF(Limit=Oui,MAX(0,O2886),O2886)</f>
        <v>723.48351550315715</v>
      </c>
      <c r="M2887" s="12">
        <f>Cp*RhoP/(N2887*RhoA)*dP/1000*MassivW</f>
        <v>0.18137756398019525</v>
      </c>
      <c r="N2887" s="24">
        <f>IF(L2887&lt;600,425+0.773*L2887-1.69/1000*L2887^2+2.22/1000^2*L2887^3,IF(L2887&lt;735,666+13002/(738-L2887),IF(L2887&lt;900,545+17820/(L2887-731),650)))</f>
        <v>1561.6714005259173</v>
      </c>
      <c r="O2887" s="12">
        <f>LambdaP*MassivW/(dP/1000)/(N2887*RhoA)/(1+M2887/3)*(D2887-L2887)*DeltaT-(EXP(M2887/10)-1)*(D2887-D2886)</f>
        <v>8.3921549133065293E-2</v>
      </c>
      <c r="P2887" s="24">
        <f>P2886+IF(Limit=Oui,MAX(0,S2886),S2886)</f>
        <v>723.48351550315715</v>
      </c>
      <c r="Q2887" s="12">
        <f>Cp*RhoP/(R2887*RhoA)*dP/1000*MassivSI</f>
        <v>0.18137756398019525</v>
      </c>
      <c r="R2887" s="24">
        <f>IF(P2887&lt;600,425+0.773*P2887-1.69/1000*P2887^2+2.22/1000^2*P2887^3,IF(P2887&lt;735,666+13002/(738-P2887),IF(P2887&lt;900,545+17820/(P2887-731),650)))</f>
        <v>1561.6714005259173</v>
      </c>
      <c r="S2887" s="12">
        <f>LambdaP*MassivSI/(dP/1000)/(R2887*RhoA)/(1+Q2887/3)*(D2887-P2887)*DeltaT-(EXP(Q2887/10)-1)*(D2887-D2886)</f>
        <v>8.3921549133065293E-2</v>
      </c>
    </row>
    <row r="2888" spans="2:19" x14ac:dyDescent="0.25">
      <c r="B2888" s="3">
        <f t="shared" si="176"/>
        <v>14350</v>
      </c>
      <c r="C2888" s="14">
        <f t="shared" si="177"/>
        <v>239.16666666666666</v>
      </c>
      <c r="D2888" s="11">
        <f t="shared" si="178"/>
        <v>1152.2960587387188</v>
      </c>
      <c r="E2888" s="11">
        <f t="shared" si="179"/>
        <v>723.56743705229019</v>
      </c>
      <c r="F2888" s="11">
        <f>L2888</f>
        <v>723.56743705229019</v>
      </c>
      <c r="G2888" s="11">
        <f>P2888</f>
        <v>723.56743705229019</v>
      </c>
      <c r="H2888" s="24">
        <f>H2887+IF(Limit=Oui,MAX(0,K2887),K2887)</f>
        <v>723.56743705229019</v>
      </c>
      <c r="I2888" s="12">
        <f>Cp*RhoP/(J2888*RhoA)*dP/1000*MassivSS</f>
        <v>0.18077468976900737</v>
      </c>
      <c r="J2888" s="24">
        <f>IF(H2888&lt;600,425+0.773*H2888-1.69/1000*H2888^2+2.22/1000^2*H2888^3,IF(H2888&lt;735,666+13002/(738-H2888),IF(H2888&lt;900,545+17820/(H2888-731),650)))</f>
        <v>1566.8794936219683</v>
      </c>
      <c r="K2888" s="12">
        <f>LambdaP*MassivSS/(dP/1000)/(J2888*RhoA)/(1+I2888/3)*(D2888-H2888)*DeltaT-(EXP(I2888/10)-1)*(D2888-D2887)</f>
        <v>8.3652737489202739E-2</v>
      </c>
      <c r="L2888" s="24">
        <f>L2887+IF(Limit=Oui,MAX(0,O2887),O2887)</f>
        <v>723.56743705229019</v>
      </c>
      <c r="M2888" s="12">
        <f>Cp*RhoP/(N2888*RhoA)*dP/1000*MassivW</f>
        <v>0.18077468976900737</v>
      </c>
      <c r="N2888" s="24">
        <f>IF(L2888&lt;600,425+0.773*L2888-1.69/1000*L2888^2+2.22/1000^2*L2888^3,IF(L2888&lt;735,666+13002/(738-L2888),IF(L2888&lt;900,545+17820/(L2888-731),650)))</f>
        <v>1566.8794936219683</v>
      </c>
      <c r="O2888" s="12">
        <f>LambdaP*MassivW/(dP/1000)/(N2888*RhoA)/(1+M2888/3)*(D2888-L2888)*DeltaT-(EXP(M2888/10)-1)*(D2888-D2887)</f>
        <v>8.3652737489202739E-2</v>
      </c>
      <c r="P2888" s="24">
        <f>P2887+IF(Limit=Oui,MAX(0,S2887),S2887)</f>
        <v>723.56743705229019</v>
      </c>
      <c r="Q2888" s="12">
        <f>Cp*RhoP/(R2888*RhoA)*dP/1000*MassivSI</f>
        <v>0.18077468976900737</v>
      </c>
      <c r="R2888" s="24">
        <f>IF(P2888&lt;600,425+0.773*P2888-1.69/1000*P2888^2+2.22/1000^2*P2888^3,IF(P2888&lt;735,666+13002/(738-P2888),IF(P2888&lt;900,545+17820/(P2888-731),650)))</f>
        <v>1566.8794936219683</v>
      </c>
      <c r="S2888" s="12">
        <f>LambdaP*MassivSI/(dP/1000)/(R2888*RhoA)/(1+Q2888/3)*(D2888-P2888)*DeltaT-(EXP(Q2888/10)-1)*(D2888-D2887)</f>
        <v>8.3652737489202739E-2</v>
      </c>
    </row>
    <row r="2889" spans="2:19" x14ac:dyDescent="0.25">
      <c r="B2889" s="3">
        <f t="shared" si="176"/>
        <v>14355</v>
      </c>
      <c r="C2889" s="14">
        <f t="shared" si="177"/>
        <v>239.25</v>
      </c>
      <c r="D2889" s="11">
        <f t="shared" si="178"/>
        <v>1152.3482285151013</v>
      </c>
      <c r="E2889" s="11">
        <f t="shared" si="179"/>
        <v>723.65108978977935</v>
      </c>
      <c r="F2889" s="11">
        <f>L2889</f>
        <v>723.65108978977935</v>
      </c>
      <c r="G2889" s="11">
        <f>P2889</f>
        <v>723.65108978977935</v>
      </c>
      <c r="H2889" s="24">
        <f>H2888+IF(Limit=Oui,MAX(0,K2888),K2888)</f>
        <v>723.65108978977935</v>
      </c>
      <c r="I2889" s="12">
        <f>Cp*RhoP/(J2889*RhoA)*dP/1000*MassivSS</f>
        <v>0.18017077355834876</v>
      </c>
      <c r="J2889" s="24">
        <f>IF(H2889&lt;600,425+0.773*H2889-1.69/1000*H2889^2+2.22/1000^2*H2889^3,IF(H2889&lt;735,666+13002/(738-H2889),IF(H2889&lt;900,545+17820/(H2889-731),650)))</f>
        <v>1572.1315326050856</v>
      </c>
      <c r="K2889" s="12">
        <f>LambdaP*MassivSS/(dP/1000)/(J2889*RhoA)/(1+I2889/3)*(D2889-H2889)*DeltaT-(EXP(I2889/10)-1)*(D2889-D2888)</f>
        <v>8.3383456453523269E-2</v>
      </c>
      <c r="L2889" s="24">
        <f>L2888+IF(Limit=Oui,MAX(0,O2888),O2888)</f>
        <v>723.65108978977935</v>
      </c>
      <c r="M2889" s="12">
        <f>Cp*RhoP/(N2889*RhoA)*dP/1000*MassivW</f>
        <v>0.18017077355834876</v>
      </c>
      <c r="N2889" s="24">
        <f>IF(L2889&lt;600,425+0.773*L2889-1.69/1000*L2889^2+2.22/1000^2*L2889^3,IF(L2889&lt;735,666+13002/(738-L2889),IF(L2889&lt;900,545+17820/(L2889-731),650)))</f>
        <v>1572.1315326050856</v>
      </c>
      <c r="O2889" s="12">
        <f>LambdaP*MassivW/(dP/1000)/(N2889*RhoA)/(1+M2889/3)*(D2889-L2889)*DeltaT-(EXP(M2889/10)-1)*(D2889-D2888)</f>
        <v>8.3383456453523269E-2</v>
      </c>
      <c r="P2889" s="24">
        <f>P2888+IF(Limit=Oui,MAX(0,S2888),S2888)</f>
        <v>723.65108978977935</v>
      </c>
      <c r="Q2889" s="12">
        <f>Cp*RhoP/(R2889*RhoA)*dP/1000*MassivSI</f>
        <v>0.18017077355834876</v>
      </c>
      <c r="R2889" s="24">
        <f>IF(P2889&lt;600,425+0.773*P2889-1.69/1000*P2889^2+2.22/1000^2*P2889^3,IF(P2889&lt;735,666+13002/(738-P2889),IF(P2889&lt;900,545+17820/(P2889-731),650)))</f>
        <v>1572.1315326050856</v>
      </c>
      <c r="S2889" s="12">
        <f>LambdaP*MassivSI/(dP/1000)/(R2889*RhoA)/(1+Q2889/3)*(D2889-P2889)*DeltaT-(EXP(Q2889/10)-1)*(D2889-D2888)</f>
        <v>8.3383456453523269E-2</v>
      </c>
    </row>
    <row r="2890" spans="2:19" x14ac:dyDescent="0.25">
      <c r="B2890" s="3">
        <f t="shared" si="176"/>
        <v>14360</v>
      </c>
      <c r="C2890" s="14">
        <f t="shared" si="177"/>
        <v>239.33333333333334</v>
      </c>
      <c r="D2890" s="11">
        <f t="shared" si="178"/>
        <v>1152.400380132842</v>
      </c>
      <c r="E2890" s="11">
        <f t="shared" si="179"/>
        <v>723.73447324623282</v>
      </c>
      <c r="F2890" s="11">
        <f>L2890</f>
        <v>723.73447324623282</v>
      </c>
      <c r="G2890" s="11">
        <f>P2890</f>
        <v>723.73447324623282</v>
      </c>
      <c r="H2890" s="24">
        <f>H2889+IF(Limit=Oui,MAX(0,K2889),K2889)</f>
        <v>723.73447324623282</v>
      </c>
      <c r="I2890" s="12">
        <f>Cp*RhoP/(J2890*RhoA)*dP/1000*MassivSS</f>
        <v>0.17956582543664085</v>
      </c>
      <c r="J2890" s="24">
        <f>IF(H2890&lt;600,425+0.773*H2890-1.69/1000*H2890^2+2.22/1000^2*H2890^3,IF(H2890&lt;735,666+13002/(738-H2890),IF(H2890&lt;900,545+17820/(H2890-731),650)))</f>
        <v>1577.4279636793985</v>
      </c>
      <c r="K2890" s="12">
        <f>LambdaP*MassivSS/(dP/1000)/(J2890*RhoA)/(1+I2890/3)*(D2890-H2890)*DeltaT-(EXP(I2890/10)-1)*(D2890-D2889)</f>
        <v>8.3113709593150814E-2</v>
      </c>
      <c r="L2890" s="24">
        <f>L2889+IF(Limit=Oui,MAX(0,O2889),O2889)</f>
        <v>723.73447324623282</v>
      </c>
      <c r="M2890" s="12">
        <f>Cp*RhoP/(N2890*RhoA)*dP/1000*MassivW</f>
        <v>0.17956582543664085</v>
      </c>
      <c r="N2890" s="24">
        <f>IF(L2890&lt;600,425+0.773*L2890-1.69/1000*L2890^2+2.22/1000^2*L2890^3,IF(L2890&lt;735,666+13002/(738-L2890),IF(L2890&lt;900,545+17820/(L2890-731),650)))</f>
        <v>1577.4279636793985</v>
      </c>
      <c r="O2890" s="12">
        <f>LambdaP*MassivW/(dP/1000)/(N2890*RhoA)/(1+M2890/3)*(D2890-L2890)*DeltaT-(EXP(M2890/10)-1)*(D2890-D2889)</f>
        <v>8.3113709593150814E-2</v>
      </c>
      <c r="P2890" s="24">
        <f>P2889+IF(Limit=Oui,MAX(0,S2889),S2889)</f>
        <v>723.73447324623282</v>
      </c>
      <c r="Q2890" s="12">
        <f>Cp*RhoP/(R2890*RhoA)*dP/1000*MassivSI</f>
        <v>0.17956582543664085</v>
      </c>
      <c r="R2890" s="24">
        <f>IF(P2890&lt;600,425+0.773*P2890-1.69/1000*P2890^2+2.22/1000^2*P2890^3,IF(P2890&lt;735,666+13002/(738-P2890),IF(P2890&lt;900,545+17820/(P2890-731),650)))</f>
        <v>1577.4279636793985</v>
      </c>
      <c r="S2890" s="12">
        <f>LambdaP*MassivSI/(dP/1000)/(R2890*RhoA)/(1+Q2890/3)*(D2890-P2890)*DeltaT-(EXP(Q2890/10)-1)*(D2890-D2889)</f>
        <v>8.3113709593150814E-2</v>
      </c>
    </row>
    <row r="2891" spans="2:19" x14ac:dyDescent="0.25">
      <c r="B2891" s="3">
        <f t="shared" si="176"/>
        <v>14365</v>
      </c>
      <c r="C2891" s="14">
        <f t="shared" si="177"/>
        <v>239.41666666666666</v>
      </c>
      <c r="D2891" s="11">
        <f t="shared" si="178"/>
        <v>1152.4525136045777</v>
      </c>
      <c r="E2891" s="11">
        <f t="shared" si="179"/>
        <v>723.81758695582596</v>
      </c>
      <c r="F2891" s="11">
        <f>L2891</f>
        <v>723.81758695582596</v>
      </c>
      <c r="G2891" s="11">
        <f>P2891</f>
        <v>723.81758695582596</v>
      </c>
      <c r="H2891" s="24">
        <f>H2890+IF(Limit=Oui,MAX(0,K2890),K2890)</f>
        <v>723.81758695582596</v>
      </c>
      <c r="I2891" s="12">
        <f>Cp*RhoP/(J2891*RhoA)*dP/1000*MassivSS</f>
        <v>0.17895985564936231</v>
      </c>
      <c r="J2891" s="24">
        <f>IF(H2891&lt;600,425+0.773*H2891-1.69/1000*H2891^2+2.22/1000^2*H2891^3,IF(H2891&lt;735,666+13002/(738-H2891),IF(H2891&lt;900,545+17820/(H2891-731),650)))</f>
        <v>1582.7692380346418</v>
      </c>
      <c r="K2891" s="12">
        <f>LambdaP*MassivSS/(dP/1000)/(J2891*RhoA)/(1+I2891/3)*(D2891-H2891)*DeltaT-(EXP(I2891/10)-1)*(D2891-D2890)</f>
        <v>8.2843500544095089E-2</v>
      </c>
      <c r="L2891" s="24">
        <f>L2890+IF(Limit=Oui,MAX(0,O2890),O2890)</f>
        <v>723.81758695582596</v>
      </c>
      <c r="M2891" s="12">
        <f>Cp*RhoP/(N2891*RhoA)*dP/1000*MassivW</f>
        <v>0.17895985564936231</v>
      </c>
      <c r="N2891" s="24">
        <f>IF(L2891&lt;600,425+0.773*L2891-1.69/1000*L2891^2+2.22/1000^2*L2891^3,IF(L2891&lt;735,666+13002/(738-L2891),IF(L2891&lt;900,545+17820/(L2891-731),650)))</f>
        <v>1582.7692380346418</v>
      </c>
      <c r="O2891" s="12">
        <f>LambdaP*MassivW/(dP/1000)/(N2891*RhoA)/(1+M2891/3)*(D2891-L2891)*DeltaT-(EXP(M2891/10)-1)*(D2891-D2890)</f>
        <v>8.2843500544095089E-2</v>
      </c>
      <c r="P2891" s="24">
        <f>P2890+IF(Limit=Oui,MAX(0,S2890),S2890)</f>
        <v>723.81758695582596</v>
      </c>
      <c r="Q2891" s="12">
        <f>Cp*RhoP/(R2891*RhoA)*dP/1000*MassivSI</f>
        <v>0.17895985564936231</v>
      </c>
      <c r="R2891" s="24">
        <f>IF(P2891&lt;600,425+0.773*P2891-1.69/1000*P2891^2+2.22/1000^2*P2891^3,IF(P2891&lt;735,666+13002/(738-P2891),IF(P2891&lt;900,545+17820/(P2891-731),650)))</f>
        <v>1582.7692380346418</v>
      </c>
      <c r="S2891" s="12">
        <f>LambdaP*MassivSI/(dP/1000)/(R2891*RhoA)/(1+Q2891/3)*(D2891-P2891)*DeltaT-(EXP(Q2891/10)-1)*(D2891-D2890)</f>
        <v>8.2843500544095089E-2</v>
      </c>
    </row>
    <row r="2892" spans="2:19" x14ac:dyDescent="0.25">
      <c r="B2892" s="3">
        <f t="shared" si="176"/>
        <v>14370</v>
      </c>
      <c r="C2892" s="14">
        <f t="shared" si="177"/>
        <v>239.5</v>
      </c>
      <c r="D2892" s="11">
        <f t="shared" si="178"/>
        <v>1152.5046289429315</v>
      </c>
      <c r="E2892" s="11">
        <f t="shared" si="179"/>
        <v>723.90043045637003</v>
      </c>
      <c r="F2892" s="11">
        <f>L2892</f>
        <v>723.90043045637003</v>
      </c>
      <c r="G2892" s="11">
        <f>P2892</f>
        <v>723.90043045637003</v>
      </c>
      <c r="H2892" s="24">
        <f>H2891+IF(Limit=Oui,MAX(0,K2891),K2891)</f>
        <v>723.90043045637003</v>
      </c>
      <c r="I2892" s="12">
        <f>Cp*RhoP/(J2892*RhoA)*dP/1000*MassivSS</f>
        <v>0.17835287459949212</v>
      </c>
      <c r="J2892" s="24">
        <f>IF(H2892&lt;600,425+0.773*H2892-1.69/1000*H2892^2+2.22/1000^2*H2892^3,IF(H2892&lt;735,666+13002/(738-H2892),IF(H2892&lt;900,545+17820/(H2892-731),650)))</f>
        <v>1588.1558119037868</v>
      </c>
      <c r="K2892" s="12">
        <f>LambdaP*MassivSS/(dP/1000)/(J2892*RhoA)/(1+I2892/3)*(D2892-H2892)*DeltaT-(EXP(I2892/10)-1)*(D2892-D2891)</f>
        <v>8.2572833011638619E-2</v>
      </c>
      <c r="L2892" s="24">
        <f>L2891+IF(Limit=Oui,MAX(0,O2891),O2891)</f>
        <v>723.90043045637003</v>
      </c>
      <c r="M2892" s="12">
        <f>Cp*RhoP/(N2892*RhoA)*dP/1000*MassivW</f>
        <v>0.17835287459949212</v>
      </c>
      <c r="N2892" s="24">
        <f>IF(L2892&lt;600,425+0.773*L2892-1.69/1000*L2892^2+2.22/1000^2*L2892^3,IF(L2892&lt;735,666+13002/(738-L2892),IF(L2892&lt;900,545+17820/(L2892-731),650)))</f>
        <v>1588.1558119037868</v>
      </c>
      <c r="O2892" s="12">
        <f>LambdaP*MassivW/(dP/1000)/(N2892*RhoA)/(1+M2892/3)*(D2892-L2892)*DeltaT-(EXP(M2892/10)-1)*(D2892-D2891)</f>
        <v>8.2572833011638619E-2</v>
      </c>
      <c r="P2892" s="24">
        <f>P2891+IF(Limit=Oui,MAX(0,S2891),S2891)</f>
        <v>723.90043045637003</v>
      </c>
      <c r="Q2892" s="12">
        <f>Cp*RhoP/(R2892*RhoA)*dP/1000*MassivSI</f>
        <v>0.17835287459949212</v>
      </c>
      <c r="R2892" s="24">
        <f>IF(P2892&lt;600,425+0.773*P2892-1.69/1000*P2892^2+2.22/1000^2*P2892^3,IF(P2892&lt;735,666+13002/(738-P2892),IF(P2892&lt;900,545+17820/(P2892-731),650)))</f>
        <v>1588.1558119037868</v>
      </c>
      <c r="S2892" s="12">
        <f>LambdaP*MassivSI/(dP/1000)/(R2892*RhoA)/(1+Q2892/3)*(D2892-P2892)*DeltaT-(EXP(Q2892/10)-1)*(D2892-D2891)</f>
        <v>8.2572833011638619E-2</v>
      </c>
    </row>
    <row r="2893" spans="2:19" x14ac:dyDescent="0.25">
      <c r="B2893" s="3">
        <f t="shared" si="176"/>
        <v>14375</v>
      </c>
      <c r="C2893" s="14">
        <f t="shared" si="177"/>
        <v>239.58333333333334</v>
      </c>
      <c r="D2893" s="11">
        <f t="shared" si="178"/>
        <v>1152.5567261605136</v>
      </c>
      <c r="E2893" s="11">
        <f t="shared" si="179"/>
        <v>723.98300328938171</v>
      </c>
      <c r="F2893" s="11">
        <f>L2893</f>
        <v>723.98300328938171</v>
      </c>
      <c r="G2893" s="11">
        <f>P2893</f>
        <v>723.98300328938171</v>
      </c>
      <c r="H2893" s="24">
        <f>H2892+IF(Limit=Oui,MAX(0,K2892),K2892)</f>
        <v>723.98300328938171</v>
      </c>
      <c r="I2893" s="12">
        <f>Cp*RhoP/(J2893*RhoA)*dP/1000*MassivSS</f>
        <v>0.17774489284792191</v>
      </c>
      <c r="J2893" s="24">
        <f>IF(H2893&lt;600,425+0.773*H2893-1.69/1000*H2893^2+2.22/1000^2*H2893^3,IF(H2893&lt;735,666+13002/(738-H2893),IF(H2893&lt;900,545+17820/(H2893-731),650)))</f>
        <v>1593.5881466213518</v>
      </c>
      <c r="K2893" s="12">
        <f>LambdaP*MassivSS/(dP/1000)/(J2893*RhoA)/(1+I2893/3)*(D2893-H2893)*DeltaT-(EXP(I2893/10)-1)*(D2893-D2892)</f>
        <v>8.2301710770647074E-2</v>
      </c>
      <c r="L2893" s="24">
        <f>L2892+IF(Limit=Oui,MAX(0,O2892),O2892)</f>
        <v>723.98300328938171</v>
      </c>
      <c r="M2893" s="12">
        <f>Cp*RhoP/(N2893*RhoA)*dP/1000*MassivW</f>
        <v>0.17774489284792191</v>
      </c>
      <c r="N2893" s="24">
        <f>IF(L2893&lt;600,425+0.773*L2893-1.69/1000*L2893^2+2.22/1000^2*L2893^3,IF(L2893&lt;735,666+13002/(738-L2893),IF(L2893&lt;900,545+17820/(L2893-731),650)))</f>
        <v>1593.5881466213518</v>
      </c>
      <c r="O2893" s="12">
        <f>LambdaP*MassivW/(dP/1000)/(N2893*RhoA)/(1+M2893/3)*(D2893-L2893)*DeltaT-(EXP(M2893/10)-1)*(D2893-D2892)</f>
        <v>8.2301710770647074E-2</v>
      </c>
      <c r="P2893" s="24">
        <f>P2892+IF(Limit=Oui,MAX(0,S2892),S2892)</f>
        <v>723.98300328938171</v>
      </c>
      <c r="Q2893" s="12">
        <f>Cp*RhoP/(R2893*RhoA)*dP/1000*MassivSI</f>
        <v>0.17774489284792191</v>
      </c>
      <c r="R2893" s="24">
        <f>IF(P2893&lt;600,425+0.773*P2893-1.69/1000*P2893^2+2.22/1000^2*P2893^3,IF(P2893&lt;735,666+13002/(738-P2893),IF(P2893&lt;900,545+17820/(P2893-731),650)))</f>
        <v>1593.5881466213518</v>
      </c>
      <c r="S2893" s="12">
        <f>LambdaP*MassivSI/(dP/1000)/(R2893*RhoA)/(1+Q2893/3)*(D2893-P2893)*DeltaT-(EXP(Q2893/10)-1)*(D2893-D2892)</f>
        <v>8.2301710770647074E-2</v>
      </c>
    </row>
    <row r="2894" spans="2:19" x14ac:dyDescent="0.25">
      <c r="B2894" s="3">
        <f t="shared" si="176"/>
        <v>14380</v>
      </c>
      <c r="C2894" s="14">
        <f t="shared" si="177"/>
        <v>239.66666666666666</v>
      </c>
      <c r="D2894" s="11">
        <f t="shared" si="178"/>
        <v>1152.608805269921</v>
      </c>
      <c r="E2894" s="11">
        <f t="shared" si="179"/>
        <v>724.06530500015231</v>
      </c>
      <c r="F2894" s="11">
        <f>L2894</f>
        <v>724.06530500015231</v>
      </c>
      <c r="G2894" s="11">
        <f>P2894</f>
        <v>724.06530500015231</v>
      </c>
      <c r="H2894" s="24">
        <f>H2893+IF(Limit=Oui,MAX(0,K2893),K2893)</f>
        <v>724.06530500015231</v>
      </c>
      <c r="I2894" s="12">
        <f>Cp*RhoP/(J2894*RhoA)*dP/1000*MassivSS</f>
        <v>0.1771359211138461</v>
      </c>
      <c r="J2894" s="24">
        <f>IF(H2894&lt;600,425+0.773*H2894-1.69/1000*H2894^2+2.22/1000^2*H2894^3,IF(H2894&lt;735,666+13002/(738-H2894),IF(H2894&lt;900,545+17820/(H2894-731),650)))</f>
        <v>1599.0667086823296</v>
      </c>
      <c r="K2894" s="12">
        <f>LambdaP*MassivSS/(dP/1000)/(J2894*RhoA)/(1+I2894/3)*(D2894-H2894)*DeltaT-(EXP(I2894/10)-1)*(D2894-D2893)</f>
        <v>8.2030137665912842E-2</v>
      </c>
      <c r="L2894" s="24">
        <f>L2893+IF(Limit=Oui,MAX(0,O2893),O2893)</f>
        <v>724.06530500015231</v>
      </c>
      <c r="M2894" s="12">
        <f>Cp*RhoP/(N2894*RhoA)*dP/1000*MassivW</f>
        <v>0.1771359211138461</v>
      </c>
      <c r="N2894" s="24">
        <f>IF(L2894&lt;600,425+0.773*L2894-1.69/1000*L2894^2+2.22/1000^2*L2894^3,IF(L2894&lt;735,666+13002/(738-L2894),IF(L2894&lt;900,545+17820/(L2894-731),650)))</f>
        <v>1599.0667086823296</v>
      </c>
      <c r="O2894" s="12">
        <f>LambdaP*MassivW/(dP/1000)/(N2894*RhoA)/(1+M2894/3)*(D2894-L2894)*DeltaT-(EXP(M2894/10)-1)*(D2894-D2893)</f>
        <v>8.2030137665912842E-2</v>
      </c>
      <c r="P2894" s="24">
        <f>P2893+IF(Limit=Oui,MAX(0,S2893),S2893)</f>
        <v>724.06530500015231</v>
      </c>
      <c r="Q2894" s="12">
        <f>Cp*RhoP/(R2894*RhoA)*dP/1000*MassivSI</f>
        <v>0.1771359211138461</v>
      </c>
      <c r="R2894" s="24">
        <f>IF(P2894&lt;600,425+0.773*P2894-1.69/1000*P2894^2+2.22/1000^2*P2894^3,IF(P2894&lt;735,666+13002/(738-P2894),IF(P2894&lt;900,545+17820/(P2894-731),650)))</f>
        <v>1599.0667086823296</v>
      </c>
      <c r="S2894" s="12">
        <f>LambdaP*MassivSI/(dP/1000)/(R2894*RhoA)/(1+Q2894/3)*(D2894-P2894)*DeltaT-(EXP(Q2894/10)-1)*(D2894-D2893)</f>
        <v>8.2030137665912842E-2</v>
      </c>
    </row>
    <row r="2895" spans="2:19" x14ac:dyDescent="0.25">
      <c r="B2895" s="3">
        <f t="shared" si="176"/>
        <v>14385</v>
      </c>
      <c r="C2895" s="14">
        <f t="shared" si="177"/>
        <v>239.75</v>
      </c>
      <c r="D2895" s="11">
        <f t="shared" si="178"/>
        <v>1152.6608662837375</v>
      </c>
      <c r="E2895" s="11">
        <f t="shared" si="179"/>
        <v>724.14733513781823</v>
      </c>
      <c r="F2895" s="11">
        <f>L2895</f>
        <v>724.14733513781823</v>
      </c>
      <c r="G2895" s="11">
        <f>P2895</f>
        <v>724.14733513781823</v>
      </c>
      <c r="H2895" s="24">
        <f>H2894+IF(Limit=Oui,MAX(0,K2894),K2894)</f>
        <v>724.14733513781823</v>
      </c>
      <c r="I2895" s="12">
        <f>Cp*RhoP/(J2895*RhoA)*dP/1000*MassivSS</f>
        <v>0.17652597027511616</v>
      </c>
      <c r="J2895" s="24">
        <f>IF(H2895&lt;600,425+0.773*H2895-1.69/1000*H2895^2+2.22/1000^2*H2895^3,IF(H2895&lt;735,666+13002/(738-H2895),IF(H2895&lt;900,545+17820/(H2895-731),650)))</f>
        <v>1604.5919698018456</v>
      </c>
      <c r="K2895" s="12">
        <f>LambdaP*MassivSS/(dP/1000)/(J2895*RhoA)/(1+I2895/3)*(D2895-H2895)*DeltaT-(EXP(I2895/10)-1)*(D2895-D2894)</f>
        <v>8.1758117612484041E-2</v>
      </c>
      <c r="L2895" s="24">
        <f>L2894+IF(Limit=Oui,MAX(0,O2894),O2894)</f>
        <v>724.14733513781823</v>
      </c>
      <c r="M2895" s="12">
        <f>Cp*RhoP/(N2895*RhoA)*dP/1000*MassivW</f>
        <v>0.17652597027511616</v>
      </c>
      <c r="N2895" s="24">
        <f>IF(L2895&lt;600,425+0.773*L2895-1.69/1000*L2895^2+2.22/1000^2*L2895^3,IF(L2895&lt;735,666+13002/(738-L2895),IF(L2895&lt;900,545+17820/(L2895-731),650)))</f>
        <v>1604.5919698018456</v>
      </c>
      <c r="O2895" s="12">
        <f>LambdaP*MassivW/(dP/1000)/(N2895*RhoA)/(1+M2895/3)*(D2895-L2895)*DeltaT-(EXP(M2895/10)-1)*(D2895-D2894)</f>
        <v>8.1758117612484041E-2</v>
      </c>
      <c r="P2895" s="24">
        <f>P2894+IF(Limit=Oui,MAX(0,S2894),S2894)</f>
        <v>724.14733513781823</v>
      </c>
      <c r="Q2895" s="12">
        <f>Cp*RhoP/(R2895*RhoA)*dP/1000*MassivSI</f>
        <v>0.17652597027511616</v>
      </c>
      <c r="R2895" s="24">
        <f>IF(P2895&lt;600,425+0.773*P2895-1.69/1000*P2895^2+2.22/1000^2*P2895^3,IF(P2895&lt;735,666+13002/(738-P2895),IF(P2895&lt;900,545+17820/(P2895-731),650)))</f>
        <v>1604.5919698018456</v>
      </c>
      <c r="S2895" s="12">
        <f>LambdaP*MassivSI/(dP/1000)/(R2895*RhoA)/(1+Q2895/3)*(D2895-P2895)*DeltaT-(EXP(Q2895/10)-1)*(D2895-D2894)</f>
        <v>8.1758117612484041E-2</v>
      </c>
    </row>
    <row r="2896" spans="2:19" x14ac:dyDescent="0.25">
      <c r="B2896" s="3">
        <f t="shared" si="176"/>
        <v>14390</v>
      </c>
      <c r="C2896" s="14">
        <f t="shared" si="177"/>
        <v>239.83333333333334</v>
      </c>
      <c r="D2896" s="11">
        <f t="shared" si="178"/>
        <v>1152.7129092145342</v>
      </c>
      <c r="E2896" s="11">
        <f t="shared" si="179"/>
        <v>724.22909325543071</v>
      </c>
      <c r="F2896" s="11">
        <f>L2896</f>
        <v>724.22909325543071</v>
      </c>
      <c r="G2896" s="11">
        <f>P2896</f>
        <v>724.22909325543071</v>
      </c>
      <c r="H2896" s="24">
        <f>H2895+IF(Limit=Oui,MAX(0,K2895),K2895)</f>
        <v>724.22909325543071</v>
      </c>
      <c r="I2896" s="12">
        <f>Cp*RhoP/(J2896*RhoA)*dP/1000*MassivSS</f>
        <v>0.17591505136857469</v>
      </c>
      <c r="J2896" s="24">
        <f>IF(H2896&lt;600,425+0.773*H2896-1.69/1000*H2896^2+2.22/1000^2*H2896^3,IF(H2896&lt;735,666+13002/(738-H2896),IF(H2896&lt;900,545+17820/(H2896-731),650)))</f>
        <v>1610.1644069754147</v>
      </c>
      <c r="K2896" s="12">
        <f>LambdaP*MassivSS/(dP/1000)/(J2896*RhoA)/(1+I2896/3)*(D2896-H2896)*DeltaT-(EXP(I2896/10)-1)*(D2896-D2895)</f>
        <v>8.1485654595939122E-2</v>
      </c>
      <c r="L2896" s="24">
        <f>L2895+IF(Limit=Oui,MAX(0,O2895),O2895)</f>
        <v>724.22909325543071</v>
      </c>
      <c r="M2896" s="12">
        <f>Cp*RhoP/(N2896*RhoA)*dP/1000*MassivW</f>
        <v>0.17591505136857469</v>
      </c>
      <c r="N2896" s="24">
        <f>IF(L2896&lt;600,425+0.773*L2896-1.69/1000*L2896^2+2.22/1000^2*L2896^3,IF(L2896&lt;735,666+13002/(738-L2896),IF(L2896&lt;900,545+17820/(L2896-731),650)))</f>
        <v>1610.1644069754147</v>
      </c>
      <c r="O2896" s="12">
        <f>LambdaP*MassivW/(dP/1000)/(N2896*RhoA)/(1+M2896/3)*(D2896-L2896)*DeltaT-(EXP(M2896/10)-1)*(D2896-D2895)</f>
        <v>8.1485654595939122E-2</v>
      </c>
      <c r="P2896" s="24">
        <f>P2895+IF(Limit=Oui,MAX(0,S2895),S2895)</f>
        <v>724.22909325543071</v>
      </c>
      <c r="Q2896" s="12">
        <f>Cp*RhoP/(R2896*RhoA)*dP/1000*MassivSI</f>
        <v>0.17591505136857469</v>
      </c>
      <c r="R2896" s="24">
        <f>IF(P2896&lt;600,425+0.773*P2896-1.69/1000*P2896^2+2.22/1000^2*P2896^3,IF(P2896&lt;735,666+13002/(738-P2896),IF(P2896&lt;900,545+17820/(P2896-731),650)))</f>
        <v>1610.1644069754147</v>
      </c>
      <c r="S2896" s="12">
        <f>LambdaP*MassivSI/(dP/1000)/(R2896*RhoA)/(1+Q2896/3)*(D2896-P2896)*DeltaT-(EXP(Q2896/10)-1)*(D2896-D2895)</f>
        <v>8.1485654595939122E-2</v>
      </c>
    </row>
    <row r="2897" spans="2:19" x14ac:dyDescent="0.25">
      <c r="B2897" s="3">
        <f t="shared" si="176"/>
        <v>14395</v>
      </c>
      <c r="C2897" s="14">
        <f t="shared" si="177"/>
        <v>239.91666666666666</v>
      </c>
      <c r="D2897" s="11">
        <f t="shared" si="178"/>
        <v>1152.7649340748681</v>
      </c>
      <c r="E2897" s="11">
        <f t="shared" si="179"/>
        <v>724.31057891002661</v>
      </c>
      <c r="F2897" s="11">
        <f>L2897</f>
        <v>724.31057891002661</v>
      </c>
      <c r="G2897" s="11">
        <f>P2897</f>
        <v>724.31057891002661</v>
      </c>
      <c r="H2897" s="24">
        <f>H2896+IF(Limit=Oui,MAX(0,K2896),K2896)</f>
        <v>724.31057891002661</v>
      </c>
      <c r="I2897" s="12">
        <f>Cp*RhoP/(J2897*RhoA)*dP/1000*MassivSS</f>
        <v>0.17530317559035435</v>
      </c>
      <c r="J2897" s="24">
        <f>IF(H2897&lt;600,425+0.773*H2897-1.69/1000*H2897^2+2.22/1000^2*H2897^3,IF(H2897&lt;735,666+13002/(738-H2897),IF(H2897&lt;900,545+17820/(H2897-731),650)))</f>
        <v>1615.7845025399297</v>
      </c>
      <c r="K2897" s="12">
        <f>LambdaP*MassivSS/(dP/1000)/(J2897*RhoA)/(1+I2897/3)*(D2897-H2897)*DeltaT-(EXP(I2897/10)-1)*(D2897-D2896)</f>
        <v>8.1212752672744026E-2</v>
      </c>
      <c r="L2897" s="24">
        <f>L2896+IF(Limit=Oui,MAX(0,O2896),O2896)</f>
        <v>724.31057891002661</v>
      </c>
      <c r="M2897" s="12">
        <f>Cp*RhoP/(N2897*RhoA)*dP/1000*MassivW</f>
        <v>0.17530317559035435</v>
      </c>
      <c r="N2897" s="24">
        <f>IF(L2897&lt;600,425+0.773*L2897-1.69/1000*L2897^2+2.22/1000^2*L2897^3,IF(L2897&lt;735,666+13002/(738-L2897),IF(L2897&lt;900,545+17820/(L2897-731),650)))</f>
        <v>1615.7845025399297</v>
      </c>
      <c r="O2897" s="12">
        <f>LambdaP*MassivW/(dP/1000)/(N2897*RhoA)/(1+M2897/3)*(D2897-L2897)*DeltaT-(EXP(M2897/10)-1)*(D2897-D2896)</f>
        <v>8.1212752672744026E-2</v>
      </c>
      <c r="P2897" s="24">
        <f>P2896+IF(Limit=Oui,MAX(0,S2896),S2896)</f>
        <v>724.31057891002661</v>
      </c>
      <c r="Q2897" s="12">
        <f>Cp*RhoP/(R2897*RhoA)*dP/1000*MassivSI</f>
        <v>0.17530317559035435</v>
      </c>
      <c r="R2897" s="24">
        <f>IF(P2897&lt;600,425+0.773*P2897-1.69/1000*P2897^2+2.22/1000^2*P2897^3,IF(P2897&lt;735,666+13002/(738-P2897),IF(P2897&lt;900,545+17820/(P2897-731),650)))</f>
        <v>1615.7845025399297</v>
      </c>
      <c r="S2897" s="12">
        <f>LambdaP*MassivSI/(dP/1000)/(R2897*RhoA)/(1+Q2897/3)*(D2897-P2897)*DeltaT-(EXP(Q2897/10)-1)*(D2897-D2896)</f>
        <v>8.1212752672744026E-2</v>
      </c>
    </row>
    <row r="2898" spans="2:19" x14ac:dyDescent="0.25">
      <c r="B2898" s="3">
        <f t="shared" si="176"/>
        <v>14400</v>
      </c>
      <c r="C2898" s="14">
        <f t="shared" si="177"/>
        <v>240</v>
      </c>
      <c r="D2898" s="11">
        <f t="shared" si="178"/>
        <v>1152.8169408772842</v>
      </c>
      <c r="E2898" s="11">
        <f t="shared" si="179"/>
        <v>724.39179166269935</v>
      </c>
      <c r="F2898" s="11">
        <f>L2898</f>
        <v>724.39179166269935</v>
      </c>
      <c r="G2898" s="11">
        <f>P2898</f>
        <v>724.39179166269935</v>
      </c>
      <c r="H2898" s="24">
        <f>H2897+IF(Limit=Oui,MAX(0,K2897),K2897)</f>
        <v>724.39179166269935</v>
      </c>
      <c r="I2898" s="12">
        <f>Cp*RhoP/(J2898*RhoA)*dP/1000*MassivSS</f>
        <v>0.17469035429614768</v>
      </c>
      <c r="J2898" s="24">
        <f>IF(H2898&lt;600,425+0.773*H2898-1.69/1000*H2898^2+2.22/1000^2*H2898^3,IF(H2898&lt;735,666+13002/(738-H2898),IF(H2898&lt;900,545+17820/(H2898-731),650)))</f>
        <v>1621.4527442353296</v>
      </c>
      <c r="K2898" s="12">
        <f>LambdaP*MassivSS/(dP/1000)/(J2898*RhoA)/(1+I2898/3)*(D2898-H2898)*DeltaT-(EXP(I2898/10)-1)*(D2898-D2897)</f>
        <v>8.0939415970458006E-2</v>
      </c>
      <c r="L2898" s="24">
        <f>L2897+IF(Limit=Oui,MAX(0,O2897),O2897)</f>
        <v>724.39179166269935</v>
      </c>
      <c r="M2898" s="12">
        <f>Cp*RhoP/(N2898*RhoA)*dP/1000*MassivW</f>
        <v>0.17469035429614768</v>
      </c>
      <c r="N2898" s="24">
        <f>IF(L2898&lt;600,425+0.773*L2898-1.69/1000*L2898^2+2.22/1000^2*L2898^3,IF(L2898&lt;735,666+13002/(738-L2898),IF(L2898&lt;900,545+17820/(L2898-731),650)))</f>
        <v>1621.4527442353296</v>
      </c>
      <c r="O2898" s="12">
        <f>LambdaP*MassivW/(dP/1000)/(N2898*RhoA)/(1+M2898/3)*(D2898-L2898)*DeltaT-(EXP(M2898/10)-1)*(D2898-D2897)</f>
        <v>8.0939415970458006E-2</v>
      </c>
      <c r="P2898" s="24">
        <f>P2897+IF(Limit=Oui,MAX(0,S2897),S2897)</f>
        <v>724.39179166269935</v>
      </c>
      <c r="Q2898" s="12">
        <f>Cp*RhoP/(R2898*RhoA)*dP/1000*MassivSI</f>
        <v>0.17469035429614768</v>
      </c>
      <c r="R2898" s="24">
        <f>IF(P2898&lt;600,425+0.773*P2898-1.69/1000*P2898^2+2.22/1000^2*P2898^3,IF(P2898&lt;735,666+13002/(738-P2898),IF(P2898&lt;900,545+17820/(P2898-731),650)))</f>
        <v>1621.4527442353296</v>
      </c>
      <c r="S2898" s="12">
        <f>LambdaP*MassivSI/(dP/1000)/(R2898*RhoA)/(1+Q2898/3)*(D2898-P2898)*DeltaT-(EXP(Q2898/10)-1)*(D2898-D2897)</f>
        <v>8.0939415970458006E-2</v>
      </c>
    </row>
    <row r="2899" spans="2:19" x14ac:dyDescent="0.25">
      <c r="B2899" s="3">
        <f t="shared" ref="B2899:B2962" si="180">B2898+DeltaT</f>
        <v>14405</v>
      </c>
      <c r="C2899" s="14">
        <f t="shared" ref="C2899:C2962" si="181">B2899/60</f>
        <v>240.08333333333334</v>
      </c>
      <c r="D2899" s="11">
        <f t="shared" ref="D2899:D2962" si="182">20+345*LOG(8*C2899+1,10)</f>
        <v>1152.8689296343141</v>
      </c>
      <c r="E2899" s="11">
        <f t="shared" ref="E2899:E2962" si="183">H2899</f>
        <v>724.47273107866977</v>
      </c>
      <c r="F2899" s="11">
        <f>L2899</f>
        <v>724.47273107866977</v>
      </c>
      <c r="G2899" s="11">
        <f>P2899</f>
        <v>724.47273107866977</v>
      </c>
      <c r="H2899" s="24">
        <f>H2898+IF(Limit=Oui,MAX(0,K2898),K2898)</f>
        <v>724.47273107866977</v>
      </c>
      <c r="I2899" s="12">
        <f>Cp*RhoP/(J2899*RhoA)*dP/1000*MassivSS</f>
        <v>0.17407659900144953</v>
      </c>
      <c r="J2899" s="24">
        <f>IF(H2899&lt;600,425+0.773*H2899-1.69/1000*H2899^2+2.22/1000^2*H2899^3,IF(H2899&lt;735,666+13002/(738-H2899),IF(H2899&lt;900,545+17820/(H2899-731),650)))</f>
        <v>1627.1696252669324</v>
      </c>
      <c r="K2899" s="12">
        <f>LambdaP*MassivSS/(dP/1000)/(J2899*RhoA)/(1+I2899/3)*(D2899-H2899)*DeltaT-(EXP(I2899/10)-1)*(D2899-D2898)</f>
        <v>8.0665648688086261E-2</v>
      </c>
      <c r="L2899" s="24">
        <f>L2898+IF(Limit=Oui,MAX(0,O2898),O2898)</f>
        <v>724.47273107866977</v>
      </c>
      <c r="M2899" s="12">
        <f>Cp*RhoP/(N2899*RhoA)*dP/1000*MassivW</f>
        <v>0.17407659900144953</v>
      </c>
      <c r="N2899" s="24">
        <f>IF(L2899&lt;600,425+0.773*L2899-1.69/1000*L2899^2+2.22/1000^2*L2899^3,IF(L2899&lt;735,666+13002/(738-L2899),IF(L2899&lt;900,545+17820/(L2899-731),650)))</f>
        <v>1627.1696252669324</v>
      </c>
      <c r="O2899" s="12">
        <f>LambdaP*MassivW/(dP/1000)/(N2899*RhoA)/(1+M2899/3)*(D2899-L2899)*DeltaT-(EXP(M2899/10)-1)*(D2899-D2898)</f>
        <v>8.0665648688086261E-2</v>
      </c>
      <c r="P2899" s="24">
        <f>P2898+IF(Limit=Oui,MAX(0,S2898),S2898)</f>
        <v>724.47273107866977</v>
      </c>
      <c r="Q2899" s="12">
        <f>Cp*RhoP/(R2899*RhoA)*dP/1000*MassivSI</f>
        <v>0.17407659900144953</v>
      </c>
      <c r="R2899" s="24">
        <f>IF(P2899&lt;600,425+0.773*P2899-1.69/1000*P2899^2+2.22/1000^2*P2899^3,IF(P2899&lt;735,666+13002/(738-P2899),IF(P2899&lt;900,545+17820/(P2899-731),650)))</f>
        <v>1627.1696252669324</v>
      </c>
      <c r="S2899" s="12">
        <f>LambdaP*MassivSI/(dP/1000)/(R2899*RhoA)/(1+Q2899/3)*(D2899-P2899)*DeltaT-(EXP(Q2899/10)-1)*(D2899-D2898)</f>
        <v>8.0665648688086261E-2</v>
      </c>
    </row>
    <row r="2900" spans="2:19" x14ac:dyDescent="0.25">
      <c r="B2900" s="3">
        <f t="shared" si="180"/>
        <v>14410</v>
      </c>
      <c r="C2900" s="14">
        <f t="shared" si="181"/>
        <v>240.16666666666666</v>
      </c>
      <c r="D2900" s="11">
        <f t="shared" si="182"/>
        <v>1152.920900358476</v>
      </c>
      <c r="E2900" s="11">
        <f t="shared" si="183"/>
        <v>724.55339672735784</v>
      </c>
      <c r="F2900" s="11">
        <f>L2900</f>
        <v>724.55339672735784</v>
      </c>
      <c r="G2900" s="11">
        <f>P2900</f>
        <v>724.55339672735784</v>
      </c>
      <c r="H2900" s="24">
        <f>H2899+IF(Limit=Oui,MAX(0,K2899),K2899)</f>
        <v>724.55339672735784</v>
      </c>
      <c r="I2900" s="12">
        <f>Cp*RhoP/(J2900*RhoA)*dP/1000*MassivSS</f>
        <v>0.17346192138176378</v>
      </c>
      <c r="J2900" s="24">
        <f>IF(H2900&lt;600,425+0.773*H2900-1.69/1000*H2900^2+2.22/1000^2*H2900^3,IF(H2900&lt;735,666+13002/(738-H2900),IF(H2900&lt;900,545+17820/(H2900-731),650)))</f>
        <v>1632.9356443685124</v>
      </c>
      <c r="K2900" s="12">
        <f>LambdaP*MassivSS/(dP/1000)/(J2900*RhoA)/(1+I2900/3)*(D2900-H2900)*DeltaT-(EXP(I2900/10)-1)*(D2900-D2899)</f>
        <v>8.0391455096301481E-2</v>
      </c>
      <c r="L2900" s="24">
        <f>L2899+IF(Limit=Oui,MAX(0,O2899),O2899)</f>
        <v>724.55339672735784</v>
      </c>
      <c r="M2900" s="12">
        <f>Cp*RhoP/(N2900*RhoA)*dP/1000*MassivW</f>
        <v>0.17346192138176378</v>
      </c>
      <c r="N2900" s="24">
        <f>IF(L2900&lt;600,425+0.773*L2900-1.69/1000*L2900^2+2.22/1000^2*L2900^3,IF(L2900&lt;735,666+13002/(738-L2900),IF(L2900&lt;900,545+17820/(L2900-731),650)))</f>
        <v>1632.9356443685124</v>
      </c>
      <c r="O2900" s="12">
        <f>LambdaP*MassivW/(dP/1000)/(N2900*RhoA)/(1+M2900/3)*(D2900-L2900)*DeltaT-(EXP(M2900/10)-1)*(D2900-D2899)</f>
        <v>8.0391455096301481E-2</v>
      </c>
      <c r="P2900" s="24">
        <f>P2899+IF(Limit=Oui,MAX(0,S2899),S2899)</f>
        <v>724.55339672735784</v>
      </c>
      <c r="Q2900" s="12">
        <f>Cp*RhoP/(R2900*RhoA)*dP/1000*MassivSI</f>
        <v>0.17346192138176378</v>
      </c>
      <c r="R2900" s="24">
        <f>IF(P2900&lt;600,425+0.773*P2900-1.69/1000*P2900^2+2.22/1000^2*P2900^3,IF(P2900&lt;735,666+13002/(738-P2900),IF(P2900&lt;900,545+17820/(P2900-731),650)))</f>
        <v>1632.9356443685124</v>
      </c>
      <c r="S2900" s="12">
        <f>LambdaP*MassivSI/(dP/1000)/(R2900*RhoA)/(1+Q2900/3)*(D2900-P2900)*DeltaT-(EXP(Q2900/10)-1)*(D2900-D2899)</f>
        <v>8.0391455096301481E-2</v>
      </c>
    </row>
    <row r="2901" spans="2:19" x14ac:dyDescent="0.25">
      <c r="B2901" s="3">
        <f t="shared" si="180"/>
        <v>14415</v>
      </c>
      <c r="C2901" s="14">
        <f t="shared" si="181"/>
        <v>240.25</v>
      </c>
      <c r="D2901" s="11">
        <f t="shared" si="182"/>
        <v>1152.9728530622754</v>
      </c>
      <c r="E2901" s="11">
        <f t="shared" si="183"/>
        <v>724.63378818245417</v>
      </c>
      <c r="F2901" s="11">
        <f>L2901</f>
        <v>724.63378818245417</v>
      </c>
      <c r="G2901" s="11">
        <f>P2901</f>
        <v>724.63378818245417</v>
      </c>
      <c r="H2901" s="24">
        <f>H2900+IF(Limit=Oui,MAX(0,K2900),K2900)</f>
        <v>724.63378818245417</v>
      </c>
      <c r="I2901" s="12">
        <f>Cp*RhoP/(J2901*RhoA)*dP/1000*MassivSS</f>
        <v>0.1728463332727819</v>
      </c>
      <c r="J2901" s="24">
        <f>IF(H2901&lt;600,425+0.773*H2901-1.69/1000*H2901^2+2.22/1000^2*H2901^3,IF(H2901&lt;735,666+13002/(738-H2901),IF(H2901&lt;900,545+17820/(H2901-731),650)))</f>
        <v>1638.7513058660547</v>
      </c>
      <c r="K2901" s="12">
        <f>LambdaP*MassivSS/(dP/1000)/(J2901*RhoA)/(1+I2901/3)*(D2901-H2901)*DeltaT-(EXP(I2901/10)-1)*(D2901-D2900)</f>
        <v>8.0116839537700019E-2</v>
      </c>
      <c r="L2901" s="24">
        <f>L2900+IF(Limit=Oui,MAX(0,O2900),O2900)</f>
        <v>724.63378818245417</v>
      </c>
      <c r="M2901" s="12">
        <f>Cp*RhoP/(N2901*RhoA)*dP/1000*MassivW</f>
        <v>0.1728463332727819</v>
      </c>
      <c r="N2901" s="24">
        <f>IF(L2901&lt;600,425+0.773*L2901-1.69/1000*L2901^2+2.22/1000^2*L2901^3,IF(L2901&lt;735,666+13002/(738-L2901),IF(L2901&lt;900,545+17820/(L2901-731),650)))</f>
        <v>1638.7513058660547</v>
      </c>
      <c r="O2901" s="12">
        <f>LambdaP*MassivW/(dP/1000)/(N2901*RhoA)/(1+M2901/3)*(D2901-L2901)*DeltaT-(EXP(M2901/10)-1)*(D2901-D2900)</f>
        <v>8.0116839537700019E-2</v>
      </c>
      <c r="P2901" s="24">
        <f>P2900+IF(Limit=Oui,MAX(0,S2900),S2900)</f>
        <v>724.63378818245417</v>
      </c>
      <c r="Q2901" s="12">
        <f>Cp*RhoP/(R2901*RhoA)*dP/1000*MassivSI</f>
        <v>0.1728463332727819</v>
      </c>
      <c r="R2901" s="24">
        <f>IF(P2901&lt;600,425+0.773*P2901-1.69/1000*P2901^2+2.22/1000^2*P2901^3,IF(P2901&lt;735,666+13002/(738-P2901),IF(P2901&lt;900,545+17820/(P2901-731),650)))</f>
        <v>1638.7513058660547</v>
      </c>
      <c r="S2901" s="12">
        <f>LambdaP*MassivSI/(dP/1000)/(R2901*RhoA)/(1+Q2901/3)*(D2901-P2901)*DeltaT-(EXP(Q2901/10)-1)*(D2901-D2900)</f>
        <v>8.0116839537700019E-2</v>
      </c>
    </row>
    <row r="2902" spans="2:19" x14ac:dyDescent="0.25">
      <c r="B2902" s="3">
        <f t="shared" si="180"/>
        <v>14420</v>
      </c>
      <c r="C2902" s="14">
        <f t="shared" si="181"/>
        <v>240.33333333333334</v>
      </c>
      <c r="D2902" s="11">
        <f t="shared" si="182"/>
        <v>1153.0247877582049</v>
      </c>
      <c r="E2902" s="11">
        <f t="shared" si="183"/>
        <v>724.71390502199188</v>
      </c>
      <c r="F2902" s="11">
        <f>L2902</f>
        <v>724.71390502199188</v>
      </c>
      <c r="G2902" s="11">
        <f>P2902</f>
        <v>724.71390502199188</v>
      </c>
      <c r="H2902" s="24">
        <f>H2901+IF(Limit=Oui,MAX(0,K2901),K2901)</f>
        <v>724.71390502199188</v>
      </c>
      <c r="I2902" s="12">
        <f>Cp*RhoP/(J2902*RhoA)*dP/1000*MassivSS</f>
        <v>0.17222984667052876</v>
      </c>
      <c r="J2902" s="24">
        <f>IF(H2902&lt;600,425+0.773*H2902-1.69/1000*H2902^2+2.22/1000^2*H2902^3,IF(H2902&lt;735,666+13002/(738-H2902),IF(H2902&lt;900,545+17820/(H2902-731),650)))</f>
        <v>1644.6171197422289</v>
      </c>
      <c r="K2902" s="12">
        <f>LambdaP*MassivSS/(dP/1000)/(J2902*RhoA)/(1+I2902/3)*(D2902-H2902)*DeltaT-(EXP(I2902/10)-1)*(D2902-D2901)</f>
        <v>7.9841806427036921E-2</v>
      </c>
      <c r="L2902" s="24">
        <f>L2901+IF(Limit=Oui,MAX(0,O2901),O2901)</f>
        <v>724.71390502199188</v>
      </c>
      <c r="M2902" s="12">
        <f>Cp*RhoP/(N2902*RhoA)*dP/1000*MassivW</f>
        <v>0.17222984667052876</v>
      </c>
      <c r="N2902" s="24">
        <f>IF(L2902&lt;600,425+0.773*L2902-1.69/1000*L2902^2+2.22/1000^2*L2902^3,IF(L2902&lt;735,666+13002/(738-L2902),IF(L2902&lt;900,545+17820/(L2902-731),650)))</f>
        <v>1644.6171197422289</v>
      </c>
      <c r="O2902" s="12">
        <f>LambdaP*MassivW/(dP/1000)/(N2902*RhoA)/(1+M2902/3)*(D2902-L2902)*DeltaT-(EXP(M2902/10)-1)*(D2902-D2901)</f>
        <v>7.9841806427036921E-2</v>
      </c>
      <c r="P2902" s="24">
        <f>P2901+IF(Limit=Oui,MAX(0,S2901),S2901)</f>
        <v>724.71390502199188</v>
      </c>
      <c r="Q2902" s="12">
        <f>Cp*RhoP/(R2902*RhoA)*dP/1000*MassivSI</f>
        <v>0.17222984667052876</v>
      </c>
      <c r="R2902" s="24">
        <f>IF(P2902&lt;600,425+0.773*P2902-1.69/1000*P2902^2+2.22/1000^2*P2902^3,IF(P2902&lt;735,666+13002/(738-P2902),IF(P2902&lt;900,545+17820/(P2902-731),650)))</f>
        <v>1644.6171197422289</v>
      </c>
      <c r="S2902" s="12">
        <f>LambdaP*MassivSI/(dP/1000)/(R2902*RhoA)/(1+Q2902/3)*(D2902-P2902)*DeltaT-(EXP(Q2902/10)-1)*(D2902-D2901)</f>
        <v>7.9841806427036921E-2</v>
      </c>
    </row>
    <row r="2903" spans="2:19" x14ac:dyDescent="0.25">
      <c r="B2903" s="3">
        <f t="shared" si="180"/>
        <v>14425</v>
      </c>
      <c r="C2903" s="14">
        <f t="shared" si="181"/>
        <v>240.41666666666666</v>
      </c>
      <c r="D2903" s="11">
        <f t="shared" si="182"/>
        <v>1153.0767044587442</v>
      </c>
      <c r="E2903" s="11">
        <f t="shared" si="183"/>
        <v>724.79374682841888</v>
      </c>
      <c r="F2903" s="11">
        <f>L2903</f>
        <v>724.79374682841888</v>
      </c>
      <c r="G2903" s="11">
        <f>P2903</f>
        <v>724.79374682841888</v>
      </c>
      <c r="H2903" s="24">
        <f>H2902+IF(Limit=Oui,MAX(0,K2902),K2902)</f>
        <v>724.79374682841888</v>
      </c>
      <c r="I2903" s="12">
        <f>Cp*RhoP/(J2903*RhoA)*dP/1000*MassivSS</f>
        <v>0.17161247373147334</v>
      </c>
      <c r="J2903" s="24">
        <f>IF(H2903&lt;600,425+0.773*H2903-1.69/1000*H2903^2+2.22/1000^2*H2903^3,IF(H2903&lt;735,666+13002/(738-H2903),IF(H2903&lt;900,545+17820/(H2903-731),650)))</f>
        <v>1650.5336017016043</v>
      </c>
      <c r="K2903" s="12">
        <f>LambdaP*MassivSS/(dP/1000)/(J2903*RhoA)/(1+I2903/3)*(D2903-H2903)*DeltaT-(EXP(I2903/10)-1)*(D2903-D2902)</f>
        <v>7.9566360251471416E-2</v>
      </c>
      <c r="L2903" s="24">
        <f>L2902+IF(Limit=Oui,MAX(0,O2902),O2902)</f>
        <v>724.79374682841888</v>
      </c>
      <c r="M2903" s="12">
        <f>Cp*RhoP/(N2903*RhoA)*dP/1000*MassivW</f>
        <v>0.17161247373147334</v>
      </c>
      <c r="N2903" s="24">
        <f>IF(L2903&lt;600,425+0.773*L2903-1.69/1000*L2903^2+2.22/1000^2*L2903^3,IF(L2903&lt;735,666+13002/(738-L2903),IF(L2903&lt;900,545+17820/(L2903-731),650)))</f>
        <v>1650.5336017016043</v>
      </c>
      <c r="O2903" s="12">
        <f>LambdaP*MassivW/(dP/1000)/(N2903*RhoA)/(1+M2903/3)*(D2903-L2903)*DeltaT-(EXP(M2903/10)-1)*(D2903-D2902)</f>
        <v>7.9566360251471416E-2</v>
      </c>
      <c r="P2903" s="24">
        <f>P2902+IF(Limit=Oui,MAX(0,S2902),S2902)</f>
        <v>724.79374682841888</v>
      </c>
      <c r="Q2903" s="12">
        <f>Cp*RhoP/(R2903*RhoA)*dP/1000*MassivSI</f>
        <v>0.17161247373147334</v>
      </c>
      <c r="R2903" s="24">
        <f>IF(P2903&lt;600,425+0.773*P2903-1.69/1000*P2903^2+2.22/1000^2*P2903^3,IF(P2903&lt;735,666+13002/(738-P2903),IF(P2903&lt;900,545+17820/(P2903-731),650)))</f>
        <v>1650.5336017016043</v>
      </c>
      <c r="S2903" s="12">
        <f>LambdaP*MassivSI/(dP/1000)/(R2903*RhoA)/(1+Q2903/3)*(D2903-P2903)*DeltaT-(EXP(Q2903/10)-1)*(D2903-D2902)</f>
        <v>7.9566360251471416E-2</v>
      </c>
    </row>
    <row r="2904" spans="2:19" x14ac:dyDescent="0.25">
      <c r="B2904" s="3">
        <f t="shared" si="180"/>
        <v>14430</v>
      </c>
      <c r="C2904" s="14">
        <f t="shared" si="181"/>
        <v>240.5</v>
      </c>
      <c r="D2904" s="11">
        <f t="shared" si="182"/>
        <v>1153.1286031763591</v>
      </c>
      <c r="E2904" s="11">
        <f t="shared" si="183"/>
        <v>724.87331318867029</v>
      </c>
      <c r="F2904" s="11">
        <f>L2904</f>
        <v>724.87331318867029</v>
      </c>
      <c r="G2904" s="11">
        <f>P2904</f>
        <v>724.87331318867029</v>
      </c>
      <c r="H2904" s="24">
        <f>H2903+IF(Limit=Oui,MAX(0,K2903),K2903)</f>
        <v>724.87331318867029</v>
      </c>
      <c r="I2904" s="12">
        <f>Cp*RhoP/(J2904*RhoA)*dP/1000*MassivSS</f>
        <v>0.17099422677260778</v>
      </c>
      <c r="J2904" s="24">
        <f>IF(H2904&lt;600,425+0.773*H2904-1.69/1000*H2904^2+2.22/1000^2*H2904^3,IF(H2904&lt;735,666+13002/(738-H2904),IF(H2904&lt;900,545+17820/(H2904-731),650)))</f>
        <v>1656.5012732365881</v>
      </c>
      <c r="K2904" s="12">
        <f>LambdaP*MassivSS/(dP/1000)/(J2904*RhoA)/(1+I2904/3)*(D2904-H2904)*DeltaT-(EXP(I2904/10)-1)*(D2904-D2903)</f>
        <v>7.9290505570779463E-2</v>
      </c>
      <c r="L2904" s="24">
        <f>L2903+IF(Limit=Oui,MAX(0,O2903),O2903)</f>
        <v>724.87331318867029</v>
      </c>
      <c r="M2904" s="12">
        <f>Cp*RhoP/(N2904*RhoA)*dP/1000*MassivW</f>
        <v>0.17099422677260778</v>
      </c>
      <c r="N2904" s="24">
        <f>IF(L2904&lt;600,425+0.773*L2904-1.69/1000*L2904^2+2.22/1000^2*L2904^3,IF(L2904&lt;735,666+13002/(738-L2904),IF(L2904&lt;900,545+17820/(L2904-731),650)))</f>
        <v>1656.5012732365881</v>
      </c>
      <c r="O2904" s="12">
        <f>LambdaP*MassivW/(dP/1000)/(N2904*RhoA)/(1+M2904/3)*(D2904-L2904)*DeltaT-(EXP(M2904/10)-1)*(D2904-D2903)</f>
        <v>7.9290505570779463E-2</v>
      </c>
      <c r="P2904" s="24">
        <f>P2903+IF(Limit=Oui,MAX(0,S2903),S2903)</f>
        <v>724.87331318867029</v>
      </c>
      <c r="Q2904" s="12">
        <f>Cp*RhoP/(R2904*RhoA)*dP/1000*MassivSI</f>
        <v>0.17099422677260778</v>
      </c>
      <c r="R2904" s="24">
        <f>IF(P2904&lt;600,425+0.773*P2904-1.69/1000*P2904^2+2.22/1000^2*P2904^3,IF(P2904&lt;735,666+13002/(738-P2904),IF(P2904&lt;900,545+17820/(P2904-731),650)))</f>
        <v>1656.5012732365881</v>
      </c>
      <c r="S2904" s="12">
        <f>LambdaP*MassivSI/(dP/1000)/(R2904*RhoA)/(1+Q2904/3)*(D2904-P2904)*DeltaT-(EXP(Q2904/10)-1)*(D2904-D2903)</f>
        <v>7.9290505570779463E-2</v>
      </c>
    </row>
    <row r="2905" spans="2:19" x14ac:dyDescent="0.25">
      <c r="B2905" s="3">
        <f t="shared" si="180"/>
        <v>14435</v>
      </c>
      <c r="C2905" s="14">
        <f t="shared" si="181"/>
        <v>240.58333333333334</v>
      </c>
      <c r="D2905" s="11">
        <f t="shared" si="182"/>
        <v>1153.1804839235037</v>
      </c>
      <c r="E2905" s="11">
        <f t="shared" si="183"/>
        <v>724.95260369424102</v>
      </c>
      <c r="F2905" s="11">
        <f>L2905</f>
        <v>724.95260369424102</v>
      </c>
      <c r="G2905" s="11">
        <f>P2905</f>
        <v>724.95260369424102</v>
      </c>
      <c r="H2905" s="24">
        <f>H2904+IF(Limit=Oui,MAX(0,K2904),K2904)</f>
        <v>724.95260369424102</v>
      </c>
      <c r="I2905" s="12">
        <f>Cp*RhoP/(J2905*RhoA)*dP/1000*MassivSS</f>
        <v>0.17037511827149229</v>
      </c>
      <c r="J2905" s="24">
        <f>IF(H2905&lt;600,425+0.773*H2905-1.69/1000*H2905^2+2.22/1000^2*H2905^3,IF(H2905&lt;735,666+13002/(738-H2905),IF(H2905&lt;900,545+17820/(H2905-731),650)))</f>
        <v>1662.5206616940927</v>
      </c>
      <c r="K2905" s="12">
        <f>LambdaP*MassivSS/(dP/1000)/(J2905*RhoA)/(1+I2905/3)*(D2905-H2905)*DeltaT-(EXP(I2905/10)-1)*(D2905-D2904)</f>
        <v>7.9014247017503189E-2</v>
      </c>
      <c r="L2905" s="24">
        <f>L2904+IF(Limit=Oui,MAX(0,O2904),O2904)</f>
        <v>724.95260369424102</v>
      </c>
      <c r="M2905" s="12">
        <f>Cp*RhoP/(N2905*RhoA)*dP/1000*MassivW</f>
        <v>0.17037511827149229</v>
      </c>
      <c r="N2905" s="24">
        <f>IF(L2905&lt;600,425+0.773*L2905-1.69/1000*L2905^2+2.22/1000^2*L2905^3,IF(L2905&lt;735,666+13002/(738-L2905),IF(L2905&lt;900,545+17820/(L2905-731),650)))</f>
        <v>1662.5206616940927</v>
      </c>
      <c r="O2905" s="12">
        <f>LambdaP*MassivW/(dP/1000)/(N2905*RhoA)/(1+M2905/3)*(D2905-L2905)*DeltaT-(EXP(M2905/10)-1)*(D2905-D2904)</f>
        <v>7.9014247017503189E-2</v>
      </c>
      <c r="P2905" s="24">
        <f>P2904+IF(Limit=Oui,MAX(0,S2904),S2904)</f>
        <v>724.95260369424102</v>
      </c>
      <c r="Q2905" s="12">
        <f>Cp*RhoP/(R2905*RhoA)*dP/1000*MassivSI</f>
        <v>0.17037511827149229</v>
      </c>
      <c r="R2905" s="24">
        <f>IF(P2905&lt;600,425+0.773*P2905-1.69/1000*P2905^2+2.22/1000^2*P2905^3,IF(P2905&lt;735,666+13002/(738-P2905),IF(P2905&lt;900,545+17820/(P2905-731),650)))</f>
        <v>1662.5206616940927</v>
      </c>
      <c r="S2905" s="12">
        <f>LambdaP*MassivSI/(dP/1000)/(R2905*RhoA)/(1+Q2905/3)*(D2905-P2905)*DeltaT-(EXP(Q2905/10)-1)*(D2905-D2904)</f>
        <v>7.9014247017503189E-2</v>
      </c>
    </row>
    <row r="2906" spans="2:19" x14ac:dyDescent="0.25">
      <c r="B2906" s="3">
        <f t="shared" si="180"/>
        <v>14440</v>
      </c>
      <c r="C2906" s="14">
        <f t="shared" si="181"/>
        <v>240.66666666666666</v>
      </c>
      <c r="D2906" s="11">
        <f t="shared" si="182"/>
        <v>1153.2323467126184</v>
      </c>
      <c r="E2906" s="11">
        <f t="shared" si="183"/>
        <v>725.03161794125856</v>
      </c>
      <c r="F2906" s="11">
        <f>L2906</f>
        <v>725.03161794125856</v>
      </c>
      <c r="G2906" s="11">
        <f>P2906</f>
        <v>725.03161794125856</v>
      </c>
      <c r="H2906" s="24">
        <f>H2905+IF(Limit=Oui,MAX(0,K2905),K2905)</f>
        <v>725.03161794125856</v>
      </c>
      <c r="I2906" s="12">
        <f>Cp*RhoP/(J2906*RhoA)*dP/1000*MassivSS</f>
        <v>0.16975516086626483</v>
      </c>
      <c r="J2906" s="24">
        <f>IF(H2906&lt;600,425+0.773*H2906-1.69/1000*H2906^2+2.22/1000^2*H2906^3,IF(H2906&lt;735,666+13002/(738-H2906),IF(H2906&lt;900,545+17820/(H2906-731),650)))</f>
        <v>1668.5923003429637</v>
      </c>
      <c r="K2906" s="12">
        <f>LambdaP*MassivSS/(dP/1000)/(J2906*RhoA)/(1+I2906/3)*(D2906-H2906)*DeltaT-(EXP(I2906/10)-1)*(D2906-D2905)</f>
        <v>7.8737589297215443E-2</v>
      </c>
      <c r="L2906" s="24">
        <f>L2905+IF(Limit=Oui,MAX(0,O2905),O2905)</f>
        <v>725.03161794125856</v>
      </c>
      <c r="M2906" s="12">
        <f>Cp*RhoP/(N2906*RhoA)*dP/1000*MassivW</f>
        <v>0.16975516086626483</v>
      </c>
      <c r="N2906" s="24">
        <f>IF(L2906&lt;600,425+0.773*L2906-1.69/1000*L2906^2+2.22/1000^2*L2906^3,IF(L2906&lt;735,666+13002/(738-L2906),IF(L2906&lt;900,545+17820/(L2906-731),650)))</f>
        <v>1668.5923003429637</v>
      </c>
      <c r="O2906" s="12">
        <f>LambdaP*MassivW/(dP/1000)/(N2906*RhoA)/(1+M2906/3)*(D2906-L2906)*DeltaT-(EXP(M2906/10)-1)*(D2906-D2905)</f>
        <v>7.8737589297215443E-2</v>
      </c>
      <c r="P2906" s="24">
        <f>P2905+IF(Limit=Oui,MAX(0,S2905),S2905)</f>
        <v>725.03161794125856</v>
      </c>
      <c r="Q2906" s="12">
        <f>Cp*RhoP/(R2906*RhoA)*dP/1000*MassivSI</f>
        <v>0.16975516086626483</v>
      </c>
      <c r="R2906" s="24">
        <f>IF(P2906&lt;600,425+0.773*P2906-1.69/1000*P2906^2+2.22/1000^2*P2906^3,IF(P2906&lt;735,666+13002/(738-P2906),IF(P2906&lt;900,545+17820/(P2906-731),650)))</f>
        <v>1668.5923003429637</v>
      </c>
      <c r="S2906" s="12">
        <f>LambdaP*MassivSI/(dP/1000)/(R2906*RhoA)/(1+Q2906/3)*(D2906-P2906)*DeltaT-(EXP(Q2906/10)-1)*(D2906-D2905)</f>
        <v>7.8737589297215443E-2</v>
      </c>
    </row>
    <row r="2907" spans="2:19" x14ac:dyDescent="0.25">
      <c r="B2907" s="3">
        <f t="shared" si="180"/>
        <v>14445</v>
      </c>
      <c r="C2907" s="14">
        <f t="shared" si="181"/>
        <v>240.75</v>
      </c>
      <c r="D2907" s="11">
        <f t="shared" si="182"/>
        <v>1153.2841915561312</v>
      </c>
      <c r="E2907" s="11">
        <f t="shared" si="183"/>
        <v>725.11035553055581</v>
      </c>
      <c r="F2907" s="11">
        <f>L2907</f>
        <v>725.11035553055581</v>
      </c>
      <c r="G2907" s="11">
        <f>P2907</f>
        <v>725.11035553055581</v>
      </c>
      <c r="H2907" s="24">
        <f>H2906+IF(Limit=Oui,MAX(0,K2906),K2906)</f>
        <v>725.11035553055581</v>
      </c>
      <c r="I2907" s="12">
        <f>Cp*RhoP/(J2907*RhoA)*dP/1000*MassivSS</f>
        <v>0.16913436735561799</v>
      </c>
      <c r="J2907" s="24">
        <f>IF(H2907&lt;600,425+0.773*H2907-1.69/1000*H2907^2+2.22/1000^2*H2907^3,IF(H2907&lt;735,666+13002/(738-H2907),IF(H2907&lt;900,545+17820/(H2907-731),650)))</f>
        <v>1674.7167284421346</v>
      </c>
      <c r="K2907" s="12">
        <f>LambdaP*MassivSS/(dP/1000)/(J2907*RhoA)/(1+I2907/3)*(D2907-H2907)*DeltaT-(EXP(I2907/10)-1)*(D2907-D2906)</f>
        <v>7.8460537188626223E-2</v>
      </c>
      <c r="L2907" s="24">
        <f>L2906+IF(Limit=Oui,MAX(0,O2906),O2906)</f>
        <v>725.11035553055581</v>
      </c>
      <c r="M2907" s="12">
        <f>Cp*RhoP/(N2907*RhoA)*dP/1000*MassivW</f>
        <v>0.16913436735561799</v>
      </c>
      <c r="N2907" s="24">
        <f>IF(L2907&lt;600,425+0.773*L2907-1.69/1000*L2907^2+2.22/1000^2*L2907^3,IF(L2907&lt;735,666+13002/(738-L2907),IF(L2907&lt;900,545+17820/(L2907-731),650)))</f>
        <v>1674.7167284421346</v>
      </c>
      <c r="O2907" s="12">
        <f>LambdaP*MassivW/(dP/1000)/(N2907*RhoA)/(1+M2907/3)*(D2907-L2907)*DeltaT-(EXP(M2907/10)-1)*(D2907-D2906)</f>
        <v>7.8460537188626223E-2</v>
      </c>
      <c r="P2907" s="24">
        <f>P2906+IF(Limit=Oui,MAX(0,S2906),S2906)</f>
        <v>725.11035553055581</v>
      </c>
      <c r="Q2907" s="12">
        <f>Cp*RhoP/(R2907*RhoA)*dP/1000*MassivSI</f>
        <v>0.16913436735561799</v>
      </c>
      <c r="R2907" s="24">
        <f>IF(P2907&lt;600,425+0.773*P2907-1.69/1000*P2907^2+2.22/1000^2*P2907^3,IF(P2907&lt;735,666+13002/(738-P2907),IF(P2907&lt;900,545+17820/(P2907-731),650)))</f>
        <v>1674.7167284421346</v>
      </c>
      <c r="S2907" s="12">
        <f>LambdaP*MassivSI/(dP/1000)/(R2907*RhoA)/(1+Q2907/3)*(D2907-P2907)*DeltaT-(EXP(Q2907/10)-1)*(D2907-D2906)</f>
        <v>7.8460537188626223E-2</v>
      </c>
    </row>
    <row r="2908" spans="2:19" x14ac:dyDescent="0.25">
      <c r="B2908" s="3">
        <f t="shared" si="180"/>
        <v>14450</v>
      </c>
      <c r="C2908" s="14">
        <f t="shared" si="181"/>
        <v>240.83333333333334</v>
      </c>
      <c r="D2908" s="11">
        <f t="shared" si="182"/>
        <v>1153.3360184664564</v>
      </c>
      <c r="E2908" s="11">
        <f t="shared" si="183"/>
        <v>725.18881606774448</v>
      </c>
      <c r="F2908" s="11">
        <f>L2908</f>
        <v>725.18881606774448</v>
      </c>
      <c r="G2908" s="11">
        <f>P2908</f>
        <v>725.18881606774448</v>
      </c>
      <c r="H2908" s="24">
        <f>H2907+IF(Limit=Oui,MAX(0,K2907),K2907)</f>
        <v>725.18881606774448</v>
      </c>
      <c r="I2908" s="12">
        <f>Cp*RhoP/(J2908*RhoA)*dP/1000*MassivSS</f>
        <v>0.16851275069873586</v>
      </c>
      <c r="J2908" s="24">
        <f>IF(H2908&lt;600,425+0.773*H2908-1.69/1000*H2908^2+2.22/1000^2*H2908^3,IF(H2908&lt;735,666+13002/(738-H2908),IF(H2908&lt;900,545+17820/(H2908-731),650)))</f>
        <v>1680.8944913095856</v>
      </c>
      <c r="K2908" s="12">
        <f>LambdaP*MassivSS/(dP/1000)/(J2908*RhoA)/(1+I2908/3)*(D2908-H2908)*DeltaT-(EXP(I2908/10)-1)*(D2908-D2907)</f>
        <v>7.8183095543790784E-2</v>
      </c>
      <c r="L2908" s="24">
        <f>L2907+IF(Limit=Oui,MAX(0,O2907),O2907)</f>
        <v>725.18881606774448</v>
      </c>
      <c r="M2908" s="12">
        <f>Cp*RhoP/(N2908*RhoA)*dP/1000*MassivW</f>
        <v>0.16851275069873586</v>
      </c>
      <c r="N2908" s="24">
        <f>IF(L2908&lt;600,425+0.773*L2908-1.69/1000*L2908^2+2.22/1000^2*L2908^3,IF(L2908&lt;735,666+13002/(738-L2908),IF(L2908&lt;900,545+17820/(L2908-731),650)))</f>
        <v>1680.8944913095856</v>
      </c>
      <c r="O2908" s="12">
        <f>LambdaP*MassivW/(dP/1000)/(N2908*RhoA)/(1+M2908/3)*(D2908-L2908)*DeltaT-(EXP(M2908/10)-1)*(D2908-D2907)</f>
        <v>7.8183095543790784E-2</v>
      </c>
      <c r="P2908" s="24">
        <f>P2907+IF(Limit=Oui,MAX(0,S2907),S2907)</f>
        <v>725.18881606774448</v>
      </c>
      <c r="Q2908" s="12">
        <f>Cp*RhoP/(R2908*RhoA)*dP/1000*MassivSI</f>
        <v>0.16851275069873586</v>
      </c>
      <c r="R2908" s="24">
        <f>IF(P2908&lt;600,425+0.773*P2908-1.69/1000*P2908^2+2.22/1000^2*P2908^3,IF(P2908&lt;735,666+13002/(738-P2908),IF(P2908&lt;900,545+17820/(P2908-731),650)))</f>
        <v>1680.8944913095856</v>
      </c>
      <c r="S2908" s="12">
        <f>LambdaP*MassivSI/(dP/1000)/(R2908*RhoA)/(1+Q2908/3)*(D2908-P2908)*DeltaT-(EXP(Q2908/10)-1)*(D2908-D2907)</f>
        <v>7.8183095543790784E-2</v>
      </c>
    </row>
    <row r="2909" spans="2:19" x14ac:dyDescent="0.25">
      <c r="B2909" s="3">
        <f t="shared" si="180"/>
        <v>14455</v>
      </c>
      <c r="C2909" s="14">
        <f t="shared" si="181"/>
        <v>240.91666666666666</v>
      </c>
      <c r="D2909" s="11">
        <f t="shared" si="182"/>
        <v>1153.3878274559963</v>
      </c>
      <c r="E2909" s="11">
        <f t="shared" si="183"/>
        <v>725.26699916328823</v>
      </c>
      <c r="F2909" s="11">
        <f>L2909</f>
        <v>725.26699916328823</v>
      </c>
      <c r="G2909" s="11">
        <f>P2909</f>
        <v>725.26699916328823</v>
      </c>
      <c r="H2909" s="24">
        <f>H2908+IF(Limit=Oui,MAX(0,K2908),K2908)</f>
        <v>725.26699916328823</v>
      </c>
      <c r="I2909" s="12">
        <f>Cp*RhoP/(J2909*RhoA)*dP/1000*MassivSS</f>
        <v>0.16789032401519918</v>
      </c>
      <c r="J2909" s="24">
        <f>IF(H2909&lt;600,425+0.773*H2909-1.69/1000*H2909^2+2.22/1000^2*H2909^3,IF(H2909&lt;735,666+13002/(738-H2909),IF(H2909&lt;900,545+17820/(H2909-731),650)))</f>
        <v>1687.1261403920321</v>
      </c>
      <c r="K2909" s="12">
        <f>LambdaP*MassivSS/(dP/1000)/(J2909*RhoA)/(1+I2909/3)*(D2909-H2909)*DeltaT-(EXP(I2909/10)-1)*(D2909-D2908)</f>
        <v>7.7905269288204071E-2</v>
      </c>
      <c r="L2909" s="24">
        <f>L2908+IF(Limit=Oui,MAX(0,O2908),O2908)</f>
        <v>725.26699916328823</v>
      </c>
      <c r="M2909" s="12">
        <f>Cp*RhoP/(N2909*RhoA)*dP/1000*MassivW</f>
        <v>0.16789032401519918</v>
      </c>
      <c r="N2909" s="24">
        <f>IF(L2909&lt;600,425+0.773*L2909-1.69/1000*L2909^2+2.22/1000^2*L2909^3,IF(L2909&lt;735,666+13002/(738-L2909),IF(L2909&lt;900,545+17820/(L2909-731),650)))</f>
        <v>1687.1261403920321</v>
      </c>
      <c r="O2909" s="12">
        <f>LambdaP*MassivW/(dP/1000)/(N2909*RhoA)/(1+M2909/3)*(D2909-L2909)*DeltaT-(EXP(M2909/10)-1)*(D2909-D2908)</f>
        <v>7.7905269288204071E-2</v>
      </c>
      <c r="P2909" s="24">
        <f>P2908+IF(Limit=Oui,MAX(0,S2908),S2908)</f>
        <v>725.26699916328823</v>
      </c>
      <c r="Q2909" s="12">
        <f>Cp*RhoP/(R2909*RhoA)*dP/1000*MassivSI</f>
        <v>0.16789032401519918</v>
      </c>
      <c r="R2909" s="24">
        <f>IF(P2909&lt;600,425+0.773*P2909-1.69/1000*P2909^2+2.22/1000^2*P2909^3,IF(P2909&lt;735,666+13002/(738-P2909),IF(P2909&lt;900,545+17820/(P2909-731),650)))</f>
        <v>1687.1261403920321</v>
      </c>
      <c r="S2909" s="12">
        <f>LambdaP*MassivSI/(dP/1000)/(R2909*RhoA)/(1+Q2909/3)*(D2909-P2909)*DeltaT-(EXP(Q2909/10)-1)*(D2909-D2908)</f>
        <v>7.7905269288204071E-2</v>
      </c>
    </row>
    <row r="2910" spans="2:19" x14ac:dyDescent="0.25">
      <c r="B2910" s="3">
        <f t="shared" si="180"/>
        <v>14460</v>
      </c>
      <c r="C2910" s="14">
        <f t="shared" si="181"/>
        <v>241</v>
      </c>
      <c r="D2910" s="11">
        <f t="shared" si="182"/>
        <v>1153.4396185371399</v>
      </c>
      <c r="E2910" s="11">
        <f t="shared" si="183"/>
        <v>725.34490443257641</v>
      </c>
      <c r="F2910" s="11">
        <f>L2910</f>
        <v>725.34490443257641</v>
      </c>
      <c r="G2910" s="11">
        <f>P2910</f>
        <v>725.34490443257641</v>
      </c>
      <c r="H2910" s="24">
        <f>H2909+IF(Limit=Oui,MAX(0,K2909),K2909)</f>
        <v>725.34490443257641</v>
      </c>
      <c r="I2910" s="12">
        <f>Cp*RhoP/(J2910*RhoA)*dP/1000*MassivSS</f>
        <v>0.16726710058484848</v>
      </c>
      <c r="J2910" s="24">
        <f>IF(H2910&lt;600,425+0.773*H2910-1.69/1000*H2910^2+2.22/1000^2*H2910^3,IF(H2910&lt;735,666+13002/(738-H2910),IF(H2910&lt;900,545+17820/(H2910-731),650)))</f>
        <v>1693.4122333354326</v>
      </c>
      <c r="K2910" s="12">
        <f>LambdaP*MassivSS/(dP/1000)/(J2910*RhoA)/(1+I2910/3)*(D2910-H2910)*DeltaT-(EXP(I2910/10)-1)*(D2910-D2909)</f>
        <v>7.7627063420978748E-2</v>
      </c>
      <c r="L2910" s="24">
        <f>L2909+IF(Limit=Oui,MAX(0,O2909),O2909)</f>
        <v>725.34490443257641</v>
      </c>
      <c r="M2910" s="12">
        <f>Cp*RhoP/(N2910*RhoA)*dP/1000*MassivW</f>
        <v>0.16726710058484848</v>
      </c>
      <c r="N2910" s="24">
        <f>IF(L2910&lt;600,425+0.773*L2910-1.69/1000*L2910^2+2.22/1000^2*L2910^3,IF(L2910&lt;735,666+13002/(738-L2910),IF(L2910&lt;900,545+17820/(L2910-731),650)))</f>
        <v>1693.4122333354326</v>
      </c>
      <c r="O2910" s="12">
        <f>LambdaP*MassivW/(dP/1000)/(N2910*RhoA)/(1+M2910/3)*(D2910-L2910)*DeltaT-(EXP(M2910/10)-1)*(D2910-D2909)</f>
        <v>7.7627063420978748E-2</v>
      </c>
      <c r="P2910" s="24">
        <f>P2909+IF(Limit=Oui,MAX(0,S2909),S2909)</f>
        <v>725.34490443257641</v>
      </c>
      <c r="Q2910" s="12">
        <f>Cp*RhoP/(R2910*RhoA)*dP/1000*MassivSI</f>
        <v>0.16726710058484848</v>
      </c>
      <c r="R2910" s="24">
        <f>IF(P2910&lt;600,425+0.773*P2910-1.69/1000*P2910^2+2.22/1000^2*P2910^3,IF(P2910&lt;735,666+13002/(738-P2910),IF(P2910&lt;900,545+17820/(P2910-731),650)))</f>
        <v>1693.4122333354326</v>
      </c>
      <c r="S2910" s="12">
        <f>LambdaP*MassivSI/(dP/1000)/(R2910*RhoA)/(1+Q2910/3)*(D2910-P2910)*DeltaT-(EXP(Q2910/10)-1)*(D2910-D2909)</f>
        <v>7.7627063420978748E-2</v>
      </c>
    </row>
    <row r="2911" spans="2:19" x14ac:dyDescent="0.25">
      <c r="B2911" s="3">
        <f t="shared" si="180"/>
        <v>14465</v>
      </c>
      <c r="C2911" s="14">
        <f t="shared" si="181"/>
        <v>241.08333333333334</v>
      </c>
      <c r="D2911" s="11">
        <f t="shared" si="182"/>
        <v>1153.4913917222634</v>
      </c>
      <c r="E2911" s="11">
        <f t="shared" si="183"/>
        <v>725.42253149599742</v>
      </c>
      <c r="F2911" s="11">
        <f>L2911</f>
        <v>725.42253149599742</v>
      </c>
      <c r="G2911" s="11">
        <f>P2911</f>
        <v>725.42253149599742</v>
      </c>
      <c r="H2911" s="24">
        <f>H2910+IF(Limit=Oui,MAX(0,K2910),K2910)</f>
        <v>725.42253149599742</v>
      </c>
      <c r="I2911" s="12">
        <f>Cp*RhoP/(J2911*RhoA)*dP/1000*MassivSS</f>
        <v>0.16664309384761522</v>
      </c>
      <c r="J2911" s="24">
        <f>IF(H2911&lt;600,425+0.773*H2911-1.69/1000*H2911^2+2.22/1000^2*H2911^3,IF(H2911&lt;735,666+13002/(738-H2911),IF(H2911&lt;900,545+17820/(H2911-731),650)))</f>
        <v>1699.7533340562386</v>
      </c>
      <c r="K2911" s="12">
        <f>LambdaP*MassivSS/(dP/1000)/(J2911*RhoA)/(1+I2911/3)*(D2911-H2911)*DeltaT-(EXP(I2911/10)-1)*(D2911-D2910)</f>
        <v>7.7348483014925515E-2</v>
      </c>
      <c r="L2911" s="24">
        <f>L2910+IF(Limit=Oui,MAX(0,O2910),O2910)</f>
        <v>725.42253149599742</v>
      </c>
      <c r="M2911" s="12">
        <f>Cp*RhoP/(N2911*RhoA)*dP/1000*MassivW</f>
        <v>0.16664309384761522</v>
      </c>
      <c r="N2911" s="24">
        <f>IF(L2911&lt;600,425+0.773*L2911-1.69/1000*L2911^2+2.22/1000^2*L2911^3,IF(L2911&lt;735,666+13002/(738-L2911),IF(L2911&lt;900,545+17820/(L2911-731),650)))</f>
        <v>1699.7533340562386</v>
      </c>
      <c r="O2911" s="12">
        <f>LambdaP*MassivW/(dP/1000)/(N2911*RhoA)/(1+M2911/3)*(D2911-L2911)*DeltaT-(EXP(M2911/10)-1)*(D2911-D2910)</f>
        <v>7.7348483014925515E-2</v>
      </c>
      <c r="P2911" s="24">
        <f>P2910+IF(Limit=Oui,MAX(0,S2910),S2910)</f>
        <v>725.42253149599742</v>
      </c>
      <c r="Q2911" s="12">
        <f>Cp*RhoP/(R2911*RhoA)*dP/1000*MassivSI</f>
        <v>0.16664309384761522</v>
      </c>
      <c r="R2911" s="24">
        <f>IF(P2911&lt;600,425+0.773*P2911-1.69/1000*P2911^2+2.22/1000^2*P2911^3,IF(P2911&lt;735,666+13002/(738-P2911),IF(P2911&lt;900,545+17820/(P2911-731),650)))</f>
        <v>1699.7533340562386</v>
      </c>
      <c r="S2911" s="12">
        <f>LambdaP*MassivSI/(dP/1000)/(R2911*RhoA)/(1+Q2911/3)*(D2911-P2911)*DeltaT-(EXP(Q2911/10)-1)*(D2911-D2910)</f>
        <v>7.7348483014925515E-2</v>
      </c>
    </row>
    <row r="2912" spans="2:19" x14ac:dyDescent="0.25">
      <c r="B2912" s="3">
        <f t="shared" si="180"/>
        <v>14470</v>
      </c>
      <c r="C2912" s="14">
        <f t="shared" si="181"/>
        <v>241.16666666666666</v>
      </c>
      <c r="D2912" s="11">
        <f t="shared" si="182"/>
        <v>1153.5431470237304</v>
      </c>
      <c r="E2912" s="11">
        <f t="shared" si="183"/>
        <v>725.49987997901235</v>
      </c>
      <c r="F2912" s="11">
        <f>L2912</f>
        <v>725.49987997901235</v>
      </c>
      <c r="G2912" s="11">
        <f>P2912</f>
        <v>725.49987997901235</v>
      </c>
      <c r="H2912" s="24">
        <f>H2911+IF(Limit=Oui,MAX(0,K2911),K2911)</f>
        <v>725.49987997901235</v>
      </c>
      <c r="I2912" s="12">
        <f>Cp*RhoP/(J2912*RhoA)*dP/1000*MassivSS</f>
        <v>0.16601831740331321</v>
      </c>
      <c r="J2912" s="24">
        <f>IF(H2912&lt;600,425+0.773*H2912-1.69/1000*H2912^2+2.22/1000^2*H2912^3,IF(H2912&lt;735,666+13002/(738-H2912),IF(H2912&lt;900,545+17820/(H2912-731),650)))</f>
        <v>1706.1500128134526</v>
      </c>
      <c r="K2912" s="12">
        <f>LambdaP*MassivSS/(dP/1000)/(J2912*RhoA)/(1+I2912/3)*(D2912-H2912)*DeltaT-(EXP(I2912/10)-1)*(D2912-D2911)</f>
        <v>7.7069533216659936E-2</v>
      </c>
      <c r="L2912" s="24">
        <f>L2911+IF(Limit=Oui,MAX(0,O2911),O2911)</f>
        <v>725.49987997901235</v>
      </c>
      <c r="M2912" s="12">
        <f>Cp*RhoP/(N2912*RhoA)*dP/1000*MassivW</f>
        <v>0.16601831740331321</v>
      </c>
      <c r="N2912" s="24">
        <f>IF(L2912&lt;600,425+0.773*L2912-1.69/1000*L2912^2+2.22/1000^2*L2912^3,IF(L2912&lt;735,666+13002/(738-L2912),IF(L2912&lt;900,545+17820/(L2912-731),650)))</f>
        <v>1706.1500128134526</v>
      </c>
      <c r="O2912" s="12">
        <f>LambdaP*MassivW/(dP/1000)/(N2912*RhoA)/(1+M2912/3)*(D2912-L2912)*DeltaT-(EXP(M2912/10)-1)*(D2912-D2911)</f>
        <v>7.7069533216659936E-2</v>
      </c>
      <c r="P2912" s="24">
        <f>P2911+IF(Limit=Oui,MAX(0,S2911),S2911)</f>
        <v>725.49987997901235</v>
      </c>
      <c r="Q2912" s="12">
        <f>Cp*RhoP/(R2912*RhoA)*dP/1000*MassivSI</f>
        <v>0.16601831740331321</v>
      </c>
      <c r="R2912" s="24">
        <f>IF(P2912&lt;600,425+0.773*P2912-1.69/1000*P2912^2+2.22/1000^2*P2912^3,IF(P2912&lt;735,666+13002/(738-P2912),IF(P2912&lt;900,545+17820/(P2912-731),650)))</f>
        <v>1706.1500128134526</v>
      </c>
      <c r="S2912" s="12">
        <f>LambdaP*MassivSI/(dP/1000)/(R2912*RhoA)/(1+Q2912/3)*(D2912-P2912)*DeltaT-(EXP(Q2912/10)-1)*(D2912-D2911)</f>
        <v>7.7069533216659936E-2</v>
      </c>
    </row>
    <row r="2913" spans="2:19" x14ac:dyDescent="0.25">
      <c r="B2913" s="3">
        <f t="shared" si="180"/>
        <v>14475</v>
      </c>
      <c r="C2913" s="14">
        <f t="shared" si="181"/>
        <v>241.25</v>
      </c>
      <c r="D2913" s="11">
        <f t="shared" si="182"/>
        <v>1153.5948844538912</v>
      </c>
      <c r="E2913" s="11">
        <f t="shared" si="183"/>
        <v>725.57694951222902</v>
      </c>
      <c r="F2913" s="11">
        <f>L2913</f>
        <v>725.57694951222902</v>
      </c>
      <c r="G2913" s="11">
        <f>P2913</f>
        <v>725.57694951222902</v>
      </c>
      <c r="H2913" s="24">
        <f>H2912+IF(Limit=Oui,MAX(0,K2912),K2912)</f>
        <v>725.57694951222902</v>
      </c>
      <c r="I2913" s="12">
        <f>Cp*RhoP/(J2913*RhoA)*dP/1000*MassivSS</f>
        <v>0.16539278501138907</v>
      </c>
      <c r="J2913" s="24">
        <f>IF(H2913&lt;600,425+0.773*H2913-1.69/1000*H2913^2+2.22/1000^2*H2913^3,IF(H2913&lt;735,666+13002/(738-H2913),IF(H2913&lt;900,545+17820/(H2913-731),650)))</f>
        <v>1712.6028462815093</v>
      </c>
      <c r="K2913" s="12">
        <f>LambdaP*MassivSS/(dP/1000)/(J2913*RhoA)/(1+I2913/3)*(D2913-H2913)*DeltaT-(EXP(I2913/10)-1)*(D2913-D2912)</f>
        <v>7.6790219246703942E-2</v>
      </c>
      <c r="L2913" s="24">
        <f>L2912+IF(Limit=Oui,MAX(0,O2912),O2912)</f>
        <v>725.57694951222902</v>
      </c>
      <c r="M2913" s="12">
        <f>Cp*RhoP/(N2913*RhoA)*dP/1000*MassivW</f>
        <v>0.16539278501138907</v>
      </c>
      <c r="N2913" s="24">
        <f>IF(L2913&lt;600,425+0.773*L2913-1.69/1000*L2913^2+2.22/1000^2*L2913^3,IF(L2913&lt;735,666+13002/(738-L2913),IF(L2913&lt;900,545+17820/(L2913-731),650)))</f>
        <v>1712.6028462815093</v>
      </c>
      <c r="O2913" s="12">
        <f>LambdaP*MassivW/(dP/1000)/(N2913*RhoA)/(1+M2913/3)*(D2913-L2913)*DeltaT-(EXP(M2913/10)-1)*(D2913-D2912)</f>
        <v>7.6790219246703942E-2</v>
      </c>
      <c r="P2913" s="24">
        <f>P2912+IF(Limit=Oui,MAX(0,S2912),S2912)</f>
        <v>725.57694951222902</v>
      </c>
      <c r="Q2913" s="12">
        <f>Cp*RhoP/(R2913*RhoA)*dP/1000*MassivSI</f>
        <v>0.16539278501138907</v>
      </c>
      <c r="R2913" s="24">
        <f>IF(P2913&lt;600,425+0.773*P2913-1.69/1000*P2913^2+2.22/1000^2*P2913^3,IF(P2913&lt;735,666+13002/(738-P2913),IF(P2913&lt;900,545+17820/(P2913-731),650)))</f>
        <v>1712.6028462815093</v>
      </c>
      <c r="S2913" s="12">
        <f>LambdaP*MassivSI/(dP/1000)/(R2913*RhoA)/(1+Q2913/3)*(D2913-P2913)*DeltaT-(EXP(Q2913/10)-1)*(D2913-D2912)</f>
        <v>7.6790219246703942E-2</v>
      </c>
    </row>
    <row r="2914" spans="2:19" x14ac:dyDescent="0.25">
      <c r="B2914" s="3">
        <f t="shared" si="180"/>
        <v>14480</v>
      </c>
      <c r="C2914" s="14">
        <f t="shared" si="181"/>
        <v>241.33333333333334</v>
      </c>
      <c r="D2914" s="11">
        <f t="shared" si="182"/>
        <v>1153.6466040250834</v>
      </c>
      <c r="E2914" s="11">
        <f t="shared" si="183"/>
        <v>725.65373973147575</v>
      </c>
      <c r="F2914" s="11">
        <f>L2914</f>
        <v>725.65373973147575</v>
      </c>
      <c r="G2914" s="11">
        <f>P2914</f>
        <v>725.65373973147575</v>
      </c>
      <c r="H2914" s="24">
        <f>H2913+IF(Limit=Oui,MAX(0,K2913),K2913)</f>
        <v>725.65373973147575</v>
      </c>
      <c r="I2914" s="12">
        <f>Cp*RhoP/(J2914*RhoA)*dP/1000*MassivSS</f>
        <v>0.16476651059063688</v>
      </c>
      <c r="J2914" s="24">
        <f>IF(H2914&lt;600,425+0.773*H2914-1.69/1000*H2914^2+2.22/1000^2*H2914^3,IF(H2914&lt;735,666+13002/(738-H2914),IF(H2914&lt;900,545+17820/(H2914-731),650)))</f>
        <v>1719.1124176239427</v>
      </c>
      <c r="K2914" s="12">
        <f>LambdaP*MassivSS/(dP/1000)/(J2914*RhoA)/(1+I2914/3)*(D2914-H2914)*DeltaT-(EXP(I2914/10)-1)*(D2914-D2913)</f>
        <v>7.6510546399522913E-2</v>
      </c>
      <c r="L2914" s="24">
        <f>L2913+IF(Limit=Oui,MAX(0,O2913),O2913)</f>
        <v>725.65373973147575</v>
      </c>
      <c r="M2914" s="12">
        <f>Cp*RhoP/(N2914*RhoA)*dP/1000*MassivW</f>
        <v>0.16476651059063688</v>
      </c>
      <c r="N2914" s="24">
        <f>IF(L2914&lt;600,425+0.773*L2914-1.69/1000*L2914^2+2.22/1000^2*L2914^3,IF(L2914&lt;735,666+13002/(738-L2914),IF(L2914&lt;900,545+17820/(L2914-731),650)))</f>
        <v>1719.1124176239427</v>
      </c>
      <c r="O2914" s="12">
        <f>LambdaP*MassivW/(dP/1000)/(N2914*RhoA)/(1+M2914/3)*(D2914-L2914)*DeltaT-(EXP(M2914/10)-1)*(D2914-D2913)</f>
        <v>7.6510546399522913E-2</v>
      </c>
      <c r="P2914" s="24">
        <f>P2913+IF(Limit=Oui,MAX(0,S2913),S2913)</f>
        <v>725.65373973147575</v>
      </c>
      <c r="Q2914" s="12">
        <f>Cp*RhoP/(R2914*RhoA)*dP/1000*MassivSI</f>
        <v>0.16476651059063688</v>
      </c>
      <c r="R2914" s="24">
        <f>IF(P2914&lt;600,425+0.773*P2914-1.69/1000*P2914^2+2.22/1000^2*P2914^3,IF(P2914&lt;735,666+13002/(738-P2914),IF(P2914&lt;900,545+17820/(P2914-731),650)))</f>
        <v>1719.1124176239427</v>
      </c>
      <c r="S2914" s="12">
        <f>LambdaP*MassivSI/(dP/1000)/(R2914*RhoA)/(1+Q2914/3)*(D2914-P2914)*DeltaT-(EXP(Q2914/10)-1)*(D2914-D2913)</f>
        <v>7.6510546399522913E-2</v>
      </c>
    </row>
    <row r="2915" spans="2:19" x14ac:dyDescent="0.25">
      <c r="B2915" s="3">
        <f t="shared" si="180"/>
        <v>14485</v>
      </c>
      <c r="C2915" s="14">
        <f t="shared" si="181"/>
        <v>241.41666666666666</v>
      </c>
      <c r="D2915" s="11">
        <f t="shared" si="182"/>
        <v>1153.6983057496327</v>
      </c>
      <c r="E2915" s="11">
        <f t="shared" si="183"/>
        <v>725.73025027787526</v>
      </c>
      <c r="F2915" s="11">
        <f>L2915</f>
        <v>725.73025027787526</v>
      </c>
      <c r="G2915" s="11">
        <f>P2915</f>
        <v>725.73025027787526</v>
      </c>
      <c r="H2915" s="24">
        <f>H2914+IF(Limit=Oui,MAX(0,K2914),K2914)</f>
        <v>725.73025027787526</v>
      </c>
      <c r="I2915" s="12">
        <f>Cp*RhoP/(J2915*RhoA)*dP/1000*MassivSS</f>
        <v>0.16413950821887247</v>
      </c>
      <c r="J2915" s="24">
        <f>IF(H2915&lt;600,425+0.773*H2915-1.69/1000*H2915^2+2.22/1000^2*H2915^3,IF(H2915&lt;735,666+13002/(738-H2915),IF(H2915&lt;900,545+17820/(H2915-731),650)))</f>
        <v>1725.6793165678732</v>
      </c>
      <c r="K2915" s="12">
        <f>LambdaP*MassivSS/(dP/1000)/(J2915*RhoA)/(1+I2915/3)*(D2915-H2915)*DeltaT-(EXP(I2915/10)-1)*(D2915-D2914)</f>
        <v>7.6230520043588851E-2</v>
      </c>
      <c r="L2915" s="24">
        <f>L2914+IF(Limit=Oui,MAX(0,O2914),O2914)</f>
        <v>725.73025027787526</v>
      </c>
      <c r="M2915" s="12">
        <f>Cp*RhoP/(N2915*RhoA)*dP/1000*MassivW</f>
        <v>0.16413950821887247</v>
      </c>
      <c r="N2915" s="24">
        <f>IF(L2915&lt;600,425+0.773*L2915-1.69/1000*L2915^2+2.22/1000^2*L2915^3,IF(L2915&lt;735,666+13002/(738-L2915),IF(L2915&lt;900,545+17820/(L2915-731),650)))</f>
        <v>1725.6793165678732</v>
      </c>
      <c r="O2915" s="12">
        <f>LambdaP*MassivW/(dP/1000)/(N2915*RhoA)/(1+M2915/3)*(D2915-L2915)*DeltaT-(EXP(M2915/10)-1)*(D2915-D2914)</f>
        <v>7.6230520043588851E-2</v>
      </c>
      <c r="P2915" s="24">
        <f>P2914+IF(Limit=Oui,MAX(0,S2914),S2914)</f>
        <v>725.73025027787526</v>
      </c>
      <c r="Q2915" s="12">
        <f>Cp*RhoP/(R2915*RhoA)*dP/1000*MassivSI</f>
        <v>0.16413950821887247</v>
      </c>
      <c r="R2915" s="24">
        <f>IF(P2915&lt;600,425+0.773*P2915-1.69/1000*P2915^2+2.22/1000^2*P2915^3,IF(P2915&lt;735,666+13002/(738-P2915),IF(P2915&lt;900,545+17820/(P2915-731),650)))</f>
        <v>1725.6793165678732</v>
      </c>
      <c r="S2915" s="12">
        <f>LambdaP*MassivSI/(dP/1000)/(R2915*RhoA)/(1+Q2915/3)*(D2915-P2915)*DeltaT-(EXP(Q2915/10)-1)*(D2915-D2914)</f>
        <v>7.6230520043588851E-2</v>
      </c>
    </row>
    <row r="2916" spans="2:19" x14ac:dyDescent="0.25">
      <c r="B2916" s="3">
        <f t="shared" si="180"/>
        <v>14490</v>
      </c>
      <c r="C2916" s="14">
        <f t="shared" si="181"/>
        <v>241.5</v>
      </c>
      <c r="D2916" s="11">
        <f t="shared" si="182"/>
        <v>1153.7499896398506</v>
      </c>
      <c r="E2916" s="11">
        <f t="shared" si="183"/>
        <v>725.80648079791888</v>
      </c>
      <c r="F2916" s="11">
        <f>L2916</f>
        <v>725.80648079791888</v>
      </c>
      <c r="G2916" s="11">
        <f>P2916</f>
        <v>725.80648079791888</v>
      </c>
      <c r="H2916" s="24">
        <f>H2915+IF(Limit=Oui,MAX(0,K2915),K2915)</f>
        <v>725.80648079791888</v>
      </c>
      <c r="I2916" s="12">
        <f>Cp*RhoP/(J2916*RhoA)*dP/1000*MassivSS</f>
        <v>0.16351179213256606</v>
      </c>
      <c r="J2916" s="24">
        <f>IF(H2916&lt;600,425+0.773*H2916-1.69/1000*H2916^2+2.22/1000^2*H2916^3,IF(H2916&lt;735,666+13002/(738-H2916),IF(H2916&lt;900,545+17820/(H2916-731),650)))</f>
        <v>1732.3041394793468</v>
      </c>
      <c r="K2916" s="12">
        <f>LambdaP*MassivSS/(dP/1000)/(J2916*RhoA)/(1+I2916/3)*(D2916-H2916)*DeltaT-(EXP(I2916/10)-1)*(D2916-D2915)</f>
        <v>7.5950145621443921E-2</v>
      </c>
      <c r="L2916" s="24">
        <f>L2915+IF(Limit=Oui,MAX(0,O2915),O2915)</f>
        <v>725.80648079791888</v>
      </c>
      <c r="M2916" s="12">
        <f>Cp*RhoP/(N2916*RhoA)*dP/1000*MassivW</f>
        <v>0.16351179213256606</v>
      </c>
      <c r="N2916" s="24">
        <f>IF(L2916&lt;600,425+0.773*L2916-1.69/1000*L2916^2+2.22/1000^2*L2916^3,IF(L2916&lt;735,666+13002/(738-L2916),IF(L2916&lt;900,545+17820/(L2916-731),650)))</f>
        <v>1732.3041394793468</v>
      </c>
      <c r="O2916" s="12">
        <f>LambdaP*MassivW/(dP/1000)/(N2916*RhoA)/(1+M2916/3)*(D2916-L2916)*DeltaT-(EXP(M2916/10)-1)*(D2916-D2915)</f>
        <v>7.5950145621443921E-2</v>
      </c>
      <c r="P2916" s="24">
        <f>P2915+IF(Limit=Oui,MAX(0,S2915),S2915)</f>
        <v>725.80648079791888</v>
      </c>
      <c r="Q2916" s="12">
        <f>Cp*RhoP/(R2916*RhoA)*dP/1000*MassivSI</f>
        <v>0.16351179213256606</v>
      </c>
      <c r="R2916" s="24">
        <f>IF(P2916&lt;600,425+0.773*P2916-1.69/1000*P2916^2+2.22/1000^2*P2916^3,IF(P2916&lt;735,666+13002/(738-P2916),IF(P2916&lt;900,545+17820/(P2916-731),650)))</f>
        <v>1732.3041394793468</v>
      </c>
      <c r="S2916" s="12">
        <f>LambdaP*MassivSI/(dP/1000)/(R2916*RhoA)/(1+Q2916/3)*(D2916-P2916)*DeltaT-(EXP(Q2916/10)-1)*(D2916-D2915)</f>
        <v>7.5950145621443921E-2</v>
      </c>
    </row>
    <row r="2917" spans="2:19" x14ac:dyDescent="0.25">
      <c r="B2917" s="3">
        <f t="shared" si="180"/>
        <v>14495</v>
      </c>
      <c r="C2917" s="14">
        <f t="shared" si="181"/>
        <v>241.58333333333334</v>
      </c>
      <c r="D2917" s="11">
        <f t="shared" si="182"/>
        <v>1153.8016557080373</v>
      </c>
      <c r="E2917" s="11">
        <f t="shared" si="183"/>
        <v>725.88243094354027</v>
      </c>
      <c r="F2917" s="11">
        <f>L2917</f>
        <v>725.88243094354027</v>
      </c>
      <c r="G2917" s="11">
        <f>P2917</f>
        <v>725.88243094354027</v>
      </c>
      <c r="H2917" s="24">
        <f>H2916+IF(Limit=Oui,MAX(0,K2916),K2916)</f>
        <v>725.88243094354027</v>
      </c>
      <c r="I2917" s="12">
        <f>Cp*RhoP/(J2917*RhoA)*dP/1000*MassivSS</f>
        <v>0.16288337672643838</v>
      </c>
      <c r="J2917" s="24">
        <f>IF(H2917&lt;600,425+0.773*H2917-1.69/1000*H2917^2+2.22/1000^2*H2917^3,IF(H2917&lt;735,666+13002/(738-H2917),IF(H2917&lt;900,545+17820/(H2917-731),650)))</f>
        <v>1738.9874894394591</v>
      </c>
      <c r="K2917" s="12">
        <f>LambdaP*MassivSS/(dP/1000)/(J2917*RhoA)/(1+I2917/3)*(D2917-H2917)*DeltaT-(EXP(I2917/10)-1)*(D2917-D2916)</f>
        <v>7.5669428649652495E-2</v>
      </c>
      <c r="L2917" s="24">
        <f>L2916+IF(Limit=Oui,MAX(0,O2916),O2916)</f>
        <v>725.88243094354027</v>
      </c>
      <c r="M2917" s="12">
        <f>Cp*RhoP/(N2917*RhoA)*dP/1000*MassivW</f>
        <v>0.16288337672643838</v>
      </c>
      <c r="N2917" s="24">
        <f>IF(L2917&lt;600,425+0.773*L2917-1.69/1000*L2917^2+2.22/1000^2*L2917^3,IF(L2917&lt;735,666+13002/(738-L2917),IF(L2917&lt;900,545+17820/(L2917-731),650)))</f>
        <v>1738.9874894394591</v>
      </c>
      <c r="O2917" s="12">
        <f>LambdaP*MassivW/(dP/1000)/(N2917*RhoA)/(1+M2917/3)*(D2917-L2917)*DeltaT-(EXP(M2917/10)-1)*(D2917-D2916)</f>
        <v>7.5669428649652495E-2</v>
      </c>
      <c r="P2917" s="24">
        <f>P2916+IF(Limit=Oui,MAX(0,S2916),S2916)</f>
        <v>725.88243094354027</v>
      </c>
      <c r="Q2917" s="12">
        <f>Cp*RhoP/(R2917*RhoA)*dP/1000*MassivSI</f>
        <v>0.16288337672643838</v>
      </c>
      <c r="R2917" s="24">
        <f>IF(P2917&lt;600,425+0.773*P2917-1.69/1000*P2917^2+2.22/1000^2*P2917^3,IF(P2917&lt;735,666+13002/(738-P2917),IF(P2917&lt;900,545+17820/(P2917-731),650)))</f>
        <v>1738.9874894394591</v>
      </c>
      <c r="S2917" s="12">
        <f>LambdaP*MassivSI/(dP/1000)/(R2917*RhoA)/(1+Q2917/3)*(D2917-P2917)*DeltaT-(EXP(Q2917/10)-1)*(D2917-D2916)</f>
        <v>7.5669428649652495E-2</v>
      </c>
    </row>
    <row r="2918" spans="2:19" x14ac:dyDescent="0.25">
      <c r="B2918" s="3">
        <f t="shared" si="180"/>
        <v>14500</v>
      </c>
      <c r="C2918" s="14">
        <f t="shared" si="181"/>
        <v>241.66666666666666</v>
      </c>
      <c r="D2918" s="11">
        <f t="shared" si="182"/>
        <v>1153.8533039664794</v>
      </c>
      <c r="E2918" s="11">
        <f t="shared" si="183"/>
        <v>725.95810037218996</v>
      </c>
      <c r="F2918" s="11">
        <f>L2918</f>
        <v>725.95810037218996</v>
      </c>
      <c r="G2918" s="11">
        <f>P2918</f>
        <v>725.95810037218996</v>
      </c>
      <c r="H2918" s="24">
        <f>H2917+IF(Limit=Oui,MAX(0,K2917),K2917)</f>
        <v>725.95810037218996</v>
      </c>
      <c r="I2918" s="12">
        <f>Cp*RhoP/(J2918*RhoA)*dP/1000*MassivSS</f>
        <v>0.16225427655300931</v>
      </c>
      <c r="J2918" s="24">
        <f>IF(H2918&lt;600,425+0.773*H2918-1.69/1000*H2918^2+2.22/1000^2*H2918^3,IF(H2918&lt;735,666+13002/(738-H2918),IF(H2918&lt;900,545+17820/(H2918-731),650)))</f>
        <v>1745.7299763213991</v>
      </c>
      <c r="K2918" s="12">
        <f>LambdaP*MassivSS/(dP/1000)/(J2918*RhoA)/(1+I2918/3)*(D2918-H2918)*DeltaT-(EXP(I2918/10)-1)*(D2918-D2917)</f>
        <v>7.5388374718878756E-2</v>
      </c>
      <c r="L2918" s="24">
        <f>L2917+IF(Limit=Oui,MAX(0,O2917),O2917)</f>
        <v>725.95810037218996</v>
      </c>
      <c r="M2918" s="12">
        <f>Cp*RhoP/(N2918*RhoA)*dP/1000*MassivW</f>
        <v>0.16225427655300931</v>
      </c>
      <c r="N2918" s="24">
        <f>IF(L2918&lt;600,425+0.773*L2918-1.69/1000*L2918^2+2.22/1000^2*L2918^3,IF(L2918&lt;735,666+13002/(738-L2918),IF(L2918&lt;900,545+17820/(L2918-731),650)))</f>
        <v>1745.7299763213991</v>
      </c>
      <c r="O2918" s="12">
        <f>LambdaP*MassivW/(dP/1000)/(N2918*RhoA)/(1+M2918/3)*(D2918-L2918)*DeltaT-(EXP(M2918/10)-1)*(D2918-D2917)</f>
        <v>7.5388374718878756E-2</v>
      </c>
      <c r="P2918" s="24">
        <f>P2917+IF(Limit=Oui,MAX(0,S2917),S2917)</f>
        <v>725.95810037218996</v>
      </c>
      <c r="Q2918" s="12">
        <f>Cp*RhoP/(R2918*RhoA)*dP/1000*MassivSI</f>
        <v>0.16225427655300931</v>
      </c>
      <c r="R2918" s="24">
        <f>IF(P2918&lt;600,425+0.773*P2918-1.69/1000*P2918^2+2.22/1000^2*P2918^3,IF(P2918&lt;735,666+13002/(738-P2918),IF(P2918&lt;900,545+17820/(P2918-731),650)))</f>
        <v>1745.7299763213991</v>
      </c>
      <c r="S2918" s="12">
        <f>LambdaP*MassivSI/(dP/1000)/(R2918*RhoA)/(1+Q2918/3)*(D2918-P2918)*DeltaT-(EXP(Q2918/10)-1)*(D2918-D2917)</f>
        <v>7.5388374718878756E-2</v>
      </c>
    </row>
    <row r="2919" spans="2:19" x14ac:dyDescent="0.25">
      <c r="B2919" s="3">
        <f t="shared" si="180"/>
        <v>14505</v>
      </c>
      <c r="C2919" s="14">
        <f t="shared" si="181"/>
        <v>241.75</v>
      </c>
      <c r="D2919" s="11">
        <f t="shared" si="182"/>
        <v>1153.9049344274508</v>
      </c>
      <c r="E2919" s="11">
        <f t="shared" si="183"/>
        <v>726.0334887469088</v>
      </c>
      <c r="F2919" s="11">
        <f>L2919</f>
        <v>726.0334887469088</v>
      </c>
      <c r="G2919" s="11">
        <f>P2919</f>
        <v>726.0334887469088</v>
      </c>
      <c r="H2919" s="24">
        <f>H2918+IF(Limit=Oui,MAX(0,K2918),K2918)</f>
        <v>726.0334887469088</v>
      </c>
      <c r="I2919" s="12">
        <f>Cp*RhoP/(J2919*RhoA)*dP/1000*MassivSS</f>
        <v>0.16162450632211417</v>
      </c>
      <c r="J2919" s="24">
        <f>IF(H2919&lt;600,425+0.773*H2919-1.69/1000*H2919^2+2.22/1000^2*H2919^3,IF(H2919&lt;735,666+13002/(738-H2919),IF(H2919&lt;900,545+17820/(H2919-731),650)))</f>
        <v>1752.5322168682467</v>
      </c>
      <c r="K2919" s="12">
        <f>LambdaP*MassivSS/(dP/1000)/(J2919*RhoA)/(1+I2919/3)*(D2919-H2919)*DeltaT-(EXP(I2919/10)-1)*(D2919-D2918)</f>
        <v>7.5106989493820109E-2</v>
      </c>
      <c r="L2919" s="24">
        <f>L2918+IF(Limit=Oui,MAX(0,O2918),O2918)</f>
        <v>726.0334887469088</v>
      </c>
      <c r="M2919" s="12">
        <f>Cp*RhoP/(N2919*RhoA)*dP/1000*MassivW</f>
        <v>0.16162450632211417</v>
      </c>
      <c r="N2919" s="24">
        <f>IF(L2919&lt;600,425+0.773*L2919-1.69/1000*L2919^2+2.22/1000^2*L2919^3,IF(L2919&lt;735,666+13002/(738-L2919),IF(L2919&lt;900,545+17820/(L2919-731),650)))</f>
        <v>1752.5322168682467</v>
      </c>
      <c r="O2919" s="12">
        <f>LambdaP*MassivW/(dP/1000)/(N2919*RhoA)/(1+M2919/3)*(D2919-L2919)*DeltaT-(EXP(M2919/10)-1)*(D2919-D2918)</f>
        <v>7.5106989493820109E-2</v>
      </c>
      <c r="P2919" s="24">
        <f>P2918+IF(Limit=Oui,MAX(0,S2918),S2918)</f>
        <v>726.0334887469088</v>
      </c>
      <c r="Q2919" s="12">
        <f>Cp*RhoP/(R2919*RhoA)*dP/1000*MassivSI</f>
        <v>0.16162450632211417</v>
      </c>
      <c r="R2919" s="24">
        <f>IF(P2919&lt;600,425+0.773*P2919-1.69/1000*P2919^2+2.22/1000^2*P2919^3,IF(P2919&lt;735,666+13002/(738-P2919),IF(P2919&lt;900,545+17820/(P2919-731),650)))</f>
        <v>1752.5322168682467</v>
      </c>
      <c r="S2919" s="12">
        <f>LambdaP*MassivSI/(dP/1000)/(R2919*RhoA)/(1+Q2919/3)*(D2919-P2919)*DeltaT-(EXP(Q2919/10)-1)*(D2919-D2918)</f>
        <v>7.5106989493820109E-2</v>
      </c>
    </row>
    <row r="2920" spans="2:19" x14ac:dyDescent="0.25">
      <c r="B2920" s="3">
        <f t="shared" si="180"/>
        <v>14510</v>
      </c>
      <c r="C2920" s="14">
        <f t="shared" si="181"/>
        <v>241.83333333333334</v>
      </c>
      <c r="D2920" s="11">
        <f t="shared" si="182"/>
        <v>1153.9565471032131</v>
      </c>
      <c r="E2920" s="11">
        <f t="shared" si="183"/>
        <v>726.10859573640266</v>
      </c>
      <c r="F2920" s="11">
        <f>L2920</f>
        <v>726.10859573640266</v>
      </c>
      <c r="G2920" s="11">
        <f>P2920</f>
        <v>726.10859573640266</v>
      </c>
      <c r="H2920" s="24">
        <f>H2919+IF(Limit=Oui,MAX(0,K2919),K2919)</f>
        <v>726.10859573640266</v>
      </c>
      <c r="I2920" s="12">
        <f>Cp*RhoP/(J2920*RhoA)*dP/1000*MassivSS</f>
        <v>0.16099408090036754</v>
      </c>
      <c r="J2920" s="24">
        <f>IF(H2920&lt;600,425+0.773*H2920-1.69/1000*H2920^2+2.22/1000^2*H2920^3,IF(H2920&lt;735,666+13002/(738-H2920),IF(H2920&lt;900,545+17820/(H2920-731),650)))</f>
        <v>1759.3948347717421</v>
      </c>
      <c r="K2920" s="12">
        <f>LambdaP*MassivSS/(dP/1000)/(J2920*RhoA)/(1+I2920/3)*(D2920-H2920)*DeltaT-(EXP(I2920/10)-1)*(D2920-D2919)</f>
        <v>7.482527871317865E-2</v>
      </c>
      <c r="L2920" s="24">
        <f>L2919+IF(Limit=Oui,MAX(0,O2919),O2919)</f>
        <v>726.10859573640266</v>
      </c>
      <c r="M2920" s="12">
        <f>Cp*RhoP/(N2920*RhoA)*dP/1000*MassivW</f>
        <v>0.16099408090036754</v>
      </c>
      <c r="N2920" s="24">
        <f>IF(L2920&lt;600,425+0.773*L2920-1.69/1000*L2920^2+2.22/1000^2*L2920^3,IF(L2920&lt;735,666+13002/(738-L2920),IF(L2920&lt;900,545+17820/(L2920-731),650)))</f>
        <v>1759.3948347717421</v>
      </c>
      <c r="O2920" s="12">
        <f>LambdaP*MassivW/(dP/1000)/(N2920*RhoA)/(1+M2920/3)*(D2920-L2920)*DeltaT-(EXP(M2920/10)-1)*(D2920-D2919)</f>
        <v>7.482527871317865E-2</v>
      </c>
      <c r="P2920" s="24">
        <f>P2919+IF(Limit=Oui,MAX(0,S2919),S2919)</f>
        <v>726.10859573640266</v>
      </c>
      <c r="Q2920" s="12">
        <f>Cp*RhoP/(R2920*RhoA)*dP/1000*MassivSI</f>
        <v>0.16099408090036754</v>
      </c>
      <c r="R2920" s="24">
        <f>IF(P2920&lt;600,425+0.773*P2920-1.69/1000*P2920^2+2.22/1000^2*P2920^3,IF(P2920&lt;735,666+13002/(738-P2920),IF(P2920&lt;900,545+17820/(P2920-731),650)))</f>
        <v>1759.3948347717421</v>
      </c>
      <c r="S2920" s="12">
        <f>LambdaP*MassivSI/(dP/1000)/(R2920*RhoA)/(1+Q2920/3)*(D2920-P2920)*DeltaT-(EXP(Q2920/10)-1)*(D2920-D2919)</f>
        <v>7.482527871317865E-2</v>
      </c>
    </row>
    <row r="2921" spans="2:19" x14ac:dyDescent="0.25">
      <c r="B2921" s="3">
        <f t="shared" si="180"/>
        <v>14515</v>
      </c>
      <c r="C2921" s="14">
        <f t="shared" si="181"/>
        <v>241.91666666666666</v>
      </c>
      <c r="D2921" s="11">
        <f t="shared" si="182"/>
        <v>1154.0081420060153</v>
      </c>
      <c r="E2921" s="11">
        <f t="shared" si="183"/>
        <v>726.18342101511587</v>
      </c>
      <c r="F2921" s="11">
        <f>L2921</f>
        <v>726.18342101511587</v>
      </c>
      <c r="G2921" s="11">
        <f>P2921</f>
        <v>726.18342101511587</v>
      </c>
      <c r="H2921" s="24">
        <f>H2920+IF(Limit=Oui,MAX(0,K2920),K2920)</f>
        <v>726.18342101511587</v>
      </c>
      <c r="I2921" s="12">
        <f>Cp*RhoP/(J2921*RhoA)*dP/1000*MassivSS</f>
        <v>0.16036301531059508</v>
      </c>
      <c r="J2921" s="24">
        <f>IF(H2921&lt;600,425+0.773*H2921-1.69/1000*H2921^2+2.22/1000^2*H2921^3,IF(H2921&lt;735,666+13002/(738-H2921),IF(H2921&lt;900,545+17820/(H2921-731),650)))</f>
        <v>1766.318460751819</v>
      </c>
      <c r="K2921" s="12">
        <f>LambdaP*MassivSS/(dP/1000)/(J2921*RhoA)/(1+I2921/3)*(D2921-H2921)*DeltaT-(EXP(I2921/10)-1)*(D2921-D2920)</f>
        <v>7.4543248189622838E-2</v>
      </c>
      <c r="L2921" s="24">
        <f>L2920+IF(Limit=Oui,MAX(0,O2920),O2920)</f>
        <v>726.18342101511587</v>
      </c>
      <c r="M2921" s="12">
        <f>Cp*RhoP/(N2921*RhoA)*dP/1000*MassivW</f>
        <v>0.16036301531059508</v>
      </c>
      <c r="N2921" s="24">
        <f>IF(L2921&lt;600,425+0.773*L2921-1.69/1000*L2921^2+2.22/1000^2*L2921^3,IF(L2921&lt;735,666+13002/(738-L2921),IF(L2921&lt;900,545+17820/(L2921-731),650)))</f>
        <v>1766.318460751819</v>
      </c>
      <c r="O2921" s="12">
        <f>LambdaP*MassivW/(dP/1000)/(N2921*RhoA)/(1+M2921/3)*(D2921-L2921)*DeltaT-(EXP(M2921/10)-1)*(D2921-D2920)</f>
        <v>7.4543248189622838E-2</v>
      </c>
      <c r="P2921" s="24">
        <f>P2920+IF(Limit=Oui,MAX(0,S2920),S2920)</f>
        <v>726.18342101511587</v>
      </c>
      <c r="Q2921" s="12">
        <f>Cp*RhoP/(R2921*RhoA)*dP/1000*MassivSI</f>
        <v>0.16036301531059508</v>
      </c>
      <c r="R2921" s="24">
        <f>IF(P2921&lt;600,425+0.773*P2921-1.69/1000*P2921^2+2.22/1000^2*P2921^3,IF(P2921&lt;735,666+13002/(738-P2921),IF(P2921&lt;900,545+17820/(P2921-731),650)))</f>
        <v>1766.318460751819</v>
      </c>
      <c r="S2921" s="12">
        <f>LambdaP*MassivSI/(dP/1000)/(R2921*RhoA)/(1+Q2921/3)*(D2921-P2921)*DeltaT-(EXP(Q2921/10)-1)*(D2921-D2920)</f>
        <v>7.4543248189622838E-2</v>
      </c>
    </row>
    <row r="2922" spans="2:19" x14ac:dyDescent="0.25">
      <c r="B2922" s="3">
        <f t="shared" si="180"/>
        <v>14520</v>
      </c>
      <c r="C2922" s="14">
        <f t="shared" si="181"/>
        <v>242</v>
      </c>
      <c r="D2922" s="11">
        <f t="shared" si="182"/>
        <v>1154.0597191480931</v>
      </c>
      <c r="E2922" s="11">
        <f t="shared" si="183"/>
        <v>726.25796426330544</v>
      </c>
      <c r="F2922" s="11">
        <f>L2922</f>
        <v>726.25796426330544</v>
      </c>
      <c r="G2922" s="11">
        <f>P2922</f>
        <v>726.25796426330544</v>
      </c>
      <c r="H2922" s="24">
        <f>H2921+IF(Limit=Oui,MAX(0,K2921),K2921)</f>
        <v>726.25796426330544</v>
      </c>
      <c r="I2922" s="12">
        <f>Cp*RhoP/(J2922*RhoA)*dP/1000*MassivSS</f>
        <v>0.15973132473121493</v>
      </c>
      <c r="J2922" s="24">
        <f>IF(H2922&lt;600,425+0.773*H2922-1.69/1000*H2922^2+2.22/1000^2*H2922^3,IF(H2922&lt;735,666+13002/(738-H2922),IF(H2922&lt;900,545+17820/(H2922-731),650)))</f>
        <v>1773.3037326370909</v>
      </c>
      <c r="K2922" s="12">
        <f>LambdaP*MassivSS/(dP/1000)/(J2922*RhoA)/(1+I2922/3)*(D2922-H2922)*DeltaT-(EXP(I2922/10)-1)*(D2922-D2921)</f>
        <v>7.4260903809727039E-2</v>
      </c>
      <c r="L2922" s="24">
        <f>L2921+IF(Limit=Oui,MAX(0,O2921),O2921)</f>
        <v>726.25796426330544</v>
      </c>
      <c r="M2922" s="12">
        <f>Cp*RhoP/(N2922*RhoA)*dP/1000*MassivW</f>
        <v>0.15973132473121493</v>
      </c>
      <c r="N2922" s="24">
        <f>IF(L2922&lt;600,425+0.773*L2922-1.69/1000*L2922^2+2.22/1000^2*L2922^3,IF(L2922&lt;735,666+13002/(738-L2922),IF(L2922&lt;900,545+17820/(L2922-731),650)))</f>
        <v>1773.3037326370909</v>
      </c>
      <c r="O2922" s="12">
        <f>LambdaP*MassivW/(dP/1000)/(N2922*RhoA)/(1+M2922/3)*(D2922-L2922)*DeltaT-(EXP(M2922/10)-1)*(D2922-D2921)</f>
        <v>7.4260903809727039E-2</v>
      </c>
      <c r="P2922" s="24">
        <f>P2921+IF(Limit=Oui,MAX(0,S2921),S2921)</f>
        <v>726.25796426330544</v>
      </c>
      <c r="Q2922" s="12">
        <f>Cp*RhoP/(R2922*RhoA)*dP/1000*MassivSI</f>
        <v>0.15973132473121493</v>
      </c>
      <c r="R2922" s="24">
        <f>IF(P2922&lt;600,425+0.773*P2922-1.69/1000*P2922^2+2.22/1000^2*P2922^3,IF(P2922&lt;735,666+13002/(738-P2922),IF(P2922&lt;900,545+17820/(P2922-731),650)))</f>
        <v>1773.3037326370909</v>
      </c>
      <c r="S2922" s="12">
        <f>LambdaP*MassivSI/(dP/1000)/(R2922*RhoA)/(1+Q2922/3)*(D2922-P2922)*DeltaT-(EXP(Q2922/10)-1)*(D2922-D2921)</f>
        <v>7.4260903809727039E-2</v>
      </c>
    </row>
    <row r="2923" spans="2:19" x14ac:dyDescent="0.25">
      <c r="B2923" s="3">
        <f t="shared" si="180"/>
        <v>14525</v>
      </c>
      <c r="C2923" s="14">
        <f t="shared" si="181"/>
        <v>242.08333333333334</v>
      </c>
      <c r="D2923" s="11">
        <f t="shared" si="182"/>
        <v>1154.1112785416703</v>
      </c>
      <c r="E2923" s="11">
        <f t="shared" si="183"/>
        <v>726.33222516711521</v>
      </c>
      <c r="F2923" s="11">
        <f>L2923</f>
        <v>726.33222516711521</v>
      </c>
      <c r="G2923" s="11">
        <f>P2923</f>
        <v>726.33222516711521</v>
      </c>
      <c r="H2923" s="24">
        <f>H2922+IF(Limit=Oui,MAX(0,K2922),K2922)</f>
        <v>726.33222516711521</v>
      </c>
      <c r="I2923" s="12">
        <f>Cp*RhoP/(J2923*RhoA)*dP/1000*MassivSS</f>
        <v>0.15909902449557692</v>
      </c>
      <c r="J2923" s="24">
        <f>IF(H2923&lt;600,425+0.773*H2923-1.69/1000*H2923^2+2.22/1000^2*H2923^3,IF(H2923&lt;735,666+13002/(738-H2923),IF(H2923&lt;900,545+17820/(H2923-731),650)))</f>
        <v>1780.3512954462228</v>
      </c>
      <c r="K2923" s="12">
        <f>LambdaP*MassivSS/(dP/1000)/(J2923*RhoA)/(1+I2923/3)*(D2923-H2923)*DeltaT-(EXP(I2923/10)-1)*(D2923-D2922)</f>
        <v>7.3978251533842632E-2</v>
      </c>
      <c r="L2923" s="24">
        <f>L2922+IF(Limit=Oui,MAX(0,O2922),O2922)</f>
        <v>726.33222516711521</v>
      </c>
      <c r="M2923" s="12">
        <f>Cp*RhoP/(N2923*RhoA)*dP/1000*MassivW</f>
        <v>0.15909902449557692</v>
      </c>
      <c r="N2923" s="24">
        <f>IF(L2923&lt;600,425+0.773*L2923-1.69/1000*L2923^2+2.22/1000^2*L2923^3,IF(L2923&lt;735,666+13002/(738-L2923),IF(L2923&lt;900,545+17820/(L2923-731),650)))</f>
        <v>1780.3512954462228</v>
      </c>
      <c r="O2923" s="12">
        <f>LambdaP*MassivW/(dP/1000)/(N2923*RhoA)/(1+M2923/3)*(D2923-L2923)*DeltaT-(EXP(M2923/10)-1)*(D2923-D2922)</f>
        <v>7.3978251533842632E-2</v>
      </c>
      <c r="P2923" s="24">
        <f>P2922+IF(Limit=Oui,MAX(0,S2922),S2922)</f>
        <v>726.33222516711521</v>
      </c>
      <c r="Q2923" s="12">
        <f>Cp*RhoP/(R2923*RhoA)*dP/1000*MassivSI</f>
        <v>0.15909902449557692</v>
      </c>
      <c r="R2923" s="24">
        <f>IF(P2923&lt;600,425+0.773*P2923-1.69/1000*P2923^2+2.22/1000^2*P2923^3,IF(P2923&lt;735,666+13002/(738-P2923),IF(P2923&lt;900,545+17820/(P2923-731),650)))</f>
        <v>1780.3512954462228</v>
      </c>
      <c r="S2923" s="12">
        <f>LambdaP*MassivSI/(dP/1000)/(R2923*RhoA)/(1+Q2923/3)*(D2923-P2923)*DeltaT-(EXP(Q2923/10)-1)*(D2923-D2922)</f>
        <v>7.3978251533842632E-2</v>
      </c>
    </row>
    <row r="2924" spans="2:19" x14ac:dyDescent="0.25">
      <c r="B2924" s="3">
        <f t="shared" si="180"/>
        <v>14530</v>
      </c>
      <c r="C2924" s="14">
        <f t="shared" si="181"/>
        <v>242.16666666666666</v>
      </c>
      <c r="D2924" s="11">
        <f t="shared" si="182"/>
        <v>1154.1628201989574</v>
      </c>
      <c r="E2924" s="11">
        <f t="shared" si="183"/>
        <v>726.40620341864906</v>
      </c>
      <c r="F2924" s="11">
        <f>L2924</f>
        <v>726.40620341864906</v>
      </c>
      <c r="G2924" s="11">
        <f>P2924</f>
        <v>726.40620341864906</v>
      </c>
      <c r="H2924" s="24">
        <f>H2923+IF(Limit=Oui,MAX(0,K2923),K2923)</f>
        <v>726.40620341864906</v>
      </c>
      <c r="I2924" s="12">
        <f>Cp*RhoP/(J2924*RhoA)*dP/1000*MassivSS</f>
        <v>0.15846613009126448</v>
      </c>
      <c r="J2924" s="24">
        <f>IF(H2924&lt;600,425+0.773*H2924-1.69/1000*H2924^2+2.22/1000^2*H2924^3,IF(H2924&lt;735,666+13002/(738-H2924),IF(H2924&lt;900,545+17820/(H2924-731),650)))</f>
        <v>1787.4618014701246</v>
      </c>
      <c r="K2924" s="12">
        <f>LambdaP*MassivSS/(dP/1000)/(J2924*RhoA)/(1+I2924/3)*(D2924-H2924)*DeltaT-(EXP(I2924/10)-1)*(D2924-D2923)</f>
        <v>7.3695297396044371E-2</v>
      </c>
      <c r="L2924" s="24">
        <f>L2923+IF(Limit=Oui,MAX(0,O2923),O2923)</f>
        <v>726.40620341864906</v>
      </c>
      <c r="M2924" s="12">
        <f>Cp*RhoP/(N2924*RhoA)*dP/1000*MassivW</f>
        <v>0.15846613009126448</v>
      </c>
      <c r="N2924" s="24">
        <f>IF(L2924&lt;600,425+0.773*L2924-1.69/1000*L2924^2+2.22/1000^2*L2924^3,IF(L2924&lt;735,666+13002/(738-L2924),IF(L2924&lt;900,545+17820/(L2924-731),650)))</f>
        <v>1787.4618014701246</v>
      </c>
      <c r="O2924" s="12">
        <f>LambdaP*MassivW/(dP/1000)/(N2924*RhoA)/(1+M2924/3)*(D2924-L2924)*DeltaT-(EXP(M2924/10)-1)*(D2924-D2923)</f>
        <v>7.3695297396044371E-2</v>
      </c>
      <c r="P2924" s="24">
        <f>P2923+IF(Limit=Oui,MAX(0,S2923),S2923)</f>
        <v>726.40620341864906</v>
      </c>
      <c r="Q2924" s="12">
        <f>Cp*RhoP/(R2924*RhoA)*dP/1000*MassivSI</f>
        <v>0.15846613009126448</v>
      </c>
      <c r="R2924" s="24">
        <f>IF(P2924&lt;600,425+0.773*P2924-1.69/1000*P2924^2+2.22/1000^2*P2924^3,IF(P2924&lt;735,666+13002/(738-P2924),IF(P2924&lt;900,545+17820/(P2924-731),650)))</f>
        <v>1787.4618014701246</v>
      </c>
      <c r="S2924" s="12">
        <f>LambdaP*MassivSI/(dP/1000)/(R2924*RhoA)/(1+Q2924/3)*(D2924-P2924)*DeltaT-(EXP(Q2924/10)-1)*(D2924-D2923)</f>
        <v>7.3695297396044371E-2</v>
      </c>
    </row>
    <row r="2925" spans="2:19" x14ac:dyDescent="0.25">
      <c r="B2925" s="3">
        <f t="shared" si="180"/>
        <v>14535</v>
      </c>
      <c r="C2925" s="14">
        <f t="shared" si="181"/>
        <v>242.25</v>
      </c>
      <c r="D2925" s="11">
        <f t="shared" si="182"/>
        <v>1154.2143441321532</v>
      </c>
      <c r="E2925" s="11">
        <f t="shared" si="183"/>
        <v>726.47989871604511</v>
      </c>
      <c r="F2925" s="11">
        <f>L2925</f>
        <v>726.47989871604511</v>
      </c>
      <c r="G2925" s="11">
        <f>P2925</f>
        <v>726.47989871604511</v>
      </c>
      <c r="H2925" s="24">
        <f>H2924+IF(Limit=Oui,MAX(0,K2924),K2924)</f>
        <v>726.47989871604511</v>
      </c>
      <c r="I2925" s="12">
        <f>Cp*RhoP/(J2925*RhoA)*dP/1000*MassivSS</f>
        <v>0.15783265715934314</v>
      </c>
      <c r="J2925" s="24">
        <f>IF(H2925&lt;600,425+0.773*H2925-1.69/1000*H2925^2+2.22/1000^2*H2925^3,IF(H2925&lt;735,666+13002/(738-H2925),IF(H2925&lt;900,545+17820/(H2925-731),650)))</f>
        <v>1794.6359103551538</v>
      </c>
      <c r="K2925" s="12">
        <f>LambdaP*MassivSS/(dP/1000)/(J2925*RhoA)/(1+I2925/3)*(D2925-H2925)*DeltaT-(EXP(I2925/10)-1)*(D2925-D2924)</f>
        <v>7.3412047503948155E-2</v>
      </c>
      <c r="L2925" s="24">
        <f>L2924+IF(Limit=Oui,MAX(0,O2924),O2924)</f>
        <v>726.47989871604511</v>
      </c>
      <c r="M2925" s="12">
        <f>Cp*RhoP/(N2925*RhoA)*dP/1000*MassivW</f>
        <v>0.15783265715934314</v>
      </c>
      <c r="N2925" s="24">
        <f>IF(L2925&lt;600,425+0.773*L2925-1.69/1000*L2925^2+2.22/1000^2*L2925^3,IF(L2925&lt;735,666+13002/(738-L2925),IF(L2925&lt;900,545+17820/(L2925-731),650)))</f>
        <v>1794.6359103551538</v>
      </c>
      <c r="O2925" s="12">
        <f>LambdaP*MassivW/(dP/1000)/(N2925*RhoA)/(1+M2925/3)*(D2925-L2925)*DeltaT-(EXP(M2925/10)-1)*(D2925-D2924)</f>
        <v>7.3412047503948155E-2</v>
      </c>
      <c r="P2925" s="24">
        <f>P2924+IF(Limit=Oui,MAX(0,S2924),S2924)</f>
        <v>726.47989871604511</v>
      </c>
      <c r="Q2925" s="12">
        <f>Cp*RhoP/(R2925*RhoA)*dP/1000*MassivSI</f>
        <v>0.15783265715934314</v>
      </c>
      <c r="R2925" s="24">
        <f>IF(P2925&lt;600,425+0.773*P2925-1.69/1000*P2925^2+2.22/1000^2*P2925^3,IF(P2925&lt;735,666+13002/(738-P2925),IF(P2925&lt;900,545+17820/(P2925-731),650)))</f>
        <v>1794.6359103551538</v>
      </c>
      <c r="S2925" s="12">
        <f>LambdaP*MassivSI/(dP/1000)/(R2925*RhoA)/(1+Q2925/3)*(D2925-P2925)*DeltaT-(EXP(Q2925/10)-1)*(D2925-D2924)</f>
        <v>7.3412047503948155E-2</v>
      </c>
    </row>
    <row r="2926" spans="2:19" x14ac:dyDescent="0.25">
      <c r="B2926" s="3">
        <f t="shared" si="180"/>
        <v>14540</v>
      </c>
      <c r="C2926" s="14">
        <f t="shared" si="181"/>
        <v>242.33333333333334</v>
      </c>
      <c r="D2926" s="11">
        <f t="shared" si="182"/>
        <v>1154.2658503534431</v>
      </c>
      <c r="E2926" s="11">
        <f t="shared" si="183"/>
        <v>726.55331076354901</v>
      </c>
      <c r="F2926" s="11">
        <f>L2926</f>
        <v>726.55331076354901</v>
      </c>
      <c r="G2926" s="11">
        <f>P2926</f>
        <v>726.55331076354901</v>
      </c>
      <c r="H2926" s="24">
        <f>H2925+IF(Limit=Oui,MAX(0,K2925),K2925)</f>
        <v>726.55331076354901</v>
      </c>
      <c r="I2926" s="12">
        <f>Cp*RhoP/(J2926*RhoA)*dP/1000*MassivSS</f>
        <v>0.15719862149357219</v>
      </c>
      <c r="J2926" s="24">
        <f>IF(H2926&lt;600,425+0.773*H2926-1.69/1000*H2926^2+2.22/1000^2*H2926^3,IF(H2926&lt;735,666+13002/(738-H2926),IF(H2926&lt;900,545+17820/(H2926-731),650)))</f>
        <v>1801.8742891871525</v>
      </c>
      <c r="K2926" s="12">
        <f>LambdaP*MassivSS/(dP/1000)/(J2926*RhoA)/(1+I2926/3)*(D2926-H2926)*DeltaT-(EXP(I2926/10)-1)*(D2926-D2925)</f>
        <v>7.3128508038625459E-2</v>
      </c>
      <c r="L2926" s="24">
        <f>L2925+IF(Limit=Oui,MAX(0,O2925),O2925)</f>
        <v>726.55331076354901</v>
      </c>
      <c r="M2926" s="12">
        <f>Cp*RhoP/(N2926*RhoA)*dP/1000*MassivW</f>
        <v>0.15719862149357219</v>
      </c>
      <c r="N2926" s="24">
        <f>IF(L2926&lt;600,425+0.773*L2926-1.69/1000*L2926^2+2.22/1000^2*L2926^3,IF(L2926&lt;735,666+13002/(738-L2926),IF(L2926&lt;900,545+17820/(L2926-731),650)))</f>
        <v>1801.8742891871525</v>
      </c>
      <c r="O2926" s="12">
        <f>LambdaP*MassivW/(dP/1000)/(N2926*RhoA)/(1+M2926/3)*(D2926-L2926)*DeltaT-(EXP(M2926/10)-1)*(D2926-D2925)</f>
        <v>7.3128508038625459E-2</v>
      </c>
      <c r="P2926" s="24">
        <f>P2925+IF(Limit=Oui,MAX(0,S2925),S2925)</f>
        <v>726.55331076354901</v>
      </c>
      <c r="Q2926" s="12">
        <f>Cp*RhoP/(R2926*RhoA)*dP/1000*MassivSI</f>
        <v>0.15719862149357219</v>
      </c>
      <c r="R2926" s="24">
        <f>IF(P2926&lt;600,425+0.773*P2926-1.69/1000*P2926^2+2.22/1000^2*P2926^3,IF(P2926&lt;735,666+13002/(738-P2926),IF(P2926&lt;900,545+17820/(P2926-731),650)))</f>
        <v>1801.8742891871525</v>
      </c>
      <c r="S2926" s="12">
        <f>LambdaP*MassivSI/(dP/1000)/(R2926*RhoA)/(1+Q2926/3)*(D2926-P2926)*DeltaT-(EXP(Q2926/10)-1)*(D2926-D2925)</f>
        <v>7.3128508038625459E-2</v>
      </c>
    </row>
    <row r="2927" spans="2:19" x14ac:dyDescent="0.25">
      <c r="B2927" s="3">
        <f t="shared" si="180"/>
        <v>14545</v>
      </c>
      <c r="C2927" s="14">
        <f t="shared" si="181"/>
        <v>242.41666666666666</v>
      </c>
      <c r="D2927" s="11">
        <f t="shared" si="182"/>
        <v>1154.3173388750001</v>
      </c>
      <c r="E2927" s="11">
        <f t="shared" si="183"/>
        <v>726.62643927158763</v>
      </c>
      <c r="F2927" s="11">
        <f>L2927</f>
        <v>726.62643927158763</v>
      </c>
      <c r="G2927" s="11">
        <f>P2927</f>
        <v>726.62643927158763</v>
      </c>
      <c r="H2927" s="24">
        <f>H2926+IF(Limit=Oui,MAX(0,K2926),K2926)</f>
        <v>726.62643927158763</v>
      </c>
      <c r="I2927" s="12">
        <f>Cp*RhoP/(J2927*RhoA)*dP/1000*MassivSS</f>
        <v>0.15656403903956528</v>
      </c>
      <c r="J2927" s="24">
        <f>IF(H2927&lt;600,425+0.773*H2927-1.69/1000*H2927^2+2.22/1000^2*H2927^3,IF(H2927&lt;735,666+13002/(738-H2927),IF(H2927&lt;900,545+17820/(H2927-731),650)))</f>
        <v>1809.1776125764743</v>
      </c>
      <c r="K2927" s="12">
        <f>LambdaP*MassivSS/(dP/1000)/(J2927*RhoA)/(1+I2927/3)*(D2927-H2927)*DeltaT-(EXP(I2927/10)-1)*(D2927-D2926)</f>
        <v>7.2844685254390987E-2</v>
      </c>
      <c r="L2927" s="24">
        <f>L2926+IF(Limit=Oui,MAX(0,O2926),O2926)</f>
        <v>726.62643927158763</v>
      </c>
      <c r="M2927" s="12">
        <f>Cp*RhoP/(N2927*RhoA)*dP/1000*MassivW</f>
        <v>0.15656403903956528</v>
      </c>
      <c r="N2927" s="24">
        <f>IF(L2927&lt;600,425+0.773*L2927-1.69/1000*L2927^2+2.22/1000^2*L2927^3,IF(L2927&lt;735,666+13002/(738-L2927),IF(L2927&lt;900,545+17820/(L2927-731),650)))</f>
        <v>1809.1776125764743</v>
      </c>
      <c r="O2927" s="12">
        <f>LambdaP*MassivW/(dP/1000)/(N2927*RhoA)/(1+M2927/3)*(D2927-L2927)*DeltaT-(EXP(M2927/10)-1)*(D2927-D2926)</f>
        <v>7.2844685254390987E-2</v>
      </c>
      <c r="P2927" s="24">
        <f>P2926+IF(Limit=Oui,MAX(0,S2926),S2926)</f>
        <v>726.62643927158763</v>
      </c>
      <c r="Q2927" s="12">
        <f>Cp*RhoP/(R2927*RhoA)*dP/1000*MassivSI</f>
        <v>0.15656403903956528</v>
      </c>
      <c r="R2927" s="24">
        <f>IF(P2927&lt;600,425+0.773*P2927-1.69/1000*P2927^2+2.22/1000^2*P2927^3,IF(P2927&lt;735,666+13002/(738-P2927),IF(P2927&lt;900,545+17820/(P2927-731),650)))</f>
        <v>1809.1776125764743</v>
      </c>
      <c r="S2927" s="12">
        <f>LambdaP*MassivSI/(dP/1000)/(R2927*RhoA)/(1+Q2927/3)*(D2927-P2927)*DeltaT-(EXP(Q2927/10)-1)*(D2927-D2926)</f>
        <v>7.2844685254390987E-2</v>
      </c>
    </row>
    <row r="2928" spans="2:19" x14ac:dyDescent="0.25">
      <c r="B2928" s="3">
        <f t="shared" si="180"/>
        <v>14550</v>
      </c>
      <c r="C2928" s="14">
        <f t="shared" si="181"/>
        <v>242.5</v>
      </c>
      <c r="D2928" s="11">
        <f t="shared" si="182"/>
        <v>1154.3688097089851</v>
      </c>
      <c r="E2928" s="11">
        <f t="shared" si="183"/>
        <v>726.69928395684201</v>
      </c>
      <c r="F2928" s="11">
        <f>L2928</f>
        <v>726.69928395684201</v>
      </c>
      <c r="G2928" s="11">
        <f>P2928</f>
        <v>726.69928395684201</v>
      </c>
      <c r="H2928" s="24">
        <f>H2927+IF(Limit=Oui,MAX(0,K2927),K2927)</f>
        <v>726.69928395684201</v>
      </c>
      <c r="I2928" s="12">
        <f>Cp*RhoP/(J2928*RhoA)*dP/1000*MassivSS</f>
        <v>0.15592892589391216</v>
      </c>
      <c r="J2928" s="24">
        <f>IF(H2928&lt;600,425+0.773*H2928-1.69/1000*H2928^2+2.22/1000^2*H2928^3,IF(H2928&lt;735,666+13002/(738-H2928),IF(H2928&lt;900,545+17820/(H2928-731),650)))</f>
        <v>1816.5465627438759</v>
      </c>
      <c r="K2928" s="12">
        <f>LambdaP*MassivSS/(dP/1000)/(J2928*RhoA)/(1+I2928/3)*(D2928-H2928)*DeltaT-(EXP(I2928/10)-1)*(D2928-D2927)</f>
        <v>7.2560585478641637E-2</v>
      </c>
      <c r="L2928" s="24">
        <f>L2927+IF(Limit=Oui,MAX(0,O2927),O2927)</f>
        <v>726.69928395684201</v>
      </c>
      <c r="M2928" s="12">
        <f>Cp*RhoP/(N2928*RhoA)*dP/1000*MassivW</f>
        <v>0.15592892589391216</v>
      </c>
      <c r="N2928" s="24">
        <f>IF(L2928&lt;600,425+0.773*L2928-1.69/1000*L2928^2+2.22/1000^2*L2928^3,IF(L2928&lt;735,666+13002/(738-L2928),IF(L2928&lt;900,545+17820/(L2928-731),650)))</f>
        <v>1816.5465627438759</v>
      </c>
      <c r="O2928" s="12">
        <f>LambdaP*MassivW/(dP/1000)/(N2928*RhoA)/(1+M2928/3)*(D2928-L2928)*DeltaT-(EXP(M2928/10)-1)*(D2928-D2927)</f>
        <v>7.2560585478641637E-2</v>
      </c>
      <c r="P2928" s="24">
        <f>P2927+IF(Limit=Oui,MAX(0,S2927),S2927)</f>
        <v>726.69928395684201</v>
      </c>
      <c r="Q2928" s="12">
        <f>Cp*RhoP/(R2928*RhoA)*dP/1000*MassivSI</f>
        <v>0.15592892589391216</v>
      </c>
      <c r="R2928" s="24">
        <f>IF(P2928&lt;600,425+0.773*P2928-1.69/1000*P2928^2+2.22/1000^2*P2928^3,IF(P2928&lt;735,666+13002/(738-P2928),IF(P2928&lt;900,545+17820/(P2928-731),650)))</f>
        <v>1816.5465627438759</v>
      </c>
      <c r="S2928" s="12">
        <f>LambdaP*MassivSI/(dP/1000)/(R2928*RhoA)/(1+Q2928/3)*(D2928-P2928)*DeltaT-(EXP(Q2928/10)-1)*(D2928-D2927)</f>
        <v>7.2560585478641637E-2</v>
      </c>
    </row>
    <row r="2929" spans="2:19" x14ac:dyDescent="0.25">
      <c r="B2929" s="3">
        <f t="shared" si="180"/>
        <v>14555</v>
      </c>
      <c r="C2929" s="14">
        <f t="shared" si="181"/>
        <v>242.58333333333334</v>
      </c>
      <c r="D2929" s="11">
        <f t="shared" si="182"/>
        <v>1154.4202628675459</v>
      </c>
      <c r="E2929" s="11">
        <f t="shared" si="183"/>
        <v>726.77184454232065</v>
      </c>
      <c r="F2929" s="11">
        <f>L2929</f>
        <v>726.77184454232065</v>
      </c>
      <c r="G2929" s="11">
        <f>P2929</f>
        <v>726.77184454232065</v>
      </c>
      <c r="H2929" s="24">
        <f>H2928+IF(Limit=Oui,MAX(0,K2928),K2928)</f>
        <v>726.77184454232065</v>
      </c>
      <c r="I2929" s="12">
        <f>Cp*RhoP/(J2929*RhoA)*dP/1000*MassivSS</f>
        <v>0.15529329830324939</v>
      </c>
      <c r="J2929" s="24">
        <f>IF(H2929&lt;600,425+0.773*H2929-1.69/1000*H2929^2+2.22/1000^2*H2929^3,IF(H2929&lt;735,666+13002/(738-H2929),IF(H2929&lt;900,545+17820/(H2929-731),650)))</f>
        <v>1823.9818296074136</v>
      </c>
      <c r="K2929" s="12">
        <f>LambdaP*MassivSS/(dP/1000)/(J2929*RhoA)/(1+I2929/3)*(D2929-H2929)*DeltaT-(EXP(I2929/10)-1)*(D2929-D2928)</f>
        <v>7.2276215111648764E-2</v>
      </c>
      <c r="L2929" s="24">
        <f>L2928+IF(Limit=Oui,MAX(0,O2928),O2928)</f>
        <v>726.77184454232065</v>
      </c>
      <c r="M2929" s="12">
        <f>Cp*RhoP/(N2929*RhoA)*dP/1000*MassivW</f>
        <v>0.15529329830324939</v>
      </c>
      <c r="N2929" s="24">
        <f>IF(L2929&lt;600,425+0.773*L2929-1.69/1000*L2929^2+2.22/1000^2*L2929^3,IF(L2929&lt;735,666+13002/(738-L2929),IF(L2929&lt;900,545+17820/(L2929-731),650)))</f>
        <v>1823.9818296074136</v>
      </c>
      <c r="O2929" s="12">
        <f>LambdaP*MassivW/(dP/1000)/(N2929*RhoA)/(1+M2929/3)*(D2929-L2929)*DeltaT-(EXP(M2929/10)-1)*(D2929-D2928)</f>
        <v>7.2276215111648764E-2</v>
      </c>
      <c r="P2929" s="24">
        <f>P2928+IF(Limit=Oui,MAX(0,S2928),S2928)</f>
        <v>726.77184454232065</v>
      </c>
      <c r="Q2929" s="12">
        <f>Cp*RhoP/(R2929*RhoA)*dP/1000*MassivSI</f>
        <v>0.15529329830324939</v>
      </c>
      <c r="R2929" s="24">
        <f>IF(P2929&lt;600,425+0.773*P2929-1.69/1000*P2929^2+2.22/1000^2*P2929^3,IF(P2929&lt;735,666+13002/(738-P2929),IF(P2929&lt;900,545+17820/(P2929-731),650)))</f>
        <v>1823.9818296074136</v>
      </c>
      <c r="S2929" s="12">
        <f>LambdaP*MassivSI/(dP/1000)/(R2929*RhoA)/(1+Q2929/3)*(D2929-P2929)*DeltaT-(EXP(Q2929/10)-1)*(D2929-D2928)</f>
        <v>7.2276215111648764E-2</v>
      </c>
    </row>
    <row r="2930" spans="2:19" x14ac:dyDescent="0.25">
      <c r="B2930" s="3">
        <f t="shared" si="180"/>
        <v>14560</v>
      </c>
      <c r="C2930" s="14">
        <f t="shared" si="181"/>
        <v>242.66666666666666</v>
      </c>
      <c r="D2930" s="11">
        <f t="shared" si="182"/>
        <v>1154.4716983628182</v>
      </c>
      <c r="E2930" s="11">
        <f t="shared" si="183"/>
        <v>726.84412075743228</v>
      </c>
      <c r="F2930" s="11">
        <f>L2930</f>
        <v>726.84412075743228</v>
      </c>
      <c r="G2930" s="11">
        <f>P2930</f>
        <v>726.84412075743228</v>
      </c>
      <c r="H2930" s="24">
        <f>H2929+IF(Limit=Oui,MAX(0,K2929),K2929)</f>
        <v>726.84412075743228</v>
      </c>
      <c r="I2930" s="12">
        <f>Cp*RhoP/(J2930*RhoA)*dP/1000*MassivSS</f>
        <v>0.15465717266328843</v>
      </c>
      <c r="J2930" s="24">
        <f>IF(H2930&lt;600,425+0.773*H2930-1.69/1000*H2930^2+2.22/1000^2*H2930^3,IF(H2930&lt;735,666+13002/(738-H2930),IF(H2930&lt;900,545+17820/(H2930-731),650)))</f>
        <v>1831.4841108702574</v>
      </c>
      <c r="K2930" s="12">
        <f>LambdaP*MassivSS/(dP/1000)/(J2930*RhoA)/(1+I2930/3)*(D2930-H2930)*DeltaT-(EXP(I2930/10)-1)*(D2930-D2929)</f>
        <v>7.1991580626338134E-2</v>
      </c>
      <c r="L2930" s="24">
        <f>L2929+IF(Limit=Oui,MAX(0,O2929),O2929)</f>
        <v>726.84412075743228</v>
      </c>
      <c r="M2930" s="12">
        <f>Cp*RhoP/(N2930*RhoA)*dP/1000*MassivW</f>
        <v>0.15465717266328843</v>
      </c>
      <c r="N2930" s="24">
        <f>IF(L2930&lt;600,425+0.773*L2930-1.69/1000*L2930^2+2.22/1000^2*L2930^3,IF(L2930&lt;735,666+13002/(738-L2930),IF(L2930&lt;900,545+17820/(L2930-731),650)))</f>
        <v>1831.4841108702574</v>
      </c>
      <c r="O2930" s="12">
        <f>LambdaP*MassivW/(dP/1000)/(N2930*RhoA)/(1+M2930/3)*(D2930-L2930)*DeltaT-(EXP(M2930/10)-1)*(D2930-D2929)</f>
        <v>7.1991580626338134E-2</v>
      </c>
      <c r="P2930" s="24">
        <f>P2929+IF(Limit=Oui,MAX(0,S2929),S2929)</f>
        <v>726.84412075743228</v>
      </c>
      <c r="Q2930" s="12">
        <f>Cp*RhoP/(R2930*RhoA)*dP/1000*MassivSI</f>
        <v>0.15465717266328843</v>
      </c>
      <c r="R2930" s="24">
        <f>IF(P2930&lt;600,425+0.773*P2930-1.69/1000*P2930^2+2.22/1000^2*P2930^3,IF(P2930&lt;735,666+13002/(738-P2930),IF(P2930&lt;900,545+17820/(P2930-731),650)))</f>
        <v>1831.4841108702574</v>
      </c>
      <c r="S2930" s="12">
        <f>LambdaP*MassivSI/(dP/1000)/(R2930*RhoA)/(1+Q2930/3)*(D2930-P2930)*DeltaT-(EXP(Q2930/10)-1)*(D2930-D2929)</f>
        <v>7.1991580626338134E-2</v>
      </c>
    </row>
    <row r="2931" spans="2:19" x14ac:dyDescent="0.25">
      <c r="B2931" s="3">
        <f t="shared" si="180"/>
        <v>14565</v>
      </c>
      <c r="C2931" s="14">
        <f t="shared" si="181"/>
        <v>242.75</v>
      </c>
      <c r="D2931" s="11">
        <f t="shared" si="182"/>
        <v>1154.5231162069249</v>
      </c>
      <c r="E2931" s="11">
        <f t="shared" si="183"/>
        <v>726.91611233805861</v>
      </c>
      <c r="F2931" s="11">
        <f>L2931</f>
        <v>726.91611233805861</v>
      </c>
      <c r="G2931" s="11">
        <f>P2931</f>
        <v>726.91611233805861</v>
      </c>
      <c r="H2931" s="24">
        <f>H2930+IF(Limit=Oui,MAX(0,K2930),K2930)</f>
        <v>726.91611233805861</v>
      </c>
      <c r="I2931" s="12">
        <f>Cp*RhoP/(J2931*RhoA)*dP/1000*MassivSS</f>
        <v>0.15402056551779528</v>
      </c>
      <c r="J2931" s="24">
        <f>IF(H2931&lt;600,425+0.773*H2931-1.69/1000*H2931^2+2.22/1000^2*H2931^3,IF(H2931&lt;735,666+13002/(738-H2931),IF(H2931&lt;900,545+17820/(H2931-731),650)))</f>
        <v>1839.0541121094911</v>
      </c>
      <c r="K2931" s="12">
        <f>LambdaP*MassivSS/(dP/1000)/(J2931*RhoA)/(1+I2931/3)*(D2931-H2931)*DeltaT-(EXP(I2931/10)-1)*(D2931-D2930)</f>
        <v>7.1706688568034846E-2</v>
      </c>
      <c r="L2931" s="24">
        <f>L2930+IF(Limit=Oui,MAX(0,O2930),O2930)</f>
        <v>726.91611233805861</v>
      </c>
      <c r="M2931" s="12">
        <f>Cp*RhoP/(N2931*RhoA)*dP/1000*MassivW</f>
        <v>0.15402056551779528</v>
      </c>
      <c r="N2931" s="24">
        <f>IF(L2931&lt;600,425+0.773*L2931-1.69/1000*L2931^2+2.22/1000^2*L2931^3,IF(L2931&lt;735,666+13002/(738-L2931),IF(L2931&lt;900,545+17820/(L2931-731),650)))</f>
        <v>1839.0541121094911</v>
      </c>
      <c r="O2931" s="12">
        <f>LambdaP*MassivW/(dP/1000)/(N2931*RhoA)/(1+M2931/3)*(D2931-L2931)*DeltaT-(EXP(M2931/10)-1)*(D2931-D2930)</f>
        <v>7.1706688568034846E-2</v>
      </c>
      <c r="P2931" s="24">
        <f>P2930+IF(Limit=Oui,MAX(0,S2930),S2930)</f>
        <v>726.91611233805861</v>
      </c>
      <c r="Q2931" s="12">
        <f>Cp*RhoP/(R2931*RhoA)*dP/1000*MassivSI</f>
        <v>0.15402056551779528</v>
      </c>
      <c r="R2931" s="24">
        <f>IF(P2931&lt;600,425+0.773*P2931-1.69/1000*P2931^2+2.22/1000^2*P2931^3,IF(P2931&lt;735,666+13002/(738-P2931),IF(P2931&lt;900,545+17820/(P2931-731),650)))</f>
        <v>1839.0541121094911</v>
      </c>
      <c r="S2931" s="12">
        <f>LambdaP*MassivSI/(dP/1000)/(R2931*RhoA)/(1+Q2931/3)*(D2931-P2931)*DeltaT-(EXP(Q2931/10)-1)*(D2931-D2930)</f>
        <v>7.1706688568034846E-2</v>
      </c>
    </row>
    <row r="2932" spans="2:19" x14ac:dyDescent="0.25">
      <c r="B2932" s="3">
        <f t="shared" si="180"/>
        <v>14570</v>
      </c>
      <c r="C2932" s="14">
        <f t="shared" si="181"/>
        <v>242.83333333333334</v>
      </c>
      <c r="D2932" s="11">
        <f t="shared" si="182"/>
        <v>1154.5745164119767</v>
      </c>
      <c r="E2932" s="11">
        <f t="shared" si="183"/>
        <v>726.98781902662665</v>
      </c>
      <c r="F2932" s="11">
        <f>L2932</f>
        <v>726.98781902662665</v>
      </c>
      <c r="G2932" s="11">
        <f>P2932</f>
        <v>726.98781902662665</v>
      </c>
      <c r="H2932" s="24">
        <f>H2931+IF(Limit=Oui,MAX(0,K2931),K2931)</f>
        <v>726.98781902662665</v>
      </c>
      <c r="I2932" s="12">
        <f>Cp*RhoP/(J2932*RhoA)*dP/1000*MassivSS</f>
        <v>0.15338349355752542</v>
      </c>
      <c r="J2932" s="24">
        <f>IF(H2932&lt;600,425+0.773*H2932-1.69/1000*H2932^2+2.22/1000^2*H2932^3,IF(H2932&lt;735,666+13002/(738-H2932),IF(H2932&lt;900,545+17820/(H2932-731),650)))</f>
        <v>1846.6925468658653</v>
      </c>
      <c r="K2932" s="12">
        <f>LambdaP*MassivSS/(dP/1000)/(J2932*RhoA)/(1+I2932/3)*(D2932-H2932)*DeltaT-(EXP(I2932/10)-1)*(D2932-D2931)</f>
        <v>7.1421545554209917E-2</v>
      </c>
      <c r="L2932" s="24">
        <f>L2931+IF(Limit=Oui,MAX(0,O2931),O2931)</f>
        <v>726.98781902662665</v>
      </c>
      <c r="M2932" s="12">
        <f>Cp*RhoP/(N2932*RhoA)*dP/1000*MassivW</f>
        <v>0.15338349355752542</v>
      </c>
      <c r="N2932" s="24">
        <f>IF(L2932&lt;600,425+0.773*L2932-1.69/1000*L2932^2+2.22/1000^2*L2932^3,IF(L2932&lt;735,666+13002/(738-L2932),IF(L2932&lt;900,545+17820/(L2932-731),650)))</f>
        <v>1846.6925468658653</v>
      </c>
      <c r="O2932" s="12">
        <f>LambdaP*MassivW/(dP/1000)/(N2932*RhoA)/(1+M2932/3)*(D2932-L2932)*DeltaT-(EXP(M2932/10)-1)*(D2932-D2931)</f>
        <v>7.1421545554209917E-2</v>
      </c>
      <c r="P2932" s="24">
        <f>P2931+IF(Limit=Oui,MAX(0,S2931),S2931)</f>
        <v>726.98781902662665</v>
      </c>
      <c r="Q2932" s="12">
        <f>Cp*RhoP/(R2932*RhoA)*dP/1000*MassivSI</f>
        <v>0.15338349355752542</v>
      </c>
      <c r="R2932" s="24">
        <f>IF(P2932&lt;600,425+0.773*P2932-1.69/1000*P2932^2+2.22/1000^2*P2932^3,IF(P2932&lt;735,666+13002/(738-P2932),IF(P2932&lt;900,545+17820/(P2932-731),650)))</f>
        <v>1846.6925468658653</v>
      </c>
      <c r="S2932" s="12">
        <f>LambdaP*MassivSI/(dP/1000)/(R2932*RhoA)/(1+Q2932/3)*(D2932-P2932)*DeltaT-(EXP(Q2932/10)-1)*(D2932-D2931)</f>
        <v>7.1421545554209917E-2</v>
      </c>
    </row>
    <row r="2933" spans="2:19" x14ac:dyDescent="0.25">
      <c r="B2933" s="3">
        <f t="shared" si="180"/>
        <v>14575</v>
      </c>
      <c r="C2933" s="14">
        <f t="shared" si="181"/>
        <v>242.91666666666666</v>
      </c>
      <c r="D2933" s="11">
        <f t="shared" si="182"/>
        <v>1154.6258989900716</v>
      </c>
      <c r="E2933" s="11">
        <f t="shared" si="183"/>
        <v>727.0592405721809</v>
      </c>
      <c r="F2933" s="11">
        <f>L2933</f>
        <v>727.0592405721809</v>
      </c>
      <c r="G2933" s="11">
        <f>P2933</f>
        <v>727.0592405721809</v>
      </c>
      <c r="H2933" s="24">
        <f>H2932+IF(Limit=Oui,MAX(0,K2932),K2932)</f>
        <v>727.0592405721809</v>
      </c>
      <c r="I2933" s="12">
        <f>Cp*RhoP/(J2933*RhoA)*dP/1000*MassivSS</f>
        <v>0.15274597361911088</v>
      </c>
      <c r="J2933" s="24">
        <f>IF(H2933&lt;600,425+0.773*H2933-1.69/1000*H2933^2+2.22/1000^2*H2933^3,IF(H2933&lt;735,666+13002/(738-H2933),IF(H2933&lt;900,545+17820/(H2933-731),650)))</f>
        <v>1854.4001367345465</v>
      </c>
      <c r="K2933" s="12">
        <f>LambdaP*MassivSS/(dP/1000)/(J2933*RhoA)/(1+I2933/3)*(D2933-H2933)*DeltaT-(EXP(I2933/10)-1)*(D2933-D2932)</f>
        <v>7.1136158274191216E-2</v>
      </c>
      <c r="L2933" s="24">
        <f>L2932+IF(Limit=Oui,MAX(0,O2932),O2932)</f>
        <v>727.0592405721809</v>
      </c>
      <c r="M2933" s="12">
        <f>Cp*RhoP/(N2933*RhoA)*dP/1000*MassivW</f>
        <v>0.15274597361911088</v>
      </c>
      <c r="N2933" s="24">
        <f>IF(L2933&lt;600,425+0.773*L2933-1.69/1000*L2933^2+2.22/1000^2*L2933^3,IF(L2933&lt;735,666+13002/(738-L2933),IF(L2933&lt;900,545+17820/(L2933-731),650)))</f>
        <v>1854.4001367345465</v>
      </c>
      <c r="O2933" s="12">
        <f>LambdaP*MassivW/(dP/1000)/(N2933*RhoA)/(1+M2933/3)*(D2933-L2933)*DeltaT-(EXP(M2933/10)-1)*(D2933-D2932)</f>
        <v>7.1136158274191216E-2</v>
      </c>
      <c r="P2933" s="24">
        <f>P2932+IF(Limit=Oui,MAX(0,S2932),S2932)</f>
        <v>727.0592405721809</v>
      </c>
      <c r="Q2933" s="12">
        <f>Cp*RhoP/(R2933*RhoA)*dP/1000*MassivSI</f>
        <v>0.15274597361911088</v>
      </c>
      <c r="R2933" s="24">
        <f>IF(P2933&lt;600,425+0.773*P2933-1.69/1000*P2933^2+2.22/1000^2*P2933^3,IF(P2933&lt;735,666+13002/(738-P2933),IF(P2933&lt;900,545+17820/(P2933-731),650)))</f>
        <v>1854.4001367345465</v>
      </c>
      <c r="S2933" s="12">
        <f>LambdaP*MassivSI/(dP/1000)/(R2933*RhoA)/(1+Q2933/3)*(D2933-P2933)*DeltaT-(EXP(Q2933/10)-1)*(D2933-D2932)</f>
        <v>7.1136158274191216E-2</v>
      </c>
    </row>
    <row r="2934" spans="2:19" x14ac:dyDescent="0.25">
      <c r="B2934" s="3">
        <f t="shared" si="180"/>
        <v>14580</v>
      </c>
      <c r="C2934" s="14">
        <f t="shared" si="181"/>
        <v>243</v>
      </c>
      <c r="D2934" s="11">
        <f t="shared" si="182"/>
        <v>1154.6772639532956</v>
      </c>
      <c r="E2934" s="11">
        <f t="shared" si="183"/>
        <v>727.13037673045505</v>
      </c>
      <c r="F2934" s="11">
        <f>L2934</f>
        <v>727.13037673045505</v>
      </c>
      <c r="G2934" s="11">
        <f>P2934</f>
        <v>727.13037673045505</v>
      </c>
      <c r="H2934" s="24">
        <f>H2933+IF(Limit=Oui,MAX(0,K2933),K2933)</f>
        <v>727.13037673045505</v>
      </c>
      <c r="I2934" s="12">
        <f>Cp*RhoP/(J2934*RhoA)*dP/1000*MassivSS</f>
        <v>0.15210802268390128</v>
      </c>
      <c r="J2934" s="24">
        <f>IF(H2934&lt;600,425+0.773*H2934-1.69/1000*H2934^2+2.22/1000^2*H2934^3,IF(H2934&lt;735,666+13002/(738-H2934),IF(H2934&lt;900,545+17820/(H2934-731),650)))</f>
        <v>1862.1776114568436</v>
      </c>
      <c r="K2934" s="12">
        <f>LambdaP*MassivSS/(dP/1000)/(J2934*RhoA)/(1+I2934/3)*(D2934-H2934)*DeltaT-(EXP(I2934/10)-1)*(D2934-D2933)</f>
        <v>7.0850533488854228E-2</v>
      </c>
      <c r="L2934" s="24">
        <f>L2933+IF(Limit=Oui,MAX(0,O2933),O2933)</f>
        <v>727.13037673045505</v>
      </c>
      <c r="M2934" s="12">
        <f>Cp*RhoP/(N2934*RhoA)*dP/1000*MassivW</f>
        <v>0.15210802268390128</v>
      </c>
      <c r="N2934" s="24">
        <f>IF(L2934&lt;600,425+0.773*L2934-1.69/1000*L2934^2+2.22/1000^2*L2934^3,IF(L2934&lt;735,666+13002/(738-L2934),IF(L2934&lt;900,545+17820/(L2934-731),650)))</f>
        <v>1862.1776114568436</v>
      </c>
      <c r="O2934" s="12">
        <f>LambdaP*MassivW/(dP/1000)/(N2934*RhoA)/(1+M2934/3)*(D2934-L2934)*DeltaT-(EXP(M2934/10)-1)*(D2934-D2933)</f>
        <v>7.0850533488854228E-2</v>
      </c>
      <c r="P2934" s="24">
        <f>P2933+IF(Limit=Oui,MAX(0,S2933),S2933)</f>
        <v>727.13037673045505</v>
      </c>
      <c r="Q2934" s="12">
        <f>Cp*RhoP/(R2934*RhoA)*dP/1000*MassivSI</f>
        <v>0.15210802268390128</v>
      </c>
      <c r="R2934" s="24">
        <f>IF(P2934&lt;600,425+0.773*P2934-1.69/1000*P2934^2+2.22/1000^2*P2934^3,IF(P2934&lt;735,666+13002/(738-P2934),IF(P2934&lt;900,545+17820/(P2934-731),650)))</f>
        <v>1862.1776114568436</v>
      </c>
      <c r="S2934" s="12">
        <f>LambdaP*MassivSI/(dP/1000)/(R2934*RhoA)/(1+Q2934/3)*(D2934-P2934)*DeltaT-(EXP(Q2934/10)-1)*(D2934-D2933)</f>
        <v>7.0850533488854228E-2</v>
      </c>
    </row>
    <row r="2935" spans="2:19" x14ac:dyDescent="0.25">
      <c r="B2935" s="3">
        <f t="shared" si="180"/>
        <v>14585</v>
      </c>
      <c r="C2935" s="14">
        <f t="shared" si="181"/>
        <v>243.08333333333334</v>
      </c>
      <c r="D2935" s="11">
        <f t="shared" si="182"/>
        <v>1154.7286113137216</v>
      </c>
      <c r="E2935" s="11">
        <f t="shared" si="183"/>
        <v>727.20122726394391</v>
      </c>
      <c r="F2935" s="11">
        <f>L2935</f>
        <v>727.20122726394391</v>
      </c>
      <c r="G2935" s="11">
        <f>P2935</f>
        <v>727.20122726394391</v>
      </c>
      <c r="H2935" s="24">
        <f>H2934+IF(Limit=Oui,MAX(0,K2934),K2934)</f>
        <v>727.20122726394391</v>
      </c>
      <c r="I2935" s="12">
        <f>Cp*RhoP/(J2935*RhoA)*dP/1000*MassivSS</f>
        <v>0.15146965787675395</v>
      </c>
      <c r="J2935" s="24">
        <f>IF(H2935&lt;600,425+0.773*H2935-1.69/1000*H2935^2+2.22/1000^2*H2935^3,IF(H2935&lt;735,666+13002/(738-H2935),IF(H2935&lt;900,545+17820/(H2935-731),650)))</f>
        <v>1870.0257090129821</v>
      </c>
      <c r="K2935" s="12">
        <f>LambdaP*MassivSS/(dP/1000)/(J2935*RhoA)/(1+I2935/3)*(D2935-H2935)*DeltaT-(EXP(I2935/10)-1)*(D2935-D2934)</f>
        <v>7.0564678030303696E-2</v>
      </c>
      <c r="L2935" s="24">
        <f>L2934+IF(Limit=Oui,MAX(0,O2934),O2934)</f>
        <v>727.20122726394391</v>
      </c>
      <c r="M2935" s="12">
        <f>Cp*RhoP/(N2935*RhoA)*dP/1000*MassivW</f>
        <v>0.15146965787675395</v>
      </c>
      <c r="N2935" s="24">
        <f>IF(L2935&lt;600,425+0.773*L2935-1.69/1000*L2935^2+2.22/1000^2*L2935^3,IF(L2935&lt;735,666+13002/(738-L2935),IF(L2935&lt;900,545+17820/(L2935-731),650)))</f>
        <v>1870.0257090129821</v>
      </c>
      <c r="O2935" s="12">
        <f>LambdaP*MassivW/(dP/1000)/(N2935*RhoA)/(1+M2935/3)*(D2935-L2935)*DeltaT-(EXP(M2935/10)-1)*(D2935-D2934)</f>
        <v>7.0564678030303696E-2</v>
      </c>
      <c r="P2935" s="24">
        <f>P2934+IF(Limit=Oui,MAX(0,S2934),S2934)</f>
        <v>727.20122726394391</v>
      </c>
      <c r="Q2935" s="12">
        <f>Cp*RhoP/(R2935*RhoA)*dP/1000*MassivSI</f>
        <v>0.15146965787675395</v>
      </c>
      <c r="R2935" s="24">
        <f>IF(P2935&lt;600,425+0.773*P2935-1.69/1000*P2935^2+2.22/1000^2*P2935^3,IF(P2935&lt;735,666+13002/(738-P2935),IF(P2935&lt;900,545+17820/(P2935-731),650)))</f>
        <v>1870.0257090129821</v>
      </c>
      <c r="S2935" s="12">
        <f>LambdaP*MassivSI/(dP/1000)/(R2935*RhoA)/(1+Q2935/3)*(D2935-P2935)*DeltaT-(EXP(Q2935/10)-1)*(D2935-D2934)</f>
        <v>7.0564678030303696E-2</v>
      </c>
    </row>
    <row r="2936" spans="2:19" x14ac:dyDescent="0.25">
      <c r="B2936" s="3">
        <f t="shared" si="180"/>
        <v>14590</v>
      </c>
      <c r="C2936" s="14">
        <f t="shared" si="181"/>
        <v>243.16666666666666</v>
      </c>
      <c r="D2936" s="11">
        <f t="shared" si="182"/>
        <v>1154.7799410834104</v>
      </c>
      <c r="E2936" s="11">
        <f t="shared" si="183"/>
        <v>727.27179194197424</v>
      </c>
      <c r="F2936" s="11">
        <f>L2936</f>
        <v>727.27179194197424</v>
      </c>
      <c r="G2936" s="11">
        <f>P2936</f>
        <v>727.27179194197424</v>
      </c>
      <c r="H2936" s="24">
        <f>H2935+IF(Limit=Oui,MAX(0,K2935),K2935)</f>
        <v>727.27179194197424</v>
      </c>
      <c r="I2936" s="12">
        <f>Cp*RhoP/(J2936*RhoA)*dP/1000*MassivSS</f>
        <v>0.15083089646478184</v>
      </c>
      <c r="J2936" s="24">
        <f>IF(H2936&lt;600,425+0.773*H2936-1.69/1000*H2936^2+2.22/1000^2*H2936^3,IF(H2936&lt;735,666+13002/(738-H2936),IF(H2936&lt;900,545+17820/(H2936-731),650)))</f>
        <v>1877.945175715829</v>
      </c>
      <c r="K2936" s="12">
        <f>LambdaP*MassivSS/(dP/1000)/(J2936*RhoA)/(1+I2936/3)*(D2936-H2936)*DeltaT-(EXP(I2936/10)-1)*(D2936-D2935)</f>
        <v>7.0278598801512465E-2</v>
      </c>
      <c r="L2936" s="24">
        <f>L2935+IF(Limit=Oui,MAX(0,O2935),O2935)</f>
        <v>727.27179194197424</v>
      </c>
      <c r="M2936" s="12">
        <f>Cp*RhoP/(N2936*RhoA)*dP/1000*MassivW</f>
        <v>0.15083089646478184</v>
      </c>
      <c r="N2936" s="24">
        <f>IF(L2936&lt;600,425+0.773*L2936-1.69/1000*L2936^2+2.22/1000^2*L2936^3,IF(L2936&lt;735,666+13002/(738-L2936),IF(L2936&lt;900,545+17820/(L2936-731),650)))</f>
        <v>1877.945175715829</v>
      </c>
      <c r="O2936" s="12">
        <f>LambdaP*MassivW/(dP/1000)/(N2936*RhoA)/(1+M2936/3)*(D2936-L2936)*DeltaT-(EXP(M2936/10)-1)*(D2936-D2935)</f>
        <v>7.0278598801512465E-2</v>
      </c>
      <c r="P2936" s="24">
        <f>P2935+IF(Limit=Oui,MAX(0,S2935),S2935)</f>
        <v>727.27179194197424</v>
      </c>
      <c r="Q2936" s="12">
        <f>Cp*RhoP/(R2936*RhoA)*dP/1000*MassivSI</f>
        <v>0.15083089646478184</v>
      </c>
      <c r="R2936" s="24">
        <f>IF(P2936&lt;600,425+0.773*P2936-1.69/1000*P2936^2+2.22/1000^2*P2936^3,IF(P2936&lt;735,666+13002/(738-P2936),IF(P2936&lt;900,545+17820/(P2936-731),650)))</f>
        <v>1877.945175715829</v>
      </c>
      <c r="S2936" s="12">
        <f>LambdaP*MassivSI/(dP/1000)/(R2936*RhoA)/(1+Q2936/3)*(D2936-P2936)*DeltaT-(EXP(Q2936/10)-1)*(D2936-D2935)</f>
        <v>7.0278598801512465E-2</v>
      </c>
    </row>
    <row r="2937" spans="2:19" x14ac:dyDescent="0.25">
      <c r="B2937" s="3">
        <f t="shared" si="180"/>
        <v>14595</v>
      </c>
      <c r="C2937" s="14">
        <f t="shared" si="181"/>
        <v>243.25</v>
      </c>
      <c r="D2937" s="11">
        <f t="shared" si="182"/>
        <v>1154.8312532744108</v>
      </c>
      <c r="E2937" s="11">
        <f t="shared" si="183"/>
        <v>727.34207054077581</v>
      </c>
      <c r="F2937" s="11">
        <f>L2937</f>
        <v>727.34207054077581</v>
      </c>
      <c r="G2937" s="11">
        <f>P2937</f>
        <v>727.34207054077581</v>
      </c>
      <c r="H2937" s="24">
        <f>H2936+IF(Limit=Oui,MAX(0,K2936),K2936)</f>
        <v>727.34207054077581</v>
      </c>
      <c r="I2937" s="12">
        <f>Cp*RhoP/(J2937*RhoA)*dP/1000*MassivSS</f>
        <v>0.15019175585604982</v>
      </c>
      <c r="J2937" s="24">
        <f>IF(H2937&lt;600,425+0.773*H2937-1.69/1000*H2937^2+2.22/1000^2*H2937^3,IF(H2937&lt;735,666+13002/(738-H2937),IF(H2937&lt;900,545+17820/(H2937-731),650)))</f>
        <v>1885.9367663056794</v>
      </c>
      <c r="K2937" s="12">
        <f>LambdaP*MassivSS/(dP/1000)/(J2937*RhoA)/(1+I2937/3)*(D2937-H2937)*DeltaT-(EXP(I2937/10)-1)*(D2937-D2936)</f>
        <v>6.999230277595761E-2</v>
      </c>
      <c r="L2937" s="24">
        <f>L2936+IF(Limit=Oui,MAX(0,O2936),O2936)</f>
        <v>727.34207054077581</v>
      </c>
      <c r="M2937" s="12">
        <f>Cp*RhoP/(N2937*RhoA)*dP/1000*MassivW</f>
        <v>0.15019175585604982</v>
      </c>
      <c r="N2937" s="24">
        <f>IF(L2937&lt;600,425+0.773*L2937-1.69/1000*L2937^2+2.22/1000^2*L2937^3,IF(L2937&lt;735,666+13002/(738-L2937),IF(L2937&lt;900,545+17820/(L2937-731),650)))</f>
        <v>1885.9367663056794</v>
      </c>
      <c r="O2937" s="12">
        <f>LambdaP*MassivW/(dP/1000)/(N2937*RhoA)/(1+M2937/3)*(D2937-L2937)*DeltaT-(EXP(M2937/10)-1)*(D2937-D2936)</f>
        <v>6.999230277595761E-2</v>
      </c>
      <c r="P2937" s="24">
        <f>P2936+IF(Limit=Oui,MAX(0,S2936),S2936)</f>
        <v>727.34207054077581</v>
      </c>
      <c r="Q2937" s="12">
        <f>Cp*RhoP/(R2937*RhoA)*dP/1000*MassivSI</f>
        <v>0.15019175585604982</v>
      </c>
      <c r="R2937" s="24">
        <f>IF(P2937&lt;600,425+0.773*P2937-1.69/1000*P2937^2+2.22/1000^2*P2937^3,IF(P2937&lt;735,666+13002/(738-P2937),IF(P2937&lt;900,545+17820/(P2937-731),650)))</f>
        <v>1885.9367663056794</v>
      </c>
      <c r="S2937" s="12">
        <f>LambdaP*MassivSI/(dP/1000)/(R2937*RhoA)/(1+Q2937/3)*(D2937-P2937)*DeltaT-(EXP(Q2937/10)-1)*(D2937-D2936)</f>
        <v>6.999230277595761E-2</v>
      </c>
    </row>
    <row r="2938" spans="2:19" x14ac:dyDescent="0.25">
      <c r="B2938" s="3">
        <f t="shared" si="180"/>
        <v>14600</v>
      </c>
      <c r="C2938" s="14">
        <f t="shared" si="181"/>
        <v>243.33333333333334</v>
      </c>
      <c r="D2938" s="11">
        <f t="shared" si="182"/>
        <v>1154.8825478987587</v>
      </c>
      <c r="E2938" s="11">
        <f t="shared" si="183"/>
        <v>727.41206284355178</v>
      </c>
      <c r="F2938" s="11">
        <f>L2938</f>
        <v>727.41206284355178</v>
      </c>
      <c r="G2938" s="11">
        <f>P2938</f>
        <v>727.41206284355178</v>
      </c>
      <c r="H2938" s="24">
        <f>H2937+IF(Limit=Oui,MAX(0,K2937),K2937)</f>
        <v>727.41206284355178</v>
      </c>
      <c r="I2938" s="12">
        <f>Cp*RhoP/(J2938*RhoA)*dP/1000*MassivSS</f>
        <v>0.14955225359822474</v>
      </c>
      <c r="J2938" s="24">
        <f>IF(H2938&lt;600,425+0.773*H2938-1.69/1000*H2938^2+2.22/1000^2*H2938^3,IF(H2938&lt;735,666+13002/(738-H2938),IF(H2938&lt;900,545+17820/(H2938-731),650)))</f>
        <v>1894.0012440460678</v>
      </c>
      <c r="K2938" s="12">
        <f>LambdaP*MassivSS/(dP/1000)/(J2938*RhoA)/(1+I2938/3)*(D2938-H2938)*DeltaT-(EXP(I2938/10)-1)*(D2938-D2937)</f>
        <v>6.9705796997228758E-2</v>
      </c>
      <c r="L2938" s="24">
        <f>L2937+IF(Limit=Oui,MAX(0,O2937),O2937)</f>
        <v>727.41206284355178</v>
      </c>
      <c r="M2938" s="12">
        <f>Cp*RhoP/(N2938*RhoA)*dP/1000*MassivW</f>
        <v>0.14955225359822474</v>
      </c>
      <c r="N2938" s="24">
        <f>IF(L2938&lt;600,425+0.773*L2938-1.69/1000*L2938^2+2.22/1000^2*L2938^3,IF(L2938&lt;735,666+13002/(738-L2938),IF(L2938&lt;900,545+17820/(L2938-731),650)))</f>
        <v>1894.0012440460678</v>
      </c>
      <c r="O2938" s="12">
        <f>LambdaP*MassivW/(dP/1000)/(N2938*RhoA)/(1+M2938/3)*(D2938-L2938)*DeltaT-(EXP(M2938/10)-1)*(D2938-D2937)</f>
        <v>6.9705796997228758E-2</v>
      </c>
      <c r="P2938" s="24">
        <f>P2937+IF(Limit=Oui,MAX(0,S2937),S2937)</f>
        <v>727.41206284355178</v>
      </c>
      <c r="Q2938" s="12">
        <f>Cp*RhoP/(R2938*RhoA)*dP/1000*MassivSI</f>
        <v>0.14955225359822474</v>
      </c>
      <c r="R2938" s="24">
        <f>IF(P2938&lt;600,425+0.773*P2938-1.69/1000*P2938^2+2.22/1000^2*P2938^3,IF(P2938&lt;735,666+13002/(738-P2938),IF(P2938&lt;900,545+17820/(P2938-731),650)))</f>
        <v>1894.0012440460678</v>
      </c>
      <c r="S2938" s="12">
        <f>LambdaP*MassivSI/(dP/1000)/(R2938*RhoA)/(1+Q2938/3)*(D2938-P2938)*DeltaT-(EXP(Q2938/10)-1)*(D2938-D2937)</f>
        <v>6.9705796997228758E-2</v>
      </c>
    </row>
    <row r="2939" spans="2:19" x14ac:dyDescent="0.25">
      <c r="B2939" s="3">
        <f t="shared" si="180"/>
        <v>14605</v>
      </c>
      <c r="C2939" s="14">
        <f t="shared" si="181"/>
        <v>243.41666666666666</v>
      </c>
      <c r="D2939" s="11">
        <f t="shared" si="182"/>
        <v>1154.9338249684777</v>
      </c>
      <c r="E2939" s="11">
        <f t="shared" si="183"/>
        <v>727.48176864054903</v>
      </c>
      <c r="F2939" s="11">
        <f>L2939</f>
        <v>727.48176864054903</v>
      </c>
      <c r="G2939" s="11">
        <f>P2939</f>
        <v>727.48176864054903</v>
      </c>
      <c r="H2939" s="24">
        <f>H2938+IF(Limit=Oui,MAX(0,K2938),K2938)</f>
        <v>727.48176864054903</v>
      </c>
      <c r="I2939" s="12">
        <f>Cp*RhoP/(J2939*RhoA)*dP/1000*MassivSS</f>
        <v>0.1489124073771747</v>
      </c>
      <c r="J2939" s="24">
        <f>IF(H2939&lt;600,425+0.773*H2939-1.69/1000*H2939^2+2.22/1000^2*H2939^3,IF(H2939&lt;735,666+13002/(738-H2939),IF(H2939&lt;900,545+17820/(H2939-731),650)))</f>
        <v>1902.1393808206444</v>
      </c>
      <c r="K2939" s="12">
        <f>LambdaP*MassivSS/(dP/1000)/(J2939*RhoA)/(1+I2939/3)*(D2939-H2939)*DeltaT-(EXP(I2939/10)-1)*(D2939-D2938)</f>
        <v>6.9419088578623597E-2</v>
      </c>
      <c r="L2939" s="24">
        <f>L2938+IF(Limit=Oui,MAX(0,O2938),O2938)</f>
        <v>727.48176864054903</v>
      </c>
      <c r="M2939" s="12">
        <f>Cp*RhoP/(N2939*RhoA)*dP/1000*MassivW</f>
        <v>0.1489124073771747</v>
      </c>
      <c r="N2939" s="24">
        <f>IF(L2939&lt;600,425+0.773*L2939-1.69/1000*L2939^2+2.22/1000^2*L2939^3,IF(L2939&lt;735,666+13002/(738-L2939),IF(L2939&lt;900,545+17820/(L2939-731),650)))</f>
        <v>1902.1393808206444</v>
      </c>
      <c r="O2939" s="12">
        <f>LambdaP*MassivW/(dP/1000)/(N2939*RhoA)/(1+M2939/3)*(D2939-L2939)*DeltaT-(EXP(M2939/10)-1)*(D2939-D2938)</f>
        <v>6.9419088578623597E-2</v>
      </c>
      <c r="P2939" s="24">
        <f>P2938+IF(Limit=Oui,MAX(0,S2938),S2938)</f>
        <v>727.48176864054903</v>
      </c>
      <c r="Q2939" s="12">
        <f>Cp*RhoP/(R2939*RhoA)*dP/1000*MassivSI</f>
        <v>0.1489124073771747</v>
      </c>
      <c r="R2939" s="24">
        <f>IF(P2939&lt;600,425+0.773*P2939-1.69/1000*P2939^2+2.22/1000^2*P2939^3,IF(P2939&lt;735,666+13002/(738-P2939),IF(P2939&lt;900,545+17820/(P2939-731),650)))</f>
        <v>1902.1393808206444</v>
      </c>
      <c r="S2939" s="12">
        <f>LambdaP*MassivSI/(dP/1000)/(R2939*RhoA)/(1+Q2939/3)*(D2939-P2939)*DeltaT-(EXP(Q2939/10)-1)*(D2939-D2938)</f>
        <v>6.9419088578623597E-2</v>
      </c>
    </row>
    <row r="2940" spans="2:19" x14ac:dyDescent="0.25">
      <c r="B2940" s="3">
        <f t="shared" si="180"/>
        <v>14610</v>
      </c>
      <c r="C2940" s="14">
        <f t="shared" si="181"/>
        <v>243.5</v>
      </c>
      <c r="D2940" s="11">
        <f t="shared" si="182"/>
        <v>1154.9850844955793</v>
      </c>
      <c r="E2940" s="11">
        <f t="shared" si="183"/>
        <v>727.55118772912761</v>
      </c>
      <c r="F2940" s="11">
        <f>L2940</f>
        <v>727.55118772912761</v>
      </c>
      <c r="G2940" s="11">
        <f>P2940</f>
        <v>727.55118772912761</v>
      </c>
      <c r="H2940" s="24">
        <f>H2939+IF(Limit=Oui,MAX(0,K2939),K2939)</f>
        <v>727.55118772912761</v>
      </c>
      <c r="I2940" s="12">
        <f>Cp*RhoP/(J2940*RhoA)*dP/1000*MassivSS</f>
        <v>0.14827223501552422</v>
      </c>
      <c r="J2940" s="24">
        <f>IF(H2940&lt;600,425+0.773*H2940-1.69/1000*H2940^2+2.22/1000^2*H2940^3,IF(H2940&lt;735,666+13002/(738-H2940),IF(H2940&lt;900,545+17820/(H2940-731),650)))</f>
        <v>1910.3519572310618</v>
      </c>
      <c r="K2940" s="12">
        <f>LambdaP*MassivSS/(dP/1000)/(J2940*RhoA)/(1+I2940/3)*(D2940-H2940)*DeltaT-(EXP(I2940/10)-1)*(D2940-D2939)</f>
        <v>6.9132184702682523E-2</v>
      </c>
      <c r="L2940" s="24">
        <f>L2939+IF(Limit=Oui,MAX(0,O2939),O2939)</f>
        <v>727.55118772912761</v>
      </c>
      <c r="M2940" s="12">
        <f>Cp*RhoP/(N2940*RhoA)*dP/1000*MassivW</f>
        <v>0.14827223501552422</v>
      </c>
      <c r="N2940" s="24">
        <f>IF(L2940&lt;600,425+0.773*L2940-1.69/1000*L2940^2+2.22/1000^2*L2940^3,IF(L2940&lt;735,666+13002/(738-L2940),IF(L2940&lt;900,545+17820/(L2940-731),650)))</f>
        <v>1910.3519572310618</v>
      </c>
      <c r="O2940" s="12">
        <f>LambdaP*MassivW/(dP/1000)/(N2940*RhoA)/(1+M2940/3)*(D2940-L2940)*DeltaT-(EXP(M2940/10)-1)*(D2940-D2939)</f>
        <v>6.9132184702682523E-2</v>
      </c>
      <c r="P2940" s="24">
        <f>P2939+IF(Limit=Oui,MAX(0,S2939),S2939)</f>
        <v>727.55118772912761</v>
      </c>
      <c r="Q2940" s="12">
        <f>Cp*RhoP/(R2940*RhoA)*dP/1000*MassivSI</f>
        <v>0.14827223501552422</v>
      </c>
      <c r="R2940" s="24">
        <f>IF(P2940&lt;600,425+0.773*P2940-1.69/1000*P2940^2+2.22/1000^2*P2940^3,IF(P2940&lt;735,666+13002/(738-P2940),IF(P2940&lt;900,545+17820/(P2940-731),650)))</f>
        <v>1910.3519572310618</v>
      </c>
      <c r="S2940" s="12">
        <f>LambdaP*MassivSI/(dP/1000)/(R2940*RhoA)/(1+Q2940/3)*(D2940-P2940)*DeltaT-(EXP(Q2940/10)-1)*(D2940-D2939)</f>
        <v>6.9132184702682523E-2</v>
      </c>
    </row>
    <row r="2941" spans="2:19" x14ac:dyDescent="0.25">
      <c r="B2941" s="3">
        <f t="shared" si="180"/>
        <v>14615</v>
      </c>
      <c r="C2941" s="14">
        <f t="shared" si="181"/>
        <v>243.58333333333334</v>
      </c>
      <c r="D2941" s="11">
        <f t="shared" si="182"/>
        <v>1155.0363264920625</v>
      </c>
      <c r="E2941" s="11">
        <f t="shared" si="183"/>
        <v>727.62031991383026</v>
      </c>
      <c r="F2941" s="11">
        <f>L2941</f>
        <v>727.62031991383026</v>
      </c>
      <c r="G2941" s="11">
        <f>P2941</f>
        <v>727.62031991383026</v>
      </c>
      <c r="H2941" s="24">
        <f>H2940+IF(Limit=Oui,MAX(0,K2940),K2940)</f>
        <v>727.62031991383026</v>
      </c>
      <c r="I2941" s="12">
        <f>Cp*RhoP/(J2941*RhoA)*dP/1000*MassivSS</f>
        <v>0.14763175447115531</v>
      </c>
      <c r="J2941" s="24">
        <f>IF(H2941&lt;600,425+0.773*H2941-1.69/1000*H2941^2+2.22/1000^2*H2941^3,IF(H2941&lt;735,666+13002/(738-H2941),IF(H2941&lt;900,545+17820/(H2941-731),650)))</f>
        <v>1918.639762695994</v>
      </c>
      <c r="K2941" s="12">
        <f>LambdaP*MassivSS/(dP/1000)/(J2941*RhoA)/(1+I2941/3)*(D2941-H2941)*DeltaT-(EXP(I2941/10)-1)*(D2941-D2940)</f>
        <v>6.8845092620766463E-2</v>
      </c>
      <c r="L2941" s="24">
        <f>L2940+IF(Limit=Oui,MAX(0,O2940),O2940)</f>
        <v>727.62031991383026</v>
      </c>
      <c r="M2941" s="12">
        <f>Cp*RhoP/(N2941*RhoA)*dP/1000*MassivW</f>
        <v>0.14763175447115531</v>
      </c>
      <c r="N2941" s="24">
        <f>IF(L2941&lt;600,425+0.773*L2941-1.69/1000*L2941^2+2.22/1000^2*L2941^3,IF(L2941&lt;735,666+13002/(738-L2941),IF(L2941&lt;900,545+17820/(L2941-731),650)))</f>
        <v>1918.639762695994</v>
      </c>
      <c r="O2941" s="12">
        <f>LambdaP*MassivW/(dP/1000)/(N2941*RhoA)/(1+M2941/3)*(D2941-L2941)*DeltaT-(EXP(M2941/10)-1)*(D2941-D2940)</f>
        <v>6.8845092620766463E-2</v>
      </c>
      <c r="P2941" s="24">
        <f>P2940+IF(Limit=Oui,MAX(0,S2940),S2940)</f>
        <v>727.62031991383026</v>
      </c>
      <c r="Q2941" s="12">
        <f>Cp*RhoP/(R2941*RhoA)*dP/1000*MassivSI</f>
        <v>0.14763175447115531</v>
      </c>
      <c r="R2941" s="24">
        <f>IF(P2941&lt;600,425+0.773*P2941-1.69/1000*P2941^2+2.22/1000^2*P2941^3,IF(P2941&lt;735,666+13002/(738-P2941),IF(P2941&lt;900,545+17820/(P2941-731),650)))</f>
        <v>1918.639762695994</v>
      </c>
      <c r="S2941" s="12">
        <f>LambdaP*MassivSI/(dP/1000)/(R2941*RhoA)/(1+Q2941/3)*(D2941-P2941)*DeltaT-(EXP(Q2941/10)-1)*(D2941-D2940)</f>
        <v>6.8845092620766463E-2</v>
      </c>
    </row>
    <row r="2942" spans="2:19" x14ac:dyDescent="0.25">
      <c r="B2942" s="3">
        <f t="shared" si="180"/>
        <v>14620</v>
      </c>
      <c r="C2942" s="14">
        <f t="shared" si="181"/>
        <v>243.66666666666666</v>
      </c>
      <c r="D2942" s="11">
        <f t="shared" si="182"/>
        <v>1155.0875509699142</v>
      </c>
      <c r="E2942" s="11">
        <f t="shared" si="183"/>
        <v>727.68916500645105</v>
      </c>
      <c r="F2942" s="11">
        <f>L2942</f>
        <v>727.68916500645105</v>
      </c>
      <c r="G2942" s="11">
        <f>P2942</f>
        <v>727.68916500645105</v>
      </c>
      <c r="H2942" s="24">
        <f>H2941+IF(Limit=Oui,MAX(0,K2941),K2941)</f>
        <v>727.68916500645105</v>
      </c>
      <c r="I2942" s="12">
        <f>Cp*RhoP/(J2942*RhoA)*dP/1000*MassivSS</f>
        <v>0.14699098383566556</v>
      </c>
      <c r="J2942" s="24">
        <f>IF(H2942&lt;600,425+0.773*H2942-1.69/1000*H2942^2+2.22/1000^2*H2942^3,IF(H2942&lt;735,666+13002/(738-H2942),IF(H2942&lt;900,545+17820/(H2942-731),650)))</f>
        <v>1927.0035955511648</v>
      </c>
      <c r="K2942" s="12">
        <f>LambdaP*MassivSS/(dP/1000)/(J2942*RhoA)/(1+I2942/3)*(D2942-H2942)*DeltaT-(EXP(I2942/10)-1)*(D2942-D2941)</f>
        <v>6.8557819652550478E-2</v>
      </c>
      <c r="L2942" s="24">
        <f>L2941+IF(Limit=Oui,MAX(0,O2941),O2941)</f>
        <v>727.68916500645105</v>
      </c>
      <c r="M2942" s="12">
        <f>Cp*RhoP/(N2942*RhoA)*dP/1000*MassivW</f>
        <v>0.14699098383566556</v>
      </c>
      <c r="N2942" s="24">
        <f>IF(L2942&lt;600,425+0.773*L2942-1.69/1000*L2942^2+2.22/1000^2*L2942^3,IF(L2942&lt;735,666+13002/(738-L2942),IF(L2942&lt;900,545+17820/(L2942-731),650)))</f>
        <v>1927.0035955511648</v>
      </c>
      <c r="O2942" s="12">
        <f>LambdaP*MassivW/(dP/1000)/(N2942*RhoA)/(1+M2942/3)*(D2942-L2942)*DeltaT-(EXP(M2942/10)-1)*(D2942-D2941)</f>
        <v>6.8557819652550478E-2</v>
      </c>
      <c r="P2942" s="24">
        <f>P2941+IF(Limit=Oui,MAX(0,S2941),S2941)</f>
        <v>727.68916500645105</v>
      </c>
      <c r="Q2942" s="12">
        <f>Cp*RhoP/(R2942*RhoA)*dP/1000*MassivSI</f>
        <v>0.14699098383566556</v>
      </c>
      <c r="R2942" s="24">
        <f>IF(P2942&lt;600,425+0.773*P2942-1.69/1000*P2942^2+2.22/1000^2*P2942^3,IF(P2942&lt;735,666+13002/(738-P2942),IF(P2942&lt;900,545+17820/(P2942-731),650)))</f>
        <v>1927.0035955511648</v>
      </c>
      <c r="S2942" s="12">
        <f>LambdaP*MassivSI/(dP/1000)/(R2942*RhoA)/(1+Q2942/3)*(D2942-P2942)*DeltaT-(EXP(Q2942/10)-1)*(D2942-D2941)</f>
        <v>6.8557819652550478E-2</v>
      </c>
    </row>
    <row r="2943" spans="2:19" x14ac:dyDescent="0.25">
      <c r="B2943" s="3">
        <f t="shared" si="180"/>
        <v>14625</v>
      </c>
      <c r="C2943" s="14">
        <f t="shared" si="181"/>
        <v>243.75</v>
      </c>
      <c r="D2943" s="11">
        <f t="shared" si="182"/>
        <v>1155.1387579411087</v>
      </c>
      <c r="E2943" s="11">
        <f t="shared" si="183"/>
        <v>727.75772282610365</v>
      </c>
      <c r="F2943" s="11">
        <f>L2943</f>
        <v>727.75772282610365</v>
      </c>
      <c r="G2943" s="11">
        <f>P2943</f>
        <v>727.75772282610365</v>
      </c>
      <c r="H2943" s="24">
        <f>H2942+IF(Limit=Oui,MAX(0,K2942),K2942)</f>
        <v>727.75772282610365</v>
      </c>
      <c r="I2943" s="12">
        <f>Cp*RhoP/(J2943*RhoA)*dP/1000*MassivSS</f>
        <v>0.14634994133277482</v>
      </c>
      <c r="J2943" s="24">
        <f>IF(H2943&lt;600,425+0.773*H2943-1.69/1000*H2943^2+2.22/1000^2*H2943^3,IF(H2943&lt;735,666+13002/(738-H2943),IF(H2943&lt;900,545+17820/(H2943-731),650)))</f>
        <v>1935.4442631504958</v>
      </c>
      <c r="K2943" s="12">
        <f>LambdaP*MassivSS/(dP/1000)/(J2943*RhoA)/(1+I2943/3)*(D2943-H2943)*DeltaT-(EXP(I2943/10)-1)*(D2943-D2942)</f>
        <v>6.8270373185540689E-2</v>
      </c>
      <c r="L2943" s="24">
        <f>L2942+IF(Limit=Oui,MAX(0,O2942),O2942)</f>
        <v>727.75772282610365</v>
      </c>
      <c r="M2943" s="12">
        <f>Cp*RhoP/(N2943*RhoA)*dP/1000*MassivW</f>
        <v>0.14634994133277482</v>
      </c>
      <c r="N2943" s="24">
        <f>IF(L2943&lt;600,425+0.773*L2943-1.69/1000*L2943^2+2.22/1000^2*L2943^3,IF(L2943&lt;735,666+13002/(738-L2943),IF(L2943&lt;900,545+17820/(L2943-731),650)))</f>
        <v>1935.4442631504958</v>
      </c>
      <c r="O2943" s="12">
        <f>LambdaP*MassivW/(dP/1000)/(N2943*RhoA)/(1+M2943/3)*(D2943-L2943)*DeltaT-(EXP(M2943/10)-1)*(D2943-D2942)</f>
        <v>6.8270373185540689E-2</v>
      </c>
      <c r="P2943" s="24">
        <f>P2942+IF(Limit=Oui,MAX(0,S2942),S2942)</f>
        <v>727.75772282610365</v>
      </c>
      <c r="Q2943" s="12">
        <f>Cp*RhoP/(R2943*RhoA)*dP/1000*MassivSI</f>
        <v>0.14634994133277482</v>
      </c>
      <c r="R2943" s="24">
        <f>IF(P2943&lt;600,425+0.773*P2943-1.69/1000*P2943^2+2.22/1000^2*P2943^3,IF(P2943&lt;735,666+13002/(738-P2943),IF(P2943&lt;900,545+17820/(P2943-731),650)))</f>
        <v>1935.4442631504958</v>
      </c>
      <c r="S2943" s="12">
        <f>LambdaP*MassivSI/(dP/1000)/(R2943*RhoA)/(1+Q2943/3)*(D2943-P2943)*DeltaT-(EXP(Q2943/10)-1)*(D2943-D2942)</f>
        <v>6.8270373185540689E-2</v>
      </c>
    </row>
    <row r="2944" spans="2:19" x14ac:dyDescent="0.25">
      <c r="B2944" s="3">
        <f t="shared" si="180"/>
        <v>14630</v>
      </c>
      <c r="C2944" s="14">
        <f t="shared" si="181"/>
        <v>243.83333333333334</v>
      </c>
      <c r="D2944" s="11">
        <f t="shared" si="182"/>
        <v>1155.189947417608</v>
      </c>
      <c r="E2944" s="11">
        <f t="shared" si="183"/>
        <v>727.8259931992892</v>
      </c>
      <c r="F2944" s="11">
        <f>L2944</f>
        <v>727.8259931992892</v>
      </c>
      <c r="G2944" s="11">
        <f>P2944</f>
        <v>727.8259931992892</v>
      </c>
      <c r="H2944" s="24">
        <f>H2943+IF(Limit=Oui,MAX(0,K2943),K2943)</f>
        <v>727.8259931992892</v>
      </c>
      <c r="I2944" s="12">
        <f>Cp*RhoP/(J2944*RhoA)*dP/1000*MassivSS</f>
        <v>0.14570864531668301</v>
      </c>
      <c r="J2944" s="24">
        <f>IF(H2944&lt;600,425+0.773*H2944-1.69/1000*H2944^2+2.22/1000^2*H2944^3,IF(H2944&lt;735,666+13002/(738-H2944),IF(H2944&lt;900,545+17820/(H2944-731),650)))</f>
        <v>1943.9625819683574</v>
      </c>
      <c r="K2944" s="12">
        <f>LambdaP*MassivSS/(dP/1000)/(J2944*RhoA)/(1+I2944/3)*(D2944-H2944)*DeltaT-(EXP(I2944/10)-1)*(D2944-D2943)</f>
        <v>6.7982760674528742E-2</v>
      </c>
      <c r="L2944" s="24">
        <f>L2943+IF(Limit=Oui,MAX(0,O2943),O2943)</f>
        <v>727.8259931992892</v>
      </c>
      <c r="M2944" s="12">
        <f>Cp*RhoP/(N2944*RhoA)*dP/1000*MassivW</f>
        <v>0.14570864531668301</v>
      </c>
      <c r="N2944" s="24">
        <f>IF(L2944&lt;600,425+0.773*L2944-1.69/1000*L2944^2+2.22/1000^2*L2944^3,IF(L2944&lt;735,666+13002/(738-L2944),IF(L2944&lt;900,545+17820/(L2944-731),650)))</f>
        <v>1943.9625819683574</v>
      </c>
      <c r="O2944" s="12">
        <f>LambdaP*MassivW/(dP/1000)/(N2944*RhoA)/(1+M2944/3)*(D2944-L2944)*DeltaT-(EXP(M2944/10)-1)*(D2944-D2943)</f>
        <v>6.7982760674528742E-2</v>
      </c>
      <c r="P2944" s="24">
        <f>P2943+IF(Limit=Oui,MAX(0,S2943),S2943)</f>
        <v>727.8259931992892</v>
      </c>
      <c r="Q2944" s="12">
        <f>Cp*RhoP/(R2944*RhoA)*dP/1000*MassivSI</f>
        <v>0.14570864531668301</v>
      </c>
      <c r="R2944" s="24">
        <f>IF(P2944&lt;600,425+0.773*P2944-1.69/1000*P2944^2+2.22/1000^2*P2944^3,IF(P2944&lt;735,666+13002/(738-P2944),IF(P2944&lt;900,545+17820/(P2944-731),650)))</f>
        <v>1943.9625819683574</v>
      </c>
      <c r="S2944" s="12">
        <f>LambdaP*MassivSI/(dP/1000)/(R2944*RhoA)/(1+Q2944/3)*(D2944-P2944)*DeltaT-(EXP(Q2944/10)-1)*(D2944-D2943)</f>
        <v>6.7982760674528742E-2</v>
      </c>
    </row>
    <row r="2945" spans="2:19" x14ac:dyDescent="0.25">
      <c r="B2945" s="3">
        <f t="shared" si="180"/>
        <v>14635</v>
      </c>
      <c r="C2945" s="14">
        <f t="shared" si="181"/>
        <v>243.91666666666666</v>
      </c>
      <c r="D2945" s="11">
        <f t="shared" si="182"/>
        <v>1155.2411194113627</v>
      </c>
      <c r="E2945" s="11">
        <f t="shared" si="183"/>
        <v>727.89397595996377</v>
      </c>
      <c r="F2945" s="11">
        <f>L2945</f>
        <v>727.89397595996377</v>
      </c>
      <c r="G2945" s="11">
        <f>P2945</f>
        <v>727.89397595996377</v>
      </c>
      <c r="H2945" s="24">
        <f>H2944+IF(Limit=Oui,MAX(0,K2944),K2944)</f>
        <v>727.89397595996377</v>
      </c>
      <c r="I2945" s="12">
        <f>Cp*RhoP/(J2945*RhoA)*dP/1000*MassivSS</f>
        <v>0.14506711427037783</v>
      </c>
      <c r="J2945" s="24">
        <f>IF(H2945&lt;600,425+0.773*H2945-1.69/1000*H2945^2+2.22/1000^2*H2945^3,IF(H2945&lt;735,666+13002/(738-H2945),IF(H2945&lt;900,545+17820/(H2945-731),650)))</f>
        <v>1952.5593777029433</v>
      </c>
      <c r="K2945" s="12">
        <f>LambdaP*MassivSS/(dP/1000)/(J2945*RhoA)/(1+I2945/3)*(D2945-H2945)*DeltaT-(EXP(I2945/10)-1)*(D2945-D2944)</f>
        <v>6.7694989641046241E-2</v>
      </c>
      <c r="L2945" s="24">
        <f>L2944+IF(Limit=Oui,MAX(0,O2944),O2944)</f>
        <v>727.89397595996377</v>
      </c>
      <c r="M2945" s="12">
        <f>Cp*RhoP/(N2945*RhoA)*dP/1000*MassivW</f>
        <v>0.14506711427037783</v>
      </c>
      <c r="N2945" s="24">
        <f>IF(L2945&lt;600,425+0.773*L2945-1.69/1000*L2945^2+2.22/1000^2*L2945^3,IF(L2945&lt;735,666+13002/(738-L2945),IF(L2945&lt;900,545+17820/(L2945-731),650)))</f>
        <v>1952.5593777029433</v>
      </c>
      <c r="O2945" s="12">
        <f>LambdaP*MassivW/(dP/1000)/(N2945*RhoA)/(1+M2945/3)*(D2945-L2945)*DeltaT-(EXP(M2945/10)-1)*(D2945-D2944)</f>
        <v>6.7694989641046241E-2</v>
      </c>
      <c r="P2945" s="24">
        <f>P2944+IF(Limit=Oui,MAX(0,S2944),S2944)</f>
        <v>727.89397595996377</v>
      </c>
      <c r="Q2945" s="12">
        <f>Cp*RhoP/(R2945*RhoA)*dP/1000*MassivSI</f>
        <v>0.14506711427037783</v>
      </c>
      <c r="R2945" s="24">
        <f>IF(P2945&lt;600,425+0.773*P2945-1.69/1000*P2945^2+2.22/1000^2*P2945^3,IF(P2945&lt;735,666+13002/(738-P2945),IF(P2945&lt;900,545+17820/(P2945-731),650)))</f>
        <v>1952.5593777029433</v>
      </c>
      <c r="S2945" s="12">
        <f>LambdaP*MassivSI/(dP/1000)/(R2945*RhoA)/(1+Q2945/3)*(D2945-P2945)*DeltaT-(EXP(Q2945/10)-1)*(D2945-D2944)</f>
        <v>6.7694989641046241E-2</v>
      </c>
    </row>
    <row r="2946" spans="2:19" x14ac:dyDescent="0.25">
      <c r="B2946" s="3">
        <f t="shared" si="180"/>
        <v>14640</v>
      </c>
      <c r="C2946" s="14">
        <f t="shared" si="181"/>
        <v>244</v>
      </c>
      <c r="D2946" s="11">
        <f t="shared" si="182"/>
        <v>1155.2922739343096</v>
      </c>
      <c r="E2946" s="11">
        <f t="shared" si="183"/>
        <v>727.96167094960481</v>
      </c>
      <c r="F2946" s="11">
        <f>L2946</f>
        <v>727.96167094960481</v>
      </c>
      <c r="G2946" s="11">
        <f>P2946</f>
        <v>727.96167094960481</v>
      </c>
      <c r="H2946" s="24">
        <f>H2945+IF(Limit=Oui,MAX(0,K2945),K2945)</f>
        <v>727.96167094960481</v>
      </c>
      <c r="I2946" s="12">
        <f>Cp*RhoP/(J2946*RhoA)*dP/1000*MassivSS</f>
        <v>0.14442536680389761</v>
      </c>
      <c r="J2946" s="24">
        <f>IF(H2946&lt;600,425+0.773*H2946-1.69/1000*H2946^2+2.22/1000^2*H2946^3,IF(H2946&lt;735,666+13002/(738-H2946),IF(H2946&lt;900,545+17820/(H2946-731),650)))</f>
        <v>1961.2354853807203</v>
      </c>
      <c r="K2946" s="12">
        <f>LambdaP*MassivSS/(dP/1000)/(J2946*RhoA)/(1+I2946/3)*(D2946-H2946)*DeltaT-(EXP(I2946/10)-1)*(D2946-D2945)</f>
        <v>6.7407067672830875E-2</v>
      </c>
      <c r="L2946" s="24">
        <f>L2945+IF(Limit=Oui,MAX(0,O2945),O2945)</f>
        <v>727.96167094960481</v>
      </c>
      <c r="M2946" s="12">
        <f>Cp*RhoP/(N2946*RhoA)*dP/1000*MassivW</f>
        <v>0.14442536680389761</v>
      </c>
      <c r="N2946" s="24">
        <f>IF(L2946&lt;600,425+0.773*L2946-1.69/1000*L2946^2+2.22/1000^2*L2946^3,IF(L2946&lt;735,666+13002/(738-L2946),IF(L2946&lt;900,545+17820/(L2946-731),650)))</f>
        <v>1961.2354853807203</v>
      </c>
      <c r="O2946" s="12">
        <f>LambdaP*MassivW/(dP/1000)/(N2946*RhoA)/(1+M2946/3)*(D2946-L2946)*DeltaT-(EXP(M2946/10)-1)*(D2946-D2945)</f>
        <v>6.7407067672830875E-2</v>
      </c>
      <c r="P2946" s="24">
        <f>P2945+IF(Limit=Oui,MAX(0,S2945),S2945)</f>
        <v>727.96167094960481</v>
      </c>
      <c r="Q2946" s="12">
        <f>Cp*RhoP/(R2946*RhoA)*dP/1000*MassivSI</f>
        <v>0.14442536680389761</v>
      </c>
      <c r="R2946" s="24">
        <f>IF(P2946&lt;600,425+0.773*P2946-1.69/1000*P2946^2+2.22/1000^2*P2946^3,IF(P2946&lt;735,666+13002/(738-P2946),IF(P2946&lt;900,545+17820/(P2946-731),650)))</f>
        <v>1961.2354853807203</v>
      </c>
      <c r="S2946" s="12">
        <f>LambdaP*MassivSI/(dP/1000)/(R2946*RhoA)/(1+Q2946/3)*(D2946-P2946)*DeltaT-(EXP(Q2946/10)-1)*(D2946-D2945)</f>
        <v>6.7407067672830875E-2</v>
      </c>
    </row>
    <row r="2947" spans="2:19" x14ac:dyDescent="0.25">
      <c r="B2947" s="3">
        <f t="shared" si="180"/>
        <v>14645</v>
      </c>
      <c r="C2947" s="14">
        <f t="shared" si="181"/>
        <v>244.08333333333334</v>
      </c>
      <c r="D2947" s="11">
        <f t="shared" si="182"/>
        <v>1155.3434109983748</v>
      </c>
      <c r="E2947" s="11">
        <f t="shared" si="183"/>
        <v>728.02907801727758</v>
      </c>
      <c r="F2947" s="11">
        <f>L2947</f>
        <v>728.02907801727758</v>
      </c>
      <c r="G2947" s="11">
        <f>P2947</f>
        <v>728.02907801727758</v>
      </c>
      <c r="H2947" s="24">
        <f>H2946+IF(Limit=Oui,MAX(0,K2946),K2946)</f>
        <v>728.02907801727758</v>
      </c>
      <c r="I2947" s="12">
        <f>Cp*RhoP/(J2947*RhoA)*dP/1000*MassivSS</f>
        <v>0.14378342165254054</v>
      </c>
      <c r="J2947" s="24">
        <f>IF(H2947&lt;600,425+0.773*H2947-1.69/1000*H2947^2+2.22/1000^2*H2947^3,IF(H2947&lt;735,666+13002/(738-H2947),IF(H2947&lt;900,545+17820/(H2947-731),650)))</f>
        <v>1969.9917494620686</v>
      </c>
      <c r="K2947" s="12">
        <f>LambdaP*MassivSS/(dP/1000)/(J2947*RhoA)/(1+I2947/3)*(D2947-H2947)*DeltaT-(EXP(I2947/10)-1)*(D2947-D2946)</f>
        <v>6.7119002423162016E-2</v>
      </c>
      <c r="L2947" s="24">
        <f>L2946+IF(Limit=Oui,MAX(0,O2946),O2946)</f>
        <v>728.02907801727758</v>
      </c>
      <c r="M2947" s="12">
        <f>Cp*RhoP/(N2947*RhoA)*dP/1000*MassivW</f>
        <v>0.14378342165254054</v>
      </c>
      <c r="N2947" s="24">
        <f>IF(L2947&lt;600,425+0.773*L2947-1.69/1000*L2947^2+2.22/1000^2*L2947^3,IF(L2947&lt;735,666+13002/(738-L2947),IF(L2947&lt;900,545+17820/(L2947-731),650)))</f>
        <v>1969.9917494620686</v>
      </c>
      <c r="O2947" s="12">
        <f>LambdaP*MassivW/(dP/1000)/(N2947*RhoA)/(1+M2947/3)*(D2947-L2947)*DeltaT-(EXP(M2947/10)-1)*(D2947-D2946)</f>
        <v>6.7119002423162016E-2</v>
      </c>
      <c r="P2947" s="24">
        <f>P2946+IF(Limit=Oui,MAX(0,S2946),S2946)</f>
        <v>728.02907801727758</v>
      </c>
      <c r="Q2947" s="12">
        <f>Cp*RhoP/(R2947*RhoA)*dP/1000*MassivSI</f>
        <v>0.14378342165254054</v>
      </c>
      <c r="R2947" s="24">
        <f>IF(P2947&lt;600,425+0.773*P2947-1.69/1000*P2947^2+2.22/1000^2*P2947^3,IF(P2947&lt;735,666+13002/(738-P2947),IF(P2947&lt;900,545+17820/(P2947-731),650)))</f>
        <v>1969.9917494620686</v>
      </c>
      <c r="S2947" s="12">
        <f>LambdaP*MassivSI/(dP/1000)/(R2947*RhoA)/(1+Q2947/3)*(D2947-P2947)*DeltaT-(EXP(Q2947/10)-1)*(D2947-D2946)</f>
        <v>6.7119002423162016E-2</v>
      </c>
    </row>
    <row r="2948" spans="2:19" x14ac:dyDescent="0.25">
      <c r="B2948" s="3">
        <f t="shared" si="180"/>
        <v>14650</v>
      </c>
      <c r="C2948" s="14">
        <f t="shared" si="181"/>
        <v>244.16666666666666</v>
      </c>
      <c r="D2948" s="11">
        <f t="shared" si="182"/>
        <v>1155.3945306154712</v>
      </c>
      <c r="E2948" s="11">
        <f t="shared" si="183"/>
        <v>728.09619701970075</v>
      </c>
      <c r="F2948" s="11">
        <f>L2948</f>
        <v>728.09619701970075</v>
      </c>
      <c r="G2948" s="11">
        <f>P2948</f>
        <v>728.09619701970075</v>
      </c>
      <c r="H2948" s="24">
        <f>H2947+IF(Limit=Oui,MAX(0,K2947),K2947)</f>
        <v>728.09619701970075</v>
      </c>
      <c r="I2948" s="12">
        <f>Cp*RhoP/(J2948*RhoA)*dP/1000*MassivSS</f>
        <v>0.14314129767502723</v>
      </c>
      <c r="J2948" s="24">
        <f>IF(H2948&lt;600,425+0.773*H2948-1.69/1000*H2948^2+2.22/1000^2*H2948^3,IF(H2948&lt;735,666+13002/(738-H2948),IF(H2948&lt;900,545+17820/(H2948-731),650)))</f>
        <v>1978.829023948045</v>
      </c>
      <c r="K2948" s="12">
        <f>LambdaP*MassivSS/(dP/1000)/(J2948*RhoA)/(1+I2948/3)*(D2948-H2948)*DeltaT-(EXP(I2948/10)-1)*(D2948-D2947)</f>
        <v>6.6830801610312643E-2</v>
      </c>
      <c r="L2948" s="24">
        <f>L2947+IF(Limit=Oui,MAX(0,O2947),O2947)</f>
        <v>728.09619701970075</v>
      </c>
      <c r="M2948" s="12">
        <f>Cp*RhoP/(N2948*RhoA)*dP/1000*MassivW</f>
        <v>0.14314129767502723</v>
      </c>
      <c r="N2948" s="24">
        <f>IF(L2948&lt;600,425+0.773*L2948-1.69/1000*L2948^2+2.22/1000^2*L2948^3,IF(L2948&lt;735,666+13002/(738-L2948),IF(L2948&lt;900,545+17820/(L2948-731),650)))</f>
        <v>1978.829023948045</v>
      </c>
      <c r="O2948" s="12">
        <f>LambdaP*MassivW/(dP/1000)/(N2948*RhoA)/(1+M2948/3)*(D2948-L2948)*DeltaT-(EXP(M2948/10)-1)*(D2948-D2947)</f>
        <v>6.6830801610312643E-2</v>
      </c>
      <c r="P2948" s="24">
        <f>P2947+IF(Limit=Oui,MAX(0,S2947),S2947)</f>
        <v>728.09619701970075</v>
      </c>
      <c r="Q2948" s="12">
        <f>Cp*RhoP/(R2948*RhoA)*dP/1000*MassivSI</f>
        <v>0.14314129767502723</v>
      </c>
      <c r="R2948" s="24">
        <f>IF(P2948&lt;600,425+0.773*P2948-1.69/1000*P2948^2+2.22/1000^2*P2948^3,IF(P2948&lt;735,666+13002/(738-P2948),IF(P2948&lt;900,545+17820/(P2948-731),650)))</f>
        <v>1978.829023948045</v>
      </c>
      <c r="S2948" s="12">
        <f>LambdaP*MassivSI/(dP/1000)/(R2948*RhoA)/(1+Q2948/3)*(D2948-P2948)*DeltaT-(EXP(Q2948/10)-1)*(D2948-D2947)</f>
        <v>6.6830801610312643E-2</v>
      </c>
    </row>
    <row r="2949" spans="2:19" x14ac:dyDescent="0.25">
      <c r="B2949" s="3">
        <f t="shared" si="180"/>
        <v>14655</v>
      </c>
      <c r="C2949" s="14">
        <f t="shared" si="181"/>
        <v>244.25</v>
      </c>
      <c r="D2949" s="11">
        <f t="shared" si="182"/>
        <v>1155.4456327975006</v>
      </c>
      <c r="E2949" s="11">
        <f t="shared" si="183"/>
        <v>728.16302782131106</v>
      </c>
      <c r="F2949" s="11">
        <f>L2949</f>
        <v>728.16302782131106</v>
      </c>
      <c r="G2949" s="11">
        <f>P2949</f>
        <v>728.16302782131106</v>
      </c>
      <c r="H2949" s="24">
        <f>H2948+IF(Limit=Oui,MAX(0,K2948),K2948)</f>
        <v>728.16302782131106</v>
      </c>
      <c r="I2949" s="12">
        <f>Cp*RhoP/(J2949*RhoA)*dP/1000*MassivSS</f>
        <v>0.14249901385161659</v>
      </c>
      <c r="J2949" s="24">
        <f>IF(H2949&lt;600,425+0.773*H2949-1.69/1000*H2949^2+2.22/1000^2*H2949^3,IF(H2949&lt;735,666+13002/(738-H2949),IF(H2949&lt;900,545+17820/(H2949-731),650)))</f>
        <v>1987.7481724882639</v>
      </c>
      <c r="K2949" s="12">
        <f>LambdaP*MassivSS/(dP/1000)/(J2949*RhoA)/(1+I2949/3)*(D2949-H2949)*DeltaT-(EXP(I2949/10)-1)*(D2949-D2948)</f>
        <v>6.6542473016857728E-2</v>
      </c>
      <c r="L2949" s="24">
        <f>L2948+IF(Limit=Oui,MAX(0,O2948),O2948)</f>
        <v>728.16302782131106</v>
      </c>
      <c r="M2949" s="12">
        <f>Cp*RhoP/(N2949*RhoA)*dP/1000*MassivW</f>
        <v>0.14249901385161659</v>
      </c>
      <c r="N2949" s="24">
        <f>IF(L2949&lt;600,425+0.773*L2949-1.69/1000*L2949^2+2.22/1000^2*L2949^3,IF(L2949&lt;735,666+13002/(738-L2949),IF(L2949&lt;900,545+17820/(L2949-731),650)))</f>
        <v>1987.7481724882639</v>
      </c>
      <c r="O2949" s="12">
        <f>LambdaP*MassivW/(dP/1000)/(N2949*RhoA)/(1+M2949/3)*(D2949-L2949)*DeltaT-(EXP(M2949/10)-1)*(D2949-D2948)</f>
        <v>6.6542473016857728E-2</v>
      </c>
      <c r="P2949" s="24">
        <f>P2948+IF(Limit=Oui,MAX(0,S2948),S2948)</f>
        <v>728.16302782131106</v>
      </c>
      <c r="Q2949" s="12">
        <f>Cp*RhoP/(R2949*RhoA)*dP/1000*MassivSI</f>
        <v>0.14249901385161659</v>
      </c>
      <c r="R2949" s="24">
        <f>IF(P2949&lt;600,425+0.773*P2949-1.69/1000*P2949^2+2.22/1000^2*P2949^3,IF(P2949&lt;735,666+13002/(738-P2949),IF(P2949&lt;900,545+17820/(P2949-731),650)))</f>
        <v>1987.7481724882639</v>
      </c>
      <c r="S2949" s="12">
        <f>LambdaP*MassivSI/(dP/1000)/(R2949*RhoA)/(1+Q2949/3)*(D2949-P2949)*DeltaT-(EXP(Q2949/10)-1)*(D2949-D2948)</f>
        <v>6.6542473016857728E-2</v>
      </c>
    </row>
    <row r="2950" spans="2:19" x14ac:dyDescent="0.25">
      <c r="B2950" s="3">
        <f t="shared" si="180"/>
        <v>14660</v>
      </c>
      <c r="C2950" s="14">
        <f t="shared" si="181"/>
        <v>244.33333333333334</v>
      </c>
      <c r="D2950" s="11">
        <f t="shared" si="182"/>
        <v>1155.4967175563506</v>
      </c>
      <c r="E2950" s="11">
        <f t="shared" si="183"/>
        <v>728.22957029432791</v>
      </c>
      <c r="F2950" s="11">
        <f>L2950</f>
        <v>728.22957029432791</v>
      </c>
      <c r="G2950" s="11">
        <f>P2950</f>
        <v>728.22957029432791</v>
      </c>
      <c r="H2950" s="24">
        <f>H2949+IF(Limit=Oui,MAX(0,K2949),K2949)</f>
        <v>728.22957029432791</v>
      </c>
      <c r="I2950" s="12">
        <f>Cp*RhoP/(J2950*RhoA)*dP/1000*MassivSS</f>
        <v>0.14185658928216893</v>
      </c>
      <c r="J2950" s="24">
        <f>IF(H2950&lt;600,425+0.773*H2950-1.69/1000*H2950^2+2.22/1000^2*H2950^3,IF(H2950&lt;735,666+13002/(738-H2950),IF(H2950&lt;900,545+17820/(H2950-731),650)))</f>
        <v>1996.7500684900144</v>
      </c>
      <c r="K2950" s="12">
        <f>LambdaP*MassivSS/(dP/1000)/(J2950*RhoA)/(1+I2950/3)*(D2950-H2950)*DeltaT-(EXP(I2950/10)-1)*(D2950-D2949)</f>
        <v>6.6254024489068114E-2</v>
      </c>
      <c r="L2950" s="24">
        <f>L2949+IF(Limit=Oui,MAX(0,O2949),O2949)</f>
        <v>728.22957029432791</v>
      </c>
      <c r="M2950" s="12">
        <f>Cp*RhoP/(N2950*RhoA)*dP/1000*MassivW</f>
        <v>0.14185658928216893</v>
      </c>
      <c r="N2950" s="24">
        <f>IF(L2950&lt;600,425+0.773*L2950-1.69/1000*L2950^2+2.22/1000^2*L2950^3,IF(L2950&lt;735,666+13002/(738-L2950),IF(L2950&lt;900,545+17820/(L2950-731),650)))</f>
        <v>1996.7500684900144</v>
      </c>
      <c r="O2950" s="12">
        <f>LambdaP*MassivW/(dP/1000)/(N2950*RhoA)/(1+M2950/3)*(D2950-L2950)*DeltaT-(EXP(M2950/10)-1)*(D2950-D2949)</f>
        <v>6.6254024489068114E-2</v>
      </c>
      <c r="P2950" s="24">
        <f>P2949+IF(Limit=Oui,MAX(0,S2949),S2949)</f>
        <v>728.22957029432791</v>
      </c>
      <c r="Q2950" s="12">
        <f>Cp*RhoP/(R2950*RhoA)*dP/1000*MassivSI</f>
        <v>0.14185658928216893</v>
      </c>
      <c r="R2950" s="24">
        <f>IF(P2950&lt;600,425+0.773*P2950-1.69/1000*P2950^2+2.22/1000^2*P2950^3,IF(P2950&lt;735,666+13002/(738-P2950),IF(P2950&lt;900,545+17820/(P2950-731),650)))</f>
        <v>1996.7500684900144</v>
      </c>
      <c r="S2950" s="12">
        <f>LambdaP*MassivSI/(dP/1000)/(R2950*RhoA)/(1+Q2950/3)*(D2950-P2950)*DeltaT-(EXP(Q2950/10)-1)*(D2950-D2949)</f>
        <v>6.6254024489068114E-2</v>
      </c>
    </row>
    <row r="2951" spans="2:19" x14ac:dyDescent="0.25">
      <c r="B2951" s="3">
        <f t="shared" si="180"/>
        <v>14665</v>
      </c>
      <c r="C2951" s="14">
        <f t="shared" si="181"/>
        <v>244.41666666666666</v>
      </c>
      <c r="D2951" s="11">
        <f t="shared" si="182"/>
        <v>1155.5477849038991</v>
      </c>
      <c r="E2951" s="11">
        <f t="shared" si="183"/>
        <v>728.29582431881693</v>
      </c>
      <c r="F2951" s="11">
        <f>L2951</f>
        <v>728.29582431881693</v>
      </c>
      <c r="G2951" s="11">
        <f>P2951</f>
        <v>728.29582431881693</v>
      </c>
      <c r="H2951" s="24">
        <f>H2950+IF(Limit=Oui,MAX(0,K2950),K2950)</f>
        <v>728.29582431881693</v>
      </c>
      <c r="I2951" s="12">
        <f>Cp*RhoP/(J2951*RhoA)*dP/1000*MassivSS</f>
        <v>0.14121404318416295</v>
      </c>
      <c r="J2951" s="24">
        <f>IF(H2951&lt;600,425+0.773*H2951-1.69/1000*H2951^2+2.22/1000^2*H2951^3,IF(H2951&lt;735,666+13002/(738-H2951),IF(H2951&lt;900,545+17820/(H2951-731),650)))</f>
        <v>2005.8355952285146</v>
      </c>
      <c r="K2951" s="12">
        <f>LambdaP*MassivSS/(dP/1000)/(J2951*RhoA)/(1+I2951/3)*(D2951-H2951)*DeltaT-(EXP(I2951/10)-1)*(D2951-D2950)</f>
        <v>6.5965463936133256E-2</v>
      </c>
      <c r="L2951" s="24">
        <f>L2950+IF(Limit=Oui,MAX(0,O2950),O2950)</f>
        <v>728.29582431881693</v>
      </c>
      <c r="M2951" s="12">
        <f>Cp*RhoP/(N2951*RhoA)*dP/1000*MassivW</f>
        <v>0.14121404318416295</v>
      </c>
      <c r="N2951" s="24">
        <f>IF(L2951&lt;600,425+0.773*L2951-1.69/1000*L2951^2+2.22/1000^2*L2951^3,IF(L2951&lt;735,666+13002/(738-L2951),IF(L2951&lt;900,545+17820/(L2951-731),650)))</f>
        <v>2005.8355952285146</v>
      </c>
      <c r="O2951" s="12">
        <f>LambdaP*MassivW/(dP/1000)/(N2951*RhoA)/(1+M2951/3)*(D2951-L2951)*DeltaT-(EXP(M2951/10)-1)*(D2951-D2950)</f>
        <v>6.5965463936133256E-2</v>
      </c>
      <c r="P2951" s="24">
        <f>P2950+IF(Limit=Oui,MAX(0,S2950),S2950)</f>
        <v>728.29582431881693</v>
      </c>
      <c r="Q2951" s="12">
        <f>Cp*RhoP/(R2951*RhoA)*dP/1000*MassivSI</f>
        <v>0.14121404318416295</v>
      </c>
      <c r="R2951" s="24">
        <f>IF(P2951&lt;600,425+0.773*P2951-1.69/1000*P2951^2+2.22/1000^2*P2951^3,IF(P2951&lt;735,666+13002/(738-P2951),IF(P2951&lt;900,545+17820/(P2951-731),650)))</f>
        <v>2005.8355952285146</v>
      </c>
      <c r="S2951" s="12">
        <f>LambdaP*MassivSI/(dP/1000)/(R2951*RhoA)/(1+Q2951/3)*(D2951-P2951)*DeltaT-(EXP(Q2951/10)-1)*(D2951-D2950)</f>
        <v>6.5965463936133256E-2</v>
      </c>
    </row>
    <row r="2952" spans="2:19" x14ac:dyDescent="0.25">
      <c r="B2952" s="3">
        <f t="shared" si="180"/>
        <v>14670</v>
      </c>
      <c r="C2952" s="14">
        <f t="shared" si="181"/>
        <v>244.5</v>
      </c>
      <c r="D2952" s="11">
        <f t="shared" si="182"/>
        <v>1155.5988348520102</v>
      </c>
      <c r="E2952" s="11">
        <f t="shared" si="183"/>
        <v>728.36178978275302</v>
      </c>
      <c r="F2952" s="11">
        <f>L2952</f>
        <v>728.36178978275302</v>
      </c>
      <c r="G2952" s="11">
        <f>P2952</f>
        <v>728.36178978275302</v>
      </c>
      <c r="H2952" s="24">
        <f>H2951+IF(Limit=Oui,MAX(0,K2951),K2951)</f>
        <v>728.36178978275302</v>
      </c>
      <c r="I2952" s="12">
        <f>Cp*RhoP/(J2952*RhoA)*dP/1000*MassivSS</f>
        <v>0.14057139489066228</v>
      </c>
      <c r="J2952" s="24">
        <f>IF(H2952&lt;600,425+0.773*H2952-1.69/1000*H2952^2+2.22/1000^2*H2952^3,IF(H2952&lt;735,666+13002/(738-H2952),IF(H2952&lt;900,545+17820/(H2952-731),650)))</f>
        <v>2015.0056459583884</v>
      </c>
      <c r="K2952" s="12">
        <f>LambdaP*MassivSS/(dP/1000)/(J2952*RhoA)/(1+I2952/3)*(D2952-H2952)*DeltaT-(EXP(I2952/10)-1)*(D2952-D2951)</f>
        <v>6.5676799329557556E-2</v>
      </c>
      <c r="L2952" s="24">
        <f>L2951+IF(Limit=Oui,MAX(0,O2951),O2951)</f>
        <v>728.36178978275302</v>
      </c>
      <c r="M2952" s="12">
        <f>Cp*RhoP/(N2952*RhoA)*dP/1000*MassivW</f>
        <v>0.14057139489066228</v>
      </c>
      <c r="N2952" s="24">
        <f>IF(L2952&lt;600,425+0.773*L2952-1.69/1000*L2952^2+2.22/1000^2*L2952^3,IF(L2952&lt;735,666+13002/(738-L2952),IF(L2952&lt;900,545+17820/(L2952-731),650)))</f>
        <v>2015.0056459583884</v>
      </c>
      <c r="O2952" s="12">
        <f>LambdaP*MassivW/(dP/1000)/(N2952*RhoA)/(1+M2952/3)*(D2952-L2952)*DeltaT-(EXP(M2952/10)-1)*(D2952-D2951)</f>
        <v>6.5676799329557556E-2</v>
      </c>
      <c r="P2952" s="24">
        <f>P2951+IF(Limit=Oui,MAX(0,S2951),S2951)</f>
        <v>728.36178978275302</v>
      </c>
      <c r="Q2952" s="12">
        <f>Cp*RhoP/(R2952*RhoA)*dP/1000*MassivSI</f>
        <v>0.14057139489066228</v>
      </c>
      <c r="R2952" s="24">
        <f>IF(P2952&lt;600,425+0.773*P2952-1.69/1000*P2952^2+2.22/1000^2*P2952^3,IF(P2952&lt;735,666+13002/(738-P2952),IF(P2952&lt;900,545+17820/(P2952-731),650)))</f>
        <v>2015.0056459583884</v>
      </c>
      <c r="S2952" s="12">
        <f>LambdaP*MassivSI/(dP/1000)/(R2952*RhoA)/(1+Q2952/3)*(D2952-P2952)*DeltaT-(EXP(Q2952/10)-1)*(D2952-D2951)</f>
        <v>6.5676799329557556E-2</v>
      </c>
    </row>
    <row r="2953" spans="2:19" x14ac:dyDescent="0.25">
      <c r="B2953" s="3">
        <f t="shared" si="180"/>
        <v>14675</v>
      </c>
      <c r="C2953" s="14">
        <f t="shared" si="181"/>
        <v>244.58333333333334</v>
      </c>
      <c r="D2953" s="11">
        <f t="shared" si="182"/>
        <v>1155.6498674125367</v>
      </c>
      <c r="E2953" s="11">
        <f t="shared" si="183"/>
        <v>728.42746658208262</v>
      </c>
      <c r="F2953" s="11">
        <f>L2953</f>
        <v>728.42746658208262</v>
      </c>
      <c r="G2953" s="11">
        <f>P2953</f>
        <v>728.42746658208262</v>
      </c>
      <c r="H2953" s="24">
        <f>H2952+IF(Limit=Oui,MAX(0,K2952),K2952)</f>
        <v>728.42746658208262</v>
      </c>
      <c r="I2953" s="12">
        <f>Cp*RhoP/(J2953*RhoA)*dP/1000*MassivSS</f>
        <v>0.13992866384823552</v>
      </c>
      <c r="J2953" s="24">
        <f>IF(H2953&lt;600,425+0.773*H2953-1.69/1000*H2953^2+2.22/1000^2*H2953^3,IF(H2953&lt;735,666+13002/(738-H2953),IF(H2953&lt;900,545+17820/(H2953-731),650)))</f>
        <v>2024.2611240263225</v>
      </c>
      <c r="K2953" s="12">
        <f>LambdaP*MassivSS/(dP/1000)/(J2953*RhoA)/(1+I2953/3)*(D2953-H2953)*DeltaT-(EXP(I2953/10)-1)*(D2953-D2952)</f>
        <v>6.5388038702342832E-2</v>
      </c>
      <c r="L2953" s="24">
        <f>L2952+IF(Limit=Oui,MAX(0,O2952),O2952)</f>
        <v>728.42746658208262</v>
      </c>
      <c r="M2953" s="12">
        <f>Cp*RhoP/(N2953*RhoA)*dP/1000*MassivW</f>
        <v>0.13992866384823552</v>
      </c>
      <c r="N2953" s="24">
        <f>IF(L2953&lt;600,425+0.773*L2953-1.69/1000*L2953^2+2.22/1000^2*L2953^3,IF(L2953&lt;735,666+13002/(738-L2953),IF(L2953&lt;900,545+17820/(L2953-731),650)))</f>
        <v>2024.2611240263225</v>
      </c>
      <c r="O2953" s="12">
        <f>LambdaP*MassivW/(dP/1000)/(N2953*RhoA)/(1+M2953/3)*(D2953-L2953)*DeltaT-(EXP(M2953/10)-1)*(D2953-D2952)</f>
        <v>6.5388038702342832E-2</v>
      </c>
      <c r="P2953" s="24">
        <f>P2952+IF(Limit=Oui,MAX(0,S2952),S2952)</f>
        <v>728.42746658208262</v>
      </c>
      <c r="Q2953" s="12">
        <f>Cp*RhoP/(R2953*RhoA)*dP/1000*MassivSI</f>
        <v>0.13992866384823552</v>
      </c>
      <c r="R2953" s="24">
        <f>IF(P2953&lt;600,425+0.773*P2953-1.69/1000*P2953^2+2.22/1000^2*P2953^3,IF(P2953&lt;735,666+13002/(738-P2953),IF(P2953&lt;900,545+17820/(P2953-731),650)))</f>
        <v>2024.2611240263225</v>
      </c>
      <c r="S2953" s="12">
        <f>LambdaP*MassivSI/(dP/1000)/(R2953*RhoA)/(1+Q2953/3)*(D2953-P2953)*DeltaT-(EXP(Q2953/10)-1)*(D2953-D2952)</f>
        <v>6.5388038702342832E-2</v>
      </c>
    </row>
    <row r="2954" spans="2:19" x14ac:dyDescent="0.25">
      <c r="B2954" s="3">
        <f t="shared" si="180"/>
        <v>14680</v>
      </c>
      <c r="C2954" s="14">
        <f t="shared" si="181"/>
        <v>244.66666666666666</v>
      </c>
      <c r="D2954" s="11">
        <f t="shared" si="182"/>
        <v>1155.7008825973182</v>
      </c>
      <c r="E2954" s="11">
        <f t="shared" si="183"/>
        <v>728.49285462078501</v>
      </c>
      <c r="F2954" s="11">
        <f>L2954</f>
        <v>728.49285462078501</v>
      </c>
      <c r="G2954" s="11">
        <f>P2954</f>
        <v>728.49285462078501</v>
      </c>
      <c r="H2954" s="24">
        <f>H2953+IF(Limit=Oui,MAX(0,K2953),K2953)</f>
        <v>728.49285462078501</v>
      </c>
      <c r="I2954" s="12">
        <f>Cp*RhoP/(J2954*RhoA)*dP/1000*MassivSS</f>
        <v>0.13928586961482861</v>
      </c>
      <c r="J2954" s="24">
        <f>IF(H2954&lt;600,425+0.773*H2954-1.69/1000*H2954^2+2.22/1000^2*H2954^3,IF(H2954&lt;735,666+13002/(738-H2954),IF(H2954&lt;900,545+17820/(H2954-731),650)))</f>
        <v>2033.6029429849302</v>
      </c>
      <c r="K2954" s="12">
        <f>LambdaP*MassivSS/(dP/1000)/(J2954*RhoA)/(1+I2954/3)*(D2954-H2954)*DeltaT-(EXP(I2954/10)-1)*(D2954-D2953)</f>
        <v>6.5099190148286981E-2</v>
      </c>
      <c r="L2954" s="24">
        <f>L2953+IF(Limit=Oui,MAX(0,O2953),O2953)</f>
        <v>728.49285462078501</v>
      </c>
      <c r="M2954" s="12">
        <f>Cp*RhoP/(N2954*RhoA)*dP/1000*MassivW</f>
        <v>0.13928586961482861</v>
      </c>
      <c r="N2954" s="24">
        <f>IF(L2954&lt;600,425+0.773*L2954-1.69/1000*L2954^2+2.22/1000^2*L2954^3,IF(L2954&lt;735,666+13002/(738-L2954),IF(L2954&lt;900,545+17820/(L2954-731),650)))</f>
        <v>2033.6029429849302</v>
      </c>
      <c r="O2954" s="12">
        <f>LambdaP*MassivW/(dP/1000)/(N2954*RhoA)/(1+M2954/3)*(D2954-L2954)*DeltaT-(EXP(M2954/10)-1)*(D2954-D2953)</f>
        <v>6.5099190148286981E-2</v>
      </c>
      <c r="P2954" s="24">
        <f>P2953+IF(Limit=Oui,MAX(0,S2953),S2953)</f>
        <v>728.49285462078501</v>
      </c>
      <c r="Q2954" s="12">
        <f>Cp*RhoP/(R2954*RhoA)*dP/1000*MassivSI</f>
        <v>0.13928586961482861</v>
      </c>
      <c r="R2954" s="24">
        <f>IF(P2954&lt;600,425+0.773*P2954-1.69/1000*P2954^2+2.22/1000^2*P2954^3,IF(P2954&lt;735,666+13002/(738-P2954),IF(P2954&lt;900,545+17820/(P2954-731),650)))</f>
        <v>2033.6029429849302</v>
      </c>
      <c r="S2954" s="12">
        <f>LambdaP*MassivSI/(dP/1000)/(R2954*RhoA)/(1+Q2954/3)*(D2954-P2954)*DeltaT-(EXP(Q2954/10)-1)*(D2954-D2953)</f>
        <v>6.5099190148286981E-2</v>
      </c>
    </row>
    <row r="2955" spans="2:19" x14ac:dyDescent="0.25">
      <c r="B2955" s="3">
        <f t="shared" si="180"/>
        <v>14685</v>
      </c>
      <c r="C2955" s="14">
        <f t="shared" si="181"/>
        <v>244.75</v>
      </c>
      <c r="D2955" s="11">
        <f t="shared" si="182"/>
        <v>1155.7518804181839</v>
      </c>
      <c r="E2955" s="11">
        <f t="shared" si="183"/>
        <v>728.55795381093333</v>
      </c>
      <c r="F2955" s="11">
        <f>L2955</f>
        <v>728.55795381093333</v>
      </c>
      <c r="G2955" s="11">
        <f>P2955</f>
        <v>728.55795381093333</v>
      </c>
      <c r="H2955" s="24">
        <f>H2954+IF(Limit=Oui,MAX(0,K2954),K2954)</f>
        <v>728.55795381093333</v>
      </c>
      <c r="I2955" s="12">
        <f>Cp*RhoP/(J2955*RhoA)*dP/1000*MassivSS</f>
        <v>0.138643031857586</v>
      </c>
      <c r="J2955" s="24">
        <f>IF(H2955&lt;600,425+0.773*H2955-1.69/1000*H2955^2+2.22/1000^2*H2955^3,IF(H2955&lt;735,666+13002/(738-H2955),IF(H2955&lt;900,545+17820/(H2955-731),650)))</f>
        <v>2043.0320267078912</v>
      </c>
      <c r="K2955" s="12">
        <f>LambdaP*MassivSS/(dP/1000)/(J2955*RhoA)/(1+I2955/3)*(D2955-H2955)*DeltaT-(EXP(I2955/10)-1)*(D2955-D2954)</f>
        <v>6.4810261821151488E-2</v>
      </c>
      <c r="L2955" s="24">
        <f>L2954+IF(Limit=Oui,MAX(0,O2954),O2954)</f>
        <v>728.55795381093333</v>
      </c>
      <c r="M2955" s="12">
        <f>Cp*RhoP/(N2955*RhoA)*dP/1000*MassivW</f>
        <v>0.138643031857586</v>
      </c>
      <c r="N2955" s="24">
        <f>IF(L2955&lt;600,425+0.773*L2955-1.69/1000*L2955^2+2.22/1000^2*L2955^3,IF(L2955&lt;735,666+13002/(738-L2955),IF(L2955&lt;900,545+17820/(L2955-731),650)))</f>
        <v>2043.0320267078912</v>
      </c>
      <c r="O2955" s="12">
        <f>LambdaP*MassivW/(dP/1000)/(N2955*RhoA)/(1+M2955/3)*(D2955-L2955)*DeltaT-(EXP(M2955/10)-1)*(D2955-D2954)</f>
        <v>6.4810261821151488E-2</v>
      </c>
      <c r="P2955" s="24">
        <f>P2954+IF(Limit=Oui,MAX(0,S2954),S2954)</f>
        <v>728.55795381093333</v>
      </c>
      <c r="Q2955" s="12">
        <f>Cp*RhoP/(R2955*RhoA)*dP/1000*MassivSI</f>
        <v>0.138643031857586</v>
      </c>
      <c r="R2955" s="24">
        <f>IF(P2955&lt;600,425+0.773*P2955-1.69/1000*P2955^2+2.22/1000^2*P2955^3,IF(P2955&lt;735,666+13002/(738-P2955),IF(P2955&lt;900,545+17820/(P2955-731),650)))</f>
        <v>2043.0320267078912</v>
      </c>
      <c r="S2955" s="12">
        <f>LambdaP*MassivSI/(dP/1000)/(R2955*RhoA)/(1+Q2955/3)*(D2955-P2955)*DeltaT-(EXP(Q2955/10)-1)*(D2955-D2954)</f>
        <v>6.4810261821151488E-2</v>
      </c>
    </row>
    <row r="2956" spans="2:19" x14ac:dyDescent="0.25">
      <c r="B2956" s="3">
        <f t="shared" si="180"/>
        <v>14690</v>
      </c>
      <c r="C2956" s="14">
        <f t="shared" si="181"/>
        <v>244.83333333333334</v>
      </c>
      <c r="D2956" s="11">
        <f t="shared" si="182"/>
        <v>1155.8028608869495</v>
      </c>
      <c r="E2956" s="11">
        <f t="shared" si="183"/>
        <v>728.62276407275453</v>
      </c>
      <c r="F2956" s="11">
        <f>L2956</f>
        <v>728.62276407275453</v>
      </c>
      <c r="G2956" s="11">
        <f>P2956</f>
        <v>728.62276407275453</v>
      </c>
      <c r="H2956" s="24">
        <f>H2955+IF(Limit=Oui,MAX(0,K2955),K2955)</f>
        <v>728.62276407275453</v>
      </c>
      <c r="I2956" s="12">
        <f>Cp*RhoP/(J2956*RhoA)*dP/1000*MassivSS</f>
        <v>0.13800017035062581</v>
      </c>
      <c r="J2956" s="24">
        <f>IF(H2956&lt;600,425+0.773*H2956-1.69/1000*H2956^2+2.22/1000^2*H2956^3,IF(H2956&lt;735,666+13002/(738-H2956),IF(H2956&lt;900,545+17820/(H2956-731),650)))</f>
        <v>2052.5493095063139</v>
      </c>
      <c r="K2956" s="12">
        <f>LambdaP*MassivSS/(dP/1000)/(J2956*RhoA)/(1+I2956/3)*(D2956-H2956)*DeltaT-(EXP(I2956/10)-1)*(D2956-D2955)</f>
        <v>6.4521261933914928E-2</v>
      </c>
      <c r="L2956" s="24">
        <f>L2955+IF(Limit=Oui,MAX(0,O2955),O2955)</f>
        <v>728.62276407275453</v>
      </c>
      <c r="M2956" s="12">
        <f>Cp*RhoP/(N2956*RhoA)*dP/1000*MassivW</f>
        <v>0.13800017035062581</v>
      </c>
      <c r="N2956" s="24">
        <f>IF(L2956&lt;600,425+0.773*L2956-1.69/1000*L2956^2+2.22/1000^2*L2956^3,IF(L2956&lt;735,666+13002/(738-L2956),IF(L2956&lt;900,545+17820/(L2956-731),650)))</f>
        <v>2052.5493095063139</v>
      </c>
      <c r="O2956" s="12">
        <f>LambdaP*MassivW/(dP/1000)/(N2956*RhoA)/(1+M2956/3)*(D2956-L2956)*DeltaT-(EXP(M2956/10)-1)*(D2956-D2955)</f>
        <v>6.4521261933914928E-2</v>
      </c>
      <c r="P2956" s="24">
        <f>P2955+IF(Limit=Oui,MAX(0,S2955),S2955)</f>
        <v>728.62276407275453</v>
      </c>
      <c r="Q2956" s="12">
        <f>Cp*RhoP/(R2956*RhoA)*dP/1000*MassivSI</f>
        <v>0.13800017035062581</v>
      </c>
      <c r="R2956" s="24">
        <f>IF(P2956&lt;600,425+0.773*P2956-1.69/1000*P2956^2+2.22/1000^2*P2956^3,IF(P2956&lt;735,666+13002/(738-P2956),IF(P2956&lt;900,545+17820/(P2956-731),650)))</f>
        <v>2052.5493095063139</v>
      </c>
      <c r="S2956" s="12">
        <f>LambdaP*MassivSI/(dP/1000)/(R2956*RhoA)/(1+Q2956/3)*(D2956-P2956)*DeltaT-(EXP(Q2956/10)-1)*(D2956-D2955)</f>
        <v>6.4521261933914928E-2</v>
      </c>
    </row>
    <row r="2957" spans="2:19" x14ac:dyDescent="0.25">
      <c r="B2957" s="3">
        <f t="shared" si="180"/>
        <v>14695</v>
      </c>
      <c r="C2957" s="14">
        <f t="shared" si="181"/>
        <v>244.91666666666666</v>
      </c>
      <c r="D2957" s="11">
        <f t="shared" si="182"/>
        <v>1155.8538240154194</v>
      </c>
      <c r="E2957" s="11">
        <f t="shared" si="183"/>
        <v>728.68728533468845</v>
      </c>
      <c r="F2957" s="11">
        <f>L2957</f>
        <v>728.68728533468845</v>
      </c>
      <c r="G2957" s="11">
        <f>P2957</f>
        <v>728.68728533468845</v>
      </c>
      <c r="H2957" s="24">
        <f>H2956+IF(Limit=Oui,MAX(0,K2956),K2956)</f>
        <v>728.68728533468845</v>
      </c>
      <c r="I2957" s="12">
        <f>Cp*RhoP/(J2957*RhoA)*dP/1000*MassivSS</f>
        <v>0.13735730497276852</v>
      </c>
      <c r="J2957" s="24">
        <f>IF(H2957&lt;600,425+0.773*H2957-1.69/1000*H2957^2+2.22/1000^2*H2957^3,IF(H2957&lt;735,666+13002/(738-H2957),IF(H2957&lt;900,545+17820/(H2957-731),650)))</f>
        <v>2062.1557362463263</v>
      </c>
      <c r="K2957" s="12">
        <f>LambdaP*MassivSS/(dP/1000)/(J2957*RhoA)/(1+I2957/3)*(D2957-H2957)*DeltaT-(EXP(I2957/10)-1)*(D2957-D2956)</f>
        <v>6.4232198757898873E-2</v>
      </c>
      <c r="L2957" s="24">
        <f>L2956+IF(Limit=Oui,MAX(0,O2956),O2956)</f>
        <v>728.68728533468845</v>
      </c>
      <c r="M2957" s="12">
        <f>Cp*RhoP/(N2957*RhoA)*dP/1000*MassivW</f>
        <v>0.13735730497276852</v>
      </c>
      <c r="N2957" s="24">
        <f>IF(L2957&lt;600,425+0.773*L2957-1.69/1000*L2957^2+2.22/1000^2*L2957^3,IF(L2957&lt;735,666+13002/(738-L2957),IF(L2957&lt;900,545+17820/(L2957-731),650)))</f>
        <v>2062.1557362463263</v>
      </c>
      <c r="O2957" s="12">
        <f>LambdaP*MassivW/(dP/1000)/(N2957*RhoA)/(1+M2957/3)*(D2957-L2957)*DeltaT-(EXP(M2957/10)-1)*(D2957-D2956)</f>
        <v>6.4232198757898873E-2</v>
      </c>
      <c r="P2957" s="24">
        <f>P2956+IF(Limit=Oui,MAX(0,S2956),S2956)</f>
        <v>728.68728533468845</v>
      </c>
      <c r="Q2957" s="12">
        <f>Cp*RhoP/(R2957*RhoA)*dP/1000*MassivSI</f>
        <v>0.13735730497276852</v>
      </c>
      <c r="R2957" s="24">
        <f>IF(P2957&lt;600,425+0.773*P2957-1.69/1000*P2957^2+2.22/1000^2*P2957^3,IF(P2957&lt;735,666+13002/(738-P2957),IF(P2957&lt;900,545+17820/(P2957-731),650)))</f>
        <v>2062.1557362463263</v>
      </c>
      <c r="S2957" s="12">
        <f>LambdaP*MassivSI/(dP/1000)/(R2957*RhoA)/(1+Q2957/3)*(D2957-P2957)*DeltaT-(EXP(Q2957/10)-1)*(D2957-D2956)</f>
        <v>6.4232198757898873E-2</v>
      </c>
    </row>
    <row r="2958" spans="2:19" x14ac:dyDescent="0.25">
      <c r="B2958" s="3">
        <f t="shared" si="180"/>
        <v>14700</v>
      </c>
      <c r="C2958" s="14">
        <f t="shared" si="181"/>
        <v>245</v>
      </c>
      <c r="D2958" s="11">
        <f t="shared" si="182"/>
        <v>1155.9047698153854</v>
      </c>
      <c r="E2958" s="11">
        <f t="shared" si="183"/>
        <v>728.7515175334463</v>
      </c>
      <c r="F2958" s="11">
        <f>L2958</f>
        <v>728.7515175334463</v>
      </c>
      <c r="G2958" s="11">
        <f>P2958</f>
        <v>728.7515175334463</v>
      </c>
      <c r="H2958" s="24">
        <f>H2957+IF(Limit=Oui,MAX(0,K2957),K2957)</f>
        <v>728.7515175334463</v>
      </c>
      <c r="I2958" s="12">
        <f>Cp*RhoP/(J2958*RhoA)*dP/1000*MassivSS</f>
        <v>0.13671445570521595</v>
      </c>
      <c r="J2958" s="24">
        <f>IF(H2958&lt;600,425+0.773*H2958-1.69/1000*H2958^2+2.22/1000^2*H2958^3,IF(H2958&lt;735,666+13002/(738-H2958),IF(H2958&lt;900,545+17820/(H2958-731),650)))</f>
        <v>2071.8522624679845</v>
      </c>
      <c r="K2958" s="12">
        <f>LambdaP*MassivSS/(dP/1000)/(J2958*RhoA)/(1+I2958/3)*(D2958-H2958)*DeltaT-(EXP(I2958/10)-1)*(D2958-D2957)</f>
        <v>6.3943080621947937E-2</v>
      </c>
      <c r="L2958" s="24">
        <f>L2957+IF(Limit=Oui,MAX(0,O2957),O2957)</f>
        <v>728.7515175334463</v>
      </c>
      <c r="M2958" s="12">
        <f>Cp*RhoP/(N2958*RhoA)*dP/1000*MassivW</f>
        <v>0.13671445570521595</v>
      </c>
      <c r="N2958" s="24">
        <f>IF(L2958&lt;600,425+0.773*L2958-1.69/1000*L2958^2+2.22/1000^2*L2958^3,IF(L2958&lt;735,666+13002/(738-L2958),IF(L2958&lt;900,545+17820/(L2958-731),650)))</f>
        <v>2071.8522624679845</v>
      </c>
      <c r="O2958" s="12">
        <f>LambdaP*MassivW/(dP/1000)/(N2958*RhoA)/(1+M2958/3)*(D2958-L2958)*DeltaT-(EXP(M2958/10)-1)*(D2958-D2957)</f>
        <v>6.3943080621947937E-2</v>
      </c>
      <c r="P2958" s="24">
        <f>P2957+IF(Limit=Oui,MAX(0,S2957),S2957)</f>
        <v>728.7515175334463</v>
      </c>
      <c r="Q2958" s="12">
        <f>Cp*RhoP/(R2958*RhoA)*dP/1000*MassivSI</f>
        <v>0.13671445570521595</v>
      </c>
      <c r="R2958" s="24">
        <f>IF(P2958&lt;600,425+0.773*P2958-1.69/1000*P2958^2+2.22/1000^2*P2958^3,IF(P2958&lt;735,666+13002/(738-P2958),IF(P2958&lt;900,545+17820/(P2958-731),650)))</f>
        <v>2071.8522624679845</v>
      </c>
      <c r="S2958" s="12">
        <f>LambdaP*MassivSI/(dP/1000)/(R2958*RhoA)/(1+Q2958/3)*(D2958-P2958)*DeltaT-(EXP(Q2958/10)-1)*(D2958-D2957)</f>
        <v>6.3943080621947937E-2</v>
      </c>
    </row>
    <row r="2959" spans="2:19" x14ac:dyDescent="0.25">
      <c r="B2959" s="3">
        <f t="shared" si="180"/>
        <v>14705</v>
      </c>
      <c r="C2959" s="14">
        <f t="shared" si="181"/>
        <v>245.08333333333334</v>
      </c>
      <c r="D2959" s="11">
        <f t="shared" si="182"/>
        <v>1155.9556982986278</v>
      </c>
      <c r="E2959" s="11">
        <f t="shared" si="183"/>
        <v>728.81546061406823</v>
      </c>
      <c r="F2959" s="11">
        <f>L2959</f>
        <v>728.81546061406823</v>
      </c>
      <c r="G2959" s="11">
        <f>P2959</f>
        <v>728.81546061406823</v>
      </c>
      <c r="H2959" s="24">
        <f>H2958+IF(Limit=Oui,MAX(0,K2958),K2958)</f>
        <v>728.81546061406823</v>
      </c>
      <c r="I2959" s="12">
        <f>Cp*RhoP/(J2959*RhoA)*dP/1000*MassivSS</f>
        <v>0.13607164262918348</v>
      </c>
      <c r="J2959" s="24">
        <f>IF(H2959&lt;600,425+0.773*H2959-1.69/1000*H2959^2+2.22/1000^2*H2959^3,IF(H2959&lt;735,666+13002/(738-H2959),IF(H2959&lt;900,545+17820/(H2959-731),650)))</f>
        <v>2081.6398545054471</v>
      </c>
      <c r="K2959" s="12">
        <f>LambdaP*MassivSS/(dP/1000)/(J2959*RhoA)/(1+I2959/3)*(D2959-H2959)*DeltaT-(EXP(I2959/10)-1)*(D2959-D2958)</f>
        <v>6.365391591153062E-2</v>
      </c>
      <c r="L2959" s="24">
        <f>L2958+IF(Limit=Oui,MAX(0,O2958),O2958)</f>
        <v>728.81546061406823</v>
      </c>
      <c r="M2959" s="12">
        <f>Cp*RhoP/(N2959*RhoA)*dP/1000*MassivW</f>
        <v>0.13607164262918348</v>
      </c>
      <c r="N2959" s="24">
        <f>IF(L2959&lt;600,425+0.773*L2959-1.69/1000*L2959^2+2.22/1000^2*L2959^3,IF(L2959&lt;735,666+13002/(738-L2959),IF(L2959&lt;900,545+17820/(L2959-731),650)))</f>
        <v>2081.6398545054471</v>
      </c>
      <c r="O2959" s="12">
        <f>LambdaP*MassivW/(dP/1000)/(N2959*RhoA)/(1+M2959/3)*(D2959-L2959)*DeltaT-(EXP(M2959/10)-1)*(D2959-D2958)</f>
        <v>6.365391591153062E-2</v>
      </c>
      <c r="P2959" s="24">
        <f>P2958+IF(Limit=Oui,MAX(0,S2958),S2958)</f>
        <v>728.81546061406823</v>
      </c>
      <c r="Q2959" s="12">
        <f>Cp*RhoP/(R2959*RhoA)*dP/1000*MassivSI</f>
        <v>0.13607164262918348</v>
      </c>
      <c r="R2959" s="24">
        <f>IF(P2959&lt;600,425+0.773*P2959-1.69/1000*P2959^2+2.22/1000^2*P2959^3,IF(P2959&lt;735,666+13002/(738-P2959),IF(P2959&lt;900,545+17820/(P2959-731),650)))</f>
        <v>2081.6398545054471</v>
      </c>
      <c r="S2959" s="12">
        <f>LambdaP*MassivSI/(dP/1000)/(R2959*RhoA)/(1+Q2959/3)*(D2959-P2959)*DeltaT-(EXP(Q2959/10)-1)*(D2959-D2958)</f>
        <v>6.365391591153062E-2</v>
      </c>
    </row>
    <row r="2960" spans="2:19" x14ac:dyDescent="0.25">
      <c r="B2960" s="3">
        <f t="shared" si="180"/>
        <v>14710</v>
      </c>
      <c r="C2960" s="14">
        <f t="shared" si="181"/>
        <v>245.16666666666666</v>
      </c>
      <c r="D2960" s="11">
        <f t="shared" si="182"/>
        <v>1156.0066094769147</v>
      </c>
      <c r="E2960" s="11">
        <f t="shared" si="183"/>
        <v>728.8791145299798</v>
      </c>
      <c r="F2960" s="11">
        <f>L2960</f>
        <v>728.8791145299798</v>
      </c>
      <c r="G2960" s="11">
        <f>P2960</f>
        <v>728.8791145299798</v>
      </c>
      <c r="H2960" s="24">
        <f>H2959+IF(Limit=Oui,MAX(0,K2959),K2959)</f>
        <v>728.8791145299798</v>
      </c>
      <c r="I2960" s="12">
        <f>Cp*RhoP/(J2960*RhoA)*dP/1000*MassivSS</f>
        <v>0.1354288859234884</v>
      </c>
      <c r="J2960" s="24">
        <f>IF(H2960&lt;600,425+0.773*H2960-1.69/1000*H2960^2+2.22/1000^2*H2960^3,IF(H2960&lt;735,666+13002/(738-H2960),IF(H2960&lt;900,545+17820/(H2960-731),650)))</f>
        <v>2091.5194896084149</v>
      </c>
      <c r="K2960" s="12">
        <f>LambdaP*MassivSS/(dP/1000)/(J2960*RhoA)/(1+I2960/3)*(D2960-H2960)*DeltaT-(EXP(I2960/10)-1)*(D2960-D2959)</f>
        <v>6.3364713067861456E-2</v>
      </c>
      <c r="L2960" s="24">
        <f>L2959+IF(Limit=Oui,MAX(0,O2959),O2959)</f>
        <v>728.8791145299798</v>
      </c>
      <c r="M2960" s="12">
        <f>Cp*RhoP/(N2960*RhoA)*dP/1000*MassivW</f>
        <v>0.1354288859234884</v>
      </c>
      <c r="N2960" s="24">
        <f>IF(L2960&lt;600,425+0.773*L2960-1.69/1000*L2960^2+2.22/1000^2*L2960^3,IF(L2960&lt;735,666+13002/(738-L2960),IF(L2960&lt;900,545+17820/(L2960-731),650)))</f>
        <v>2091.5194896084149</v>
      </c>
      <c r="O2960" s="12">
        <f>LambdaP*MassivW/(dP/1000)/(N2960*RhoA)/(1+M2960/3)*(D2960-L2960)*DeltaT-(EXP(M2960/10)-1)*(D2960-D2959)</f>
        <v>6.3364713067861456E-2</v>
      </c>
      <c r="P2960" s="24">
        <f>P2959+IF(Limit=Oui,MAX(0,S2959),S2959)</f>
        <v>728.8791145299798</v>
      </c>
      <c r="Q2960" s="12">
        <f>Cp*RhoP/(R2960*RhoA)*dP/1000*MassivSI</f>
        <v>0.1354288859234884</v>
      </c>
      <c r="R2960" s="24">
        <f>IF(P2960&lt;600,425+0.773*P2960-1.69/1000*P2960^2+2.22/1000^2*P2960^3,IF(P2960&lt;735,666+13002/(738-P2960),IF(P2960&lt;900,545+17820/(P2960-731),650)))</f>
        <v>2091.5194896084149</v>
      </c>
      <c r="S2960" s="12">
        <f>LambdaP*MassivSI/(dP/1000)/(R2960*RhoA)/(1+Q2960/3)*(D2960-P2960)*DeltaT-(EXP(Q2960/10)-1)*(D2960-D2959)</f>
        <v>6.3364713067861456E-2</v>
      </c>
    </row>
    <row r="2961" spans="2:19" x14ac:dyDescent="0.25">
      <c r="B2961" s="3">
        <f t="shared" si="180"/>
        <v>14715</v>
      </c>
      <c r="C2961" s="14">
        <f t="shared" si="181"/>
        <v>245.25</v>
      </c>
      <c r="D2961" s="11">
        <f t="shared" si="182"/>
        <v>1156.0575033620021</v>
      </c>
      <c r="E2961" s="11">
        <f t="shared" si="183"/>
        <v>728.94247924304761</v>
      </c>
      <c r="F2961" s="11">
        <f>L2961</f>
        <v>728.94247924304761</v>
      </c>
      <c r="G2961" s="11">
        <f>P2961</f>
        <v>728.94247924304761</v>
      </c>
      <c r="H2961" s="24">
        <f>H2960+IF(Limit=Oui,MAX(0,K2960),K2960)</f>
        <v>728.94247924304761</v>
      </c>
      <c r="I2961" s="12">
        <f>Cp*RhoP/(J2961*RhoA)*dP/1000*MassivSS</f>
        <v>0.13478620586209103</v>
      </c>
      <c r="J2961" s="24">
        <f>IF(H2961&lt;600,425+0.773*H2961-1.69/1000*H2961^2+2.22/1000^2*H2961^3,IF(H2961&lt;735,666+13002/(738-H2961),IF(H2961&lt;900,545+17820/(H2961-731),650)))</f>
        <v>2101.4921560648818</v>
      </c>
      <c r="K2961" s="12">
        <f>LambdaP*MassivSS/(dP/1000)/(J2961*RhoA)/(1+I2961/3)*(D2961-H2961)*DeltaT-(EXP(I2961/10)-1)*(D2961-D2960)</f>
        <v>6.3075480586977539E-2</v>
      </c>
      <c r="L2961" s="24">
        <f>L2960+IF(Limit=Oui,MAX(0,O2960),O2960)</f>
        <v>728.94247924304761</v>
      </c>
      <c r="M2961" s="12">
        <f>Cp*RhoP/(N2961*RhoA)*dP/1000*MassivW</f>
        <v>0.13478620586209103</v>
      </c>
      <c r="N2961" s="24">
        <f>IF(L2961&lt;600,425+0.773*L2961-1.69/1000*L2961^2+2.22/1000^2*L2961^3,IF(L2961&lt;735,666+13002/(738-L2961),IF(L2961&lt;900,545+17820/(L2961-731),650)))</f>
        <v>2101.4921560648818</v>
      </c>
      <c r="O2961" s="12">
        <f>LambdaP*MassivW/(dP/1000)/(N2961*RhoA)/(1+M2961/3)*(D2961-L2961)*DeltaT-(EXP(M2961/10)-1)*(D2961-D2960)</f>
        <v>6.3075480586977539E-2</v>
      </c>
      <c r="P2961" s="24">
        <f>P2960+IF(Limit=Oui,MAX(0,S2960),S2960)</f>
        <v>728.94247924304761</v>
      </c>
      <c r="Q2961" s="12">
        <f>Cp*RhoP/(R2961*RhoA)*dP/1000*MassivSI</f>
        <v>0.13478620586209103</v>
      </c>
      <c r="R2961" s="24">
        <f>IF(P2961&lt;600,425+0.773*P2961-1.69/1000*P2961^2+2.22/1000^2*P2961^3,IF(P2961&lt;735,666+13002/(738-P2961),IF(P2961&lt;900,545+17820/(P2961-731),650)))</f>
        <v>2101.4921560648818</v>
      </c>
      <c r="S2961" s="12">
        <f>LambdaP*MassivSI/(dP/1000)/(R2961*RhoA)/(1+Q2961/3)*(D2961-P2961)*DeltaT-(EXP(Q2961/10)-1)*(D2961-D2960)</f>
        <v>6.3075480586977539E-2</v>
      </c>
    </row>
    <row r="2962" spans="2:19" x14ac:dyDescent="0.25">
      <c r="B2962" s="3">
        <f t="shared" si="180"/>
        <v>14720</v>
      </c>
      <c r="C2962" s="14">
        <f t="shared" si="181"/>
        <v>245.33333333333334</v>
      </c>
      <c r="D2962" s="11">
        <f t="shared" si="182"/>
        <v>1156.1083799656342</v>
      </c>
      <c r="E2962" s="11">
        <f t="shared" si="183"/>
        <v>729.00555472363465</v>
      </c>
      <c r="F2962" s="11">
        <f>L2962</f>
        <v>729.00555472363465</v>
      </c>
      <c r="G2962" s="11">
        <f>P2962</f>
        <v>729.00555472363465</v>
      </c>
      <c r="H2962" s="24">
        <f>H2961+IF(Limit=Oui,MAX(0,K2961),K2961)</f>
        <v>729.00555472363465</v>
      </c>
      <c r="I2962" s="12">
        <f>Cp*RhoP/(J2962*RhoA)*dP/1000*MassivSS</f>
        <v>0.1341436228115834</v>
      </c>
      <c r="J2962" s="24">
        <f>IF(H2962&lt;600,425+0.773*H2962-1.69/1000*H2962^2+2.22/1000^2*H2962^3,IF(H2962&lt;735,666+13002/(738-H2962),IF(H2962&lt;900,545+17820/(H2962-731),650)))</f>
        <v>2111.5588533253153</v>
      </c>
      <c r="K2962" s="12">
        <f>LambdaP*MassivSS/(dP/1000)/(J2962*RhoA)/(1+I2962/3)*(D2962-H2962)*DeltaT-(EXP(I2962/10)-1)*(D2962-D2961)</f>
        <v>6.2786227018780102E-2</v>
      </c>
      <c r="L2962" s="24">
        <f>L2961+IF(Limit=Oui,MAX(0,O2961),O2961)</f>
        <v>729.00555472363465</v>
      </c>
      <c r="M2962" s="12">
        <f>Cp*RhoP/(N2962*RhoA)*dP/1000*MassivW</f>
        <v>0.1341436228115834</v>
      </c>
      <c r="N2962" s="24">
        <f>IF(L2962&lt;600,425+0.773*L2962-1.69/1000*L2962^2+2.22/1000^2*L2962^3,IF(L2962&lt;735,666+13002/(738-L2962),IF(L2962&lt;900,545+17820/(L2962-731),650)))</f>
        <v>2111.5588533253153</v>
      </c>
      <c r="O2962" s="12">
        <f>LambdaP*MassivW/(dP/1000)/(N2962*RhoA)/(1+M2962/3)*(D2962-L2962)*DeltaT-(EXP(M2962/10)-1)*(D2962-D2961)</f>
        <v>6.2786227018780102E-2</v>
      </c>
      <c r="P2962" s="24">
        <f>P2961+IF(Limit=Oui,MAX(0,S2961),S2961)</f>
        <v>729.00555472363465</v>
      </c>
      <c r="Q2962" s="12">
        <f>Cp*RhoP/(R2962*RhoA)*dP/1000*MassivSI</f>
        <v>0.1341436228115834</v>
      </c>
      <c r="R2962" s="24">
        <f>IF(P2962&lt;600,425+0.773*P2962-1.69/1000*P2962^2+2.22/1000^2*P2962^3,IF(P2962&lt;735,666+13002/(738-P2962),IF(P2962&lt;900,545+17820/(P2962-731),650)))</f>
        <v>2111.5588533253153</v>
      </c>
      <c r="S2962" s="12">
        <f>LambdaP*MassivSI/(dP/1000)/(R2962*RhoA)/(1+Q2962/3)*(D2962-P2962)*DeltaT-(EXP(Q2962/10)-1)*(D2962-D2961)</f>
        <v>6.2786227018780102E-2</v>
      </c>
    </row>
    <row r="2963" spans="2:19" x14ac:dyDescent="0.25">
      <c r="B2963" s="3">
        <f t="shared" ref="B2963:B2970" si="184">B2962+DeltaT</f>
        <v>14725</v>
      </c>
      <c r="C2963" s="14">
        <f t="shared" ref="C2963:C2970" si="185">B2963/60</f>
        <v>245.41666666666666</v>
      </c>
      <c r="D2963" s="11">
        <f t="shared" ref="D2963:D2970" si="186">20+345*LOG(8*C2963+1,10)</f>
        <v>1156.1592392995428</v>
      </c>
      <c r="E2963" s="11">
        <f t="shared" ref="E2963:E2970" si="187">H2963</f>
        <v>729.06834095065346</v>
      </c>
      <c r="F2963" s="11">
        <f>L2963</f>
        <v>729.06834095065346</v>
      </c>
      <c r="G2963" s="11">
        <f>P2963</f>
        <v>729.06834095065346</v>
      </c>
      <c r="H2963" s="24">
        <f>H2962+IF(Limit=Oui,MAX(0,K2962),K2962)</f>
        <v>729.06834095065346</v>
      </c>
      <c r="I2963" s="12">
        <f>Cp*RhoP/(J2963*RhoA)*dP/1000*MassivSS</f>
        <v>0.1335011572286445</v>
      </c>
      <c r="J2963" s="24">
        <f>IF(H2963&lt;600,425+0.773*H2963-1.69/1000*H2963^2+2.22/1000^2*H2963^3,IF(H2963&lt;735,666+13002/(738-H2963),IF(H2963&lt;900,545+17820/(H2963-731),650)))</f>
        <v>2121.7205921279833</v>
      </c>
      <c r="K2963" s="12">
        <f>LambdaP*MassivSS/(dP/1000)/(J2963*RhoA)/(1+I2963/3)*(D2963-H2963)*DeltaT-(EXP(I2963/10)-1)*(D2963-D2962)</f>
        <v>6.2496960966091912E-2</v>
      </c>
      <c r="L2963" s="24">
        <f>L2962+IF(Limit=Oui,MAX(0,O2962),O2962)</f>
        <v>729.06834095065346</v>
      </c>
      <c r="M2963" s="12">
        <f>Cp*RhoP/(N2963*RhoA)*dP/1000*MassivW</f>
        <v>0.1335011572286445</v>
      </c>
      <c r="N2963" s="24">
        <f>IF(L2963&lt;600,425+0.773*L2963-1.69/1000*L2963^2+2.22/1000^2*L2963^3,IF(L2963&lt;735,666+13002/(738-L2963),IF(L2963&lt;900,545+17820/(L2963-731),650)))</f>
        <v>2121.7205921279833</v>
      </c>
      <c r="O2963" s="12">
        <f>LambdaP*MassivW/(dP/1000)/(N2963*RhoA)/(1+M2963/3)*(D2963-L2963)*DeltaT-(EXP(M2963/10)-1)*(D2963-D2962)</f>
        <v>6.2496960966091912E-2</v>
      </c>
      <c r="P2963" s="24">
        <f>P2962+IF(Limit=Oui,MAX(0,S2962),S2962)</f>
        <v>729.06834095065346</v>
      </c>
      <c r="Q2963" s="12">
        <f>Cp*RhoP/(R2963*RhoA)*dP/1000*MassivSI</f>
        <v>0.1335011572286445</v>
      </c>
      <c r="R2963" s="24">
        <f>IF(P2963&lt;600,425+0.773*P2963-1.69/1000*P2963^2+2.22/1000^2*P2963^3,IF(P2963&lt;735,666+13002/(738-P2963),IF(P2963&lt;900,545+17820/(P2963-731),650)))</f>
        <v>2121.7205921279833</v>
      </c>
      <c r="S2963" s="12">
        <f>LambdaP*MassivSI/(dP/1000)/(R2963*RhoA)/(1+Q2963/3)*(D2963-P2963)*DeltaT-(EXP(Q2963/10)-1)*(D2963-D2962)</f>
        <v>6.2496960966091912E-2</v>
      </c>
    </row>
    <row r="2964" spans="2:19" x14ac:dyDescent="0.25">
      <c r="B2964" s="3">
        <f t="shared" si="184"/>
        <v>14730</v>
      </c>
      <c r="C2964" s="14">
        <f t="shared" si="185"/>
        <v>245.5</v>
      </c>
      <c r="D2964" s="11">
        <f t="shared" si="186"/>
        <v>1156.2100813754487</v>
      </c>
      <c r="E2964" s="11">
        <f t="shared" si="187"/>
        <v>729.13083791161955</v>
      </c>
      <c r="F2964" s="11">
        <f>L2964</f>
        <v>729.13083791161955</v>
      </c>
      <c r="G2964" s="11">
        <f>P2964</f>
        <v>729.13083791161955</v>
      </c>
      <c r="H2964" s="24">
        <f>H2963+IF(Limit=Oui,MAX(0,K2963),K2963)</f>
        <v>729.13083791161955</v>
      </c>
      <c r="I2964" s="12">
        <f>Cp*RhoP/(J2964*RhoA)*dP/1000*MassivSS</f>
        <v>0.13285882965743948</v>
      </c>
      <c r="J2964" s="24">
        <f>IF(H2964&lt;600,425+0.773*H2964-1.69/1000*H2964^2+2.22/1000^2*H2964^3,IF(H2964&lt;735,666+13002/(738-H2964),IF(H2964&lt;900,545+17820/(H2964-731),650)))</f>
        <v>2131.9783946258021</v>
      </c>
      <c r="K2964" s="12">
        <f>LambdaP*MassivSS/(dP/1000)/(J2964*RhoA)/(1+I2964/3)*(D2964-H2964)*DeltaT-(EXP(I2964/10)-1)*(D2964-D2963)</f>
        <v>6.2207691083634747E-2</v>
      </c>
      <c r="L2964" s="24">
        <f>L2963+IF(Limit=Oui,MAX(0,O2963),O2963)</f>
        <v>729.13083791161955</v>
      </c>
      <c r="M2964" s="12">
        <f>Cp*RhoP/(N2964*RhoA)*dP/1000*MassivW</f>
        <v>0.13285882965743948</v>
      </c>
      <c r="N2964" s="24">
        <f>IF(L2964&lt;600,425+0.773*L2964-1.69/1000*L2964^2+2.22/1000^2*L2964^3,IF(L2964&lt;735,666+13002/(738-L2964),IF(L2964&lt;900,545+17820/(L2964-731),650)))</f>
        <v>2131.9783946258021</v>
      </c>
      <c r="O2964" s="12">
        <f>LambdaP*MassivW/(dP/1000)/(N2964*RhoA)/(1+M2964/3)*(D2964-L2964)*DeltaT-(EXP(M2964/10)-1)*(D2964-D2963)</f>
        <v>6.2207691083634747E-2</v>
      </c>
      <c r="P2964" s="24">
        <f>P2963+IF(Limit=Oui,MAX(0,S2963),S2963)</f>
        <v>729.13083791161955</v>
      </c>
      <c r="Q2964" s="12">
        <f>Cp*RhoP/(R2964*RhoA)*dP/1000*MassivSI</f>
        <v>0.13285882965743948</v>
      </c>
      <c r="R2964" s="24">
        <f t="shared" ref="R2964:R2970" si="188">IF(P2964&lt;600,425+0.773*P2964-1.69/1000*P2964^2+2.22/1000^2*P2964^3,IF(P2964&lt;735,666+13002/(738-P2964),IF(P2964&lt;900,545+17820/(P2964-731),650)))</f>
        <v>2131.9783946258021</v>
      </c>
      <c r="S2964" s="12">
        <f>LambdaP*MassivSI/(dP/1000)/(R2964*RhoA)/(1+Q2964/3)*(D2964-P2964)*DeltaT-(EXP(Q2964/10)-1)*(D2964-D2963)</f>
        <v>6.2207691083634747E-2</v>
      </c>
    </row>
    <row r="2965" spans="2:19" x14ac:dyDescent="0.25">
      <c r="B2965" s="3">
        <f t="shared" si="184"/>
        <v>14735</v>
      </c>
      <c r="C2965" s="14">
        <f t="shared" si="185"/>
        <v>245.58333333333334</v>
      </c>
      <c r="D2965" s="11">
        <f t="shared" si="186"/>
        <v>1156.2609062050597</v>
      </c>
      <c r="E2965" s="11">
        <f t="shared" si="187"/>
        <v>729.19304560270314</v>
      </c>
      <c r="F2965" s="11">
        <f>L2965</f>
        <v>729.19304560270314</v>
      </c>
      <c r="G2965" s="11">
        <f>P2965</f>
        <v>729.19304560270314</v>
      </c>
      <c r="H2965" s="24">
        <f>H2964+IF(Limit=Oui,MAX(0,K2964),K2964)</f>
        <v>729.19304560270314</v>
      </c>
      <c r="I2965" s="12">
        <f>Cp*RhoP/(J2965*RhoA)*dP/1000*MassivSS</f>
        <v>0.13221666072697869</v>
      </c>
      <c r="J2965" s="24">
        <f>IF(H2965&lt;600,425+0.773*H2965-1.69/1000*H2965^2+2.22/1000^2*H2965^3,IF(H2965&lt;735,666+13002/(738-H2965),IF(H2965&lt;900,545+17820/(H2965-731),650)))</f>
        <v>2142.333294514473</v>
      </c>
      <c r="K2965" s="12">
        <f>LambdaP*MassivSS/(dP/1000)/(J2965*RhoA)/(1+I2965/3)*(D2965-H2965)*DeltaT-(EXP(I2965/10)-1)*(D2965-D2964)</f>
        <v>6.1918426077056318E-2</v>
      </c>
      <c r="L2965" s="24">
        <f>L2964+IF(Limit=Oui,MAX(0,O2964),O2964)</f>
        <v>729.19304560270314</v>
      </c>
      <c r="M2965" s="12">
        <f>Cp*RhoP/(N2965*RhoA)*dP/1000*MassivW</f>
        <v>0.13221666072697869</v>
      </c>
      <c r="N2965" s="24">
        <f>IF(L2965&lt;600,425+0.773*L2965-1.69/1000*L2965^2+2.22/1000^2*L2965^3,IF(L2965&lt;735,666+13002/(738-L2965),IF(L2965&lt;900,545+17820/(L2965-731),650)))</f>
        <v>2142.333294514473</v>
      </c>
      <c r="O2965" s="12">
        <f>LambdaP*MassivW/(dP/1000)/(N2965*RhoA)/(1+M2965/3)*(D2965-L2965)*DeltaT-(EXP(M2965/10)-1)*(D2965-D2964)</f>
        <v>6.1918426077056318E-2</v>
      </c>
      <c r="P2965" s="24">
        <f>P2964+IF(Limit=Oui,MAX(0,S2964),S2964)</f>
        <v>729.19304560270314</v>
      </c>
      <c r="Q2965" s="12">
        <f>Cp*RhoP/(R2965*RhoA)*dP/1000*MassivSI</f>
        <v>0.13221666072697869</v>
      </c>
      <c r="R2965" s="24">
        <f t="shared" si="188"/>
        <v>2142.333294514473</v>
      </c>
      <c r="S2965" s="12">
        <f>LambdaP*MassivSI/(dP/1000)/(R2965*RhoA)/(1+Q2965/3)*(D2965-P2965)*DeltaT-(EXP(Q2965/10)-1)*(D2965-D2964)</f>
        <v>6.1918426077056318E-2</v>
      </c>
    </row>
    <row r="2966" spans="2:19" x14ac:dyDescent="0.25">
      <c r="B2966" s="3">
        <f t="shared" si="184"/>
        <v>14740</v>
      </c>
      <c r="C2966" s="14">
        <f t="shared" si="185"/>
        <v>245.66666666666666</v>
      </c>
      <c r="D2966" s="11">
        <f t="shared" si="186"/>
        <v>1156.3117138000721</v>
      </c>
      <c r="E2966" s="11">
        <f t="shared" si="187"/>
        <v>729.25496402878014</v>
      </c>
      <c r="F2966" s="11">
        <f>L2966</f>
        <v>729.25496402878014</v>
      </c>
      <c r="G2966" s="11">
        <f>P2966</f>
        <v>729.25496402878014</v>
      </c>
      <c r="H2966" s="24">
        <f>H2965+IF(Limit=Oui,MAX(0,K2965),K2965)</f>
        <v>729.25496402878014</v>
      </c>
      <c r="I2966" s="12">
        <f>Cp*RhoP/(J2966*RhoA)*dP/1000*MassivSS</f>
        <v>0.13157467114843285</v>
      </c>
      <c r="J2966" s="24">
        <f>IF(H2966&lt;600,425+0.773*H2966-1.69/1000*H2966^2+2.22/1000^2*H2966^3,IF(H2966&lt;735,666+13002/(738-H2966),IF(H2966&lt;900,545+17820/(H2966-731),650)))</f>
        <v>2152.7863371620097</v>
      </c>
      <c r="K2966" s="12">
        <f>LambdaP*MassivSS/(dP/1000)/(J2966*RhoA)/(1+I2966/3)*(D2966-H2966)*DeltaT-(EXP(I2966/10)-1)*(D2966-D2965)</f>
        <v>6.1629174701857817E-2</v>
      </c>
      <c r="L2966" s="24">
        <f>L2965+IF(Limit=Oui,MAX(0,O2965),O2965)</f>
        <v>729.25496402878014</v>
      </c>
      <c r="M2966" s="12">
        <f>Cp*RhoP/(N2966*RhoA)*dP/1000*MassivW</f>
        <v>0.13157467114843285</v>
      </c>
      <c r="N2966" s="24">
        <f>IF(L2966&lt;600,425+0.773*L2966-1.69/1000*L2966^2+2.22/1000^2*L2966^3,IF(L2966&lt;735,666+13002/(738-L2966),IF(L2966&lt;900,545+17820/(L2966-731),650)))</f>
        <v>2152.7863371620097</v>
      </c>
      <c r="O2966" s="12">
        <f>LambdaP*MassivW/(dP/1000)/(N2966*RhoA)/(1+M2966/3)*(D2966-L2966)*DeltaT-(EXP(M2966/10)-1)*(D2966-D2965)</f>
        <v>6.1629174701857817E-2</v>
      </c>
      <c r="P2966" s="24">
        <f>P2965+IF(Limit=Oui,MAX(0,S2965),S2965)</f>
        <v>729.25496402878014</v>
      </c>
      <c r="Q2966" s="12">
        <f>Cp*RhoP/(R2966*RhoA)*dP/1000*MassivSI</f>
        <v>0.13157467114843285</v>
      </c>
      <c r="R2966" s="24">
        <f t="shared" si="188"/>
        <v>2152.7863371620097</v>
      </c>
      <c r="S2966" s="12">
        <f>LambdaP*MassivSI/(dP/1000)/(R2966*RhoA)/(1+Q2966/3)*(D2966-P2966)*DeltaT-(EXP(Q2966/10)-1)*(D2966-D2965)</f>
        <v>6.1629174701857817E-2</v>
      </c>
    </row>
    <row r="2967" spans="2:19" x14ac:dyDescent="0.25">
      <c r="B2967" s="3">
        <f t="shared" si="184"/>
        <v>14745</v>
      </c>
      <c r="C2967" s="14">
        <f t="shared" si="185"/>
        <v>245.75</v>
      </c>
      <c r="D2967" s="11">
        <f t="shared" si="186"/>
        <v>1156.3625041721709</v>
      </c>
      <c r="E2967" s="11">
        <f t="shared" si="187"/>
        <v>729.31659320348194</v>
      </c>
      <c r="F2967" s="11">
        <f>L2967</f>
        <v>729.31659320348194</v>
      </c>
      <c r="G2967" s="11">
        <f>P2967</f>
        <v>729.31659320348194</v>
      </c>
      <c r="H2967" s="24">
        <f>H2966+IF(Limit=Oui,MAX(0,K2966),K2966)</f>
        <v>729.31659320348194</v>
      </c>
      <c r="I2967" s="12">
        <f>Cp*RhoP/(J2967*RhoA)*dP/1000*MassivSS</f>
        <v>0.13093288171240336</v>
      </c>
      <c r="J2967" s="24">
        <f>IF(H2967&lt;600,425+0.773*H2967-1.69/1000*H2967^2+2.22/1000^2*H2967^3,IF(H2967&lt;735,666+13002/(738-H2967),IF(H2967&lt;900,545+17820/(H2967-731),650)))</f>
        <v>2163.3385797396531</v>
      </c>
      <c r="K2967" s="12">
        <f>LambdaP*MassivSS/(dP/1000)/(J2967*RhoA)/(1+I2967/3)*(D2967-H2967)*DeltaT-(EXP(I2967/10)-1)*(D2967-D2966)</f>
        <v>6.1339945762347886E-2</v>
      </c>
      <c r="L2967" s="24">
        <f>L2966+IF(Limit=Oui,MAX(0,O2966),O2966)</f>
        <v>729.31659320348194</v>
      </c>
      <c r="M2967" s="12">
        <f>Cp*RhoP/(N2967*RhoA)*dP/1000*MassivW</f>
        <v>0.13093288171240336</v>
      </c>
      <c r="N2967" s="24">
        <f>IF(L2967&lt;600,425+0.773*L2967-1.69/1000*L2967^2+2.22/1000^2*L2967^3,IF(L2967&lt;735,666+13002/(738-L2967),IF(L2967&lt;900,545+17820/(L2967-731),650)))</f>
        <v>2163.3385797396531</v>
      </c>
      <c r="O2967" s="12">
        <f>LambdaP*MassivW/(dP/1000)/(N2967*RhoA)/(1+M2967/3)*(D2967-L2967)*DeltaT-(EXP(M2967/10)-1)*(D2967-D2966)</f>
        <v>6.1339945762347886E-2</v>
      </c>
      <c r="P2967" s="24">
        <f>P2966+IF(Limit=Oui,MAX(0,S2966),S2966)</f>
        <v>729.31659320348194</v>
      </c>
      <c r="Q2967" s="12">
        <f>Cp*RhoP/(R2967*RhoA)*dP/1000*MassivSI</f>
        <v>0.13093288171240336</v>
      </c>
      <c r="R2967" s="24">
        <f t="shared" si="188"/>
        <v>2163.3385797396531</v>
      </c>
      <c r="S2967" s="12">
        <f>LambdaP*MassivSI/(dP/1000)/(R2967*RhoA)/(1+Q2967/3)*(D2967-P2967)*DeltaT-(EXP(Q2967/10)-1)*(D2967-D2966)</f>
        <v>6.1339945762347886E-2</v>
      </c>
    </row>
    <row r="2968" spans="2:19" x14ac:dyDescent="0.25">
      <c r="B2968" s="3">
        <f t="shared" si="184"/>
        <v>14750</v>
      </c>
      <c r="C2968" s="14">
        <f t="shared" si="185"/>
        <v>245.83333333333334</v>
      </c>
      <c r="D2968" s="11">
        <f t="shared" si="186"/>
        <v>1156.4132773330286</v>
      </c>
      <c r="E2968" s="11">
        <f t="shared" si="187"/>
        <v>729.37793314924431</v>
      </c>
      <c r="F2968" s="11">
        <f>L2968</f>
        <v>729.37793314924431</v>
      </c>
      <c r="G2968" s="11">
        <f>P2968</f>
        <v>729.37793314924431</v>
      </c>
      <c r="H2968" s="24">
        <f>H2967+IF(Limit=Oui,MAX(0,K2967),K2967)</f>
        <v>729.37793314924431</v>
      </c>
      <c r="I2968" s="12">
        <f>Cp*RhoP/(J2968*RhoA)*dP/1000*MassivSS</f>
        <v>0.13029131328615026</v>
      </c>
      <c r="J2968" s="24">
        <f>IF(H2968&lt;600,425+0.773*H2968-1.69/1000*H2968^2+2.22/1000^2*H2968^3,IF(H2968&lt;735,666+13002/(738-H2968),IF(H2968&lt;900,545+17820/(H2968-731),650)))</f>
        <v>2173.9910913542071</v>
      </c>
      <c r="K2968" s="12">
        <f>LambdaP*MassivSS/(dP/1000)/(J2968*RhoA)/(1+I2968/3)*(D2968-H2968)*DeltaT-(EXP(I2968/10)-1)*(D2968-D2967)</f>
        <v>6.1050748110579138E-2</v>
      </c>
      <c r="L2968" s="24">
        <f>L2967+IF(Limit=Oui,MAX(0,O2967),O2967)</f>
        <v>729.37793314924431</v>
      </c>
      <c r="M2968" s="12">
        <f>Cp*RhoP/(N2968*RhoA)*dP/1000*MassivW</f>
        <v>0.13029131328615026</v>
      </c>
      <c r="N2968" s="24">
        <f>IF(L2968&lt;600,425+0.773*L2968-1.69/1000*L2968^2+2.22/1000^2*L2968^3,IF(L2968&lt;735,666+13002/(738-L2968),IF(L2968&lt;900,545+17820/(L2968-731),650)))</f>
        <v>2173.9910913542071</v>
      </c>
      <c r="O2968" s="12">
        <f>LambdaP*MassivW/(dP/1000)/(N2968*RhoA)/(1+M2968/3)*(D2968-L2968)*DeltaT-(EXP(M2968/10)-1)*(D2968-D2967)</f>
        <v>6.1050748110579138E-2</v>
      </c>
      <c r="P2968" s="24">
        <f>P2967+IF(Limit=Oui,MAX(0,S2967),S2967)</f>
        <v>729.37793314924431</v>
      </c>
      <c r="Q2968" s="12">
        <f>Cp*RhoP/(R2968*RhoA)*dP/1000*MassivSI</f>
        <v>0.13029131328615026</v>
      </c>
      <c r="R2968" s="24">
        <f t="shared" si="188"/>
        <v>2173.9910913542071</v>
      </c>
      <c r="S2968" s="12">
        <f>LambdaP*MassivSI/(dP/1000)/(R2968*RhoA)/(1+Q2968/3)*(D2968-P2968)*DeltaT-(EXP(Q2968/10)-1)*(D2968-D2967)</f>
        <v>6.1050748110579138E-2</v>
      </c>
    </row>
    <row r="2969" spans="2:19" x14ac:dyDescent="0.25">
      <c r="B2969" s="3">
        <f t="shared" si="184"/>
        <v>14755</v>
      </c>
      <c r="C2969" s="14">
        <f t="shared" si="185"/>
        <v>245.91666666666666</v>
      </c>
      <c r="D2969" s="11">
        <f t="shared" si="186"/>
        <v>1156.4640332943054</v>
      </c>
      <c r="E2969" s="11">
        <f t="shared" si="187"/>
        <v>729.43898389735489</v>
      </c>
      <c r="F2969" s="11">
        <f>L2969</f>
        <v>729.43898389735489</v>
      </c>
      <c r="G2969" s="11">
        <f>P2969</f>
        <v>729.43898389735489</v>
      </c>
      <c r="H2969" s="24">
        <f>H2968+IF(Limit=Oui,MAX(0,K2968),K2968)</f>
        <v>729.43898389735489</v>
      </c>
      <c r="I2969" s="12">
        <f>Cp*RhoP/(J2969*RhoA)*dP/1000*MassivSS</f>
        <v>0.12964998681077911</v>
      </c>
      <c r="J2969" s="24">
        <f>IF(H2969&lt;600,425+0.773*H2969-1.69/1000*H2969^2+2.22/1000^2*H2969^3,IF(H2969&lt;735,666+13002/(738-H2969),IF(H2969&lt;900,545+17820/(H2969-731),650)))</f>
        <v>2184.7449531817547</v>
      </c>
      <c r="K2969" s="12">
        <f>LambdaP*MassivSS/(dP/1000)/(J2969*RhoA)/(1+I2969/3)*(D2969-H2969)*DeltaT-(EXP(I2969/10)-1)*(D2969-D2968)</f>
        <v>6.0761590645227306E-2</v>
      </c>
      <c r="L2969" s="24">
        <f>L2968+IF(Limit=Oui,MAX(0,O2968),O2968)</f>
        <v>729.43898389735489</v>
      </c>
      <c r="M2969" s="12">
        <f>Cp*RhoP/(N2969*RhoA)*dP/1000*MassivW</f>
        <v>0.12964998681077911</v>
      </c>
      <c r="N2969" s="24">
        <f>IF(L2969&lt;600,425+0.773*L2969-1.69/1000*L2969^2+2.22/1000^2*L2969^3,IF(L2969&lt;735,666+13002/(738-L2969),IF(L2969&lt;900,545+17820/(L2969-731),650)))</f>
        <v>2184.7449531817547</v>
      </c>
      <c r="O2969" s="12">
        <f>LambdaP*MassivW/(dP/1000)/(N2969*RhoA)/(1+M2969/3)*(D2969-L2969)*DeltaT-(EXP(M2969/10)-1)*(D2969-D2968)</f>
        <v>6.0761590645227306E-2</v>
      </c>
      <c r="P2969" s="24">
        <f>P2968+IF(Limit=Oui,MAX(0,S2968),S2968)</f>
        <v>729.43898389735489</v>
      </c>
      <c r="Q2969" s="12">
        <f>Cp*RhoP/(R2969*RhoA)*dP/1000*MassivSI</f>
        <v>0.12964998681077911</v>
      </c>
      <c r="R2969" s="24">
        <f t="shared" si="188"/>
        <v>2184.7449531817547</v>
      </c>
      <c r="S2969" s="12">
        <f>LambdaP*MassivSI/(dP/1000)/(R2969*RhoA)/(1+Q2969/3)*(D2969-P2969)*DeltaT-(EXP(Q2969/10)-1)*(D2969-D2968)</f>
        <v>6.0761590645227306E-2</v>
      </c>
    </row>
    <row r="2970" spans="2:19" x14ac:dyDescent="0.25">
      <c r="B2970" s="3">
        <f t="shared" si="184"/>
        <v>14760</v>
      </c>
      <c r="C2970" s="14">
        <f t="shared" si="185"/>
        <v>246</v>
      </c>
      <c r="D2970" s="11">
        <f t="shared" si="186"/>
        <v>1156.5147720676507</v>
      </c>
      <c r="E2970" s="11">
        <f t="shared" si="187"/>
        <v>729.49974548800014</v>
      </c>
      <c r="F2970" s="11">
        <f>L2970</f>
        <v>729.49974548800014</v>
      </c>
      <c r="G2970" s="11">
        <f>P2970</f>
        <v>729.49974548800014</v>
      </c>
      <c r="H2970" s="24">
        <f>H2969+IF(Limit=Oui,MAX(0,K2969),K2969)</f>
        <v>729.49974548800014</v>
      </c>
      <c r="I2970" s="12">
        <f>Cp*RhoP/(J2970*RhoA)*dP/1000*MassivSS</f>
        <v>0.1290089232983809</v>
      </c>
      <c r="J2970" s="24">
        <f>IF(H2970&lt;600,425+0.773*H2970-1.69/1000*H2970^2+2.22/1000^2*H2970^3,IF(H2970&lt;735,666+13002/(738-H2970),IF(H2970&lt;900,545+17820/(H2970-731),650)))</f>
        <v>2195.6012586029046</v>
      </c>
      <c r="K2970" s="12">
        <f>LambdaP*MassivSS/(dP/1000)/(J2970*RhoA)/(1+I2970/3)*(D2970-H2970)*DeltaT-(EXP(I2970/10)-1)*(D2970-D2969)</f>
        <v>6.0472482310446544E-2</v>
      </c>
      <c r="L2970" s="24">
        <f>L2969+IF(Limit=Oui,MAX(0,O2969),O2969)</f>
        <v>729.49974548800014</v>
      </c>
      <c r="M2970" s="12">
        <f>Cp*RhoP/(N2970*RhoA)*dP/1000*MassivW</f>
        <v>0.1290089232983809</v>
      </c>
      <c r="N2970" s="24">
        <f>IF(L2970&lt;600,425+0.773*L2970-1.69/1000*L2970^2+2.22/1000^2*L2970^3,IF(L2970&lt;735,666+13002/(738-L2970),IF(L2970&lt;900,545+17820/(L2970-731),650)))</f>
        <v>2195.6012586029046</v>
      </c>
      <c r="O2970" s="12">
        <f>LambdaP*MassivW/(dP/1000)/(N2970*RhoA)/(1+M2970/3)*(D2970-L2970)*DeltaT-(EXP(M2970/10)-1)*(D2970-D2969)</f>
        <v>6.0472482310446544E-2</v>
      </c>
      <c r="P2970" s="24">
        <f>P2969+IF(Limit=Oui,MAX(0,S2969),S2969)</f>
        <v>729.49974548800014</v>
      </c>
      <c r="Q2970" s="12">
        <f>Cp*RhoP/(R2970*RhoA)*dP/1000*MassivSI</f>
        <v>0.1290089232983809</v>
      </c>
      <c r="R2970" s="24">
        <f t="shared" si="188"/>
        <v>2195.6012586029046</v>
      </c>
      <c r="S2970" s="12">
        <f>LambdaP*MassivSI/(dP/1000)/(R2970*RhoA)/(1+Q2970/3)*(D2970-P2970)*DeltaT-(EXP(Q2970/10)-1)*(D2970-D2969)</f>
        <v>6.0472482310446544E-2</v>
      </c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T10">
      <formula1>ListeOuiNon</formula1>
    </dataValidation>
    <dataValidation type="list" allowBlank="1" showInputMessage="1" showErrorMessage="1" sqref="T5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U23"/>
  <sheetViews>
    <sheetView workbookViewId="0">
      <selection activeCell="E12" sqref="E12"/>
    </sheetView>
  </sheetViews>
  <sheetFormatPr baseColWidth="10" defaultRowHeight="15" x14ac:dyDescent="0.25"/>
  <sheetData>
    <row r="2" spans="3:21" x14ac:dyDescent="0.25">
      <c r="E2" s="37" t="s">
        <v>93</v>
      </c>
      <c r="F2" s="38"/>
      <c r="G2" s="39"/>
      <c r="H2" s="41" t="s">
        <v>89</v>
      </c>
      <c r="I2" s="42"/>
      <c r="J2" s="43"/>
      <c r="K2" s="44" t="s">
        <v>88</v>
      </c>
      <c r="L2" s="45"/>
      <c r="M2" s="46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123.46940840769057</v>
      </c>
      <c r="F5" s="13">
        <f>reductionky(E5)</f>
        <v>1</v>
      </c>
      <c r="G5" s="13">
        <f>reductionke(E5)</f>
        <v>0.97653059159230948</v>
      </c>
      <c r="H5" s="24">
        <f>VLOOKUP(C5,Calculs!$C$18:$G$2921,4)</f>
        <v>123.46940840769057</v>
      </c>
      <c r="I5" s="13">
        <f>reductionky(H5)</f>
        <v>1</v>
      </c>
      <c r="J5" s="13">
        <f>reductionke(H5)</f>
        <v>0.97653059159230948</v>
      </c>
      <c r="K5" s="24">
        <f>VLOOKUP(C5,Calculs!$C$18:$G$2921,5)</f>
        <v>123.46940840769057</v>
      </c>
      <c r="L5" s="13">
        <f>reductionky(K5)</f>
        <v>1</v>
      </c>
      <c r="M5" s="13">
        <f>reductionke(K5)</f>
        <v>0.97653059159230948</v>
      </c>
      <c r="N5" s="14">
        <f>MplRd</f>
        <v>1968.7544073929889</v>
      </c>
      <c r="O5" s="12">
        <f t="shared" ref="O5:O10" si="0">MEd/N5</f>
        <v>6.2222082927150708E-2</v>
      </c>
      <c r="P5" s="13">
        <f t="shared" ref="P5:P10" si="1">Av*Fy*I5/SQRT(3)/GammaM/10</f>
        <v>1147.7723351489763</v>
      </c>
      <c r="Q5" s="33">
        <f>VEd/Echauffements!P5</f>
        <v>3.0493852245930934E-2</v>
      </c>
      <c r="S5" s="64">
        <f>((b*tf*Fy)*(F5+L5)+(hw*tw*Fy)*I5)/1000</f>
        <v>4828</v>
      </c>
      <c r="T5" s="64">
        <f t="array" ref="T5:T10">TRANSPOSE(Dalle!K54:P54)</f>
        <v>7226.11865942029</v>
      </c>
      <c r="U5" s="64">
        <f>MIN(S5:T5)</f>
        <v>4828</v>
      </c>
    </row>
    <row r="6" spans="3:21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253.09456955932788</v>
      </c>
      <c r="F6" s="13">
        <f t="shared" ref="F6:F10" si="2">reductionky(E6)</f>
        <v>1</v>
      </c>
      <c r="G6" s="13">
        <f t="shared" ref="G6:G10" si="3">reductionke(E6)</f>
        <v>0.84690543044067212</v>
      </c>
      <c r="H6" s="24">
        <f>VLOOKUP(C6,Calculs!$C$18:$G$2921,4)</f>
        <v>253.09456955932788</v>
      </c>
      <c r="I6" s="13">
        <f t="shared" ref="I6:I10" si="4">reductionky(H6)</f>
        <v>1</v>
      </c>
      <c r="J6" s="13">
        <f t="shared" ref="J6:J10" si="5">reductionke(H6)</f>
        <v>0.84690543044067212</v>
      </c>
      <c r="K6" s="24">
        <f>VLOOKUP(C6,Calculs!$C$18:$G$2921,5)</f>
        <v>253.09456955932788</v>
      </c>
      <c r="L6" s="13">
        <f t="shared" ref="L6:L10" si="6">reductionky(K6)</f>
        <v>1</v>
      </c>
      <c r="M6" s="13">
        <f t="shared" ref="M6:M10" si="7">reductionke(K6)</f>
        <v>0.84690543044067212</v>
      </c>
      <c r="N6" s="14">
        <f>MplRdR60!MplRd</f>
        <v>1967.0264353560196</v>
      </c>
      <c r="O6" s="12">
        <f t="shared" si="0"/>
        <v>6.2276743107333103E-2</v>
      </c>
      <c r="P6" s="13">
        <f t="shared" si="1"/>
        <v>1147.7723351489763</v>
      </c>
      <c r="Q6" s="33">
        <f>VEd/Echauffements!P6</f>
        <v>3.0493852245930934E-2</v>
      </c>
      <c r="S6" s="64">
        <f>((b*tf*Fy)*(F6+L6)+(hw*tw*Fy)*I6)/1000</f>
        <v>4828</v>
      </c>
      <c r="T6" s="64">
        <v>6466.93115942029</v>
      </c>
      <c r="U6" s="64">
        <f t="shared" ref="U6:U10" si="8">MIN(S6:T6)</f>
        <v>4828</v>
      </c>
    </row>
    <row r="7" spans="3:21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368.42223868131498</v>
      </c>
      <c r="F7" s="13">
        <f t="shared" si="2"/>
        <v>1</v>
      </c>
      <c r="G7" s="13">
        <f t="shared" si="3"/>
        <v>0.73157776131868502</v>
      </c>
      <c r="H7" s="24">
        <f>VLOOKUP(C7,Calculs!$C$18:$G$2921,4)</f>
        <v>368.42223868131498</v>
      </c>
      <c r="I7" s="13">
        <f t="shared" si="4"/>
        <v>1</v>
      </c>
      <c r="J7" s="13">
        <f t="shared" si="5"/>
        <v>0.73157776131868502</v>
      </c>
      <c r="K7" s="24">
        <f>VLOOKUP(C7,Calculs!$C$18:$G$2921,5)</f>
        <v>368.42223868131498</v>
      </c>
      <c r="L7" s="13">
        <f t="shared" si="6"/>
        <v>1</v>
      </c>
      <c r="M7" s="13">
        <f t="shared" si="7"/>
        <v>0.73157776131868502</v>
      </c>
      <c r="N7" s="14">
        <f>MplRdR90!MplRd</f>
        <v>1959.1827400688267</v>
      </c>
      <c r="O7" s="12">
        <f t="shared" si="0"/>
        <v>6.2526071455537902E-2</v>
      </c>
      <c r="P7" s="13">
        <f t="shared" si="1"/>
        <v>1147.7723351489763</v>
      </c>
      <c r="Q7" s="33">
        <f>VEd/Echauffements!P7</f>
        <v>3.0493852245930934E-2</v>
      </c>
      <c r="S7" s="64">
        <f>((b*tf*Fy)*(F7+L7)+(hw*tw*Fy)*I7)/1000</f>
        <v>4828</v>
      </c>
      <c r="T7" s="64">
        <v>5713.3632246376819</v>
      </c>
      <c r="U7" s="64">
        <f t="shared" si="8"/>
        <v>4828</v>
      </c>
    </row>
    <row r="8" spans="3:21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467.6366026092972</v>
      </c>
      <c r="F8" s="13">
        <f t="shared" si="2"/>
        <v>0.85119947425954623</v>
      </c>
      <c r="G8" s="13">
        <f t="shared" si="3"/>
        <v>0.6323633973907028</v>
      </c>
      <c r="H8" s="24">
        <f>VLOOKUP(C8,Calculs!$C$18:$G$2921,4)</f>
        <v>467.6366026092972</v>
      </c>
      <c r="I8" s="13">
        <f t="shared" si="4"/>
        <v>0.85119947425954623</v>
      </c>
      <c r="J8" s="13">
        <f t="shared" si="5"/>
        <v>0.6323633973907028</v>
      </c>
      <c r="K8" s="24">
        <f>VLOOKUP(C8,Calculs!$C$18:$G$2921,5)</f>
        <v>467.6366026092972</v>
      </c>
      <c r="L8" s="13">
        <f t="shared" si="6"/>
        <v>0.85119947425954623</v>
      </c>
      <c r="M8" s="13">
        <f t="shared" si="7"/>
        <v>0.6323633973907028</v>
      </c>
      <c r="N8" s="14">
        <f>MplRdR120!MplRd</f>
        <v>1684.7226855292699</v>
      </c>
      <c r="O8" s="12">
        <f t="shared" si="0"/>
        <v>7.2712263598157453E-2</v>
      </c>
      <c r="P8" s="13">
        <f t="shared" si="1"/>
        <v>976.98320824846019</v>
      </c>
      <c r="Q8" s="33">
        <f>VEd/Echauffements!P8</f>
        <v>3.5824566588762721E-2</v>
      </c>
      <c r="S8" s="64">
        <f>((b*tf*Fy)*(F8+L8)+(hw*tw*Fy)*I8)/1000</f>
        <v>4109.5910617250893</v>
      </c>
      <c r="T8" s="64">
        <v>5136.045289855073</v>
      </c>
      <c r="U8" s="64">
        <f t="shared" si="8"/>
        <v>4109.5910617250893</v>
      </c>
    </row>
    <row r="9" spans="3:21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621.98517366268698</v>
      </c>
      <c r="F9" s="13">
        <f t="shared" si="2"/>
        <v>0.41723558320955123</v>
      </c>
      <c r="G9" s="13">
        <f t="shared" si="3"/>
        <v>0.27042668740716347</v>
      </c>
      <c r="H9" s="24">
        <f>VLOOKUP(C9,Calculs!$C$18:$G$2921,4)</f>
        <v>621.98517366268698</v>
      </c>
      <c r="I9" s="13">
        <f t="shared" si="4"/>
        <v>0.41723558320955123</v>
      </c>
      <c r="J9" s="13">
        <f t="shared" si="5"/>
        <v>0.27042668740716347</v>
      </c>
      <c r="K9" s="24">
        <f>VLOOKUP(C9,Calculs!$C$18:$G$2921,5)</f>
        <v>621.98517366268698</v>
      </c>
      <c r="L9" s="13">
        <f t="shared" si="6"/>
        <v>0.41723558320955123</v>
      </c>
      <c r="M9" s="13">
        <f t="shared" si="7"/>
        <v>0.27042668740716347</v>
      </c>
      <c r="N9" s="14">
        <f>MplRdR180!MplRd</f>
        <v>855.8646026731451</v>
      </c>
      <c r="O9" s="12">
        <f t="shared" si="0"/>
        <v>0.14313011616252433</v>
      </c>
      <c r="P9" s="13">
        <f t="shared" si="1"/>
        <v>478.89145964767158</v>
      </c>
      <c r="Q9" s="33">
        <f>VEd/Echauffements!P9</f>
        <v>7.3085454532327815E-2</v>
      </c>
      <c r="S9" s="64">
        <f>((b*tf*Fy)*(F9+L9)+(hw*tw*Fy)*I9)/1000</f>
        <v>2014.4133957357133</v>
      </c>
      <c r="T9" s="64">
        <v>4345.786231884058</v>
      </c>
      <c r="U9" s="64">
        <f t="shared" si="8"/>
        <v>2014.4133957357133</v>
      </c>
    </row>
    <row r="10" spans="3:21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724.39179166269935</v>
      </c>
      <c r="F10" s="13">
        <f t="shared" si="2"/>
        <v>0.20072985000476079</v>
      </c>
      <c r="G10" s="13">
        <f t="shared" si="3"/>
        <v>0.12024328333492026</v>
      </c>
      <c r="H10" s="24">
        <f>VLOOKUP(C10,Calculs!$C$18:$G$2921,4)</f>
        <v>724.39179166269935</v>
      </c>
      <c r="I10" s="13">
        <f t="shared" si="4"/>
        <v>0.20072985000476079</v>
      </c>
      <c r="J10" s="13">
        <f t="shared" si="5"/>
        <v>0.12024328333492026</v>
      </c>
      <c r="K10" s="24">
        <f>VLOOKUP(C10,Calculs!$C$18:$G$2921,5)</f>
        <v>724.39179166269935</v>
      </c>
      <c r="L10" s="13">
        <f t="shared" si="6"/>
        <v>0.20072985000476079</v>
      </c>
      <c r="M10" s="13">
        <f t="shared" si="7"/>
        <v>0.12024328333492026</v>
      </c>
      <c r="N10" s="14">
        <f>MplRdR240!MplRd</f>
        <v>419.00456690238519</v>
      </c>
      <c r="O10" s="12">
        <f t="shared" si="0"/>
        <v>0.292359581914864</v>
      </c>
      <c r="P10" s="13">
        <f t="shared" si="1"/>
        <v>230.39216867406799</v>
      </c>
      <c r="Q10" s="33">
        <f>VEd/Echauffements!P10</f>
        <v>0.15191488582892732</v>
      </c>
      <c r="S10" s="64">
        <f>((b*tf*Fy)*(F10+L10)+(hw*tw*Fy)*I10)/1000</f>
        <v>969.12371582298522</v>
      </c>
      <c r="T10" s="64">
        <v>3820.215579710145</v>
      </c>
      <c r="U10" s="64">
        <f t="shared" si="8"/>
        <v>969.12371582298522</v>
      </c>
    </row>
    <row r="14" spans="3:21" x14ac:dyDescent="0.25">
      <c r="C14" t="s">
        <v>122</v>
      </c>
    </row>
    <row r="15" spans="3:21" x14ac:dyDescent="0.25">
      <c r="E15" s="69" t="s">
        <v>46</v>
      </c>
      <c r="F15" s="70"/>
      <c r="G15" s="71" t="s">
        <v>123</v>
      </c>
      <c r="H15" s="72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4">
        <f t="shared" ref="E18:E23" si="9">0.8*E5</f>
        <v>98.775526726152464</v>
      </c>
      <c r="F18" s="13">
        <f>reductionku(E18)</f>
        <v>1.25</v>
      </c>
      <c r="G18" s="64">
        <f>0.4*E5</f>
        <v>49.387763363076232</v>
      </c>
      <c r="H18" s="13">
        <f>reductionkc(G18)</f>
        <v>1</v>
      </c>
      <c r="I18" s="65">
        <f t="shared" ref="I18:I23" si="10">0.8*F18*PRds</f>
        <v>136.84777599037139</v>
      </c>
      <c r="J18" s="14">
        <f t="shared" ref="J18:J23" si="11">H18*PRdc</f>
        <v>139.31018431085988</v>
      </c>
      <c r="K18" s="14">
        <f>MIN(ktmax,kt)*MIN(I18:J18)</f>
        <v>82.108665594222828</v>
      </c>
      <c r="M18" s="13">
        <f>NbRibs*nr*K18/U5</f>
        <v>1.1224465470626981</v>
      </c>
    </row>
    <row r="19" spans="3:13" x14ac:dyDescent="0.25">
      <c r="C19" s="3">
        <v>60</v>
      </c>
      <c r="E19" s="64">
        <f t="shared" si="9"/>
        <v>202.4756556474623</v>
      </c>
      <c r="F19" s="13">
        <f t="shared" ref="F19:F23" si="12">reductionku(E19)</f>
        <v>1.25</v>
      </c>
      <c r="G19" s="64">
        <f t="shared" ref="G19:G23" si="13">0.4*E6</f>
        <v>101.23782782373115</v>
      </c>
      <c r="H19" s="13">
        <f t="shared" ref="H19:H23" si="14">reductionkc(G19)</f>
        <v>0.99938108608813447</v>
      </c>
      <c r="I19" s="65">
        <f t="shared" si="10"/>
        <v>136.84777599037139</v>
      </c>
      <c r="J19" s="14">
        <f t="shared" si="11"/>
        <v>139.22396329972534</v>
      </c>
      <c r="K19" s="14">
        <f>MIN(ktmax,kt)*MIN(I19:J19)</f>
        <v>82.108665594222828</v>
      </c>
      <c r="M19" s="13">
        <f>NbRibs*nr*K19/U6</f>
        <v>1.1224465470626981</v>
      </c>
    </row>
    <row r="20" spans="3:13" x14ac:dyDescent="0.25">
      <c r="C20" s="3">
        <v>90</v>
      </c>
      <c r="E20" s="64">
        <f t="shared" si="9"/>
        <v>294.73779094505198</v>
      </c>
      <c r="F20" s="13">
        <f t="shared" si="12"/>
        <v>1.25</v>
      </c>
      <c r="G20" s="64">
        <f t="shared" si="13"/>
        <v>147.36889547252599</v>
      </c>
      <c r="H20" s="13">
        <f t="shared" si="14"/>
        <v>0.97631555226373701</v>
      </c>
      <c r="I20" s="65">
        <f t="shared" si="10"/>
        <v>136.84777599037139</v>
      </c>
      <c r="J20" s="14">
        <f t="shared" si="11"/>
        <v>136.01069953142016</v>
      </c>
      <c r="K20" s="14">
        <f>MIN(ktmax,kt)*MIN(I20:J20)</f>
        <v>81.606419718852095</v>
      </c>
      <c r="M20" s="13">
        <f>NbRibs*nr*K20/U7</f>
        <v>1.1155807169519962</v>
      </c>
    </row>
    <row r="21" spans="3:13" x14ac:dyDescent="0.25">
      <c r="C21" s="3">
        <v>120</v>
      </c>
      <c r="E21" s="64">
        <f t="shared" si="9"/>
        <v>374.1092820874378</v>
      </c>
      <c r="F21" s="13">
        <f t="shared" si="12"/>
        <v>1.0647267947814054</v>
      </c>
      <c r="G21" s="64">
        <f t="shared" si="13"/>
        <v>187.0546410437189</v>
      </c>
      <c r="H21" s="13">
        <f t="shared" si="14"/>
        <v>0.95647267947814052</v>
      </c>
      <c r="I21" s="65">
        <f t="shared" si="10"/>
        <v>116.56439512255352</v>
      </c>
      <c r="J21" s="14">
        <f t="shared" si="11"/>
        <v>133.24638526640177</v>
      </c>
      <c r="K21" s="14">
        <f>MIN(ktmax,kt)*MIN(I21:J21)</f>
        <v>69.938637073532107</v>
      </c>
      <c r="M21" s="13">
        <f>NbRibs*nr*K21/U8</f>
        <v>1.1232139591318544</v>
      </c>
    </row>
    <row r="22" spans="3:13" x14ac:dyDescent="0.25">
      <c r="C22" s="3">
        <v>180</v>
      </c>
      <c r="E22" s="64">
        <f t="shared" si="9"/>
        <v>497.58813893014963</v>
      </c>
      <c r="F22" s="13">
        <f t="shared" si="12"/>
        <v>0.78530609435367082</v>
      </c>
      <c r="G22" s="64">
        <f t="shared" si="13"/>
        <v>248.79406946507481</v>
      </c>
      <c r="H22" s="13">
        <f t="shared" si="14"/>
        <v>0.90120593053492515</v>
      </c>
      <c r="I22" s="65">
        <f t="shared" si="10"/>
        <v>85.973913987187686</v>
      </c>
      <c r="J22" s="14">
        <f t="shared" si="11"/>
        <v>125.54716428486041</v>
      </c>
      <c r="K22" s="14">
        <f>MIN(ktmax,kt)*MIN(I22:J22)</f>
        <v>51.584348392312613</v>
      </c>
      <c r="M22" s="13">
        <f>NbRibs*nr*K22/U9</f>
        <v>1.6901034321454167</v>
      </c>
    </row>
    <row r="23" spans="3:13" x14ac:dyDescent="0.25">
      <c r="C23" s="3">
        <v>240</v>
      </c>
      <c r="E23" s="64">
        <f t="shared" si="9"/>
        <v>579.5134333301595</v>
      </c>
      <c r="F23" s="13">
        <f t="shared" si="12"/>
        <v>0.53350835667650554</v>
      </c>
      <c r="G23" s="64">
        <f t="shared" si="13"/>
        <v>289.75671666507975</v>
      </c>
      <c r="H23" s="13">
        <f t="shared" si="14"/>
        <v>0.86024328333492017</v>
      </c>
      <c r="I23" s="65">
        <f t="shared" si="10"/>
        <v>58.407545666766076</v>
      </c>
      <c r="J23" s="14">
        <f t="shared" si="11"/>
        <v>119.84065035356699</v>
      </c>
      <c r="K23" s="14">
        <f>MIN(ktmax,kt)*MIN(I23:J23)</f>
        <v>35.044527400059643</v>
      </c>
      <c r="M23" s="13">
        <f>NbRibs*nr*K23/U10</f>
        <v>2.3866290450231897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9"/>
  <sheetViews>
    <sheetView workbookViewId="0">
      <selection activeCell="D21" sqref="D21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1">
        <f>q*LL^2/8</f>
        <v>122.5</v>
      </c>
      <c r="E6" t="s">
        <v>56</v>
      </c>
    </row>
    <row r="7" spans="3:5" x14ac:dyDescent="0.25">
      <c r="C7" s="25" t="s">
        <v>67</v>
      </c>
      <c r="D7" s="31">
        <f>q*LL/2</f>
        <v>35</v>
      </c>
      <c r="E7" t="s">
        <v>68</v>
      </c>
    </row>
    <row r="9" spans="3:5" x14ac:dyDescent="0.25">
      <c r="C9" s="25" t="s">
        <v>69</v>
      </c>
      <c r="D9" s="4">
        <f>hw*tw/100</f>
        <v>56</v>
      </c>
      <c r="E9" t="s">
        <v>70</v>
      </c>
    </row>
    <row r="10" spans="3:5" x14ac:dyDescent="0.25">
      <c r="C10" s="25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5" t="s">
        <v>61</v>
      </c>
      <c r="D12" s="4">
        <v>355</v>
      </c>
      <c r="E12" t="s">
        <v>62</v>
      </c>
    </row>
    <row r="16" spans="3:5" x14ac:dyDescent="0.25">
      <c r="C16" s="74" t="s">
        <v>122</v>
      </c>
      <c r="D16" s="73"/>
      <c r="E16" s="73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5" t="s">
        <v>134</v>
      </c>
      <c r="D22" s="87">
        <f>kt*MIN(PRds,PRdc)</f>
        <v>82.108665594222828</v>
      </c>
      <c r="E22" t="s">
        <v>68</v>
      </c>
    </row>
    <row r="23" spans="3:5" x14ac:dyDescent="0.25">
      <c r="C23" s="25" t="s">
        <v>135</v>
      </c>
      <c r="D23" s="59">
        <f>0.8*fu_sc*PI()*d^2/4000</f>
        <v>136.84777599037139</v>
      </c>
      <c r="E23" t="s">
        <v>68</v>
      </c>
    </row>
    <row r="24" spans="3:5" x14ac:dyDescent="0.25">
      <c r="C24" s="25" t="s">
        <v>136</v>
      </c>
      <c r="D24" s="59">
        <f>0.29*d^2/1000*SQRT(fck*Ecm*1000)</f>
        <v>139.31018431085988</v>
      </c>
      <c r="E24" t="s">
        <v>68</v>
      </c>
    </row>
    <row r="25" spans="3:5" x14ac:dyDescent="0.25">
      <c r="C25" s="25" t="s">
        <v>137</v>
      </c>
      <c r="D25" s="80">
        <f>MIN(ktmax,0.7/SQRT(nr)*b0/hp*(hsc/hp-1))</f>
        <v>0.6</v>
      </c>
      <c r="E25" s="80">
        <f>(0.7/SQRT(nr)*b0/hp*(hsc/hp-1))</f>
        <v>0.8034511311142688</v>
      </c>
    </row>
    <row r="26" spans="3:5" x14ac:dyDescent="0.25">
      <c r="C26" s="25" t="s">
        <v>138</v>
      </c>
      <c r="D26" s="80">
        <f>IF(nr=1,0.75,0.6)</f>
        <v>0.6</v>
      </c>
    </row>
    <row r="29" spans="3:5" x14ac:dyDescent="0.25">
      <c r="C29" s="25" t="s">
        <v>159</v>
      </c>
      <c r="D29" s="80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54"/>
  <sheetViews>
    <sheetView workbookViewId="0">
      <selection activeCell="O24" sqref="O24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4" t="s">
        <v>74</v>
      </c>
      <c r="D4" s="4">
        <v>140</v>
      </c>
      <c r="E4" t="s">
        <v>29</v>
      </c>
      <c r="H4" s="57" t="s">
        <v>94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82</v>
      </c>
      <c r="D5" s="4">
        <f>td-hp</f>
        <v>82</v>
      </c>
      <c r="E5" t="s">
        <v>29</v>
      </c>
    </row>
    <row r="6" spans="3:16" x14ac:dyDescent="0.25">
      <c r="H6" s="60" t="s">
        <v>98</v>
      </c>
      <c r="I6" s="60" t="s">
        <v>76</v>
      </c>
      <c r="J6" s="60" t="s">
        <v>97</v>
      </c>
      <c r="K6" s="61" t="s">
        <v>99</v>
      </c>
      <c r="L6" s="61" t="s">
        <v>100</v>
      </c>
      <c r="M6" s="61" t="s">
        <v>101</v>
      </c>
      <c r="N6" s="61" t="s">
        <v>102</v>
      </c>
      <c r="O6" s="61" t="s">
        <v>103</v>
      </c>
      <c r="P6" s="61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2">
        <v>705</v>
      </c>
      <c r="M7" s="62">
        <v>1200</v>
      </c>
      <c r="N7" s="62">
        <v>1200</v>
      </c>
      <c r="O7" s="62">
        <v>1200</v>
      </c>
      <c r="P7" s="62">
        <v>1200</v>
      </c>
    </row>
    <row r="8" spans="3:16" x14ac:dyDescent="0.25">
      <c r="C8" s="34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2">
        <v>642</v>
      </c>
      <c r="M8" s="62">
        <v>738</v>
      </c>
      <c r="N8" s="62">
        <v>1200</v>
      </c>
      <c r="O8" s="62">
        <v>1200</v>
      </c>
      <c r="P8" s="62">
        <v>1200</v>
      </c>
    </row>
    <row r="9" spans="3:16" x14ac:dyDescent="0.25">
      <c r="C9" s="34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2">
        <v>581</v>
      </c>
      <c r="M9" s="62">
        <v>681</v>
      </c>
      <c r="N9" s="62">
        <v>754</v>
      </c>
      <c r="O9" s="62">
        <v>1200</v>
      </c>
      <c r="P9" s="62">
        <v>1200</v>
      </c>
    </row>
    <row r="10" spans="3:16" x14ac:dyDescent="0.25">
      <c r="C10" s="34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2">
        <v>525</v>
      </c>
      <c r="M10" s="62">
        <v>627</v>
      </c>
      <c r="N10" s="62">
        <v>697</v>
      </c>
      <c r="O10" s="62">
        <v>1200</v>
      </c>
      <c r="P10" s="62">
        <v>1200</v>
      </c>
    </row>
    <row r="11" spans="3:16" x14ac:dyDescent="0.25">
      <c r="C11" s="34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2">
        <v>469</v>
      </c>
      <c r="M11" s="62">
        <v>571</v>
      </c>
      <c r="N11" s="62">
        <v>642</v>
      </c>
      <c r="O11" s="62">
        <v>738</v>
      </c>
      <c r="P11" s="62">
        <v>1200</v>
      </c>
    </row>
    <row r="12" spans="3:16" x14ac:dyDescent="0.25">
      <c r="C12" s="34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2">
        <v>421</v>
      </c>
      <c r="M12" s="62">
        <v>519</v>
      </c>
      <c r="N12" s="62">
        <v>591</v>
      </c>
      <c r="O12" s="62">
        <v>689</v>
      </c>
      <c r="P12" s="62">
        <v>740</v>
      </c>
    </row>
    <row r="13" spans="3:16" x14ac:dyDescent="0.25">
      <c r="C13" s="34" t="s">
        <v>139</v>
      </c>
      <c r="D13" s="31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2">
        <v>374</v>
      </c>
      <c r="M13" s="62">
        <v>473</v>
      </c>
      <c r="N13" s="62">
        <v>542</v>
      </c>
      <c r="O13" s="62">
        <v>635</v>
      </c>
      <c r="P13" s="62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2">
        <v>327</v>
      </c>
      <c r="M14" s="62">
        <v>428</v>
      </c>
      <c r="N14" s="62">
        <v>493</v>
      </c>
      <c r="O14" s="62">
        <v>590</v>
      </c>
      <c r="P14" s="62">
        <v>670</v>
      </c>
    </row>
    <row r="15" spans="3:16" x14ac:dyDescent="0.25">
      <c r="C15" s="34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2">
        <v>289</v>
      </c>
      <c r="M15" s="62">
        <v>387</v>
      </c>
      <c r="N15" s="62">
        <v>454</v>
      </c>
      <c r="O15" s="62">
        <v>549</v>
      </c>
      <c r="P15" s="62">
        <v>645</v>
      </c>
    </row>
    <row r="16" spans="3:16" x14ac:dyDescent="0.25">
      <c r="C16" s="34" t="s">
        <v>128</v>
      </c>
      <c r="D16" s="82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2">
        <v>250</v>
      </c>
      <c r="M16" s="62">
        <v>345</v>
      </c>
      <c r="N16" s="62">
        <v>415</v>
      </c>
      <c r="O16" s="62">
        <v>508</v>
      </c>
      <c r="P16" s="62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2">
        <v>200</v>
      </c>
      <c r="M17" s="62">
        <v>294</v>
      </c>
      <c r="N17" s="62">
        <v>369</v>
      </c>
      <c r="O17" s="62">
        <v>469</v>
      </c>
      <c r="P17" s="62">
        <v>520</v>
      </c>
    </row>
    <row r="18" spans="3:16" x14ac:dyDescent="0.25">
      <c r="C18" s="34" t="s">
        <v>95</v>
      </c>
      <c r="D18" s="58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2">
        <v>175</v>
      </c>
      <c r="M18" s="62">
        <v>271</v>
      </c>
      <c r="N18" s="62">
        <v>342</v>
      </c>
      <c r="O18" s="62">
        <v>430</v>
      </c>
      <c r="P18" s="62">
        <v>495</v>
      </c>
    </row>
    <row r="19" spans="3:16" x14ac:dyDescent="0.25">
      <c r="C19" s="34" t="s">
        <v>96</v>
      </c>
      <c r="D19" s="59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2">
        <v>140</v>
      </c>
      <c r="M19" s="62">
        <v>220</v>
      </c>
      <c r="N19" s="62">
        <v>270</v>
      </c>
      <c r="O19" s="62">
        <v>330</v>
      </c>
      <c r="P19" s="62">
        <v>395</v>
      </c>
    </row>
    <row r="20" spans="3:16" x14ac:dyDescent="0.25">
      <c r="C20" s="34"/>
      <c r="G20" s="77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2">
        <v>100</v>
      </c>
      <c r="M20" s="62">
        <v>160</v>
      </c>
      <c r="N20" s="62">
        <v>210</v>
      </c>
      <c r="O20" s="62">
        <v>260</v>
      </c>
      <c r="P20" s="62">
        <v>305</v>
      </c>
    </row>
    <row r="21" spans="3:16" x14ac:dyDescent="0.25">
      <c r="C21" s="34" t="s">
        <v>111</v>
      </c>
      <c r="D21" s="4">
        <v>2500</v>
      </c>
      <c r="E21" t="s">
        <v>29</v>
      </c>
    </row>
    <row r="22" spans="3:16" x14ac:dyDescent="0.25">
      <c r="C22" s="34" t="s">
        <v>113</v>
      </c>
      <c r="D22" s="4">
        <v>1</v>
      </c>
    </row>
    <row r="23" spans="3:16" x14ac:dyDescent="0.25">
      <c r="C23" s="34"/>
      <c r="H23" s="78" t="s">
        <v>105</v>
      </c>
      <c r="I23" s="79"/>
      <c r="J23" s="79"/>
      <c r="K23" s="61" t="s">
        <v>99</v>
      </c>
      <c r="L23" s="61" t="s">
        <v>100</v>
      </c>
      <c r="M23" s="61" t="s">
        <v>101</v>
      </c>
      <c r="N23" s="61" t="s">
        <v>102</v>
      </c>
      <c r="O23" s="61" t="s">
        <v>103</v>
      </c>
      <c r="P23" s="61" t="s">
        <v>104</v>
      </c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8" t="s">
        <v>157</v>
      </c>
      <c r="I39" s="79"/>
      <c r="J39" s="79"/>
      <c r="K39" s="61" t="s">
        <v>99</v>
      </c>
      <c r="L39" s="61" t="s">
        <v>100</v>
      </c>
      <c r="M39" s="61" t="s">
        <v>101</v>
      </c>
      <c r="N39" s="61" t="s">
        <v>102</v>
      </c>
      <c r="O39" s="61" t="s">
        <v>103</v>
      </c>
      <c r="P39" s="61" t="s">
        <v>104</v>
      </c>
    </row>
    <row r="40" spans="8:16" x14ac:dyDescent="0.25">
      <c r="H40" s="3">
        <f>H24</f>
        <v>1</v>
      </c>
      <c r="K40" s="24">
        <f>AlphaDalle*beff*$I7*fck/1000*K24</f>
        <v>205.3125</v>
      </c>
      <c r="L40" s="24">
        <f>AlphaDalle*beff*$I7*fck/1000*L24</f>
        <v>109.6875</v>
      </c>
      <c r="M40" s="24">
        <f>AlphaDalle*beff*$I7*fck/1000*M24</f>
        <v>0</v>
      </c>
      <c r="N40" s="24">
        <f>AlphaDalle*beff*$I7*fck/1000*N24</f>
        <v>0</v>
      </c>
      <c r="O40" s="24">
        <f>AlphaDalle*beff*$I7*fck/1000*O24</f>
        <v>0</v>
      </c>
      <c r="P40" s="24">
        <f>AlphaDalle*beff*$I7*fck/1000*P24</f>
        <v>0</v>
      </c>
    </row>
    <row r="41" spans="8:16" x14ac:dyDescent="0.25">
      <c r="H41" s="3">
        <f t="shared" ref="H41:H53" si="5">H25</f>
        <v>2</v>
      </c>
      <c r="K41" s="24">
        <f>AlphaDalle*beff*$I8*fck/1000*K25</f>
        <v>241.875</v>
      </c>
      <c r="L41" s="24">
        <f>AlphaDalle*beff*$I8*fck/1000*L25</f>
        <v>145.125</v>
      </c>
      <c r="M41" s="24">
        <f>AlphaDalle*beff*$I8*fck/1000*M25</f>
        <v>91.125</v>
      </c>
      <c r="N41" s="24">
        <f>AlphaDalle*beff*$I8*fck/1000*N25</f>
        <v>0</v>
      </c>
      <c r="O41" s="24">
        <f>AlphaDalle*beff*$I8*fck/1000*O25</f>
        <v>0</v>
      </c>
      <c r="P41" s="24">
        <f>AlphaDalle*beff*$I8*fck/1000*P25</f>
        <v>0</v>
      </c>
    </row>
    <row r="42" spans="8:16" x14ac:dyDescent="0.25">
      <c r="H42" s="3">
        <f t="shared" si="5"/>
        <v>3</v>
      </c>
      <c r="K42" s="24">
        <f>AlphaDalle*beff*$I9*fck/1000*K26</f>
        <v>272.8125</v>
      </c>
      <c r="L42" s="24">
        <f>AlphaDalle*beff*$I9*fck/1000*L26</f>
        <v>179.4375</v>
      </c>
      <c r="M42" s="24">
        <f>AlphaDalle*beff*$I9*fck/1000*M26</f>
        <v>123.1875</v>
      </c>
      <c r="N42" s="24">
        <f>AlphaDalle*beff*$I9*fck/1000*N26</f>
        <v>82.125</v>
      </c>
      <c r="O42" s="24">
        <f>AlphaDalle*beff*$I9*fck/1000*O26</f>
        <v>0</v>
      </c>
      <c r="P42" s="24">
        <f>AlphaDalle*beff*$I9*fck/1000*P26</f>
        <v>0</v>
      </c>
    </row>
    <row r="43" spans="8:16" x14ac:dyDescent="0.25">
      <c r="H43" s="3">
        <f t="shared" si="5"/>
        <v>4</v>
      </c>
      <c r="K43" s="24">
        <f>AlphaDalle*beff*$I10*fck/1000*K27</f>
        <v>300</v>
      </c>
      <c r="L43" s="24">
        <f>AlphaDalle*beff*$I10*fck/1000*L27</f>
        <v>210.9375</v>
      </c>
      <c r="M43" s="24">
        <f>AlphaDalle*beff*$I10*fck/1000*M27</f>
        <v>153.5625</v>
      </c>
      <c r="N43" s="24">
        <f>AlphaDalle*beff*$I10*fck/1000*N27</f>
        <v>114.1875</v>
      </c>
      <c r="O43" s="24">
        <f>AlphaDalle*beff*$I10*fck/1000*O27</f>
        <v>0</v>
      </c>
      <c r="P43" s="24">
        <f>AlphaDalle*beff*$I10*fck/1000*P27</f>
        <v>0</v>
      </c>
    </row>
    <row r="44" spans="8:16" x14ac:dyDescent="0.25">
      <c r="H44" s="3">
        <f t="shared" si="5"/>
        <v>5</v>
      </c>
      <c r="K44" s="24">
        <f>AlphaDalle*beff*$I11*fck/1000*K28</f>
        <v>318.75</v>
      </c>
      <c r="L44" s="24">
        <f>AlphaDalle*beff*$I11*fck/1000*L28</f>
        <v>242.4375</v>
      </c>
      <c r="M44" s="24">
        <f>AlphaDalle*beff*$I11*fck/1000*M28</f>
        <v>185.0625</v>
      </c>
      <c r="N44" s="24">
        <f>AlphaDalle*beff*$I11*fck/1000*N28</f>
        <v>145.125</v>
      </c>
      <c r="O44" s="24">
        <f>AlphaDalle*beff*$I11*fck/1000*O28</f>
        <v>91.125</v>
      </c>
      <c r="P44" s="24">
        <f>AlphaDalle*beff*$I11*fck/1000*P28</f>
        <v>0</v>
      </c>
    </row>
    <row r="45" spans="8:16" x14ac:dyDescent="0.25">
      <c r="H45" s="3">
        <f t="shared" si="5"/>
        <v>6</v>
      </c>
      <c r="K45" s="24">
        <f>AlphaDalle*beff*$I12*fck/1000*K29</f>
        <v>337.49999999999994</v>
      </c>
      <c r="L45" s="24">
        <f>AlphaDalle*beff*$I12*fck/1000*L29</f>
        <v>269.4375</v>
      </c>
      <c r="M45" s="24">
        <f>AlphaDalle*beff*$I12*fck/1000*M29</f>
        <v>214.3125</v>
      </c>
      <c r="N45" s="24">
        <f>AlphaDalle*beff*$I12*fck/1000*N29</f>
        <v>173.8125</v>
      </c>
      <c r="O45" s="24">
        <f>AlphaDalle*beff*$I12*fck/1000*O29</f>
        <v>118.6875</v>
      </c>
      <c r="P45" s="24">
        <f>AlphaDalle*beff*$I12*fck/1000*P29</f>
        <v>90</v>
      </c>
    </row>
    <row r="46" spans="8:16" x14ac:dyDescent="0.25">
      <c r="H46" s="3">
        <f t="shared" si="5"/>
        <v>7</v>
      </c>
      <c r="K46" s="24">
        <f>AlphaDalle*beff*$I13*fck/1000*K30</f>
        <v>352.5</v>
      </c>
      <c r="L46" s="24">
        <f>AlphaDalle*beff*$I13*fck/1000*L30</f>
        <v>291</v>
      </c>
      <c r="M46" s="24">
        <f>AlphaDalle*beff*$I13*fck/1000*M30</f>
        <v>240.18749999999997</v>
      </c>
      <c r="N46" s="24">
        <f>AlphaDalle*beff*$I13*fck/1000*N30</f>
        <v>201.375</v>
      </c>
      <c r="O46" s="24">
        <f>AlphaDalle*beff*$I13*fck/1000*O30</f>
        <v>149.0625</v>
      </c>
      <c r="P46" s="24">
        <f>AlphaDalle*beff*$I13*fck/1000*P30</f>
        <v>112.5</v>
      </c>
    </row>
    <row r="47" spans="8:16" x14ac:dyDescent="0.25">
      <c r="H47" s="3">
        <f t="shared" si="5"/>
        <v>8</v>
      </c>
      <c r="K47" s="24">
        <f>AlphaDalle*beff*$I14*fck/1000*K31</f>
        <v>360</v>
      </c>
      <c r="L47" s="24">
        <f>AlphaDalle*beff*$I14*fck/1000*L31</f>
        <v>308.625</v>
      </c>
      <c r="M47" s="24">
        <f>AlphaDalle*beff*$I14*fck/1000*M31</f>
        <v>265.5</v>
      </c>
      <c r="N47" s="24">
        <f>AlphaDalle*beff*$I14*fck/1000*N31</f>
        <v>228.93749999999997</v>
      </c>
      <c r="O47" s="24">
        <f>AlphaDalle*beff*$I14*fck/1000*O31</f>
        <v>174.375</v>
      </c>
      <c r="P47" s="24">
        <f>AlphaDalle*beff*$I14*fck/1000*P31</f>
        <v>129.375</v>
      </c>
    </row>
    <row r="48" spans="8:16" x14ac:dyDescent="0.25">
      <c r="H48" s="3">
        <f t="shared" si="5"/>
        <v>9</v>
      </c>
      <c r="K48" s="24">
        <f>AlphaDalle*beff*$I15*fck/1000*K32</f>
        <v>363.75</v>
      </c>
      <c r="L48" s="24">
        <f>AlphaDalle*beff*$I15*fck/1000*L32</f>
        <v>322.875</v>
      </c>
      <c r="M48" s="24">
        <f>AlphaDalle*beff*$I15*fck/1000*M32</f>
        <v>286.125</v>
      </c>
      <c r="N48" s="24">
        <f>AlphaDalle*beff*$I15*fck/1000*N32</f>
        <v>250.87500000000003</v>
      </c>
      <c r="O48" s="24">
        <f>AlphaDalle*beff*$I15*fck/1000*O32</f>
        <v>197.4375</v>
      </c>
      <c r="P48" s="24">
        <f>AlphaDalle*beff*$I15*fck/1000*P32</f>
        <v>143.4375</v>
      </c>
    </row>
    <row r="49" spans="8:16" x14ac:dyDescent="0.25">
      <c r="H49" s="3">
        <f t="shared" si="5"/>
        <v>10</v>
      </c>
      <c r="K49" s="24">
        <f>AlphaDalle*beff*$I16*fck/1000*K33</f>
        <v>367.5</v>
      </c>
      <c r="L49" s="24">
        <f>AlphaDalle*beff*$I16*fck/1000*L33</f>
        <v>337.49999999999994</v>
      </c>
      <c r="M49" s="24">
        <f>AlphaDalle*beff*$I16*fck/1000*M33</f>
        <v>301.875</v>
      </c>
      <c r="N49" s="24">
        <f>AlphaDalle*beff*$I16*fck/1000*N33</f>
        <v>272.8125</v>
      </c>
      <c r="O49" s="24">
        <f>AlphaDalle*beff*$I16*fck/1000*O33</f>
        <v>220.5</v>
      </c>
      <c r="P49" s="24">
        <f>AlphaDalle*beff*$I16*fck/1000*P33</f>
        <v>196.875</v>
      </c>
    </row>
    <row r="50" spans="8:16" x14ac:dyDescent="0.25">
      <c r="H50" s="3">
        <f t="shared" si="5"/>
        <v>11</v>
      </c>
      <c r="K50" s="24">
        <f>AlphaDalle*beff*$I17*fck/1000*K34</f>
        <v>370.3125</v>
      </c>
      <c r="L50" s="24">
        <f>AlphaDalle*beff*$I17*fck/1000*L34</f>
        <v>356.25</v>
      </c>
      <c r="M50" s="24">
        <f>AlphaDalle*beff*$I17*fck/1000*M34</f>
        <v>321</v>
      </c>
      <c r="N50" s="24">
        <f>AlphaDalle*beff*$I17*fck/1000*N34</f>
        <v>292.875</v>
      </c>
      <c r="O50" s="24">
        <f>AlphaDalle*beff*$I17*fck/1000*O34</f>
        <v>242.4375</v>
      </c>
      <c r="P50" s="24">
        <f>AlphaDalle*beff*$I17*fck/1000*P34</f>
        <v>213.74999999999997</v>
      </c>
    </row>
    <row r="51" spans="8:16" x14ac:dyDescent="0.25">
      <c r="H51" s="3">
        <f t="shared" si="5"/>
        <v>12</v>
      </c>
      <c r="K51" s="24">
        <f>AlphaDalle*beff*$I18*fck/1000*K35</f>
        <v>373.125</v>
      </c>
      <c r="L51" s="24">
        <f>AlphaDalle*beff*$I18*fck/1000*L35</f>
        <v>360.93749999999994</v>
      </c>
      <c r="M51" s="24">
        <f>AlphaDalle*beff*$I18*fck/1000*M35</f>
        <v>329.625</v>
      </c>
      <c r="N51" s="24">
        <f>AlphaDalle*beff*$I18*fck/1000*N35</f>
        <v>303</v>
      </c>
      <c r="O51" s="24">
        <f>AlphaDalle*beff*$I18*fck/1000*O35</f>
        <v>264.375</v>
      </c>
      <c r="P51" s="24">
        <f>AlphaDalle*beff*$I18*fck/1000*P35</f>
        <v>227.81249999999997</v>
      </c>
    </row>
    <row r="52" spans="8:16" x14ac:dyDescent="0.25">
      <c r="H52" s="3">
        <f t="shared" si="5"/>
        <v>13</v>
      </c>
      <c r="K52" s="24">
        <f>AlphaDalle*beff*$I19*fck/1000*K36</f>
        <v>1500</v>
      </c>
      <c r="L52" s="24">
        <f>AlphaDalle*beff*$I19*fck/1000*L36</f>
        <v>1470</v>
      </c>
      <c r="M52" s="24">
        <f>AlphaDalle*beff*$I19*fck/1000*M36</f>
        <v>1395</v>
      </c>
      <c r="N52" s="24">
        <f>AlphaDalle*beff*$I19*fck/1000*N36</f>
        <v>1320</v>
      </c>
      <c r="O52" s="24">
        <f>AlphaDalle*beff*$I19*fck/1000*O36</f>
        <v>1230</v>
      </c>
      <c r="P52" s="24">
        <f>AlphaDalle*beff*$I19*fck/1000*P36</f>
        <v>1132.5</v>
      </c>
    </row>
    <row r="53" spans="8:16" x14ac:dyDescent="0.25">
      <c r="H53" s="3">
        <f t="shared" si="5"/>
        <v>14</v>
      </c>
      <c r="K53" s="24">
        <f>AlphaDalle*beff*$I20*fck/1000*K37</f>
        <v>1862.6811594202902</v>
      </c>
      <c r="L53" s="24">
        <f>AlphaDalle*beff*$I20*fck/1000*L37</f>
        <v>1862.6811594202902</v>
      </c>
      <c r="M53" s="24">
        <f>AlphaDalle*beff*$I20*fck/1000*M37</f>
        <v>1806.8007246376815</v>
      </c>
      <c r="N53" s="24">
        <f>AlphaDalle*beff*$I20*fck/1000*N37</f>
        <v>1750.9202898550727</v>
      </c>
      <c r="O53" s="24">
        <f>AlphaDalle*beff*$I20*fck/1000*O37</f>
        <v>1657.7862318840582</v>
      </c>
      <c r="P53" s="24">
        <f>AlphaDalle*beff*$I20*fck/1000*P37</f>
        <v>1573.9655797101452</v>
      </c>
    </row>
    <row r="54" spans="8:16" x14ac:dyDescent="0.25">
      <c r="H54" s="3" t="s">
        <v>158</v>
      </c>
      <c r="K54" s="77">
        <f>SUM(K40:K53)</f>
        <v>7226.11865942029</v>
      </c>
      <c r="L54" s="77">
        <f t="shared" ref="L54:P54" si="6">SUM(L40:L53)</f>
        <v>6466.93115942029</v>
      </c>
      <c r="M54" s="77">
        <f t="shared" si="6"/>
        <v>5713.3632246376819</v>
      </c>
      <c r="N54" s="77">
        <f t="shared" si="6"/>
        <v>5136.045289855073</v>
      </c>
      <c r="O54" s="77">
        <f t="shared" si="6"/>
        <v>4345.786231884058</v>
      </c>
      <c r="P54" s="77">
        <f t="shared" si="6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30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Echauffements!K18*NbRibs*nr</f>
        <v>5419.1719292187063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12054.11865942029</v>
      </c>
      <c r="O7" s="24">
        <f>K7</f>
        <v>1420</v>
      </c>
      <c r="Q7" s="3">
        <f>F7</f>
        <v>-590</v>
      </c>
      <c r="R7" s="24">
        <f>Q7-zANP</f>
        <v>-665.29303003137602</v>
      </c>
      <c r="S7" s="83">
        <f>O7*ABS(R7)/1000</f>
        <v>944.71610264455398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10634.11865942029</v>
      </c>
      <c r="O8" s="24">
        <f>K8</f>
        <v>1988</v>
      </c>
      <c r="Q8" s="3">
        <f>F8</f>
        <v>-300</v>
      </c>
      <c r="R8" s="24">
        <f>Q8-zANP</f>
        <v>-375.29303003137608</v>
      </c>
      <c r="S8" s="84">
        <f t="shared" ref="S8:S23" si="1">O8*ABS(R8)/1000</f>
        <v>746.08254370237557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8646.11865942029</v>
      </c>
      <c r="O9" s="24">
        <f>K9</f>
        <v>1420</v>
      </c>
      <c r="Q9" s="3">
        <f>F9</f>
        <v>-10</v>
      </c>
      <c r="R9" s="24">
        <f>Q9-zANP</f>
        <v>-85.293030031376063</v>
      </c>
      <c r="S9" s="84">
        <f t="shared" si="1"/>
        <v>121.116102644554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205.3125</v>
      </c>
      <c r="L10" s="24">
        <f>L9</f>
        <v>4828</v>
      </c>
      <c r="M10" s="24">
        <f t="shared" si="0"/>
        <v>7226.11865942029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-35.128778823646599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241.875</v>
      </c>
      <c r="L11" s="24">
        <f t="shared" ref="L11:L23" si="7">L10</f>
        <v>4828</v>
      </c>
      <c r="M11" s="24">
        <f t="shared" si="0"/>
        <v>7020.80615942029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-30.128778823646599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272.8125</v>
      </c>
      <c r="L12" s="24">
        <f t="shared" si="7"/>
        <v>4828</v>
      </c>
      <c r="M12" s="24">
        <f t="shared" si="0"/>
        <v>6778.93115942029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-25.128778823646599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300</v>
      </c>
      <c r="L13" s="24">
        <f t="shared" si="7"/>
        <v>4828</v>
      </c>
      <c r="M13" s="24">
        <f t="shared" si="0"/>
        <v>6506.11865942029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-20.128778823646599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318.75</v>
      </c>
      <c r="L14" s="24">
        <f t="shared" si="7"/>
        <v>4828</v>
      </c>
      <c r="M14" s="24">
        <f t="shared" si="0"/>
        <v>6206.11865942029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-15.128778823646599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337.49999999999994</v>
      </c>
      <c r="L15" s="24">
        <f t="shared" si="7"/>
        <v>4828</v>
      </c>
      <c r="M15" s="24">
        <f t="shared" si="0"/>
        <v>5887.36865942029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-10.128778823646599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352.5</v>
      </c>
      <c r="L16" s="24">
        <f t="shared" si="7"/>
        <v>4828</v>
      </c>
      <c r="M16" s="24">
        <f t="shared" si="0"/>
        <v>5549.86865942029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-5.1287788236465985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360</v>
      </c>
      <c r="L17" s="24">
        <f t="shared" si="7"/>
        <v>4828</v>
      </c>
      <c r="M17" s="24">
        <f t="shared" si="0"/>
        <v>5197.36865942029</v>
      </c>
      <c r="O17" s="24">
        <f>IF(M17&lt;MIN(SigmaPRd,Na),K17,MAX(0,K17-(M17-MIN(SigmaPRd,Na))))</f>
        <v>0</v>
      </c>
      <c r="P17" s="14">
        <f>(O17/(beff*G17*H17*J17/1000))</f>
        <v>0</v>
      </c>
      <c r="Q17" s="14">
        <f>Dalle!J14+DecalZ-P17/2</f>
        <v>75.164251207729464</v>
      </c>
      <c r="R17" s="24">
        <f>Q17-zANP</f>
        <v>-0.12877882364659854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363.75</v>
      </c>
      <c r="L18" s="24">
        <f t="shared" si="7"/>
        <v>4828</v>
      </c>
      <c r="M18" s="24">
        <f t="shared" si="0"/>
        <v>4837.36865942029</v>
      </c>
      <c r="O18" s="24">
        <f>IF(M18&lt;MIN(SigmaPRd,Na),K18,MAX(0,K18-(M18-MIN(SigmaPRd,Na))))</f>
        <v>354.38134057971001</v>
      </c>
      <c r="P18" s="14">
        <f>(O18/(beff*G18*H18*J18/1000))</f>
        <v>4.8712211763534023</v>
      </c>
      <c r="Q18" s="14">
        <f>Dalle!J15+DecalZ-P18/2</f>
        <v>77.728640619552763</v>
      </c>
      <c r="R18" s="24">
        <f>Q18-zANP</f>
        <v>2.4356105881767007</v>
      </c>
      <c r="S18" s="84">
        <f t="shared" si="1"/>
        <v>0.86313494536819524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367.5</v>
      </c>
      <c r="L19" s="24">
        <f t="shared" si="7"/>
        <v>4828</v>
      </c>
      <c r="M19" s="66">
        <f t="shared" si="0"/>
        <v>4473.61865942029</v>
      </c>
      <c r="O19" s="24">
        <f>IF(M19&lt;MIN(SigmaPRd,Na),K19,MAX(0,K19-(M19-MIN(SigmaPRd,Na))))</f>
        <v>367.5</v>
      </c>
      <c r="P19" s="14">
        <f>(O19/(beff*G19*H19*J19/1000))</f>
        <v>5</v>
      </c>
      <c r="Q19" s="14">
        <f>Dalle!J16+DecalZ-P19/2</f>
        <v>82.664251207729464</v>
      </c>
      <c r="R19" s="24">
        <f>Q19-zANP</f>
        <v>7.3712211763534015</v>
      </c>
      <c r="S19" s="84">
        <f t="shared" si="1"/>
        <v>2.7089237823098751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370.3125</v>
      </c>
      <c r="L20" s="24">
        <f t="shared" si="7"/>
        <v>4828</v>
      </c>
      <c r="M20" s="24">
        <f t="shared" si="0"/>
        <v>4106.11865942029</v>
      </c>
      <c r="O20" s="24">
        <f>IF(M20&lt;MIN(SigmaPRd,Na),K20,MAX(0,K20-(M20-MIN(SigmaPRd,Na))))</f>
        <v>370.3125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12.371221176353401</v>
      </c>
      <c r="S20" s="84">
        <f t="shared" si="1"/>
        <v>4.5812178418683684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373.125</v>
      </c>
      <c r="L21" s="24">
        <f t="shared" si="7"/>
        <v>4828</v>
      </c>
      <c r="M21" s="24">
        <f t="shared" si="0"/>
        <v>3735.80615942029</v>
      </c>
      <c r="O21" s="24">
        <f>IF(M21&lt;MIN(SigmaPRd,Na),K21,MAX(0,K21-(M21-MIN(SigmaPRd,Na))))</f>
        <v>373.125</v>
      </c>
      <c r="P21" s="14">
        <f>(O21/(beff*G21*H21*J21/1000))</f>
        <v>5</v>
      </c>
      <c r="Q21" s="14">
        <f>Dalle!J18+DecalZ-P21/2</f>
        <v>92.664251207729464</v>
      </c>
      <c r="R21" s="24">
        <f>Q21-zANP</f>
        <v>17.371221176353401</v>
      </c>
      <c r="S21" s="84">
        <f t="shared" si="1"/>
        <v>6.4816369014268629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1500</v>
      </c>
      <c r="L22" s="24">
        <f t="shared" si="7"/>
        <v>4828</v>
      </c>
      <c r="M22" s="24">
        <f>M23+K22</f>
        <v>3362.68115942029</v>
      </c>
      <c r="O22" s="24">
        <f>IF(M22&lt;MIN(SigmaPRd,Na),K22,MAX(0,K22-(M22-MIN(SigmaPRd,Na))))</f>
        <v>1500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29.871221176353401</v>
      </c>
      <c r="S22" s="84">
        <f t="shared" si="1"/>
        <v>44.806831764530102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52.289095572488677</v>
      </c>
      <c r="S23" s="85">
        <f t="shared" si="1"/>
        <v>97.397913166001572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64.706969968623937</v>
      </c>
      <c r="G28" t="s">
        <v>29</v>
      </c>
    </row>
    <row r="30" spans="5:19" x14ac:dyDescent="0.25">
      <c r="E30" s="2" t="s">
        <v>119</v>
      </c>
      <c r="F30" s="68">
        <f>td-pdalle</f>
        <v>75.293030031376063</v>
      </c>
      <c r="G30" t="s">
        <v>29</v>
      </c>
    </row>
    <row r="31" spans="5:19" x14ac:dyDescent="0.25">
      <c r="E31" s="34" t="s">
        <v>118</v>
      </c>
      <c r="F31" s="68">
        <f>SUM(S7:S23)</f>
        <v>1968.7544073929889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60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L4*NbRibs*nr</f>
        <v>5419.1719292187063</v>
      </c>
    </row>
    <row r="4" spans="4:19" x14ac:dyDescent="0.25">
      <c r="K4" s="2" t="s">
        <v>134</v>
      </c>
      <c r="L4" s="82">
        <f>Echauffements!K19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11294.93115942029</v>
      </c>
      <c r="O7" s="24">
        <f>K7</f>
        <v>1420</v>
      </c>
      <c r="Q7" s="3">
        <f>F7</f>
        <v>-590</v>
      </c>
      <c r="R7" s="24">
        <f>Q7-zANP</f>
        <v>-663.25649356366773</v>
      </c>
      <c r="S7" s="83">
        <f>O7*ABS(R7)/1000</f>
        <v>941.8242208604081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9874.93115942029</v>
      </c>
      <c r="O8" s="24">
        <f>K8</f>
        <v>1988</v>
      </c>
      <c r="Q8" s="3">
        <f>F8</f>
        <v>-300</v>
      </c>
      <c r="R8" s="24">
        <f>Q8-zANP</f>
        <v>-373.25649356366773</v>
      </c>
      <c r="S8" s="84">
        <f t="shared" ref="S8:S23" si="1">O8*ABS(R8)/1000</f>
        <v>742.0339092045715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7886.93115942029</v>
      </c>
      <c r="O9" s="24">
        <f>K9</f>
        <v>1420</v>
      </c>
      <c r="Q9" s="3">
        <f>F9</f>
        <v>-10</v>
      </c>
      <c r="R9" s="24">
        <f>Q9-zANP</f>
        <v>-83.256493563667732</v>
      </c>
      <c r="S9" s="84">
        <f t="shared" si="1"/>
        <v>118.22422086040818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109.6875</v>
      </c>
      <c r="L10" s="24">
        <f>L9</f>
        <v>4828</v>
      </c>
      <c r="M10" s="24">
        <f t="shared" si="0"/>
        <v>6466.93115942029</v>
      </c>
      <c r="O10" s="24">
        <f>IF(M10&lt;MIN(SigmaPRd,Na),K10,MAX(0,K10-(M10-MIN(SigmaPRd,Na))))</f>
        <v>0</v>
      </c>
      <c r="P10" s="14">
        <f>(O10/(beff*G10*H10*J10/1000))</f>
        <v>0</v>
      </c>
      <c r="Q10" s="14">
        <f>Dalle!J7+DecalZ-P10/2</f>
        <v>40.164251207729464</v>
      </c>
      <c r="R10" s="24">
        <f>Q10-zANP</f>
        <v>-33.092242355938268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145.125</v>
      </c>
      <c r="L11" s="24">
        <f t="shared" ref="L11:L23" si="7">L10</f>
        <v>4828</v>
      </c>
      <c r="M11" s="24">
        <f t="shared" si="0"/>
        <v>6357.24365942029</v>
      </c>
      <c r="O11" s="24">
        <f>IF(M11&lt;MIN(SigmaPRd,Na),K11,MAX(0,K11-(M11-MIN(SigmaPRd,Na))))</f>
        <v>0</v>
      </c>
      <c r="P11" s="14">
        <f>(O11/(beff*G11*H11*J11/1000))</f>
        <v>0</v>
      </c>
      <c r="Q11" s="14">
        <f>Dalle!J8+DecalZ-P11/2</f>
        <v>45.164251207729464</v>
      </c>
      <c r="R11" s="24">
        <f>Q11-zANP</f>
        <v>-28.092242355938268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179.4375</v>
      </c>
      <c r="L12" s="24">
        <f t="shared" si="7"/>
        <v>4828</v>
      </c>
      <c r="M12" s="24">
        <f t="shared" si="0"/>
        <v>6212.11865942029</v>
      </c>
      <c r="O12" s="24">
        <f>IF(M12&lt;MIN(SigmaPRd,Na),K12,MAX(0,K12-(M12-MIN(SigmaPRd,Na))))</f>
        <v>0</v>
      </c>
      <c r="P12" s="14">
        <f>(O12/(beff*G12*H12*J12/1000))</f>
        <v>0</v>
      </c>
      <c r="Q12" s="14">
        <f>Dalle!J9+DecalZ-P12/2</f>
        <v>50.164251207729464</v>
      </c>
      <c r="R12" s="24">
        <f>Q12-zANP</f>
        <v>-23.092242355938268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210.9375</v>
      </c>
      <c r="L13" s="24">
        <f t="shared" si="7"/>
        <v>4828</v>
      </c>
      <c r="M13" s="24">
        <f t="shared" si="0"/>
        <v>6032.68115942029</v>
      </c>
      <c r="O13" s="24">
        <f>IF(M13&lt;MIN(SigmaPRd,Na),K13,MAX(0,K13-(M13-MIN(SigmaPRd,Na))))</f>
        <v>0</v>
      </c>
      <c r="P13" s="14">
        <f>(O13/(beff*G13*H13*J13/1000))</f>
        <v>0</v>
      </c>
      <c r="Q13" s="14">
        <f>Dalle!J10+DecalZ-P13/2</f>
        <v>55.164251207729464</v>
      </c>
      <c r="R13" s="24">
        <f>Q13-zANP</f>
        <v>-18.092242355938268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242.4375</v>
      </c>
      <c r="L14" s="24">
        <f t="shared" si="7"/>
        <v>4828</v>
      </c>
      <c r="M14" s="24">
        <f t="shared" si="0"/>
        <v>5821.74365942029</v>
      </c>
      <c r="O14" s="24">
        <f>IF(M14&lt;MIN(SigmaPRd,Na),K14,MAX(0,K14-(M14-MIN(SigmaPRd,Na))))</f>
        <v>0</v>
      </c>
      <c r="P14" s="14">
        <f>(O14/(beff*G14*H14*J14/1000))</f>
        <v>0</v>
      </c>
      <c r="Q14" s="14">
        <f>Dalle!J11+DecalZ-P14/2</f>
        <v>60.164251207729464</v>
      </c>
      <c r="R14" s="24">
        <f>Q14-zANP</f>
        <v>-13.092242355938268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269.4375</v>
      </c>
      <c r="L15" s="24">
        <f t="shared" si="7"/>
        <v>4828</v>
      </c>
      <c r="M15" s="24">
        <f t="shared" si="0"/>
        <v>5579.30615942029</v>
      </c>
      <c r="O15" s="24">
        <f>IF(M15&lt;MIN(SigmaPRd,Na),K15,MAX(0,K15-(M15-MIN(SigmaPRd,Na))))</f>
        <v>0</v>
      </c>
      <c r="P15" s="14">
        <f>(O15/(beff*G15*H15*J15/1000))</f>
        <v>0</v>
      </c>
      <c r="Q15" s="14">
        <f>Dalle!J12+DecalZ-P15/2</f>
        <v>65.164251207729464</v>
      </c>
      <c r="R15" s="24">
        <f>Q15-zANP</f>
        <v>-8.0922423559382679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291</v>
      </c>
      <c r="L16" s="24">
        <f t="shared" si="7"/>
        <v>4828</v>
      </c>
      <c r="M16" s="24">
        <f t="shared" si="0"/>
        <v>5309.86865942029</v>
      </c>
      <c r="O16" s="24">
        <f>IF(M16&lt;MIN(SigmaPRd,Na),K16,MAX(0,K16-(M16-MIN(SigmaPRd,Na))))</f>
        <v>0</v>
      </c>
      <c r="P16" s="14">
        <f>(O16/(beff*G16*H16*J16/1000))</f>
        <v>0</v>
      </c>
      <c r="Q16" s="14">
        <f>Dalle!J13+DecalZ-P16/2</f>
        <v>70.164251207729464</v>
      </c>
      <c r="R16" s="24">
        <f>Q16-zANP</f>
        <v>-3.0922423559382679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308.625</v>
      </c>
      <c r="L17" s="24">
        <f t="shared" si="7"/>
        <v>4828</v>
      </c>
      <c r="M17" s="24">
        <f t="shared" si="0"/>
        <v>5018.86865942029</v>
      </c>
      <c r="O17" s="24">
        <f>IF(M17&lt;MIN(SigmaPRd,Na),K17,MAX(0,K17-(M17-MIN(SigmaPRd,Na))))</f>
        <v>117.75634057971001</v>
      </c>
      <c r="P17" s="14">
        <f>(O17/(beff*G17*H17*J17/1000))</f>
        <v>1.9077576440617257</v>
      </c>
      <c r="Q17" s="14">
        <f>Dalle!J14+DecalZ-P17/2</f>
        <v>74.210372385698605</v>
      </c>
      <c r="R17" s="24">
        <f>Q17-zANP</f>
        <v>0.95387882203087315</v>
      </c>
      <c r="S17" s="84">
        <f t="shared" si="1"/>
        <v>0.1123252794388401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322.875</v>
      </c>
      <c r="L18" s="24">
        <f t="shared" si="7"/>
        <v>4828</v>
      </c>
      <c r="M18" s="24">
        <f t="shared" si="0"/>
        <v>4710.24365942029</v>
      </c>
      <c r="O18" s="24">
        <f>IF(M18&lt;MIN(SigmaPRd,Na),K18,MAX(0,K18-(M18-MIN(SigmaPRd,Na))))</f>
        <v>322.875</v>
      </c>
      <c r="P18" s="14">
        <f>(O18/(beff*G18*H18*J18/1000))</f>
        <v>5</v>
      </c>
      <c r="Q18" s="14">
        <f>Dalle!J15+DecalZ-P18/2</f>
        <v>77.664251207729464</v>
      </c>
      <c r="R18" s="24">
        <f>Q18-zANP</f>
        <v>4.4077576440617321</v>
      </c>
      <c r="S18" s="84">
        <f t="shared" si="1"/>
        <v>1.4231547493264318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337.49999999999994</v>
      </c>
      <c r="L19" s="24">
        <f t="shared" si="7"/>
        <v>4828</v>
      </c>
      <c r="M19" s="66">
        <f t="shared" si="0"/>
        <v>4387.36865942029</v>
      </c>
      <c r="O19" s="24">
        <f>IF(M19&lt;MIN(SigmaPRd,Na),K19,MAX(0,K19-(M19-MIN(SigmaPRd,Na))))</f>
        <v>337.49999999999994</v>
      </c>
      <c r="P19" s="14">
        <f>(O19/(beff*G19*H19*J19/1000))</f>
        <v>4.9999999999999991</v>
      </c>
      <c r="Q19" s="14">
        <f>Dalle!J16+DecalZ-P19/2</f>
        <v>82.664251207729464</v>
      </c>
      <c r="R19" s="24">
        <f>Q19-zANP</f>
        <v>9.4077576440617321</v>
      </c>
      <c r="S19" s="84">
        <f t="shared" si="1"/>
        <v>3.1751182048708344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356.25</v>
      </c>
      <c r="L20" s="24">
        <f t="shared" si="7"/>
        <v>4828</v>
      </c>
      <c r="M20" s="24">
        <f t="shared" si="0"/>
        <v>4049.86865942029</v>
      </c>
      <c r="O20" s="24">
        <f>IF(M20&lt;MIN(SigmaPRd,Na),K20,MAX(0,K20-(M20-MIN(SigmaPRd,Na))))</f>
        <v>356.25</v>
      </c>
      <c r="P20" s="14">
        <f>(O20/(beff*G20*H20*J20/1000))</f>
        <v>5</v>
      </c>
      <c r="Q20" s="14">
        <f>Dalle!J17+DecalZ-P20/2</f>
        <v>87.664251207729464</v>
      </c>
      <c r="R20" s="24">
        <f>Q20-zANP</f>
        <v>14.407757644061732</v>
      </c>
      <c r="S20" s="84">
        <f t="shared" si="1"/>
        <v>5.132763660696992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360.93749999999994</v>
      </c>
      <c r="L21" s="24">
        <f t="shared" si="7"/>
        <v>4828</v>
      </c>
      <c r="M21" s="24">
        <f t="shared" si="0"/>
        <v>3693.61865942029</v>
      </c>
      <c r="O21" s="24">
        <f>IF(M21&lt;MIN(SigmaPRd,Na),K21,MAX(0,K21-(M21-MIN(SigmaPRd,Na))))</f>
        <v>360.93749999999994</v>
      </c>
      <c r="P21" s="14">
        <f>(O21/(beff*G21*H21*J21/1000))</f>
        <v>4.9999999999999991</v>
      </c>
      <c r="Q21" s="14">
        <f>Dalle!J18+DecalZ-P21/2</f>
        <v>92.664251207729464</v>
      </c>
      <c r="R21" s="24">
        <f>Q21-zANP</f>
        <v>19.407757644061732</v>
      </c>
      <c r="S21" s="84">
        <f t="shared" si="1"/>
        <v>7.0049875246535303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1470</v>
      </c>
      <c r="L22" s="24">
        <f t="shared" si="7"/>
        <v>4828</v>
      </c>
      <c r="M22" s="24">
        <f>M23+K22</f>
        <v>3332.68115942029</v>
      </c>
      <c r="O22" s="24">
        <f>IF(M22&lt;MIN(SigmaPRd,Na),K22,MAX(0,K22-(M22-MIN(SigmaPRd,Na))))</f>
        <v>1470</v>
      </c>
      <c r="P22" s="14">
        <f>(O22/(beff*G22*H22*J22/1000))</f>
        <v>20</v>
      </c>
      <c r="Q22" s="14">
        <f>Dalle!J19+DecalZ-P22/2</f>
        <v>105.16425120772946</v>
      </c>
      <c r="R22" s="24">
        <f>Q22-zANP</f>
        <v>31.907757644061732</v>
      </c>
      <c r="S22" s="84">
        <f t="shared" si="1"/>
        <v>46.904403736770753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1862.6811594202902</v>
      </c>
      <c r="L23" s="24">
        <f t="shared" si="7"/>
        <v>4828</v>
      </c>
      <c r="M23" s="24">
        <f>K23</f>
        <v>1862.6811594202902</v>
      </c>
      <c r="O23" s="24">
        <f>IF(M23&lt;MIN(SigmaPRd,Na),K23,MAX(0,K23-(M23-MIN(SigmaPRd,Na))))</f>
        <v>1862.6811594202902</v>
      </c>
      <c r="P23" s="14">
        <f>(O23/(beff*G23*H23*J23/1000))</f>
        <v>24.835748792270536</v>
      </c>
      <c r="Q23" s="14">
        <f>Dalle!J20+DecalZ-P23/2</f>
        <v>127.58212560386474</v>
      </c>
      <c r="R23" s="24">
        <f>Q23-zANP</f>
        <v>54.325632040197007</v>
      </c>
      <c r="S23" s="85">
        <f t="shared" si="1"/>
        <v>101.19133127487423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66.743506436332268</v>
      </c>
      <c r="G28" t="s">
        <v>29</v>
      </c>
    </row>
    <row r="30" spans="5:19" x14ac:dyDescent="0.25">
      <c r="E30" s="2" t="s">
        <v>119</v>
      </c>
      <c r="F30" s="68">
        <f>td-pdalle</f>
        <v>73.256493563667732</v>
      </c>
      <c r="G30" t="s">
        <v>29</v>
      </c>
    </row>
    <row r="31" spans="5:19" x14ac:dyDescent="0.25">
      <c r="E31" s="34" t="s">
        <v>118</v>
      </c>
      <c r="F31" s="68">
        <f>SUM(S7:S23)</f>
        <v>1967.0264353560196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4828</v>
      </c>
      <c r="M1" t="s">
        <v>68</v>
      </c>
    </row>
    <row r="2" spans="4:19" x14ac:dyDescent="0.25">
      <c r="E2" s="4">
        <v>90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NbRibs*nr*L4</f>
        <v>5386.0237014442382</v>
      </c>
    </row>
    <row r="4" spans="4:19" x14ac:dyDescent="0.25">
      <c r="K4" s="2" t="s">
        <v>134</v>
      </c>
      <c r="L4" s="82">
        <f>Echauffements!K20</f>
        <v>81.606419718852095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10541.363224637682</v>
      </c>
      <c r="O7" s="24">
        <f>K7</f>
        <v>1420</v>
      </c>
      <c r="Q7" s="3">
        <f>F7</f>
        <v>-590</v>
      </c>
      <c r="R7" s="24">
        <f>Q7-zANP</f>
        <v>-657.62302247263051</v>
      </c>
      <c r="S7" s="83">
        <f>O7*ABS(R7)/1000</f>
        <v>933.82469191113535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1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1988</v>
      </c>
      <c r="L8" s="24">
        <f>L7+K8</f>
        <v>3408</v>
      </c>
      <c r="M8" s="24">
        <f t="shared" si="0"/>
        <v>9121.3632246376819</v>
      </c>
      <c r="O8" s="24">
        <f>K8</f>
        <v>1988</v>
      </c>
      <c r="Q8" s="3">
        <f>F8</f>
        <v>-300</v>
      </c>
      <c r="R8" s="24">
        <f>Q8-zANP</f>
        <v>-367.62302247263045</v>
      </c>
      <c r="S8" s="84">
        <f t="shared" ref="S8:S23" si="1">O8*ABS(R8)/1000</f>
        <v>730.83456867558925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1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1420</v>
      </c>
      <c r="L9" s="24">
        <f t="shared" ref="L9" si="2">L8+K9</f>
        <v>4828</v>
      </c>
      <c r="M9" s="24">
        <f t="shared" si="0"/>
        <v>7133.3632246376819</v>
      </c>
      <c r="O9" s="24">
        <f>K9</f>
        <v>1420</v>
      </c>
      <c r="Q9" s="3">
        <f>F9</f>
        <v>-10</v>
      </c>
      <c r="R9" s="24">
        <f>Q9-zANP</f>
        <v>-77.623022472630467</v>
      </c>
      <c r="S9" s="84">
        <f t="shared" si="1"/>
        <v>110.22469191113527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4828</v>
      </c>
      <c r="M10" s="24">
        <f t="shared" si="0"/>
        <v>5713.3632246376819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-27.458771264901003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91.125</v>
      </c>
      <c r="L11" s="24">
        <f t="shared" ref="L11:L23" si="7">L10</f>
        <v>4828</v>
      </c>
      <c r="M11" s="24">
        <f t="shared" si="0"/>
        <v>5713.3632246376819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-22.458771264901003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123.1875</v>
      </c>
      <c r="L12" s="24">
        <f t="shared" si="7"/>
        <v>4828</v>
      </c>
      <c r="M12" s="24">
        <f t="shared" si="0"/>
        <v>5622.2382246376819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-17.458771264901003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153.5625</v>
      </c>
      <c r="L13" s="24">
        <f t="shared" si="7"/>
        <v>4828</v>
      </c>
      <c r="M13" s="24">
        <f t="shared" si="0"/>
        <v>5499.0507246376819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-12.458771264901003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185.0625</v>
      </c>
      <c r="L14" s="24">
        <f t="shared" si="7"/>
        <v>4828</v>
      </c>
      <c r="M14" s="24">
        <f t="shared" si="0"/>
        <v>5345.4882246376819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-7.458771264901003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214.3125</v>
      </c>
      <c r="L15" s="24">
        <f t="shared" si="7"/>
        <v>4828</v>
      </c>
      <c r="M15" s="24">
        <f t="shared" si="0"/>
        <v>5160.4257246376819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-2.458771264901003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240.18749999999997</v>
      </c>
      <c r="L16" s="24">
        <f t="shared" si="7"/>
        <v>4828</v>
      </c>
      <c r="M16" s="24">
        <f t="shared" si="0"/>
        <v>4946.1132246376819</v>
      </c>
      <c r="O16" s="24">
        <f>IF(M16&lt;MIN(SigmaPRd,Na),K16,MAX(0,K16-(M16-MIN(SigmaPRd,Na))))</f>
        <v>122.07427536231805</v>
      </c>
      <c r="P16" s="14">
        <f>IF(G16&gt;0,(O16/(beff*G16*H16*J16/1000)),0)</f>
        <v>2.5412287350989966</v>
      </c>
      <c r="Q16" s="14">
        <f>Dalle!J13+DecalZ-P16/2</f>
        <v>68.893636840179965</v>
      </c>
      <c r="R16" s="24">
        <f>Q16-zANP</f>
        <v>1.2706143675494985</v>
      </c>
      <c r="S16" s="84">
        <f t="shared" si="1"/>
        <v>0.15510932818355508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265.5</v>
      </c>
      <c r="L17" s="24">
        <f t="shared" si="7"/>
        <v>4828</v>
      </c>
      <c r="M17" s="24">
        <f t="shared" si="0"/>
        <v>4705.9257246376819</v>
      </c>
      <c r="O17" s="24">
        <f>IF(M17&lt;MIN(SigmaPRd,Na),K17,MAX(0,K17-(M17-MIN(SigmaPRd,Na))))</f>
        <v>265.5</v>
      </c>
      <c r="P17" s="14">
        <f>IF(G17&gt;0,(O17/(beff*G17*H17*J17/1000)),0)</f>
        <v>5</v>
      </c>
      <c r="Q17" s="14">
        <f>Dalle!J14+DecalZ-P17/2</f>
        <v>72.664251207729464</v>
      </c>
      <c r="R17" s="24">
        <f>Q17-zANP</f>
        <v>5.041228735098997</v>
      </c>
      <c r="S17" s="84">
        <f t="shared" si="1"/>
        <v>1.3384462291687838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286.125</v>
      </c>
      <c r="L18" s="24">
        <f t="shared" si="7"/>
        <v>4828</v>
      </c>
      <c r="M18" s="24">
        <f t="shared" si="0"/>
        <v>4440.4257246376819</v>
      </c>
      <c r="O18" s="24">
        <f>IF(M18&lt;MIN(SigmaPRd,Na),K18,MAX(0,K18-(M18-MIN(SigmaPRd,Na))))</f>
        <v>286.125</v>
      </c>
      <c r="P18" s="14">
        <f>IF(G18&gt;0,(O18/(beff*G18*H18*J18/1000)),0)</f>
        <v>5</v>
      </c>
      <c r="Q18" s="14">
        <f>Dalle!J15+DecalZ-P18/2</f>
        <v>77.664251207729464</v>
      </c>
      <c r="R18" s="24">
        <f>Q18-zANP</f>
        <v>10.041228735098997</v>
      </c>
      <c r="S18" s="84">
        <f t="shared" si="1"/>
        <v>2.8730465718302005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301.875</v>
      </c>
      <c r="L19" s="24">
        <f t="shared" si="7"/>
        <v>4828</v>
      </c>
      <c r="M19" s="66">
        <f t="shared" si="0"/>
        <v>4154.3007246376819</v>
      </c>
      <c r="O19" s="24">
        <f>IF(M19&lt;MIN(SigmaPRd,Na),K19,MAX(0,K19-(M19-MIN(SigmaPRd,Na))))</f>
        <v>301.875</v>
      </c>
      <c r="P19" s="14">
        <f>IF(G19&gt;0,(O19/(beff*G19*H19*J19/1000)),0)</f>
        <v>5.0000000000000009</v>
      </c>
      <c r="Q19" s="14">
        <f>Dalle!J16+DecalZ-P19/2</f>
        <v>82.664251207729464</v>
      </c>
      <c r="R19" s="24">
        <f>Q19-zANP</f>
        <v>15.041228735098997</v>
      </c>
      <c r="S19" s="84">
        <f t="shared" si="1"/>
        <v>4.5405709244080095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321</v>
      </c>
      <c r="L20" s="24">
        <f t="shared" si="7"/>
        <v>4828</v>
      </c>
      <c r="M20" s="24">
        <f t="shared" si="0"/>
        <v>3852.4257246376819</v>
      </c>
      <c r="O20" s="24">
        <f>IF(M20&lt;MIN(SigmaPRd,Na),K20,MAX(0,K20-(M20-MIN(SigmaPRd,Na))))</f>
        <v>321</v>
      </c>
      <c r="P20" s="14">
        <f>IF(G20&gt;0,(O20/(beff*G20*H20*J20/1000)),0)</f>
        <v>5</v>
      </c>
      <c r="Q20" s="14">
        <f>Dalle!J17+DecalZ-P20/2</f>
        <v>87.664251207729464</v>
      </c>
      <c r="R20" s="24">
        <f>Q20-zANP</f>
        <v>20.041228735098997</v>
      </c>
      <c r="S20" s="84">
        <f t="shared" si="1"/>
        <v>6.4332344239667778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329.625</v>
      </c>
      <c r="L21" s="24">
        <f t="shared" si="7"/>
        <v>4828</v>
      </c>
      <c r="M21" s="24">
        <f t="shared" si="0"/>
        <v>3531.4257246376819</v>
      </c>
      <c r="O21" s="24">
        <f>IF(M21&lt;MIN(SigmaPRd,Na),K21,MAX(0,K21-(M21-MIN(SigmaPRd,Na))))</f>
        <v>329.625</v>
      </c>
      <c r="P21" s="14">
        <f>IF(G21&gt;0,(O21/(beff*G21*H21*J21/1000)),0)</f>
        <v>5</v>
      </c>
      <c r="Q21" s="14">
        <f>Dalle!J18+DecalZ-P21/2</f>
        <v>92.664251207729464</v>
      </c>
      <c r="R21" s="24">
        <f>Q21-zANP</f>
        <v>25.041228735098997</v>
      </c>
      <c r="S21" s="84">
        <f t="shared" si="1"/>
        <v>8.2542150218070081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1395</v>
      </c>
      <c r="L22" s="24">
        <f t="shared" si="7"/>
        <v>4828</v>
      </c>
      <c r="M22" s="24">
        <f>M23+K22</f>
        <v>3201.8007246376819</v>
      </c>
      <c r="O22" s="24">
        <f>IF(M22&lt;MIN(SigmaPRd,Na),K22,MAX(0,K22-(M22-MIN(SigmaPRd,Na))))</f>
        <v>1395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37.541228735098997</v>
      </c>
      <c r="S22" s="84">
        <f t="shared" si="1"/>
        <v>52.370014085463104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1806.8007246376817</v>
      </c>
      <c r="L23" s="24">
        <f t="shared" si="7"/>
        <v>4828</v>
      </c>
      <c r="M23" s="24">
        <f>K23</f>
        <v>1806.8007246376817</v>
      </c>
      <c r="O23" s="24">
        <f>IF(M23&lt;MIN(SigmaPRd,Na),K23,MAX(0,K23-(M23-MIN(SigmaPRd,Na))))</f>
        <v>1806.8007246376817</v>
      </c>
      <c r="P23" s="14">
        <f>IF(G23&gt;0,(O23/(beff*G23*H23*J23/1000)),0)</f>
        <v>24.83574879227054</v>
      </c>
      <c r="Q23" s="14">
        <f>Dalle!J20+DecalZ-P23/2</f>
        <v>127.58212560386472</v>
      </c>
      <c r="R23" s="24">
        <f>Q23-zANP</f>
        <v>59.959103131234258</v>
      </c>
      <c r="S23" s="86">
        <f t="shared" si="1"/>
        <v>108.33415098613955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72.376977527369533</v>
      </c>
      <c r="G28" t="s">
        <v>29</v>
      </c>
    </row>
    <row r="30" spans="5:19" x14ac:dyDescent="0.25">
      <c r="E30" s="2" t="s">
        <v>119</v>
      </c>
      <c r="F30" s="68">
        <f>td-pdalle</f>
        <v>67.623022472630467</v>
      </c>
      <c r="G30" t="s">
        <v>29</v>
      </c>
    </row>
    <row r="31" spans="5:19" x14ac:dyDescent="0.25">
      <c r="E31" s="34" t="s">
        <v>118</v>
      </c>
      <c r="F31" s="68">
        <f>SUM(S7:S23)</f>
        <v>1959.1827400688267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4109.5910617250893</v>
      </c>
      <c r="M1" t="s">
        <v>68</v>
      </c>
    </row>
    <row r="2" spans="4:19" x14ac:dyDescent="0.25">
      <c r="E2" s="4">
        <v>120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2">
        <f>NbRibs*nr*L4</f>
        <v>4615.9500468531187</v>
      </c>
    </row>
    <row r="4" spans="4:19" x14ac:dyDescent="0.25">
      <c r="K4" s="2" t="s">
        <v>134</v>
      </c>
      <c r="L4" s="82">
        <f>Echauffements!K21</f>
        <v>69.938637073532107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0.85119947425954623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1208.7032534485556</v>
      </c>
      <c r="L7" s="24">
        <f>K7</f>
        <v>1208.7032534485556</v>
      </c>
      <c r="M7" s="24">
        <f t="shared" ref="M7:M21" si="0">M8+K7</f>
        <v>9245.6363515801622</v>
      </c>
      <c r="O7" s="24">
        <f>K7</f>
        <v>1208.7032534485556</v>
      </c>
      <c r="Q7" s="3">
        <f>F7</f>
        <v>-590</v>
      </c>
      <c r="R7" s="24">
        <f>Q7-zANP</f>
        <v>-666.77644309871073</v>
      </c>
      <c r="S7" s="83">
        <f>O7*ABS(R7)/1000</f>
        <v>805.93485609626737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0.85119947425954623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1692.184554827978</v>
      </c>
      <c r="L8" s="24">
        <f>L7+K8</f>
        <v>2900.8878082765336</v>
      </c>
      <c r="M8" s="24">
        <f t="shared" si="0"/>
        <v>8036.933098131607</v>
      </c>
      <c r="O8" s="24">
        <f>K8</f>
        <v>1692.184554827978</v>
      </c>
      <c r="Q8" s="3">
        <f>F8</f>
        <v>-300</v>
      </c>
      <c r="R8" s="24">
        <f>Q8-zANP</f>
        <v>-376.77644309871073</v>
      </c>
      <c r="S8" s="84">
        <f t="shared" ref="S8:S23" si="1">O8*ABS(R8)/1000</f>
        <v>637.57527763466078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0.85119947425954623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1208.7032534485556</v>
      </c>
      <c r="L9" s="24">
        <f t="shared" ref="L9" si="2">L8+K9</f>
        <v>4109.5910617250893</v>
      </c>
      <c r="M9" s="24">
        <f t="shared" si="0"/>
        <v>6344.748543303629</v>
      </c>
      <c r="O9" s="24">
        <f>K9</f>
        <v>1208.7032534485556</v>
      </c>
      <c r="Q9" s="3">
        <f>F9</f>
        <v>-10</v>
      </c>
      <c r="R9" s="24">
        <f>Q9-zANP</f>
        <v>-86.7764430987107</v>
      </c>
      <c r="S9" s="84">
        <f t="shared" si="1"/>
        <v>104.88696909610508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4109.5910617250893</v>
      </c>
      <c r="M10" s="24">
        <f t="shared" si="0"/>
        <v>5136.045289855073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-36.612191890981236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4109.5910617250893</v>
      </c>
      <c r="M11" s="24">
        <f t="shared" si="0"/>
        <v>5136.045289855073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-31.612191890981236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82.125</v>
      </c>
      <c r="L12" s="24">
        <f t="shared" si="7"/>
        <v>4109.5910617250893</v>
      </c>
      <c r="M12" s="24">
        <f t="shared" si="0"/>
        <v>5136.045289855073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-26.612191890981236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114.1875</v>
      </c>
      <c r="L13" s="24">
        <f t="shared" si="7"/>
        <v>4109.5910617250893</v>
      </c>
      <c r="M13" s="24">
        <f t="shared" si="0"/>
        <v>5053.920289855073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-21.612191890981236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145.125</v>
      </c>
      <c r="L14" s="24">
        <f t="shared" si="7"/>
        <v>4109.5910617250893</v>
      </c>
      <c r="M14" s="24">
        <f t="shared" si="0"/>
        <v>4939.732789855073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-16.612191890981236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173.8125</v>
      </c>
      <c r="L15" s="24">
        <f t="shared" si="7"/>
        <v>4109.5910617250893</v>
      </c>
      <c r="M15" s="24">
        <f t="shared" si="0"/>
        <v>4794.607789855073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-11.612191890981236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201.375</v>
      </c>
      <c r="L16" s="24">
        <f t="shared" si="7"/>
        <v>4109.5910617250893</v>
      </c>
      <c r="M16" s="24">
        <f t="shared" si="0"/>
        <v>4620.795289855073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-6.6121918909812365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228.93749999999997</v>
      </c>
      <c r="L17" s="24">
        <f t="shared" si="7"/>
        <v>4109.5910617250893</v>
      </c>
      <c r="M17" s="24">
        <f t="shared" si="0"/>
        <v>4419.420289855073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-1.6121918909812365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250.87500000000003</v>
      </c>
      <c r="L18" s="24">
        <f t="shared" si="7"/>
        <v>4109.5910617250893</v>
      </c>
      <c r="M18" s="24">
        <f t="shared" si="0"/>
        <v>4190.482789855073</v>
      </c>
      <c r="O18" s="24">
        <f>IF(M18&lt;MIN(SigmaPRd,Na),K18,MAX(0,K18-(M18-MIN(SigmaPRd,Na))))</f>
        <v>169.98327187001635</v>
      </c>
      <c r="P18" s="14">
        <f>IF(G18&gt;0,(O18/(beff*G18*H18*J18/1000)),0)</f>
        <v>3.3878081090187617</v>
      </c>
      <c r="Q18" s="14">
        <f>Dalle!J15+DecalZ-P18/2</f>
        <v>78.470347153220089</v>
      </c>
      <c r="R18" s="24">
        <f>Q18-zANP</f>
        <v>1.6939040545093889</v>
      </c>
      <c r="S18" s="84">
        <f t="shared" si="1"/>
        <v>0.28793535341939247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272.8125</v>
      </c>
      <c r="L19" s="24">
        <f t="shared" si="7"/>
        <v>4109.5910617250893</v>
      </c>
      <c r="M19" s="66">
        <f t="shared" si="0"/>
        <v>3939.607789855073</v>
      </c>
      <c r="O19" s="24">
        <f>IF(M19&lt;MIN(SigmaPRd,Na),K19,MAX(0,K19-(M19-MIN(SigmaPRd,Na))))</f>
        <v>272.8125</v>
      </c>
      <c r="P19" s="14">
        <f>IF(G19&gt;0,(O19/(beff*G19*H19*J19/1000)),0)</f>
        <v>5</v>
      </c>
      <c r="Q19" s="14">
        <f>Dalle!J16+DecalZ-P19/2</f>
        <v>82.664251207729464</v>
      </c>
      <c r="R19" s="24">
        <f>Q19-zANP</f>
        <v>5.8878081090187635</v>
      </c>
      <c r="S19" s="84">
        <f t="shared" si="1"/>
        <v>1.6062676497416815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292.875</v>
      </c>
      <c r="L20" s="24">
        <f t="shared" si="7"/>
        <v>4109.5910617250893</v>
      </c>
      <c r="M20" s="24">
        <f t="shared" si="0"/>
        <v>3666.795289855073</v>
      </c>
      <c r="O20" s="24">
        <f>IF(M20&lt;MIN(SigmaPRd,Na),K20,MAX(0,K20-(M20-MIN(SigmaPRd,Na))))</f>
        <v>292.875</v>
      </c>
      <c r="P20" s="14">
        <f>IF(G20&gt;0,(O20/(beff*G20*H20*J20/1000)),0)</f>
        <v>5</v>
      </c>
      <c r="Q20" s="14">
        <f>Dalle!J17+DecalZ-P20/2</f>
        <v>87.664251207729464</v>
      </c>
      <c r="R20" s="24">
        <f>Q20-zANP</f>
        <v>10.887808109018764</v>
      </c>
      <c r="S20" s="84">
        <f t="shared" si="1"/>
        <v>3.1887667999288705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303</v>
      </c>
      <c r="L21" s="24">
        <f t="shared" si="7"/>
        <v>4109.5910617250893</v>
      </c>
      <c r="M21" s="24">
        <f t="shared" si="0"/>
        <v>3373.920289855073</v>
      </c>
      <c r="O21" s="24">
        <f>IF(M21&lt;MIN(SigmaPRd,Na),K21,MAX(0,K21-(M21-MIN(SigmaPRd,Na))))</f>
        <v>303</v>
      </c>
      <c r="P21" s="14">
        <f>IF(G21&gt;0,(O21/(beff*G21*H21*J21/1000)),0)</f>
        <v>5.0000000000000009</v>
      </c>
      <c r="Q21" s="14">
        <f>Dalle!J18+DecalZ-P21/2</f>
        <v>92.664251207729464</v>
      </c>
      <c r="R21" s="24">
        <f>Q21-zANP</f>
        <v>15.887808109018764</v>
      </c>
      <c r="S21" s="84">
        <f t="shared" si="1"/>
        <v>4.8140058570326856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1320</v>
      </c>
      <c r="L22" s="24">
        <f t="shared" si="7"/>
        <v>4109.5910617250893</v>
      </c>
      <c r="M22" s="24">
        <f>M23+K22</f>
        <v>3070.920289855073</v>
      </c>
      <c r="O22" s="24">
        <f>IF(M22&lt;MIN(SigmaPRd,Na),K22,MAX(0,K22-(M22-MIN(SigmaPRd,Na))))</f>
        <v>1320</v>
      </c>
      <c r="P22" s="14">
        <f>IF(G22&gt;0,(O22/(beff*G22*H22*J22/1000)),0)</f>
        <v>20</v>
      </c>
      <c r="Q22" s="14">
        <f>Dalle!J19+DecalZ-P22/2</f>
        <v>105.16425120772946</v>
      </c>
      <c r="R22" s="24">
        <f>Q22-zANP</f>
        <v>28.387808109018764</v>
      </c>
      <c r="S22" s="84">
        <f t="shared" si="1"/>
        <v>37.471906703904764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1750.9202898550727</v>
      </c>
      <c r="L23" s="24">
        <f t="shared" si="7"/>
        <v>4109.5910617250893</v>
      </c>
      <c r="M23" s="24">
        <f>K23</f>
        <v>1750.9202898550727</v>
      </c>
      <c r="O23" s="24">
        <f>IF(M23&lt;MIN(SigmaPRd,Na),K23,MAX(0,K23-(M23-MIN(SigmaPRd,Na))))</f>
        <v>1750.9202898550727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50.805682505154039</v>
      </c>
      <c r="S23" s="85">
        <f t="shared" si="1"/>
        <v>88.956700338209103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63.2235569012893</v>
      </c>
      <c r="G28" t="s">
        <v>29</v>
      </c>
    </row>
    <row r="30" spans="5:19" x14ac:dyDescent="0.25">
      <c r="E30" s="2" t="s">
        <v>119</v>
      </c>
      <c r="F30" s="68">
        <f>td-pdalle</f>
        <v>76.7764430987107</v>
      </c>
      <c r="G30" t="s">
        <v>29</v>
      </c>
    </row>
    <row r="31" spans="5:19" x14ac:dyDescent="0.25">
      <c r="E31" s="34" t="s">
        <v>118</v>
      </c>
      <c r="F31" s="68">
        <f>SUM(S7:S23)</f>
        <v>1684.7226855292699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2014.4133957357135</v>
      </c>
      <c r="M1" t="s">
        <v>68</v>
      </c>
    </row>
    <row r="2" spans="4:19" x14ac:dyDescent="0.25">
      <c r="E2" s="4">
        <v>180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3404.5669938926326</v>
      </c>
    </row>
    <row r="4" spans="4:19" x14ac:dyDescent="0.25">
      <c r="K4" s="2" t="s">
        <v>134</v>
      </c>
      <c r="L4" s="82">
        <f>Echauffements!K22</f>
        <v>51.584348392312613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0.41723558320955123</v>
      </c>
      <c r="H7" s="3">
        <f>Fy</f>
        <v>355</v>
      </c>
      <c r="I7" s="3">
        <f>b*tf</f>
        <v>4000</v>
      </c>
      <c r="J7" s="3">
        <v>1</v>
      </c>
      <c r="K7" s="24">
        <f>J7*I7*H7*G7/1000</f>
        <v>592.47452815756276</v>
      </c>
      <c r="L7" s="24">
        <f>K7</f>
        <v>592.47452815756276</v>
      </c>
      <c r="M7" s="24">
        <f t="shared" ref="M7:M21" si="0">M8+K7</f>
        <v>6360.1996276197706</v>
      </c>
      <c r="O7" s="24">
        <f>K7</f>
        <v>592.47452815756276</v>
      </c>
      <c r="Q7" s="3">
        <f>F7</f>
        <v>-590</v>
      </c>
      <c r="R7" s="24">
        <f>Q7-zANP</f>
        <v>-699.36543553534489</v>
      </c>
      <c r="S7" s="83">
        <f>O7*ABS(R7)/1000</f>
        <v>414.35620642851183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0.41723558320955123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829.46433942058786</v>
      </c>
      <c r="L8" s="24">
        <f>L7+K8</f>
        <v>1421.9388675781506</v>
      </c>
      <c r="M8" s="24">
        <f t="shared" si="0"/>
        <v>5767.7250994622082</v>
      </c>
      <c r="O8" s="24">
        <f>K8</f>
        <v>829.46433942058786</v>
      </c>
      <c r="Q8" s="3">
        <f>F8</f>
        <v>-300</v>
      </c>
      <c r="R8" s="24">
        <f>Q8-zANP</f>
        <v>-409.36543553534483</v>
      </c>
      <c r="S8" s="84">
        <f t="shared" ref="S8:S23" si="1">O8*ABS(R8)/1000</f>
        <v>339.55403056794603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0.41723558320955123</v>
      </c>
      <c r="H9" s="3">
        <f>Fy</f>
        <v>355</v>
      </c>
      <c r="I9" s="3">
        <f>b*tf</f>
        <v>4000</v>
      </c>
      <c r="J9" s="3">
        <v>1</v>
      </c>
      <c r="K9" s="24">
        <f>J9*I9*H9*G9/1000</f>
        <v>592.47452815756276</v>
      </c>
      <c r="L9" s="24">
        <f t="shared" ref="L9" si="2">L8+K9</f>
        <v>2014.4133957357135</v>
      </c>
      <c r="M9" s="24">
        <f t="shared" si="0"/>
        <v>4938.2607600416204</v>
      </c>
      <c r="O9" s="24">
        <f>K9</f>
        <v>592.47452815756276</v>
      </c>
      <c r="Q9" s="3">
        <f>F9</f>
        <v>-10</v>
      </c>
      <c r="R9" s="24">
        <f>Q9-zANP</f>
        <v>-119.36543553534483</v>
      </c>
      <c r="S9" s="84">
        <f t="shared" si="1"/>
        <v>70.720980097125405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Dalle!O24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2014.4133957357135</v>
      </c>
      <c r="M10" s="24">
        <f t="shared" si="0"/>
        <v>4345.786231884058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-69.201184327615366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Dalle!O25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2014.4133957357135</v>
      </c>
      <c r="M11" s="24">
        <f t="shared" si="0"/>
        <v>4345.786231884058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-64.201184327615366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Dalle!O26</f>
        <v>0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0</v>
      </c>
      <c r="L12" s="24">
        <f t="shared" si="7"/>
        <v>2014.4133957357135</v>
      </c>
      <c r="M12" s="24">
        <f t="shared" si="0"/>
        <v>4345.786231884058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-59.201184327615366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Dalle!O27</f>
        <v>0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0</v>
      </c>
      <c r="L13" s="24">
        <f t="shared" si="7"/>
        <v>2014.4133957357135</v>
      </c>
      <c r="M13" s="24">
        <f t="shared" si="0"/>
        <v>4345.786231884058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-54.201184327615366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91.125</v>
      </c>
      <c r="L14" s="24">
        <f t="shared" si="7"/>
        <v>2014.4133957357135</v>
      </c>
      <c r="M14" s="24">
        <f t="shared" si="0"/>
        <v>4345.786231884058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-49.201184327615366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118.6875</v>
      </c>
      <c r="L15" s="24">
        <f t="shared" si="7"/>
        <v>2014.4133957357135</v>
      </c>
      <c r="M15" s="24">
        <f t="shared" si="0"/>
        <v>4254.661231884058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-44.201184327615366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149.0625</v>
      </c>
      <c r="L16" s="24">
        <f t="shared" si="7"/>
        <v>2014.4133957357135</v>
      </c>
      <c r="M16" s="24">
        <f t="shared" si="0"/>
        <v>4135.973731884058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-39.201184327615366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174.375</v>
      </c>
      <c r="L17" s="24">
        <f t="shared" si="7"/>
        <v>2014.4133957357135</v>
      </c>
      <c r="M17" s="24">
        <f t="shared" si="0"/>
        <v>3986.911231884058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-34.201184327615366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197.4375</v>
      </c>
      <c r="L18" s="24">
        <f t="shared" si="7"/>
        <v>2014.4133957357135</v>
      </c>
      <c r="M18" s="24">
        <f t="shared" si="0"/>
        <v>3812.536231884058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-29.201184327615366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220.5</v>
      </c>
      <c r="L19" s="24">
        <f t="shared" si="7"/>
        <v>2014.4133957357135</v>
      </c>
      <c r="M19" s="66">
        <f t="shared" si="0"/>
        <v>3615.098731884058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-24.201184327615366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242.4375</v>
      </c>
      <c r="L20" s="24">
        <f t="shared" si="7"/>
        <v>2014.4133957357135</v>
      </c>
      <c r="M20" s="24">
        <f t="shared" si="0"/>
        <v>3394.598731884058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-19.201184327615366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264.375</v>
      </c>
      <c r="L21" s="24">
        <f t="shared" si="7"/>
        <v>2014.4133957357135</v>
      </c>
      <c r="M21" s="24">
        <f t="shared" si="0"/>
        <v>3152.161231884058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-14.201184327615366</v>
      </c>
      <c r="S21" s="84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1230</v>
      </c>
      <c r="L22" s="24">
        <f t="shared" si="7"/>
        <v>2014.4133957357135</v>
      </c>
      <c r="M22" s="24">
        <f>M23+K22</f>
        <v>2887.786231884058</v>
      </c>
      <c r="O22" s="24">
        <f>IF(M22&lt;MIN(SigmaPRd,Na),K22,MAX(0,K22-(M22-MIN(SigmaPRd,Na))))</f>
        <v>356.6271638516555</v>
      </c>
      <c r="P22" s="14">
        <f>IF(G22&gt;0,(O22/(beff*G22*H22*J22/1000)),0)</f>
        <v>5.7988156723846425</v>
      </c>
      <c r="Q22" s="14">
        <f>Dalle!J19+DecalZ-P22/2</f>
        <v>112.26484337153714</v>
      </c>
      <c r="R22" s="24">
        <f>Q22-zANP</f>
        <v>2.8994078361923101</v>
      </c>
      <c r="S22" s="84">
        <f t="shared" si="1"/>
        <v>1.0340075934705288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1657.7862318840582</v>
      </c>
      <c r="L23" s="24">
        <f t="shared" si="7"/>
        <v>2014.4133957357135</v>
      </c>
      <c r="M23" s="24">
        <f>K23</f>
        <v>1657.7862318840582</v>
      </c>
      <c r="O23" s="24">
        <f>IF(M23&lt;MIN(SigmaPRd,Na),K23,MAX(0,K23-(M23-MIN(SigmaPRd,Na))))</f>
        <v>1657.7862318840582</v>
      </c>
      <c r="P23" s="14">
        <f>IF(G23&gt;0,(O23/(beff*G23*H23*J23/1000)),0)</f>
        <v>24.835748792270536</v>
      </c>
      <c r="Q23" s="14">
        <f>Dalle!J20+DecalZ-P23/2</f>
        <v>127.58212560386474</v>
      </c>
      <c r="R23" s="24">
        <f>Q23-zANP</f>
        <v>18.21669006851991</v>
      </c>
      <c r="S23" s="85">
        <f t="shared" si="1"/>
        <v>30.199377986091367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30.634564464655178</v>
      </c>
      <c r="G28" t="s">
        <v>29</v>
      </c>
    </row>
    <row r="30" spans="5:19" x14ac:dyDescent="0.25">
      <c r="E30" s="2" t="s">
        <v>119</v>
      </c>
      <c r="F30" s="68">
        <f>td-pdalle</f>
        <v>109.36543553534483</v>
      </c>
      <c r="G30" t="s">
        <v>29</v>
      </c>
    </row>
    <row r="31" spans="5:19" x14ac:dyDescent="0.25">
      <c r="E31" s="34" t="s">
        <v>118</v>
      </c>
      <c r="F31" s="68">
        <f>SUM(S7:S23)</f>
        <v>855.8646026731451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9">
        <f>SUM(K7:K9)</f>
        <v>969.1237158229851</v>
      </c>
      <c r="M1" t="s">
        <v>68</v>
      </c>
    </row>
    <row r="2" spans="4:19" x14ac:dyDescent="0.25">
      <c r="E2" s="4">
        <v>240</v>
      </c>
      <c r="K2" s="2" t="s">
        <v>163</v>
      </c>
      <c r="L2" s="59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2312.9388084039365</v>
      </c>
    </row>
    <row r="4" spans="4:19" x14ac:dyDescent="0.25">
      <c r="K4" s="2" t="s">
        <v>134</v>
      </c>
      <c r="L4" s="82">
        <f>Echauffements!K23</f>
        <v>35.044527400059643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6" t="s">
        <v>76</v>
      </c>
      <c r="F6" s="36" t="s">
        <v>107</v>
      </c>
      <c r="G6" s="36" t="s">
        <v>108</v>
      </c>
      <c r="H6" s="63" t="s">
        <v>109</v>
      </c>
      <c r="I6" s="63" t="s">
        <v>110</v>
      </c>
      <c r="J6" s="63" t="s">
        <v>113</v>
      </c>
      <c r="K6" s="63" t="s">
        <v>112</v>
      </c>
      <c r="L6" s="63" t="s">
        <v>114</v>
      </c>
      <c r="M6" s="63" t="s">
        <v>115</v>
      </c>
      <c r="O6" s="81" t="s">
        <v>162</v>
      </c>
      <c r="P6" s="81" t="s">
        <v>166</v>
      </c>
      <c r="Q6" s="81" t="s">
        <v>164</v>
      </c>
      <c r="R6" s="81" t="s">
        <v>120</v>
      </c>
      <c r="S6" s="81" t="s">
        <v>121</v>
      </c>
    </row>
    <row r="7" spans="4:19" x14ac:dyDescent="0.25">
      <c r="D7" s="2" t="s">
        <v>88</v>
      </c>
      <c r="F7" s="3">
        <f>-h+tf/2</f>
        <v>-590</v>
      </c>
      <c r="G7" s="12">
        <f>VLOOKUP($E$2,Echauffements!$C$5:$L$10,10)</f>
        <v>0.20072985000476079</v>
      </c>
      <c r="H7" s="3">
        <f>Fy</f>
        <v>355</v>
      </c>
      <c r="I7" s="3">
        <f>b*tf</f>
        <v>4000</v>
      </c>
      <c r="J7" s="3">
        <v>1</v>
      </c>
      <c r="K7" s="24">
        <f>J7*I7*H7*G7/1000</f>
        <v>285.03638700676032</v>
      </c>
      <c r="L7" s="24">
        <f>K7</f>
        <v>285.03638700676032</v>
      </c>
      <c r="M7" s="24">
        <f t="shared" ref="M7:M21" si="0">M8+K7</f>
        <v>4789.3392955331301</v>
      </c>
      <c r="O7" s="24">
        <f>K7</f>
        <v>285.03638700676032</v>
      </c>
      <c r="Q7" s="3">
        <f>F7</f>
        <v>-590</v>
      </c>
      <c r="R7" s="24">
        <f>Q7-zANP</f>
        <v>-714.70810704815801</v>
      </c>
      <c r="S7" s="83">
        <f>O7*ABS(R7)/1000</f>
        <v>203.71781659744784</v>
      </c>
    </row>
    <row r="8" spans="4:19" x14ac:dyDescent="0.25">
      <c r="D8" s="2" t="s">
        <v>89</v>
      </c>
      <c r="E8" s="35"/>
      <c r="F8" s="3">
        <f>-h/2</f>
        <v>-300</v>
      </c>
      <c r="G8" s="12">
        <f>VLOOKUP($E$2,Echauffements!$C$5:$I$10,7)</f>
        <v>0.20072985000476079</v>
      </c>
      <c r="H8" s="3">
        <f>Fy</f>
        <v>355</v>
      </c>
      <c r="I8" s="64">
        <f>hw*tw+(4-PI())*rr^2</f>
        <v>5600</v>
      </c>
      <c r="J8" s="3">
        <v>1</v>
      </c>
      <c r="K8" s="24">
        <f>J8*I8*H8*G8/1000</f>
        <v>399.05094180946446</v>
      </c>
      <c r="L8" s="24">
        <f>L7+K8</f>
        <v>684.08732881622473</v>
      </c>
      <c r="M8" s="24">
        <f t="shared" si="0"/>
        <v>4504.3029085263697</v>
      </c>
      <c r="O8" s="24">
        <f>K8</f>
        <v>399.05094180946446</v>
      </c>
      <c r="Q8" s="3">
        <f>F8</f>
        <v>-300</v>
      </c>
      <c r="R8" s="24">
        <f>Q8-zANP</f>
        <v>-424.70810704815801</v>
      </c>
      <c r="S8" s="84">
        <f t="shared" ref="S8:S23" si="1">O8*ABS(R8)/1000</f>
        <v>169.4801701116823</v>
      </c>
    </row>
    <row r="9" spans="4:19" x14ac:dyDescent="0.25">
      <c r="D9" s="2" t="s">
        <v>93</v>
      </c>
      <c r="E9" s="35"/>
      <c r="F9" s="3">
        <f>-tf/2</f>
        <v>-10</v>
      </c>
      <c r="G9" s="12">
        <f>VLOOKUP($E$2,Echauffements!$C$5:$F$10,4)</f>
        <v>0.20072985000476079</v>
      </c>
      <c r="H9" s="3">
        <f>Fy</f>
        <v>355</v>
      </c>
      <c r="I9" s="3">
        <f>b*tf</f>
        <v>4000</v>
      </c>
      <c r="J9" s="3">
        <v>1</v>
      </c>
      <c r="K9" s="24">
        <f>J9*I9*H9*G9/1000</f>
        <v>285.03638700676032</v>
      </c>
      <c r="L9" s="24">
        <f t="shared" ref="L9" si="2">L8+K9</f>
        <v>969.1237158229851</v>
      </c>
      <c r="M9" s="24">
        <f t="shared" si="0"/>
        <v>4105.2519667169054</v>
      </c>
      <c r="O9" s="24">
        <f>K9</f>
        <v>285.03638700676032</v>
      </c>
      <c r="Q9" s="3">
        <f>F9</f>
        <v>-10</v>
      </c>
      <c r="R9" s="24">
        <f>Q9-zANP</f>
        <v>-134.70810704815801</v>
      </c>
      <c r="S9" s="84">
        <f t="shared" si="1"/>
        <v>38.396712133526869</v>
      </c>
    </row>
    <row r="10" spans="4:19" x14ac:dyDescent="0.25">
      <c r="D10" t="s">
        <v>106</v>
      </c>
      <c r="E10" s="35">
        <f>Dalle!I7</f>
        <v>5</v>
      </c>
      <c r="F10" s="14">
        <f>Dalle!J7-Dalle!I7/2+(td-hceff)</f>
        <v>37.664251207729464</v>
      </c>
      <c r="G10" s="13">
        <f>Dalle!P24</f>
        <v>0</v>
      </c>
      <c r="H10" s="3">
        <f t="shared" ref="H10:H23" si="3">fck</f>
        <v>30</v>
      </c>
      <c r="I10" s="3">
        <f t="shared" ref="I10:I23" si="4">beff*E10</f>
        <v>12500</v>
      </c>
      <c r="J10" s="3">
        <f t="shared" ref="J10:J23" si="5">AlphaDalle</f>
        <v>1</v>
      </c>
      <c r="K10" s="24">
        <f>J10*I10*H10*G10/1000</f>
        <v>0</v>
      </c>
      <c r="L10" s="24">
        <f>L9</f>
        <v>969.1237158229851</v>
      </c>
      <c r="M10" s="24">
        <f t="shared" si="0"/>
        <v>3820.215579710145</v>
      </c>
      <c r="O10" s="24">
        <f>IF(M10&lt;MIN(SigmaPRd,Na),K10,MAX(0,K10-(M10-MIN(SigmaPRd,Na))))</f>
        <v>0</v>
      </c>
      <c r="P10" s="14">
        <f>IF(G10&gt;0,(O10/(beff*G10*H10*J10/1000)),0)</f>
        <v>0</v>
      </c>
      <c r="Q10" s="14">
        <f>Dalle!J7+DecalZ-P10/2</f>
        <v>40.164251207729464</v>
      </c>
      <c r="R10" s="24">
        <f>Q10-zANP</f>
        <v>-84.543855840428563</v>
      </c>
      <c r="S10" s="84">
        <f t="shared" si="1"/>
        <v>0</v>
      </c>
    </row>
    <row r="11" spans="4:19" x14ac:dyDescent="0.25">
      <c r="E11" s="35">
        <f>Dalle!I8</f>
        <v>5</v>
      </c>
      <c r="F11" s="14">
        <f>Dalle!J8-Dalle!I8/2+(td-hceff)</f>
        <v>42.664251207729464</v>
      </c>
      <c r="G11" s="13">
        <f>Dalle!P25</f>
        <v>0</v>
      </c>
      <c r="H11" s="3">
        <f t="shared" si="3"/>
        <v>30</v>
      </c>
      <c r="I11" s="3">
        <f t="shared" si="4"/>
        <v>12500</v>
      </c>
      <c r="J11" s="3">
        <f t="shared" si="5"/>
        <v>1</v>
      </c>
      <c r="K11" s="24">
        <f t="shared" ref="K11:K23" si="6">J11*I11*H11*G11/1000</f>
        <v>0</v>
      </c>
      <c r="L11" s="24">
        <f t="shared" ref="L11:L23" si="7">L10</f>
        <v>969.1237158229851</v>
      </c>
      <c r="M11" s="24">
        <f t="shared" si="0"/>
        <v>3820.215579710145</v>
      </c>
      <c r="O11" s="24">
        <f>IF(M11&lt;MIN(SigmaPRd,Na),K11,MAX(0,K11-(M11-MIN(SigmaPRd,Na))))</f>
        <v>0</v>
      </c>
      <c r="P11" s="14">
        <f>IF(G11&gt;0,(O11/(beff*G11*H11*J11/1000)),0)</f>
        <v>0</v>
      </c>
      <c r="Q11" s="14">
        <f>Dalle!J8+DecalZ-P11/2</f>
        <v>45.164251207729464</v>
      </c>
      <c r="R11" s="24">
        <f>Q11-zANP</f>
        <v>-79.543855840428563</v>
      </c>
      <c r="S11" s="84">
        <f t="shared" si="1"/>
        <v>0</v>
      </c>
    </row>
    <row r="12" spans="4:19" x14ac:dyDescent="0.25">
      <c r="E12" s="35">
        <f>Dalle!I9</f>
        <v>5</v>
      </c>
      <c r="F12" s="14">
        <f>Dalle!J9-Dalle!I9/2+(td-hceff)</f>
        <v>47.664251207729464</v>
      </c>
      <c r="G12" s="13">
        <f>Dalle!P26</f>
        <v>0</v>
      </c>
      <c r="H12" s="3">
        <f t="shared" si="3"/>
        <v>30</v>
      </c>
      <c r="I12" s="3">
        <f t="shared" si="4"/>
        <v>12500</v>
      </c>
      <c r="J12" s="3">
        <f t="shared" si="5"/>
        <v>1</v>
      </c>
      <c r="K12" s="24">
        <f t="shared" si="6"/>
        <v>0</v>
      </c>
      <c r="L12" s="24">
        <f t="shared" si="7"/>
        <v>969.1237158229851</v>
      </c>
      <c r="M12" s="24">
        <f t="shared" si="0"/>
        <v>3820.215579710145</v>
      </c>
      <c r="O12" s="24">
        <f>IF(M12&lt;MIN(SigmaPRd,Na),K12,MAX(0,K12-(M12-MIN(SigmaPRd,Na))))</f>
        <v>0</v>
      </c>
      <c r="P12" s="14">
        <f>IF(G12&gt;0,(O12/(beff*G12*H12*J12/1000)),0)</f>
        <v>0</v>
      </c>
      <c r="Q12" s="14">
        <f>Dalle!J9+DecalZ-P12/2</f>
        <v>50.164251207729464</v>
      </c>
      <c r="R12" s="24">
        <f>Q12-zANP</f>
        <v>-74.543855840428563</v>
      </c>
      <c r="S12" s="84">
        <f t="shared" si="1"/>
        <v>0</v>
      </c>
    </row>
    <row r="13" spans="4:19" x14ac:dyDescent="0.25">
      <c r="E13" s="35">
        <f>Dalle!I10</f>
        <v>5</v>
      </c>
      <c r="F13" s="14">
        <f>Dalle!J10-Dalle!I10/2+(td-hceff)</f>
        <v>52.664251207729464</v>
      </c>
      <c r="G13" s="13">
        <f>Dalle!P27</f>
        <v>0</v>
      </c>
      <c r="H13" s="3">
        <f t="shared" si="3"/>
        <v>30</v>
      </c>
      <c r="I13" s="3">
        <f t="shared" si="4"/>
        <v>12500</v>
      </c>
      <c r="J13" s="3">
        <f t="shared" si="5"/>
        <v>1</v>
      </c>
      <c r="K13" s="24">
        <f t="shared" si="6"/>
        <v>0</v>
      </c>
      <c r="L13" s="24">
        <f t="shared" si="7"/>
        <v>969.1237158229851</v>
      </c>
      <c r="M13" s="24">
        <f t="shared" si="0"/>
        <v>3820.215579710145</v>
      </c>
      <c r="O13" s="24">
        <f>IF(M13&lt;MIN(SigmaPRd,Na),K13,MAX(0,K13-(M13-MIN(SigmaPRd,Na))))</f>
        <v>0</v>
      </c>
      <c r="P13" s="14">
        <f>IF(G13&gt;0,(O13/(beff*G13*H13*J13/1000)),0)</f>
        <v>0</v>
      </c>
      <c r="Q13" s="14">
        <f>Dalle!J10+DecalZ-P13/2</f>
        <v>55.164251207729464</v>
      </c>
      <c r="R13" s="24">
        <f>Q13-zANP</f>
        <v>-69.543855840428563</v>
      </c>
      <c r="S13" s="84">
        <f t="shared" si="1"/>
        <v>0</v>
      </c>
    </row>
    <row r="14" spans="4:19" x14ac:dyDescent="0.25">
      <c r="E14" s="35">
        <f>Dalle!I11</f>
        <v>5</v>
      </c>
      <c r="F14" s="14">
        <f>Dalle!J11-Dalle!I11/2+(td-hceff)</f>
        <v>57.664251207729464</v>
      </c>
      <c r="G14" s="13">
        <f>Dalle!P28</f>
        <v>0</v>
      </c>
      <c r="H14" s="3">
        <f t="shared" si="3"/>
        <v>30</v>
      </c>
      <c r="I14" s="3">
        <f t="shared" si="4"/>
        <v>12500</v>
      </c>
      <c r="J14" s="3">
        <f t="shared" si="5"/>
        <v>1</v>
      </c>
      <c r="K14" s="24">
        <f t="shared" si="6"/>
        <v>0</v>
      </c>
      <c r="L14" s="24">
        <f t="shared" si="7"/>
        <v>969.1237158229851</v>
      </c>
      <c r="M14" s="24">
        <f t="shared" si="0"/>
        <v>3820.215579710145</v>
      </c>
      <c r="O14" s="24">
        <f>IF(M14&lt;MIN(SigmaPRd,Na),K14,MAX(0,K14-(M14-MIN(SigmaPRd,Na))))</f>
        <v>0</v>
      </c>
      <c r="P14" s="14">
        <f>IF(G14&gt;0,(O14/(beff*G14*H14*J14/1000)),0)</f>
        <v>0</v>
      </c>
      <c r="Q14" s="14">
        <f>Dalle!J11+DecalZ-P14/2</f>
        <v>60.164251207729464</v>
      </c>
      <c r="R14" s="24">
        <f>Q14-zANP</f>
        <v>-64.543855840428563</v>
      </c>
      <c r="S14" s="84">
        <f t="shared" si="1"/>
        <v>0</v>
      </c>
    </row>
    <row r="15" spans="4:19" x14ac:dyDescent="0.25">
      <c r="E15" s="35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3"/>
        <v>30</v>
      </c>
      <c r="I15" s="3">
        <f t="shared" si="4"/>
        <v>12500</v>
      </c>
      <c r="J15" s="3">
        <f t="shared" si="5"/>
        <v>1</v>
      </c>
      <c r="K15" s="24">
        <f t="shared" si="6"/>
        <v>90</v>
      </c>
      <c r="L15" s="24">
        <f t="shared" si="7"/>
        <v>969.1237158229851</v>
      </c>
      <c r="M15" s="24">
        <f t="shared" si="0"/>
        <v>3820.215579710145</v>
      </c>
      <c r="O15" s="24">
        <f>IF(M15&lt;MIN(SigmaPRd,Na),K15,MAX(0,K15-(M15-MIN(SigmaPRd,Na))))</f>
        <v>0</v>
      </c>
      <c r="P15" s="14">
        <f>IF(G15&gt;0,(O15/(beff*G15*H15*J15/1000)),0)</f>
        <v>0</v>
      </c>
      <c r="Q15" s="14">
        <f>Dalle!J12+DecalZ-P15/2</f>
        <v>65.164251207729464</v>
      </c>
      <c r="R15" s="24">
        <f>Q15-zANP</f>
        <v>-59.543855840428563</v>
      </c>
      <c r="S15" s="84">
        <f t="shared" si="1"/>
        <v>0</v>
      </c>
    </row>
    <row r="16" spans="4:19" x14ac:dyDescent="0.25">
      <c r="E16" s="35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3"/>
        <v>30</v>
      </c>
      <c r="I16" s="3">
        <f t="shared" si="4"/>
        <v>12500</v>
      </c>
      <c r="J16" s="3">
        <f t="shared" si="5"/>
        <v>1</v>
      </c>
      <c r="K16" s="24">
        <f t="shared" si="6"/>
        <v>112.5</v>
      </c>
      <c r="L16" s="24">
        <f t="shared" si="7"/>
        <v>969.1237158229851</v>
      </c>
      <c r="M16" s="24">
        <f t="shared" si="0"/>
        <v>3730.215579710145</v>
      </c>
      <c r="O16" s="24">
        <f>IF(M16&lt;MIN(SigmaPRd,Na),K16,MAX(0,K16-(M16-MIN(SigmaPRd,Na))))</f>
        <v>0</v>
      </c>
      <c r="P16" s="14">
        <f>IF(G16&gt;0,(O16/(beff*G16*H16*J16/1000)),0)</f>
        <v>0</v>
      </c>
      <c r="Q16" s="14">
        <f>Dalle!J13+DecalZ-P16/2</f>
        <v>70.164251207729464</v>
      </c>
      <c r="R16" s="24">
        <f>Q16-zANP</f>
        <v>-54.543855840428563</v>
      </c>
      <c r="S16" s="84">
        <f t="shared" si="1"/>
        <v>0</v>
      </c>
    </row>
    <row r="17" spans="5:19" x14ac:dyDescent="0.25">
      <c r="E17" s="35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3"/>
        <v>30</v>
      </c>
      <c r="I17" s="3">
        <f t="shared" si="4"/>
        <v>12500</v>
      </c>
      <c r="J17" s="3">
        <f t="shared" si="5"/>
        <v>1</v>
      </c>
      <c r="K17" s="24">
        <f t="shared" si="6"/>
        <v>129.37499999999997</v>
      </c>
      <c r="L17" s="24">
        <f t="shared" si="7"/>
        <v>969.1237158229851</v>
      </c>
      <c r="M17" s="24">
        <f t="shared" si="0"/>
        <v>3617.715579710145</v>
      </c>
      <c r="O17" s="24">
        <f>IF(M17&lt;MIN(SigmaPRd,Na),K17,MAX(0,K17-(M17-MIN(SigmaPRd,Na))))</f>
        <v>0</v>
      </c>
      <c r="P17" s="14">
        <f>IF(G17&gt;0,(O17/(beff*G17*H17*J17/1000)),0)</f>
        <v>0</v>
      </c>
      <c r="Q17" s="14">
        <f>Dalle!J14+DecalZ-P17/2</f>
        <v>75.164251207729464</v>
      </c>
      <c r="R17" s="24">
        <f>Q17-zANP</f>
        <v>-49.543855840428563</v>
      </c>
      <c r="S17" s="84">
        <f t="shared" si="1"/>
        <v>0</v>
      </c>
    </row>
    <row r="18" spans="5:19" x14ac:dyDescent="0.25">
      <c r="E18" s="35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3"/>
        <v>30</v>
      </c>
      <c r="I18" s="3">
        <f t="shared" si="4"/>
        <v>12500</v>
      </c>
      <c r="J18" s="3">
        <f t="shared" si="5"/>
        <v>1</v>
      </c>
      <c r="K18" s="24">
        <f t="shared" si="6"/>
        <v>143.4375</v>
      </c>
      <c r="L18" s="24">
        <f t="shared" si="7"/>
        <v>969.1237158229851</v>
      </c>
      <c r="M18" s="24">
        <f t="shared" si="0"/>
        <v>3488.340579710145</v>
      </c>
      <c r="O18" s="24">
        <f>IF(M18&lt;MIN(SigmaPRd,Na),K18,MAX(0,K18-(M18-MIN(SigmaPRd,Na))))</f>
        <v>0</v>
      </c>
      <c r="P18" s="14">
        <f>IF(G18&gt;0,(O18/(beff*G18*H18*J18/1000)),0)</f>
        <v>0</v>
      </c>
      <c r="Q18" s="14">
        <f>Dalle!J15+DecalZ-P18/2</f>
        <v>80.164251207729464</v>
      </c>
      <c r="R18" s="24">
        <f>Q18-zANP</f>
        <v>-44.543855840428563</v>
      </c>
      <c r="S18" s="84">
        <f t="shared" si="1"/>
        <v>0</v>
      </c>
    </row>
    <row r="19" spans="5:19" x14ac:dyDescent="0.25">
      <c r="E19" s="35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3"/>
        <v>30</v>
      </c>
      <c r="I19" s="3">
        <f t="shared" si="4"/>
        <v>12500</v>
      </c>
      <c r="J19" s="3">
        <f t="shared" si="5"/>
        <v>1</v>
      </c>
      <c r="K19" s="24">
        <f t="shared" si="6"/>
        <v>196.875</v>
      </c>
      <c r="L19" s="24">
        <f t="shared" si="7"/>
        <v>969.1237158229851</v>
      </c>
      <c r="M19" s="66">
        <f t="shared" si="0"/>
        <v>3344.903079710145</v>
      </c>
      <c r="O19" s="24">
        <f>IF(M19&lt;MIN(SigmaPRd,Na),K19,MAX(0,K19-(M19-MIN(SigmaPRd,Na))))</f>
        <v>0</v>
      </c>
      <c r="P19" s="14">
        <f>IF(G19&gt;0,(O19/(beff*G19*H19*J19/1000)),0)</f>
        <v>0</v>
      </c>
      <c r="Q19" s="14">
        <f>Dalle!J16+DecalZ-P19/2</f>
        <v>85.164251207729464</v>
      </c>
      <c r="R19" s="24">
        <f>Q19-zANP</f>
        <v>-39.543855840428563</v>
      </c>
      <c r="S19" s="84">
        <f t="shared" si="1"/>
        <v>0</v>
      </c>
    </row>
    <row r="20" spans="5:19" x14ac:dyDescent="0.25">
      <c r="E20" s="35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3"/>
        <v>30</v>
      </c>
      <c r="I20" s="3">
        <f t="shared" si="4"/>
        <v>12500</v>
      </c>
      <c r="J20" s="3">
        <f t="shared" si="5"/>
        <v>1</v>
      </c>
      <c r="K20" s="24">
        <f t="shared" si="6"/>
        <v>213.74999999999997</v>
      </c>
      <c r="L20" s="24">
        <f t="shared" si="7"/>
        <v>969.1237158229851</v>
      </c>
      <c r="M20" s="24">
        <f t="shared" si="0"/>
        <v>3148.028079710145</v>
      </c>
      <c r="O20" s="24">
        <f>IF(M20&lt;MIN(SigmaPRd,Na),K20,MAX(0,K20-(M20-MIN(SigmaPRd,Na))))</f>
        <v>0</v>
      </c>
      <c r="P20" s="14">
        <f>IF(G20&gt;0,(O20/(beff*G20*H20*J20/1000)),0)</f>
        <v>0</v>
      </c>
      <c r="Q20" s="14">
        <f>Dalle!J17+DecalZ-P20/2</f>
        <v>90.164251207729464</v>
      </c>
      <c r="R20" s="24">
        <f>Q20-zANP</f>
        <v>-34.543855840428563</v>
      </c>
      <c r="S20" s="84">
        <f t="shared" si="1"/>
        <v>0</v>
      </c>
    </row>
    <row r="21" spans="5:19" x14ac:dyDescent="0.25">
      <c r="E21" s="35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3"/>
        <v>30</v>
      </c>
      <c r="I21" s="3">
        <f t="shared" si="4"/>
        <v>12500</v>
      </c>
      <c r="J21" s="3">
        <f t="shared" si="5"/>
        <v>1</v>
      </c>
      <c r="K21" s="24">
        <f t="shared" si="6"/>
        <v>227.81249999999997</v>
      </c>
      <c r="L21" s="24">
        <f t="shared" si="7"/>
        <v>969.1237158229851</v>
      </c>
      <c r="M21" s="24">
        <f t="shared" si="0"/>
        <v>2934.278079710145</v>
      </c>
      <c r="O21" s="24">
        <f>IF(M21&lt;MIN(SigmaPRd,Na),K21,MAX(0,K21-(M21-MIN(SigmaPRd,Na))))</f>
        <v>0</v>
      </c>
      <c r="P21" s="14">
        <f>IF(G21&gt;0,(O21/(beff*G21*H21*J21/1000)),0)</f>
        <v>0</v>
      </c>
      <c r="Q21" s="14">
        <f>Dalle!J18+DecalZ-P21/2</f>
        <v>95.164251207729464</v>
      </c>
      <c r="R21" s="24">
        <f>Q21-zANP</f>
        <v>-29.543855840428563</v>
      </c>
      <c r="S21" s="84">
        <f t="shared" si="1"/>
        <v>0</v>
      </c>
    </row>
    <row r="22" spans="5:19" x14ac:dyDescent="0.25">
      <c r="E22" s="35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3"/>
        <v>30</v>
      </c>
      <c r="I22" s="3">
        <f t="shared" si="4"/>
        <v>50000</v>
      </c>
      <c r="J22" s="3">
        <f t="shared" si="5"/>
        <v>1</v>
      </c>
      <c r="K22" s="24">
        <f t="shared" si="6"/>
        <v>1132.5</v>
      </c>
      <c r="L22" s="24">
        <f t="shared" si="7"/>
        <v>969.1237158229851</v>
      </c>
      <c r="M22" s="24">
        <f>M23+K22</f>
        <v>2706.465579710145</v>
      </c>
      <c r="O22" s="24">
        <f>IF(M22&lt;MIN(SigmaPRd,Na),K22,MAX(0,K22-(M22-MIN(SigmaPRd,Na))))</f>
        <v>0</v>
      </c>
      <c r="P22" s="14">
        <f>IF(G22&gt;0,(O22/(beff*G22*H22*J22/1000)),0)</f>
        <v>0</v>
      </c>
      <c r="Q22" s="14">
        <f>Dalle!J19+DecalZ-P22/2</f>
        <v>115.16425120772946</v>
      </c>
      <c r="R22" s="24">
        <f>Q22-zANP</f>
        <v>-9.5438558404285629</v>
      </c>
      <c r="S22" s="84">
        <f t="shared" si="1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3"/>
        <v>30</v>
      </c>
      <c r="I23" s="64">
        <f t="shared" si="4"/>
        <v>62089.37198067634</v>
      </c>
      <c r="J23" s="3">
        <f t="shared" si="5"/>
        <v>1</v>
      </c>
      <c r="K23" s="24">
        <f t="shared" si="6"/>
        <v>1573.9655797101452</v>
      </c>
      <c r="L23" s="24">
        <f t="shared" si="7"/>
        <v>969.1237158229851</v>
      </c>
      <c r="M23" s="24">
        <f>K23</f>
        <v>1573.9655797101452</v>
      </c>
      <c r="O23" s="24">
        <f>IF(M23&lt;MIN(SigmaPRd,Na),K23,MAX(0,K23-(M23-MIN(SigmaPRd,Na))))</f>
        <v>969.1237158229851</v>
      </c>
      <c r="P23" s="14">
        <f>IF(G23&gt;0,(O23/(beff*G23*H23*J23/1000)),0)</f>
        <v>15.291892951841975</v>
      </c>
      <c r="Q23" s="14">
        <f>Dalle!J20+DecalZ-P23/2</f>
        <v>132.35405352407901</v>
      </c>
      <c r="R23" s="24">
        <f>Q23-zANP</f>
        <v>7.6459464759209794</v>
      </c>
      <c r="S23" s="85">
        <f t="shared" si="1"/>
        <v>7.409868059728197</v>
      </c>
    </row>
    <row r="24" spans="5:19" x14ac:dyDescent="0.25">
      <c r="F24" s="67">
        <f>F23+E23/2</f>
        <v>140</v>
      </c>
    </row>
    <row r="28" spans="5:19" x14ac:dyDescent="0.25">
      <c r="E28" s="2" t="s">
        <v>167</v>
      </c>
      <c r="F28" s="68">
        <f>SUM(P10:P23)</f>
        <v>15.291892951841975</v>
      </c>
      <c r="G28" t="s">
        <v>29</v>
      </c>
    </row>
    <row r="30" spans="5:19" x14ac:dyDescent="0.25">
      <c r="E30" s="2" t="s">
        <v>119</v>
      </c>
      <c r="F30" s="68">
        <f>td-pdalle</f>
        <v>124.70810704815803</v>
      </c>
      <c r="G30" t="s">
        <v>29</v>
      </c>
    </row>
    <row r="31" spans="5:19" x14ac:dyDescent="0.25">
      <c r="E31" s="34" t="s">
        <v>118</v>
      </c>
      <c r="F31" s="68">
        <f>SUM(S7:S23)</f>
        <v>419.00456690238519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100</vt:i4>
      </vt:variant>
    </vt:vector>
  </HeadingPairs>
  <TitlesOfParts>
    <vt:vector size="110" baseType="lpstr">
      <vt:lpstr>Calculs</vt:lpstr>
      <vt:lpstr>Echauffements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Cp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MassiP</vt:lpstr>
      <vt:lpstr>Massivete</vt:lpstr>
      <vt:lpstr>MassiveteBox</vt:lpstr>
      <vt:lpstr>MassivSI</vt:lpstr>
      <vt:lpstr>MassivSS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2024-11-19T17:00:25Z</dcterms:modified>
</cp:coreProperties>
</file>