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pvillanueva13\repos\lamps_incubation\results\eoe_summaries\"/>
    </mc:Choice>
  </mc:AlternateContent>
  <xr:revisionPtr revIDLastSave="0" documentId="13_ncr:1_{3F2C9C2A-2E2E-453F-A3C3-524A61C2EBF4}" xr6:coauthVersionLast="47" xr6:coauthVersionMax="47" xr10:uidLastSave="{00000000-0000-0000-0000-000000000000}"/>
  <bookViews>
    <workbookView xWindow="-120" yWindow="-120" windowWidth="38640" windowHeight="21240" activeTab="5" xr2:uid="{D5005DE2-E3CD-41D0-BAB7-D43F304862F9}"/>
  </bookViews>
  <sheets>
    <sheet name="Everything" sheetId="6" r:id="rId1"/>
    <sheet name="Miscanthus" sheetId="7" r:id="rId2"/>
    <sheet name="Sheet5" sheetId="9" r:id="rId3"/>
    <sheet name="Corn" sheetId="8" r:id="rId4"/>
    <sheet name="Sheet7" sheetId="11" r:id="rId5"/>
    <sheet name="Summaries" sheetId="12" r:id="rId6"/>
  </sheets>
  <definedNames>
    <definedName name="_xlnm._FilterDatabase" localSheetId="3" hidden="1">Corn!$A$1:$D$181</definedName>
    <definedName name="_xlnm._FilterDatabase" localSheetId="1" hidden="1">Miscanthus!$A$1:$D$181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2" l="1"/>
  <c r="M12" i="12"/>
  <c r="N12" i="12"/>
  <c r="L13" i="12"/>
  <c r="M13" i="12"/>
  <c r="N13" i="12"/>
  <c r="L14" i="12"/>
  <c r="M14" i="12"/>
  <c r="N14" i="12"/>
  <c r="L15" i="12"/>
  <c r="M15" i="12"/>
  <c r="N15" i="12"/>
  <c r="L16" i="12"/>
  <c r="M16" i="12"/>
  <c r="N16" i="12"/>
  <c r="L17" i="12"/>
  <c r="M17" i="12"/>
  <c r="N17" i="12"/>
  <c r="I13" i="12"/>
  <c r="J13" i="12"/>
  <c r="K13" i="12"/>
  <c r="I14" i="12"/>
  <c r="J14" i="12"/>
  <c r="K14" i="12"/>
  <c r="I15" i="12"/>
  <c r="J15" i="12"/>
  <c r="K15" i="12"/>
  <c r="I16" i="12"/>
  <c r="J16" i="12"/>
  <c r="K16" i="12"/>
  <c r="I17" i="12"/>
  <c r="J17" i="12"/>
  <c r="K17" i="12"/>
  <c r="I12" i="12"/>
  <c r="J12" i="12"/>
  <c r="K12" i="12"/>
  <c r="F13" i="12"/>
  <c r="G13" i="12"/>
  <c r="H13" i="12"/>
  <c r="F14" i="12"/>
  <c r="G14" i="12"/>
  <c r="H14" i="12"/>
  <c r="F15" i="12"/>
  <c r="G15" i="12"/>
  <c r="H15" i="12"/>
  <c r="F16" i="12"/>
  <c r="G16" i="12"/>
  <c r="H16" i="12"/>
  <c r="F17" i="12"/>
  <c r="G17" i="12"/>
  <c r="H17" i="12"/>
  <c r="H12" i="12"/>
  <c r="G12" i="12"/>
  <c r="F12" i="12"/>
  <c r="C13" i="12"/>
  <c r="D13" i="12"/>
  <c r="E13" i="12"/>
  <c r="C14" i="12"/>
  <c r="D14" i="12"/>
  <c r="E14" i="12"/>
  <c r="C15" i="12"/>
  <c r="D15" i="12"/>
  <c r="E15" i="12"/>
  <c r="C16" i="12"/>
  <c r="D16" i="12"/>
  <c r="E16" i="12"/>
  <c r="C17" i="12"/>
  <c r="D17" i="12"/>
  <c r="E17" i="12"/>
  <c r="E12" i="12"/>
  <c r="D12" i="12"/>
  <c r="C12" i="12"/>
  <c r="F36" i="11"/>
  <c r="C16" i="11"/>
  <c r="C21" i="11"/>
  <c r="H22" i="11"/>
  <c r="G22" i="11"/>
  <c r="H21" i="11"/>
  <c r="G21" i="11"/>
  <c r="H20" i="11"/>
  <c r="G20" i="11"/>
  <c r="H18" i="11"/>
  <c r="G18" i="11"/>
  <c r="H17" i="11"/>
  <c r="G17" i="11"/>
  <c r="H16" i="11"/>
  <c r="G16" i="11"/>
  <c r="D22" i="11"/>
  <c r="C22" i="11"/>
  <c r="D21" i="11"/>
  <c r="D20" i="11"/>
  <c r="C20" i="11"/>
  <c r="D18" i="11"/>
  <c r="C18" i="11"/>
  <c r="D17" i="11"/>
  <c r="C17" i="11"/>
  <c r="D16" i="11"/>
</calcChain>
</file>

<file path=xl/sharedStrings.xml><?xml version="1.0" encoding="utf-8"?>
<sst xmlns="http://schemas.openxmlformats.org/spreadsheetml/2006/main" count="2992" uniqueCount="55">
  <si>
    <t>Crop</t>
  </si>
  <si>
    <t>CO2_flux_ug_g_d_mean</t>
  </si>
  <si>
    <t>CO2_flux_ug_g_d_sd</t>
  </si>
  <si>
    <t>cum_CO2_flux_ug_g_mean</t>
  </si>
  <si>
    <t>cum_CO2_flux_ug_g_sd</t>
  </si>
  <si>
    <t>N2ON_flux_ug_g_d_mean</t>
  </si>
  <si>
    <t>N2ON_flux_ug_g_d_sd</t>
  </si>
  <si>
    <t>cum_N2O_flux_ug_g_mean</t>
  </si>
  <si>
    <t>cum_N2O_flux_ug_g_sd</t>
  </si>
  <si>
    <t>net_min_rate_rel_mean</t>
  </si>
  <si>
    <t>net_min_rate_rel_sd</t>
  </si>
  <si>
    <t>net_min_rate_abs_mean</t>
  </si>
  <si>
    <t>net_min_rate_abs_sd</t>
  </si>
  <si>
    <t>net_nitr_rate_rel_mean</t>
  </si>
  <si>
    <t>net_nitr_rate_rel_sd</t>
  </si>
  <si>
    <t>net_nitr_rate_abs_mean</t>
  </si>
  <si>
    <t>net_nitr_rate_abs_sd</t>
  </si>
  <si>
    <t>no3n_mg_kg_1_mean</t>
  </si>
  <si>
    <t>no3n_mg_kg_1_sd</t>
  </si>
  <si>
    <t>nh4n_mg_kg_1_mean</t>
  </si>
  <si>
    <t>nh4n_mg_kg_1_sd</t>
  </si>
  <si>
    <t>Carbon 0N</t>
  </si>
  <si>
    <t>Carbon 112N</t>
  </si>
  <si>
    <t>Carbon 336N</t>
  </si>
  <si>
    <t>Control 0N</t>
  </si>
  <si>
    <t>Control 112N</t>
  </si>
  <si>
    <t>Control 336N</t>
  </si>
  <si>
    <t>Nitrogen 0N</t>
  </si>
  <si>
    <t>Nitrogen 112N</t>
  </si>
  <si>
    <t>Nitrogen 336N</t>
  </si>
  <si>
    <t>Row Labels</t>
  </si>
  <si>
    <t>Grand Total</t>
  </si>
  <si>
    <t>Column Labels</t>
  </si>
  <si>
    <t>Corn</t>
  </si>
  <si>
    <t>Miscanthus</t>
  </si>
  <si>
    <t>Level</t>
  </si>
  <si>
    <t>Name</t>
  </si>
  <si>
    <t>Value</t>
  </si>
  <si>
    <t>Sum of Value</t>
  </si>
  <si>
    <t>cum_CO2_flux_ug_g_mean Total</t>
  </si>
  <si>
    <t>cum_N2O_flux_ug_g_mean Total</t>
  </si>
  <si>
    <t>Carbon</t>
  </si>
  <si>
    <t>Control</t>
  </si>
  <si>
    <t>Nitrogen</t>
  </si>
  <si>
    <t>0N</t>
  </si>
  <si>
    <t>112N</t>
  </si>
  <si>
    <t>336N</t>
  </si>
  <si>
    <t>Level2</t>
  </si>
  <si>
    <t>Level3</t>
  </si>
  <si>
    <t>nh4n_mg_kg_1_mean Total</t>
  </si>
  <si>
    <t>no3n_mg_kg_1_mean Total</t>
  </si>
  <si>
    <t>Cum CO2</t>
  </si>
  <si>
    <t>Cum N2O</t>
  </si>
  <si>
    <t>Cum NH4</t>
  </si>
  <si>
    <t>Cum NO3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</si>
</sst>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1" fontId="0" fillId="0" borderId="0" xfId="0" applyNumberFormat="1"/>
    <xf numFmtId="0" fontId="0" fillId="0" borderId="0" xfId="0" applyAlignment="1">
      <alignment horizontal="left" indent="1"/>
    </xf>
    <xf numFmtId="17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164" fontId="0" fillId="0" borderId="8" xfId="0" applyNumberFormat="1" applyBorder="1"/>
    <xf numFmtId="0" fontId="0" fillId="0" borderId="9" xfId="0" applyBorder="1"/>
    <xf numFmtId="164" fontId="0" fillId="0" borderId="9" xfId="0" applyNumberFormat="1" applyBorder="1"/>
    <xf numFmtId="0" fontId="0" fillId="0" borderId="10" xfId="0" applyBorder="1"/>
    <xf numFmtId="164" fontId="0" fillId="0" borderId="1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11" xfId="0" applyBorder="1"/>
    <xf numFmtId="2" fontId="0" fillId="0" borderId="11" xfId="0" applyNumberFormat="1" applyBorder="1"/>
    <xf numFmtId="164" fontId="0" fillId="0" borderId="11" xfId="0" applyNumberFormat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164" fontId="0" fillId="2" borderId="11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164" fontId="0" fillId="2" borderId="10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  <xf numFmtId="2" fontId="0" fillId="2" borderId="11" xfId="0" applyNumberFormat="1" applyFill="1" applyBorder="1"/>
    <xf numFmtId="2" fontId="0" fillId="2" borderId="10" xfId="0" applyNumberFormat="1" applyFill="1" applyBorder="1"/>
  </cellXfs>
  <cellStyles count="1">
    <cellStyle name="Normal" xfId="0" builtinId="0"/>
  </cellStyles>
  <dxfs count="2"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" refreshedDate="45086.642623032407" createdVersion="8" refreshedVersion="8" minRefreshableVersion="3" recordCount="180" xr:uid="{F5628483-63A6-470C-BEA5-5F91790143EC}">
  <cacheSource type="worksheet">
    <worksheetSource name="Table2"/>
  </cacheSource>
  <cacheFields count="4">
    <cacheField name="Crop" numFmtId="0">
      <sharedItems count="1">
        <s v="Miscanthus"/>
      </sharedItems>
    </cacheField>
    <cacheField name="Level" numFmtId="0">
      <sharedItems count="9">
        <s v="Carbon 0N"/>
        <s v="Carbon 112N"/>
        <s v="Carbon 336N"/>
        <s v="Control 0N"/>
        <s v="Control 112N"/>
        <s v="Control 336N"/>
        <s v="Nitrogen 0N"/>
        <s v="Nitrogen 112N"/>
        <s v="Nitrogen 336N"/>
      </sharedItems>
    </cacheField>
    <cacheField name="Name" numFmtId="0">
      <sharedItems count="20">
        <s v="CO2_flux_ug_g_d_mean"/>
        <s v="CO2_flux_ug_g_d_sd"/>
        <s v="cum_CO2_flux_ug_g_mean"/>
        <s v="cum_CO2_flux_ug_g_sd"/>
        <s v="N2ON_flux_ug_g_d_mean"/>
        <s v="N2ON_flux_ug_g_d_sd"/>
        <s v="cum_N2O_flux_ug_g_mean"/>
        <s v="cum_N2O_flux_ug_g_sd"/>
        <s v="net_min_rate_rel_mean"/>
        <s v="net_min_rate_rel_sd"/>
        <s v="net_min_rate_abs_mean"/>
        <s v="net_min_rate_abs_sd"/>
        <s v="net_nitr_rate_rel_mean"/>
        <s v="net_nitr_rate_rel_sd"/>
        <s v="net_nitr_rate_abs_mean"/>
        <s v="net_nitr_rate_abs_sd"/>
        <s v="no3n_mg_kg_1_mean"/>
        <s v="no3n_mg_kg_1_sd"/>
        <s v="nh4n_mg_kg_1_mean"/>
        <s v="nh4n_mg_kg_1_sd"/>
      </sharedItems>
    </cacheField>
    <cacheField name="Value" numFmtId="0">
      <sharedItems containsSemiMixedTypes="0" containsString="0" containsNumber="1" minValue="-0.69552881839204705" maxValue="3509.32430027745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" refreshedDate="45086.645406597221" createdVersion="8" refreshedVersion="8" minRefreshableVersion="3" recordCount="360" xr:uid="{55A9A1D6-846F-4E37-B1F1-0417E14706D0}">
  <cacheSource type="worksheet">
    <worksheetSource name="Table3"/>
  </cacheSource>
  <cacheFields count="6">
    <cacheField name="Crop" numFmtId="0">
      <sharedItems count="2">
        <s v="Corn"/>
        <s v="Miscanthus"/>
      </sharedItems>
    </cacheField>
    <cacheField name="Level" numFmtId="0">
      <sharedItems/>
    </cacheField>
    <cacheField name="Name" numFmtId="0">
      <sharedItems count="20">
        <s v="CO2_flux_ug_g_d_mean"/>
        <s v="CO2_flux_ug_g_d_sd"/>
        <s v="cum_CO2_flux_ug_g_mean"/>
        <s v="cum_CO2_flux_ug_g_sd"/>
        <s v="N2ON_flux_ug_g_d_mean"/>
        <s v="N2ON_flux_ug_g_d_sd"/>
        <s v="cum_N2O_flux_ug_g_mean"/>
        <s v="cum_N2O_flux_ug_g_sd"/>
        <s v="net_min_rate_rel_mean"/>
        <s v="net_min_rate_rel_sd"/>
        <s v="net_min_rate_abs_mean"/>
        <s v="net_min_rate_abs_sd"/>
        <s v="net_nitr_rate_rel_mean"/>
        <s v="net_nitr_rate_rel_sd"/>
        <s v="net_nitr_rate_abs_mean"/>
        <s v="net_nitr_rate_abs_sd"/>
        <s v="no3n_mg_kg_1_mean"/>
        <s v="no3n_mg_kg_1_sd"/>
        <s v="nh4n_mg_kg_1_mean"/>
        <s v="nh4n_mg_kg_1_sd"/>
      </sharedItems>
    </cacheField>
    <cacheField name="Value" numFmtId="0">
      <sharedItems containsSemiMixedTypes="0" containsString="0" containsNumber="1" minValue="-1.5395921358029101" maxValue="3509.3243002774502"/>
    </cacheField>
    <cacheField name="Level2" numFmtId="0">
      <sharedItems count="3">
        <s v="Carbon"/>
        <s v="Control"/>
        <s v="Nitrogen"/>
      </sharedItems>
    </cacheField>
    <cacheField name="Level3" numFmtId="0">
      <sharedItems count="3">
        <s v="0N"/>
        <s v="112N"/>
        <s v="336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x v="0"/>
    <x v="0"/>
    <n v="17.703075869592599"/>
  </r>
  <r>
    <x v="0"/>
    <x v="0"/>
    <x v="1"/>
    <n v="8.5417219048995303"/>
  </r>
  <r>
    <x v="0"/>
    <x v="0"/>
    <x v="2"/>
    <n v="3509.3243002774502"/>
  </r>
  <r>
    <x v="0"/>
    <x v="0"/>
    <x v="3"/>
    <n v="1378.6864963002399"/>
  </r>
  <r>
    <x v="0"/>
    <x v="1"/>
    <x v="0"/>
    <n v="14.3870862447768"/>
  </r>
  <r>
    <x v="0"/>
    <x v="1"/>
    <x v="1"/>
    <n v="5.3497976737492197"/>
  </r>
  <r>
    <x v="0"/>
    <x v="1"/>
    <x v="2"/>
    <n v="2871.1599521680801"/>
  </r>
  <r>
    <x v="0"/>
    <x v="1"/>
    <x v="3"/>
    <n v="1302.66251194347"/>
  </r>
  <r>
    <x v="0"/>
    <x v="2"/>
    <x v="0"/>
    <n v="15.5613519437098"/>
  </r>
  <r>
    <x v="0"/>
    <x v="2"/>
    <x v="1"/>
    <n v="6.9398208320001098"/>
  </r>
  <r>
    <x v="0"/>
    <x v="2"/>
    <x v="2"/>
    <n v="2681.4193705841899"/>
  </r>
  <r>
    <x v="0"/>
    <x v="2"/>
    <x v="3"/>
    <n v="1312.0175462683301"/>
  </r>
  <r>
    <x v="0"/>
    <x v="3"/>
    <x v="0"/>
    <n v="16.362702857970799"/>
  </r>
  <r>
    <x v="0"/>
    <x v="3"/>
    <x v="1"/>
    <n v="7.4834760022196001"/>
  </r>
  <r>
    <x v="0"/>
    <x v="3"/>
    <x v="2"/>
    <n v="3221.0875812908298"/>
  </r>
  <r>
    <x v="0"/>
    <x v="3"/>
    <x v="3"/>
    <n v="1244.2041763243401"/>
  </r>
  <r>
    <x v="0"/>
    <x v="4"/>
    <x v="0"/>
    <n v="14.236682275647601"/>
  </r>
  <r>
    <x v="0"/>
    <x v="4"/>
    <x v="1"/>
    <n v="6.3450508226773596"/>
  </r>
  <r>
    <x v="0"/>
    <x v="4"/>
    <x v="2"/>
    <n v="2635.2866290942802"/>
  </r>
  <r>
    <x v="0"/>
    <x v="4"/>
    <x v="3"/>
    <n v="1250.1244691076699"/>
  </r>
  <r>
    <x v="0"/>
    <x v="5"/>
    <x v="0"/>
    <n v="13.975431889940699"/>
  </r>
  <r>
    <x v="0"/>
    <x v="5"/>
    <x v="1"/>
    <n v="7.5511221262554802"/>
  </r>
  <r>
    <x v="0"/>
    <x v="5"/>
    <x v="2"/>
    <n v="2680.4523355152701"/>
  </r>
  <r>
    <x v="0"/>
    <x v="5"/>
    <x v="3"/>
    <n v="1686.23391520977"/>
  </r>
  <r>
    <x v="0"/>
    <x v="6"/>
    <x v="0"/>
    <n v="17.3097448241944"/>
  </r>
  <r>
    <x v="0"/>
    <x v="6"/>
    <x v="1"/>
    <n v="5.9958721274609204"/>
  </r>
  <r>
    <x v="0"/>
    <x v="6"/>
    <x v="2"/>
    <n v="3218.1022377509998"/>
  </r>
  <r>
    <x v="0"/>
    <x v="6"/>
    <x v="3"/>
    <n v="1209.6180282708101"/>
  </r>
  <r>
    <x v="0"/>
    <x v="7"/>
    <x v="0"/>
    <n v="13.738744224255299"/>
  </r>
  <r>
    <x v="0"/>
    <x v="7"/>
    <x v="1"/>
    <n v="5.7659193772183297"/>
  </r>
  <r>
    <x v="0"/>
    <x v="7"/>
    <x v="2"/>
    <n v="2407.9637769380001"/>
  </r>
  <r>
    <x v="0"/>
    <x v="7"/>
    <x v="3"/>
    <n v="1270.7871239026099"/>
  </r>
  <r>
    <x v="0"/>
    <x v="8"/>
    <x v="0"/>
    <n v="14.0104127818494"/>
  </r>
  <r>
    <x v="0"/>
    <x v="8"/>
    <x v="1"/>
    <n v="8.1322193404100904"/>
  </r>
  <r>
    <x v="0"/>
    <x v="8"/>
    <x v="2"/>
    <n v="2428.29202123094"/>
  </r>
  <r>
    <x v="0"/>
    <x v="8"/>
    <x v="3"/>
    <n v="1533.7468157964299"/>
  </r>
  <r>
    <x v="0"/>
    <x v="0"/>
    <x v="4"/>
    <n v="1.0338901500000001E-2"/>
  </r>
  <r>
    <x v="0"/>
    <x v="0"/>
    <x v="5"/>
    <n v="2.8244233652263102E-2"/>
  </r>
  <r>
    <x v="0"/>
    <x v="0"/>
    <x v="6"/>
    <n v="1.4009636894999999"/>
  </r>
  <r>
    <x v="0"/>
    <x v="0"/>
    <x v="7"/>
    <n v="2.3756062909268199"/>
  </r>
  <r>
    <x v="0"/>
    <x v="1"/>
    <x v="4"/>
    <n v="-4.9000674999999999E-3"/>
  </r>
  <r>
    <x v="0"/>
    <x v="1"/>
    <x v="5"/>
    <n v="1.06562673981752E-2"/>
  </r>
  <r>
    <x v="0"/>
    <x v="1"/>
    <x v="6"/>
    <n v="0.27504842675000002"/>
  </r>
  <r>
    <x v="0"/>
    <x v="1"/>
    <x v="7"/>
    <n v="0.364475713455574"/>
  </r>
  <r>
    <x v="0"/>
    <x v="2"/>
    <x v="4"/>
    <n v="7.9112472749999996E-2"/>
  </r>
  <r>
    <x v="0"/>
    <x v="2"/>
    <x v="5"/>
    <n v="0.14225009528532001"/>
  </r>
  <r>
    <x v="0"/>
    <x v="2"/>
    <x v="6"/>
    <n v="20.435949806"/>
  </r>
  <r>
    <x v="0"/>
    <x v="2"/>
    <x v="7"/>
    <n v="32.217376633838299"/>
  </r>
  <r>
    <x v="0"/>
    <x v="3"/>
    <x v="4"/>
    <n v="1.7155021749999999E-2"/>
  </r>
  <r>
    <x v="0"/>
    <x v="3"/>
    <x v="5"/>
    <n v="2.96322342503391E-2"/>
  </r>
  <r>
    <x v="0"/>
    <x v="3"/>
    <x v="6"/>
    <n v="2.1397900024999998"/>
  </r>
  <r>
    <x v="0"/>
    <x v="3"/>
    <x v="7"/>
    <n v="3.4377668448292402"/>
  </r>
  <r>
    <x v="0"/>
    <x v="4"/>
    <x v="4"/>
    <n v="-1.0594705E-3"/>
  </r>
  <r>
    <x v="0"/>
    <x v="4"/>
    <x v="5"/>
    <n v="6.2580944732230602E-3"/>
  </r>
  <r>
    <x v="0"/>
    <x v="4"/>
    <x v="6"/>
    <n v="6.3813665449999997"/>
  </r>
  <r>
    <x v="0"/>
    <x v="4"/>
    <x v="7"/>
    <n v="12.900714773076499"/>
  </r>
  <r>
    <x v="0"/>
    <x v="5"/>
    <x v="4"/>
    <n v="0.15657578450000001"/>
  </r>
  <r>
    <x v="0"/>
    <x v="5"/>
    <x v="5"/>
    <n v="0.20827649179311"/>
  </r>
  <r>
    <x v="0"/>
    <x v="5"/>
    <x v="6"/>
    <n v="23.533555849500001"/>
  </r>
  <r>
    <x v="0"/>
    <x v="5"/>
    <x v="7"/>
    <n v="29.5913946640228"/>
  </r>
  <r>
    <x v="0"/>
    <x v="6"/>
    <x v="4"/>
    <n v="3.8558582500000001E-3"/>
  </r>
  <r>
    <x v="0"/>
    <x v="6"/>
    <x v="5"/>
    <n v="8.8820108602157E-3"/>
  </r>
  <r>
    <x v="0"/>
    <x v="6"/>
    <x v="6"/>
    <n v="3.2734411887500001"/>
  </r>
  <r>
    <x v="0"/>
    <x v="6"/>
    <x v="7"/>
    <n v="6.1936642715628398"/>
  </r>
  <r>
    <x v="0"/>
    <x v="7"/>
    <x v="4"/>
    <n v="-3.0871417499999999E-3"/>
  </r>
  <r>
    <x v="0"/>
    <x v="7"/>
    <x v="5"/>
    <n v="7.1562235310906096E-3"/>
  </r>
  <r>
    <x v="0"/>
    <x v="7"/>
    <x v="6"/>
    <n v="12.2007749505"/>
  </r>
  <r>
    <x v="0"/>
    <x v="7"/>
    <x v="7"/>
    <n v="24.283772473430801"/>
  </r>
  <r>
    <x v="0"/>
    <x v="8"/>
    <x v="4"/>
    <n v="0.13506367350000001"/>
  </r>
  <r>
    <x v="0"/>
    <x v="8"/>
    <x v="5"/>
    <n v="0.17372409974824099"/>
  </r>
  <r>
    <x v="0"/>
    <x v="8"/>
    <x v="6"/>
    <n v="21.994630419"/>
  </r>
  <r>
    <x v="0"/>
    <x v="8"/>
    <x v="7"/>
    <n v="34.120010025021202"/>
  </r>
  <r>
    <x v="0"/>
    <x v="0"/>
    <x v="8"/>
    <n v="1.10353776374768"/>
  </r>
  <r>
    <x v="0"/>
    <x v="0"/>
    <x v="9"/>
    <n v="1.0885022951741301"/>
  </r>
  <r>
    <x v="0"/>
    <x v="0"/>
    <x v="10"/>
    <n v="3.7155051170208702"/>
  </r>
  <r>
    <x v="0"/>
    <x v="0"/>
    <x v="11"/>
    <n v="2.3839703430433099"/>
  </r>
  <r>
    <x v="0"/>
    <x v="0"/>
    <x v="12"/>
    <n v="1.08161536316403"/>
  </r>
  <r>
    <x v="0"/>
    <x v="0"/>
    <x v="13"/>
    <n v="1.0805233967311201"/>
  </r>
  <r>
    <x v="0"/>
    <x v="0"/>
    <x v="14"/>
    <n v="3.85294204248095"/>
  </r>
  <r>
    <x v="0"/>
    <x v="0"/>
    <x v="15"/>
    <n v="2.5764372287898101"/>
  </r>
  <r>
    <x v="0"/>
    <x v="0"/>
    <x v="16"/>
    <n v="123.870666357753"/>
  </r>
  <r>
    <x v="0"/>
    <x v="0"/>
    <x v="17"/>
    <n v="80.464510514896205"/>
  </r>
  <r>
    <x v="0"/>
    <x v="0"/>
    <x v="18"/>
    <n v="4.0248092997084699"/>
  </r>
  <r>
    <x v="0"/>
    <x v="0"/>
    <x v="19"/>
    <n v="4.0400090129098798"/>
  </r>
  <r>
    <x v="0"/>
    <x v="1"/>
    <x v="8"/>
    <n v="0.560019724291558"/>
  </r>
  <r>
    <x v="0"/>
    <x v="1"/>
    <x v="9"/>
    <n v="1.84257798886333"/>
  </r>
  <r>
    <x v="0"/>
    <x v="1"/>
    <x v="10"/>
    <n v="4.1388123249569304"/>
  </r>
  <r>
    <x v="0"/>
    <x v="1"/>
    <x v="11"/>
    <n v="4.1401467631993203"/>
  </r>
  <r>
    <x v="0"/>
    <x v="1"/>
    <x v="12"/>
    <n v="0.57023585707572599"/>
  </r>
  <r>
    <x v="0"/>
    <x v="1"/>
    <x v="13"/>
    <n v="1.84603003564237"/>
  </r>
  <r>
    <x v="0"/>
    <x v="1"/>
    <x v="14"/>
    <n v="4.3243187756068"/>
  </r>
  <r>
    <x v="0"/>
    <x v="1"/>
    <x v="15"/>
    <n v="4.2476479619255398"/>
  </r>
  <r>
    <x v="0"/>
    <x v="1"/>
    <x v="16"/>
    <n v="183.78176601349799"/>
  </r>
  <r>
    <x v="0"/>
    <x v="1"/>
    <x v="17"/>
    <n v="124.477964260471"/>
  </r>
  <r>
    <x v="0"/>
    <x v="1"/>
    <x v="18"/>
    <n v="2.1449561175573799"/>
  </r>
  <r>
    <x v="0"/>
    <x v="1"/>
    <x v="19"/>
    <n v="0.47101328911566198"/>
  </r>
  <r>
    <x v="0"/>
    <x v="2"/>
    <x v="8"/>
    <n v="-0.61154502021307999"/>
  </r>
  <r>
    <x v="0"/>
    <x v="2"/>
    <x v="9"/>
    <n v="2.3227654092527299"/>
  </r>
  <r>
    <x v="0"/>
    <x v="2"/>
    <x v="10"/>
    <n v="3.3357678207841999"/>
  </r>
  <r>
    <x v="0"/>
    <x v="2"/>
    <x v="11"/>
    <n v="4.6197011492580202"/>
  </r>
  <r>
    <x v="0"/>
    <x v="2"/>
    <x v="12"/>
    <n v="-0.69552881839204705"/>
  </r>
  <r>
    <x v="0"/>
    <x v="2"/>
    <x v="13"/>
    <n v="2.39793098378333"/>
  </r>
  <r>
    <x v="0"/>
    <x v="2"/>
    <x v="14"/>
    <n v="3.4669695941856999"/>
  </r>
  <r>
    <x v="0"/>
    <x v="2"/>
    <x v="15"/>
    <n v="4.77447000114456"/>
  </r>
  <r>
    <x v="0"/>
    <x v="2"/>
    <x v="16"/>
    <n v="156.61838717841499"/>
  </r>
  <r>
    <x v="0"/>
    <x v="2"/>
    <x v="17"/>
    <n v="153.541523568706"/>
  </r>
  <r>
    <x v="0"/>
    <x v="2"/>
    <x v="18"/>
    <n v="3.4870163849145599"/>
  </r>
  <r>
    <x v="0"/>
    <x v="2"/>
    <x v="19"/>
    <n v="3.9582386699308598"/>
  </r>
  <r>
    <x v="0"/>
    <x v="3"/>
    <x v="8"/>
    <n v="1.14860671443762"/>
  </r>
  <r>
    <x v="0"/>
    <x v="3"/>
    <x v="9"/>
    <n v="1.1600761724298101"/>
  </r>
  <r>
    <x v="0"/>
    <x v="3"/>
    <x v="10"/>
    <n v="4.2482850375541803"/>
  </r>
  <r>
    <x v="0"/>
    <x v="3"/>
    <x v="11"/>
    <n v="2.7679275566703501"/>
  </r>
  <r>
    <x v="0"/>
    <x v="3"/>
    <x v="12"/>
    <n v="1.1756831144048201"/>
  </r>
  <r>
    <x v="0"/>
    <x v="3"/>
    <x v="13"/>
    <n v="1.09423179160858"/>
  </r>
  <r>
    <x v="0"/>
    <x v="3"/>
    <x v="14"/>
    <n v="4.4271374769341501"/>
  </r>
  <r>
    <x v="0"/>
    <x v="3"/>
    <x v="15"/>
    <n v="2.9206673994491599"/>
  </r>
  <r>
    <x v="0"/>
    <x v="3"/>
    <x v="16"/>
    <n v="142.15561343873799"/>
  </r>
  <r>
    <x v="0"/>
    <x v="3"/>
    <x v="17"/>
    <n v="92.145129901358999"/>
  </r>
  <r>
    <x v="0"/>
    <x v="3"/>
    <x v="18"/>
    <n v="2.9258537653144998"/>
  </r>
  <r>
    <x v="0"/>
    <x v="3"/>
    <x v="19"/>
    <n v="3.39186789545957"/>
  </r>
  <r>
    <x v="0"/>
    <x v="4"/>
    <x v="8"/>
    <n v="7.1712252377842706E-2"/>
  </r>
  <r>
    <x v="0"/>
    <x v="4"/>
    <x v="9"/>
    <n v="1.6735375364521099"/>
  </r>
  <r>
    <x v="0"/>
    <x v="4"/>
    <x v="10"/>
    <n v="5.0632676352323696"/>
  </r>
  <r>
    <x v="0"/>
    <x v="4"/>
    <x v="11"/>
    <n v="4.2080739730786396"/>
  </r>
  <r>
    <x v="0"/>
    <x v="4"/>
    <x v="12"/>
    <n v="4.8533035825569899E-2"/>
  </r>
  <r>
    <x v="0"/>
    <x v="4"/>
    <x v="13"/>
    <n v="1.6996333687521801"/>
  </r>
  <r>
    <x v="0"/>
    <x v="4"/>
    <x v="14"/>
    <n v="5.2156741049282598"/>
  </r>
  <r>
    <x v="0"/>
    <x v="4"/>
    <x v="15"/>
    <n v="4.2984599100436496"/>
  </r>
  <r>
    <x v="0"/>
    <x v="4"/>
    <x v="16"/>
    <n v="196.17594350570999"/>
  </r>
  <r>
    <x v="0"/>
    <x v="4"/>
    <x v="17"/>
    <n v="131.39830165676699"/>
  </r>
  <r>
    <x v="0"/>
    <x v="4"/>
    <x v="18"/>
    <n v="2.0294634279832899"/>
  </r>
  <r>
    <x v="0"/>
    <x v="4"/>
    <x v="19"/>
    <n v="0.834810855067322"/>
  </r>
  <r>
    <x v="0"/>
    <x v="5"/>
    <x v="8"/>
    <n v="-0.164832955833942"/>
  </r>
  <r>
    <x v="0"/>
    <x v="5"/>
    <x v="9"/>
    <n v="1.88374418089216"/>
  </r>
  <r>
    <x v="0"/>
    <x v="5"/>
    <x v="10"/>
    <n v="3.60423379558988"/>
  </r>
  <r>
    <x v="0"/>
    <x v="5"/>
    <x v="11"/>
    <n v="3.5916906604033501"/>
  </r>
  <r>
    <x v="0"/>
    <x v="5"/>
    <x v="12"/>
    <n v="-0.26639064622335001"/>
  </r>
  <r>
    <x v="0"/>
    <x v="5"/>
    <x v="13"/>
    <n v="2.0119684902107999"/>
  </r>
  <r>
    <x v="0"/>
    <x v="5"/>
    <x v="14"/>
    <n v="3.7269975819141901"/>
  </r>
  <r>
    <x v="0"/>
    <x v="5"/>
    <x v="15"/>
    <n v="3.69090760372579"/>
  </r>
  <r>
    <x v="0"/>
    <x v="5"/>
    <x v="16"/>
    <n v="172.71144058204601"/>
  </r>
  <r>
    <x v="0"/>
    <x v="5"/>
    <x v="17"/>
    <n v="120.369527695599"/>
  </r>
  <r>
    <x v="0"/>
    <x v="5"/>
    <x v="18"/>
    <n v="4.9191813079706899"/>
  </r>
  <r>
    <x v="0"/>
    <x v="5"/>
    <x v="19"/>
    <n v="4.8471630325016397"/>
  </r>
  <r>
    <x v="0"/>
    <x v="6"/>
    <x v="8"/>
    <n v="4.1107546771381003"/>
  </r>
  <r>
    <x v="0"/>
    <x v="6"/>
    <x v="9"/>
    <n v="4.6182415388027502"/>
  </r>
  <r>
    <x v="0"/>
    <x v="6"/>
    <x v="10"/>
    <n v="7.8976421256259099"/>
  </r>
  <r>
    <x v="0"/>
    <x v="6"/>
    <x v="11"/>
    <n v="7.4259461529458504"/>
  </r>
  <r>
    <x v="0"/>
    <x v="6"/>
    <x v="12"/>
    <n v="4.0914397172446098"/>
  </r>
  <r>
    <x v="0"/>
    <x v="6"/>
    <x v="13"/>
    <n v="4.6109439704967299"/>
  </r>
  <r>
    <x v="0"/>
    <x v="6"/>
    <x v="14"/>
    <n v="8.1740867961117107"/>
  </r>
  <r>
    <x v="0"/>
    <x v="6"/>
    <x v="15"/>
    <n v="7.4915600803664599"/>
  </r>
  <r>
    <x v="0"/>
    <x v="6"/>
    <x v="16"/>
    <n v="275.027789955424"/>
  </r>
  <r>
    <x v="0"/>
    <x v="6"/>
    <x v="17"/>
    <n v="233.21331270287499"/>
  </r>
  <r>
    <x v="0"/>
    <x v="6"/>
    <x v="18"/>
    <n v="2.70987674999791"/>
  </r>
  <r>
    <x v="0"/>
    <x v="6"/>
    <x v="19"/>
    <n v="1.26854435492856"/>
  </r>
  <r>
    <x v="0"/>
    <x v="7"/>
    <x v="8"/>
    <n v="-0.53924069820855203"/>
  </r>
  <r>
    <x v="0"/>
    <x v="7"/>
    <x v="9"/>
    <n v="3.1283998370413402"/>
  </r>
  <r>
    <x v="0"/>
    <x v="7"/>
    <x v="10"/>
    <n v="4.7784126758601904"/>
  </r>
  <r>
    <x v="0"/>
    <x v="7"/>
    <x v="11"/>
    <n v="4.6083483959076501"/>
  </r>
  <r>
    <x v="0"/>
    <x v="7"/>
    <x v="12"/>
    <n v="-0.55200647515322498"/>
  </r>
  <r>
    <x v="0"/>
    <x v="7"/>
    <x v="13"/>
    <n v="3.14683583011211"/>
  </r>
  <r>
    <x v="0"/>
    <x v="7"/>
    <x v="14"/>
    <n v="4.9897641616980302"/>
  </r>
  <r>
    <x v="0"/>
    <x v="7"/>
    <x v="15"/>
    <n v="4.6425263920391897"/>
  </r>
  <r>
    <x v="0"/>
    <x v="7"/>
    <x v="16"/>
    <n v="216.74922689969901"/>
  </r>
  <r>
    <x v="0"/>
    <x v="7"/>
    <x v="17"/>
    <n v="143.55423495733501"/>
  </r>
  <r>
    <x v="0"/>
    <x v="7"/>
    <x v="18"/>
    <n v="1.5411034051405299"/>
  </r>
  <r>
    <x v="0"/>
    <x v="7"/>
    <x v="19"/>
    <n v="0.80428890414880305"/>
  </r>
  <r>
    <x v="0"/>
    <x v="8"/>
    <x v="8"/>
    <n v="2.1713116169060499E-2"/>
  </r>
  <r>
    <x v="0"/>
    <x v="8"/>
    <x v="9"/>
    <n v="2.4879964894426601"/>
  </r>
  <r>
    <x v="0"/>
    <x v="8"/>
    <x v="10"/>
    <n v="4.1752038701694802"/>
  </r>
  <r>
    <x v="0"/>
    <x v="8"/>
    <x v="11"/>
    <n v="2.6577232176986598"/>
  </r>
  <r>
    <x v="0"/>
    <x v="8"/>
    <x v="12"/>
    <n v="-3.8726786602732502E-2"/>
  </r>
  <r>
    <x v="0"/>
    <x v="8"/>
    <x v="13"/>
    <n v="2.5420158119876901"/>
  </r>
  <r>
    <x v="0"/>
    <x v="8"/>
    <x v="14"/>
    <n v="4.41470458131879"/>
  </r>
  <r>
    <x v="0"/>
    <x v="8"/>
    <x v="15"/>
    <n v="2.5804601553471098"/>
  </r>
  <r>
    <x v="0"/>
    <x v="8"/>
    <x v="16"/>
    <n v="229.34510377132699"/>
  </r>
  <r>
    <x v="0"/>
    <x v="8"/>
    <x v="17"/>
    <n v="106.276633637822"/>
  </r>
  <r>
    <x v="0"/>
    <x v="8"/>
    <x v="18"/>
    <n v="3.0654540735570599"/>
  </r>
  <r>
    <x v="0"/>
    <x v="8"/>
    <x v="19"/>
    <n v="3.04981608031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s v="Carbon 0N"/>
    <x v="0"/>
    <n v="12.599061625279999"/>
    <x v="0"/>
    <x v="0"/>
  </r>
  <r>
    <x v="0"/>
    <s v="Carbon 0N"/>
    <x v="1"/>
    <n v="5.1058957703912196"/>
    <x v="0"/>
    <x v="0"/>
  </r>
  <r>
    <x v="0"/>
    <s v="Carbon 0N"/>
    <x v="2"/>
    <n v="2794.2243364936498"/>
    <x v="0"/>
    <x v="0"/>
  </r>
  <r>
    <x v="0"/>
    <s v="Carbon 0N"/>
    <x v="3"/>
    <n v="984.16081334748003"/>
    <x v="0"/>
    <x v="0"/>
  </r>
  <r>
    <x v="0"/>
    <s v="Carbon 112N"/>
    <x v="0"/>
    <n v="13.239891733115"/>
    <x v="0"/>
    <x v="1"/>
  </r>
  <r>
    <x v="0"/>
    <s v="Carbon 112N"/>
    <x v="1"/>
    <n v="4.1182381390598897"/>
    <x v="0"/>
    <x v="1"/>
  </r>
  <r>
    <x v="0"/>
    <s v="Carbon 112N"/>
    <x v="2"/>
    <n v="2629.9476126608502"/>
    <x v="0"/>
    <x v="1"/>
  </r>
  <r>
    <x v="0"/>
    <s v="Carbon 112N"/>
    <x v="3"/>
    <n v="820.21545519775498"/>
    <x v="0"/>
    <x v="1"/>
  </r>
  <r>
    <x v="0"/>
    <s v="Carbon 336N"/>
    <x v="0"/>
    <n v="13.316749309525701"/>
    <x v="0"/>
    <x v="2"/>
  </r>
  <r>
    <x v="0"/>
    <s v="Carbon 336N"/>
    <x v="1"/>
    <n v="6.2890164804382396"/>
    <x v="0"/>
    <x v="2"/>
  </r>
  <r>
    <x v="0"/>
    <s v="Carbon 336N"/>
    <x v="2"/>
    <n v="2661.54812854792"/>
    <x v="0"/>
    <x v="2"/>
  </r>
  <r>
    <x v="0"/>
    <s v="Carbon 336N"/>
    <x v="3"/>
    <n v="1194.42316014837"/>
    <x v="0"/>
    <x v="2"/>
  </r>
  <r>
    <x v="0"/>
    <s v="Control 0N"/>
    <x v="0"/>
    <n v="11.8067258647065"/>
    <x v="1"/>
    <x v="0"/>
  </r>
  <r>
    <x v="0"/>
    <s v="Control 0N"/>
    <x v="1"/>
    <n v="5.3466296418769801"/>
    <x v="1"/>
    <x v="0"/>
  </r>
  <r>
    <x v="0"/>
    <s v="Control 0N"/>
    <x v="2"/>
    <n v="2474.5080751640298"/>
    <x v="1"/>
    <x v="0"/>
  </r>
  <r>
    <x v="0"/>
    <s v="Control 0N"/>
    <x v="3"/>
    <n v="762.20401660727998"/>
    <x v="1"/>
    <x v="0"/>
  </r>
  <r>
    <x v="0"/>
    <s v="Control 112N"/>
    <x v="0"/>
    <n v="11.4500624468502"/>
    <x v="1"/>
    <x v="1"/>
  </r>
  <r>
    <x v="0"/>
    <s v="Control 112N"/>
    <x v="1"/>
    <n v="3.3650423796947502"/>
    <x v="1"/>
    <x v="1"/>
  </r>
  <r>
    <x v="0"/>
    <s v="Control 112N"/>
    <x v="2"/>
    <n v="2326.3841013000701"/>
    <x v="1"/>
    <x v="1"/>
  </r>
  <r>
    <x v="0"/>
    <s v="Control 112N"/>
    <x v="3"/>
    <n v="743.63264389619098"/>
    <x v="1"/>
    <x v="1"/>
  </r>
  <r>
    <x v="0"/>
    <s v="Control 336N"/>
    <x v="0"/>
    <n v="11.395403531989601"/>
    <x v="1"/>
    <x v="2"/>
  </r>
  <r>
    <x v="0"/>
    <s v="Control 336N"/>
    <x v="1"/>
    <n v="5.6859270659973102"/>
    <x v="1"/>
    <x v="2"/>
  </r>
  <r>
    <x v="0"/>
    <s v="Control 336N"/>
    <x v="2"/>
    <n v="2195.8843723165"/>
    <x v="1"/>
    <x v="2"/>
  </r>
  <r>
    <x v="0"/>
    <s v="Control 336N"/>
    <x v="3"/>
    <n v="1052.65748738293"/>
    <x v="1"/>
    <x v="2"/>
  </r>
  <r>
    <x v="0"/>
    <s v="Nitrogen 0N"/>
    <x v="0"/>
    <n v="11.077223014377999"/>
    <x v="2"/>
    <x v="0"/>
  </r>
  <r>
    <x v="0"/>
    <s v="Nitrogen 0N"/>
    <x v="1"/>
    <n v="5.3826071625106202"/>
    <x v="2"/>
    <x v="0"/>
  </r>
  <r>
    <x v="0"/>
    <s v="Nitrogen 0N"/>
    <x v="2"/>
    <n v="2479.20957690563"/>
    <x v="2"/>
    <x v="0"/>
  </r>
  <r>
    <x v="0"/>
    <s v="Nitrogen 0N"/>
    <x v="3"/>
    <n v="1069.5903910576101"/>
    <x v="2"/>
    <x v="0"/>
  </r>
  <r>
    <x v="0"/>
    <s v="Nitrogen 112N"/>
    <x v="0"/>
    <n v="9.5148562287152902"/>
    <x v="2"/>
    <x v="1"/>
  </r>
  <r>
    <x v="0"/>
    <s v="Nitrogen 112N"/>
    <x v="1"/>
    <n v="5.3318790615806897"/>
    <x v="2"/>
    <x v="1"/>
  </r>
  <r>
    <x v="0"/>
    <s v="Nitrogen 112N"/>
    <x v="2"/>
    <n v="1904.8453242616499"/>
    <x v="2"/>
    <x v="1"/>
  </r>
  <r>
    <x v="0"/>
    <s v="Nitrogen 112N"/>
    <x v="3"/>
    <n v="872.44546436161397"/>
    <x v="2"/>
    <x v="1"/>
  </r>
  <r>
    <x v="0"/>
    <s v="Nitrogen 336N"/>
    <x v="0"/>
    <n v="10.520030116998299"/>
    <x v="2"/>
    <x v="2"/>
  </r>
  <r>
    <x v="0"/>
    <s v="Nitrogen 336N"/>
    <x v="1"/>
    <n v="4.4591877533228503"/>
    <x v="2"/>
    <x v="2"/>
  </r>
  <r>
    <x v="0"/>
    <s v="Nitrogen 336N"/>
    <x v="2"/>
    <n v="2087.80453744529"/>
    <x v="2"/>
    <x v="2"/>
  </r>
  <r>
    <x v="0"/>
    <s v="Nitrogen 336N"/>
    <x v="3"/>
    <n v="1022.3584470578199"/>
    <x v="2"/>
    <x v="2"/>
  </r>
  <r>
    <x v="1"/>
    <s v="Carbon 0N"/>
    <x v="0"/>
    <n v="17.703075869592599"/>
    <x v="0"/>
    <x v="0"/>
  </r>
  <r>
    <x v="1"/>
    <s v="Carbon 0N"/>
    <x v="1"/>
    <n v="8.5417219048995303"/>
    <x v="0"/>
    <x v="0"/>
  </r>
  <r>
    <x v="1"/>
    <s v="Carbon 0N"/>
    <x v="2"/>
    <n v="3509.3243002774502"/>
    <x v="0"/>
    <x v="0"/>
  </r>
  <r>
    <x v="1"/>
    <s v="Carbon 0N"/>
    <x v="3"/>
    <n v="1378.6864963002399"/>
    <x v="0"/>
    <x v="0"/>
  </r>
  <r>
    <x v="1"/>
    <s v="Carbon 112N"/>
    <x v="0"/>
    <n v="14.3870862447768"/>
    <x v="0"/>
    <x v="1"/>
  </r>
  <r>
    <x v="1"/>
    <s v="Carbon 112N"/>
    <x v="1"/>
    <n v="5.3497976737492197"/>
    <x v="0"/>
    <x v="1"/>
  </r>
  <r>
    <x v="1"/>
    <s v="Carbon 112N"/>
    <x v="2"/>
    <n v="2871.1599521680801"/>
    <x v="0"/>
    <x v="1"/>
  </r>
  <r>
    <x v="1"/>
    <s v="Carbon 112N"/>
    <x v="3"/>
    <n v="1302.66251194347"/>
    <x v="0"/>
    <x v="1"/>
  </r>
  <r>
    <x v="1"/>
    <s v="Carbon 336N"/>
    <x v="0"/>
    <n v="15.5613519437098"/>
    <x v="0"/>
    <x v="2"/>
  </r>
  <r>
    <x v="1"/>
    <s v="Carbon 336N"/>
    <x v="1"/>
    <n v="6.9398208320001098"/>
    <x v="0"/>
    <x v="2"/>
  </r>
  <r>
    <x v="1"/>
    <s v="Carbon 336N"/>
    <x v="2"/>
    <n v="2681.4193705841899"/>
    <x v="0"/>
    <x v="2"/>
  </r>
  <r>
    <x v="1"/>
    <s v="Carbon 336N"/>
    <x v="3"/>
    <n v="1312.0175462683301"/>
    <x v="0"/>
    <x v="2"/>
  </r>
  <r>
    <x v="1"/>
    <s v="Control 0N"/>
    <x v="0"/>
    <n v="16.362702857970799"/>
    <x v="1"/>
    <x v="0"/>
  </r>
  <r>
    <x v="1"/>
    <s v="Control 0N"/>
    <x v="1"/>
    <n v="7.4834760022196001"/>
    <x v="1"/>
    <x v="0"/>
  </r>
  <r>
    <x v="1"/>
    <s v="Control 0N"/>
    <x v="2"/>
    <n v="3221.0875812908298"/>
    <x v="1"/>
    <x v="0"/>
  </r>
  <r>
    <x v="1"/>
    <s v="Control 0N"/>
    <x v="3"/>
    <n v="1244.2041763243401"/>
    <x v="1"/>
    <x v="0"/>
  </r>
  <r>
    <x v="1"/>
    <s v="Control 112N"/>
    <x v="0"/>
    <n v="14.236682275647601"/>
    <x v="1"/>
    <x v="1"/>
  </r>
  <r>
    <x v="1"/>
    <s v="Control 112N"/>
    <x v="1"/>
    <n v="6.3450508226773596"/>
    <x v="1"/>
    <x v="1"/>
  </r>
  <r>
    <x v="1"/>
    <s v="Control 112N"/>
    <x v="2"/>
    <n v="2635.2866290942802"/>
    <x v="1"/>
    <x v="1"/>
  </r>
  <r>
    <x v="1"/>
    <s v="Control 112N"/>
    <x v="3"/>
    <n v="1250.1244691076699"/>
    <x v="1"/>
    <x v="1"/>
  </r>
  <r>
    <x v="1"/>
    <s v="Control 336N"/>
    <x v="0"/>
    <n v="13.975431889940699"/>
    <x v="1"/>
    <x v="2"/>
  </r>
  <r>
    <x v="1"/>
    <s v="Control 336N"/>
    <x v="1"/>
    <n v="7.5511221262554802"/>
    <x v="1"/>
    <x v="2"/>
  </r>
  <r>
    <x v="1"/>
    <s v="Control 336N"/>
    <x v="2"/>
    <n v="2680.4523355152701"/>
    <x v="1"/>
    <x v="2"/>
  </r>
  <r>
    <x v="1"/>
    <s v="Control 336N"/>
    <x v="3"/>
    <n v="1686.23391520977"/>
    <x v="1"/>
    <x v="2"/>
  </r>
  <r>
    <x v="1"/>
    <s v="Nitrogen 0N"/>
    <x v="0"/>
    <n v="17.3097448241944"/>
    <x v="2"/>
    <x v="0"/>
  </r>
  <r>
    <x v="1"/>
    <s v="Nitrogen 0N"/>
    <x v="1"/>
    <n v="5.9958721274609204"/>
    <x v="2"/>
    <x v="0"/>
  </r>
  <r>
    <x v="1"/>
    <s v="Nitrogen 0N"/>
    <x v="2"/>
    <n v="3218.1022377509998"/>
    <x v="2"/>
    <x v="0"/>
  </r>
  <r>
    <x v="1"/>
    <s v="Nitrogen 0N"/>
    <x v="3"/>
    <n v="1209.6180282708101"/>
    <x v="2"/>
    <x v="0"/>
  </r>
  <r>
    <x v="1"/>
    <s v="Nitrogen 112N"/>
    <x v="0"/>
    <n v="13.738744224255299"/>
    <x v="2"/>
    <x v="1"/>
  </r>
  <r>
    <x v="1"/>
    <s v="Nitrogen 112N"/>
    <x v="1"/>
    <n v="5.7659193772183297"/>
    <x v="2"/>
    <x v="1"/>
  </r>
  <r>
    <x v="1"/>
    <s v="Nitrogen 112N"/>
    <x v="2"/>
    <n v="2407.9637769380001"/>
    <x v="2"/>
    <x v="1"/>
  </r>
  <r>
    <x v="1"/>
    <s v="Nitrogen 112N"/>
    <x v="3"/>
    <n v="1270.7871239026099"/>
    <x v="2"/>
    <x v="1"/>
  </r>
  <r>
    <x v="1"/>
    <s v="Nitrogen 336N"/>
    <x v="0"/>
    <n v="14.0104127818494"/>
    <x v="2"/>
    <x v="2"/>
  </r>
  <r>
    <x v="1"/>
    <s v="Nitrogen 336N"/>
    <x v="1"/>
    <n v="8.1322193404100904"/>
    <x v="2"/>
    <x v="2"/>
  </r>
  <r>
    <x v="1"/>
    <s v="Nitrogen 336N"/>
    <x v="2"/>
    <n v="2428.29202123094"/>
    <x v="2"/>
    <x v="2"/>
  </r>
  <r>
    <x v="1"/>
    <s v="Nitrogen 336N"/>
    <x v="3"/>
    <n v="1533.7468157964299"/>
    <x v="2"/>
    <x v="2"/>
  </r>
  <r>
    <x v="0"/>
    <s v="Carbon 0N"/>
    <x v="4"/>
    <n v="2.1731555000000001E-3"/>
    <x v="0"/>
    <x v="0"/>
  </r>
  <r>
    <x v="0"/>
    <s v="Carbon 0N"/>
    <x v="5"/>
    <n v="4.4460374388918898E-3"/>
    <x v="0"/>
    <x v="0"/>
  </r>
  <r>
    <x v="0"/>
    <s v="Carbon 0N"/>
    <x v="6"/>
    <n v="-1.3890123350000001"/>
    <x v="0"/>
    <x v="0"/>
  </r>
  <r>
    <x v="0"/>
    <s v="Carbon 0N"/>
    <x v="7"/>
    <n v="3.77260950072607"/>
    <x v="0"/>
    <x v="0"/>
  </r>
  <r>
    <x v="0"/>
    <s v="Carbon 112N"/>
    <x v="4"/>
    <n v="2.2632235000000001E-2"/>
    <x v="0"/>
    <x v="1"/>
  </r>
  <r>
    <x v="0"/>
    <s v="Carbon 112N"/>
    <x v="5"/>
    <n v="4.4355284104635698E-2"/>
    <x v="0"/>
    <x v="1"/>
  </r>
  <r>
    <x v="0"/>
    <s v="Carbon 112N"/>
    <x v="6"/>
    <n v="2.7048939430000001"/>
    <x v="0"/>
    <x v="1"/>
  </r>
  <r>
    <x v="0"/>
    <s v="Carbon 112N"/>
    <x v="7"/>
    <n v="4.7904379254656897"/>
    <x v="0"/>
    <x v="1"/>
  </r>
  <r>
    <x v="0"/>
    <s v="Carbon 336N"/>
    <x v="4"/>
    <n v="8.0333822500000002E-3"/>
    <x v="0"/>
    <x v="2"/>
  </r>
  <r>
    <x v="0"/>
    <s v="Carbon 336N"/>
    <x v="5"/>
    <n v="1.63520599745413E-2"/>
    <x v="0"/>
    <x v="2"/>
  </r>
  <r>
    <x v="0"/>
    <s v="Carbon 336N"/>
    <x v="6"/>
    <n v="1.7498772570000001"/>
    <x v="0"/>
    <x v="2"/>
  </r>
  <r>
    <x v="0"/>
    <s v="Carbon 336N"/>
    <x v="7"/>
    <n v="2.8712060977915299"/>
    <x v="0"/>
    <x v="2"/>
  </r>
  <r>
    <x v="0"/>
    <s v="Control 0N"/>
    <x v="4"/>
    <n v="-6.4631749999999997E-5"/>
    <x v="1"/>
    <x v="0"/>
  </r>
  <r>
    <x v="0"/>
    <s v="Control 0N"/>
    <x v="5"/>
    <n v="3.67825079580295E-4"/>
    <x v="1"/>
    <x v="0"/>
  </r>
  <r>
    <x v="0"/>
    <s v="Control 0N"/>
    <x v="6"/>
    <n v="-3.0946296250000001E-2"/>
    <x v="1"/>
    <x v="0"/>
  </r>
  <r>
    <x v="0"/>
    <s v="Control 0N"/>
    <x v="7"/>
    <n v="0.55074683415534798"/>
    <x v="1"/>
    <x v="0"/>
  </r>
  <r>
    <x v="0"/>
    <s v="Control 112N"/>
    <x v="4"/>
    <n v="4.0616636499999997E-2"/>
    <x v="1"/>
    <x v="1"/>
  </r>
  <r>
    <x v="0"/>
    <s v="Control 112N"/>
    <x v="5"/>
    <n v="6.6865877673146806E-2"/>
    <x v="1"/>
    <x v="1"/>
  </r>
  <r>
    <x v="0"/>
    <s v="Control 112N"/>
    <x v="6"/>
    <n v="4.3071013462499996"/>
    <x v="1"/>
    <x v="1"/>
  </r>
  <r>
    <x v="0"/>
    <s v="Control 112N"/>
    <x v="7"/>
    <n v="6.0101068766974199"/>
    <x v="1"/>
    <x v="1"/>
  </r>
  <r>
    <x v="0"/>
    <s v="Control 336N"/>
    <x v="4"/>
    <n v="7.1167906000000003E-2"/>
    <x v="1"/>
    <x v="2"/>
  </r>
  <r>
    <x v="0"/>
    <s v="Control 336N"/>
    <x v="5"/>
    <n v="0.127958251494347"/>
    <x v="1"/>
    <x v="2"/>
  </r>
  <r>
    <x v="0"/>
    <s v="Control 336N"/>
    <x v="6"/>
    <n v="9.7802976282500005"/>
    <x v="1"/>
    <x v="2"/>
  </r>
  <r>
    <x v="0"/>
    <s v="Control 336N"/>
    <x v="7"/>
    <n v="17.4232605546717"/>
    <x v="1"/>
    <x v="2"/>
  </r>
  <r>
    <x v="0"/>
    <s v="Nitrogen 0N"/>
    <x v="4"/>
    <n v="7.0661400000000003E-3"/>
    <x v="2"/>
    <x v="0"/>
  </r>
  <r>
    <x v="0"/>
    <s v="Nitrogen 0N"/>
    <x v="5"/>
    <n v="1.3706729372556001E-2"/>
    <x v="2"/>
    <x v="0"/>
  </r>
  <r>
    <x v="0"/>
    <s v="Nitrogen 0N"/>
    <x v="6"/>
    <n v="2.7110776875"/>
    <x v="2"/>
    <x v="0"/>
  </r>
  <r>
    <x v="0"/>
    <s v="Nitrogen 0N"/>
    <x v="7"/>
    <n v="3.4478167648625"/>
    <x v="2"/>
    <x v="0"/>
  </r>
  <r>
    <x v="0"/>
    <s v="Nitrogen 112N"/>
    <x v="4"/>
    <n v="1.717569125E-2"/>
    <x v="2"/>
    <x v="1"/>
  </r>
  <r>
    <x v="0"/>
    <s v="Nitrogen 112N"/>
    <x v="5"/>
    <n v="3.4924296351428803E-2"/>
    <x v="2"/>
    <x v="1"/>
  </r>
  <r>
    <x v="0"/>
    <s v="Nitrogen 112N"/>
    <x v="6"/>
    <n v="2.8509685142499999"/>
    <x v="2"/>
    <x v="1"/>
  </r>
  <r>
    <x v="0"/>
    <s v="Nitrogen 112N"/>
    <x v="7"/>
    <n v="3.1816389579723201"/>
    <x v="2"/>
    <x v="1"/>
  </r>
  <r>
    <x v="0"/>
    <s v="Nitrogen 336N"/>
    <x v="4"/>
    <n v="2.9416630499999999E-2"/>
    <x v="2"/>
    <x v="2"/>
  </r>
  <r>
    <x v="0"/>
    <s v="Nitrogen 336N"/>
    <x v="5"/>
    <n v="5.9239656723061002E-2"/>
    <x v="2"/>
    <x v="2"/>
  </r>
  <r>
    <x v="0"/>
    <s v="Nitrogen 336N"/>
    <x v="6"/>
    <n v="2.8601406305000001"/>
    <x v="2"/>
    <x v="2"/>
  </r>
  <r>
    <x v="0"/>
    <s v="Nitrogen 336N"/>
    <x v="7"/>
    <n v="5.2675321464531599"/>
    <x v="2"/>
    <x v="2"/>
  </r>
  <r>
    <x v="1"/>
    <s v="Carbon 0N"/>
    <x v="4"/>
    <n v="1.0338901500000001E-2"/>
    <x v="0"/>
    <x v="0"/>
  </r>
  <r>
    <x v="1"/>
    <s v="Carbon 0N"/>
    <x v="5"/>
    <n v="2.8244233652263102E-2"/>
    <x v="0"/>
    <x v="0"/>
  </r>
  <r>
    <x v="1"/>
    <s v="Carbon 0N"/>
    <x v="6"/>
    <n v="1.4009636894999999"/>
    <x v="0"/>
    <x v="0"/>
  </r>
  <r>
    <x v="1"/>
    <s v="Carbon 0N"/>
    <x v="7"/>
    <n v="2.3756062909268199"/>
    <x v="0"/>
    <x v="0"/>
  </r>
  <r>
    <x v="1"/>
    <s v="Carbon 112N"/>
    <x v="4"/>
    <n v="-4.9000674999999999E-3"/>
    <x v="0"/>
    <x v="1"/>
  </r>
  <r>
    <x v="1"/>
    <s v="Carbon 112N"/>
    <x v="5"/>
    <n v="1.06562673981752E-2"/>
    <x v="0"/>
    <x v="1"/>
  </r>
  <r>
    <x v="1"/>
    <s v="Carbon 112N"/>
    <x v="6"/>
    <n v="0.27504842675000002"/>
    <x v="0"/>
    <x v="1"/>
  </r>
  <r>
    <x v="1"/>
    <s v="Carbon 112N"/>
    <x v="7"/>
    <n v="0.364475713455574"/>
    <x v="0"/>
    <x v="1"/>
  </r>
  <r>
    <x v="1"/>
    <s v="Carbon 336N"/>
    <x v="4"/>
    <n v="7.9112472749999996E-2"/>
    <x v="0"/>
    <x v="2"/>
  </r>
  <r>
    <x v="1"/>
    <s v="Carbon 336N"/>
    <x v="5"/>
    <n v="0.14225009528532001"/>
    <x v="0"/>
    <x v="2"/>
  </r>
  <r>
    <x v="1"/>
    <s v="Carbon 336N"/>
    <x v="6"/>
    <n v="20.435949806"/>
    <x v="0"/>
    <x v="2"/>
  </r>
  <r>
    <x v="1"/>
    <s v="Carbon 336N"/>
    <x v="7"/>
    <n v="32.217376633838299"/>
    <x v="0"/>
    <x v="2"/>
  </r>
  <r>
    <x v="1"/>
    <s v="Control 0N"/>
    <x v="4"/>
    <n v="1.7155021749999999E-2"/>
    <x v="1"/>
    <x v="0"/>
  </r>
  <r>
    <x v="1"/>
    <s v="Control 0N"/>
    <x v="5"/>
    <n v="2.96322342503391E-2"/>
    <x v="1"/>
    <x v="0"/>
  </r>
  <r>
    <x v="1"/>
    <s v="Control 0N"/>
    <x v="6"/>
    <n v="2.1397900024999998"/>
    <x v="1"/>
    <x v="0"/>
  </r>
  <r>
    <x v="1"/>
    <s v="Control 0N"/>
    <x v="7"/>
    <n v="3.4377668448292402"/>
    <x v="1"/>
    <x v="0"/>
  </r>
  <r>
    <x v="1"/>
    <s v="Control 112N"/>
    <x v="4"/>
    <n v="-1.0594705E-3"/>
    <x v="1"/>
    <x v="1"/>
  </r>
  <r>
    <x v="1"/>
    <s v="Control 112N"/>
    <x v="5"/>
    <n v="6.2580944732230602E-3"/>
    <x v="1"/>
    <x v="1"/>
  </r>
  <r>
    <x v="1"/>
    <s v="Control 112N"/>
    <x v="6"/>
    <n v="6.3813665449999997"/>
    <x v="1"/>
    <x v="1"/>
  </r>
  <r>
    <x v="1"/>
    <s v="Control 112N"/>
    <x v="7"/>
    <n v="12.900714773076499"/>
    <x v="1"/>
    <x v="1"/>
  </r>
  <r>
    <x v="1"/>
    <s v="Control 336N"/>
    <x v="4"/>
    <n v="0.15657578450000001"/>
    <x v="1"/>
    <x v="2"/>
  </r>
  <r>
    <x v="1"/>
    <s v="Control 336N"/>
    <x v="5"/>
    <n v="0.20827649179311"/>
    <x v="1"/>
    <x v="2"/>
  </r>
  <r>
    <x v="1"/>
    <s v="Control 336N"/>
    <x v="6"/>
    <n v="23.533555849500001"/>
    <x v="1"/>
    <x v="2"/>
  </r>
  <r>
    <x v="1"/>
    <s v="Control 336N"/>
    <x v="7"/>
    <n v="29.5913946640228"/>
    <x v="1"/>
    <x v="2"/>
  </r>
  <r>
    <x v="1"/>
    <s v="Nitrogen 0N"/>
    <x v="4"/>
    <n v="3.8558582500000001E-3"/>
    <x v="2"/>
    <x v="0"/>
  </r>
  <r>
    <x v="1"/>
    <s v="Nitrogen 0N"/>
    <x v="5"/>
    <n v="8.8820108602157E-3"/>
    <x v="2"/>
    <x v="0"/>
  </r>
  <r>
    <x v="1"/>
    <s v="Nitrogen 0N"/>
    <x v="6"/>
    <n v="3.2734411887500001"/>
    <x v="2"/>
    <x v="0"/>
  </r>
  <r>
    <x v="1"/>
    <s v="Nitrogen 0N"/>
    <x v="7"/>
    <n v="6.1936642715628398"/>
    <x v="2"/>
    <x v="0"/>
  </r>
  <r>
    <x v="1"/>
    <s v="Nitrogen 112N"/>
    <x v="4"/>
    <n v="-3.0871417499999999E-3"/>
    <x v="2"/>
    <x v="1"/>
  </r>
  <r>
    <x v="1"/>
    <s v="Nitrogen 112N"/>
    <x v="5"/>
    <n v="7.1562235310906096E-3"/>
    <x v="2"/>
    <x v="1"/>
  </r>
  <r>
    <x v="1"/>
    <s v="Nitrogen 112N"/>
    <x v="6"/>
    <n v="12.2007749505"/>
    <x v="2"/>
    <x v="1"/>
  </r>
  <r>
    <x v="1"/>
    <s v="Nitrogen 112N"/>
    <x v="7"/>
    <n v="24.283772473430801"/>
    <x v="2"/>
    <x v="1"/>
  </r>
  <r>
    <x v="1"/>
    <s v="Nitrogen 336N"/>
    <x v="4"/>
    <n v="0.13506367350000001"/>
    <x v="2"/>
    <x v="2"/>
  </r>
  <r>
    <x v="1"/>
    <s v="Nitrogen 336N"/>
    <x v="5"/>
    <n v="0.17372409974824099"/>
    <x v="2"/>
    <x v="2"/>
  </r>
  <r>
    <x v="1"/>
    <s v="Nitrogen 336N"/>
    <x v="6"/>
    <n v="21.994630419"/>
    <x v="2"/>
    <x v="2"/>
  </r>
  <r>
    <x v="1"/>
    <s v="Nitrogen 336N"/>
    <x v="7"/>
    <n v="34.120010025021202"/>
    <x v="2"/>
    <x v="2"/>
  </r>
  <r>
    <x v="0"/>
    <s v="Carbon 0N"/>
    <x v="8"/>
    <n v="-0.77985964479697401"/>
    <x v="0"/>
    <x v="0"/>
  </r>
  <r>
    <x v="0"/>
    <s v="Carbon 0N"/>
    <x v="9"/>
    <n v="1.17781998873865"/>
    <x v="0"/>
    <x v="0"/>
  </r>
  <r>
    <x v="0"/>
    <s v="Carbon 0N"/>
    <x v="10"/>
    <n v="5.7309797124635304"/>
    <x v="0"/>
    <x v="0"/>
  </r>
  <r>
    <x v="0"/>
    <s v="Carbon 0N"/>
    <x v="11"/>
    <n v="1.1763088215359201"/>
    <x v="0"/>
    <x v="0"/>
  </r>
  <r>
    <x v="0"/>
    <s v="Carbon 0N"/>
    <x v="12"/>
    <n v="-0.769565935026439"/>
    <x v="0"/>
    <x v="0"/>
  </r>
  <r>
    <x v="0"/>
    <s v="Carbon 0N"/>
    <x v="13"/>
    <n v="1.15900814050765"/>
    <x v="0"/>
    <x v="0"/>
  </r>
  <r>
    <x v="0"/>
    <s v="Carbon 0N"/>
    <x v="14"/>
    <n v="5.78170769331562"/>
    <x v="0"/>
    <x v="0"/>
  </r>
  <r>
    <x v="0"/>
    <s v="Carbon 0N"/>
    <x v="15"/>
    <n v="1.16212115272851"/>
    <x v="0"/>
    <x v="0"/>
  </r>
  <r>
    <x v="0"/>
    <s v="Carbon 0N"/>
    <x v="16"/>
    <n v="183.63374882996601"/>
    <x v="0"/>
    <x v="0"/>
  </r>
  <r>
    <x v="0"/>
    <s v="Carbon 0N"/>
    <x v="17"/>
    <n v="37.281189588788997"/>
    <x v="0"/>
    <x v="0"/>
  </r>
  <r>
    <x v="0"/>
    <s v="Carbon 0N"/>
    <x v="18"/>
    <n v="3.18412118562274"/>
    <x v="0"/>
    <x v="0"/>
  </r>
  <r>
    <x v="0"/>
    <s v="Carbon 0N"/>
    <x v="19"/>
    <n v="1.65351926611138"/>
    <x v="0"/>
    <x v="0"/>
  </r>
  <r>
    <x v="0"/>
    <s v="Carbon 112N"/>
    <x v="8"/>
    <n v="-0.57345801474812197"/>
    <x v="0"/>
    <x v="1"/>
  </r>
  <r>
    <x v="0"/>
    <s v="Carbon 112N"/>
    <x v="9"/>
    <n v="0.37719440341777799"/>
    <x v="0"/>
    <x v="1"/>
  </r>
  <r>
    <x v="0"/>
    <s v="Carbon 112N"/>
    <x v="10"/>
    <n v="4.3339265426846802"/>
    <x v="0"/>
    <x v="1"/>
  </r>
  <r>
    <x v="0"/>
    <s v="Carbon 112N"/>
    <x v="11"/>
    <n v="3.0552660284578401"/>
    <x v="0"/>
    <x v="1"/>
  </r>
  <r>
    <x v="0"/>
    <s v="Carbon 112N"/>
    <x v="12"/>
    <n v="-0.58574647591974305"/>
    <x v="0"/>
    <x v="1"/>
  </r>
  <r>
    <x v="0"/>
    <s v="Carbon 112N"/>
    <x v="13"/>
    <n v="0.51929593982190503"/>
    <x v="0"/>
    <x v="1"/>
  </r>
  <r>
    <x v="0"/>
    <s v="Carbon 112N"/>
    <x v="14"/>
    <n v="4.3262024041391296"/>
    <x v="0"/>
    <x v="1"/>
  </r>
  <r>
    <x v="0"/>
    <s v="Carbon 112N"/>
    <x v="15"/>
    <n v="3.05622910383837"/>
    <x v="0"/>
    <x v="1"/>
  </r>
  <r>
    <x v="0"/>
    <s v="Carbon 112N"/>
    <x v="16"/>
    <n v="150.243266875682"/>
    <x v="0"/>
    <x v="1"/>
  </r>
  <r>
    <x v="0"/>
    <s v="Carbon 112N"/>
    <x v="17"/>
    <n v="98.323327923257096"/>
    <x v="0"/>
    <x v="1"/>
  </r>
  <r>
    <x v="0"/>
    <s v="Carbon 112N"/>
    <x v="18"/>
    <n v="4.6579220391412202"/>
    <x v="0"/>
    <x v="1"/>
  </r>
  <r>
    <x v="0"/>
    <s v="Carbon 112N"/>
    <x v="19"/>
    <n v="1.33299098136786"/>
    <x v="0"/>
    <x v="1"/>
  </r>
  <r>
    <x v="0"/>
    <s v="Carbon 336N"/>
    <x v="8"/>
    <n v="-1.4437074234503899"/>
    <x v="0"/>
    <x v="2"/>
  </r>
  <r>
    <x v="0"/>
    <s v="Carbon 336N"/>
    <x v="9"/>
    <n v="0.38162197449499802"/>
    <x v="0"/>
    <x v="2"/>
  </r>
  <r>
    <x v="0"/>
    <s v="Carbon 336N"/>
    <x v="10"/>
    <n v="4.77912903463766"/>
    <x v="0"/>
    <x v="2"/>
  </r>
  <r>
    <x v="0"/>
    <s v="Carbon 336N"/>
    <x v="11"/>
    <n v="1.4951533507757"/>
    <x v="0"/>
    <x v="2"/>
  </r>
  <r>
    <x v="0"/>
    <s v="Carbon 336N"/>
    <x v="12"/>
    <n v="-1.5395921358029101"/>
    <x v="0"/>
    <x v="2"/>
  </r>
  <r>
    <x v="0"/>
    <s v="Carbon 336N"/>
    <x v="13"/>
    <n v="0.38868788685911598"/>
    <x v="0"/>
    <x v="2"/>
  </r>
  <r>
    <x v="0"/>
    <s v="Carbon 336N"/>
    <x v="14"/>
    <n v="4.9269989902584701"/>
    <x v="0"/>
    <x v="2"/>
  </r>
  <r>
    <x v="0"/>
    <s v="Carbon 336N"/>
    <x v="15"/>
    <n v="1.3371335597396701"/>
    <x v="0"/>
    <x v="2"/>
  </r>
  <r>
    <x v="0"/>
    <s v="Carbon 336N"/>
    <x v="16"/>
    <n v="195.372958002308"/>
    <x v="0"/>
    <x v="2"/>
  </r>
  <r>
    <x v="0"/>
    <s v="Carbon 336N"/>
    <x v="17"/>
    <n v="10.7616832355091"/>
    <x v="0"/>
    <x v="2"/>
  </r>
  <r>
    <x v="0"/>
    <s v="Carbon 336N"/>
    <x v="18"/>
    <n v="3.4412971842551801"/>
    <x v="0"/>
    <x v="2"/>
  </r>
  <r>
    <x v="0"/>
    <s v="Carbon 336N"/>
    <x v="19"/>
    <n v="1.2528609160673301"/>
    <x v="0"/>
    <x v="2"/>
  </r>
  <r>
    <x v="0"/>
    <s v="Control 0N"/>
    <x v="8"/>
    <n v="-0.84535582420510202"/>
    <x v="1"/>
    <x v="0"/>
  </r>
  <r>
    <x v="0"/>
    <s v="Control 0N"/>
    <x v="9"/>
    <n v="0.67762944538673997"/>
    <x v="1"/>
    <x v="0"/>
  </r>
  <r>
    <x v="0"/>
    <s v="Control 0N"/>
    <x v="10"/>
    <n v="6.4562697435421299"/>
    <x v="1"/>
    <x v="0"/>
  </r>
  <r>
    <x v="0"/>
    <s v="Control 0N"/>
    <x v="11"/>
    <n v="1.9197489884586001"/>
    <x v="1"/>
    <x v="0"/>
  </r>
  <r>
    <x v="0"/>
    <s v="Control 0N"/>
    <x v="12"/>
    <n v="-0.92183039449645698"/>
    <x v="1"/>
    <x v="0"/>
  </r>
  <r>
    <x v="0"/>
    <s v="Control 0N"/>
    <x v="13"/>
    <n v="0.75168642814709996"/>
    <x v="1"/>
    <x v="0"/>
  </r>
  <r>
    <x v="0"/>
    <s v="Control 0N"/>
    <x v="14"/>
    <n v="6.5165167859667203"/>
    <x v="1"/>
    <x v="0"/>
  </r>
  <r>
    <x v="0"/>
    <s v="Control 0N"/>
    <x v="15"/>
    <n v="2.0153520176266402"/>
    <x v="1"/>
    <x v="0"/>
  </r>
  <r>
    <x v="0"/>
    <s v="Control 0N"/>
    <x v="16"/>
    <n v="207.712654229924"/>
    <x v="1"/>
    <x v="0"/>
  </r>
  <r>
    <x v="0"/>
    <s v="Control 0N"/>
    <x v="17"/>
    <n v="63.763725580104001"/>
    <x v="1"/>
    <x v="0"/>
  </r>
  <r>
    <x v="0"/>
    <s v="Control 0N"/>
    <x v="18"/>
    <n v="3.5860202785313602"/>
    <x v="1"/>
    <x v="0"/>
  </r>
  <r>
    <x v="0"/>
    <s v="Control 0N"/>
    <x v="19"/>
    <n v="2.9090581932949502"/>
    <x v="1"/>
    <x v="0"/>
  </r>
  <r>
    <x v="0"/>
    <s v="Control 112N"/>
    <x v="8"/>
    <n v="-0.71639389039791301"/>
    <x v="1"/>
    <x v="1"/>
  </r>
  <r>
    <x v="0"/>
    <s v="Control 112N"/>
    <x v="9"/>
    <n v="0.35518684312988902"/>
    <x v="1"/>
    <x v="1"/>
  </r>
  <r>
    <x v="0"/>
    <s v="Control 112N"/>
    <x v="10"/>
    <n v="4.5198434034190598"/>
    <x v="1"/>
    <x v="1"/>
  </r>
  <r>
    <x v="0"/>
    <s v="Control 112N"/>
    <x v="11"/>
    <n v="3.1933621289455001"/>
    <x v="1"/>
    <x v="1"/>
  </r>
  <r>
    <x v="0"/>
    <s v="Control 112N"/>
    <x v="12"/>
    <n v="-0.65970529108702103"/>
    <x v="1"/>
    <x v="1"/>
  </r>
  <r>
    <x v="0"/>
    <s v="Control 112N"/>
    <x v="13"/>
    <n v="0.52708101973354404"/>
    <x v="1"/>
    <x v="1"/>
  </r>
  <r>
    <x v="0"/>
    <s v="Control 112N"/>
    <x v="14"/>
    <n v="4.5277080500894797"/>
    <x v="1"/>
    <x v="1"/>
  </r>
  <r>
    <x v="0"/>
    <s v="Control 112N"/>
    <x v="15"/>
    <n v="3.1863099439659499"/>
    <x v="1"/>
    <x v="1"/>
  </r>
  <r>
    <x v="0"/>
    <s v="Control 112N"/>
    <x v="16"/>
    <n v="155.180974559649"/>
    <x v="1"/>
    <x v="1"/>
  </r>
  <r>
    <x v="0"/>
    <s v="Control 112N"/>
    <x v="17"/>
    <n v="102.39922755777501"/>
    <x v="1"/>
    <x v="1"/>
  </r>
  <r>
    <x v="0"/>
    <s v="Control 112N"/>
    <x v="18"/>
    <n v="4.0881519666508099"/>
    <x v="1"/>
    <x v="1"/>
  </r>
  <r>
    <x v="0"/>
    <s v="Control 112N"/>
    <x v="19"/>
    <n v="2.00679270585715"/>
    <x v="1"/>
    <x v="1"/>
  </r>
  <r>
    <x v="0"/>
    <s v="Control 336N"/>
    <x v="8"/>
    <n v="-1.03183268066747"/>
    <x v="1"/>
    <x v="2"/>
  </r>
  <r>
    <x v="0"/>
    <s v="Control 336N"/>
    <x v="9"/>
    <n v="1.3760882231126501"/>
    <x v="1"/>
    <x v="2"/>
  </r>
  <r>
    <x v="0"/>
    <s v="Control 336N"/>
    <x v="10"/>
    <n v="5.86471323127404"/>
    <x v="1"/>
    <x v="2"/>
  </r>
  <r>
    <x v="0"/>
    <s v="Control 336N"/>
    <x v="11"/>
    <n v="1.8739411631418299"/>
    <x v="1"/>
    <x v="2"/>
  </r>
  <r>
    <x v="0"/>
    <s v="Control 336N"/>
    <x v="12"/>
    <n v="-1.26058822317873"/>
    <x v="1"/>
    <x v="2"/>
  </r>
  <r>
    <x v="0"/>
    <s v="Control 336N"/>
    <x v="13"/>
    <n v="1.25441571779381"/>
    <x v="1"/>
    <x v="2"/>
  </r>
  <r>
    <x v="0"/>
    <s v="Control 336N"/>
    <x v="14"/>
    <n v="5.8851173374813897"/>
    <x v="1"/>
    <x v="2"/>
  </r>
  <r>
    <x v="0"/>
    <s v="Control 336N"/>
    <x v="15"/>
    <n v="1.60720835586761"/>
    <x v="1"/>
    <x v="2"/>
  </r>
  <r>
    <x v="0"/>
    <s v="Control 336N"/>
    <x v="16"/>
    <n v="222.48882149698699"/>
    <x v="1"/>
    <x v="2"/>
  </r>
  <r>
    <x v="0"/>
    <s v="Control 336N"/>
    <x v="17"/>
    <n v="17.928368973877799"/>
    <x v="1"/>
    <x v="2"/>
  </r>
  <r>
    <x v="0"/>
    <s v="Control 336N"/>
    <x v="18"/>
    <n v="8.8108409202913798"/>
    <x v="1"/>
    <x v="2"/>
  </r>
  <r>
    <x v="0"/>
    <s v="Control 336N"/>
    <x v="19"/>
    <n v="10.5934286678342"/>
    <x v="1"/>
    <x v="2"/>
  </r>
  <r>
    <x v="0"/>
    <s v="Nitrogen 0N"/>
    <x v="8"/>
    <n v="0.60346985760819105"/>
    <x v="2"/>
    <x v="0"/>
  </r>
  <r>
    <x v="0"/>
    <s v="Nitrogen 0N"/>
    <x v="9"/>
    <n v="5.00228790416769"/>
    <x v="2"/>
    <x v="0"/>
  </r>
  <r>
    <x v="0"/>
    <s v="Nitrogen 0N"/>
    <x v="10"/>
    <n v="6.6887130858340598"/>
    <x v="2"/>
    <x v="0"/>
  </r>
  <r>
    <x v="0"/>
    <s v="Nitrogen 0N"/>
    <x v="11"/>
    <n v="1.7656412549451299"/>
    <x v="2"/>
    <x v="0"/>
  </r>
  <r>
    <x v="0"/>
    <s v="Nitrogen 0N"/>
    <x v="12"/>
    <n v="0.62737030171939501"/>
    <x v="2"/>
    <x v="0"/>
  </r>
  <r>
    <x v="0"/>
    <s v="Nitrogen 0N"/>
    <x v="13"/>
    <n v="5.0734167538211796"/>
    <x v="2"/>
    <x v="0"/>
  </r>
  <r>
    <x v="0"/>
    <s v="Nitrogen 0N"/>
    <x v="14"/>
    <n v="6.7823123243934402"/>
    <x v="2"/>
    <x v="0"/>
  </r>
  <r>
    <x v="0"/>
    <s v="Nitrogen 0N"/>
    <x v="15"/>
    <n v="1.77183916725199"/>
    <x v="2"/>
    <x v="0"/>
  </r>
  <r>
    <x v="0"/>
    <s v="Nitrogen 0N"/>
    <x v="16"/>
    <n v="227.27543349471199"/>
    <x v="2"/>
    <x v="0"/>
  </r>
  <r>
    <x v="0"/>
    <s v="Nitrogen 0N"/>
    <x v="17"/>
    <n v="58.1091094764583"/>
    <x v="2"/>
    <x v="0"/>
  </r>
  <r>
    <x v="0"/>
    <s v="Nitrogen 0N"/>
    <x v="18"/>
    <n v="3.4004946461527301"/>
    <x v="2"/>
    <x v="0"/>
  </r>
  <r>
    <x v="0"/>
    <s v="Nitrogen 0N"/>
    <x v="19"/>
    <n v="2.51498976451315"/>
    <x v="2"/>
    <x v="0"/>
  </r>
  <r>
    <x v="0"/>
    <s v="Nitrogen 112N"/>
    <x v="8"/>
    <n v="-0.52682731704654595"/>
    <x v="2"/>
    <x v="1"/>
  </r>
  <r>
    <x v="0"/>
    <s v="Nitrogen 112N"/>
    <x v="9"/>
    <n v="0.59652164396265495"/>
    <x v="2"/>
    <x v="1"/>
  </r>
  <r>
    <x v="0"/>
    <s v="Nitrogen 112N"/>
    <x v="10"/>
    <n v="5.7978308085849202"/>
    <x v="2"/>
    <x v="1"/>
  </r>
  <r>
    <x v="0"/>
    <s v="Nitrogen 112N"/>
    <x v="11"/>
    <n v="2.2934351431354298"/>
    <x v="2"/>
    <x v="1"/>
  </r>
  <r>
    <x v="0"/>
    <s v="Nitrogen 112N"/>
    <x v="12"/>
    <n v="-0.64316098756292495"/>
    <x v="2"/>
    <x v="1"/>
  </r>
  <r>
    <x v="0"/>
    <s v="Nitrogen 112N"/>
    <x v="13"/>
    <n v="0.58858699596774999"/>
    <x v="2"/>
    <x v="1"/>
  </r>
  <r>
    <x v="0"/>
    <s v="Nitrogen 112N"/>
    <x v="14"/>
    <n v="5.8330743347929204"/>
    <x v="2"/>
    <x v="1"/>
  </r>
  <r>
    <x v="0"/>
    <s v="Nitrogen 112N"/>
    <x v="15"/>
    <n v="2.16945725187108"/>
    <x v="2"/>
    <x v="1"/>
  </r>
  <r>
    <x v="0"/>
    <s v="Nitrogen 112N"/>
    <x v="16"/>
    <n v="209.56610722064499"/>
    <x v="2"/>
    <x v="1"/>
  </r>
  <r>
    <x v="0"/>
    <s v="Nitrogen 112N"/>
    <x v="17"/>
    <n v="59.297552847840599"/>
    <x v="2"/>
    <x v="1"/>
  </r>
  <r>
    <x v="0"/>
    <s v="Nitrogen 112N"/>
    <x v="18"/>
    <n v="5.7337920299276801"/>
    <x v="2"/>
    <x v="1"/>
  </r>
  <r>
    <x v="0"/>
    <s v="Nitrogen 112N"/>
    <x v="19"/>
    <n v="3.4202086737185402"/>
    <x v="2"/>
    <x v="1"/>
  </r>
  <r>
    <x v="0"/>
    <s v="Nitrogen 336N"/>
    <x v="8"/>
    <n v="-1.0774655493949501"/>
    <x v="2"/>
    <x v="2"/>
  </r>
  <r>
    <x v="0"/>
    <s v="Nitrogen 336N"/>
    <x v="9"/>
    <n v="0.70666384771091595"/>
    <x v="2"/>
    <x v="2"/>
  </r>
  <r>
    <x v="0"/>
    <s v="Nitrogen 336N"/>
    <x v="10"/>
    <n v="5.4526442017297398"/>
    <x v="2"/>
    <x v="2"/>
  </r>
  <r>
    <x v="0"/>
    <s v="Nitrogen 336N"/>
    <x v="11"/>
    <n v="2.5295442100789498"/>
    <x v="2"/>
    <x v="2"/>
  </r>
  <r>
    <x v="0"/>
    <s v="Nitrogen 336N"/>
    <x v="12"/>
    <n v="-1.16459120177914"/>
    <x v="2"/>
    <x v="2"/>
  </r>
  <r>
    <x v="0"/>
    <s v="Nitrogen 336N"/>
    <x v="13"/>
    <n v="0.67470987044759601"/>
    <x v="2"/>
    <x v="2"/>
  </r>
  <r>
    <x v="0"/>
    <s v="Nitrogen 336N"/>
    <x v="14"/>
    <n v="5.6216307882082202"/>
    <x v="2"/>
    <x v="2"/>
  </r>
  <r>
    <x v="0"/>
    <s v="Nitrogen 336N"/>
    <x v="15"/>
    <n v="2.3060747476522998"/>
    <x v="2"/>
    <x v="2"/>
  </r>
  <r>
    <x v="0"/>
    <s v="Nitrogen 336N"/>
    <x v="16"/>
    <n v="234.90745580591599"/>
    <x v="2"/>
    <x v="2"/>
  </r>
  <r>
    <x v="0"/>
    <s v="Nitrogen 336N"/>
    <x v="17"/>
    <n v="26.7155257803248"/>
    <x v="2"/>
    <x v="2"/>
  </r>
  <r>
    <x v="0"/>
    <s v="Nitrogen 336N"/>
    <x v="18"/>
    <n v="3.8365168864530399"/>
    <x v="2"/>
    <x v="2"/>
  </r>
  <r>
    <x v="0"/>
    <s v="Nitrogen 336N"/>
    <x v="19"/>
    <n v="2.4510887722938799"/>
    <x v="2"/>
    <x v="2"/>
  </r>
  <r>
    <x v="1"/>
    <s v="Carbon 0N"/>
    <x v="8"/>
    <n v="1.10353776374768"/>
    <x v="0"/>
    <x v="0"/>
  </r>
  <r>
    <x v="1"/>
    <s v="Carbon 0N"/>
    <x v="9"/>
    <n v="1.0885022951741301"/>
    <x v="0"/>
    <x v="0"/>
  </r>
  <r>
    <x v="1"/>
    <s v="Carbon 0N"/>
    <x v="10"/>
    <n v="3.7155051170208702"/>
    <x v="0"/>
    <x v="0"/>
  </r>
  <r>
    <x v="1"/>
    <s v="Carbon 0N"/>
    <x v="11"/>
    <n v="2.3839703430433099"/>
    <x v="0"/>
    <x v="0"/>
  </r>
  <r>
    <x v="1"/>
    <s v="Carbon 0N"/>
    <x v="12"/>
    <n v="1.08161536316403"/>
    <x v="0"/>
    <x v="0"/>
  </r>
  <r>
    <x v="1"/>
    <s v="Carbon 0N"/>
    <x v="13"/>
    <n v="1.0805233967311201"/>
    <x v="0"/>
    <x v="0"/>
  </r>
  <r>
    <x v="1"/>
    <s v="Carbon 0N"/>
    <x v="14"/>
    <n v="3.85294204248095"/>
    <x v="0"/>
    <x v="0"/>
  </r>
  <r>
    <x v="1"/>
    <s v="Carbon 0N"/>
    <x v="15"/>
    <n v="2.5764372287898101"/>
    <x v="0"/>
    <x v="0"/>
  </r>
  <r>
    <x v="1"/>
    <s v="Carbon 0N"/>
    <x v="16"/>
    <n v="123.870666357753"/>
    <x v="0"/>
    <x v="0"/>
  </r>
  <r>
    <x v="1"/>
    <s v="Carbon 0N"/>
    <x v="17"/>
    <n v="80.464510514896205"/>
    <x v="0"/>
    <x v="0"/>
  </r>
  <r>
    <x v="1"/>
    <s v="Carbon 0N"/>
    <x v="18"/>
    <n v="4.0248092997084699"/>
    <x v="0"/>
    <x v="0"/>
  </r>
  <r>
    <x v="1"/>
    <s v="Carbon 0N"/>
    <x v="19"/>
    <n v="4.0400090129098798"/>
    <x v="0"/>
    <x v="0"/>
  </r>
  <r>
    <x v="1"/>
    <s v="Carbon 112N"/>
    <x v="8"/>
    <n v="0.560019724291558"/>
    <x v="0"/>
    <x v="1"/>
  </r>
  <r>
    <x v="1"/>
    <s v="Carbon 112N"/>
    <x v="9"/>
    <n v="1.84257798886333"/>
    <x v="0"/>
    <x v="1"/>
  </r>
  <r>
    <x v="1"/>
    <s v="Carbon 112N"/>
    <x v="10"/>
    <n v="4.1388123249569304"/>
    <x v="0"/>
    <x v="1"/>
  </r>
  <r>
    <x v="1"/>
    <s v="Carbon 112N"/>
    <x v="11"/>
    <n v="4.1401467631993203"/>
    <x v="0"/>
    <x v="1"/>
  </r>
  <r>
    <x v="1"/>
    <s v="Carbon 112N"/>
    <x v="12"/>
    <n v="0.57023585707572599"/>
    <x v="0"/>
    <x v="1"/>
  </r>
  <r>
    <x v="1"/>
    <s v="Carbon 112N"/>
    <x v="13"/>
    <n v="1.84603003564237"/>
    <x v="0"/>
    <x v="1"/>
  </r>
  <r>
    <x v="1"/>
    <s v="Carbon 112N"/>
    <x v="14"/>
    <n v="4.3243187756068"/>
    <x v="0"/>
    <x v="1"/>
  </r>
  <r>
    <x v="1"/>
    <s v="Carbon 112N"/>
    <x v="15"/>
    <n v="4.2476479619255398"/>
    <x v="0"/>
    <x v="1"/>
  </r>
  <r>
    <x v="1"/>
    <s v="Carbon 112N"/>
    <x v="16"/>
    <n v="183.78176601349799"/>
    <x v="0"/>
    <x v="1"/>
  </r>
  <r>
    <x v="1"/>
    <s v="Carbon 112N"/>
    <x v="17"/>
    <n v="124.477964260471"/>
    <x v="0"/>
    <x v="1"/>
  </r>
  <r>
    <x v="1"/>
    <s v="Carbon 112N"/>
    <x v="18"/>
    <n v="2.1449561175573799"/>
    <x v="0"/>
    <x v="1"/>
  </r>
  <r>
    <x v="1"/>
    <s v="Carbon 112N"/>
    <x v="19"/>
    <n v="0.47101328911566198"/>
    <x v="0"/>
    <x v="1"/>
  </r>
  <r>
    <x v="1"/>
    <s v="Carbon 336N"/>
    <x v="8"/>
    <n v="-0.61154502021307999"/>
    <x v="0"/>
    <x v="2"/>
  </r>
  <r>
    <x v="1"/>
    <s v="Carbon 336N"/>
    <x v="9"/>
    <n v="2.3227654092527299"/>
    <x v="0"/>
    <x v="2"/>
  </r>
  <r>
    <x v="1"/>
    <s v="Carbon 336N"/>
    <x v="10"/>
    <n v="3.3357678207841999"/>
    <x v="0"/>
    <x v="2"/>
  </r>
  <r>
    <x v="1"/>
    <s v="Carbon 336N"/>
    <x v="11"/>
    <n v="4.6197011492580202"/>
    <x v="0"/>
    <x v="2"/>
  </r>
  <r>
    <x v="1"/>
    <s v="Carbon 336N"/>
    <x v="12"/>
    <n v="-0.69552881839204705"/>
    <x v="0"/>
    <x v="2"/>
  </r>
  <r>
    <x v="1"/>
    <s v="Carbon 336N"/>
    <x v="13"/>
    <n v="2.39793098378333"/>
    <x v="0"/>
    <x v="2"/>
  </r>
  <r>
    <x v="1"/>
    <s v="Carbon 336N"/>
    <x v="14"/>
    <n v="3.4669695941856999"/>
    <x v="0"/>
    <x v="2"/>
  </r>
  <r>
    <x v="1"/>
    <s v="Carbon 336N"/>
    <x v="15"/>
    <n v="4.77447000114456"/>
    <x v="0"/>
    <x v="2"/>
  </r>
  <r>
    <x v="1"/>
    <s v="Carbon 336N"/>
    <x v="16"/>
    <n v="156.61838717841499"/>
    <x v="0"/>
    <x v="2"/>
  </r>
  <r>
    <x v="1"/>
    <s v="Carbon 336N"/>
    <x v="17"/>
    <n v="153.541523568706"/>
    <x v="0"/>
    <x v="2"/>
  </r>
  <r>
    <x v="1"/>
    <s v="Carbon 336N"/>
    <x v="18"/>
    <n v="3.4870163849145599"/>
    <x v="0"/>
    <x v="2"/>
  </r>
  <r>
    <x v="1"/>
    <s v="Carbon 336N"/>
    <x v="19"/>
    <n v="3.9582386699308598"/>
    <x v="0"/>
    <x v="2"/>
  </r>
  <r>
    <x v="1"/>
    <s v="Control 0N"/>
    <x v="8"/>
    <n v="1.14860671443762"/>
    <x v="1"/>
    <x v="0"/>
  </r>
  <r>
    <x v="1"/>
    <s v="Control 0N"/>
    <x v="9"/>
    <n v="1.1600761724298101"/>
    <x v="1"/>
    <x v="0"/>
  </r>
  <r>
    <x v="1"/>
    <s v="Control 0N"/>
    <x v="10"/>
    <n v="4.2482850375541803"/>
    <x v="1"/>
    <x v="0"/>
  </r>
  <r>
    <x v="1"/>
    <s v="Control 0N"/>
    <x v="11"/>
    <n v="2.7679275566703501"/>
    <x v="1"/>
    <x v="0"/>
  </r>
  <r>
    <x v="1"/>
    <s v="Control 0N"/>
    <x v="12"/>
    <n v="1.1756831144048201"/>
    <x v="1"/>
    <x v="0"/>
  </r>
  <r>
    <x v="1"/>
    <s v="Control 0N"/>
    <x v="13"/>
    <n v="1.09423179160858"/>
    <x v="1"/>
    <x v="0"/>
  </r>
  <r>
    <x v="1"/>
    <s v="Control 0N"/>
    <x v="14"/>
    <n v="4.4271374769341501"/>
    <x v="1"/>
    <x v="0"/>
  </r>
  <r>
    <x v="1"/>
    <s v="Control 0N"/>
    <x v="15"/>
    <n v="2.9206673994491599"/>
    <x v="1"/>
    <x v="0"/>
  </r>
  <r>
    <x v="1"/>
    <s v="Control 0N"/>
    <x v="16"/>
    <n v="142.15561343873799"/>
    <x v="1"/>
    <x v="0"/>
  </r>
  <r>
    <x v="1"/>
    <s v="Control 0N"/>
    <x v="17"/>
    <n v="92.145129901358999"/>
    <x v="1"/>
    <x v="0"/>
  </r>
  <r>
    <x v="1"/>
    <s v="Control 0N"/>
    <x v="18"/>
    <n v="2.9258537653144998"/>
    <x v="1"/>
    <x v="0"/>
  </r>
  <r>
    <x v="1"/>
    <s v="Control 0N"/>
    <x v="19"/>
    <n v="3.39186789545957"/>
    <x v="1"/>
    <x v="0"/>
  </r>
  <r>
    <x v="1"/>
    <s v="Control 112N"/>
    <x v="8"/>
    <n v="7.1712252377842706E-2"/>
    <x v="1"/>
    <x v="1"/>
  </r>
  <r>
    <x v="1"/>
    <s v="Control 112N"/>
    <x v="9"/>
    <n v="1.6735375364521099"/>
    <x v="1"/>
    <x v="1"/>
  </r>
  <r>
    <x v="1"/>
    <s v="Control 112N"/>
    <x v="10"/>
    <n v="5.0632676352323696"/>
    <x v="1"/>
    <x v="1"/>
  </r>
  <r>
    <x v="1"/>
    <s v="Control 112N"/>
    <x v="11"/>
    <n v="4.2080739730786396"/>
    <x v="1"/>
    <x v="1"/>
  </r>
  <r>
    <x v="1"/>
    <s v="Control 112N"/>
    <x v="12"/>
    <n v="4.8533035825569899E-2"/>
    <x v="1"/>
    <x v="1"/>
  </r>
  <r>
    <x v="1"/>
    <s v="Control 112N"/>
    <x v="13"/>
    <n v="1.6996333687521801"/>
    <x v="1"/>
    <x v="1"/>
  </r>
  <r>
    <x v="1"/>
    <s v="Control 112N"/>
    <x v="14"/>
    <n v="5.2156741049282598"/>
    <x v="1"/>
    <x v="1"/>
  </r>
  <r>
    <x v="1"/>
    <s v="Control 112N"/>
    <x v="15"/>
    <n v="4.2984599100436496"/>
    <x v="1"/>
    <x v="1"/>
  </r>
  <r>
    <x v="1"/>
    <s v="Control 112N"/>
    <x v="16"/>
    <n v="196.17594350570999"/>
    <x v="1"/>
    <x v="1"/>
  </r>
  <r>
    <x v="1"/>
    <s v="Control 112N"/>
    <x v="17"/>
    <n v="131.39830165676699"/>
    <x v="1"/>
    <x v="1"/>
  </r>
  <r>
    <x v="1"/>
    <s v="Control 112N"/>
    <x v="18"/>
    <n v="2.0294634279832899"/>
    <x v="1"/>
    <x v="1"/>
  </r>
  <r>
    <x v="1"/>
    <s v="Control 112N"/>
    <x v="19"/>
    <n v="0.834810855067322"/>
    <x v="1"/>
    <x v="1"/>
  </r>
  <r>
    <x v="1"/>
    <s v="Control 336N"/>
    <x v="8"/>
    <n v="-0.164832955833942"/>
    <x v="1"/>
    <x v="2"/>
  </r>
  <r>
    <x v="1"/>
    <s v="Control 336N"/>
    <x v="9"/>
    <n v="1.88374418089216"/>
    <x v="1"/>
    <x v="2"/>
  </r>
  <r>
    <x v="1"/>
    <s v="Control 336N"/>
    <x v="10"/>
    <n v="3.60423379558988"/>
    <x v="1"/>
    <x v="2"/>
  </r>
  <r>
    <x v="1"/>
    <s v="Control 336N"/>
    <x v="11"/>
    <n v="3.5916906604033501"/>
    <x v="1"/>
    <x v="2"/>
  </r>
  <r>
    <x v="1"/>
    <s v="Control 336N"/>
    <x v="12"/>
    <n v="-0.26639064622335001"/>
    <x v="1"/>
    <x v="2"/>
  </r>
  <r>
    <x v="1"/>
    <s v="Control 336N"/>
    <x v="13"/>
    <n v="2.0119684902107999"/>
    <x v="1"/>
    <x v="2"/>
  </r>
  <r>
    <x v="1"/>
    <s v="Control 336N"/>
    <x v="14"/>
    <n v="3.7269975819141901"/>
    <x v="1"/>
    <x v="2"/>
  </r>
  <r>
    <x v="1"/>
    <s v="Control 336N"/>
    <x v="15"/>
    <n v="3.69090760372579"/>
    <x v="1"/>
    <x v="2"/>
  </r>
  <r>
    <x v="1"/>
    <s v="Control 336N"/>
    <x v="16"/>
    <n v="172.71144058204601"/>
    <x v="1"/>
    <x v="2"/>
  </r>
  <r>
    <x v="1"/>
    <s v="Control 336N"/>
    <x v="17"/>
    <n v="120.369527695599"/>
    <x v="1"/>
    <x v="2"/>
  </r>
  <r>
    <x v="1"/>
    <s v="Control 336N"/>
    <x v="18"/>
    <n v="4.9191813079706899"/>
    <x v="1"/>
    <x v="2"/>
  </r>
  <r>
    <x v="1"/>
    <s v="Control 336N"/>
    <x v="19"/>
    <n v="4.8471630325016397"/>
    <x v="1"/>
    <x v="2"/>
  </r>
  <r>
    <x v="1"/>
    <s v="Nitrogen 0N"/>
    <x v="8"/>
    <n v="4.1107546771381003"/>
    <x v="2"/>
    <x v="0"/>
  </r>
  <r>
    <x v="1"/>
    <s v="Nitrogen 0N"/>
    <x v="9"/>
    <n v="4.6182415388027502"/>
    <x v="2"/>
    <x v="0"/>
  </r>
  <r>
    <x v="1"/>
    <s v="Nitrogen 0N"/>
    <x v="10"/>
    <n v="7.8976421256259099"/>
    <x v="2"/>
    <x v="0"/>
  </r>
  <r>
    <x v="1"/>
    <s v="Nitrogen 0N"/>
    <x v="11"/>
    <n v="7.4259461529458504"/>
    <x v="2"/>
    <x v="0"/>
  </r>
  <r>
    <x v="1"/>
    <s v="Nitrogen 0N"/>
    <x v="12"/>
    <n v="4.0914397172446098"/>
    <x v="2"/>
    <x v="0"/>
  </r>
  <r>
    <x v="1"/>
    <s v="Nitrogen 0N"/>
    <x v="13"/>
    <n v="4.6109439704967299"/>
    <x v="2"/>
    <x v="0"/>
  </r>
  <r>
    <x v="1"/>
    <s v="Nitrogen 0N"/>
    <x v="14"/>
    <n v="8.1740867961117107"/>
    <x v="2"/>
    <x v="0"/>
  </r>
  <r>
    <x v="1"/>
    <s v="Nitrogen 0N"/>
    <x v="15"/>
    <n v="7.4915600803664599"/>
    <x v="2"/>
    <x v="0"/>
  </r>
  <r>
    <x v="1"/>
    <s v="Nitrogen 0N"/>
    <x v="16"/>
    <n v="275.027789955424"/>
    <x v="2"/>
    <x v="0"/>
  </r>
  <r>
    <x v="1"/>
    <s v="Nitrogen 0N"/>
    <x v="17"/>
    <n v="233.21331270287499"/>
    <x v="2"/>
    <x v="0"/>
  </r>
  <r>
    <x v="1"/>
    <s v="Nitrogen 0N"/>
    <x v="18"/>
    <n v="2.70987674999791"/>
    <x v="2"/>
    <x v="0"/>
  </r>
  <r>
    <x v="1"/>
    <s v="Nitrogen 0N"/>
    <x v="19"/>
    <n v="1.26854435492856"/>
    <x v="2"/>
    <x v="0"/>
  </r>
  <r>
    <x v="1"/>
    <s v="Nitrogen 112N"/>
    <x v="8"/>
    <n v="-0.53924069820855203"/>
    <x v="2"/>
    <x v="1"/>
  </r>
  <r>
    <x v="1"/>
    <s v="Nitrogen 112N"/>
    <x v="9"/>
    <n v="3.1283998370413402"/>
    <x v="2"/>
    <x v="1"/>
  </r>
  <r>
    <x v="1"/>
    <s v="Nitrogen 112N"/>
    <x v="10"/>
    <n v="4.7784126758601904"/>
    <x v="2"/>
    <x v="1"/>
  </r>
  <r>
    <x v="1"/>
    <s v="Nitrogen 112N"/>
    <x v="11"/>
    <n v="4.6083483959076501"/>
    <x v="2"/>
    <x v="1"/>
  </r>
  <r>
    <x v="1"/>
    <s v="Nitrogen 112N"/>
    <x v="12"/>
    <n v="-0.55200647515322498"/>
    <x v="2"/>
    <x v="1"/>
  </r>
  <r>
    <x v="1"/>
    <s v="Nitrogen 112N"/>
    <x v="13"/>
    <n v="3.14683583011211"/>
    <x v="2"/>
    <x v="1"/>
  </r>
  <r>
    <x v="1"/>
    <s v="Nitrogen 112N"/>
    <x v="14"/>
    <n v="4.9897641616980302"/>
    <x v="2"/>
    <x v="1"/>
  </r>
  <r>
    <x v="1"/>
    <s v="Nitrogen 112N"/>
    <x v="15"/>
    <n v="4.6425263920391897"/>
    <x v="2"/>
    <x v="1"/>
  </r>
  <r>
    <x v="1"/>
    <s v="Nitrogen 112N"/>
    <x v="16"/>
    <n v="216.74922689969901"/>
    <x v="2"/>
    <x v="1"/>
  </r>
  <r>
    <x v="1"/>
    <s v="Nitrogen 112N"/>
    <x v="17"/>
    <n v="143.55423495733501"/>
    <x v="2"/>
    <x v="1"/>
  </r>
  <r>
    <x v="1"/>
    <s v="Nitrogen 112N"/>
    <x v="18"/>
    <n v="1.5411034051405299"/>
    <x v="2"/>
    <x v="1"/>
  </r>
  <r>
    <x v="1"/>
    <s v="Nitrogen 112N"/>
    <x v="19"/>
    <n v="0.80428890414880305"/>
    <x v="2"/>
    <x v="1"/>
  </r>
  <r>
    <x v="1"/>
    <s v="Nitrogen 336N"/>
    <x v="8"/>
    <n v="2.1713116169060499E-2"/>
    <x v="2"/>
    <x v="2"/>
  </r>
  <r>
    <x v="1"/>
    <s v="Nitrogen 336N"/>
    <x v="9"/>
    <n v="2.4879964894426601"/>
    <x v="2"/>
    <x v="2"/>
  </r>
  <r>
    <x v="1"/>
    <s v="Nitrogen 336N"/>
    <x v="10"/>
    <n v="4.1752038701694802"/>
    <x v="2"/>
    <x v="2"/>
  </r>
  <r>
    <x v="1"/>
    <s v="Nitrogen 336N"/>
    <x v="11"/>
    <n v="2.6577232176986598"/>
    <x v="2"/>
    <x v="2"/>
  </r>
  <r>
    <x v="1"/>
    <s v="Nitrogen 336N"/>
    <x v="12"/>
    <n v="-3.8726786602732502E-2"/>
    <x v="2"/>
    <x v="2"/>
  </r>
  <r>
    <x v="1"/>
    <s v="Nitrogen 336N"/>
    <x v="13"/>
    <n v="2.5420158119876901"/>
    <x v="2"/>
    <x v="2"/>
  </r>
  <r>
    <x v="1"/>
    <s v="Nitrogen 336N"/>
    <x v="14"/>
    <n v="4.41470458131879"/>
    <x v="2"/>
    <x v="2"/>
  </r>
  <r>
    <x v="1"/>
    <s v="Nitrogen 336N"/>
    <x v="15"/>
    <n v="2.5804601553471098"/>
    <x v="2"/>
    <x v="2"/>
  </r>
  <r>
    <x v="1"/>
    <s v="Nitrogen 336N"/>
    <x v="16"/>
    <n v="229.34510377132699"/>
    <x v="2"/>
    <x v="2"/>
  </r>
  <r>
    <x v="1"/>
    <s v="Nitrogen 336N"/>
    <x v="17"/>
    <n v="106.276633637822"/>
    <x v="2"/>
    <x v="2"/>
  </r>
  <r>
    <x v="1"/>
    <s v="Nitrogen 336N"/>
    <x v="18"/>
    <n v="3.0654540735570599"/>
    <x v="2"/>
    <x v="2"/>
  </r>
  <r>
    <x v="1"/>
    <s v="Nitrogen 336N"/>
    <x v="19"/>
    <n v="3.0498160803104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230DD9-D7D7-4111-B93B-2025FD24179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5" firstHeaderRow="1" firstDataRow="2" firstDataCol="1"/>
  <pivotFields count="4">
    <pivotField axis="axisRow" showAll="0">
      <items count="2"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21">
        <item h="1" x="0"/>
        <item h="1" x="1"/>
        <item x="2"/>
        <item h="1" x="3"/>
        <item x="6"/>
        <item h="1" x="7"/>
        <item h="1" x="4"/>
        <item h="1" x="5"/>
        <item h="1" x="10"/>
        <item h="1" x="11"/>
        <item h="1" x="8"/>
        <item h="1" x="9"/>
        <item h="1" x="14"/>
        <item h="1" x="15"/>
        <item h="1" x="12"/>
        <item h="1" x="13"/>
        <item h="1" x="18"/>
        <item h="1" x="19"/>
        <item h="1" x="16"/>
        <item h="1" x="17"/>
        <item t="default"/>
      </items>
    </pivotField>
    <pivotField dataField="1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2"/>
  </colFields>
  <colItems count="3">
    <i>
      <x v="2"/>
    </i>
    <i>
      <x v="4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7D968A-E6A1-4447-8034-02F7724864D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14" firstHeaderRow="1" firstDataRow="3" firstDataCol="1"/>
  <pivotFields count="6">
    <pivotField axis="axisRow" showAll="0">
      <items count="3">
        <item x="0"/>
        <item x="1"/>
        <item t="default"/>
      </items>
    </pivotField>
    <pivotField showAll="0"/>
    <pivotField axis="axisCol" showAll="0">
      <items count="21">
        <item h="1" x="0"/>
        <item h="1" x="1"/>
        <item x="2"/>
        <item h="1" x="3"/>
        <item x="6"/>
        <item h="1" x="7"/>
        <item h="1" x="4"/>
        <item h="1" x="5"/>
        <item h="1" x="10"/>
        <item h="1" x="11"/>
        <item h="1" x="8"/>
        <item h="1" x="9"/>
        <item h="1" x="14"/>
        <item h="1" x="15"/>
        <item h="1" x="12"/>
        <item h="1" x="13"/>
        <item x="18"/>
        <item h="1" x="19"/>
        <item x="16"/>
        <item h="1" x="17"/>
        <item t="default"/>
      </items>
    </pivotField>
    <pivotField dataField="1" showAll="0"/>
    <pivotField axis="axisCol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0"/>
    <field x="5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2">
    <field x="2"/>
    <field x="4"/>
  </colFields>
  <colItems count="17">
    <i>
      <x v="2"/>
      <x/>
    </i>
    <i r="1">
      <x v="1"/>
    </i>
    <i r="1">
      <x v="2"/>
    </i>
    <i t="default">
      <x v="2"/>
    </i>
    <i>
      <x v="4"/>
      <x/>
    </i>
    <i r="1">
      <x v="1"/>
    </i>
    <i r="1">
      <x v="2"/>
    </i>
    <i t="default">
      <x v="4"/>
    </i>
    <i>
      <x v="16"/>
      <x/>
    </i>
    <i r="1">
      <x v="1"/>
    </i>
    <i r="1">
      <x v="2"/>
    </i>
    <i t="default">
      <x v="16"/>
    </i>
    <i>
      <x v="18"/>
      <x/>
    </i>
    <i r="1">
      <x v="1"/>
    </i>
    <i r="1">
      <x v="2"/>
    </i>
    <i t="default">
      <x v="18"/>
    </i>
    <i t="grand">
      <x/>
    </i>
  </colItems>
  <dataFields count="1">
    <dataField name="Sum of Value" fld="3" baseField="0" baseItem="0"/>
  </dataFields>
  <formats count="2">
    <format dxfId="1">
      <pivotArea collapsedLevelsAreSubtotals="1" fieldPosition="0">
        <references count="2">
          <reference field="0" count="1" selected="0">
            <x v="0"/>
          </reference>
          <reference field="5" count="0"/>
        </references>
      </pivotArea>
    </format>
    <format dxfId="0">
      <pivotArea collapsedLevelsAreSubtotals="1" fieldPosition="0">
        <references count="2">
          <reference field="0" count="1" selected="0">
            <x v="1"/>
          </reference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6404C5-F7C3-4205-98E1-134C834AEBDA}" name="Table3" displayName="Table3" ref="A1:F361" totalsRowShown="0">
  <autoFilter ref="A1:F361" xr:uid="{266404C5-F7C3-4205-98E1-134C834AEBDA}"/>
  <tableColumns count="6">
    <tableColumn id="1" xr3:uid="{47E20683-A3C0-4C72-ACF1-876823A51680}" name="Crop"/>
    <tableColumn id="2" xr3:uid="{75662559-847A-4CBD-8A54-5BF3D94FFDE0}" name="Level"/>
    <tableColumn id="3" xr3:uid="{104EBDB3-70C6-4CDA-B7A7-437787BF2C92}" name="Name"/>
    <tableColumn id="4" xr3:uid="{05C392AD-C719-4FA6-8DB4-A506FBE9EFB3}" name="Value"/>
    <tableColumn id="7" xr3:uid="{10C5E451-D738-43B7-B53C-3978772D7608}" name="Level2"/>
    <tableColumn id="8" xr3:uid="{34684CE1-0BAD-42EC-A4B0-410DF8050C2A}" name="Level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FE6C73-7016-43D4-BC3D-A8D45CAC1F7B}" name="Table2" displayName="Table2" ref="A1:D181" totalsRowShown="0">
  <autoFilter ref="A1:D181" xr:uid="{06BA618A-3B4A-4617-91EA-CCC90B31AF97}"/>
  <tableColumns count="4">
    <tableColumn id="1" xr3:uid="{0332BF60-9AE8-4ACA-9776-B7B0AA7017B8}" name="Crop"/>
    <tableColumn id="2" xr3:uid="{EA776C97-C374-4BC6-8FBB-2B1E4AA07FBB}" name="Level"/>
    <tableColumn id="3" xr3:uid="{5BF24DBB-8A95-4DCE-ABB5-0FA1CADDC509}" name="Name"/>
    <tableColumn id="4" xr3:uid="{5571A2DC-11DD-4BE4-A422-A46B8F5AA983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7A3D1-7837-48B2-B62E-4719FEC6CA3E}" name="Table1" displayName="Table1" ref="A1:D181" totalsRowShown="0">
  <autoFilter ref="A1:D181" xr:uid="{CE0655D0-F6F7-4CFC-B891-1ED3AC995243}"/>
  <tableColumns count="4">
    <tableColumn id="1" xr3:uid="{14307713-336B-4BD5-9499-CF214598E069}" name="Crop"/>
    <tableColumn id="2" xr3:uid="{FD757FD9-CB61-4CF2-892D-8582961C49E9}" name="Level"/>
    <tableColumn id="3" xr3:uid="{CAD2A166-2431-4FE4-AD2C-BF7E1E484716}" name="Name"/>
    <tableColumn id="4" xr3:uid="{25D6D222-4769-4421-BAC0-C1FE46F3A1B8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9B1CB-66C7-445B-9102-1A939792EF1D}">
  <dimension ref="A1:F361"/>
  <sheetViews>
    <sheetView topLeftCell="A2" workbookViewId="0">
      <selection activeCell="C30" sqref="A2:F361"/>
    </sheetView>
  </sheetViews>
  <sheetFormatPr defaultRowHeight="15" x14ac:dyDescent="0.25"/>
  <cols>
    <col min="1" max="1" width="11" bestFit="1" customWidth="1"/>
    <col min="2" max="2" width="13.85546875" bestFit="1" customWidth="1"/>
    <col min="3" max="3" width="25.7109375" bestFit="1" customWidth="1"/>
    <col min="4" max="4" width="12.7109375" bestFit="1" customWidth="1"/>
  </cols>
  <sheetData>
    <row r="1" spans="1:6" x14ac:dyDescent="0.25">
      <c r="A1" t="s">
        <v>0</v>
      </c>
      <c r="B1" t="s">
        <v>35</v>
      </c>
      <c r="C1" t="s">
        <v>36</v>
      </c>
      <c r="D1" t="s">
        <v>37</v>
      </c>
      <c r="E1" t="s">
        <v>47</v>
      </c>
      <c r="F1" t="s">
        <v>48</v>
      </c>
    </row>
    <row r="2" spans="1:6" x14ac:dyDescent="0.25">
      <c r="A2" t="s">
        <v>33</v>
      </c>
      <c r="B2" t="s">
        <v>21</v>
      </c>
      <c r="C2" t="s">
        <v>1</v>
      </c>
      <c r="D2">
        <v>12.599061625279999</v>
      </c>
      <c r="E2" t="s">
        <v>41</v>
      </c>
      <c r="F2" t="s">
        <v>44</v>
      </c>
    </row>
    <row r="3" spans="1:6" x14ac:dyDescent="0.25">
      <c r="A3" t="s">
        <v>33</v>
      </c>
      <c r="B3" t="s">
        <v>21</v>
      </c>
      <c r="C3" t="s">
        <v>2</v>
      </c>
      <c r="D3">
        <v>5.1058957703912196</v>
      </c>
      <c r="E3" t="s">
        <v>41</v>
      </c>
      <c r="F3" t="s">
        <v>44</v>
      </c>
    </row>
    <row r="4" spans="1:6" x14ac:dyDescent="0.25">
      <c r="A4" t="s">
        <v>33</v>
      </c>
      <c r="B4" t="s">
        <v>21</v>
      </c>
      <c r="C4" t="s">
        <v>3</v>
      </c>
      <c r="D4">
        <v>2794.2243364936498</v>
      </c>
      <c r="E4" t="s">
        <v>41</v>
      </c>
      <c r="F4" t="s">
        <v>44</v>
      </c>
    </row>
    <row r="5" spans="1:6" x14ac:dyDescent="0.25">
      <c r="A5" t="s">
        <v>33</v>
      </c>
      <c r="B5" t="s">
        <v>21</v>
      </c>
      <c r="C5" t="s">
        <v>4</v>
      </c>
      <c r="D5">
        <v>984.16081334748003</v>
      </c>
      <c r="E5" t="s">
        <v>41</v>
      </c>
      <c r="F5" t="s">
        <v>44</v>
      </c>
    </row>
    <row r="6" spans="1:6" x14ac:dyDescent="0.25">
      <c r="A6" t="s">
        <v>33</v>
      </c>
      <c r="B6" t="s">
        <v>22</v>
      </c>
      <c r="C6" t="s">
        <v>1</v>
      </c>
      <c r="D6">
        <v>13.239891733115</v>
      </c>
      <c r="E6" t="s">
        <v>41</v>
      </c>
      <c r="F6" t="s">
        <v>45</v>
      </c>
    </row>
    <row r="7" spans="1:6" x14ac:dyDescent="0.25">
      <c r="A7" t="s">
        <v>33</v>
      </c>
      <c r="B7" t="s">
        <v>22</v>
      </c>
      <c r="C7" t="s">
        <v>2</v>
      </c>
      <c r="D7">
        <v>4.1182381390598897</v>
      </c>
      <c r="E7" t="s">
        <v>41</v>
      </c>
      <c r="F7" t="s">
        <v>45</v>
      </c>
    </row>
    <row r="8" spans="1:6" x14ac:dyDescent="0.25">
      <c r="A8" t="s">
        <v>33</v>
      </c>
      <c r="B8" t="s">
        <v>22</v>
      </c>
      <c r="C8" t="s">
        <v>3</v>
      </c>
      <c r="D8">
        <v>2629.9476126608502</v>
      </c>
      <c r="E8" t="s">
        <v>41</v>
      </c>
      <c r="F8" t="s">
        <v>45</v>
      </c>
    </row>
    <row r="9" spans="1:6" x14ac:dyDescent="0.25">
      <c r="A9" t="s">
        <v>33</v>
      </c>
      <c r="B9" t="s">
        <v>22</v>
      </c>
      <c r="C9" t="s">
        <v>4</v>
      </c>
      <c r="D9">
        <v>820.21545519775498</v>
      </c>
      <c r="E9" t="s">
        <v>41</v>
      </c>
      <c r="F9" t="s">
        <v>45</v>
      </c>
    </row>
    <row r="10" spans="1:6" x14ac:dyDescent="0.25">
      <c r="A10" t="s">
        <v>33</v>
      </c>
      <c r="B10" t="s">
        <v>23</v>
      </c>
      <c r="C10" t="s">
        <v>1</v>
      </c>
      <c r="D10">
        <v>13.316749309525701</v>
      </c>
      <c r="E10" t="s">
        <v>41</v>
      </c>
      <c r="F10" t="s">
        <v>46</v>
      </c>
    </row>
    <row r="11" spans="1:6" x14ac:dyDescent="0.25">
      <c r="A11" t="s">
        <v>33</v>
      </c>
      <c r="B11" t="s">
        <v>23</v>
      </c>
      <c r="C11" t="s">
        <v>2</v>
      </c>
      <c r="D11">
        <v>6.2890164804382396</v>
      </c>
      <c r="E11" t="s">
        <v>41</v>
      </c>
      <c r="F11" t="s">
        <v>46</v>
      </c>
    </row>
    <row r="12" spans="1:6" x14ac:dyDescent="0.25">
      <c r="A12" t="s">
        <v>33</v>
      </c>
      <c r="B12" t="s">
        <v>23</v>
      </c>
      <c r="C12" t="s">
        <v>3</v>
      </c>
      <c r="D12">
        <v>2661.54812854792</v>
      </c>
      <c r="E12" t="s">
        <v>41</v>
      </c>
      <c r="F12" t="s">
        <v>46</v>
      </c>
    </row>
    <row r="13" spans="1:6" x14ac:dyDescent="0.25">
      <c r="A13" t="s">
        <v>33</v>
      </c>
      <c r="B13" t="s">
        <v>23</v>
      </c>
      <c r="C13" t="s">
        <v>4</v>
      </c>
      <c r="D13">
        <v>1194.42316014837</v>
      </c>
      <c r="E13" t="s">
        <v>41</v>
      </c>
      <c r="F13" t="s">
        <v>46</v>
      </c>
    </row>
    <row r="14" spans="1:6" x14ac:dyDescent="0.25">
      <c r="A14" t="s">
        <v>33</v>
      </c>
      <c r="B14" t="s">
        <v>24</v>
      </c>
      <c r="C14" t="s">
        <v>1</v>
      </c>
      <c r="D14">
        <v>11.8067258647065</v>
      </c>
      <c r="E14" t="s">
        <v>42</v>
      </c>
      <c r="F14" t="s">
        <v>44</v>
      </c>
    </row>
    <row r="15" spans="1:6" x14ac:dyDescent="0.25">
      <c r="A15" t="s">
        <v>33</v>
      </c>
      <c r="B15" t="s">
        <v>24</v>
      </c>
      <c r="C15" t="s">
        <v>2</v>
      </c>
      <c r="D15">
        <v>5.3466296418769801</v>
      </c>
      <c r="E15" t="s">
        <v>42</v>
      </c>
      <c r="F15" t="s">
        <v>44</v>
      </c>
    </row>
    <row r="16" spans="1:6" x14ac:dyDescent="0.25">
      <c r="A16" t="s">
        <v>33</v>
      </c>
      <c r="B16" t="s">
        <v>24</v>
      </c>
      <c r="C16" t="s">
        <v>3</v>
      </c>
      <c r="D16">
        <v>2474.5080751640298</v>
      </c>
      <c r="E16" t="s">
        <v>42</v>
      </c>
      <c r="F16" t="s">
        <v>44</v>
      </c>
    </row>
    <row r="17" spans="1:6" x14ac:dyDescent="0.25">
      <c r="A17" t="s">
        <v>33</v>
      </c>
      <c r="B17" t="s">
        <v>24</v>
      </c>
      <c r="C17" t="s">
        <v>4</v>
      </c>
      <c r="D17">
        <v>762.20401660727998</v>
      </c>
      <c r="E17" t="s">
        <v>42</v>
      </c>
      <c r="F17" t="s">
        <v>44</v>
      </c>
    </row>
    <row r="18" spans="1:6" x14ac:dyDescent="0.25">
      <c r="A18" t="s">
        <v>33</v>
      </c>
      <c r="B18" t="s">
        <v>25</v>
      </c>
      <c r="C18" t="s">
        <v>1</v>
      </c>
      <c r="D18">
        <v>11.4500624468502</v>
      </c>
      <c r="E18" t="s">
        <v>42</v>
      </c>
      <c r="F18" t="s">
        <v>45</v>
      </c>
    </row>
    <row r="19" spans="1:6" x14ac:dyDescent="0.25">
      <c r="A19" t="s">
        <v>33</v>
      </c>
      <c r="B19" t="s">
        <v>25</v>
      </c>
      <c r="C19" t="s">
        <v>2</v>
      </c>
      <c r="D19">
        <v>3.3650423796947502</v>
      </c>
      <c r="E19" t="s">
        <v>42</v>
      </c>
      <c r="F19" t="s">
        <v>45</v>
      </c>
    </row>
    <row r="20" spans="1:6" x14ac:dyDescent="0.25">
      <c r="A20" t="s">
        <v>33</v>
      </c>
      <c r="B20" t="s">
        <v>25</v>
      </c>
      <c r="C20" t="s">
        <v>3</v>
      </c>
      <c r="D20">
        <v>2326.3841013000701</v>
      </c>
      <c r="E20" t="s">
        <v>42</v>
      </c>
      <c r="F20" t="s">
        <v>45</v>
      </c>
    </row>
    <row r="21" spans="1:6" x14ac:dyDescent="0.25">
      <c r="A21" t="s">
        <v>33</v>
      </c>
      <c r="B21" t="s">
        <v>25</v>
      </c>
      <c r="C21" t="s">
        <v>4</v>
      </c>
      <c r="D21">
        <v>743.63264389619098</v>
      </c>
      <c r="E21" t="s">
        <v>42</v>
      </c>
      <c r="F21" t="s">
        <v>45</v>
      </c>
    </row>
    <row r="22" spans="1:6" x14ac:dyDescent="0.25">
      <c r="A22" t="s">
        <v>33</v>
      </c>
      <c r="B22" t="s">
        <v>26</v>
      </c>
      <c r="C22" t="s">
        <v>1</v>
      </c>
      <c r="D22">
        <v>11.395403531989601</v>
      </c>
      <c r="E22" t="s">
        <v>42</v>
      </c>
      <c r="F22" t="s">
        <v>46</v>
      </c>
    </row>
    <row r="23" spans="1:6" x14ac:dyDescent="0.25">
      <c r="A23" t="s">
        <v>33</v>
      </c>
      <c r="B23" t="s">
        <v>26</v>
      </c>
      <c r="C23" t="s">
        <v>2</v>
      </c>
      <c r="D23">
        <v>5.6859270659973102</v>
      </c>
      <c r="E23" t="s">
        <v>42</v>
      </c>
      <c r="F23" t="s">
        <v>46</v>
      </c>
    </row>
    <row r="24" spans="1:6" x14ac:dyDescent="0.25">
      <c r="A24" t="s">
        <v>33</v>
      </c>
      <c r="B24" t="s">
        <v>26</v>
      </c>
      <c r="C24" t="s">
        <v>3</v>
      </c>
      <c r="D24">
        <v>2195.8843723165</v>
      </c>
      <c r="E24" t="s">
        <v>42</v>
      </c>
      <c r="F24" t="s">
        <v>46</v>
      </c>
    </row>
    <row r="25" spans="1:6" x14ac:dyDescent="0.25">
      <c r="A25" t="s">
        <v>33</v>
      </c>
      <c r="B25" t="s">
        <v>26</v>
      </c>
      <c r="C25" t="s">
        <v>4</v>
      </c>
      <c r="D25">
        <v>1052.65748738293</v>
      </c>
      <c r="E25" t="s">
        <v>42</v>
      </c>
      <c r="F25" t="s">
        <v>46</v>
      </c>
    </row>
    <row r="26" spans="1:6" x14ac:dyDescent="0.25">
      <c r="A26" t="s">
        <v>33</v>
      </c>
      <c r="B26" t="s">
        <v>27</v>
      </c>
      <c r="C26" t="s">
        <v>1</v>
      </c>
      <c r="D26">
        <v>11.077223014377999</v>
      </c>
      <c r="E26" t="s">
        <v>43</v>
      </c>
      <c r="F26" t="s">
        <v>44</v>
      </c>
    </row>
    <row r="27" spans="1:6" x14ac:dyDescent="0.25">
      <c r="A27" t="s">
        <v>33</v>
      </c>
      <c r="B27" t="s">
        <v>27</v>
      </c>
      <c r="C27" t="s">
        <v>2</v>
      </c>
      <c r="D27">
        <v>5.3826071625106202</v>
      </c>
      <c r="E27" t="s">
        <v>43</v>
      </c>
      <c r="F27" t="s">
        <v>44</v>
      </c>
    </row>
    <row r="28" spans="1:6" x14ac:dyDescent="0.25">
      <c r="A28" t="s">
        <v>33</v>
      </c>
      <c r="B28" t="s">
        <v>27</v>
      </c>
      <c r="C28" t="s">
        <v>3</v>
      </c>
      <c r="D28">
        <v>2479.20957690563</v>
      </c>
      <c r="E28" t="s">
        <v>43</v>
      </c>
      <c r="F28" t="s">
        <v>44</v>
      </c>
    </row>
    <row r="29" spans="1:6" x14ac:dyDescent="0.25">
      <c r="A29" t="s">
        <v>33</v>
      </c>
      <c r="B29" t="s">
        <v>27</v>
      </c>
      <c r="C29" t="s">
        <v>4</v>
      </c>
      <c r="D29">
        <v>1069.5903910576101</v>
      </c>
      <c r="E29" t="s">
        <v>43</v>
      </c>
      <c r="F29" t="s">
        <v>44</v>
      </c>
    </row>
    <row r="30" spans="1:6" x14ac:dyDescent="0.25">
      <c r="A30" t="s">
        <v>33</v>
      </c>
      <c r="B30" t="s">
        <v>28</v>
      </c>
      <c r="C30" t="s">
        <v>1</v>
      </c>
      <c r="D30">
        <v>9.5148562287152902</v>
      </c>
      <c r="E30" t="s">
        <v>43</v>
      </c>
      <c r="F30" t="s">
        <v>45</v>
      </c>
    </row>
    <row r="31" spans="1:6" x14ac:dyDescent="0.25">
      <c r="A31" t="s">
        <v>33</v>
      </c>
      <c r="B31" t="s">
        <v>28</v>
      </c>
      <c r="C31" t="s">
        <v>2</v>
      </c>
      <c r="D31">
        <v>5.3318790615806897</v>
      </c>
      <c r="E31" t="s">
        <v>43</v>
      </c>
      <c r="F31" t="s">
        <v>45</v>
      </c>
    </row>
    <row r="32" spans="1:6" x14ac:dyDescent="0.25">
      <c r="A32" t="s">
        <v>33</v>
      </c>
      <c r="B32" t="s">
        <v>28</v>
      </c>
      <c r="C32" t="s">
        <v>3</v>
      </c>
      <c r="D32">
        <v>1904.8453242616499</v>
      </c>
      <c r="E32" t="s">
        <v>43</v>
      </c>
      <c r="F32" t="s">
        <v>45</v>
      </c>
    </row>
    <row r="33" spans="1:6" x14ac:dyDescent="0.25">
      <c r="A33" t="s">
        <v>33</v>
      </c>
      <c r="B33" t="s">
        <v>28</v>
      </c>
      <c r="C33" t="s">
        <v>4</v>
      </c>
      <c r="D33">
        <v>872.44546436161397</v>
      </c>
      <c r="E33" t="s">
        <v>43</v>
      </c>
      <c r="F33" t="s">
        <v>45</v>
      </c>
    </row>
    <row r="34" spans="1:6" x14ac:dyDescent="0.25">
      <c r="A34" t="s">
        <v>33</v>
      </c>
      <c r="B34" t="s">
        <v>29</v>
      </c>
      <c r="C34" t="s">
        <v>1</v>
      </c>
      <c r="D34">
        <v>10.520030116998299</v>
      </c>
      <c r="E34" t="s">
        <v>43</v>
      </c>
      <c r="F34" t="s">
        <v>46</v>
      </c>
    </row>
    <row r="35" spans="1:6" x14ac:dyDescent="0.25">
      <c r="A35" t="s">
        <v>33</v>
      </c>
      <c r="B35" t="s">
        <v>29</v>
      </c>
      <c r="C35" t="s">
        <v>2</v>
      </c>
      <c r="D35">
        <v>4.4591877533228503</v>
      </c>
      <c r="E35" t="s">
        <v>43</v>
      </c>
      <c r="F35" t="s">
        <v>46</v>
      </c>
    </row>
    <row r="36" spans="1:6" x14ac:dyDescent="0.25">
      <c r="A36" t="s">
        <v>33</v>
      </c>
      <c r="B36" t="s">
        <v>29</v>
      </c>
      <c r="C36" t="s">
        <v>3</v>
      </c>
      <c r="D36">
        <v>2087.80453744529</v>
      </c>
      <c r="E36" t="s">
        <v>43</v>
      </c>
      <c r="F36" t="s">
        <v>46</v>
      </c>
    </row>
    <row r="37" spans="1:6" x14ac:dyDescent="0.25">
      <c r="A37" t="s">
        <v>33</v>
      </c>
      <c r="B37" t="s">
        <v>29</v>
      </c>
      <c r="C37" t="s">
        <v>4</v>
      </c>
      <c r="D37">
        <v>1022.3584470578199</v>
      </c>
      <c r="E37" t="s">
        <v>43</v>
      </c>
      <c r="F37" t="s">
        <v>46</v>
      </c>
    </row>
    <row r="38" spans="1:6" x14ac:dyDescent="0.25">
      <c r="A38" t="s">
        <v>34</v>
      </c>
      <c r="B38" t="s">
        <v>21</v>
      </c>
      <c r="C38" t="s">
        <v>1</v>
      </c>
      <c r="D38">
        <v>17.703075869592599</v>
      </c>
      <c r="E38" t="s">
        <v>41</v>
      </c>
      <c r="F38" t="s">
        <v>44</v>
      </c>
    </row>
    <row r="39" spans="1:6" x14ac:dyDescent="0.25">
      <c r="A39" t="s">
        <v>34</v>
      </c>
      <c r="B39" t="s">
        <v>21</v>
      </c>
      <c r="C39" t="s">
        <v>2</v>
      </c>
      <c r="D39">
        <v>8.5417219048995303</v>
      </c>
      <c r="E39" t="s">
        <v>41</v>
      </c>
      <c r="F39" t="s">
        <v>44</v>
      </c>
    </row>
    <row r="40" spans="1:6" x14ac:dyDescent="0.25">
      <c r="A40" t="s">
        <v>34</v>
      </c>
      <c r="B40" t="s">
        <v>21</v>
      </c>
      <c r="C40" t="s">
        <v>3</v>
      </c>
      <c r="D40">
        <v>3509.3243002774502</v>
      </c>
      <c r="E40" t="s">
        <v>41</v>
      </c>
      <c r="F40" t="s">
        <v>44</v>
      </c>
    </row>
    <row r="41" spans="1:6" x14ac:dyDescent="0.25">
      <c r="A41" t="s">
        <v>34</v>
      </c>
      <c r="B41" t="s">
        <v>21</v>
      </c>
      <c r="C41" t="s">
        <v>4</v>
      </c>
      <c r="D41">
        <v>1378.6864963002399</v>
      </c>
      <c r="E41" t="s">
        <v>41</v>
      </c>
      <c r="F41" t="s">
        <v>44</v>
      </c>
    </row>
    <row r="42" spans="1:6" x14ac:dyDescent="0.25">
      <c r="A42" t="s">
        <v>34</v>
      </c>
      <c r="B42" t="s">
        <v>22</v>
      </c>
      <c r="C42" t="s">
        <v>1</v>
      </c>
      <c r="D42">
        <v>14.3870862447768</v>
      </c>
      <c r="E42" t="s">
        <v>41</v>
      </c>
      <c r="F42" t="s">
        <v>45</v>
      </c>
    </row>
    <row r="43" spans="1:6" x14ac:dyDescent="0.25">
      <c r="A43" t="s">
        <v>34</v>
      </c>
      <c r="B43" t="s">
        <v>22</v>
      </c>
      <c r="C43" t="s">
        <v>2</v>
      </c>
      <c r="D43">
        <v>5.3497976737492197</v>
      </c>
      <c r="E43" t="s">
        <v>41</v>
      </c>
      <c r="F43" t="s">
        <v>45</v>
      </c>
    </row>
    <row r="44" spans="1:6" x14ac:dyDescent="0.25">
      <c r="A44" t="s">
        <v>34</v>
      </c>
      <c r="B44" t="s">
        <v>22</v>
      </c>
      <c r="C44" t="s">
        <v>3</v>
      </c>
      <c r="D44">
        <v>2871.1599521680801</v>
      </c>
      <c r="E44" t="s">
        <v>41</v>
      </c>
      <c r="F44" t="s">
        <v>45</v>
      </c>
    </row>
    <row r="45" spans="1:6" x14ac:dyDescent="0.25">
      <c r="A45" t="s">
        <v>34</v>
      </c>
      <c r="B45" t="s">
        <v>22</v>
      </c>
      <c r="C45" t="s">
        <v>4</v>
      </c>
      <c r="D45">
        <v>1302.66251194347</v>
      </c>
      <c r="E45" t="s">
        <v>41</v>
      </c>
      <c r="F45" t="s">
        <v>45</v>
      </c>
    </row>
    <row r="46" spans="1:6" x14ac:dyDescent="0.25">
      <c r="A46" t="s">
        <v>34</v>
      </c>
      <c r="B46" t="s">
        <v>23</v>
      </c>
      <c r="C46" t="s">
        <v>1</v>
      </c>
      <c r="D46">
        <v>15.5613519437098</v>
      </c>
      <c r="E46" t="s">
        <v>41</v>
      </c>
      <c r="F46" t="s">
        <v>46</v>
      </c>
    </row>
    <row r="47" spans="1:6" x14ac:dyDescent="0.25">
      <c r="A47" t="s">
        <v>34</v>
      </c>
      <c r="B47" t="s">
        <v>23</v>
      </c>
      <c r="C47" t="s">
        <v>2</v>
      </c>
      <c r="D47">
        <v>6.9398208320001098</v>
      </c>
      <c r="E47" t="s">
        <v>41</v>
      </c>
      <c r="F47" t="s">
        <v>46</v>
      </c>
    </row>
    <row r="48" spans="1:6" x14ac:dyDescent="0.25">
      <c r="A48" t="s">
        <v>34</v>
      </c>
      <c r="B48" t="s">
        <v>23</v>
      </c>
      <c r="C48" t="s">
        <v>3</v>
      </c>
      <c r="D48">
        <v>2681.4193705841899</v>
      </c>
      <c r="E48" t="s">
        <v>41</v>
      </c>
      <c r="F48" t="s">
        <v>46</v>
      </c>
    </row>
    <row r="49" spans="1:6" x14ac:dyDescent="0.25">
      <c r="A49" t="s">
        <v>34</v>
      </c>
      <c r="B49" t="s">
        <v>23</v>
      </c>
      <c r="C49" t="s">
        <v>4</v>
      </c>
      <c r="D49">
        <v>1312.0175462683301</v>
      </c>
      <c r="E49" t="s">
        <v>41</v>
      </c>
      <c r="F49" t="s">
        <v>46</v>
      </c>
    </row>
    <row r="50" spans="1:6" x14ac:dyDescent="0.25">
      <c r="A50" t="s">
        <v>34</v>
      </c>
      <c r="B50" t="s">
        <v>24</v>
      </c>
      <c r="C50" t="s">
        <v>1</v>
      </c>
      <c r="D50">
        <v>16.362702857970799</v>
      </c>
      <c r="E50" t="s">
        <v>42</v>
      </c>
      <c r="F50" t="s">
        <v>44</v>
      </c>
    </row>
    <row r="51" spans="1:6" x14ac:dyDescent="0.25">
      <c r="A51" t="s">
        <v>34</v>
      </c>
      <c r="B51" t="s">
        <v>24</v>
      </c>
      <c r="C51" t="s">
        <v>2</v>
      </c>
      <c r="D51">
        <v>7.4834760022196001</v>
      </c>
      <c r="E51" t="s">
        <v>42</v>
      </c>
      <c r="F51" t="s">
        <v>44</v>
      </c>
    </row>
    <row r="52" spans="1:6" x14ac:dyDescent="0.25">
      <c r="A52" t="s">
        <v>34</v>
      </c>
      <c r="B52" t="s">
        <v>24</v>
      </c>
      <c r="C52" t="s">
        <v>3</v>
      </c>
      <c r="D52">
        <v>3221.0875812908298</v>
      </c>
      <c r="E52" t="s">
        <v>42</v>
      </c>
      <c r="F52" t="s">
        <v>44</v>
      </c>
    </row>
    <row r="53" spans="1:6" x14ac:dyDescent="0.25">
      <c r="A53" t="s">
        <v>34</v>
      </c>
      <c r="B53" t="s">
        <v>24</v>
      </c>
      <c r="C53" t="s">
        <v>4</v>
      </c>
      <c r="D53">
        <v>1244.2041763243401</v>
      </c>
      <c r="E53" t="s">
        <v>42</v>
      </c>
      <c r="F53" t="s">
        <v>44</v>
      </c>
    </row>
    <row r="54" spans="1:6" x14ac:dyDescent="0.25">
      <c r="A54" t="s">
        <v>34</v>
      </c>
      <c r="B54" t="s">
        <v>25</v>
      </c>
      <c r="C54" t="s">
        <v>1</v>
      </c>
      <c r="D54">
        <v>14.236682275647601</v>
      </c>
      <c r="E54" t="s">
        <v>42</v>
      </c>
      <c r="F54" t="s">
        <v>45</v>
      </c>
    </row>
    <row r="55" spans="1:6" x14ac:dyDescent="0.25">
      <c r="A55" t="s">
        <v>34</v>
      </c>
      <c r="B55" t="s">
        <v>25</v>
      </c>
      <c r="C55" t="s">
        <v>2</v>
      </c>
      <c r="D55">
        <v>6.3450508226773596</v>
      </c>
      <c r="E55" t="s">
        <v>42</v>
      </c>
      <c r="F55" t="s">
        <v>45</v>
      </c>
    </row>
    <row r="56" spans="1:6" x14ac:dyDescent="0.25">
      <c r="A56" t="s">
        <v>34</v>
      </c>
      <c r="B56" t="s">
        <v>25</v>
      </c>
      <c r="C56" t="s">
        <v>3</v>
      </c>
      <c r="D56">
        <v>2635.2866290942802</v>
      </c>
      <c r="E56" t="s">
        <v>42</v>
      </c>
      <c r="F56" t="s">
        <v>45</v>
      </c>
    </row>
    <row r="57" spans="1:6" x14ac:dyDescent="0.25">
      <c r="A57" t="s">
        <v>34</v>
      </c>
      <c r="B57" t="s">
        <v>25</v>
      </c>
      <c r="C57" t="s">
        <v>4</v>
      </c>
      <c r="D57">
        <v>1250.1244691076699</v>
      </c>
      <c r="E57" t="s">
        <v>42</v>
      </c>
      <c r="F57" t="s">
        <v>45</v>
      </c>
    </row>
    <row r="58" spans="1:6" x14ac:dyDescent="0.25">
      <c r="A58" t="s">
        <v>34</v>
      </c>
      <c r="B58" t="s">
        <v>26</v>
      </c>
      <c r="C58" t="s">
        <v>1</v>
      </c>
      <c r="D58">
        <v>13.975431889940699</v>
      </c>
      <c r="E58" t="s">
        <v>42</v>
      </c>
      <c r="F58" t="s">
        <v>46</v>
      </c>
    </row>
    <row r="59" spans="1:6" x14ac:dyDescent="0.25">
      <c r="A59" t="s">
        <v>34</v>
      </c>
      <c r="B59" t="s">
        <v>26</v>
      </c>
      <c r="C59" t="s">
        <v>2</v>
      </c>
      <c r="D59">
        <v>7.5511221262554802</v>
      </c>
      <c r="E59" t="s">
        <v>42</v>
      </c>
      <c r="F59" t="s">
        <v>46</v>
      </c>
    </row>
    <row r="60" spans="1:6" x14ac:dyDescent="0.25">
      <c r="A60" t="s">
        <v>34</v>
      </c>
      <c r="B60" t="s">
        <v>26</v>
      </c>
      <c r="C60" t="s">
        <v>3</v>
      </c>
      <c r="D60">
        <v>2680.4523355152701</v>
      </c>
      <c r="E60" t="s">
        <v>42</v>
      </c>
      <c r="F60" t="s">
        <v>46</v>
      </c>
    </row>
    <row r="61" spans="1:6" x14ac:dyDescent="0.25">
      <c r="A61" t="s">
        <v>34</v>
      </c>
      <c r="B61" t="s">
        <v>26</v>
      </c>
      <c r="C61" t="s">
        <v>4</v>
      </c>
      <c r="D61">
        <v>1686.23391520977</v>
      </c>
      <c r="E61" t="s">
        <v>42</v>
      </c>
      <c r="F61" t="s">
        <v>46</v>
      </c>
    </row>
    <row r="62" spans="1:6" x14ac:dyDescent="0.25">
      <c r="A62" t="s">
        <v>34</v>
      </c>
      <c r="B62" t="s">
        <v>27</v>
      </c>
      <c r="C62" t="s">
        <v>1</v>
      </c>
      <c r="D62">
        <v>17.3097448241944</v>
      </c>
      <c r="E62" t="s">
        <v>43</v>
      </c>
      <c r="F62" t="s">
        <v>44</v>
      </c>
    </row>
    <row r="63" spans="1:6" x14ac:dyDescent="0.25">
      <c r="A63" t="s">
        <v>34</v>
      </c>
      <c r="B63" t="s">
        <v>27</v>
      </c>
      <c r="C63" t="s">
        <v>2</v>
      </c>
      <c r="D63">
        <v>5.9958721274609204</v>
      </c>
      <c r="E63" t="s">
        <v>43</v>
      </c>
      <c r="F63" t="s">
        <v>44</v>
      </c>
    </row>
    <row r="64" spans="1:6" x14ac:dyDescent="0.25">
      <c r="A64" t="s">
        <v>34</v>
      </c>
      <c r="B64" t="s">
        <v>27</v>
      </c>
      <c r="C64" t="s">
        <v>3</v>
      </c>
      <c r="D64">
        <v>3218.1022377509998</v>
      </c>
      <c r="E64" t="s">
        <v>43</v>
      </c>
      <c r="F64" t="s">
        <v>44</v>
      </c>
    </row>
    <row r="65" spans="1:6" x14ac:dyDescent="0.25">
      <c r="A65" t="s">
        <v>34</v>
      </c>
      <c r="B65" t="s">
        <v>27</v>
      </c>
      <c r="C65" t="s">
        <v>4</v>
      </c>
      <c r="D65">
        <v>1209.6180282708101</v>
      </c>
      <c r="E65" t="s">
        <v>43</v>
      </c>
      <c r="F65" t="s">
        <v>44</v>
      </c>
    </row>
    <row r="66" spans="1:6" x14ac:dyDescent="0.25">
      <c r="A66" t="s">
        <v>34</v>
      </c>
      <c r="B66" t="s">
        <v>28</v>
      </c>
      <c r="C66" t="s">
        <v>1</v>
      </c>
      <c r="D66">
        <v>13.738744224255299</v>
      </c>
      <c r="E66" t="s">
        <v>43</v>
      </c>
      <c r="F66" t="s">
        <v>45</v>
      </c>
    </row>
    <row r="67" spans="1:6" x14ac:dyDescent="0.25">
      <c r="A67" t="s">
        <v>34</v>
      </c>
      <c r="B67" t="s">
        <v>28</v>
      </c>
      <c r="C67" t="s">
        <v>2</v>
      </c>
      <c r="D67">
        <v>5.7659193772183297</v>
      </c>
      <c r="E67" t="s">
        <v>43</v>
      </c>
      <c r="F67" t="s">
        <v>45</v>
      </c>
    </row>
    <row r="68" spans="1:6" x14ac:dyDescent="0.25">
      <c r="A68" t="s">
        <v>34</v>
      </c>
      <c r="B68" t="s">
        <v>28</v>
      </c>
      <c r="C68" t="s">
        <v>3</v>
      </c>
      <c r="D68">
        <v>2407.9637769380001</v>
      </c>
      <c r="E68" t="s">
        <v>43</v>
      </c>
      <c r="F68" t="s">
        <v>45</v>
      </c>
    </row>
    <row r="69" spans="1:6" x14ac:dyDescent="0.25">
      <c r="A69" t="s">
        <v>34</v>
      </c>
      <c r="B69" t="s">
        <v>28</v>
      </c>
      <c r="C69" t="s">
        <v>4</v>
      </c>
      <c r="D69">
        <v>1270.7871239026099</v>
      </c>
      <c r="E69" t="s">
        <v>43</v>
      </c>
      <c r="F69" t="s">
        <v>45</v>
      </c>
    </row>
    <row r="70" spans="1:6" x14ac:dyDescent="0.25">
      <c r="A70" t="s">
        <v>34</v>
      </c>
      <c r="B70" t="s">
        <v>29</v>
      </c>
      <c r="C70" t="s">
        <v>1</v>
      </c>
      <c r="D70">
        <v>14.0104127818494</v>
      </c>
      <c r="E70" t="s">
        <v>43</v>
      </c>
      <c r="F70" t="s">
        <v>46</v>
      </c>
    </row>
    <row r="71" spans="1:6" x14ac:dyDescent="0.25">
      <c r="A71" t="s">
        <v>34</v>
      </c>
      <c r="B71" t="s">
        <v>29</v>
      </c>
      <c r="C71" t="s">
        <v>2</v>
      </c>
      <c r="D71">
        <v>8.1322193404100904</v>
      </c>
      <c r="E71" t="s">
        <v>43</v>
      </c>
      <c r="F71" t="s">
        <v>46</v>
      </c>
    </row>
    <row r="72" spans="1:6" x14ac:dyDescent="0.25">
      <c r="A72" t="s">
        <v>34</v>
      </c>
      <c r="B72" t="s">
        <v>29</v>
      </c>
      <c r="C72" t="s">
        <v>3</v>
      </c>
      <c r="D72">
        <v>2428.29202123094</v>
      </c>
      <c r="E72" t="s">
        <v>43</v>
      </c>
      <c r="F72" t="s">
        <v>46</v>
      </c>
    </row>
    <row r="73" spans="1:6" x14ac:dyDescent="0.25">
      <c r="A73" t="s">
        <v>34</v>
      </c>
      <c r="B73" t="s">
        <v>29</v>
      </c>
      <c r="C73" t="s">
        <v>4</v>
      </c>
      <c r="D73">
        <v>1533.7468157964299</v>
      </c>
      <c r="E73" t="s">
        <v>43</v>
      </c>
      <c r="F73" t="s">
        <v>46</v>
      </c>
    </row>
    <row r="74" spans="1:6" x14ac:dyDescent="0.25">
      <c r="A74" t="s">
        <v>33</v>
      </c>
      <c r="B74" t="s">
        <v>21</v>
      </c>
      <c r="C74" t="s">
        <v>5</v>
      </c>
      <c r="D74">
        <v>2.1731555000000001E-3</v>
      </c>
      <c r="E74" t="s">
        <v>41</v>
      </c>
      <c r="F74" t="s">
        <v>44</v>
      </c>
    </row>
    <row r="75" spans="1:6" x14ac:dyDescent="0.25">
      <c r="A75" t="s">
        <v>33</v>
      </c>
      <c r="B75" t="s">
        <v>21</v>
      </c>
      <c r="C75" t="s">
        <v>6</v>
      </c>
      <c r="D75">
        <v>4.4460374388918898E-3</v>
      </c>
      <c r="E75" t="s">
        <v>41</v>
      </c>
      <c r="F75" t="s">
        <v>44</v>
      </c>
    </row>
    <row r="76" spans="1:6" x14ac:dyDescent="0.25">
      <c r="A76" t="s">
        <v>33</v>
      </c>
      <c r="B76" t="s">
        <v>21</v>
      </c>
      <c r="C76" t="s">
        <v>7</v>
      </c>
      <c r="D76">
        <v>-1.3890123350000001</v>
      </c>
      <c r="E76" t="s">
        <v>41</v>
      </c>
      <c r="F76" t="s">
        <v>44</v>
      </c>
    </row>
    <row r="77" spans="1:6" x14ac:dyDescent="0.25">
      <c r="A77" t="s">
        <v>33</v>
      </c>
      <c r="B77" t="s">
        <v>21</v>
      </c>
      <c r="C77" t="s">
        <v>8</v>
      </c>
      <c r="D77">
        <v>3.77260950072607</v>
      </c>
      <c r="E77" t="s">
        <v>41</v>
      </c>
      <c r="F77" t="s">
        <v>44</v>
      </c>
    </row>
    <row r="78" spans="1:6" x14ac:dyDescent="0.25">
      <c r="A78" t="s">
        <v>33</v>
      </c>
      <c r="B78" t="s">
        <v>22</v>
      </c>
      <c r="C78" t="s">
        <v>5</v>
      </c>
      <c r="D78">
        <v>2.2632235000000001E-2</v>
      </c>
      <c r="E78" t="s">
        <v>41</v>
      </c>
      <c r="F78" t="s">
        <v>45</v>
      </c>
    </row>
    <row r="79" spans="1:6" x14ac:dyDescent="0.25">
      <c r="A79" t="s">
        <v>33</v>
      </c>
      <c r="B79" t="s">
        <v>22</v>
      </c>
      <c r="C79" t="s">
        <v>6</v>
      </c>
      <c r="D79">
        <v>4.4355284104635698E-2</v>
      </c>
      <c r="E79" t="s">
        <v>41</v>
      </c>
      <c r="F79" t="s">
        <v>45</v>
      </c>
    </row>
    <row r="80" spans="1:6" x14ac:dyDescent="0.25">
      <c r="A80" t="s">
        <v>33</v>
      </c>
      <c r="B80" t="s">
        <v>22</v>
      </c>
      <c r="C80" t="s">
        <v>7</v>
      </c>
      <c r="D80">
        <v>2.7048939430000001</v>
      </c>
      <c r="E80" t="s">
        <v>41</v>
      </c>
      <c r="F80" t="s">
        <v>45</v>
      </c>
    </row>
    <row r="81" spans="1:6" x14ac:dyDescent="0.25">
      <c r="A81" t="s">
        <v>33</v>
      </c>
      <c r="B81" t="s">
        <v>22</v>
      </c>
      <c r="C81" t="s">
        <v>8</v>
      </c>
      <c r="D81">
        <v>4.7904379254656897</v>
      </c>
      <c r="E81" t="s">
        <v>41</v>
      </c>
      <c r="F81" t="s">
        <v>45</v>
      </c>
    </row>
    <row r="82" spans="1:6" x14ac:dyDescent="0.25">
      <c r="A82" t="s">
        <v>33</v>
      </c>
      <c r="B82" t="s">
        <v>23</v>
      </c>
      <c r="C82" t="s">
        <v>5</v>
      </c>
      <c r="D82">
        <v>8.0333822500000002E-3</v>
      </c>
      <c r="E82" t="s">
        <v>41</v>
      </c>
      <c r="F82" t="s">
        <v>46</v>
      </c>
    </row>
    <row r="83" spans="1:6" x14ac:dyDescent="0.25">
      <c r="A83" t="s">
        <v>33</v>
      </c>
      <c r="B83" t="s">
        <v>23</v>
      </c>
      <c r="C83" t="s">
        <v>6</v>
      </c>
      <c r="D83">
        <v>1.63520599745413E-2</v>
      </c>
      <c r="E83" t="s">
        <v>41</v>
      </c>
      <c r="F83" t="s">
        <v>46</v>
      </c>
    </row>
    <row r="84" spans="1:6" x14ac:dyDescent="0.25">
      <c r="A84" t="s">
        <v>33</v>
      </c>
      <c r="B84" t="s">
        <v>23</v>
      </c>
      <c r="C84" t="s">
        <v>7</v>
      </c>
      <c r="D84">
        <v>1.7498772570000001</v>
      </c>
      <c r="E84" t="s">
        <v>41</v>
      </c>
      <c r="F84" t="s">
        <v>46</v>
      </c>
    </row>
    <row r="85" spans="1:6" x14ac:dyDescent="0.25">
      <c r="A85" t="s">
        <v>33</v>
      </c>
      <c r="B85" t="s">
        <v>23</v>
      </c>
      <c r="C85" t="s">
        <v>8</v>
      </c>
      <c r="D85">
        <v>2.8712060977915299</v>
      </c>
      <c r="E85" t="s">
        <v>41</v>
      </c>
      <c r="F85" t="s">
        <v>46</v>
      </c>
    </row>
    <row r="86" spans="1:6" x14ac:dyDescent="0.25">
      <c r="A86" t="s">
        <v>33</v>
      </c>
      <c r="B86" t="s">
        <v>24</v>
      </c>
      <c r="C86" t="s">
        <v>5</v>
      </c>
      <c r="D86" s="4">
        <v>-6.4631749999999997E-5</v>
      </c>
      <c r="E86" t="s">
        <v>42</v>
      </c>
      <c r="F86" t="s">
        <v>44</v>
      </c>
    </row>
    <row r="87" spans="1:6" x14ac:dyDescent="0.25">
      <c r="A87" t="s">
        <v>33</v>
      </c>
      <c r="B87" t="s">
        <v>24</v>
      </c>
      <c r="C87" t="s">
        <v>6</v>
      </c>
      <c r="D87">
        <v>3.67825079580295E-4</v>
      </c>
      <c r="E87" t="s">
        <v>42</v>
      </c>
      <c r="F87" t="s">
        <v>44</v>
      </c>
    </row>
    <row r="88" spans="1:6" x14ac:dyDescent="0.25">
      <c r="A88" t="s">
        <v>33</v>
      </c>
      <c r="B88" t="s">
        <v>24</v>
      </c>
      <c r="C88" t="s">
        <v>7</v>
      </c>
      <c r="D88">
        <v>-3.0946296250000001E-2</v>
      </c>
      <c r="E88" t="s">
        <v>42</v>
      </c>
      <c r="F88" t="s">
        <v>44</v>
      </c>
    </row>
    <row r="89" spans="1:6" x14ac:dyDescent="0.25">
      <c r="A89" t="s">
        <v>33</v>
      </c>
      <c r="B89" t="s">
        <v>24</v>
      </c>
      <c r="C89" t="s">
        <v>8</v>
      </c>
      <c r="D89">
        <v>0.55074683415534798</v>
      </c>
      <c r="E89" t="s">
        <v>42</v>
      </c>
      <c r="F89" t="s">
        <v>44</v>
      </c>
    </row>
    <row r="90" spans="1:6" x14ac:dyDescent="0.25">
      <c r="A90" t="s">
        <v>33</v>
      </c>
      <c r="B90" t="s">
        <v>25</v>
      </c>
      <c r="C90" t="s">
        <v>5</v>
      </c>
      <c r="D90">
        <v>4.0616636499999997E-2</v>
      </c>
      <c r="E90" t="s">
        <v>42</v>
      </c>
      <c r="F90" t="s">
        <v>45</v>
      </c>
    </row>
    <row r="91" spans="1:6" x14ac:dyDescent="0.25">
      <c r="A91" t="s">
        <v>33</v>
      </c>
      <c r="B91" t="s">
        <v>25</v>
      </c>
      <c r="C91" t="s">
        <v>6</v>
      </c>
      <c r="D91">
        <v>6.6865877673146806E-2</v>
      </c>
      <c r="E91" t="s">
        <v>42</v>
      </c>
      <c r="F91" t="s">
        <v>45</v>
      </c>
    </row>
    <row r="92" spans="1:6" x14ac:dyDescent="0.25">
      <c r="A92" t="s">
        <v>33</v>
      </c>
      <c r="B92" t="s">
        <v>25</v>
      </c>
      <c r="C92" t="s">
        <v>7</v>
      </c>
      <c r="D92">
        <v>4.3071013462499996</v>
      </c>
      <c r="E92" t="s">
        <v>42</v>
      </c>
      <c r="F92" t="s">
        <v>45</v>
      </c>
    </row>
    <row r="93" spans="1:6" x14ac:dyDescent="0.25">
      <c r="A93" t="s">
        <v>33</v>
      </c>
      <c r="B93" t="s">
        <v>25</v>
      </c>
      <c r="C93" t="s">
        <v>8</v>
      </c>
      <c r="D93">
        <v>6.0101068766974199</v>
      </c>
      <c r="E93" t="s">
        <v>42</v>
      </c>
      <c r="F93" t="s">
        <v>45</v>
      </c>
    </row>
    <row r="94" spans="1:6" x14ac:dyDescent="0.25">
      <c r="A94" t="s">
        <v>33</v>
      </c>
      <c r="B94" t="s">
        <v>26</v>
      </c>
      <c r="C94" t="s">
        <v>5</v>
      </c>
      <c r="D94">
        <v>7.1167906000000003E-2</v>
      </c>
      <c r="E94" t="s">
        <v>42</v>
      </c>
      <c r="F94" t="s">
        <v>46</v>
      </c>
    </row>
    <row r="95" spans="1:6" x14ac:dyDescent="0.25">
      <c r="A95" t="s">
        <v>33</v>
      </c>
      <c r="B95" t="s">
        <v>26</v>
      </c>
      <c r="C95" t="s">
        <v>6</v>
      </c>
      <c r="D95">
        <v>0.127958251494347</v>
      </c>
      <c r="E95" t="s">
        <v>42</v>
      </c>
      <c r="F95" t="s">
        <v>46</v>
      </c>
    </row>
    <row r="96" spans="1:6" x14ac:dyDescent="0.25">
      <c r="A96" t="s">
        <v>33</v>
      </c>
      <c r="B96" t="s">
        <v>26</v>
      </c>
      <c r="C96" t="s">
        <v>7</v>
      </c>
      <c r="D96">
        <v>9.7802976282500005</v>
      </c>
      <c r="E96" t="s">
        <v>42</v>
      </c>
      <c r="F96" t="s">
        <v>46</v>
      </c>
    </row>
    <row r="97" spans="1:6" x14ac:dyDescent="0.25">
      <c r="A97" t="s">
        <v>33</v>
      </c>
      <c r="B97" t="s">
        <v>26</v>
      </c>
      <c r="C97" t="s">
        <v>8</v>
      </c>
      <c r="D97">
        <v>17.4232605546717</v>
      </c>
      <c r="E97" t="s">
        <v>42</v>
      </c>
      <c r="F97" t="s">
        <v>46</v>
      </c>
    </row>
    <row r="98" spans="1:6" x14ac:dyDescent="0.25">
      <c r="A98" t="s">
        <v>33</v>
      </c>
      <c r="B98" t="s">
        <v>27</v>
      </c>
      <c r="C98" t="s">
        <v>5</v>
      </c>
      <c r="D98">
        <v>7.0661400000000003E-3</v>
      </c>
      <c r="E98" t="s">
        <v>43</v>
      </c>
      <c r="F98" t="s">
        <v>44</v>
      </c>
    </row>
    <row r="99" spans="1:6" x14ac:dyDescent="0.25">
      <c r="A99" t="s">
        <v>33</v>
      </c>
      <c r="B99" t="s">
        <v>27</v>
      </c>
      <c r="C99" t="s">
        <v>6</v>
      </c>
      <c r="D99">
        <v>1.3706729372556001E-2</v>
      </c>
      <c r="E99" t="s">
        <v>43</v>
      </c>
      <c r="F99" t="s">
        <v>44</v>
      </c>
    </row>
    <row r="100" spans="1:6" x14ac:dyDescent="0.25">
      <c r="A100" t="s">
        <v>33</v>
      </c>
      <c r="B100" t="s">
        <v>27</v>
      </c>
      <c r="C100" t="s">
        <v>7</v>
      </c>
      <c r="D100">
        <v>2.7110776875</v>
      </c>
      <c r="E100" t="s">
        <v>43</v>
      </c>
      <c r="F100" t="s">
        <v>44</v>
      </c>
    </row>
    <row r="101" spans="1:6" x14ac:dyDescent="0.25">
      <c r="A101" t="s">
        <v>33</v>
      </c>
      <c r="B101" t="s">
        <v>27</v>
      </c>
      <c r="C101" t="s">
        <v>8</v>
      </c>
      <c r="D101">
        <v>3.4478167648625</v>
      </c>
      <c r="E101" t="s">
        <v>43</v>
      </c>
      <c r="F101" t="s">
        <v>44</v>
      </c>
    </row>
    <row r="102" spans="1:6" x14ac:dyDescent="0.25">
      <c r="A102" t="s">
        <v>33</v>
      </c>
      <c r="B102" t="s">
        <v>28</v>
      </c>
      <c r="C102" t="s">
        <v>5</v>
      </c>
      <c r="D102">
        <v>1.717569125E-2</v>
      </c>
      <c r="E102" t="s">
        <v>43</v>
      </c>
      <c r="F102" t="s">
        <v>45</v>
      </c>
    </row>
    <row r="103" spans="1:6" x14ac:dyDescent="0.25">
      <c r="A103" t="s">
        <v>33</v>
      </c>
      <c r="B103" t="s">
        <v>28</v>
      </c>
      <c r="C103" t="s">
        <v>6</v>
      </c>
      <c r="D103">
        <v>3.4924296351428803E-2</v>
      </c>
      <c r="E103" t="s">
        <v>43</v>
      </c>
      <c r="F103" t="s">
        <v>45</v>
      </c>
    </row>
    <row r="104" spans="1:6" x14ac:dyDescent="0.25">
      <c r="A104" t="s">
        <v>33</v>
      </c>
      <c r="B104" t="s">
        <v>28</v>
      </c>
      <c r="C104" t="s">
        <v>7</v>
      </c>
      <c r="D104">
        <v>2.8509685142499999</v>
      </c>
      <c r="E104" t="s">
        <v>43</v>
      </c>
      <c r="F104" t="s">
        <v>45</v>
      </c>
    </row>
    <row r="105" spans="1:6" x14ac:dyDescent="0.25">
      <c r="A105" t="s">
        <v>33</v>
      </c>
      <c r="B105" t="s">
        <v>28</v>
      </c>
      <c r="C105" t="s">
        <v>8</v>
      </c>
      <c r="D105">
        <v>3.1816389579723201</v>
      </c>
      <c r="E105" t="s">
        <v>43</v>
      </c>
      <c r="F105" t="s">
        <v>45</v>
      </c>
    </row>
    <row r="106" spans="1:6" x14ac:dyDescent="0.25">
      <c r="A106" t="s">
        <v>33</v>
      </c>
      <c r="B106" t="s">
        <v>29</v>
      </c>
      <c r="C106" t="s">
        <v>5</v>
      </c>
      <c r="D106">
        <v>2.9416630499999999E-2</v>
      </c>
      <c r="E106" t="s">
        <v>43</v>
      </c>
      <c r="F106" t="s">
        <v>46</v>
      </c>
    </row>
    <row r="107" spans="1:6" x14ac:dyDescent="0.25">
      <c r="A107" t="s">
        <v>33</v>
      </c>
      <c r="B107" t="s">
        <v>29</v>
      </c>
      <c r="C107" t="s">
        <v>6</v>
      </c>
      <c r="D107">
        <v>5.9239656723061002E-2</v>
      </c>
      <c r="E107" t="s">
        <v>43</v>
      </c>
      <c r="F107" t="s">
        <v>46</v>
      </c>
    </row>
    <row r="108" spans="1:6" x14ac:dyDescent="0.25">
      <c r="A108" t="s">
        <v>33</v>
      </c>
      <c r="B108" t="s">
        <v>29</v>
      </c>
      <c r="C108" t="s">
        <v>7</v>
      </c>
      <c r="D108">
        <v>2.8601406305000001</v>
      </c>
      <c r="E108" t="s">
        <v>43</v>
      </c>
      <c r="F108" t="s">
        <v>46</v>
      </c>
    </row>
    <row r="109" spans="1:6" x14ac:dyDescent="0.25">
      <c r="A109" t="s">
        <v>33</v>
      </c>
      <c r="B109" t="s">
        <v>29</v>
      </c>
      <c r="C109" t="s">
        <v>8</v>
      </c>
      <c r="D109">
        <v>5.2675321464531599</v>
      </c>
      <c r="E109" t="s">
        <v>43</v>
      </c>
      <c r="F109" t="s">
        <v>46</v>
      </c>
    </row>
    <row r="110" spans="1:6" x14ac:dyDescent="0.25">
      <c r="A110" t="s">
        <v>34</v>
      </c>
      <c r="B110" t="s">
        <v>21</v>
      </c>
      <c r="C110" t="s">
        <v>5</v>
      </c>
      <c r="D110">
        <v>1.0338901500000001E-2</v>
      </c>
      <c r="E110" t="s">
        <v>41</v>
      </c>
      <c r="F110" t="s">
        <v>44</v>
      </c>
    </row>
    <row r="111" spans="1:6" x14ac:dyDescent="0.25">
      <c r="A111" t="s">
        <v>34</v>
      </c>
      <c r="B111" t="s">
        <v>21</v>
      </c>
      <c r="C111" t="s">
        <v>6</v>
      </c>
      <c r="D111">
        <v>2.8244233652263102E-2</v>
      </c>
      <c r="E111" t="s">
        <v>41</v>
      </c>
      <c r="F111" t="s">
        <v>44</v>
      </c>
    </row>
    <row r="112" spans="1:6" x14ac:dyDescent="0.25">
      <c r="A112" t="s">
        <v>34</v>
      </c>
      <c r="B112" t="s">
        <v>21</v>
      </c>
      <c r="C112" t="s">
        <v>7</v>
      </c>
      <c r="D112">
        <v>1.4009636894999999</v>
      </c>
      <c r="E112" t="s">
        <v>41</v>
      </c>
      <c r="F112" t="s">
        <v>44</v>
      </c>
    </row>
    <row r="113" spans="1:6" x14ac:dyDescent="0.25">
      <c r="A113" t="s">
        <v>34</v>
      </c>
      <c r="B113" t="s">
        <v>21</v>
      </c>
      <c r="C113" t="s">
        <v>8</v>
      </c>
      <c r="D113">
        <v>2.3756062909268199</v>
      </c>
      <c r="E113" t="s">
        <v>41</v>
      </c>
      <c r="F113" t="s">
        <v>44</v>
      </c>
    </row>
    <row r="114" spans="1:6" x14ac:dyDescent="0.25">
      <c r="A114" t="s">
        <v>34</v>
      </c>
      <c r="B114" t="s">
        <v>22</v>
      </c>
      <c r="C114" t="s">
        <v>5</v>
      </c>
      <c r="D114">
        <v>-4.9000674999999999E-3</v>
      </c>
      <c r="E114" t="s">
        <v>41</v>
      </c>
      <c r="F114" t="s">
        <v>45</v>
      </c>
    </row>
    <row r="115" spans="1:6" x14ac:dyDescent="0.25">
      <c r="A115" t="s">
        <v>34</v>
      </c>
      <c r="B115" t="s">
        <v>22</v>
      </c>
      <c r="C115" t="s">
        <v>6</v>
      </c>
      <c r="D115">
        <v>1.06562673981752E-2</v>
      </c>
      <c r="E115" t="s">
        <v>41</v>
      </c>
      <c r="F115" t="s">
        <v>45</v>
      </c>
    </row>
    <row r="116" spans="1:6" x14ac:dyDescent="0.25">
      <c r="A116" t="s">
        <v>34</v>
      </c>
      <c r="B116" t="s">
        <v>22</v>
      </c>
      <c r="C116" t="s">
        <v>7</v>
      </c>
      <c r="D116">
        <v>0.27504842675000002</v>
      </c>
      <c r="E116" t="s">
        <v>41</v>
      </c>
      <c r="F116" t="s">
        <v>45</v>
      </c>
    </row>
    <row r="117" spans="1:6" x14ac:dyDescent="0.25">
      <c r="A117" t="s">
        <v>34</v>
      </c>
      <c r="B117" t="s">
        <v>22</v>
      </c>
      <c r="C117" t="s">
        <v>8</v>
      </c>
      <c r="D117">
        <v>0.364475713455574</v>
      </c>
      <c r="E117" t="s">
        <v>41</v>
      </c>
      <c r="F117" t="s">
        <v>45</v>
      </c>
    </row>
    <row r="118" spans="1:6" x14ac:dyDescent="0.25">
      <c r="A118" t="s">
        <v>34</v>
      </c>
      <c r="B118" t="s">
        <v>23</v>
      </c>
      <c r="C118" t="s">
        <v>5</v>
      </c>
      <c r="D118">
        <v>7.9112472749999996E-2</v>
      </c>
      <c r="E118" t="s">
        <v>41</v>
      </c>
      <c r="F118" t="s">
        <v>46</v>
      </c>
    </row>
    <row r="119" spans="1:6" x14ac:dyDescent="0.25">
      <c r="A119" t="s">
        <v>34</v>
      </c>
      <c r="B119" t="s">
        <v>23</v>
      </c>
      <c r="C119" t="s">
        <v>6</v>
      </c>
      <c r="D119">
        <v>0.14225009528532001</v>
      </c>
      <c r="E119" t="s">
        <v>41</v>
      </c>
      <c r="F119" t="s">
        <v>46</v>
      </c>
    </row>
    <row r="120" spans="1:6" x14ac:dyDescent="0.25">
      <c r="A120" t="s">
        <v>34</v>
      </c>
      <c r="B120" t="s">
        <v>23</v>
      </c>
      <c r="C120" t="s">
        <v>7</v>
      </c>
      <c r="D120">
        <v>20.435949806</v>
      </c>
      <c r="E120" t="s">
        <v>41</v>
      </c>
      <c r="F120" t="s">
        <v>46</v>
      </c>
    </row>
    <row r="121" spans="1:6" x14ac:dyDescent="0.25">
      <c r="A121" t="s">
        <v>34</v>
      </c>
      <c r="B121" t="s">
        <v>23</v>
      </c>
      <c r="C121" t="s">
        <v>8</v>
      </c>
      <c r="D121">
        <v>32.217376633838299</v>
      </c>
      <c r="E121" t="s">
        <v>41</v>
      </c>
      <c r="F121" t="s">
        <v>46</v>
      </c>
    </row>
    <row r="122" spans="1:6" x14ac:dyDescent="0.25">
      <c r="A122" t="s">
        <v>34</v>
      </c>
      <c r="B122" t="s">
        <v>24</v>
      </c>
      <c r="C122" t="s">
        <v>5</v>
      </c>
      <c r="D122">
        <v>1.7155021749999999E-2</v>
      </c>
      <c r="E122" t="s">
        <v>42</v>
      </c>
      <c r="F122" t="s">
        <v>44</v>
      </c>
    </row>
    <row r="123" spans="1:6" x14ac:dyDescent="0.25">
      <c r="A123" t="s">
        <v>34</v>
      </c>
      <c r="B123" t="s">
        <v>24</v>
      </c>
      <c r="C123" t="s">
        <v>6</v>
      </c>
      <c r="D123">
        <v>2.96322342503391E-2</v>
      </c>
      <c r="E123" t="s">
        <v>42</v>
      </c>
      <c r="F123" t="s">
        <v>44</v>
      </c>
    </row>
    <row r="124" spans="1:6" x14ac:dyDescent="0.25">
      <c r="A124" t="s">
        <v>34</v>
      </c>
      <c r="B124" t="s">
        <v>24</v>
      </c>
      <c r="C124" t="s">
        <v>7</v>
      </c>
      <c r="D124">
        <v>2.1397900024999998</v>
      </c>
      <c r="E124" t="s">
        <v>42</v>
      </c>
      <c r="F124" t="s">
        <v>44</v>
      </c>
    </row>
    <row r="125" spans="1:6" x14ac:dyDescent="0.25">
      <c r="A125" t="s">
        <v>34</v>
      </c>
      <c r="B125" t="s">
        <v>24</v>
      </c>
      <c r="C125" t="s">
        <v>8</v>
      </c>
      <c r="D125">
        <v>3.4377668448292402</v>
      </c>
      <c r="E125" t="s">
        <v>42</v>
      </c>
      <c r="F125" t="s">
        <v>44</v>
      </c>
    </row>
    <row r="126" spans="1:6" x14ac:dyDescent="0.25">
      <c r="A126" t="s">
        <v>34</v>
      </c>
      <c r="B126" t="s">
        <v>25</v>
      </c>
      <c r="C126" t="s">
        <v>5</v>
      </c>
      <c r="D126">
        <v>-1.0594705E-3</v>
      </c>
      <c r="E126" t="s">
        <v>42</v>
      </c>
      <c r="F126" t="s">
        <v>45</v>
      </c>
    </row>
    <row r="127" spans="1:6" x14ac:dyDescent="0.25">
      <c r="A127" t="s">
        <v>34</v>
      </c>
      <c r="B127" t="s">
        <v>25</v>
      </c>
      <c r="C127" t="s">
        <v>6</v>
      </c>
      <c r="D127">
        <v>6.2580944732230602E-3</v>
      </c>
      <c r="E127" t="s">
        <v>42</v>
      </c>
      <c r="F127" t="s">
        <v>45</v>
      </c>
    </row>
    <row r="128" spans="1:6" x14ac:dyDescent="0.25">
      <c r="A128" t="s">
        <v>34</v>
      </c>
      <c r="B128" t="s">
        <v>25</v>
      </c>
      <c r="C128" t="s">
        <v>7</v>
      </c>
      <c r="D128">
        <v>6.3813665449999997</v>
      </c>
      <c r="E128" t="s">
        <v>42</v>
      </c>
      <c r="F128" t="s">
        <v>45</v>
      </c>
    </row>
    <row r="129" spans="1:6" x14ac:dyDescent="0.25">
      <c r="A129" t="s">
        <v>34</v>
      </c>
      <c r="B129" t="s">
        <v>25</v>
      </c>
      <c r="C129" t="s">
        <v>8</v>
      </c>
      <c r="D129">
        <v>12.900714773076499</v>
      </c>
      <c r="E129" t="s">
        <v>42</v>
      </c>
      <c r="F129" t="s">
        <v>45</v>
      </c>
    </row>
    <row r="130" spans="1:6" x14ac:dyDescent="0.25">
      <c r="A130" t="s">
        <v>34</v>
      </c>
      <c r="B130" t="s">
        <v>26</v>
      </c>
      <c r="C130" t="s">
        <v>5</v>
      </c>
      <c r="D130">
        <v>0.15657578450000001</v>
      </c>
      <c r="E130" t="s">
        <v>42</v>
      </c>
      <c r="F130" t="s">
        <v>46</v>
      </c>
    </row>
    <row r="131" spans="1:6" x14ac:dyDescent="0.25">
      <c r="A131" t="s">
        <v>34</v>
      </c>
      <c r="B131" t="s">
        <v>26</v>
      </c>
      <c r="C131" t="s">
        <v>6</v>
      </c>
      <c r="D131">
        <v>0.20827649179311</v>
      </c>
      <c r="E131" t="s">
        <v>42</v>
      </c>
      <c r="F131" t="s">
        <v>46</v>
      </c>
    </row>
    <row r="132" spans="1:6" x14ac:dyDescent="0.25">
      <c r="A132" t="s">
        <v>34</v>
      </c>
      <c r="B132" t="s">
        <v>26</v>
      </c>
      <c r="C132" t="s">
        <v>7</v>
      </c>
      <c r="D132">
        <v>23.533555849500001</v>
      </c>
      <c r="E132" t="s">
        <v>42</v>
      </c>
      <c r="F132" t="s">
        <v>46</v>
      </c>
    </row>
    <row r="133" spans="1:6" x14ac:dyDescent="0.25">
      <c r="A133" t="s">
        <v>34</v>
      </c>
      <c r="B133" t="s">
        <v>26</v>
      </c>
      <c r="C133" t="s">
        <v>8</v>
      </c>
      <c r="D133">
        <v>29.5913946640228</v>
      </c>
      <c r="E133" t="s">
        <v>42</v>
      </c>
      <c r="F133" t="s">
        <v>46</v>
      </c>
    </row>
    <row r="134" spans="1:6" x14ac:dyDescent="0.25">
      <c r="A134" t="s">
        <v>34</v>
      </c>
      <c r="B134" t="s">
        <v>27</v>
      </c>
      <c r="C134" t="s">
        <v>5</v>
      </c>
      <c r="D134">
        <v>3.8558582500000001E-3</v>
      </c>
      <c r="E134" t="s">
        <v>43</v>
      </c>
      <c r="F134" t="s">
        <v>44</v>
      </c>
    </row>
    <row r="135" spans="1:6" x14ac:dyDescent="0.25">
      <c r="A135" t="s">
        <v>34</v>
      </c>
      <c r="B135" t="s">
        <v>27</v>
      </c>
      <c r="C135" t="s">
        <v>6</v>
      </c>
      <c r="D135">
        <v>8.8820108602157E-3</v>
      </c>
      <c r="E135" t="s">
        <v>43</v>
      </c>
      <c r="F135" t="s">
        <v>44</v>
      </c>
    </row>
    <row r="136" spans="1:6" x14ac:dyDescent="0.25">
      <c r="A136" t="s">
        <v>34</v>
      </c>
      <c r="B136" t="s">
        <v>27</v>
      </c>
      <c r="C136" t="s">
        <v>7</v>
      </c>
      <c r="D136">
        <v>3.2734411887500001</v>
      </c>
      <c r="E136" t="s">
        <v>43</v>
      </c>
      <c r="F136" t="s">
        <v>44</v>
      </c>
    </row>
    <row r="137" spans="1:6" x14ac:dyDescent="0.25">
      <c r="A137" t="s">
        <v>34</v>
      </c>
      <c r="B137" t="s">
        <v>27</v>
      </c>
      <c r="C137" t="s">
        <v>8</v>
      </c>
      <c r="D137">
        <v>6.1936642715628398</v>
      </c>
      <c r="E137" t="s">
        <v>43</v>
      </c>
      <c r="F137" t="s">
        <v>44</v>
      </c>
    </row>
    <row r="138" spans="1:6" x14ac:dyDescent="0.25">
      <c r="A138" t="s">
        <v>34</v>
      </c>
      <c r="B138" t="s">
        <v>28</v>
      </c>
      <c r="C138" t="s">
        <v>5</v>
      </c>
      <c r="D138">
        <v>-3.0871417499999999E-3</v>
      </c>
      <c r="E138" t="s">
        <v>43</v>
      </c>
      <c r="F138" t="s">
        <v>45</v>
      </c>
    </row>
    <row r="139" spans="1:6" x14ac:dyDescent="0.25">
      <c r="A139" t="s">
        <v>34</v>
      </c>
      <c r="B139" t="s">
        <v>28</v>
      </c>
      <c r="C139" t="s">
        <v>6</v>
      </c>
      <c r="D139">
        <v>7.1562235310906096E-3</v>
      </c>
      <c r="E139" t="s">
        <v>43</v>
      </c>
      <c r="F139" t="s">
        <v>45</v>
      </c>
    </row>
    <row r="140" spans="1:6" x14ac:dyDescent="0.25">
      <c r="A140" t="s">
        <v>34</v>
      </c>
      <c r="B140" t="s">
        <v>28</v>
      </c>
      <c r="C140" t="s">
        <v>7</v>
      </c>
      <c r="D140">
        <v>12.2007749505</v>
      </c>
      <c r="E140" t="s">
        <v>43</v>
      </c>
      <c r="F140" t="s">
        <v>45</v>
      </c>
    </row>
    <row r="141" spans="1:6" x14ac:dyDescent="0.25">
      <c r="A141" t="s">
        <v>34</v>
      </c>
      <c r="B141" t="s">
        <v>28</v>
      </c>
      <c r="C141" t="s">
        <v>8</v>
      </c>
      <c r="D141">
        <v>24.283772473430801</v>
      </c>
      <c r="E141" t="s">
        <v>43</v>
      </c>
      <c r="F141" t="s">
        <v>45</v>
      </c>
    </row>
    <row r="142" spans="1:6" x14ac:dyDescent="0.25">
      <c r="A142" t="s">
        <v>34</v>
      </c>
      <c r="B142" t="s">
        <v>29</v>
      </c>
      <c r="C142" t="s">
        <v>5</v>
      </c>
      <c r="D142">
        <v>0.13506367350000001</v>
      </c>
      <c r="E142" t="s">
        <v>43</v>
      </c>
      <c r="F142" t="s">
        <v>46</v>
      </c>
    </row>
    <row r="143" spans="1:6" x14ac:dyDescent="0.25">
      <c r="A143" t="s">
        <v>34</v>
      </c>
      <c r="B143" t="s">
        <v>29</v>
      </c>
      <c r="C143" t="s">
        <v>6</v>
      </c>
      <c r="D143">
        <v>0.17372409974824099</v>
      </c>
      <c r="E143" t="s">
        <v>43</v>
      </c>
      <c r="F143" t="s">
        <v>46</v>
      </c>
    </row>
    <row r="144" spans="1:6" x14ac:dyDescent="0.25">
      <c r="A144" t="s">
        <v>34</v>
      </c>
      <c r="B144" t="s">
        <v>29</v>
      </c>
      <c r="C144" t="s">
        <v>7</v>
      </c>
      <c r="D144">
        <v>21.994630419</v>
      </c>
      <c r="E144" t="s">
        <v>43</v>
      </c>
      <c r="F144" t="s">
        <v>46</v>
      </c>
    </row>
    <row r="145" spans="1:6" x14ac:dyDescent="0.25">
      <c r="A145" t="s">
        <v>34</v>
      </c>
      <c r="B145" t="s">
        <v>29</v>
      </c>
      <c r="C145" t="s">
        <v>8</v>
      </c>
      <c r="D145">
        <v>34.120010025021202</v>
      </c>
      <c r="E145" t="s">
        <v>43</v>
      </c>
      <c r="F145" t="s">
        <v>46</v>
      </c>
    </row>
    <row r="146" spans="1:6" x14ac:dyDescent="0.25">
      <c r="A146" t="s">
        <v>33</v>
      </c>
      <c r="B146" t="s">
        <v>21</v>
      </c>
      <c r="C146" t="s">
        <v>9</v>
      </c>
      <c r="D146">
        <v>-0.77985964479697401</v>
      </c>
      <c r="E146" t="s">
        <v>41</v>
      </c>
      <c r="F146" t="s">
        <v>44</v>
      </c>
    </row>
    <row r="147" spans="1:6" x14ac:dyDescent="0.25">
      <c r="A147" t="s">
        <v>33</v>
      </c>
      <c r="B147" t="s">
        <v>21</v>
      </c>
      <c r="C147" t="s">
        <v>10</v>
      </c>
      <c r="D147">
        <v>1.17781998873865</v>
      </c>
      <c r="E147" t="s">
        <v>41</v>
      </c>
      <c r="F147" t="s">
        <v>44</v>
      </c>
    </row>
    <row r="148" spans="1:6" x14ac:dyDescent="0.25">
      <c r="A148" t="s">
        <v>33</v>
      </c>
      <c r="B148" t="s">
        <v>21</v>
      </c>
      <c r="C148" t="s">
        <v>11</v>
      </c>
      <c r="D148">
        <v>5.7309797124635304</v>
      </c>
      <c r="E148" t="s">
        <v>41</v>
      </c>
      <c r="F148" t="s">
        <v>44</v>
      </c>
    </row>
    <row r="149" spans="1:6" x14ac:dyDescent="0.25">
      <c r="A149" t="s">
        <v>33</v>
      </c>
      <c r="B149" t="s">
        <v>21</v>
      </c>
      <c r="C149" t="s">
        <v>12</v>
      </c>
      <c r="D149">
        <v>1.1763088215359201</v>
      </c>
      <c r="E149" t="s">
        <v>41</v>
      </c>
      <c r="F149" t="s">
        <v>44</v>
      </c>
    </row>
    <row r="150" spans="1:6" x14ac:dyDescent="0.25">
      <c r="A150" t="s">
        <v>33</v>
      </c>
      <c r="B150" t="s">
        <v>21</v>
      </c>
      <c r="C150" t="s">
        <v>13</v>
      </c>
      <c r="D150">
        <v>-0.769565935026439</v>
      </c>
      <c r="E150" t="s">
        <v>41</v>
      </c>
      <c r="F150" t="s">
        <v>44</v>
      </c>
    </row>
    <row r="151" spans="1:6" x14ac:dyDescent="0.25">
      <c r="A151" t="s">
        <v>33</v>
      </c>
      <c r="B151" t="s">
        <v>21</v>
      </c>
      <c r="C151" t="s">
        <v>14</v>
      </c>
      <c r="D151">
        <v>1.15900814050765</v>
      </c>
      <c r="E151" t="s">
        <v>41</v>
      </c>
      <c r="F151" t="s">
        <v>44</v>
      </c>
    </row>
    <row r="152" spans="1:6" x14ac:dyDescent="0.25">
      <c r="A152" t="s">
        <v>33</v>
      </c>
      <c r="B152" t="s">
        <v>21</v>
      </c>
      <c r="C152" t="s">
        <v>15</v>
      </c>
      <c r="D152">
        <v>5.78170769331562</v>
      </c>
      <c r="E152" t="s">
        <v>41</v>
      </c>
      <c r="F152" t="s">
        <v>44</v>
      </c>
    </row>
    <row r="153" spans="1:6" x14ac:dyDescent="0.25">
      <c r="A153" t="s">
        <v>33</v>
      </c>
      <c r="B153" t="s">
        <v>21</v>
      </c>
      <c r="C153" t="s">
        <v>16</v>
      </c>
      <c r="D153">
        <v>1.16212115272851</v>
      </c>
      <c r="E153" t="s">
        <v>41</v>
      </c>
      <c r="F153" t="s">
        <v>44</v>
      </c>
    </row>
    <row r="154" spans="1:6" x14ac:dyDescent="0.25">
      <c r="A154" t="s">
        <v>33</v>
      </c>
      <c r="B154" t="s">
        <v>21</v>
      </c>
      <c r="C154" t="s">
        <v>17</v>
      </c>
      <c r="D154">
        <v>183.63374882996601</v>
      </c>
      <c r="E154" t="s">
        <v>41</v>
      </c>
      <c r="F154" t="s">
        <v>44</v>
      </c>
    </row>
    <row r="155" spans="1:6" x14ac:dyDescent="0.25">
      <c r="A155" t="s">
        <v>33</v>
      </c>
      <c r="B155" t="s">
        <v>21</v>
      </c>
      <c r="C155" t="s">
        <v>18</v>
      </c>
      <c r="D155">
        <v>37.281189588788997</v>
      </c>
      <c r="E155" t="s">
        <v>41</v>
      </c>
      <c r="F155" t="s">
        <v>44</v>
      </c>
    </row>
    <row r="156" spans="1:6" x14ac:dyDescent="0.25">
      <c r="A156" t="s">
        <v>33</v>
      </c>
      <c r="B156" t="s">
        <v>21</v>
      </c>
      <c r="C156" t="s">
        <v>19</v>
      </c>
      <c r="D156">
        <v>3.18412118562274</v>
      </c>
      <c r="E156" t="s">
        <v>41</v>
      </c>
      <c r="F156" t="s">
        <v>44</v>
      </c>
    </row>
    <row r="157" spans="1:6" x14ac:dyDescent="0.25">
      <c r="A157" t="s">
        <v>33</v>
      </c>
      <c r="B157" t="s">
        <v>21</v>
      </c>
      <c r="C157" t="s">
        <v>20</v>
      </c>
      <c r="D157">
        <v>1.65351926611138</v>
      </c>
      <c r="E157" t="s">
        <v>41</v>
      </c>
      <c r="F157" t="s">
        <v>44</v>
      </c>
    </row>
    <row r="158" spans="1:6" x14ac:dyDescent="0.25">
      <c r="A158" t="s">
        <v>33</v>
      </c>
      <c r="B158" t="s">
        <v>22</v>
      </c>
      <c r="C158" t="s">
        <v>9</v>
      </c>
      <c r="D158">
        <v>-0.57345801474812197</v>
      </c>
      <c r="E158" t="s">
        <v>41</v>
      </c>
      <c r="F158" t="s">
        <v>45</v>
      </c>
    </row>
    <row r="159" spans="1:6" x14ac:dyDescent="0.25">
      <c r="A159" t="s">
        <v>33</v>
      </c>
      <c r="B159" t="s">
        <v>22</v>
      </c>
      <c r="C159" t="s">
        <v>10</v>
      </c>
      <c r="D159">
        <v>0.37719440341777799</v>
      </c>
      <c r="E159" t="s">
        <v>41</v>
      </c>
      <c r="F159" t="s">
        <v>45</v>
      </c>
    </row>
    <row r="160" spans="1:6" x14ac:dyDescent="0.25">
      <c r="A160" t="s">
        <v>33</v>
      </c>
      <c r="B160" t="s">
        <v>22</v>
      </c>
      <c r="C160" t="s">
        <v>11</v>
      </c>
      <c r="D160">
        <v>4.3339265426846802</v>
      </c>
      <c r="E160" t="s">
        <v>41</v>
      </c>
      <c r="F160" t="s">
        <v>45</v>
      </c>
    </row>
    <row r="161" spans="1:6" x14ac:dyDescent="0.25">
      <c r="A161" t="s">
        <v>33</v>
      </c>
      <c r="B161" t="s">
        <v>22</v>
      </c>
      <c r="C161" t="s">
        <v>12</v>
      </c>
      <c r="D161">
        <v>3.0552660284578401</v>
      </c>
      <c r="E161" t="s">
        <v>41</v>
      </c>
      <c r="F161" t="s">
        <v>45</v>
      </c>
    </row>
    <row r="162" spans="1:6" x14ac:dyDescent="0.25">
      <c r="A162" t="s">
        <v>33</v>
      </c>
      <c r="B162" t="s">
        <v>22</v>
      </c>
      <c r="C162" t="s">
        <v>13</v>
      </c>
      <c r="D162">
        <v>-0.58574647591974305</v>
      </c>
      <c r="E162" t="s">
        <v>41</v>
      </c>
      <c r="F162" t="s">
        <v>45</v>
      </c>
    </row>
    <row r="163" spans="1:6" x14ac:dyDescent="0.25">
      <c r="A163" t="s">
        <v>33</v>
      </c>
      <c r="B163" t="s">
        <v>22</v>
      </c>
      <c r="C163" t="s">
        <v>14</v>
      </c>
      <c r="D163">
        <v>0.51929593982190503</v>
      </c>
      <c r="E163" t="s">
        <v>41</v>
      </c>
      <c r="F163" t="s">
        <v>45</v>
      </c>
    </row>
    <row r="164" spans="1:6" x14ac:dyDescent="0.25">
      <c r="A164" t="s">
        <v>33</v>
      </c>
      <c r="B164" t="s">
        <v>22</v>
      </c>
      <c r="C164" t="s">
        <v>15</v>
      </c>
      <c r="D164">
        <v>4.3262024041391296</v>
      </c>
      <c r="E164" t="s">
        <v>41</v>
      </c>
      <c r="F164" t="s">
        <v>45</v>
      </c>
    </row>
    <row r="165" spans="1:6" x14ac:dyDescent="0.25">
      <c r="A165" t="s">
        <v>33</v>
      </c>
      <c r="B165" t="s">
        <v>22</v>
      </c>
      <c r="C165" t="s">
        <v>16</v>
      </c>
      <c r="D165">
        <v>3.05622910383837</v>
      </c>
      <c r="E165" t="s">
        <v>41</v>
      </c>
      <c r="F165" t="s">
        <v>45</v>
      </c>
    </row>
    <row r="166" spans="1:6" x14ac:dyDescent="0.25">
      <c r="A166" t="s">
        <v>33</v>
      </c>
      <c r="B166" t="s">
        <v>22</v>
      </c>
      <c r="C166" t="s">
        <v>17</v>
      </c>
      <c r="D166">
        <v>150.243266875682</v>
      </c>
      <c r="E166" t="s">
        <v>41</v>
      </c>
      <c r="F166" t="s">
        <v>45</v>
      </c>
    </row>
    <row r="167" spans="1:6" x14ac:dyDescent="0.25">
      <c r="A167" t="s">
        <v>33</v>
      </c>
      <c r="B167" t="s">
        <v>22</v>
      </c>
      <c r="C167" t="s">
        <v>18</v>
      </c>
      <c r="D167">
        <v>98.323327923257096</v>
      </c>
      <c r="E167" t="s">
        <v>41</v>
      </c>
      <c r="F167" t="s">
        <v>45</v>
      </c>
    </row>
    <row r="168" spans="1:6" x14ac:dyDescent="0.25">
      <c r="A168" t="s">
        <v>33</v>
      </c>
      <c r="B168" t="s">
        <v>22</v>
      </c>
      <c r="C168" t="s">
        <v>19</v>
      </c>
      <c r="D168">
        <v>4.6579220391412202</v>
      </c>
      <c r="E168" t="s">
        <v>41</v>
      </c>
      <c r="F168" t="s">
        <v>45</v>
      </c>
    </row>
    <row r="169" spans="1:6" x14ac:dyDescent="0.25">
      <c r="A169" t="s">
        <v>33</v>
      </c>
      <c r="B169" t="s">
        <v>22</v>
      </c>
      <c r="C169" t="s">
        <v>20</v>
      </c>
      <c r="D169">
        <v>1.33299098136786</v>
      </c>
      <c r="E169" t="s">
        <v>41</v>
      </c>
      <c r="F169" t="s">
        <v>45</v>
      </c>
    </row>
    <row r="170" spans="1:6" x14ac:dyDescent="0.25">
      <c r="A170" t="s">
        <v>33</v>
      </c>
      <c r="B170" t="s">
        <v>23</v>
      </c>
      <c r="C170" t="s">
        <v>9</v>
      </c>
      <c r="D170">
        <v>-1.4437074234503899</v>
      </c>
      <c r="E170" t="s">
        <v>41</v>
      </c>
      <c r="F170" t="s">
        <v>46</v>
      </c>
    </row>
    <row r="171" spans="1:6" x14ac:dyDescent="0.25">
      <c r="A171" t="s">
        <v>33</v>
      </c>
      <c r="B171" t="s">
        <v>23</v>
      </c>
      <c r="C171" t="s">
        <v>10</v>
      </c>
      <c r="D171">
        <v>0.38162197449499802</v>
      </c>
      <c r="E171" t="s">
        <v>41</v>
      </c>
      <c r="F171" t="s">
        <v>46</v>
      </c>
    </row>
    <row r="172" spans="1:6" x14ac:dyDescent="0.25">
      <c r="A172" t="s">
        <v>33</v>
      </c>
      <c r="B172" t="s">
        <v>23</v>
      </c>
      <c r="C172" t="s">
        <v>11</v>
      </c>
      <c r="D172">
        <v>4.77912903463766</v>
      </c>
      <c r="E172" t="s">
        <v>41</v>
      </c>
      <c r="F172" t="s">
        <v>46</v>
      </c>
    </row>
    <row r="173" spans="1:6" x14ac:dyDescent="0.25">
      <c r="A173" t="s">
        <v>33</v>
      </c>
      <c r="B173" t="s">
        <v>23</v>
      </c>
      <c r="C173" t="s">
        <v>12</v>
      </c>
      <c r="D173">
        <v>1.4951533507757</v>
      </c>
      <c r="E173" t="s">
        <v>41</v>
      </c>
      <c r="F173" t="s">
        <v>46</v>
      </c>
    </row>
    <row r="174" spans="1:6" x14ac:dyDescent="0.25">
      <c r="A174" t="s">
        <v>33</v>
      </c>
      <c r="B174" t="s">
        <v>23</v>
      </c>
      <c r="C174" t="s">
        <v>13</v>
      </c>
      <c r="D174">
        <v>-1.5395921358029101</v>
      </c>
      <c r="E174" t="s">
        <v>41</v>
      </c>
      <c r="F174" t="s">
        <v>46</v>
      </c>
    </row>
    <row r="175" spans="1:6" x14ac:dyDescent="0.25">
      <c r="A175" t="s">
        <v>33</v>
      </c>
      <c r="B175" t="s">
        <v>23</v>
      </c>
      <c r="C175" t="s">
        <v>14</v>
      </c>
      <c r="D175">
        <v>0.38868788685911598</v>
      </c>
      <c r="E175" t="s">
        <v>41</v>
      </c>
      <c r="F175" t="s">
        <v>46</v>
      </c>
    </row>
    <row r="176" spans="1:6" x14ac:dyDescent="0.25">
      <c r="A176" t="s">
        <v>33</v>
      </c>
      <c r="B176" t="s">
        <v>23</v>
      </c>
      <c r="C176" t="s">
        <v>15</v>
      </c>
      <c r="D176">
        <v>4.9269989902584701</v>
      </c>
      <c r="E176" t="s">
        <v>41</v>
      </c>
      <c r="F176" t="s">
        <v>46</v>
      </c>
    </row>
    <row r="177" spans="1:6" x14ac:dyDescent="0.25">
      <c r="A177" t="s">
        <v>33</v>
      </c>
      <c r="B177" t="s">
        <v>23</v>
      </c>
      <c r="C177" t="s">
        <v>16</v>
      </c>
      <c r="D177">
        <v>1.3371335597396701</v>
      </c>
      <c r="E177" t="s">
        <v>41</v>
      </c>
      <c r="F177" t="s">
        <v>46</v>
      </c>
    </row>
    <row r="178" spans="1:6" x14ac:dyDescent="0.25">
      <c r="A178" t="s">
        <v>33</v>
      </c>
      <c r="B178" t="s">
        <v>23</v>
      </c>
      <c r="C178" t="s">
        <v>17</v>
      </c>
      <c r="D178">
        <v>195.372958002308</v>
      </c>
      <c r="E178" t="s">
        <v>41</v>
      </c>
      <c r="F178" t="s">
        <v>46</v>
      </c>
    </row>
    <row r="179" spans="1:6" x14ac:dyDescent="0.25">
      <c r="A179" t="s">
        <v>33</v>
      </c>
      <c r="B179" t="s">
        <v>23</v>
      </c>
      <c r="C179" t="s">
        <v>18</v>
      </c>
      <c r="D179">
        <v>10.7616832355091</v>
      </c>
      <c r="E179" t="s">
        <v>41</v>
      </c>
      <c r="F179" t="s">
        <v>46</v>
      </c>
    </row>
    <row r="180" spans="1:6" x14ac:dyDescent="0.25">
      <c r="A180" t="s">
        <v>33</v>
      </c>
      <c r="B180" t="s">
        <v>23</v>
      </c>
      <c r="C180" t="s">
        <v>19</v>
      </c>
      <c r="D180">
        <v>3.4412971842551801</v>
      </c>
      <c r="E180" t="s">
        <v>41</v>
      </c>
      <c r="F180" t="s">
        <v>46</v>
      </c>
    </row>
    <row r="181" spans="1:6" x14ac:dyDescent="0.25">
      <c r="A181" t="s">
        <v>33</v>
      </c>
      <c r="B181" t="s">
        <v>23</v>
      </c>
      <c r="C181" t="s">
        <v>20</v>
      </c>
      <c r="D181">
        <v>1.2528609160673301</v>
      </c>
      <c r="E181" t="s">
        <v>41</v>
      </c>
      <c r="F181" t="s">
        <v>46</v>
      </c>
    </row>
    <row r="182" spans="1:6" x14ac:dyDescent="0.25">
      <c r="A182" t="s">
        <v>33</v>
      </c>
      <c r="B182" t="s">
        <v>24</v>
      </c>
      <c r="C182" t="s">
        <v>9</v>
      </c>
      <c r="D182">
        <v>-0.84535582420510202</v>
      </c>
      <c r="E182" t="s">
        <v>42</v>
      </c>
      <c r="F182" t="s">
        <v>44</v>
      </c>
    </row>
    <row r="183" spans="1:6" x14ac:dyDescent="0.25">
      <c r="A183" t="s">
        <v>33</v>
      </c>
      <c r="B183" t="s">
        <v>24</v>
      </c>
      <c r="C183" t="s">
        <v>10</v>
      </c>
      <c r="D183">
        <v>0.67762944538673997</v>
      </c>
      <c r="E183" t="s">
        <v>42</v>
      </c>
      <c r="F183" t="s">
        <v>44</v>
      </c>
    </row>
    <row r="184" spans="1:6" x14ac:dyDescent="0.25">
      <c r="A184" t="s">
        <v>33</v>
      </c>
      <c r="B184" t="s">
        <v>24</v>
      </c>
      <c r="C184" t="s">
        <v>11</v>
      </c>
      <c r="D184">
        <v>6.4562697435421299</v>
      </c>
      <c r="E184" t="s">
        <v>42</v>
      </c>
      <c r="F184" t="s">
        <v>44</v>
      </c>
    </row>
    <row r="185" spans="1:6" x14ac:dyDescent="0.25">
      <c r="A185" t="s">
        <v>33</v>
      </c>
      <c r="B185" t="s">
        <v>24</v>
      </c>
      <c r="C185" t="s">
        <v>12</v>
      </c>
      <c r="D185">
        <v>1.9197489884586001</v>
      </c>
      <c r="E185" t="s">
        <v>42</v>
      </c>
      <c r="F185" t="s">
        <v>44</v>
      </c>
    </row>
    <row r="186" spans="1:6" x14ac:dyDescent="0.25">
      <c r="A186" t="s">
        <v>33</v>
      </c>
      <c r="B186" t="s">
        <v>24</v>
      </c>
      <c r="C186" t="s">
        <v>13</v>
      </c>
      <c r="D186">
        <v>-0.92183039449645698</v>
      </c>
      <c r="E186" t="s">
        <v>42</v>
      </c>
      <c r="F186" t="s">
        <v>44</v>
      </c>
    </row>
    <row r="187" spans="1:6" x14ac:dyDescent="0.25">
      <c r="A187" t="s">
        <v>33</v>
      </c>
      <c r="B187" t="s">
        <v>24</v>
      </c>
      <c r="C187" t="s">
        <v>14</v>
      </c>
      <c r="D187">
        <v>0.75168642814709996</v>
      </c>
      <c r="E187" t="s">
        <v>42</v>
      </c>
      <c r="F187" t="s">
        <v>44</v>
      </c>
    </row>
    <row r="188" spans="1:6" x14ac:dyDescent="0.25">
      <c r="A188" t="s">
        <v>33</v>
      </c>
      <c r="B188" t="s">
        <v>24</v>
      </c>
      <c r="C188" t="s">
        <v>15</v>
      </c>
      <c r="D188">
        <v>6.5165167859667203</v>
      </c>
      <c r="E188" t="s">
        <v>42</v>
      </c>
      <c r="F188" t="s">
        <v>44</v>
      </c>
    </row>
    <row r="189" spans="1:6" x14ac:dyDescent="0.25">
      <c r="A189" t="s">
        <v>33</v>
      </c>
      <c r="B189" t="s">
        <v>24</v>
      </c>
      <c r="C189" t="s">
        <v>16</v>
      </c>
      <c r="D189">
        <v>2.0153520176266402</v>
      </c>
      <c r="E189" t="s">
        <v>42</v>
      </c>
      <c r="F189" t="s">
        <v>44</v>
      </c>
    </row>
    <row r="190" spans="1:6" x14ac:dyDescent="0.25">
      <c r="A190" t="s">
        <v>33</v>
      </c>
      <c r="B190" t="s">
        <v>24</v>
      </c>
      <c r="C190" t="s">
        <v>17</v>
      </c>
      <c r="D190">
        <v>207.712654229924</v>
      </c>
      <c r="E190" t="s">
        <v>42</v>
      </c>
      <c r="F190" t="s">
        <v>44</v>
      </c>
    </row>
    <row r="191" spans="1:6" x14ac:dyDescent="0.25">
      <c r="A191" t="s">
        <v>33</v>
      </c>
      <c r="B191" t="s">
        <v>24</v>
      </c>
      <c r="C191" t="s">
        <v>18</v>
      </c>
      <c r="D191">
        <v>63.763725580104001</v>
      </c>
      <c r="E191" t="s">
        <v>42</v>
      </c>
      <c r="F191" t="s">
        <v>44</v>
      </c>
    </row>
    <row r="192" spans="1:6" x14ac:dyDescent="0.25">
      <c r="A192" t="s">
        <v>33</v>
      </c>
      <c r="B192" t="s">
        <v>24</v>
      </c>
      <c r="C192" t="s">
        <v>19</v>
      </c>
      <c r="D192">
        <v>3.5860202785313602</v>
      </c>
      <c r="E192" t="s">
        <v>42</v>
      </c>
      <c r="F192" t="s">
        <v>44</v>
      </c>
    </row>
    <row r="193" spans="1:6" x14ac:dyDescent="0.25">
      <c r="A193" t="s">
        <v>33</v>
      </c>
      <c r="B193" t="s">
        <v>24</v>
      </c>
      <c r="C193" t="s">
        <v>20</v>
      </c>
      <c r="D193">
        <v>2.9090581932949502</v>
      </c>
      <c r="E193" t="s">
        <v>42</v>
      </c>
      <c r="F193" t="s">
        <v>44</v>
      </c>
    </row>
    <row r="194" spans="1:6" x14ac:dyDescent="0.25">
      <c r="A194" t="s">
        <v>33</v>
      </c>
      <c r="B194" t="s">
        <v>25</v>
      </c>
      <c r="C194" t="s">
        <v>9</v>
      </c>
      <c r="D194">
        <v>-0.71639389039791301</v>
      </c>
      <c r="E194" t="s">
        <v>42</v>
      </c>
      <c r="F194" t="s">
        <v>45</v>
      </c>
    </row>
    <row r="195" spans="1:6" x14ac:dyDescent="0.25">
      <c r="A195" t="s">
        <v>33</v>
      </c>
      <c r="B195" t="s">
        <v>25</v>
      </c>
      <c r="C195" t="s">
        <v>10</v>
      </c>
      <c r="D195">
        <v>0.35518684312988902</v>
      </c>
      <c r="E195" t="s">
        <v>42</v>
      </c>
      <c r="F195" t="s">
        <v>45</v>
      </c>
    </row>
    <row r="196" spans="1:6" x14ac:dyDescent="0.25">
      <c r="A196" t="s">
        <v>33</v>
      </c>
      <c r="B196" t="s">
        <v>25</v>
      </c>
      <c r="C196" t="s">
        <v>11</v>
      </c>
      <c r="D196">
        <v>4.5198434034190598</v>
      </c>
      <c r="E196" t="s">
        <v>42</v>
      </c>
      <c r="F196" t="s">
        <v>45</v>
      </c>
    </row>
    <row r="197" spans="1:6" x14ac:dyDescent="0.25">
      <c r="A197" t="s">
        <v>33</v>
      </c>
      <c r="B197" t="s">
        <v>25</v>
      </c>
      <c r="C197" t="s">
        <v>12</v>
      </c>
      <c r="D197">
        <v>3.1933621289455001</v>
      </c>
      <c r="E197" t="s">
        <v>42</v>
      </c>
      <c r="F197" t="s">
        <v>45</v>
      </c>
    </row>
    <row r="198" spans="1:6" x14ac:dyDescent="0.25">
      <c r="A198" t="s">
        <v>33</v>
      </c>
      <c r="B198" t="s">
        <v>25</v>
      </c>
      <c r="C198" t="s">
        <v>13</v>
      </c>
      <c r="D198">
        <v>-0.65970529108702103</v>
      </c>
      <c r="E198" t="s">
        <v>42</v>
      </c>
      <c r="F198" t="s">
        <v>45</v>
      </c>
    </row>
    <row r="199" spans="1:6" x14ac:dyDescent="0.25">
      <c r="A199" t="s">
        <v>33</v>
      </c>
      <c r="B199" t="s">
        <v>25</v>
      </c>
      <c r="C199" t="s">
        <v>14</v>
      </c>
      <c r="D199">
        <v>0.52708101973354404</v>
      </c>
      <c r="E199" t="s">
        <v>42</v>
      </c>
      <c r="F199" t="s">
        <v>45</v>
      </c>
    </row>
    <row r="200" spans="1:6" x14ac:dyDescent="0.25">
      <c r="A200" t="s">
        <v>33</v>
      </c>
      <c r="B200" t="s">
        <v>25</v>
      </c>
      <c r="C200" t="s">
        <v>15</v>
      </c>
      <c r="D200">
        <v>4.5277080500894797</v>
      </c>
      <c r="E200" t="s">
        <v>42</v>
      </c>
      <c r="F200" t="s">
        <v>45</v>
      </c>
    </row>
    <row r="201" spans="1:6" x14ac:dyDescent="0.25">
      <c r="A201" t="s">
        <v>33</v>
      </c>
      <c r="B201" t="s">
        <v>25</v>
      </c>
      <c r="C201" t="s">
        <v>16</v>
      </c>
      <c r="D201">
        <v>3.1863099439659499</v>
      </c>
      <c r="E201" t="s">
        <v>42</v>
      </c>
      <c r="F201" t="s">
        <v>45</v>
      </c>
    </row>
    <row r="202" spans="1:6" x14ac:dyDescent="0.25">
      <c r="A202" t="s">
        <v>33</v>
      </c>
      <c r="B202" t="s">
        <v>25</v>
      </c>
      <c r="C202" t="s">
        <v>17</v>
      </c>
      <c r="D202">
        <v>155.180974559649</v>
      </c>
      <c r="E202" t="s">
        <v>42</v>
      </c>
      <c r="F202" t="s">
        <v>45</v>
      </c>
    </row>
    <row r="203" spans="1:6" x14ac:dyDescent="0.25">
      <c r="A203" t="s">
        <v>33</v>
      </c>
      <c r="B203" t="s">
        <v>25</v>
      </c>
      <c r="C203" t="s">
        <v>18</v>
      </c>
      <c r="D203">
        <v>102.39922755777501</v>
      </c>
      <c r="E203" t="s">
        <v>42</v>
      </c>
      <c r="F203" t="s">
        <v>45</v>
      </c>
    </row>
    <row r="204" spans="1:6" x14ac:dyDescent="0.25">
      <c r="A204" t="s">
        <v>33</v>
      </c>
      <c r="B204" t="s">
        <v>25</v>
      </c>
      <c r="C204" t="s">
        <v>19</v>
      </c>
      <c r="D204">
        <v>4.0881519666508099</v>
      </c>
      <c r="E204" t="s">
        <v>42</v>
      </c>
      <c r="F204" t="s">
        <v>45</v>
      </c>
    </row>
    <row r="205" spans="1:6" x14ac:dyDescent="0.25">
      <c r="A205" t="s">
        <v>33</v>
      </c>
      <c r="B205" t="s">
        <v>25</v>
      </c>
      <c r="C205" t="s">
        <v>20</v>
      </c>
      <c r="D205">
        <v>2.00679270585715</v>
      </c>
      <c r="E205" t="s">
        <v>42</v>
      </c>
      <c r="F205" t="s">
        <v>45</v>
      </c>
    </row>
    <row r="206" spans="1:6" x14ac:dyDescent="0.25">
      <c r="A206" t="s">
        <v>33</v>
      </c>
      <c r="B206" t="s">
        <v>26</v>
      </c>
      <c r="C206" t="s">
        <v>9</v>
      </c>
      <c r="D206">
        <v>-1.03183268066747</v>
      </c>
      <c r="E206" t="s">
        <v>42</v>
      </c>
      <c r="F206" t="s">
        <v>46</v>
      </c>
    </row>
    <row r="207" spans="1:6" x14ac:dyDescent="0.25">
      <c r="A207" t="s">
        <v>33</v>
      </c>
      <c r="B207" t="s">
        <v>26</v>
      </c>
      <c r="C207" t="s">
        <v>10</v>
      </c>
      <c r="D207">
        <v>1.3760882231126501</v>
      </c>
      <c r="E207" t="s">
        <v>42</v>
      </c>
      <c r="F207" t="s">
        <v>46</v>
      </c>
    </row>
    <row r="208" spans="1:6" x14ac:dyDescent="0.25">
      <c r="A208" t="s">
        <v>33</v>
      </c>
      <c r="B208" t="s">
        <v>26</v>
      </c>
      <c r="C208" t="s">
        <v>11</v>
      </c>
      <c r="D208">
        <v>5.86471323127404</v>
      </c>
      <c r="E208" t="s">
        <v>42</v>
      </c>
      <c r="F208" t="s">
        <v>46</v>
      </c>
    </row>
    <row r="209" spans="1:6" x14ac:dyDescent="0.25">
      <c r="A209" t="s">
        <v>33</v>
      </c>
      <c r="B209" t="s">
        <v>26</v>
      </c>
      <c r="C209" t="s">
        <v>12</v>
      </c>
      <c r="D209">
        <v>1.8739411631418299</v>
      </c>
      <c r="E209" t="s">
        <v>42</v>
      </c>
      <c r="F209" t="s">
        <v>46</v>
      </c>
    </row>
    <row r="210" spans="1:6" x14ac:dyDescent="0.25">
      <c r="A210" t="s">
        <v>33</v>
      </c>
      <c r="B210" t="s">
        <v>26</v>
      </c>
      <c r="C210" t="s">
        <v>13</v>
      </c>
      <c r="D210">
        <v>-1.26058822317873</v>
      </c>
      <c r="E210" t="s">
        <v>42</v>
      </c>
      <c r="F210" t="s">
        <v>46</v>
      </c>
    </row>
    <row r="211" spans="1:6" x14ac:dyDescent="0.25">
      <c r="A211" t="s">
        <v>33</v>
      </c>
      <c r="B211" t="s">
        <v>26</v>
      </c>
      <c r="C211" t="s">
        <v>14</v>
      </c>
      <c r="D211">
        <v>1.25441571779381</v>
      </c>
      <c r="E211" t="s">
        <v>42</v>
      </c>
      <c r="F211" t="s">
        <v>46</v>
      </c>
    </row>
    <row r="212" spans="1:6" x14ac:dyDescent="0.25">
      <c r="A212" t="s">
        <v>33</v>
      </c>
      <c r="B212" t="s">
        <v>26</v>
      </c>
      <c r="C212" t="s">
        <v>15</v>
      </c>
      <c r="D212">
        <v>5.8851173374813897</v>
      </c>
      <c r="E212" t="s">
        <v>42</v>
      </c>
      <c r="F212" t="s">
        <v>46</v>
      </c>
    </row>
    <row r="213" spans="1:6" x14ac:dyDescent="0.25">
      <c r="A213" t="s">
        <v>33</v>
      </c>
      <c r="B213" t="s">
        <v>26</v>
      </c>
      <c r="C213" t="s">
        <v>16</v>
      </c>
      <c r="D213">
        <v>1.60720835586761</v>
      </c>
      <c r="E213" t="s">
        <v>42</v>
      </c>
      <c r="F213" t="s">
        <v>46</v>
      </c>
    </row>
    <row r="214" spans="1:6" x14ac:dyDescent="0.25">
      <c r="A214" t="s">
        <v>33</v>
      </c>
      <c r="B214" t="s">
        <v>26</v>
      </c>
      <c r="C214" t="s">
        <v>17</v>
      </c>
      <c r="D214">
        <v>222.48882149698699</v>
      </c>
      <c r="E214" t="s">
        <v>42</v>
      </c>
      <c r="F214" t="s">
        <v>46</v>
      </c>
    </row>
    <row r="215" spans="1:6" x14ac:dyDescent="0.25">
      <c r="A215" t="s">
        <v>33</v>
      </c>
      <c r="B215" t="s">
        <v>26</v>
      </c>
      <c r="C215" t="s">
        <v>18</v>
      </c>
      <c r="D215">
        <v>17.928368973877799</v>
      </c>
      <c r="E215" t="s">
        <v>42</v>
      </c>
      <c r="F215" t="s">
        <v>46</v>
      </c>
    </row>
    <row r="216" spans="1:6" x14ac:dyDescent="0.25">
      <c r="A216" t="s">
        <v>33</v>
      </c>
      <c r="B216" t="s">
        <v>26</v>
      </c>
      <c r="C216" t="s">
        <v>19</v>
      </c>
      <c r="D216">
        <v>8.8108409202913798</v>
      </c>
      <c r="E216" t="s">
        <v>42</v>
      </c>
      <c r="F216" t="s">
        <v>46</v>
      </c>
    </row>
    <row r="217" spans="1:6" x14ac:dyDescent="0.25">
      <c r="A217" t="s">
        <v>33</v>
      </c>
      <c r="B217" t="s">
        <v>26</v>
      </c>
      <c r="C217" t="s">
        <v>20</v>
      </c>
      <c r="D217">
        <v>10.5934286678342</v>
      </c>
      <c r="E217" t="s">
        <v>42</v>
      </c>
      <c r="F217" t="s">
        <v>46</v>
      </c>
    </row>
    <row r="218" spans="1:6" x14ac:dyDescent="0.25">
      <c r="A218" t="s">
        <v>33</v>
      </c>
      <c r="B218" t="s">
        <v>27</v>
      </c>
      <c r="C218" t="s">
        <v>9</v>
      </c>
      <c r="D218">
        <v>0.60346985760819105</v>
      </c>
      <c r="E218" t="s">
        <v>43</v>
      </c>
      <c r="F218" t="s">
        <v>44</v>
      </c>
    </row>
    <row r="219" spans="1:6" x14ac:dyDescent="0.25">
      <c r="A219" t="s">
        <v>33</v>
      </c>
      <c r="B219" t="s">
        <v>27</v>
      </c>
      <c r="C219" t="s">
        <v>10</v>
      </c>
      <c r="D219">
        <v>5.00228790416769</v>
      </c>
      <c r="E219" t="s">
        <v>43</v>
      </c>
      <c r="F219" t="s">
        <v>44</v>
      </c>
    </row>
    <row r="220" spans="1:6" x14ac:dyDescent="0.25">
      <c r="A220" t="s">
        <v>33</v>
      </c>
      <c r="B220" t="s">
        <v>27</v>
      </c>
      <c r="C220" t="s">
        <v>11</v>
      </c>
      <c r="D220">
        <v>6.6887130858340598</v>
      </c>
      <c r="E220" t="s">
        <v>43</v>
      </c>
      <c r="F220" t="s">
        <v>44</v>
      </c>
    </row>
    <row r="221" spans="1:6" x14ac:dyDescent="0.25">
      <c r="A221" t="s">
        <v>33</v>
      </c>
      <c r="B221" t="s">
        <v>27</v>
      </c>
      <c r="C221" t="s">
        <v>12</v>
      </c>
      <c r="D221">
        <v>1.7656412549451299</v>
      </c>
      <c r="E221" t="s">
        <v>43</v>
      </c>
      <c r="F221" t="s">
        <v>44</v>
      </c>
    </row>
    <row r="222" spans="1:6" x14ac:dyDescent="0.25">
      <c r="A222" t="s">
        <v>33</v>
      </c>
      <c r="B222" t="s">
        <v>27</v>
      </c>
      <c r="C222" t="s">
        <v>13</v>
      </c>
      <c r="D222">
        <v>0.62737030171939501</v>
      </c>
      <c r="E222" t="s">
        <v>43</v>
      </c>
      <c r="F222" t="s">
        <v>44</v>
      </c>
    </row>
    <row r="223" spans="1:6" x14ac:dyDescent="0.25">
      <c r="A223" t="s">
        <v>33</v>
      </c>
      <c r="B223" t="s">
        <v>27</v>
      </c>
      <c r="C223" t="s">
        <v>14</v>
      </c>
      <c r="D223">
        <v>5.0734167538211796</v>
      </c>
      <c r="E223" t="s">
        <v>43</v>
      </c>
      <c r="F223" t="s">
        <v>44</v>
      </c>
    </row>
    <row r="224" spans="1:6" x14ac:dyDescent="0.25">
      <c r="A224" t="s">
        <v>33</v>
      </c>
      <c r="B224" t="s">
        <v>27</v>
      </c>
      <c r="C224" t="s">
        <v>15</v>
      </c>
      <c r="D224">
        <v>6.7823123243934402</v>
      </c>
      <c r="E224" t="s">
        <v>43</v>
      </c>
      <c r="F224" t="s">
        <v>44</v>
      </c>
    </row>
    <row r="225" spans="1:6" x14ac:dyDescent="0.25">
      <c r="A225" t="s">
        <v>33</v>
      </c>
      <c r="B225" t="s">
        <v>27</v>
      </c>
      <c r="C225" t="s">
        <v>16</v>
      </c>
      <c r="D225">
        <v>1.77183916725199</v>
      </c>
      <c r="E225" t="s">
        <v>43</v>
      </c>
      <c r="F225" t="s">
        <v>44</v>
      </c>
    </row>
    <row r="226" spans="1:6" x14ac:dyDescent="0.25">
      <c r="A226" t="s">
        <v>33</v>
      </c>
      <c r="B226" t="s">
        <v>27</v>
      </c>
      <c r="C226" t="s">
        <v>17</v>
      </c>
      <c r="D226">
        <v>227.27543349471199</v>
      </c>
      <c r="E226" t="s">
        <v>43</v>
      </c>
      <c r="F226" t="s">
        <v>44</v>
      </c>
    </row>
    <row r="227" spans="1:6" x14ac:dyDescent="0.25">
      <c r="A227" t="s">
        <v>33</v>
      </c>
      <c r="B227" t="s">
        <v>27</v>
      </c>
      <c r="C227" t="s">
        <v>18</v>
      </c>
      <c r="D227">
        <v>58.1091094764583</v>
      </c>
      <c r="E227" t="s">
        <v>43</v>
      </c>
      <c r="F227" t="s">
        <v>44</v>
      </c>
    </row>
    <row r="228" spans="1:6" x14ac:dyDescent="0.25">
      <c r="A228" t="s">
        <v>33</v>
      </c>
      <c r="B228" t="s">
        <v>27</v>
      </c>
      <c r="C228" t="s">
        <v>19</v>
      </c>
      <c r="D228">
        <v>3.4004946461527301</v>
      </c>
      <c r="E228" t="s">
        <v>43</v>
      </c>
      <c r="F228" t="s">
        <v>44</v>
      </c>
    </row>
    <row r="229" spans="1:6" x14ac:dyDescent="0.25">
      <c r="A229" t="s">
        <v>33</v>
      </c>
      <c r="B229" t="s">
        <v>27</v>
      </c>
      <c r="C229" t="s">
        <v>20</v>
      </c>
      <c r="D229">
        <v>2.51498976451315</v>
      </c>
      <c r="E229" t="s">
        <v>43</v>
      </c>
      <c r="F229" t="s">
        <v>44</v>
      </c>
    </row>
    <row r="230" spans="1:6" x14ac:dyDescent="0.25">
      <c r="A230" t="s">
        <v>33</v>
      </c>
      <c r="B230" t="s">
        <v>28</v>
      </c>
      <c r="C230" t="s">
        <v>9</v>
      </c>
      <c r="D230">
        <v>-0.52682731704654595</v>
      </c>
      <c r="E230" t="s">
        <v>43</v>
      </c>
      <c r="F230" t="s">
        <v>45</v>
      </c>
    </row>
    <row r="231" spans="1:6" x14ac:dyDescent="0.25">
      <c r="A231" t="s">
        <v>33</v>
      </c>
      <c r="B231" t="s">
        <v>28</v>
      </c>
      <c r="C231" t="s">
        <v>10</v>
      </c>
      <c r="D231">
        <v>0.59652164396265495</v>
      </c>
      <c r="E231" t="s">
        <v>43</v>
      </c>
      <c r="F231" t="s">
        <v>45</v>
      </c>
    </row>
    <row r="232" spans="1:6" x14ac:dyDescent="0.25">
      <c r="A232" t="s">
        <v>33</v>
      </c>
      <c r="B232" t="s">
        <v>28</v>
      </c>
      <c r="C232" t="s">
        <v>11</v>
      </c>
      <c r="D232">
        <v>5.7978308085849202</v>
      </c>
      <c r="E232" t="s">
        <v>43</v>
      </c>
      <c r="F232" t="s">
        <v>45</v>
      </c>
    </row>
    <row r="233" spans="1:6" x14ac:dyDescent="0.25">
      <c r="A233" t="s">
        <v>33</v>
      </c>
      <c r="B233" t="s">
        <v>28</v>
      </c>
      <c r="C233" t="s">
        <v>12</v>
      </c>
      <c r="D233">
        <v>2.2934351431354298</v>
      </c>
      <c r="E233" t="s">
        <v>43</v>
      </c>
      <c r="F233" t="s">
        <v>45</v>
      </c>
    </row>
    <row r="234" spans="1:6" x14ac:dyDescent="0.25">
      <c r="A234" t="s">
        <v>33</v>
      </c>
      <c r="B234" t="s">
        <v>28</v>
      </c>
      <c r="C234" t="s">
        <v>13</v>
      </c>
      <c r="D234">
        <v>-0.64316098756292495</v>
      </c>
      <c r="E234" t="s">
        <v>43</v>
      </c>
      <c r="F234" t="s">
        <v>45</v>
      </c>
    </row>
    <row r="235" spans="1:6" x14ac:dyDescent="0.25">
      <c r="A235" t="s">
        <v>33</v>
      </c>
      <c r="B235" t="s">
        <v>28</v>
      </c>
      <c r="C235" t="s">
        <v>14</v>
      </c>
      <c r="D235">
        <v>0.58858699596774999</v>
      </c>
      <c r="E235" t="s">
        <v>43</v>
      </c>
      <c r="F235" t="s">
        <v>45</v>
      </c>
    </row>
    <row r="236" spans="1:6" x14ac:dyDescent="0.25">
      <c r="A236" t="s">
        <v>33</v>
      </c>
      <c r="B236" t="s">
        <v>28</v>
      </c>
      <c r="C236" t="s">
        <v>15</v>
      </c>
      <c r="D236">
        <v>5.8330743347929204</v>
      </c>
      <c r="E236" t="s">
        <v>43</v>
      </c>
      <c r="F236" t="s">
        <v>45</v>
      </c>
    </row>
    <row r="237" spans="1:6" x14ac:dyDescent="0.25">
      <c r="A237" t="s">
        <v>33</v>
      </c>
      <c r="B237" t="s">
        <v>28</v>
      </c>
      <c r="C237" t="s">
        <v>16</v>
      </c>
      <c r="D237">
        <v>2.16945725187108</v>
      </c>
      <c r="E237" t="s">
        <v>43</v>
      </c>
      <c r="F237" t="s">
        <v>45</v>
      </c>
    </row>
    <row r="238" spans="1:6" x14ac:dyDescent="0.25">
      <c r="A238" t="s">
        <v>33</v>
      </c>
      <c r="B238" t="s">
        <v>28</v>
      </c>
      <c r="C238" t="s">
        <v>17</v>
      </c>
      <c r="D238">
        <v>209.56610722064499</v>
      </c>
      <c r="E238" t="s">
        <v>43</v>
      </c>
      <c r="F238" t="s">
        <v>45</v>
      </c>
    </row>
    <row r="239" spans="1:6" x14ac:dyDescent="0.25">
      <c r="A239" t="s">
        <v>33</v>
      </c>
      <c r="B239" t="s">
        <v>28</v>
      </c>
      <c r="C239" t="s">
        <v>18</v>
      </c>
      <c r="D239">
        <v>59.297552847840599</v>
      </c>
      <c r="E239" t="s">
        <v>43</v>
      </c>
      <c r="F239" t="s">
        <v>45</v>
      </c>
    </row>
    <row r="240" spans="1:6" x14ac:dyDescent="0.25">
      <c r="A240" t="s">
        <v>33</v>
      </c>
      <c r="B240" t="s">
        <v>28</v>
      </c>
      <c r="C240" t="s">
        <v>19</v>
      </c>
      <c r="D240">
        <v>5.7337920299276801</v>
      </c>
      <c r="E240" t="s">
        <v>43</v>
      </c>
      <c r="F240" t="s">
        <v>45</v>
      </c>
    </row>
    <row r="241" spans="1:6" x14ac:dyDescent="0.25">
      <c r="A241" t="s">
        <v>33</v>
      </c>
      <c r="B241" t="s">
        <v>28</v>
      </c>
      <c r="C241" t="s">
        <v>20</v>
      </c>
      <c r="D241">
        <v>3.4202086737185402</v>
      </c>
      <c r="E241" t="s">
        <v>43</v>
      </c>
      <c r="F241" t="s">
        <v>45</v>
      </c>
    </row>
    <row r="242" spans="1:6" x14ac:dyDescent="0.25">
      <c r="A242" t="s">
        <v>33</v>
      </c>
      <c r="B242" t="s">
        <v>29</v>
      </c>
      <c r="C242" t="s">
        <v>9</v>
      </c>
      <c r="D242">
        <v>-1.0774655493949501</v>
      </c>
      <c r="E242" t="s">
        <v>43</v>
      </c>
      <c r="F242" t="s">
        <v>46</v>
      </c>
    </row>
    <row r="243" spans="1:6" x14ac:dyDescent="0.25">
      <c r="A243" t="s">
        <v>33</v>
      </c>
      <c r="B243" t="s">
        <v>29</v>
      </c>
      <c r="C243" t="s">
        <v>10</v>
      </c>
      <c r="D243">
        <v>0.70666384771091595</v>
      </c>
      <c r="E243" t="s">
        <v>43</v>
      </c>
      <c r="F243" t="s">
        <v>46</v>
      </c>
    </row>
    <row r="244" spans="1:6" x14ac:dyDescent="0.25">
      <c r="A244" t="s">
        <v>33</v>
      </c>
      <c r="B244" t="s">
        <v>29</v>
      </c>
      <c r="C244" t="s">
        <v>11</v>
      </c>
      <c r="D244">
        <v>5.4526442017297398</v>
      </c>
      <c r="E244" t="s">
        <v>43</v>
      </c>
      <c r="F244" t="s">
        <v>46</v>
      </c>
    </row>
    <row r="245" spans="1:6" x14ac:dyDescent="0.25">
      <c r="A245" t="s">
        <v>33</v>
      </c>
      <c r="B245" t="s">
        <v>29</v>
      </c>
      <c r="C245" t="s">
        <v>12</v>
      </c>
      <c r="D245">
        <v>2.5295442100789498</v>
      </c>
      <c r="E245" t="s">
        <v>43</v>
      </c>
      <c r="F245" t="s">
        <v>46</v>
      </c>
    </row>
    <row r="246" spans="1:6" x14ac:dyDescent="0.25">
      <c r="A246" t="s">
        <v>33</v>
      </c>
      <c r="B246" t="s">
        <v>29</v>
      </c>
      <c r="C246" t="s">
        <v>13</v>
      </c>
      <c r="D246">
        <v>-1.16459120177914</v>
      </c>
      <c r="E246" t="s">
        <v>43</v>
      </c>
      <c r="F246" t="s">
        <v>46</v>
      </c>
    </row>
    <row r="247" spans="1:6" x14ac:dyDescent="0.25">
      <c r="A247" t="s">
        <v>33</v>
      </c>
      <c r="B247" t="s">
        <v>29</v>
      </c>
      <c r="C247" t="s">
        <v>14</v>
      </c>
      <c r="D247">
        <v>0.67470987044759601</v>
      </c>
      <c r="E247" t="s">
        <v>43</v>
      </c>
      <c r="F247" t="s">
        <v>46</v>
      </c>
    </row>
    <row r="248" spans="1:6" x14ac:dyDescent="0.25">
      <c r="A248" t="s">
        <v>33</v>
      </c>
      <c r="B248" t="s">
        <v>29</v>
      </c>
      <c r="C248" t="s">
        <v>15</v>
      </c>
      <c r="D248">
        <v>5.6216307882082202</v>
      </c>
      <c r="E248" t="s">
        <v>43</v>
      </c>
      <c r="F248" t="s">
        <v>46</v>
      </c>
    </row>
    <row r="249" spans="1:6" x14ac:dyDescent="0.25">
      <c r="A249" t="s">
        <v>33</v>
      </c>
      <c r="B249" t="s">
        <v>29</v>
      </c>
      <c r="C249" t="s">
        <v>16</v>
      </c>
      <c r="D249">
        <v>2.3060747476522998</v>
      </c>
      <c r="E249" t="s">
        <v>43</v>
      </c>
      <c r="F249" t="s">
        <v>46</v>
      </c>
    </row>
    <row r="250" spans="1:6" x14ac:dyDescent="0.25">
      <c r="A250" t="s">
        <v>33</v>
      </c>
      <c r="B250" t="s">
        <v>29</v>
      </c>
      <c r="C250" t="s">
        <v>17</v>
      </c>
      <c r="D250">
        <v>234.90745580591599</v>
      </c>
      <c r="E250" t="s">
        <v>43</v>
      </c>
      <c r="F250" t="s">
        <v>46</v>
      </c>
    </row>
    <row r="251" spans="1:6" x14ac:dyDescent="0.25">
      <c r="A251" t="s">
        <v>33</v>
      </c>
      <c r="B251" t="s">
        <v>29</v>
      </c>
      <c r="C251" t="s">
        <v>18</v>
      </c>
      <c r="D251">
        <v>26.7155257803248</v>
      </c>
      <c r="E251" t="s">
        <v>43</v>
      </c>
      <c r="F251" t="s">
        <v>46</v>
      </c>
    </row>
    <row r="252" spans="1:6" x14ac:dyDescent="0.25">
      <c r="A252" t="s">
        <v>33</v>
      </c>
      <c r="B252" t="s">
        <v>29</v>
      </c>
      <c r="C252" t="s">
        <v>19</v>
      </c>
      <c r="D252">
        <v>3.8365168864530399</v>
      </c>
      <c r="E252" t="s">
        <v>43</v>
      </c>
      <c r="F252" t="s">
        <v>46</v>
      </c>
    </row>
    <row r="253" spans="1:6" x14ac:dyDescent="0.25">
      <c r="A253" t="s">
        <v>33</v>
      </c>
      <c r="B253" t="s">
        <v>29</v>
      </c>
      <c r="C253" t="s">
        <v>20</v>
      </c>
      <c r="D253">
        <v>2.4510887722938799</v>
      </c>
      <c r="E253" t="s">
        <v>43</v>
      </c>
      <c r="F253" t="s">
        <v>46</v>
      </c>
    </row>
    <row r="254" spans="1:6" x14ac:dyDescent="0.25">
      <c r="A254" t="s">
        <v>34</v>
      </c>
      <c r="B254" t="s">
        <v>21</v>
      </c>
      <c r="C254" t="s">
        <v>9</v>
      </c>
      <c r="D254">
        <v>1.10353776374768</v>
      </c>
      <c r="E254" t="s">
        <v>41</v>
      </c>
      <c r="F254" t="s">
        <v>44</v>
      </c>
    </row>
    <row r="255" spans="1:6" x14ac:dyDescent="0.25">
      <c r="A255" t="s">
        <v>34</v>
      </c>
      <c r="B255" t="s">
        <v>21</v>
      </c>
      <c r="C255" t="s">
        <v>10</v>
      </c>
      <c r="D255">
        <v>1.0885022951741301</v>
      </c>
      <c r="E255" t="s">
        <v>41</v>
      </c>
      <c r="F255" t="s">
        <v>44</v>
      </c>
    </row>
    <row r="256" spans="1:6" x14ac:dyDescent="0.25">
      <c r="A256" t="s">
        <v>34</v>
      </c>
      <c r="B256" t="s">
        <v>21</v>
      </c>
      <c r="C256" t="s">
        <v>11</v>
      </c>
      <c r="D256">
        <v>3.7155051170208702</v>
      </c>
      <c r="E256" t="s">
        <v>41</v>
      </c>
      <c r="F256" t="s">
        <v>44</v>
      </c>
    </row>
    <row r="257" spans="1:6" x14ac:dyDescent="0.25">
      <c r="A257" t="s">
        <v>34</v>
      </c>
      <c r="B257" t="s">
        <v>21</v>
      </c>
      <c r="C257" t="s">
        <v>12</v>
      </c>
      <c r="D257">
        <v>2.3839703430433099</v>
      </c>
      <c r="E257" t="s">
        <v>41</v>
      </c>
      <c r="F257" t="s">
        <v>44</v>
      </c>
    </row>
    <row r="258" spans="1:6" x14ac:dyDescent="0.25">
      <c r="A258" t="s">
        <v>34</v>
      </c>
      <c r="B258" t="s">
        <v>21</v>
      </c>
      <c r="C258" t="s">
        <v>13</v>
      </c>
      <c r="D258">
        <v>1.08161536316403</v>
      </c>
      <c r="E258" t="s">
        <v>41</v>
      </c>
      <c r="F258" t="s">
        <v>44</v>
      </c>
    </row>
    <row r="259" spans="1:6" x14ac:dyDescent="0.25">
      <c r="A259" t="s">
        <v>34</v>
      </c>
      <c r="B259" t="s">
        <v>21</v>
      </c>
      <c r="C259" t="s">
        <v>14</v>
      </c>
      <c r="D259">
        <v>1.0805233967311201</v>
      </c>
      <c r="E259" t="s">
        <v>41</v>
      </c>
      <c r="F259" t="s">
        <v>44</v>
      </c>
    </row>
    <row r="260" spans="1:6" x14ac:dyDescent="0.25">
      <c r="A260" t="s">
        <v>34</v>
      </c>
      <c r="B260" t="s">
        <v>21</v>
      </c>
      <c r="C260" t="s">
        <v>15</v>
      </c>
      <c r="D260">
        <v>3.85294204248095</v>
      </c>
      <c r="E260" t="s">
        <v>41</v>
      </c>
      <c r="F260" t="s">
        <v>44</v>
      </c>
    </row>
    <row r="261" spans="1:6" x14ac:dyDescent="0.25">
      <c r="A261" t="s">
        <v>34</v>
      </c>
      <c r="B261" t="s">
        <v>21</v>
      </c>
      <c r="C261" t="s">
        <v>16</v>
      </c>
      <c r="D261">
        <v>2.5764372287898101</v>
      </c>
      <c r="E261" t="s">
        <v>41</v>
      </c>
      <c r="F261" t="s">
        <v>44</v>
      </c>
    </row>
    <row r="262" spans="1:6" x14ac:dyDescent="0.25">
      <c r="A262" t="s">
        <v>34</v>
      </c>
      <c r="B262" t="s">
        <v>21</v>
      </c>
      <c r="C262" t="s">
        <v>17</v>
      </c>
      <c r="D262">
        <v>123.870666357753</v>
      </c>
      <c r="E262" t="s">
        <v>41</v>
      </c>
      <c r="F262" t="s">
        <v>44</v>
      </c>
    </row>
    <row r="263" spans="1:6" x14ac:dyDescent="0.25">
      <c r="A263" t="s">
        <v>34</v>
      </c>
      <c r="B263" t="s">
        <v>21</v>
      </c>
      <c r="C263" t="s">
        <v>18</v>
      </c>
      <c r="D263">
        <v>80.464510514896205</v>
      </c>
      <c r="E263" t="s">
        <v>41</v>
      </c>
      <c r="F263" t="s">
        <v>44</v>
      </c>
    </row>
    <row r="264" spans="1:6" x14ac:dyDescent="0.25">
      <c r="A264" t="s">
        <v>34</v>
      </c>
      <c r="B264" t="s">
        <v>21</v>
      </c>
      <c r="C264" t="s">
        <v>19</v>
      </c>
      <c r="D264">
        <v>4.0248092997084699</v>
      </c>
      <c r="E264" t="s">
        <v>41</v>
      </c>
      <c r="F264" t="s">
        <v>44</v>
      </c>
    </row>
    <row r="265" spans="1:6" x14ac:dyDescent="0.25">
      <c r="A265" t="s">
        <v>34</v>
      </c>
      <c r="B265" t="s">
        <v>21</v>
      </c>
      <c r="C265" t="s">
        <v>20</v>
      </c>
      <c r="D265">
        <v>4.0400090129098798</v>
      </c>
      <c r="E265" t="s">
        <v>41</v>
      </c>
      <c r="F265" t="s">
        <v>44</v>
      </c>
    </row>
    <row r="266" spans="1:6" x14ac:dyDescent="0.25">
      <c r="A266" t="s">
        <v>34</v>
      </c>
      <c r="B266" t="s">
        <v>22</v>
      </c>
      <c r="C266" t="s">
        <v>9</v>
      </c>
      <c r="D266">
        <v>0.560019724291558</v>
      </c>
      <c r="E266" t="s">
        <v>41</v>
      </c>
      <c r="F266" t="s">
        <v>45</v>
      </c>
    </row>
    <row r="267" spans="1:6" x14ac:dyDescent="0.25">
      <c r="A267" t="s">
        <v>34</v>
      </c>
      <c r="B267" t="s">
        <v>22</v>
      </c>
      <c r="C267" t="s">
        <v>10</v>
      </c>
      <c r="D267">
        <v>1.84257798886333</v>
      </c>
      <c r="E267" t="s">
        <v>41</v>
      </c>
      <c r="F267" t="s">
        <v>45</v>
      </c>
    </row>
    <row r="268" spans="1:6" x14ac:dyDescent="0.25">
      <c r="A268" t="s">
        <v>34</v>
      </c>
      <c r="B268" t="s">
        <v>22</v>
      </c>
      <c r="C268" t="s">
        <v>11</v>
      </c>
      <c r="D268">
        <v>4.1388123249569304</v>
      </c>
      <c r="E268" t="s">
        <v>41</v>
      </c>
      <c r="F268" t="s">
        <v>45</v>
      </c>
    </row>
    <row r="269" spans="1:6" x14ac:dyDescent="0.25">
      <c r="A269" t="s">
        <v>34</v>
      </c>
      <c r="B269" t="s">
        <v>22</v>
      </c>
      <c r="C269" t="s">
        <v>12</v>
      </c>
      <c r="D269">
        <v>4.1401467631993203</v>
      </c>
      <c r="E269" t="s">
        <v>41</v>
      </c>
      <c r="F269" t="s">
        <v>45</v>
      </c>
    </row>
    <row r="270" spans="1:6" x14ac:dyDescent="0.25">
      <c r="A270" t="s">
        <v>34</v>
      </c>
      <c r="B270" t="s">
        <v>22</v>
      </c>
      <c r="C270" t="s">
        <v>13</v>
      </c>
      <c r="D270">
        <v>0.57023585707572599</v>
      </c>
      <c r="E270" t="s">
        <v>41</v>
      </c>
      <c r="F270" t="s">
        <v>45</v>
      </c>
    </row>
    <row r="271" spans="1:6" x14ac:dyDescent="0.25">
      <c r="A271" t="s">
        <v>34</v>
      </c>
      <c r="B271" t="s">
        <v>22</v>
      </c>
      <c r="C271" t="s">
        <v>14</v>
      </c>
      <c r="D271">
        <v>1.84603003564237</v>
      </c>
      <c r="E271" t="s">
        <v>41</v>
      </c>
      <c r="F271" t="s">
        <v>45</v>
      </c>
    </row>
    <row r="272" spans="1:6" x14ac:dyDescent="0.25">
      <c r="A272" t="s">
        <v>34</v>
      </c>
      <c r="B272" t="s">
        <v>22</v>
      </c>
      <c r="C272" t="s">
        <v>15</v>
      </c>
      <c r="D272">
        <v>4.3243187756068</v>
      </c>
      <c r="E272" t="s">
        <v>41</v>
      </c>
      <c r="F272" t="s">
        <v>45</v>
      </c>
    </row>
    <row r="273" spans="1:6" x14ac:dyDescent="0.25">
      <c r="A273" t="s">
        <v>34</v>
      </c>
      <c r="B273" t="s">
        <v>22</v>
      </c>
      <c r="C273" t="s">
        <v>16</v>
      </c>
      <c r="D273">
        <v>4.2476479619255398</v>
      </c>
      <c r="E273" t="s">
        <v>41</v>
      </c>
      <c r="F273" t="s">
        <v>45</v>
      </c>
    </row>
    <row r="274" spans="1:6" x14ac:dyDescent="0.25">
      <c r="A274" t="s">
        <v>34</v>
      </c>
      <c r="B274" t="s">
        <v>22</v>
      </c>
      <c r="C274" t="s">
        <v>17</v>
      </c>
      <c r="D274">
        <v>183.78176601349799</v>
      </c>
      <c r="E274" t="s">
        <v>41</v>
      </c>
      <c r="F274" t="s">
        <v>45</v>
      </c>
    </row>
    <row r="275" spans="1:6" x14ac:dyDescent="0.25">
      <c r="A275" t="s">
        <v>34</v>
      </c>
      <c r="B275" t="s">
        <v>22</v>
      </c>
      <c r="C275" t="s">
        <v>18</v>
      </c>
      <c r="D275">
        <v>124.477964260471</v>
      </c>
      <c r="E275" t="s">
        <v>41</v>
      </c>
      <c r="F275" t="s">
        <v>45</v>
      </c>
    </row>
    <row r="276" spans="1:6" x14ac:dyDescent="0.25">
      <c r="A276" t="s">
        <v>34</v>
      </c>
      <c r="B276" t="s">
        <v>22</v>
      </c>
      <c r="C276" t="s">
        <v>19</v>
      </c>
      <c r="D276">
        <v>2.1449561175573799</v>
      </c>
      <c r="E276" t="s">
        <v>41</v>
      </c>
      <c r="F276" t="s">
        <v>45</v>
      </c>
    </row>
    <row r="277" spans="1:6" x14ac:dyDescent="0.25">
      <c r="A277" t="s">
        <v>34</v>
      </c>
      <c r="B277" t="s">
        <v>22</v>
      </c>
      <c r="C277" t="s">
        <v>20</v>
      </c>
      <c r="D277">
        <v>0.47101328911566198</v>
      </c>
      <c r="E277" t="s">
        <v>41</v>
      </c>
      <c r="F277" t="s">
        <v>45</v>
      </c>
    </row>
    <row r="278" spans="1:6" x14ac:dyDescent="0.25">
      <c r="A278" t="s">
        <v>34</v>
      </c>
      <c r="B278" t="s">
        <v>23</v>
      </c>
      <c r="C278" t="s">
        <v>9</v>
      </c>
      <c r="D278">
        <v>-0.61154502021307999</v>
      </c>
      <c r="E278" t="s">
        <v>41</v>
      </c>
      <c r="F278" t="s">
        <v>46</v>
      </c>
    </row>
    <row r="279" spans="1:6" x14ac:dyDescent="0.25">
      <c r="A279" t="s">
        <v>34</v>
      </c>
      <c r="B279" t="s">
        <v>23</v>
      </c>
      <c r="C279" t="s">
        <v>10</v>
      </c>
      <c r="D279">
        <v>2.3227654092527299</v>
      </c>
      <c r="E279" t="s">
        <v>41</v>
      </c>
      <c r="F279" t="s">
        <v>46</v>
      </c>
    </row>
    <row r="280" spans="1:6" x14ac:dyDescent="0.25">
      <c r="A280" t="s">
        <v>34</v>
      </c>
      <c r="B280" t="s">
        <v>23</v>
      </c>
      <c r="C280" t="s">
        <v>11</v>
      </c>
      <c r="D280">
        <v>3.3357678207841999</v>
      </c>
      <c r="E280" t="s">
        <v>41</v>
      </c>
      <c r="F280" t="s">
        <v>46</v>
      </c>
    </row>
    <row r="281" spans="1:6" x14ac:dyDescent="0.25">
      <c r="A281" t="s">
        <v>34</v>
      </c>
      <c r="B281" t="s">
        <v>23</v>
      </c>
      <c r="C281" t="s">
        <v>12</v>
      </c>
      <c r="D281">
        <v>4.6197011492580202</v>
      </c>
      <c r="E281" t="s">
        <v>41</v>
      </c>
      <c r="F281" t="s">
        <v>46</v>
      </c>
    </row>
    <row r="282" spans="1:6" x14ac:dyDescent="0.25">
      <c r="A282" t="s">
        <v>34</v>
      </c>
      <c r="B282" t="s">
        <v>23</v>
      </c>
      <c r="C282" t="s">
        <v>13</v>
      </c>
      <c r="D282">
        <v>-0.69552881839204705</v>
      </c>
      <c r="E282" t="s">
        <v>41</v>
      </c>
      <c r="F282" t="s">
        <v>46</v>
      </c>
    </row>
    <row r="283" spans="1:6" x14ac:dyDescent="0.25">
      <c r="A283" t="s">
        <v>34</v>
      </c>
      <c r="B283" t="s">
        <v>23</v>
      </c>
      <c r="C283" t="s">
        <v>14</v>
      </c>
      <c r="D283">
        <v>2.39793098378333</v>
      </c>
      <c r="E283" t="s">
        <v>41</v>
      </c>
      <c r="F283" t="s">
        <v>46</v>
      </c>
    </row>
    <row r="284" spans="1:6" x14ac:dyDescent="0.25">
      <c r="A284" t="s">
        <v>34</v>
      </c>
      <c r="B284" t="s">
        <v>23</v>
      </c>
      <c r="C284" t="s">
        <v>15</v>
      </c>
      <c r="D284">
        <v>3.4669695941856999</v>
      </c>
      <c r="E284" t="s">
        <v>41</v>
      </c>
      <c r="F284" t="s">
        <v>46</v>
      </c>
    </row>
    <row r="285" spans="1:6" x14ac:dyDescent="0.25">
      <c r="A285" t="s">
        <v>34</v>
      </c>
      <c r="B285" t="s">
        <v>23</v>
      </c>
      <c r="C285" t="s">
        <v>16</v>
      </c>
      <c r="D285">
        <v>4.77447000114456</v>
      </c>
      <c r="E285" t="s">
        <v>41</v>
      </c>
      <c r="F285" t="s">
        <v>46</v>
      </c>
    </row>
    <row r="286" spans="1:6" x14ac:dyDescent="0.25">
      <c r="A286" t="s">
        <v>34</v>
      </c>
      <c r="B286" t="s">
        <v>23</v>
      </c>
      <c r="C286" t="s">
        <v>17</v>
      </c>
      <c r="D286">
        <v>156.61838717841499</v>
      </c>
      <c r="E286" t="s">
        <v>41</v>
      </c>
      <c r="F286" t="s">
        <v>46</v>
      </c>
    </row>
    <row r="287" spans="1:6" x14ac:dyDescent="0.25">
      <c r="A287" t="s">
        <v>34</v>
      </c>
      <c r="B287" t="s">
        <v>23</v>
      </c>
      <c r="C287" t="s">
        <v>18</v>
      </c>
      <c r="D287">
        <v>153.541523568706</v>
      </c>
      <c r="E287" t="s">
        <v>41</v>
      </c>
      <c r="F287" t="s">
        <v>46</v>
      </c>
    </row>
    <row r="288" spans="1:6" x14ac:dyDescent="0.25">
      <c r="A288" t="s">
        <v>34</v>
      </c>
      <c r="B288" t="s">
        <v>23</v>
      </c>
      <c r="C288" t="s">
        <v>19</v>
      </c>
      <c r="D288">
        <v>3.4870163849145599</v>
      </c>
      <c r="E288" t="s">
        <v>41</v>
      </c>
      <c r="F288" t="s">
        <v>46</v>
      </c>
    </row>
    <row r="289" spans="1:6" x14ac:dyDescent="0.25">
      <c r="A289" t="s">
        <v>34</v>
      </c>
      <c r="B289" t="s">
        <v>23</v>
      </c>
      <c r="C289" t="s">
        <v>20</v>
      </c>
      <c r="D289">
        <v>3.9582386699308598</v>
      </c>
      <c r="E289" t="s">
        <v>41</v>
      </c>
      <c r="F289" t="s">
        <v>46</v>
      </c>
    </row>
    <row r="290" spans="1:6" x14ac:dyDescent="0.25">
      <c r="A290" t="s">
        <v>34</v>
      </c>
      <c r="B290" t="s">
        <v>24</v>
      </c>
      <c r="C290" t="s">
        <v>9</v>
      </c>
      <c r="D290">
        <v>1.14860671443762</v>
      </c>
      <c r="E290" t="s">
        <v>42</v>
      </c>
      <c r="F290" t="s">
        <v>44</v>
      </c>
    </row>
    <row r="291" spans="1:6" x14ac:dyDescent="0.25">
      <c r="A291" t="s">
        <v>34</v>
      </c>
      <c r="B291" t="s">
        <v>24</v>
      </c>
      <c r="C291" t="s">
        <v>10</v>
      </c>
      <c r="D291">
        <v>1.1600761724298101</v>
      </c>
      <c r="E291" t="s">
        <v>42</v>
      </c>
      <c r="F291" t="s">
        <v>44</v>
      </c>
    </row>
    <row r="292" spans="1:6" x14ac:dyDescent="0.25">
      <c r="A292" t="s">
        <v>34</v>
      </c>
      <c r="B292" t="s">
        <v>24</v>
      </c>
      <c r="C292" t="s">
        <v>11</v>
      </c>
      <c r="D292">
        <v>4.2482850375541803</v>
      </c>
      <c r="E292" t="s">
        <v>42</v>
      </c>
      <c r="F292" t="s">
        <v>44</v>
      </c>
    </row>
    <row r="293" spans="1:6" x14ac:dyDescent="0.25">
      <c r="A293" t="s">
        <v>34</v>
      </c>
      <c r="B293" t="s">
        <v>24</v>
      </c>
      <c r="C293" t="s">
        <v>12</v>
      </c>
      <c r="D293">
        <v>2.7679275566703501</v>
      </c>
      <c r="E293" t="s">
        <v>42</v>
      </c>
      <c r="F293" t="s">
        <v>44</v>
      </c>
    </row>
    <row r="294" spans="1:6" x14ac:dyDescent="0.25">
      <c r="A294" t="s">
        <v>34</v>
      </c>
      <c r="B294" t="s">
        <v>24</v>
      </c>
      <c r="C294" t="s">
        <v>13</v>
      </c>
      <c r="D294">
        <v>1.1756831144048201</v>
      </c>
      <c r="E294" t="s">
        <v>42</v>
      </c>
      <c r="F294" t="s">
        <v>44</v>
      </c>
    </row>
    <row r="295" spans="1:6" x14ac:dyDescent="0.25">
      <c r="A295" t="s">
        <v>34</v>
      </c>
      <c r="B295" t="s">
        <v>24</v>
      </c>
      <c r="C295" t="s">
        <v>14</v>
      </c>
      <c r="D295">
        <v>1.09423179160858</v>
      </c>
      <c r="E295" t="s">
        <v>42</v>
      </c>
      <c r="F295" t="s">
        <v>44</v>
      </c>
    </row>
    <row r="296" spans="1:6" x14ac:dyDescent="0.25">
      <c r="A296" t="s">
        <v>34</v>
      </c>
      <c r="B296" t="s">
        <v>24</v>
      </c>
      <c r="C296" t="s">
        <v>15</v>
      </c>
      <c r="D296">
        <v>4.4271374769341501</v>
      </c>
      <c r="E296" t="s">
        <v>42</v>
      </c>
      <c r="F296" t="s">
        <v>44</v>
      </c>
    </row>
    <row r="297" spans="1:6" x14ac:dyDescent="0.25">
      <c r="A297" t="s">
        <v>34</v>
      </c>
      <c r="B297" t="s">
        <v>24</v>
      </c>
      <c r="C297" t="s">
        <v>16</v>
      </c>
      <c r="D297">
        <v>2.9206673994491599</v>
      </c>
      <c r="E297" t="s">
        <v>42</v>
      </c>
      <c r="F297" t="s">
        <v>44</v>
      </c>
    </row>
    <row r="298" spans="1:6" x14ac:dyDescent="0.25">
      <c r="A298" t="s">
        <v>34</v>
      </c>
      <c r="B298" t="s">
        <v>24</v>
      </c>
      <c r="C298" t="s">
        <v>17</v>
      </c>
      <c r="D298">
        <v>142.15561343873799</v>
      </c>
      <c r="E298" t="s">
        <v>42</v>
      </c>
      <c r="F298" t="s">
        <v>44</v>
      </c>
    </row>
    <row r="299" spans="1:6" x14ac:dyDescent="0.25">
      <c r="A299" t="s">
        <v>34</v>
      </c>
      <c r="B299" t="s">
        <v>24</v>
      </c>
      <c r="C299" t="s">
        <v>18</v>
      </c>
      <c r="D299">
        <v>92.145129901358999</v>
      </c>
      <c r="E299" t="s">
        <v>42</v>
      </c>
      <c r="F299" t="s">
        <v>44</v>
      </c>
    </row>
    <row r="300" spans="1:6" x14ac:dyDescent="0.25">
      <c r="A300" t="s">
        <v>34</v>
      </c>
      <c r="B300" t="s">
        <v>24</v>
      </c>
      <c r="C300" t="s">
        <v>19</v>
      </c>
      <c r="D300">
        <v>2.9258537653144998</v>
      </c>
      <c r="E300" t="s">
        <v>42</v>
      </c>
      <c r="F300" t="s">
        <v>44</v>
      </c>
    </row>
    <row r="301" spans="1:6" x14ac:dyDescent="0.25">
      <c r="A301" t="s">
        <v>34</v>
      </c>
      <c r="B301" t="s">
        <v>24</v>
      </c>
      <c r="C301" t="s">
        <v>20</v>
      </c>
      <c r="D301">
        <v>3.39186789545957</v>
      </c>
      <c r="E301" t="s">
        <v>42</v>
      </c>
      <c r="F301" t="s">
        <v>44</v>
      </c>
    </row>
    <row r="302" spans="1:6" x14ac:dyDescent="0.25">
      <c r="A302" t="s">
        <v>34</v>
      </c>
      <c r="B302" t="s">
        <v>25</v>
      </c>
      <c r="C302" t="s">
        <v>9</v>
      </c>
      <c r="D302">
        <v>7.1712252377842706E-2</v>
      </c>
      <c r="E302" t="s">
        <v>42</v>
      </c>
      <c r="F302" t="s">
        <v>45</v>
      </c>
    </row>
    <row r="303" spans="1:6" x14ac:dyDescent="0.25">
      <c r="A303" t="s">
        <v>34</v>
      </c>
      <c r="B303" t="s">
        <v>25</v>
      </c>
      <c r="C303" t="s">
        <v>10</v>
      </c>
      <c r="D303">
        <v>1.6735375364521099</v>
      </c>
      <c r="E303" t="s">
        <v>42</v>
      </c>
      <c r="F303" t="s">
        <v>45</v>
      </c>
    </row>
    <row r="304" spans="1:6" x14ac:dyDescent="0.25">
      <c r="A304" t="s">
        <v>34</v>
      </c>
      <c r="B304" t="s">
        <v>25</v>
      </c>
      <c r="C304" t="s">
        <v>11</v>
      </c>
      <c r="D304">
        <v>5.0632676352323696</v>
      </c>
      <c r="E304" t="s">
        <v>42</v>
      </c>
      <c r="F304" t="s">
        <v>45</v>
      </c>
    </row>
    <row r="305" spans="1:6" x14ac:dyDescent="0.25">
      <c r="A305" t="s">
        <v>34</v>
      </c>
      <c r="B305" t="s">
        <v>25</v>
      </c>
      <c r="C305" t="s">
        <v>12</v>
      </c>
      <c r="D305">
        <v>4.2080739730786396</v>
      </c>
      <c r="E305" t="s">
        <v>42</v>
      </c>
      <c r="F305" t="s">
        <v>45</v>
      </c>
    </row>
    <row r="306" spans="1:6" x14ac:dyDescent="0.25">
      <c r="A306" t="s">
        <v>34</v>
      </c>
      <c r="B306" t="s">
        <v>25</v>
      </c>
      <c r="C306" t="s">
        <v>13</v>
      </c>
      <c r="D306">
        <v>4.8533035825569899E-2</v>
      </c>
      <c r="E306" t="s">
        <v>42</v>
      </c>
      <c r="F306" t="s">
        <v>45</v>
      </c>
    </row>
    <row r="307" spans="1:6" x14ac:dyDescent="0.25">
      <c r="A307" t="s">
        <v>34</v>
      </c>
      <c r="B307" t="s">
        <v>25</v>
      </c>
      <c r="C307" t="s">
        <v>14</v>
      </c>
      <c r="D307">
        <v>1.6996333687521801</v>
      </c>
      <c r="E307" t="s">
        <v>42</v>
      </c>
      <c r="F307" t="s">
        <v>45</v>
      </c>
    </row>
    <row r="308" spans="1:6" x14ac:dyDescent="0.25">
      <c r="A308" t="s">
        <v>34</v>
      </c>
      <c r="B308" t="s">
        <v>25</v>
      </c>
      <c r="C308" t="s">
        <v>15</v>
      </c>
      <c r="D308">
        <v>5.2156741049282598</v>
      </c>
      <c r="E308" t="s">
        <v>42</v>
      </c>
      <c r="F308" t="s">
        <v>45</v>
      </c>
    </row>
    <row r="309" spans="1:6" x14ac:dyDescent="0.25">
      <c r="A309" t="s">
        <v>34</v>
      </c>
      <c r="B309" t="s">
        <v>25</v>
      </c>
      <c r="C309" t="s">
        <v>16</v>
      </c>
      <c r="D309">
        <v>4.2984599100436496</v>
      </c>
      <c r="E309" t="s">
        <v>42</v>
      </c>
      <c r="F309" t="s">
        <v>45</v>
      </c>
    </row>
    <row r="310" spans="1:6" x14ac:dyDescent="0.25">
      <c r="A310" t="s">
        <v>34</v>
      </c>
      <c r="B310" t="s">
        <v>25</v>
      </c>
      <c r="C310" t="s">
        <v>17</v>
      </c>
      <c r="D310">
        <v>196.17594350570999</v>
      </c>
      <c r="E310" t="s">
        <v>42</v>
      </c>
      <c r="F310" t="s">
        <v>45</v>
      </c>
    </row>
    <row r="311" spans="1:6" x14ac:dyDescent="0.25">
      <c r="A311" t="s">
        <v>34</v>
      </c>
      <c r="B311" t="s">
        <v>25</v>
      </c>
      <c r="C311" t="s">
        <v>18</v>
      </c>
      <c r="D311">
        <v>131.39830165676699</v>
      </c>
      <c r="E311" t="s">
        <v>42</v>
      </c>
      <c r="F311" t="s">
        <v>45</v>
      </c>
    </row>
    <row r="312" spans="1:6" x14ac:dyDescent="0.25">
      <c r="A312" t="s">
        <v>34</v>
      </c>
      <c r="B312" t="s">
        <v>25</v>
      </c>
      <c r="C312" t="s">
        <v>19</v>
      </c>
      <c r="D312">
        <v>2.0294634279832899</v>
      </c>
      <c r="E312" t="s">
        <v>42</v>
      </c>
      <c r="F312" t="s">
        <v>45</v>
      </c>
    </row>
    <row r="313" spans="1:6" x14ac:dyDescent="0.25">
      <c r="A313" t="s">
        <v>34</v>
      </c>
      <c r="B313" t="s">
        <v>25</v>
      </c>
      <c r="C313" t="s">
        <v>20</v>
      </c>
      <c r="D313">
        <v>0.834810855067322</v>
      </c>
      <c r="E313" t="s">
        <v>42</v>
      </c>
      <c r="F313" t="s">
        <v>45</v>
      </c>
    </row>
    <row r="314" spans="1:6" x14ac:dyDescent="0.25">
      <c r="A314" t="s">
        <v>34</v>
      </c>
      <c r="B314" t="s">
        <v>26</v>
      </c>
      <c r="C314" t="s">
        <v>9</v>
      </c>
      <c r="D314">
        <v>-0.164832955833942</v>
      </c>
      <c r="E314" t="s">
        <v>42</v>
      </c>
      <c r="F314" t="s">
        <v>46</v>
      </c>
    </row>
    <row r="315" spans="1:6" x14ac:dyDescent="0.25">
      <c r="A315" t="s">
        <v>34</v>
      </c>
      <c r="B315" t="s">
        <v>26</v>
      </c>
      <c r="C315" t="s">
        <v>10</v>
      </c>
      <c r="D315">
        <v>1.88374418089216</v>
      </c>
      <c r="E315" t="s">
        <v>42</v>
      </c>
      <c r="F315" t="s">
        <v>46</v>
      </c>
    </row>
    <row r="316" spans="1:6" x14ac:dyDescent="0.25">
      <c r="A316" t="s">
        <v>34</v>
      </c>
      <c r="B316" t="s">
        <v>26</v>
      </c>
      <c r="C316" t="s">
        <v>11</v>
      </c>
      <c r="D316">
        <v>3.60423379558988</v>
      </c>
      <c r="E316" t="s">
        <v>42</v>
      </c>
      <c r="F316" t="s">
        <v>46</v>
      </c>
    </row>
    <row r="317" spans="1:6" x14ac:dyDescent="0.25">
      <c r="A317" t="s">
        <v>34</v>
      </c>
      <c r="B317" t="s">
        <v>26</v>
      </c>
      <c r="C317" t="s">
        <v>12</v>
      </c>
      <c r="D317">
        <v>3.5916906604033501</v>
      </c>
      <c r="E317" t="s">
        <v>42</v>
      </c>
      <c r="F317" t="s">
        <v>46</v>
      </c>
    </row>
    <row r="318" spans="1:6" x14ac:dyDescent="0.25">
      <c r="A318" t="s">
        <v>34</v>
      </c>
      <c r="B318" t="s">
        <v>26</v>
      </c>
      <c r="C318" t="s">
        <v>13</v>
      </c>
      <c r="D318">
        <v>-0.26639064622335001</v>
      </c>
      <c r="E318" t="s">
        <v>42</v>
      </c>
      <c r="F318" t="s">
        <v>46</v>
      </c>
    </row>
    <row r="319" spans="1:6" x14ac:dyDescent="0.25">
      <c r="A319" t="s">
        <v>34</v>
      </c>
      <c r="B319" t="s">
        <v>26</v>
      </c>
      <c r="C319" t="s">
        <v>14</v>
      </c>
      <c r="D319">
        <v>2.0119684902107999</v>
      </c>
      <c r="E319" t="s">
        <v>42</v>
      </c>
      <c r="F319" t="s">
        <v>46</v>
      </c>
    </row>
    <row r="320" spans="1:6" x14ac:dyDescent="0.25">
      <c r="A320" t="s">
        <v>34</v>
      </c>
      <c r="B320" t="s">
        <v>26</v>
      </c>
      <c r="C320" t="s">
        <v>15</v>
      </c>
      <c r="D320">
        <v>3.7269975819141901</v>
      </c>
      <c r="E320" t="s">
        <v>42</v>
      </c>
      <c r="F320" t="s">
        <v>46</v>
      </c>
    </row>
    <row r="321" spans="1:6" x14ac:dyDescent="0.25">
      <c r="A321" t="s">
        <v>34</v>
      </c>
      <c r="B321" t="s">
        <v>26</v>
      </c>
      <c r="C321" t="s">
        <v>16</v>
      </c>
      <c r="D321">
        <v>3.69090760372579</v>
      </c>
      <c r="E321" t="s">
        <v>42</v>
      </c>
      <c r="F321" t="s">
        <v>46</v>
      </c>
    </row>
    <row r="322" spans="1:6" x14ac:dyDescent="0.25">
      <c r="A322" t="s">
        <v>34</v>
      </c>
      <c r="B322" t="s">
        <v>26</v>
      </c>
      <c r="C322" t="s">
        <v>17</v>
      </c>
      <c r="D322">
        <v>172.71144058204601</v>
      </c>
      <c r="E322" t="s">
        <v>42</v>
      </c>
      <c r="F322" t="s">
        <v>46</v>
      </c>
    </row>
    <row r="323" spans="1:6" x14ac:dyDescent="0.25">
      <c r="A323" t="s">
        <v>34</v>
      </c>
      <c r="B323" t="s">
        <v>26</v>
      </c>
      <c r="C323" t="s">
        <v>18</v>
      </c>
      <c r="D323">
        <v>120.369527695599</v>
      </c>
      <c r="E323" t="s">
        <v>42</v>
      </c>
      <c r="F323" t="s">
        <v>46</v>
      </c>
    </row>
    <row r="324" spans="1:6" x14ac:dyDescent="0.25">
      <c r="A324" t="s">
        <v>34</v>
      </c>
      <c r="B324" t="s">
        <v>26</v>
      </c>
      <c r="C324" t="s">
        <v>19</v>
      </c>
      <c r="D324">
        <v>4.9191813079706899</v>
      </c>
      <c r="E324" t="s">
        <v>42</v>
      </c>
      <c r="F324" t="s">
        <v>46</v>
      </c>
    </row>
    <row r="325" spans="1:6" x14ac:dyDescent="0.25">
      <c r="A325" t="s">
        <v>34</v>
      </c>
      <c r="B325" t="s">
        <v>26</v>
      </c>
      <c r="C325" t="s">
        <v>20</v>
      </c>
      <c r="D325">
        <v>4.8471630325016397</v>
      </c>
      <c r="E325" t="s">
        <v>42</v>
      </c>
      <c r="F325" t="s">
        <v>46</v>
      </c>
    </row>
    <row r="326" spans="1:6" x14ac:dyDescent="0.25">
      <c r="A326" t="s">
        <v>34</v>
      </c>
      <c r="B326" t="s">
        <v>27</v>
      </c>
      <c r="C326" t="s">
        <v>9</v>
      </c>
      <c r="D326">
        <v>4.1107546771381003</v>
      </c>
      <c r="E326" t="s">
        <v>43</v>
      </c>
      <c r="F326" t="s">
        <v>44</v>
      </c>
    </row>
    <row r="327" spans="1:6" x14ac:dyDescent="0.25">
      <c r="A327" t="s">
        <v>34</v>
      </c>
      <c r="B327" t="s">
        <v>27</v>
      </c>
      <c r="C327" t="s">
        <v>10</v>
      </c>
      <c r="D327">
        <v>4.6182415388027502</v>
      </c>
      <c r="E327" t="s">
        <v>43</v>
      </c>
      <c r="F327" t="s">
        <v>44</v>
      </c>
    </row>
    <row r="328" spans="1:6" x14ac:dyDescent="0.25">
      <c r="A328" t="s">
        <v>34</v>
      </c>
      <c r="B328" t="s">
        <v>27</v>
      </c>
      <c r="C328" t="s">
        <v>11</v>
      </c>
      <c r="D328">
        <v>7.8976421256259099</v>
      </c>
      <c r="E328" t="s">
        <v>43</v>
      </c>
      <c r="F328" t="s">
        <v>44</v>
      </c>
    </row>
    <row r="329" spans="1:6" x14ac:dyDescent="0.25">
      <c r="A329" t="s">
        <v>34</v>
      </c>
      <c r="B329" t="s">
        <v>27</v>
      </c>
      <c r="C329" t="s">
        <v>12</v>
      </c>
      <c r="D329">
        <v>7.4259461529458504</v>
      </c>
      <c r="E329" t="s">
        <v>43</v>
      </c>
      <c r="F329" t="s">
        <v>44</v>
      </c>
    </row>
    <row r="330" spans="1:6" x14ac:dyDescent="0.25">
      <c r="A330" t="s">
        <v>34</v>
      </c>
      <c r="B330" t="s">
        <v>27</v>
      </c>
      <c r="C330" t="s">
        <v>13</v>
      </c>
      <c r="D330">
        <v>4.0914397172446098</v>
      </c>
      <c r="E330" t="s">
        <v>43</v>
      </c>
      <c r="F330" t="s">
        <v>44</v>
      </c>
    </row>
    <row r="331" spans="1:6" x14ac:dyDescent="0.25">
      <c r="A331" t="s">
        <v>34</v>
      </c>
      <c r="B331" t="s">
        <v>27</v>
      </c>
      <c r="C331" t="s">
        <v>14</v>
      </c>
      <c r="D331">
        <v>4.6109439704967299</v>
      </c>
      <c r="E331" t="s">
        <v>43</v>
      </c>
      <c r="F331" t="s">
        <v>44</v>
      </c>
    </row>
    <row r="332" spans="1:6" x14ac:dyDescent="0.25">
      <c r="A332" t="s">
        <v>34</v>
      </c>
      <c r="B332" t="s">
        <v>27</v>
      </c>
      <c r="C332" t="s">
        <v>15</v>
      </c>
      <c r="D332">
        <v>8.1740867961117107</v>
      </c>
      <c r="E332" t="s">
        <v>43</v>
      </c>
      <c r="F332" t="s">
        <v>44</v>
      </c>
    </row>
    <row r="333" spans="1:6" x14ac:dyDescent="0.25">
      <c r="A333" t="s">
        <v>34</v>
      </c>
      <c r="B333" t="s">
        <v>27</v>
      </c>
      <c r="C333" t="s">
        <v>16</v>
      </c>
      <c r="D333">
        <v>7.4915600803664599</v>
      </c>
      <c r="E333" t="s">
        <v>43</v>
      </c>
      <c r="F333" t="s">
        <v>44</v>
      </c>
    </row>
    <row r="334" spans="1:6" x14ac:dyDescent="0.25">
      <c r="A334" t="s">
        <v>34</v>
      </c>
      <c r="B334" t="s">
        <v>27</v>
      </c>
      <c r="C334" t="s">
        <v>17</v>
      </c>
      <c r="D334">
        <v>275.027789955424</v>
      </c>
      <c r="E334" t="s">
        <v>43</v>
      </c>
      <c r="F334" t="s">
        <v>44</v>
      </c>
    </row>
    <row r="335" spans="1:6" x14ac:dyDescent="0.25">
      <c r="A335" t="s">
        <v>34</v>
      </c>
      <c r="B335" t="s">
        <v>27</v>
      </c>
      <c r="C335" t="s">
        <v>18</v>
      </c>
      <c r="D335">
        <v>233.21331270287499</v>
      </c>
      <c r="E335" t="s">
        <v>43</v>
      </c>
      <c r="F335" t="s">
        <v>44</v>
      </c>
    </row>
    <row r="336" spans="1:6" x14ac:dyDescent="0.25">
      <c r="A336" t="s">
        <v>34</v>
      </c>
      <c r="B336" t="s">
        <v>27</v>
      </c>
      <c r="C336" t="s">
        <v>19</v>
      </c>
      <c r="D336">
        <v>2.70987674999791</v>
      </c>
      <c r="E336" t="s">
        <v>43</v>
      </c>
      <c r="F336" t="s">
        <v>44</v>
      </c>
    </row>
    <row r="337" spans="1:6" x14ac:dyDescent="0.25">
      <c r="A337" t="s">
        <v>34</v>
      </c>
      <c r="B337" t="s">
        <v>27</v>
      </c>
      <c r="C337" t="s">
        <v>20</v>
      </c>
      <c r="D337">
        <v>1.26854435492856</v>
      </c>
      <c r="E337" t="s">
        <v>43</v>
      </c>
      <c r="F337" t="s">
        <v>44</v>
      </c>
    </row>
    <row r="338" spans="1:6" x14ac:dyDescent="0.25">
      <c r="A338" t="s">
        <v>34</v>
      </c>
      <c r="B338" t="s">
        <v>28</v>
      </c>
      <c r="C338" t="s">
        <v>9</v>
      </c>
      <c r="D338">
        <v>-0.53924069820855203</v>
      </c>
      <c r="E338" t="s">
        <v>43</v>
      </c>
      <c r="F338" t="s">
        <v>45</v>
      </c>
    </row>
    <row r="339" spans="1:6" x14ac:dyDescent="0.25">
      <c r="A339" t="s">
        <v>34</v>
      </c>
      <c r="B339" t="s">
        <v>28</v>
      </c>
      <c r="C339" t="s">
        <v>10</v>
      </c>
      <c r="D339">
        <v>3.1283998370413402</v>
      </c>
      <c r="E339" t="s">
        <v>43</v>
      </c>
      <c r="F339" t="s">
        <v>45</v>
      </c>
    </row>
    <row r="340" spans="1:6" x14ac:dyDescent="0.25">
      <c r="A340" t="s">
        <v>34</v>
      </c>
      <c r="B340" t="s">
        <v>28</v>
      </c>
      <c r="C340" t="s">
        <v>11</v>
      </c>
      <c r="D340">
        <v>4.7784126758601904</v>
      </c>
      <c r="E340" t="s">
        <v>43</v>
      </c>
      <c r="F340" t="s">
        <v>45</v>
      </c>
    </row>
    <row r="341" spans="1:6" x14ac:dyDescent="0.25">
      <c r="A341" t="s">
        <v>34</v>
      </c>
      <c r="B341" t="s">
        <v>28</v>
      </c>
      <c r="C341" t="s">
        <v>12</v>
      </c>
      <c r="D341">
        <v>4.6083483959076501</v>
      </c>
      <c r="E341" t="s">
        <v>43</v>
      </c>
      <c r="F341" t="s">
        <v>45</v>
      </c>
    </row>
    <row r="342" spans="1:6" x14ac:dyDescent="0.25">
      <c r="A342" t="s">
        <v>34</v>
      </c>
      <c r="B342" t="s">
        <v>28</v>
      </c>
      <c r="C342" t="s">
        <v>13</v>
      </c>
      <c r="D342">
        <v>-0.55200647515322498</v>
      </c>
      <c r="E342" t="s">
        <v>43</v>
      </c>
      <c r="F342" t="s">
        <v>45</v>
      </c>
    </row>
    <row r="343" spans="1:6" x14ac:dyDescent="0.25">
      <c r="A343" t="s">
        <v>34</v>
      </c>
      <c r="B343" t="s">
        <v>28</v>
      </c>
      <c r="C343" t="s">
        <v>14</v>
      </c>
      <c r="D343">
        <v>3.14683583011211</v>
      </c>
      <c r="E343" t="s">
        <v>43</v>
      </c>
      <c r="F343" t="s">
        <v>45</v>
      </c>
    </row>
    <row r="344" spans="1:6" x14ac:dyDescent="0.25">
      <c r="A344" t="s">
        <v>34</v>
      </c>
      <c r="B344" t="s">
        <v>28</v>
      </c>
      <c r="C344" t="s">
        <v>15</v>
      </c>
      <c r="D344">
        <v>4.9897641616980302</v>
      </c>
      <c r="E344" t="s">
        <v>43</v>
      </c>
      <c r="F344" t="s">
        <v>45</v>
      </c>
    </row>
    <row r="345" spans="1:6" x14ac:dyDescent="0.25">
      <c r="A345" t="s">
        <v>34</v>
      </c>
      <c r="B345" t="s">
        <v>28</v>
      </c>
      <c r="C345" t="s">
        <v>16</v>
      </c>
      <c r="D345">
        <v>4.6425263920391897</v>
      </c>
      <c r="E345" t="s">
        <v>43</v>
      </c>
      <c r="F345" t="s">
        <v>45</v>
      </c>
    </row>
    <row r="346" spans="1:6" x14ac:dyDescent="0.25">
      <c r="A346" t="s">
        <v>34</v>
      </c>
      <c r="B346" t="s">
        <v>28</v>
      </c>
      <c r="C346" t="s">
        <v>17</v>
      </c>
      <c r="D346">
        <v>216.74922689969901</v>
      </c>
      <c r="E346" t="s">
        <v>43</v>
      </c>
      <c r="F346" t="s">
        <v>45</v>
      </c>
    </row>
    <row r="347" spans="1:6" x14ac:dyDescent="0.25">
      <c r="A347" t="s">
        <v>34</v>
      </c>
      <c r="B347" t="s">
        <v>28</v>
      </c>
      <c r="C347" t="s">
        <v>18</v>
      </c>
      <c r="D347">
        <v>143.55423495733501</v>
      </c>
      <c r="E347" t="s">
        <v>43</v>
      </c>
      <c r="F347" t="s">
        <v>45</v>
      </c>
    </row>
    <row r="348" spans="1:6" x14ac:dyDescent="0.25">
      <c r="A348" t="s">
        <v>34</v>
      </c>
      <c r="B348" t="s">
        <v>28</v>
      </c>
      <c r="C348" t="s">
        <v>19</v>
      </c>
      <c r="D348">
        <v>1.5411034051405299</v>
      </c>
      <c r="E348" t="s">
        <v>43</v>
      </c>
      <c r="F348" t="s">
        <v>45</v>
      </c>
    </row>
    <row r="349" spans="1:6" x14ac:dyDescent="0.25">
      <c r="A349" t="s">
        <v>34</v>
      </c>
      <c r="B349" t="s">
        <v>28</v>
      </c>
      <c r="C349" t="s">
        <v>20</v>
      </c>
      <c r="D349">
        <v>0.80428890414880305</v>
      </c>
      <c r="E349" t="s">
        <v>43</v>
      </c>
      <c r="F349" t="s">
        <v>45</v>
      </c>
    </row>
    <row r="350" spans="1:6" x14ac:dyDescent="0.25">
      <c r="A350" t="s">
        <v>34</v>
      </c>
      <c r="B350" t="s">
        <v>29</v>
      </c>
      <c r="C350" t="s">
        <v>9</v>
      </c>
      <c r="D350">
        <v>2.1713116169060499E-2</v>
      </c>
      <c r="E350" t="s">
        <v>43</v>
      </c>
      <c r="F350" t="s">
        <v>46</v>
      </c>
    </row>
    <row r="351" spans="1:6" x14ac:dyDescent="0.25">
      <c r="A351" t="s">
        <v>34</v>
      </c>
      <c r="B351" t="s">
        <v>29</v>
      </c>
      <c r="C351" t="s">
        <v>10</v>
      </c>
      <c r="D351">
        <v>2.4879964894426601</v>
      </c>
      <c r="E351" t="s">
        <v>43</v>
      </c>
      <c r="F351" t="s">
        <v>46</v>
      </c>
    </row>
    <row r="352" spans="1:6" x14ac:dyDescent="0.25">
      <c r="A352" t="s">
        <v>34</v>
      </c>
      <c r="B352" t="s">
        <v>29</v>
      </c>
      <c r="C352" t="s">
        <v>11</v>
      </c>
      <c r="D352">
        <v>4.1752038701694802</v>
      </c>
      <c r="E352" t="s">
        <v>43</v>
      </c>
      <c r="F352" t="s">
        <v>46</v>
      </c>
    </row>
    <row r="353" spans="1:6" x14ac:dyDescent="0.25">
      <c r="A353" t="s">
        <v>34</v>
      </c>
      <c r="B353" t="s">
        <v>29</v>
      </c>
      <c r="C353" t="s">
        <v>12</v>
      </c>
      <c r="D353">
        <v>2.6577232176986598</v>
      </c>
      <c r="E353" t="s">
        <v>43</v>
      </c>
      <c r="F353" t="s">
        <v>46</v>
      </c>
    </row>
    <row r="354" spans="1:6" x14ac:dyDescent="0.25">
      <c r="A354" t="s">
        <v>34</v>
      </c>
      <c r="B354" t="s">
        <v>29</v>
      </c>
      <c r="C354" t="s">
        <v>13</v>
      </c>
      <c r="D354">
        <v>-3.8726786602732502E-2</v>
      </c>
      <c r="E354" t="s">
        <v>43</v>
      </c>
      <c r="F354" t="s">
        <v>46</v>
      </c>
    </row>
    <row r="355" spans="1:6" x14ac:dyDescent="0.25">
      <c r="A355" t="s">
        <v>34</v>
      </c>
      <c r="B355" t="s">
        <v>29</v>
      </c>
      <c r="C355" t="s">
        <v>14</v>
      </c>
      <c r="D355">
        <v>2.5420158119876901</v>
      </c>
      <c r="E355" t="s">
        <v>43</v>
      </c>
      <c r="F355" t="s">
        <v>46</v>
      </c>
    </row>
    <row r="356" spans="1:6" x14ac:dyDescent="0.25">
      <c r="A356" t="s">
        <v>34</v>
      </c>
      <c r="B356" t="s">
        <v>29</v>
      </c>
      <c r="C356" t="s">
        <v>15</v>
      </c>
      <c r="D356">
        <v>4.41470458131879</v>
      </c>
      <c r="E356" t="s">
        <v>43</v>
      </c>
      <c r="F356" t="s">
        <v>46</v>
      </c>
    </row>
    <row r="357" spans="1:6" x14ac:dyDescent="0.25">
      <c r="A357" t="s">
        <v>34</v>
      </c>
      <c r="B357" t="s">
        <v>29</v>
      </c>
      <c r="C357" t="s">
        <v>16</v>
      </c>
      <c r="D357">
        <v>2.5804601553471098</v>
      </c>
      <c r="E357" t="s">
        <v>43</v>
      </c>
      <c r="F357" t="s">
        <v>46</v>
      </c>
    </row>
    <row r="358" spans="1:6" x14ac:dyDescent="0.25">
      <c r="A358" t="s">
        <v>34</v>
      </c>
      <c r="B358" t="s">
        <v>29</v>
      </c>
      <c r="C358" t="s">
        <v>17</v>
      </c>
      <c r="D358">
        <v>229.34510377132699</v>
      </c>
      <c r="E358" t="s">
        <v>43</v>
      </c>
      <c r="F358" t="s">
        <v>46</v>
      </c>
    </row>
    <row r="359" spans="1:6" x14ac:dyDescent="0.25">
      <c r="A359" t="s">
        <v>34</v>
      </c>
      <c r="B359" t="s">
        <v>29</v>
      </c>
      <c r="C359" t="s">
        <v>18</v>
      </c>
      <c r="D359">
        <v>106.276633637822</v>
      </c>
      <c r="E359" t="s">
        <v>43</v>
      </c>
      <c r="F359" t="s">
        <v>46</v>
      </c>
    </row>
    <row r="360" spans="1:6" x14ac:dyDescent="0.25">
      <c r="A360" t="s">
        <v>34</v>
      </c>
      <c r="B360" t="s">
        <v>29</v>
      </c>
      <c r="C360" t="s">
        <v>19</v>
      </c>
      <c r="D360">
        <v>3.0654540735570599</v>
      </c>
      <c r="E360" t="s">
        <v>43</v>
      </c>
      <c r="F360" t="s">
        <v>46</v>
      </c>
    </row>
    <row r="361" spans="1:6" x14ac:dyDescent="0.25">
      <c r="A361" t="s">
        <v>34</v>
      </c>
      <c r="B361" t="s">
        <v>29</v>
      </c>
      <c r="C361" t="s">
        <v>20</v>
      </c>
      <c r="D361">
        <v>3.0498160803104</v>
      </c>
      <c r="E361" t="s">
        <v>43</v>
      </c>
      <c r="F361" t="s">
        <v>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618A-3B4A-4617-91EA-CCC90B31AF97}">
  <dimension ref="A1:D181"/>
  <sheetViews>
    <sheetView topLeftCell="A2" workbookViewId="0">
      <selection sqref="A1:D181"/>
    </sheetView>
  </sheetViews>
  <sheetFormatPr defaultRowHeight="15" x14ac:dyDescent="0.25"/>
  <cols>
    <col min="1" max="1" width="11" bestFit="1" customWidth="1"/>
    <col min="2" max="2" width="13.85546875" bestFit="1" customWidth="1"/>
    <col min="3" max="3" width="25.7109375" bestFit="1" customWidth="1"/>
    <col min="4" max="4" width="12.7109375" bestFit="1" customWidth="1"/>
  </cols>
  <sheetData>
    <row r="1" spans="1:4" x14ac:dyDescent="0.25">
      <c r="A1" t="s">
        <v>0</v>
      </c>
      <c r="B1" t="s">
        <v>35</v>
      </c>
      <c r="C1" t="s">
        <v>36</v>
      </c>
      <c r="D1" t="s">
        <v>37</v>
      </c>
    </row>
    <row r="2" spans="1:4" x14ac:dyDescent="0.25">
      <c r="A2" t="s">
        <v>34</v>
      </c>
      <c r="B2" t="s">
        <v>21</v>
      </c>
      <c r="C2" t="s">
        <v>1</v>
      </c>
      <c r="D2">
        <v>17.703075869592599</v>
      </c>
    </row>
    <row r="3" spans="1:4" x14ac:dyDescent="0.25">
      <c r="A3" t="s">
        <v>34</v>
      </c>
      <c r="B3" t="s">
        <v>21</v>
      </c>
      <c r="C3" t="s">
        <v>2</v>
      </c>
      <c r="D3">
        <v>8.5417219048995303</v>
      </c>
    </row>
    <row r="4" spans="1:4" x14ac:dyDescent="0.25">
      <c r="A4" t="s">
        <v>34</v>
      </c>
      <c r="B4" t="s">
        <v>21</v>
      </c>
      <c r="C4" t="s">
        <v>3</v>
      </c>
      <c r="D4">
        <v>3509.3243002774502</v>
      </c>
    </row>
    <row r="5" spans="1:4" x14ac:dyDescent="0.25">
      <c r="A5" t="s">
        <v>34</v>
      </c>
      <c r="B5" t="s">
        <v>21</v>
      </c>
      <c r="C5" t="s">
        <v>4</v>
      </c>
      <c r="D5">
        <v>1378.6864963002399</v>
      </c>
    </row>
    <row r="6" spans="1:4" x14ac:dyDescent="0.25">
      <c r="A6" t="s">
        <v>34</v>
      </c>
      <c r="B6" t="s">
        <v>22</v>
      </c>
      <c r="C6" t="s">
        <v>1</v>
      </c>
      <c r="D6">
        <v>14.3870862447768</v>
      </c>
    </row>
    <row r="7" spans="1:4" x14ac:dyDescent="0.25">
      <c r="A7" t="s">
        <v>34</v>
      </c>
      <c r="B7" t="s">
        <v>22</v>
      </c>
      <c r="C7" t="s">
        <v>2</v>
      </c>
      <c r="D7">
        <v>5.3497976737492197</v>
      </c>
    </row>
    <row r="8" spans="1:4" x14ac:dyDescent="0.25">
      <c r="A8" t="s">
        <v>34</v>
      </c>
      <c r="B8" t="s">
        <v>22</v>
      </c>
      <c r="C8" t="s">
        <v>3</v>
      </c>
      <c r="D8">
        <v>2871.1599521680801</v>
      </c>
    </row>
    <row r="9" spans="1:4" x14ac:dyDescent="0.25">
      <c r="A9" t="s">
        <v>34</v>
      </c>
      <c r="B9" t="s">
        <v>22</v>
      </c>
      <c r="C9" t="s">
        <v>4</v>
      </c>
      <c r="D9">
        <v>1302.66251194347</v>
      </c>
    </row>
    <row r="10" spans="1:4" x14ac:dyDescent="0.25">
      <c r="A10" t="s">
        <v>34</v>
      </c>
      <c r="B10" t="s">
        <v>23</v>
      </c>
      <c r="C10" t="s">
        <v>1</v>
      </c>
      <c r="D10">
        <v>15.5613519437098</v>
      </c>
    </row>
    <row r="11" spans="1:4" x14ac:dyDescent="0.25">
      <c r="A11" t="s">
        <v>34</v>
      </c>
      <c r="B11" t="s">
        <v>23</v>
      </c>
      <c r="C11" t="s">
        <v>2</v>
      </c>
      <c r="D11">
        <v>6.9398208320001098</v>
      </c>
    </row>
    <row r="12" spans="1:4" x14ac:dyDescent="0.25">
      <c r="A12" t="s">
        <v>34</v>
      </c>
      <c r="B12" t="s">
        <v>23</v>
      </c>
      <c r="C12" t="s">
        <v>3</v>
      </c>
      <c r="D12">
        <v>2681.4193705841899</v>
      </c>
    </row>
    <row r="13" spans="1:4" x14ac:dyDescent="0.25">
      <c r="A13" t="s">
        <v>34</v>
      </c>
      <c r="B13" t="s">
        <v>23</v>
      </c>
      <c r="C13" t="s">
        <v>4</v>
      </c>
      <c r="D13">
        <v>1312.0175462683301</v>
      </c>
    </row>
    <row r="14" spans="1:4" x14ac:dyDescent="0.25">
      <c r="A14" t="s">
        <v>34</v>
      </c>
      <c r="B14" t="s">
        <v>24</v>
      </c>
      <c r="C14" t="s">
        <v>1</v>
      </c>
      <c r="D14">
        <v>16.362702857970799</v>
      </c>
    </row>
    <row r="15" spans="1:4" x14ac:dyDescent="0.25">
      <c r="A15" t="s">
        <v>34</v>
      </c>
      <c r="B15" t="s">
        <v>24</v>
      </c>
      <c r="C15" t="s">
        <v>2</v>
      </c>
      <c r="D15">
        <v>7.4834760022196001</v>
      </c>
    </row>
    <row r="16" spans="1:4" x14ac:dyDescent="0.25">
      <c r="A16" t="s">
        <v>34</v>
      </c>
      <c r="B16" t="s">
        <v>24</v>
      </c>
      <c r="C16" t="s">
        <v>3</v>
      </c>
      <c r="D16">
        <v>3221.0875812908298</v>
      </c>
    </row>
    <row r="17" spans="1:4" x14ac:dyDescent="0.25">
      <c r="A17" t="s">
        <v>34</v>
      </c>
      <c r="B17" t="s">
        <v>24</v>
      </c>
      <c r="C17" t="s">
        <v>4</v>
      </c>
      <c r="D17">
        <v>1244.2041763243401</v>
      </c>
    </row>
    <row r="18" spans="1:4" x14ac:dyDescent="0.25">
      <c r="A18" t="s">
        <v>34</v>
      </c>
      <c r="B18" t="s">
        <v>25</v>
      </c>
      <c r="C18" t="s">
        <v>1</v>
      </c>
      <c r="D18">
        <v>14.236682275647601</v>
      </c>
    </row>
    <row r="19" spans="1:4" x14ac:dyDescent="0.25">
      <c r="A19" t="s">
        <v>34</v>
      </c>
      <c r="B19" t="s">
        <v>25</v>
      </c>
      <c r="C19" t="s">
        <v>2</v>
      </c>
      <c r="D19">
        <v>6.3450508226773596</v>
      </c>
    </row>
    <row r="20" spans="1:4" x14ac:dyDescent="0.25">
      <c r="A20" t="s">
        <v>34</v>
      </c>
      <c r="B20" t="s">
        <v>25</v>
      </c>
      <c r="C20" t="s">
        <v>3</v>
      </c>
      <c r="D20">
        <v>2635.2866290942802</v>
      </c>
    </row>
    <row r="21" spans="1:4" x14ac:dyDescent="0.25">
      <c r="A21" t="s">
        <v>34</v>
      </c>
      <c r="B21" t="s">
        <v>25</v>
      </c>
      <c r="C21" t="s">
        <v>4</v>
      </c>
      <c r="D21">
        <v>1250.1244691076699</v>
      </c>
    </row>
    <row r="22" spans="1:4" x14ac:dyDescent="0.25">
      <c r="A22" t="s">
        <v>34</v>
      </c>
      <c r="B22" t="s">
        <v>26</v>
      </c>
      <c r="C22" t="s">
        <v>1</v>
      </c>
      <c r="D22">
        <v>13.975431889940699</v>
      </c>
    </row>
    <row r="23" spans="1:4" x14ac:dyDescent="0.25">
      <c r="A23" t="s">
        <v>34</v>
      </c>
      <c r="B23" t="s">
        <v>26</v>
      </c>
      <c r="C23" t="s">
        <v>2</v>
      </c>
      <c r="D23">
        <v>7.5511221262554802</v>
      </c>
    </row>
    <row r="24" spans="1:4" x14ac:dyDescent="0.25">
      <c r="A24" t="s">
        <v>34</v>
      </c>
      <c r="B24" t="s">
        <v>26</v>
      </c>
      <c r="C24" t="s">
        <v>3</v>
      </c>
      <c r="D24">
        <v>2680.4523355152701</v>
      </c>
    </row>
    <row r="25" spans="1:4" x14ac:dyDescent="0.25">
      <c r="A25" t="s">
        <v>34</v>
      </c>
      <c r="B25" t="s">
        <v>26</v>
      </c>
      <c r="C25" t="s">
        <v>4</v>
      </c>
      <c r="D25">
        <v>1686.23391520977</v>
      </c>
    </row>
    <row r="26" spans="1:4" x14ac:dyDescent="0.25">
      <c r="A26" t="s">
        <v>34</v>
      </c>
      <c r="B26" t="s">
        <v>27</v>
      </c>
      <c r="C26" t="s">
        <v>1</v>
      </c>
      <c r="D26">
        <v>17.3097448241944</v>
      </c>
    </row>
    <row r="27" spans="1:4" x14ac:dyDescent="0.25">
      <c r="A27" t="s">
        <v>34</v>
      </c>
      <c r="B27" t="s">
        <v>27</v>
      </c>
      <c r="C27" t="s">
        <v>2</v>
      </c>
      <c r="D27">
        <v>5.9958721274609204</v>
      </c>
    </row>
    <row r="28" spans="1:4" x14ac:dyDescent="0.25">
      <c r="A28" t="s">
        <v>34</v>
      </c>
      <c r="B28" t="s">
        <v>27</v>
      </c>
      <c r="C28" t="s">
        <v>3</v>
      </c>
      <c r="D28">
        <v>3218.1022377509998</v>
      </c>
    </row>
    <row r="29" spans="1:4" x14ac:dyDescent="0.25">
      <c r="A29" t="s">
        <v>34</v>
      </c>
      <c r="B29" t="s">
        <v>27</v>
      </c>
      <c r="C29" t="s">
        <v>4</v>
      </c>
      <c r="D29">
        <v>1209.6180282708101</v>
      </c>
    </row>
    <row r="30" spans="1:4" x14ac:dyDescent="0.25">
      <c r="A30" t="s">
        <v>34</v>
      </c>
      <c r="B30" t="s">
        <v>28</v>
      </c>
      <c r="C30" t="s">
        <v>1</v>
      </c>
      <c r="D30">
        <v>13.738744224255299</v>
      </c>
    </row>
    <row r="31" spans="1:4" x14ac:dyDescent="0.25">
      <c r="A31" t="s">
        <v>34</v>
      </c>
      <c r="B31" t="s">
        <v>28</v>
      </c>
      <c r="C31" t="s">
        <v>2</v>
      </c>
      <c r="D31">
        <v>5.7659193772183297</v>
      </c>
    </row>
    <row r="32" spans="1:4" x14ac:dyDescent="0.25">
      <c r="A32" t="s">
        <v>34</v>
      </c>
      <c r="B32" t="s">
        <v>28</v>
      </c>
      <c r="C32" t="s">
        <v>3</v>
      </c>
      <c r="D32">
        <v>2407.9637769380001</v>
      </c>
    </row>
    <row r="33" spans="1:4" x14ac:dyDescent="0.25">
      <c r="A33" t="s">
        <v>34</v>
      </c>
      <c r="B33" t="s">
        <v>28</v>
      </c>
      <c r="C33" t="s">
        <v>4</v>
      </c>
      <c r="D33">
        <v>1270.7871239026099</v>
      </c>
    </row>
    <row r="34" spans="1:4" x14ac:dyDescent="0.25">
      <c r="A34" t="s">
        <v>34</v>
      </c>
      <c r="B34" t="s">
        <v>29</v>
      </c>
      <c r="C34" t="s">
        <v>1</v>
      </c>
      <c r="D34">
        <v>14.0104127818494</v>
      </c>
    </row>
    <row r="35" spans="1:4" x14ac:dyDescent="0.25">
      <c r="A35" t="s">
        <v>34</v>
      </c>
      <c r="B35" t="s">
        <v>29</v>
      </c>
      <c r="C35" t="s">
        <v>2</v>
      </c>
      <c r="D35">
        <v>8.1322193404100904</v>
      </c>
    </row>
    <row r="36" spans="1:4" x14ac:dyDescent="0.25">
      <c r="A36" t="s">
        <v>34</v>
      </c>
      <c r="B36" t="s">
        <v>29</v>
      </c>
      <c r="C36" t="s">
        <v>3</v>
      </c>
      <c r="D36">
        <v>2428.29202123094</v>
      </c>
    </row>
    <row r="37" spans="1:4" x14ac:dyDescent="0.25">
      <c r="A37" t="s">
        <v>34</v>
      </c>
      <c r="B37" t="s">
        <v>29</v>
      </c>
      <c r="C37" t="s">
        <v>4</v>
      </c>
      <c r="D37">
        <v>1533.7468157964299</v>
      </c>
    </row>
    <row r="38" spans="1:4" x14ac:dyDescent="0.25">
      <c r="A38" t="s">
        <v>34</v>
      </c>
      <c r="B38" t="s">
        <v>21</v>
      </c>
      <c r="C38" t="s">
        <v>5</v>
      </c>
      <c r="D38">
        <v>1.0338901500000001E-2</v>
      </c>
    </row>
    <row r="39" spans="1:4" x14ac:dyDescent="0.25">
      <c r="A39" t="s">
        <v>34</v>
      </c>
      <c r="B39" t="s">
        <v>21</v>
      </c>
      <c r="C39" t="s">
        <v>6</v>
      </c>
      <c r="D39">
        <v>2.8244233652263102E-2</v>
      </c>
    </row>
    <row r="40" spans="1:4" x14ac:dyDescent="0.25">
      <c r="A40" t="s">
        <v>34</v>
      </c>
      <c r="B40" t="s">
        <v>21</v>
      </c>
      <c r="C40" t="s">
        <v>7</v>
      </c>
      <c r="D40">
        <v>1.4009636894999999</v>
      </c>
    </row>
    <row r="41" spans="1:4" x14ac:dyDescent="0.25">
      <c r="A41" t="s">
        <v>34</v>
      </c>
      <c r="B41" t="s">
        <v>21</v>
      </c>
      <c r="C41" t="s">
        <v>8</v>
      </c>
      <c r="D41">
        <v>2.3756062909268199</v>
      </c>
    </row>
    <row r="42" spans="1:4" x14ac:dyDescent="0.25">
      <c r="A42" t="s">
        <v>34</v>
      </c>
      <c r="B42" t="s">
        <v>22</v>
      </c>
      <c r="C42" t="s">
        <v>5</v>
      </c>
      <c r="D42">
        <v>-4.9000674999999999E-3</v>
      </c>
    </row>
    <row r="43" spans="1:4" x14ac:dyDescent="0.25">
      <c r="A43" t="s">
        <v>34</v>
      </c>
      <c r="B43" t="s">
        <v>22</v>
      </c>
      <c r="C43" t="s">
        <v>6</v>
      </c>
      <c r="D43">
        <v>1.06562673981752E-2</v>
      </c>
    </row>
    <row r="44" spans="1:4" x14ac:dyDescent="0.25">
      <c r="A44" t="s">
        <v>34</v>
      </c>
      <c r="B44" t="s">
        <v>22</v>
      </c>
      <c r="C44" t="s">
        <v>7</v>
      </c>
      <c r="D44">
        <v>0.27504842675000002</v>
      </c>
    </row>
    <row r="45" spans="1:4" x14ac:dyDescent="0.25">
      <c r="A45" t="s">
        <v>34</v>
      </c>
      <c r="B45" t="s">
        <v>22</v>
      </c>
      <c r="C45" t="s">
        <v>8</v>
      </c>
      <c r="D45">
        <v>0.364475713455574</v>
      </c>
    </row>
    <row r="46" spans="1:4" x14ac:dyDescent="0.25">
      <c r="A46" t="s">
        <v>34</v>
      </c>
      <c r="B46" t="s">
        <v>23</v>
      </c>
      <c r="C46" t="s">
        <v>5</v>
      </c>
      <c r="D46">
        <v>7.9112472749999996E-2</v>
      </c>
    </row>
    <row r="47" spans="1:4" x14ac:dyDescent="0.25">
      <c r="A47" t="s">
        <v>34</v>
      </c>
      <c r="B47" t="s">
        <v>23</v>
      </c>
      <c r="C47" t="s">
        <v>6</v>
      </c>
      <c r="D47">
        <v>0.14225009528532001</v>
      </c>
    </row>
    <row r="48" spans="1:4" x14ac:dyDescent="0.25">
      <c r="A48" t="s">
        <v>34</v>
      </c>
      <c r="B48" t="s">
        <v>23</v>
      </c>
      <c r="C48" t="s">
        <v>7</v>
      </c>
      <c r="D48">
        <v>20.435949806</v>
      </c>
    </row>
    <row r="49" spans="1:4" x14ac:dyDescent="0.25">
      <c r="A49" t="s">
        <v>34</v>
      </c>
      <c r="B49" t="s">
        <v>23</v>
      </c>
      <c r="C49" t="s">
        <v>8</v>
      </c>
      <c r="D49">
        <v>32.217376633838299</v>
      </c>
    </row>
    <row r="50" spans="1:4" x14ac:dyDescent="0.25">
      <c r="A50" t="s">
        <v>34</v>
      </c>
      <c r="B50" t="s">
        <v>24</v>
      </c>
      <c r="C50" t="s">
        <v>5</v>
      </c>
      <c r="D50">
        <v>1.7155021749999999E-2</v>
      </c>
    </row>
    <row r="51" spans="1:4" x14ac:dyDescent="0.25">
      <c r="A51" t="s">
        <v>34</v>
      </c>
      <c r="B51" t="s">
        <v>24</v>
      </c>
      <c r="C51" t="s">
        <v>6</v>
      </c>
      <c r="D51">
        <v>2.96322342503391E-2</v>
      </c>
    </row>
    <row r="52" spans="1:4" x14ac:dyDescent="0.25">
      <c r="A52" t="s">
        <v>34</v>
      </c>
      <c r="B52" t="s">
        <v>24</v>
      </c>
      <c r="C52" t="s">
        <v>7</v>
      </c>
      <c r="D52">
        <v>2.1397900024999998</v>
      </c>
    </row>
    <row r="53" spans="1:4" x14ac:dyDescent="0.25">
      <c r="A53" t="s">
        <v>34</v>
      </c>
      <c r="B53" t="s">
        <v>24</v>
      </c>
      <c r="C53" t="s">
        <v>8</v>
      </c>
      <c r="D53">
        <v>3.4377668448292402</v>
      </c>
    </row>
    <row r="54" spans="1:4" x14ac:dyDescent="0.25">
      <c r="A54" t="s">
        <v>34</v>
      </c>
      <c r="B54" t="s">
        <v>25</v>
      </c>
      <c r="C54" t="s">
        <v>5</v>
      </c>
      <c r="D54">
        <v>-1.0594705E-3</v>
      </c>
    </row>
    <row r="55" spans="1:4" x14ac:dyDescent="0.25">
      <c r="A55" t="s">
        <v>34</v>
      </c>
      <c r="B55" t="s">
        <v>25</v>
      </c>
      <c r="C55" t="s">
        <v>6</v>
      </c>
      <c r="D55">
        <v>6.2580944732230602E-3</v>
      </c>
    </row>
    <row r="56" spans="1:4" x14ac:dyDescent="0.25">
      <c r="A56" t="s">
        <v>34</v>
      </c>
      <c r="B56" t="s">
        <v>25</v>
      </c>
      <c r="C56" t="s">
        <v>7</v>
      </c>
      <c r="D56">
        <v>6.3813665449999997</v>
      </c>
    </row>
    <row r="57" spans="1:4" x14ac:dyDescent="0.25">
      <c r="A57" t="s">
        <v>34</v>
      </c>
      <c r="B57" t="s">
        <v>25</v>
      </c>
      <c r="C57" t="s">
        <v>8</v>
      </c>
      <c r="D57">
        <v>12.900714773076499</v>
      </c>
    </row>
    <row r="58" spans="1:4" x14ac:dyDescent="0.25">
      <c r="A58" t="s">
        <v>34</v>
      </c>
      <c r="B58" t="s">
        <v>26</v>
      </c>
      <c r="C58" t="s">
        <v>5</v>
      </c>
      <c r="D58">
        <v>0.15657578450000001</v>
      </c>
    </row>
    <row r="59" spans="1:4" x14ac:dyDescent="0.25">
      <c r="A59" t="s">
        <v>34</v>
      </c>
      <c r="B59" t="s">
        <v>26</v>
      </c>
      <c r="C59" t="s">
        <v>6</v>
      </c>
      <c r="D59">
        <v>0.20827649179311</v>
      </c>
    </row>
    <row r="60" spans="1:4" x14ac:dyDescent="0.25">
      <c r="A60" t="s">
        <v>34</v>
      </c>
      <c r="B60" t="s">
        <v>26</v>
      </c>
      <c r="C60" t="s">
        <v>7</v>
      </c>
      <c r="D60">
        <v>23.533555849500001</v>
      </c>
    </row>
    <row r="61" spans="1:4" x14ac:dyDescent="0.25">
      <c r="A61" t="s">
        <v>34</v>
      </c>
      <c r="B61" t="s">
        <v>26</v>
      </c>
      <c r="C61" t="s">
        <v>8</v>
      </c>
      <c r="D61">
        <v>29.5913946640228</v>
      </c>
    </row>
    <row r="62" spans="1:4" x14ac:dyDescent="0.25">
      <c r="A62" t="s">
        <v>34</v>
      </c>
      <c r="B62" t="s">
        <v>27</v>
      </c>
      <c r="C62" t="s">
        <v>5</v>
      </c>
      <c r="D62">
        <v>3.8558582500000001E-3</v>
      </c>
    </row>
    <row r="63" spans="1:4" x14ac:dyDescent="0.25">
      <c r="A63" t="s">
        <v>34</v>
      </c>
      <c r="B63" t="s">
        <v>27</v>
      </c>
      <c r="C63" t="s">
        <v>6</v>
      </c>
      <c r="D63">
        <v>8.8820108602157E-3</v>
      </c>
    </row>
    <row r="64" spans="1:4" x14ac:dyDescent="0.25">
      <c r="A64" t="s">
        <v>34</v>
      </c>
      <c r="B64" t="s">
        <v>27</v>
      </c>
      <c r="C64" t="s">
        <v>7</v>
      </c>
      <c r="D64">
        <v>3.2734411887500001</v>
      </c>
    </row>
    <row r="65" spans="1:4" x14ac:dyDescent="0.25">
      <c r="A65" t="s">
        <v>34</v>
      </c>
      <c r="B65" t="s">
        <v>27</v>
      </c>
      <c r="C65" t="s">
        <v>8</v>
      </c>
      <c r="D65">
        <v>6.1936642715628398</v>
      </c>
    </row>
    <row r="66" spans="1:4" x14ac:dyDescent="0.25">
      <c r="A66" t="s">
        <v>34</v>
      </c>
      <c r="B66" t="s">
        <v>28</v>
      </c>
      <c r="C66" t="s">
        <v>5</v>
      </c>
      <c r="D66">
        <v>-3.0871417499999999E-3</v>
      </c>
    </row>
    <row r="67" spans="1:4" x14ac:dyDescent="0.25">
      <c r="A67" t="s">
        <v>34</v>
      </c>
      <c r="B67" t="s">
        <v>28</v>
      </c>
      <c r="C67" t="s">
        <v>6</v>
      </c>
      <c r="D67">
        <v>7.1562235310906096E-3</v>
      </c>
    </row>
    <row r="68" spans="1:4" x14ac:dyDescent="0.25">
      <c r="A68" t="s">
        <v>34</v>
      </c>
      <c r="B68" t="s">
        <v>28</v>
      </c>
      <c r="C68" t="s">
        <v>7</v>
      </c>
      <c r="D68">
        <v>12.2007749505</v>
      </c>
    </row>
    <row r="69" spans="1:4" x14ac:dyDescent="0.25">
      <c r="A69" t="s">
        <v>34</v>
      </c>
      <c r="B69" t="s">
        <v>28</v>
      </c>
      <c r="C69" t="s">
        <v>8</v>
      </c>
      <c r="D69">
        <v>24.283772473430801</v>
      </c>
    </row>
    <row r="70" spans="1:4" x14ac:dyDescent="0.25">
      <c r="A70" t="s">
        <v>34</v>
      </c>
      <c r="B70" t="s">
        <v>29</v>
      </c>
      <c r="C70" t="s">
        <v>5</v>
      </c>
      <c r="D70">
        <v>0.13506367350000001</v>
      </c>
    </row>
    <row r="71" spans="1:4" x14ac:dyDescent="0.25">
      <c r="A71" t="s">
        <v>34</v>
      </c>
      <c r="B71" t="s">
        <v>29</v>
      </c>
      <c r="C71" t="s">
        <v>6</v>
      </c>
      <c r="D71">
        <v>0.17372409974824099</v>
      </c>
    </row>
    <row r="72" spans="1:4" x14ac:dyDescent="0.25">
      <c r="A72" t="s">
        <v>34</v>
      </c>
      <c r="B72" t="s">
        <v>29</v>
      </c>
      <c r="C72" t="s">
        <v>7</v>
      </c>
      <c r="D72">
        <v>21.994630419</v>
      </c>
    </row>
    <row r="73" spans="1:4" x14ac:dyDescent="0.25">
      <c r="A73" t="s">
        <v>34</v>
      </c>
      <c r="B73" t="s">
        <v>29</v>
      </c>
      <c r="C73" t="s">
        <v>8</v>
      </c>
      <c r="D73">
        <v>34.120010025021202</v>
      </c>
    </row>
    <row r="74" spans="1:4" x14ac:dyDescent="0.25">
      <c r="A74" t="s">
        <v>34</v>
      </c>
      <c r="B74" t="s">
        <v>21</v>
      </c>
      <c r="C74" t="s">
        <v>9</v>
      </c>
      <c r="D74">
        <v>1.10353776374768</v>
      </c>
    </row>
    <row r="75" spans="1:4" x14ac:dyDescent="0.25">
      <c r="A75" t="s">
        <v>34</v>
      </c>
      <c r="B75" t="s">
        <v>21</v>
      </c>
      <c r="C75" t="s">
        <v>10</v>
      </c>
      <c r="D75">
        <v>1.0885022951741301</v>
      </c>
    </row>
    <row r="76" spans="1:4" x14ac:dyDescent="0.25">
      <c r="A76" t="s">
        <v>34</v>
      </c>
      <c r="B76" t="s">
        <v>21</v>
      </c>
      <c r="C76" t="s">
        <v>11</v>
      </c>
      <c r="D76">
        <v>3.7155051170208702</v>
      </c>
    </row>
    <row r="77" spans="1:4" x14ac:dyDescent="0.25">
      <c r="A77" t="s">
        <v>34</v>
      </c>
      <c r="B77" t="s">
        <v>21</v>
      </c>
      <c r="C77" t="s">
        <v>12</v>
      </c>
      <c r="D77">
        <v>2.3839703430433099</v>
      </c>
    </row>
    <row r="78" spans="1:4" x14ac:dyDescent="0.25">
      <c r="A78" t="s">
        <v>34</v>
      </c>
      <c r="B78" t="s">
        <v>21</v>
      </c>
      <c r="C78" t="s">
        <v>13</v>
      </c>
      <c r="D78">
        <v>1.08161536316403</v>
      </c>
    </row>
    <row r="79" spans="1:4" x14ac:dyDescent="0.25">
      <c r="A79" t="s">
        <v>34</v>
      </c>
      <c r="B79" t="s">
        <v>21</v>
      </c>
      <c r="C79" t="s">
        <v>14</v>
      </c>
      <c r="D79">
        <v>1.0805233967311201</v>
      </c>
    </row>
    <row r="80" spans="1:4" x14ac:dyDescent="0.25">
      <c r="A80" t="s">
        <v>34</v>
      </c>
      <c r="B80" t="s">
        <v>21</v>
      </c>
      <c r="C80" t="s">
        <v>15</v>
      </c>
      <c r="D80">
        <v>3.85294204248095</v>
      </c>
    </row>
    <row r="81" spans="1:4" x14ac:dyDescent="0.25">
      <c r="A81" t="s">
        <v>34</v>
      </c>
      <c r="B81" t="s">
        <v>21</v>
      </c>
      <c r="C81" t="s">
        <v>16</v>
      </c>
      <c r="D81">
        <v>2.5764372287898101</v>
      </c>
    </row>
    <row r="82" spans="1:4" x14ac:dyDescent="0.25">
      <c r="A82" t="s">
        <v>34</v>
      </c>
      <c r="B82" t="s">
        <v>21</v>
      </c>
      <c r="C82" t="s">
        <v>17</v>
      </c>
      <c r="D82">
        <v>123.870666357753</v>
      </c>
    </row>
    <row r="83" spans="1:4" x14ac:dyDescent="0.25">
      <c r="A83" t="s">
        <v>34</v>
      </c>
      <c r="B83" t="s">
        <v>21</v>
      </c>
      <c r="C83" t="s">
        <v>18</v>
      </c>
      <c r="D83">
        <v>80.464510514896205</v>
      </c>
    </row>
    <row r="84" spans="1:4" x14ac:dyDescent="0.25">
      <c r="A84" t="s">
        <v>34</v>
      </c>
      <c r="B84" t="s">
        <v>21</v>
      </c>
      <c r="C84" t="s">
        <v>19</v>
      </c>
      <c r="D84">
        <v>4.0248092997084699</v>
      </c>
    </row>
    <row r="85" spans="1:4" x14ac:dyDescent="0.25">
      <c r="A85" t="s">
        <v>34</v>
      </c>
      <c r="B85" t="s">
        <v>21</v>
      </c>
      <c r="C85" t="s">
        <v>20</v>
      </c>
      <c r="D85">
        <v>4.0400090129098798</v>
      </c>
    </row>
    <row r="86" spans="1:4" x14ac:dyDescent="0.25">
      <c r="A86" t="s">
        <v>34</v>
      </c>
      <c r="B86" t="s">
        <v>22</v>
      </c>
      <c r="C86" t="s">
        <v>9</v>
      </c>
      <c r="D86">
        <v>0.560019724291558</v>
      </c>
    </row>
    <row r="87" spans="1:4" x14ac:dyDescent="0.25">
      <c r="A87" t="s">
        <v>34</v>
      </c>
      <c r="B87" t="s">
        <v>22</v>
      </c>
      <c r="C87" t="s">
        <v>10</v>
      </c>
      <c r="D87">
        <v>1.84257798886333</v>
      </c>
    </row>
    <row r="88" spans="1:4" x14ac:dyDescent="0.25">
      <c r="A88" t="s">
        <v>34</v>
      </c>
      <c r="B88" t="s">
        <v>22</v>
      </c>
      <c r="C88" t="s">
        <v>11</v>
      </c>
      <c r="D88">
        <v>4.1388123249569304</v>
      </c>
    </row>
    <row r="89" spans="1:4" x14ac:dyDescent="0.25">
      <c r="A89" t="s">
        <v>34</v>
      </c>
      <c r="B89" t="s">
        <v>22</v>
      </c>
      <c r="C89" t="s">
        <v>12</v>
      </c>
      <c r="D89">
        <v>4.1401467631993203</v>
      </c>
    </row>
    <row r="90" spans="1:4" x14ac:dyDescent="0.25">
      <c r="A90" t="s">
        <v>34</v>
      </c>
      <c r="B90" t="s">
        <v>22</v>
      </c>
      <c r="C90" t="s">
        <v>13</v>
      </c>
      <c r="D90">
        <v>0.57023585707572599</v>
      </c>
    </row>
    <row r="91" spans="1:4" x14ac:dyDescent="0.25">
      <c r="A91" t="s">
        <v>34</v>
      </c>
      <c r="B91" t="s">
        <v>22</v>
      </c>
      <c r="C91" t="s">
        <v>14</v>
      </c>
      <c r="D91">
        <v>1.84603003564237</v>
      </c>
    </row>
    <row r="92" spans="1:4" x14ac:dyDescent="0.25">
      <c r="A92" t="s">
        <v>34</v>
      </c>
      <c r="B92" t="s">
        <v>22</v>
      </c>
      <c r="C92" t="s">
        <v>15</v>
      </c>
      <c r="D92">
        <v>4.3243187756068</v>
      </c>
    </row>
    <row r="93" spans="1:4" x14ac:dyDescent="0.25">
      <c r="A93" t="s">
        <v>34</v>
      </c>
      <c r="B93" t="s">
        <v>22</v>
      </c>
      <c r="C93" t="s">
        <v>16</v>
      </c>
      <c r="D93">
        <v>4.2476479619255398</v>
      </c>
    </row>
    <row r="94" spans="1:4" x14ac:dyDescent="0.25">
      <c r="A94" t="s">
        <v>34</v>
      </c>
      <c r="B94" t="s">
        <v>22</v>
      </c>
      <c r="C94" t="s">
        <v>17</v>
      </c>
      <c r="D94">
        <v>183.78176601349799</v>
      </c>
    </row>
    <row r="95" spans="1:4" x14ac:dyDescent="0.25">
      <c r="A95" t="s">
        <v>34</v>
      </c>
      <c r="B95" t="s">
        <v>22</v>
      </c>
      <c r="C95" t="s">
        <v>18</v>
      </c>
      <c r="D95">
        <v>124.477964260471</v>
      </c>
    </row>
    <row r="96" spans="1:4" x14ac:dyDescent="0.25">
      <c r="A96" t="s">
        <v>34</v>
      </c>
      <c r="B96" t="s">
        <v>22</v>
      </c>
      <c r="C96" t="s">
        <v>19</v>
      </c>
      <c r="D96">
        <v>2.1449561175573799</v>
      </c>
    </row>
    <row r="97" spans="1:4" x14ac:dyDescent="0.25">
      <c r="A97" t="s">
        <v>34</v>
      </c>
      <c r="B97" t="s">
        <v>22</v>
      </c>
      <c r="C97" t="s">
        <v>20</v>
      </c>
      <c r="D97">
        <v>0.47101328911566198</v>
      </c>
    </row>
    <row r="98" spans="1:4" x14ac:dyDescent="0.25">
      <c r="A98" t="s">
        <v>34</v>
      </c>
      <c r="B98" t="s">
        <v>23</v>
      </c>
      <c r="C98" t="s">
        <v>9</v>
      </c>
      <c r="D98">
        <v>-0.61154502021307999</v>
      </c>
    </row>
    <row r="99" spans="1:4" x14ac:dyDescent="0.25">
      <c r="A99" t="s">
        <v>34</v>
      </c>
      <c r="B99" t="s">
        <v>23</v>
      </c>
      <c r="C99" t="s">
        <v>10</v>
      </c>
      <c r="D99">
        <v>2.3227654092527299</v>
      </c>
    </row>
    <row r="100" spans="1:4" x14ac:dyDescent="0.25">
      <c r="A100" t="s">
        <v>34</v>
      </c>
      <c r="B100" t="s">
        <v>23</v>
      </c>
      <c r="C100" t="s">
        <v>11</v>
      </c>
      <c r="D100">
        <v>3.3357678207841999</v>
      </c>
    </row>
    <row r="101" spans="1:4" x14ac:dyDescent="0.25">
      <c r="A101" t="s">
        <v>34</v>
      </c>
      <c r="B101" t="s">
        <v>23</v>
      </c>
      <c r="C101" t="s">
        <v>12</v>
      </c>
      <c r="D101">
        <v>4.6197011492580202</v>
      </c>
    </row>
    <row r="102" spans="1:4" x14ac:dyDescent="0.25">
      <c r="A102" t="s">
        <v>34</v>
      </c>
      <c r="B102" t="s">
        <v>23</v>
      </c>
      <c r="C102" t="s">
        <v>13</v>
      </c>
      <c r="D102">
        <v>-0.69552881839204705</v>
      </c>
    </row>
    <row r="103" spans="1:4" x14ac:dyDescent="0.25">
      <c r="A103" t="s">
        <v>34</v>
      </c>
      <c r="B103" t="s">
        <v>23</v>
      </c>
      <c r="C103" t="s">
        <v>14</v>
      </c>
      <c r="D103">
        <v>2.39793098378333</v>
      </c>
    </row>
    <row r="104" spans="1:4" x14ac:dyDescent="0.25">
      <c r="A104" t="s">
        <v>34</v>
      </c>
      <c r="B104" t="s">
        <v>23</v>
      </c>
      <c r="C104" t="s">
        <v>15</v>
      </c>
      <c r="D104">
        <v>3.4669695941856999</v>
      </c>
    </row>
    <row r="105" spans="1:4" x14ac:dyDescent="0.25">
      <c r="A105" t="s">
        <v>34</v>
      </c>
      <c r="B105" t="s">
        <v>23</v>
      </c>
      <c r="C105" t="s">
        <v>16</v>
      </c>
      <c r="D105">
        <v>4.77447000114456</v>
      </c>
    </row>
    <row r="106" spans="1:4" x14ac:dyDescent="0.25">
      <c r="A106" t="s">
        <v>34</v>
      </c>
      <c r="B106" t="s">
        <v>23</v>
      </c>
      <c r="C106" t="s">
        <v>17</v>
      </c>
      <c r="D106">
        <v>156.61838717841499</v>
      </c>
    </row>
    <row r="107" spans="1:4" x14ac:dyDescent="0.25">
      <c r="A107" t="s">
        <v>34</v>
      </c>
      <c r="B107" t="s">
        <v>23</v>
      </c>
      <c r="C107" t="s">
        <v>18</v>
      </c>
      <c r="D107">
        <v>153.541523568706</v>
      </c>
    </row>
    <row r="108" spans="1:4" x14ac:dyDescent="0.25">
      <c r="A108" t="s">
        <v>34</v>
      </c>
      <c r="B108" t="s">
        <v>23</v>
      </c>
      <c r="C108" t="s">
        <v>19</v>
      </c>
      <c r="D108">
        <v>3.4870163849145599</v>
      </c>
    </row>
    <row r="109" spans="1:4" x14ac:dyDescent="0.25">
      <c r="A109" t="s">
        <v>34</v>
      </c>
      <c r="B109" t="s">
        <v>23</v>
      </c>
      <c r="C109" t="s">
        <v>20</v>
      </c>
      <c r="D109">
        <v>3.9582386699308598</v>
      </c>
    </row>
    <row r="110" spans="1:4" x14ac:dyDescent="0.25">
      <c r="A110" t="s">
        <v>34</v>
      </c>
      <c r="B110" t="s">
        <v>24</v>
      </c>
      <c r="C110" t="s">
        <v>9</v>
      </c>
      <c r="D110">
        <v>1.14860671443762</v>
      </c>
    </row>
    <row r="111" spans="1:4" x14ac:dyDescent="0.25">
      <c r="A111" t="s">
        <v>34</v>
      </c>
      <c r="B111" t="s">
        <v>24</v>
      </c>
      <c r="C111" t="s">
        <v>10</v>
      </c>
      <c r="D111">
        <v>1.1600761724298101</v>
      </c>
    </row>
    <row r="112" spans="1:4" x14ac:dyDescent="0.25">
      <c r="A112" t="s">
        <v>34</v>
      </c>
      <c r="B112" t="s">
        <v>24</v>
      </c>
      <c r="C112" t="s">
        <v>11</v>
      </c>
      <c r="D112">
        <v>4.2482850375541803</v>
      </c>
    </row>
    <row r="113" spans="1:4" x14ac:dyDescent="0.25">
      <c r="A113" t="s">
        <v>34</v>
      </c>
      <c r="B113" t="s">
        <v>24</v>
      </c>
      <c r="C113" t="s">
        <v>12</v>
      </c>
      <c r="D113">
        <v>2.7679275566703501</v>
      </c>
    </row>
    <row r="114" spans="1:4" x14ac:dyDescent="0.25">
      <c r="A114" t="s">
        <v>34</v>
      </c>
      <c r="B114" t="s">
        <v>24</v>
      </c>
      <c r="C114" t="s">
        <v>13</v>
      </c>
      <c r="D114">
        <v>1.1756831144048201</v>
      </c>
    </row>
    <row r="115" spans="1:4" x14ac:dyDescent="0.25">
      <c r="A115" t="s">
        <v>34</v>
      </c>
      <c r="B115" t="s">
        <v>24</v>
      </c>
      <c r="C115" t="s">
        <v>14</v>
      </c>
      <c r="D115">
        <v>1.09423179160858</v>
      </c>
    </row>
    <row r="116" spans="1:4" x14ac:dyDescent="0.25">
      <c r="A116" t="s">
        <v>34</v>
      </c>
      <c r="B116" t="s">
        <v>24</v>
      </c>
      <c r="C116" t="s">
        <v>15</v>
      </c>
      <c r="D116">
        <v>4.4271374769341501</v>
      </c>
    </row>
    <row r="117" spans="1:4" x14ac:dyDescent="0.25">
      <c r="A117" t="s">
        <v>34</v>
      </c>
      <c r="B117" t="s">
        <v>24</v>
      </c>
      <c r="C117" t="s">
        <v>16</v>
      </c>
      <c r="D117">
        <v>2.9206673994491599</v>
      </c>
    </row>
    <row r="118" spans="1:4" x14ac:dyDescent="0.25">
      <c r="A118" t="s">
        <v>34</v>
      </c>
      <c r="B118" t="s">
        <v>24</v>
      </c>
      <c r="C118" t="s">
        <v>17</v>
      </c>
      <c r="D118">
        <v>142.15561343873799</v>
      </c>
    </row>
    <row r="119" spans="1:4" x14ac:dyDescent="0.25">
      <c r="A119" t="s">
        <v>34</v>
      </c>
      <c r="B119" t="s">
        <v>24</v>
      </c>
      <c r="C119" t="s">
        <v>18</v>
      </c>
      <c r="D119">
        <v>92.145129901358999</v>
      </c>
    </row>
    <row r="120" spans="1:4" x14ac:dyDescent="0.25">
      <c r="A120" t="s">
        <v>34</v>
      </c>
      <c r="B120" t="s">
        <v>24</v>
      </c>
      <c r="C120" t="s">
        <v>19</v>
      </c>
      <c r="D120">
        <v>2.9258537653144998</v>
      </c>
    </row>
    <row r="121" spans="1:4" x14ac:dyDescent="0.25">
      <c r="A121" t="s">
        <v>34</v>
      </c>
      <c r="B121" t="s">
        <v>24</v>
      </c>
      <c r="C121" t="s">
        <v>20</v>
      </c>
      <c r="D121">
        <v>3.39186789545957</v>
      </c>
    </row>
    <row r="122" spans="1:4" x14ac:dyDescent="0.25">
      <c r="A122" t="s">
        <v>34</v>
      </c>
      <c r="B122" t="s">
        <v>25</v>
      </c>
      <c r="C122" t="s">
        <v>9</v>
      </c>
      <c r="D122">
        <v>7.1712252377842706E-2</v>
      </c>
    </row>
    <row r="123" spans="1:4" x14ac:dyDescent="0.25">
      <c r="A123" t="s">
        <v>34</v>
      </c>
      <c r="B123" t="s">
        <v>25</v>
      </c>
      <c r="C123" t="s">
        <v>10</v>
      </c>
      <c r="D123">
        <v>1.6735375364521099</v>
      </c>
    </row>
    <row r="124" spans="1:4" x14ac:dyDescent="0.25">
      <c r="A124" t="s">
        <v>34</v>
      </c>
      <c r="B124" t="s">
        <v>25</v>
      </c>
      <c r="C124" t="s">
        <v>11</v>
      </c>
      <c r="D124">
        <v>5.0632676352323696</v>
      </c>
    </row>
    <row r="125" spans="1:4" x14ac:dyDescent="0.25">
      <c r="A125" t="s">
        <v>34</v>
      </c>
      <c r="B125" t="s">
        <v>25</v>
      </c>
      <c r="C125" t="s">
        <v>12</v>
      </c>
      <c r="D125">
        <v>4.2080739730786396</v>
      </c>
    </row>
    <row r="126" spans="1:4" x14ac:dyDescent="0.25">
      <c r="A126" t="s">
        <v>34</v>
      </c>
      <c r="B126" t="s">
        <v>25</v>
      </c>
      <c r="C126" t="s">
        <v>13</v>
      </c>
      <c r="D126">
        <v>4.8533035825569899E-2</v>
      </c>
    </row>
    <row r="127" spans="1:4" x14ac:dyDescent="0.25">
      <c r="A127" t="s">
        <v>34</v>
      </c>
      <c r="B127" t="s">
        <v>25</v>
      </c>
      <c r="C127" t="s">
        <v>14</v>
      </c>
      <c r="D127">
        <v>1.6996333687521801</v>
      </c>
    </row>
    <row r="128" spans="1:4" x14ac:dyDescent="0.25">
      <c r="A128" t="s">
        <v>34</v>
      </c>
      <c r="B128" t="s">
        <v>25</v>
      </c>
      <c r="C128" t="s">
        <v>15</v>
      </c>
      <c r="D128">
        <v>5.2156741049282598</v>
      </c>
    </row>
    <row r="129" spans="1:4" x14ac:dyDescent="0.25">
      <c r="A129" t="s">
        <v>34</v>
      </c>
      <c r="B129" t="s">
        <v>25</v>
      </c>
      <c r="C129" t="s">
        <v>16</v>
      </c>
      <c r="D129">
        <v>4.2984599100436496</v>
      </c>
    </row>
    <row r="130" spans="1:4" x14ac:dyDescent="0.25">
      <c r="A130" t="s">
        <v>34</v>
      </c>
      <c r="B130" t="s">
        <v>25</v>
      </c>
      <c r="C130" t="s">
        <v>17</v>
      </c>
      <c r="D130">
        <v>196.17594350570999</v>
      </c>
    </row>
    <row r="131" spans="1:4" x14ac:dyDescent="0.25">
      <c r="A131" t="s">
        <v>34</v>
      </c>
      <c r="B131" t="s">
        <v>25</v>
      </c>
      <c r="C131" t="s">
        <v>18</v>
      </c>
      <c r="D131">
        <v>131.39830165676699</v>
      </c>
    </row>
    <row r="132" spans="1:4" x14ac:dyDescent="0.25">
      <c r="A132" t="s">
        <v>34</v>
      </c>
      <c r="B132" t="s">
        <v>25</v>
      </c>
      <c r="C132" t="s">
        <v>19</v>
      </c>
      <c r="D132">
        <v>2.0294634279832899</v>
      </c>
    </row>
    <row r="133" spans="1:4" x14ac:dyDescent="0.25">
      <c r="A133" t="s">
        <v>34</v>
      </c>
      <c r="B133" t="s">
        <v>25</v>
      </c>
      <c r="C133" t="s">
        <v>20</v>
      </c>
      <c r="D133">
        <v>0.834810855067322</v>
      </c>
    </row>
    <row r="134" spans="1:4" x14ac:dyDescent="0.25">
      <c r="A134" t="s">
        <v>34</v>
      </c>
      <c r="B134" t="s">
        <v>26</v>
      </c>
      <c r="C134" t="s">
        <v>9</v>
      </c>
      <c r="D134">
        <v>-0.164832955833942</v>
      </c>
    </row>
    <row r="135" spans="1:4" x14ac:dyDescent="0.25">
      <c r="A135" t="s">
        <v>34</v>
      </c>
      <c r="B135" t="s">
        <v>26</v>
      </c>
      <c r="C135" t="s">
        <v>10</v>
      </c>
      <c r="D135">
        <v>1.88374418089216</v>
      </c>
    </row>
    <row r="136" spans="1:4" x14ac:dyDescent="0.25">
      <c r="A136" t="s">
        <v>34</v>
      </c>
      <c r="B136" t="s">
        <v>26</v>
      </c>
      <c r="C136" t="s">
        <v>11</v>
      </c>
      <c r="D136">
        <v>3.60423379558988</v>
      </c>
    </row>
    <row r="137" spans="1:4" x14ac:dyDescent="0.25">
      <c r="A137" t="s">
        <v>34</v>
      </c>
      <c r="B137" t="s">
        <v>26</v>
      </c>
      <c r="C137" t="s">
        <v>12</v>
      </c>
      <c r="D137">
        <v>3.5916906604033501</v>
      </c>
    </row>
    <row r="138" spans="1:4" x14ac:dyDescent="0.25">
      <c r="A138" t="s">
        <v>34</v>
      </c>
      <c r="B138" t="s">
        <v>26</v>
      </c>
      <c r="C138" t="s">
        <v>13</v>
      </c>
      <c r="D138">
        <v>-0.26639064622335001</v>
      </c>
    </row>
    <row r="139" spans="1:4" x14ac:dyDescent="0.25">
      <c r="A139" t="s">
        <v>34</v>
      </c>
      <c r="B139" t="s">
        <v>26</v>
      </c>
      <c r="C139" t="s">
        <v>14</v>
      </c>
      <c r="D139">
        <v>2.0119684902107999</v>
      </c>
    </row>
    <row r="140" spans="1:4" x14ac:dyDescent="0.25">
      <c r="A140" t="s">
        <v>34</v>
      </c>
      <c r="B140" t="s">
        <v>26</v>
      </c>
      <c r="C140" t="s">
        <v>15</v>
      </c>
      <c r="D140">
        <v>3.7269975819141901</v>
      </c>
    </row>
    <row r="141" spans="1:4" x14ac:dyDescent="0.25">
      <c r="A141" t="s">
        <v>34</v>
      </c>
      <c r="B141" t="s">
        <v>26</v>
      </c>
      <c r="C141" t="s">
        <v>16</v>
      </c>
      <c r="D141">
        <v>3.69090760372579</v>
      </c>
    </row>
    <row r="142" spans="1:4" x14ac:dyDescent="0.25">
      <c r="A142" t="s">
        <v>34</v>
      </c>
      <c r="B142" t="s">
        <v>26</v>
      </c>
      <c r="C142" t="s">
        <v>17</v>
      </c>
      <c r="D142">
        <v>172.71144058204601</v>
      </c>
    </row>
    <row r="143" spans="1:4" x14ac:dyDescent="0.25">
      <c r="A143" t="s">
        <v>34</v>
      </c>
      <c r="B143" t="s">
        <v>26</v>
      </c>
      <c r="C143" t="s">
        <v>18</v>
      </c>
      <c r="D143">
        <v>120.369527695599</v>
      </c>
    </row>
    <row r="144" spans="1:4" x14ac:dyDescent="0.25">
      <c r="A144" t="s">
        <v>34</v>
      </c>
      <c r="B144" t="s">
        <v>26</v>
      </c>
      <c r="C144" t="s">
        <v>19</v>
      </c>
      <c r="D144">
        <v>4.9191813079706899</v>
      </c>
    </row>
    <row r="145" spans="1:4" x14ac:dyDescent="0.25">
      <c r="A145" t="s">
        <v>34</v>
      </c>
      <c r="B145" t="s">
        <v>26</v>
      </c>
      <c r="C145" t="s">
        <v>20</v>
      </c>
      <c r="D145">
        <v>4.8471630325016397</v>
      </c>
    </row>
    <row r="146" spans="1:4" x14ac:dyDescent="0.25">
      <c r="A146" t="s">
        <v>34</v>
      </c>
      <c r="B146" t="s">
        <v>27</v>
      </c>
      <c r="C146" t="s">
        <v>9</v>
      </c>
      <c r="D146">
        <v>4.1107546771381003</v>
      </c>
    </row>
    <row r="147" spans="1:4" x14ac:dyDescent="0.25">
      <c r="A147" t="s">
        <v>34</v>
      </c>
      <c r="B147" t="s">
        <v>27</v>
      </c>
      <c r="C147" t="s">
        <v>10</v>
      </c>
      <c r="D147">
        <v>4.6182415388027502</v>
      </c>
    </row>
    <row r="148" spans="1:4" x14ac:dyDescent="0.25">
      <c r="A148" t="s">
        <v>34</v>
      </c>
      <c r="B148" t="s">
        <v>27</v>
      </c>
      <c r="C148" t="s">
        <v>11</v>
      </c>
      <c r="D148">
        <v>7.8976421256259099</v>
      </c>
    </row>
    <row r="149" spans="1:4" x14ac:dyDescent="0.25">
      <c r="A149" t="s">
        <v>34</v>
      </c>
      <c r="B149" t="s">
        <v>27</v>
      </c>
      <c r="C149" t="s">
        <v>12</v>
      </c>
      <c r="D149">
        <v>7.4259461529458504</v>
      </c>
    </row>
    <row r="150" spans="1:4" x14ac:dyDescent="0.25">
      <c r="A150" t="s">
        <v>34</v>
      </c>
      <c r="B150" t="s">
        <v>27</v>
      </c>
      <c r="C150" t="s">
        <v>13</v>
      </c>
      <c r="D150">
        <v>4.0914397172446098</v>
      </c>
    </row>
    <row r="151" spans="1:4" x14ac:dyDescent="0.25">
      <c r="A151" t="s">
        <v>34</v>
      </c>
      <c r="B151" t="s">
        <v>27</v>
      </c>
      <c r="C151" t="s">
        <v>14</v>
      </c>
      <c r="D151">
        <v>4.6109439704967299</v>
      </c>
    </row>
    <row r="152" spans="1:4" x14ac:dyDescent="0.25">
      <c r="A152" t="s">
        <v>34</v>
      </c>
      <c r="B152" t="s">
        <v>27</v>
      </c>
      <c r="C152" t="s">
        <v>15</v>
      </c>
      <c r="D152">
        <v>8.1740867961117107</v>
      </c>
    </row>
    <row r="153" spans="1:4" x14ac:dyDescent="0.25">
      <c r="A153" t="s">
        <v>34</v>
      </c>
      <c r="B153" t="s">
        <v>27</v>
      </c>
      <c r="C153" t="s">
        <v>16</v>
      </c>
      <c r="D153">
        <v>7.4915600803664599</v>
      </c>
    </row>
    <row r="154" spans="1:4" x14ac:dyDescent="0.25">
      <c r="A154" t="s">
        <v>34</v>
      </c>
      <c r="B154" t="s">
        <v>27</v>
      </c>
      <c r="C154" t="s">
        <v>17</v>
      </c>
      <c r="D154">
        <v>275.027789955424</v>
      </c>
    </row>
    <row r="155" spans="1:4" x14ac:dyDescent="0.25">
      <c r="A155" t="s">
        <v>34</v>
      </c>
      <c r="B155" t="s">
        <v>27</v>
      </c>
      <c r="C155" t="s">
        <v>18</v>
      </c>
      <c r="D155">
        <v>233.21331270287499</v>
      </c>
    </row>
    <row r="156" spans="1:4" x14ac:dyDescent="0.25">
      <c r="A156" t="s">
        <v>34</v>
      </c>
      <c r="B156" t="s">
        <v>27</v>
      </c>
      <c r="C156" t="s">
        <v>19</v>
      </c>
      <c r="D156">
        <v>2.70987674999791</v>
      </c>
    </row>
    <row r="157" spans="1:4" x14ac:dyDescent="0.25">
      <c r="A157" t="s">
        <v>34</v>
      </c>
      <c r="B157" t="s">
        <v>27</v>
      </c>
      <c r="C157" t="s">
        <v>20</v>
      </c>
      <c r="D157">
        <v>1.26854435492856</v>
      </c>
    </row>
    <row r="158" spans="1:4" x14ac:dyDescent="0.25">
      <c r="A158" t="s">
        <v>34</v>
      </c>
      <c r="B158" t="s">
        <v>28</v>
      </c>
      <c r="C158" t="s">
        <v>9</v>
      </c>
      <c r="D158">
        <v>-0.53924069820855203</v>
      </c>
    </row>
    <row r="159" spans="1:4" x14ac:dyDescent="0.25">
      <c r="A159" t="s">
        <v>34</v>
      </c>
      <c r="B159" t="s">
        <v>28</v>
      </c>
      <c r="C159" t="s">
        <v>10</v>
      </c>
      <c r="D159">
        <v>3.1283998370413402</v>
      </c>
    </row>
    <row r="160" spans="1:4" x14ac:dyDescent="0.25">
      <c r="A160" t="s">
        <v>34</v>
      </c>
      <c r="B160" t="s">
        <v>28</v>
      </c>
      <c r="C160" t="s">
        <v>11</v>
      </c>
      <c r="D160">
        <v>4.7784126758601904</v>
      </c>
    </row>
    <row r="161" spans="1:4" x14ac:dyDescent="0.25">
      <c r="A161" t="s">
        <v>34</v>
      </c>
      <c r="B161" t="s">
        <v>28</v>
      </c>
      <c r="C161" t="s">
        <v>12</v>
      </c>
      <c r="D161">
        <v>4.6083483959076501</v>
      </c>
    </row>
    <row r="162" spans="1:4" x14ac:dyDescent="0.25">
      <c r="A162" t="s">
        <v>34</v>
      </c>
      <c r="B162" t="s">
        <v>28</v>
      </c>
      <c r="C162" t="s">
        <v>13</v>
      </c>
      <c r="D162">
        <v>-0.55200647515322498</v>
      </c>
    </row>
    <row r="163" spans="1:4" x14ac:dyDescent="0.25">
      <c r="A163" t="s">
        <v>34</v>
      </c>
      <c r="B163" t="s">
        <v>28</v>
      </c>
      <c r="C163" t="s">
        <v>14</v>
      </c>
      <c r="D163">
        <v>3.14683583011211</v>
      </c>
    </row>
    <row r="164" spans="1:4" x14ac:dyDescent="0.25">
      <c r="A164" t="s">
        <v>34</v>
      </c>
      <c r="B164" t="s">
        <v>28</v>
      </c>
      <c r="C164" t="s">
        <v>15</v>
      </c>
      <c r="D164">
        <v>4.9897641616980302</v>
      </c>
    </row>
    <row r="165" spans="1:4" x14ac:dyDescent="0.25">
      <c r="A165" t="s">
        <v>34</v>
      </c>
      <c r="B165" t="s">
        <v>28</v>
      </c>
      <c r="C165" t="s">
        <v>16</v>
      </c>
      <c r="D165">
        <v>4.6425263920391897</v>
      </c>
    </row>
    <row r="166" spans="1:4" x14ac:dyDescent="0.25">
      <c r="A166" t="s">
        <v>34</v>
      </c>
      <c r="B166" t="s">
        <v>28</v>
      </c>
      <c r="C166" t="s">
        <v>17</v>
      </c>
      <c r="D166">
        <v>216.74922689969901</v>
      </c>
    </row>
    <row r="167" spans="1:4" x14ac:dyDescent="0.25">
      <c r="A167" t="s">
        <v>34</v>
      </c>
      <c r="B167" t="s">
        <v>28</v>
      </c>
      <c r="C167" t="s">
        <v>18</v>
      </c>
      <c r="D167">
        <v>143.55423495733501</v>
      </c>
    </row>
    <row r="168" spans="1:4" x14ac:dyDescent="0.25">
      <c r="A168" t="s">
        <v>34</v>
      </c>
      <c r="B168" t="s">
        <v>28</v>
      </c>
      <c r="C168" t="s">
        <v>19</v>
      </c>
      <c r="D168">
        <v>1.5411034051405299</v>
      </c>
    </row>
    <row r="169" spans="1:4" x14ac:dyDescent="0.25">
      <c r="A169" t="s">
        <v>34</v>
      </c>
      <c r="B169" t="s">
        <v>28</v>
      </c>
      <c r="C169" t="s">
        <v>20</v>
      </c>
      <c r="D169">
        <v>0.80428890414880305</v>
      </c>
    </row>
    <row r="170" spans="1:4" x14ac:dyDescent="0.25">
      <c r="A170" t="s">
        <v>34</v>
      </c>
      <c r="B170" t="s">
        <v>29</v>
      </c>
      <c r="C170" t="s">
        <v>9</v>
      </c>
      <c r="D170">
        <v>2.1713116169060499E-2</v>
      </c>
    </row>
    <row r="171" spans="1:4" x14ac:dyDescent="0.25">
      <c r="A171" t="s">
        <v>34</v>
      </c>
      <c r="B171" t="s">
        <v>29</v>
      </c>
      <c r="C171" t="s">
        <v>10</v>
      </c>
      <c r="D171">
        <v>2.4879964894426601</v>
      </c>
    </row>
    <row r="172" spans="1:4" x14ac:dyDescent="0.25">
      <c r="A172" t="s">
        <v>34</v>
      </c>
      <c r="B172" t="s">
        <v>29</v>
      </c>
      <c r="C172" t="s">
        <v>11</v>
      </c>
      <c r="D172">
        <v>4.1752038701694802</v>
      </c>
    </row>
    <row r="173" spans="1:4" x14ac:dyDescent="0.25">
      <c r="A173" t="s">
        <v>34</v>
      </c>
      <c r="B173" t="s">
        <v>29</v>
      </c>
      <c r="C173" t="s">
        <v>12</v>
      </c>
      <c r="D173">
        <v>2.6577232176986598</v>
      </c>
    </row>
    <row r="174" spans="1:4" x14ac:dyDescent="0.25">
      <c r="A174" t="s">
        <v>34</v>
      </c>
      <c r="B174" t="s">
        <v>29</v>
      </c>
      <c r="C174" t="s">
        <v>13</v>
      </c>
      <c r="D174">
        <v>-3.8726786602732502E-2</v>
      </c>
    </row>
    <row r="175" spans="1:4" x14ac:dyDescent="0.25">
      <c r="A175" t="s">
        <v>34</v>
      </c>
      <c r="B175" t="s">
        <v>29</v>
      </c>
      <c r="C175" t="s">
        <v>14</v>
      </c>
      <c r="D175">
        <v>2.5420158119876901</v>
      </c>
    </row>
    <row r="176" spans="1:4" x14ac:dyDescent="0.25">
      <c r="A176" t="s">
        <v>34</v>
      </c>
      <c r="B176" t="s">
        <v>29</v>
      </c>
      <c r="C176" t="s">
        <v>15</v>
      </c>
      <c r="D176">
        <v>4.41470458131879</v>
      </c>
    </row>
    <row r="177" spans="1:4" x14ac:dyDescent="0.25">
      <c r="A177" t="s">
        <v>34</v>
      </c>
      <c r="B177" t="s">
        <v>29</v>
      </c>
      <c r="C177" t="s">
        <v>16</v>
      </c>
      <c r="D177">
        <v>2.5804601553471098</v>
      </c>
    </row>
    <row r="178" spans="1:4" x14ac:dyDescent="0.25">
      <c r="A178" t="s">
        <v>34</v>
      </c>
      <c r="B178" t="s">
        <v>29</v>
      </c>
      <c r="C178" t="s">
        <v>17</v>
      </c>
      <c r="D178">
        <v>229.34510377132699</v>
      </c>
    </row>
    <row r="179" spans="1:4" x14ac:dyDescent="0.25">
      <c r="A179" t="s">
        <v>34</v>
      </c>
      <c r="B179" t="s">
        <v>29</v>
      </c>
      <c r="C179" t="s">
        <v>18</v>
      </c>
      <c r="D179">
        <v>106.276633637822</v>
      </c>
    </row>
    <row r="180" spans="1:4" x14ac:dyDescent="0.25">
      <c r="A180" t="s">
        <v>34</v>
      </c>
      <c r="B180" t="s">
        <v>29</v>
      </c>
      <c r="C180" t="s">
        <v>19</v>
      </c>
      <c r="D180">
        <v>3.0654540735570599</v>
      </c>
    </row>
    <row r="181" spans="1:4" x14ac:dyDescent="0.25">
      <c r="A181" t="s">
        <v>34</v>
      </c>
      <c r="B181" t="s">
        <v>29</v>
      </c>
      <c r="C181" t="s">
        <v>20</v>
      </c>
      <c r="D181">
        <v>3.0498160803104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CB62-64DD-4370-9A82-9D071447CBAC}">
  <dimension ref="A3:D15"/>
  <sheetViews>
    <sheetView workbookViewId="0">
      <selection activeCell="A3" sqref="A3"/>
    </sheetView>
  </sheetViews>
  <sheetFormatPr defaultRowHeight="15" x14ac:dyDescent="0.25"/>
  <cols>
    <col min="1" max="1" width="17.5703125" bestFit="1" customWidth="1"/>
    <col min="2" max="2" width="25.28515625" bestFit="1" customWidth="1"/>
    <col min="3" max="3" width="25.7109375" bestFit="1" customWidth="1"/>
    <col min="4" max="5" width="12" bestFit="1" customWidth="1"/>
    <col min="6" max="7" width="12.42578125" bestFit="1" customWidth="1"/>
    <col min="8" max="8" width="12" bestFit="1" customWidth="1"/>
    <col min="9" max="10" width="13.85546875" bestFit="1" customWidth="1"/>
    <col min="11" max="11" width="30.42578125" bestFit="1" customWidth="1"/>
    <col min="12" max="12" width="27.5703125" bestFit="1" customWidth="1"/>
    <col min="13" max="14" width="12.140625" bestFit="1" customWidth="1"/>
    <col min="15" max="15" width="12" bestFit="1" customWidth="1"/>
    <col min="16" max="17" width="12.42578125" bestFit="1" customWidth="1"/>
    <col min="18" max="18" width="12" bestFit="1" customWidth="1"/>
    <col min="19" max="20" width="13.85546875" bestFit="1" customWidth="1"/>
    <col min="21" max="21" width="30.7109375" bestFit="1" customWidth="1"/>
    <col min="22" max="22" width="12" bestFit="1" customWidth="1"/>
  </cols>
  <sheetData>
    <row r="3" spans="1:4" x14ac:dyDescent="0.25">
      <c r="A3" s="1" t="s">
        <v>38</v>
      </c>
      <c r="B3" s="1" t="s">
        <v>32</v>
      </c>
    </row>
    <row r="4" spans="1:4" x14ac:dyDescent="0.25">
      <c r="A4" s="1" t="s">
        <v>30</v>
      </c>
      <c r="B4" t="s">
        <v>3</v>
      </c>
      <c r="C4" t="s">
        <v>7</v>
      </c>
      <c r="D4" t="s">
        <v>31</v>
      </c>
    </row>
    <row r="5" spans="1:4" x14ac:dyDescent="0.25">
      <c r="A5" s="2" t="s">
        <v>34</v>
      </c>
      <c r="B5">
        <v>25653.088204850043</v>
      </c>
      <c r="C5">
        <v>91.635520877499999</v>
      </c>
      <c r="D5">
        <v>25744.723725727541</v>
      </c>
    </row>
    <row r="6" spans="1:4" x14ac:dyDescent="0.25">
      <c r="A6" s="5" t="s">
        <v>21</v>
      </c>
      <c r="B6">
        <v>3509.3243002774502</v>
      </c>
      <c r="C6">
        <v>1.4009636894999999</v>
      </c>
      <c r="D6">
        <v>3510.72526396695</v>
      </c>
    </row>
    <row r="7" spans="1:4" x14ac:dyDescent="0.25">
      <c r="A7" s="5" t="s">
        <v>22</v>
      </c>
      <c r="B7">
        <v>2871.1599521680801</v>
      </c>
      <c r="C7">
        <v>0.27504842675000002</v>
      </c>
      <c r="D7">
        <v>2871.4350005948299</v>
      </c>
    </row>
    <row r="8" spans="1:4" x14ac:dyDescent="0.25">
      <c r="A8" s="5" t="s">
        <v>23</v>
      </c>
      <c r="B8">
        <v>2681.4193705841899</v>
      </c>
      <c r="C8">
        <v>20.435949806</v>
      </c>
      <c r="D8">
        <v>2701.8553203901897</v>
      </c>
    </row>
    <row r="9" spans="1:4" x14ac:dyDescent="0.25">
      <c r="A9" s="5" t="s">
        <v>24</v>
      </c>
      <c r="B9">
        <v>3221.0875812908298</v>
      </c>
      <c r="C9">
        <v>2.1397900024999998</v>
      </c>
      <c r="D9">
        <v>3223.2273712933297</v>
      </c>
    </row>
    <row r="10" spans="1:4" x14ac:dyDescent="0.25">
      <c r="A10" s="5" t="s">
        <v>25</v>
      </c>
      <c r="B10">
        <v>2635.2866290942802</v>
      </c>
      <c r="C10">
        <v>6.3813665449999997</v>
      </c>
      <c r="D10">
        <v>2641.6679956392804</v>
      </c>
    </row>
    <row r="11" spans="1:4" x14ac:dyDescent="0.25">
      <c r="A11" s="5" t="s">
        <v>26</v>
      </c>
      <c r="B11">
        <v>2680.4523355152701</v>
      </c>
      <c r="C11">
        <v>23.533555849500001</v>
      </c>
      <c r="D11">
        <v>2703.9858913647699</v>
      </c>
    </row>
    <row r="12" spans="1:4" x14ac:dyDescent="0.25">
      <c r="A12" s="5" t="s">
        <v>27</v>
      </c>
      <c r="B12">
        <v>3218.1022377509998</v>
      </c>
      <c r="C12">
        <v>3.2734411887500001</v>
      </c>
      <c r="D12">
        <v>3221.3756789397498</v>
      </c>
    </row>
    <row r="13" spans="1:4" x14ac:dyDescent="0.25">
      <c r="A13" s="5" t="s">
        <v>28</v>
      </c>
      <c r="B13">
        <v>2407.9637769380001</v>
      </c>
      <c r="C13">
        <v>12.2007749505</v>
      </c>
      <c r="D13">
        <v>2420.1645518885002</v>
      </c>
    </row>
    <row r="14" spans="1:4" x14ac:dyDescent="0.25">
      <c r="A14" s="5" t="s">
        <v>29</v>
      </c>
      <c r="B14">
        <v>2428.29202123094</v>
      </c>
      <c r="C14">
        <v>21.994630419</v>
      </c>
      <c r="D14">
        <v>2450.2866516499398</v>
      </c>
    </row>
    <row r="15" spans="1:4" x14ac:dyDescent="0.25">
      <c r="A15" s="2" t="s">
        <v>31</v>
      </c>
      <c r="B15">
        <v>25653.088204850043</v>
      </c>
      <c r="C15">
        <v>91.635520877499999</v>
      </c>
      <c r="D15">
        <v>25744.723725727541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55D0-F6F7-4CFC-B891-1ED3AC995243}">
  <dimension ref="A1:D181"/>
  <sheetViews>
    <sheetView workbookViewId="0">
      <selection sqref="A1:D181"/>
    </sheetView>
  </sheetViews>
  <sheetFormatPr defaultRowHeight="15" x14ac:dyDescent="0.25"/>
  <cols>
    <col min="1" max="1" width="11" bestFit="1" customWidth="1"/>
    <col min="2" max="2" width="13.85546875" bestFit="1" customWidth="1"/>
    <col min="3" max="3" width="25.7109375" bestFit="1" customWidth="1"/>
    <col min="4" max="4" width="12.7109375" bestFit="1" customWidth="1"/>
  </cols>
  <sheetData>
    <row r="1" spans="1:4" x14ac:dyDescent="0.25">
      <c r="A1" t="s">
        <v>0</v>
      </c>
      <c r="B1" t="s">
        <v>35</v>
      </c>
      <c r="C1" t="s">
        <v>36</v>
      </c>
      <c r="D1" t="s">
        <v>37</v>
      </c>
    </row>
    <row r="2" spans="1:4" x14ac:dyDescent="0.25">
      <c r="A2" t="s">
        <v>33</v>
      </c>
      <c r="B2" t="s">
        <v>21</v>
      </c>
      <c r="C2" t="s">
        <v>1</v>
      </c>
      <c r="D2">
        <v>12.599061625279999</v>
      </c>
    </row>
    <row r="3" spans="1:4" x14ac:dyDescent="0.25">
      <c r="A3" t="s">
        <v>33</v>
      </c>
      <c r="B3" t="s">
        <v>21</v>
      </c>
      <c r="C3" t="s">
        <v>2</v>
      </c>
      <c r="D3">
        <v>5.1058957703912196</v>
      </c>
    </row>
    <row r="4" spans="1:4" x14ac:dyDescent="0.25">
      <c r="A4" t="s">
        <v>33</v>
      </c>
      <c r="B4" t="s">
        <v>21</v>
      </c>
      <c r="C4" t="s">
        <v>3</v>
      </c>
      <c r="D4">
        <v>2794.2243364936498</v>
      </c>
    </row>
    <row r="5" spans="1:4" x14ac:dyDescent="0.25">
      <c r="A5" t="s">
        <v>33</v>
      </c>
      <c r="B5" t="s">
        <v>21</v>
      </c>
      <c r="C5" t="s">
        <v>4</v>
      </c>
      <c r="D5">
        <v>984.16081334748003</v>
      </c>
    </row>
    <row r="6" spans="1:4" x14ac:dyDescent="0.25">
      <c r="A6" t="s">
        <v>33</v>
      </c>
      <c r="B6" t="s">
        <v>22</v>
      </c>
      <c r="C6" t="s">
        <v>1</v>
      </c>
      <c r="D6">
        <v>13.239891733115</v>
      </c>
    </row>
    <row r="7" spans="1:4" x14ac:dyDescent="0.25">
      <c r="A7" t="s">
        <v>33</v>
      </c>
      <c r="B7" t="s">
        <v>22</v>
      </c>
      <c r="C7" t="s">
        <v>2</v>
      </c>
      <c r="D7">
        <v>4.1182381390598897</v>
      </c>
    </row>
    <row r="8" spans="1:4" x14ac:dyDescent="0.25">
      <c r="A8" t="s">
        <v>33</v>
      </c>
      <c r="B8" t="s">
        <v>22</v>
      </c>
      <c r="C8" t="s">
        <v>3</v>
      </c>
      <c r="D8">
        <v>2629.9476126608502</v>
      </c>
    </row>
    <row r="9" spans="1:4" x14ac:dyDescent="0.25">
      <c r="A9" t="s">
        <v>33</v>
      </c>
      <c r="B9" t="s">
        <v>22</v>
      </c>
      <c r="C9" t="s">
        <v>4</v>
      </c>
      <c r="D9">
        <v>820.21545519775498</v>
      </c>
    </row>
    <row r="10" spans="1:4" x14ac:dyDescent="0.25">
      <c r="A10" t="s">
        <v>33</v>
      </c>
      <c r="B10" t="s">
        <v>23</v>
      </c>
      <c r="C10" t="s">
        <v>1</v>
      </c>
      <c r="D10">
        <v>13.316749309525701</v>
      </c>
    </row>
    <row r="11" spans="1:4" x14ac:dyDescent="0.25">
      <c r="A11" t="s">
        <v>33</v>
      </c>
      <c r="B11" t="s">
        <v>23</v>
      </c>
      <c r="C11" t="s">
        <v>2</v>
      </c>
      <c r="D11">
        <v>6.2890164804382396</v>
      </c>
    </row>
    <row r="12" spans="1:4" x14ac:dyDescent="0.25">
      <c r="A12" t="s">
        <v>33</v>
      </c>
      <c r="B12" t="s">
        <v>23</v>
      </c>
      <c r="C12" t="s">
        <v>3</v>
      </c>
      <c r="D12">
        <v>2661.54812854792</v>
      </c>
    </row>
    <row r="13" spans="1:4" x14ac:dyDescent="0.25">
      <c r="A13" t="s">
        <v>33</v>
      </c>
      <c r="B13" t="s">
        <v>23</v>
      </c>
      <c r="C13" t="s">
        <v>4</v>
      </c>
      <c r="D13">
        <v>1194.42316014837</v>
      </c>
    </row>
    <row r="14" spans="1:4" x14ac:dyDescent="0.25">
      <c r="A14" t="s">
        <v>33</v>
      </c>
      <c r="B14" t="s">
        <v>24</v>
      </c>
      <c r="C14" t="s">
        <v>1</v>
      </c>
      <c r="D14">
        <v>11.8067258647065</v>
      </c>
    </row>
    <row r="15" spans="1:4" x14ac:dyDescent="0.25">
      <c r="A15" t="s">
        <v>33</v>
      </c>
      <c r="B15" t="s">
        <v>24</v>
      </c>
      <c r="C15" t="s">
        <v>2</v>
      </c>
      <c r="D15">
        <v>5.3466296418769801</v>
      </c>
    </row>
    <row r="16" spans="1:4" x14ac:dyDescent="0.25">
      <c r="A16" t="s">
        <v>33</v>
      </c>
      <c r="B16" t="s">
        <v>24</v>
      </c>
      <c r="C16" t="s">
        <v>3</v>
      </c>
      <c r="D16">
        <v>2474.5080751640298</v>
      </c>
    </row>
    <row r="17" spans="1:4" x14ac:dyDescent="0.25">
      <c r="A17" t="s">
        <v>33</v>
      </c>
      <c r="B17" t="s">
        <v>24</v>
      </c>
      <c r="C17" t="s">
        <v>4</v>
      </c>
      <c r="D17">
        <v>762.20401660727998</v>
      </c>
    </row>
    <row r="18" spans="1:4" x14ac:dyDescent="0.25">
      <c r="A18" t="s">
        <v>33</v>
      </c>
      <c r="B18" t="s">
        <v>25</v>
      </c>
      <c r="C18" t="s">
        <v>1</v>
      </c>
      <c r="D18">
        <v>11.4500624468502</v>
      </c>
    </row>
    <row r="19" spans="1:4" x14ac:dyDescent="0.25">
      <c r="A19" t="s">
        <v>33</v>
      </c>
      <c r="B19" t="s">
        <v>25</v>
      </c>
      <c r="C19" t="s">
        <v>2</v>
      </c>
      <c r="D19">
        <v>3.3650423796947502</v>
      </c>
    </row>
    <row r="20" spans="1:4" x14ac:dyDescent="0.25">
      <c r="A20" t="s">
        <v>33</v>
      </c>
      <c r="B20" t="s">
        <v>25</v>
      </c>
      <c r="C20" t="s">
        <v>3</v>
      </c>
      <c r="D20">
        <v>2326.3841013000701</v>
      </c>
    </row>
    <row r="21" spans="1:4" x14ac:dyDescent="0.25">
      <c r="A21" t="s">
        <v>33</v>
      </c>
      <c r="B21" t="s">
        <v>25</v>
      </c>
      <c r="C21" t="s">
        <v>4</v>
      </c>
      <c r="D21">
        <v>743.63264389619098</v>
      </c>
    </row>
    <row r="22" spans="1:4" x14ac:dyDescent="0.25">
      <c r="A22" t="s">
        <v>33</v>
      </c>
      <c r="B22" t="s">
        <v>26</v>
      </c>
      <c r="C22" t="s">
        <v>1</v>
      </c>
      <c r="D22">
        <v>11.395403531989601</v>
      </c>
    </row>
    <row r="23" spans="1:4" x14ac:dyDescent="0.25">
      <c r="A23" t="s">
        <v>33</v>
      </c>
      <c r="B23" t="s">
        <v>26</v>
      </c>
      <c r="C23" t="s">
        <v>2</v>
      </c>
      <c r="D23">
        <v>5.6859270659973102</v>
      </c>
    </row>
    <row r="24" spans="1:4" x14ac:dyDescent="0.25">
      <c r="A24" t="s">
        <v>33</v>
      </c>
      <c r="B24" t="s">
        <v>26</v>
      </c>
      <c r="C24" t="s">
        <v>3</v>
      </c>
      <c r="D24">
        <v>2195.8843723165</v>
      </c>
    </row>
    <row r="25" spans="1:4" x14ac:dyDescent="0.25">
      <c r="A25" t="s">
        <v>33</v>
      </c>
      <c r="B25" t="s">
        <v>26</v>
      </c>
      <c r="C25" t="s">
        <v>4</v>
      </c>
      <c r="D25">
        <v>1052.65748738293</v>
      </c>
    </row>
    <row r="26" spans="1:4" x14ac:dyDescent="0.25">
      <c r="A26" t="s">
        <v>33</v>
      </c>
      <c r="B26" t="s">
        <v>27</v>
      </c>
      <c r="C26" t="s">
        <v>1</v>
      </c>
      <c r="D26">
        <v>11.077223014377999</v>
      </c>
    </row>
    <row r="27" spans="1:4" x14ac:dyDescent="0.25">
      <c r="A27" t="s">
        <v>33</v>
      </c>
      <c r="B27" t="s">
        <v>27</v>
      </c>
      <c r="C27" t="s">
        <v>2</v>
      </c>
      <c r="D27">
        <v>5.3826071625106202</v>
      </c>
    </row>
    <row r="28" spans="1:4" x14ac:dyDescent="0.25">
      <c r="A28" t="s">
        <v>33</v>
      </c>
      <c r="B28" t="s">
        <v>27</v>
      </c>
      <c r="C28" t="s">
        <v>3</v>
      </c>
      <c r="D28">
        <v>2479.20957690563</v>
      </c>
    </row>
    <row r="29" spans="1:4" x14ac:dyDescent="0.25">
      <c r="A29" t="s">
        <v>33</v>
      </c>
      <c r="B29" t="s">
        <v>27</v>
      </c>
      <c r="C29" t="s">
        <v>4</v>
      </c>
      <c r="D29">
        <v>1069.5903910576101</v>
      </c>
    </row>
    <row r="30" spans="1:4" x14ac:dyDescent="0.25">
      <c r="A30" t="s">
        <v>33</v>
      </c>
      <c r="B30" t="s">
        <v>28</v>
      </c>
      <c r="C30" t="s">
        <v>1</v>
      </c>
      <c r="D30">
        <v>9.5148562287152902</v>
      </c>
    </row>
    <row r="31" spans="1:4" x14ac:dyDescent="0.25">
      <c r="A31" t="s">
        <v>33</v>
      </c>
      <c r="B31" t="s">
        <v>28</v>
      </c>
      <c r="C31" t="s">
        <v>2</v>
      </c>
      <c r="D31">
        <v>5.3318790615806897</v>
      </c>
    </row>
    <row r="32" spans="1:4" x14ac:dyDescent="0.25">
      <c r="A32" t="s">
        <v>33</v>
      </c>
      <c r="B32" t="s">
        <v>28</v>
      </c>
      <c r="C32" t="s">
        <v>3</v>
      </c>
      <c r="D32">
        <v>1904.8453242616499</v>
      </c>
    </row>
    <row r="33" spans="1:4" x14ac:dyDescent="0.25">
      <c r="A33" t="s">
        <v>33</v>
      </c>
      <c r="B33" t="s">
        <v>28</v>
      </c>
      <c r="C33" t="s">
        <v>4</v>
      </c>
      <c r="D33">
        <v>872.44546436161397</v>
      </c>
    </row>
    <row r="34" spans="1:4" x14ac:dyDescent="0.25">
      <c r="A34" t="s">
        <v>33</v>
      </c>
      <c r="B34" t="s">
        <v>29</v>
      </c>
      <c r="C34" t="s">
        <v>1</v>
      </c>
      <c r="D34">
        <v>10.520030116998299</v>
      </c>
    </row>
    <row r="35" spans="1:4" x14ac:dyDescent="0.25">
      <c r="A35" t="s">
        <v>33</v>
      </c>
      <c r="B35" t="s">
        <v>29</v>
      </c>
      <c r="C35" t="s">
        <v>2</v>
      </c>
      <c r="D35">
        <v>4.4591877533228503</v>
      </c>
    </row>
    <row r="36" spans="1:4" x14ac:dyDescent="0.25">
      <c r="A36" t="s">
        <v>33</v>
      </c>
      <c r="B36" t="s">
        <v>29</v>
      </c>
      <c r="C36" t="s">
        <v>3</v>
      </c>
      <c r="D36">
        <v>2087.80453744529</v>
      </c>
    </row>
    <row r="37" spans="1:4" x14ac:dyDescent="0.25">
      <c r="A37" t="s">
        <v>33</v>
      </c>
      <c r="B37" t="s">
        <v>29</v>
      </c>
      <c r="C37" t="s">
        <v>4</v>
      </c>
      <c r="D37">
        <v>1022.3584470578199</v>
      </c>
    </row>
    <row r="38" spans="1:4" x14ac:dyDescent="0.25">
      <c r="A38" t="s">
        <v>33</v>
      </c>
      <c r="B38" t="s">
        <v>21</v>
      </c>
      <c r="C38" t="s">
        <v>5</v>
      </c>
      <c r="D38">
        <v>2.1731555000000001E-3</v>
      </c>
    </row>
    <row r="39" spans="1:4" x14ac:dyDescent="0.25">
      <c r="A39" t="s">
        <v>33</v>
      </c>
      <c r="B39" t="s">
        <v>21</v>
      </c>
      <c r="C39" t="s">
        <v>6</v>
      </c>
      <c r="D39">
        <v>4.4460374388918898E-3</v>
      </c>
    </row>
    <row r="40" spans="1:4" x14ac:dyDescent="0.25">
      <c r="A40" t="s">
        <v>33</v>
      </c>
      <c r="B40" t="s">
        <v>21</v>
      </c>
      <c r="C40" t="s">
        <v>7</v>
      </c>
      <c r="D40">
        <v>-1.3890123350000001</v>
      </c>
    </row>
    <row r="41" spans="1:4" x14ac:dyDescent="0.25">
      <c r="A41" t="s">
        <v>33</v>
      </c>
      <c r="B41" t="s">
        <v>21</v>
      </c>
      <c r="C41" t="s">
        <v>8</v>
      </c>
      <c r="D41">
        <v>3.77260950072607</v>
      </c>
    </row>
    <row r="42" spans="1:4" x14ac:dyDescent="0.25">
      <c r="A42" t="s">
        <v>33</v>
      </c>
      <c r="B42" t="s">
        <v>22</v>
      </c>
      <c r="C42" t="s">
        <v>5</v>
      </c>
      <c r="D42">
        <v>2.2632235000000001E-2</v>
      </c>
    </row>
    <row r="43" spans="1:4" x14ac:dyDescent="0.25">
      <c r="A43" t="s">
        <v>33</v>
      </c>
      <c r="B43" t="s">
        <v>22</v>
      </c>
      <c r="C43" t="s">
        <v>6</v>
      </c>
      <c r="D43">
        <v>4.4355284104635698E-2</v>
      </c>
    </row>
    <row r="44" spans="1:4" x14ac:dyDescent="0.25">
      <c r="A44" t="s">
        <v>33</v>
      </c>
      <c r="B44" t="s">
        <v>22</v>
      </c>
      <c r="C44" t="s">
        <v>7</v>
      </c>
      <c r="D44">
        <v>2.7048939430000001</v>
      </c>
    </row>
    <row r="45" spans="1:4" x14ac:dyDescent="0.25">
      <c r="A45" t="s">
        <v>33</v>
      </c>
      <c r="B45" t="s">
        <v>22</v>
      </c>
      <c r="C45" t="s">
        <v>8</v>
      </c>
      <c r="D45">
        <v>4.7904379254656897</v>
      </c>
    </row>
    <row r="46" spans="1:4" x14ac:dyDescent="0.25">
      <c r="A46" t="s">
        <v>33</v>
      </c>
      <c r="B46" t="s">
        <v>23</v>
      </c>
      <c r="C46" t="s">
        <v>5</v>
      </c>
      <c r="D46">
        <v>8.0333822500000002E-3</v>
      </c>
    </row>
    <row r="47" spans="1:4" x14ac:dyDescent="0.25">
      <c r="A47" t="s">
        <v>33</v>
      </c>
      <c r="B47" t="s">
        <v>23</v>
      </c>
      <c r="C47" t="s">
        <v>6</v>
      </c>
      <c r="D47">
        <v>1.63520599745413E-2</v>
      </c>
    </row>
    <row r="48" spans="1:4" x14ac:dyDescent="0.25">
      <c r="A48" t="s">
        <v>33</v>
      </c>
      <c r="B48" t="s">
        <v>23</v>
      </c>
      <c r="C48" t="s">
        <v>7</v>
      </c>
      <c r="D48">
        <v>1.7498772570000001</v>
      </c>
    </row>
    <row r="49" spans="1:4" x14ac:dyDescent="0.25">
      <c r="A49" t="s">
        <v>33</v>
      </c>
      <c r="B49" t="s">
        <v>23</v>
      </c>
      <c r="C49" t="s">
        <v>8</v>
      </c>
      <c r="D49">
        <v>2.8712060977915299</v>
      </c>
    </row>
    <row r="50" spans="1:4" x14ac:dyDescent="0.25">
      <c r="A50" t="s">
        <v>33</v>
      </c>
      <c r="B50" t="s">
        <v>24</v>
      </c>
      <c r="C50" t="s">
        <v>5</v>
      </c>
      <c r="D50" s="4">
        <v>-6.4631749999999997E-5</v>
      </c>
    </row>
    <row r="51" spans="1:4" x14ac:dyDescent="0.25">
      <c r="A51" t="s">
        <v>33</v>
      </c>
      <c r="B51" t="s">
        <v>24</v>
      </c>
      <c r="C51" t="s">
        <v>6</v>
      </c>
      <c r="D51">
        <v>3.67825079580295E-4</v>
      </c>
    </row>
    <row r="52" spans="1:4" x14ac:dyDescent="0.25">
      <c r="A52" t="s">
        <v>33</v>
      </c>
      <c r="B52" t="s">
        <v>24</v>
      </c>
      <c r="C52" t="s">
        <v>7</v>
      </c>
      <c r="D52">
        <v>-3.0946296250000001E-2</v>
      </c>
    </row>
    <row r="53" spans="1:4" x14ac:dyDescent="0.25">
      <c r="A53" t="s">
        <v>33</v>
      </c>
      <c r="B53" t="s">
        <v>24</v>
      </c>
      <c r="C53" t="s">
        <v>8</v>
      </c>
      <c r="D53">
        <v>0.55074683415534798</v>
      </c>
    </row>
    <row r="54" spans="1:4" x14ac:dyDescent="0.25">
      <c r="A54" t="s">
        <v>33</v>
      </c>
      <c r="B54" t="s">
        <v>25</v>
      </c>
      <c r="C54" t="s">
        <v>5</v>
      </c>
      <c r="D54">
        <v>4.0616636499999997E-2</v>
      </c>
    </row>
    <row r="55" spans="1:4" x14ac:dyDescent="0.25">
      <c r="A55" t="s">
        <v>33</v>
      </c>
      <c r="B55" t="s">
        <v>25</v>
      </c>
      <c r="C55" t="s">
        <v>6</v>
      </c>
      <c r="D55">
        <v>6.6865877673146806E-2</v>
      </c>
    </row>
    <row r="56" spans="1:4" x14ac:dyDescent="0.25">
      <c r="A56" t="s">
        <v>33</v>
      </c>
      <c r="B56" t="s">
        <v>25</v>
      </c>
      <c r="C56" t="s">
        <v>7</v>
      </c>
      <c r="D56">
        <v>4.3071013462499996</v>
      </c>
    </row>
    <row r="57" spans="1:4" x14ac:dyDescent="0.25">
      <c r="A57" t="s">
        <v>33</v>
      </c>
      <c r="B57" t="s">
        <v>25</v>
      </c>
      <c r="C57" t="s">
        <v>8</v>
      </c>
      <c r="D57">
        <v>6.0101068766974199</v>
      </c>
    </row>
    <row r="58" spans="1:4" x14ac:dyDescent="0.25">
      <c r="A58" t="s">
        <v>33</v>
      </c>
      <c r="B58" t="s">
        <v>26</v>
      </c>
      <c r="C58" t="s">
        <v>5</v>
      </c>
      <c r="D58">
        <v>7.1167906000000003E-2</v>
      </c>
    </row>
    <row r="59" spans="1:4" x14ac:dyDescent="0.25">
      <c r="A59" t="s">
        <v>33</v>
      </c>
      <c r="B59" t="s">
        <v>26</v>
      </c>
      <c r="C59" t="s">
        <v>6</v>
      </c>
      <c r="D59">
        <v>0.127958251494347</v>
      </c>
    </row>
    <row r="60" spans="1:4" x14ac:dyDescent="0.25">
      <c r="A60" t="s">
        <v>33</v>
      </c>
      <c r="B60" t="s">
        <v>26</v>
      </c>
      <c r="C60" t="s">
        <v>7</v>
      </c>
      <c r="D60">
        <v>9.7802976282500005</v>
      </c>
    </row>
    <row r="61" spans="1:4" x14ac:dyDescent="0.25">
      <c r="A61" t="s">
        <v>33</v>
      </c>
      <c r="B61" t="s">
        <v>26</v>
      </c>
      <c r="C61" t="s">
        <v>8</v>
      </c>
      <c r="D61">
        <v>17.4232605546717</v>
      </c>
    </row>
    <row r="62" spans="1:4" x14ac:dyDescent="0.25">
      <c r="A62" t="s">
        <v>33</v>
      </c>
      <c r="B62" t="s">
        <v>27</v>
      </c>
      <c r="C62" t="s">
        <v>5</v>
      </c>
      <c r="D62">
        <v>7.0661400000000003E-3</v>
      </c>
    </row>
    <row r="63" spans="1:4" x14ac:dyDescent="0.25">
      <c r="A63" t="s">
        <v>33</v>
      </c>
      <c r="B63" t="s">
        <v>27</v>
      </c>
      <c r="C63" t="s">
        <v>6</v>
      </c>
      <c r="D63">
        <v>1.3706729372556001E-2</v>
      </c>
    </row>
    <row r="64" spans="1:4" x14ac:dyDescent="0.25">
      <c r="A64" t="s">
        <v>33</v>
      </c>
      <c r="B64" t="s">
        <v>27</v>
      </c>
      <c r="C64" t="s">
        <v>7</v>
      </c>
      <c r="D64">
        <v>2.7110776875</v>
      </c>
    </row>
    <row r="65" spans="1:4" x14ac:dyDescent="0.25">
      <c r="A65" t="s">
        <v>33</v>
      </c>
      <c r="B65" t="s">
        <v>27</v>
      </c>
      <c r="C65" t="s">
        <v>8</v>
      </c>
      <c r="D65">
        <v>3.4478167648625</v>
      </c>
    </row>
    <row r="66" spans="1:4" x14ac:dyDescent="0.25">
      <c r="A66" t="s">
        <v>33</v>
      </c>
      <c r="B66" t="s">
        <v>28</v>
      </c>
      <c r="C66" t="s">
        <v>5</v>
      </c>
      <c r="D66">
        <v>1.717569125E-2</v>
      </c>
    </row>
    <row r="67" spans="1:4" x14ac:dyDescent="0.25">
      <c r="A67" t="s">
        <v>33</v>
      </c>
      <c r="B67" t="s">
        <v>28</v>
      </c>
      <c r="C67" t="s">
        <v>6</v>
      </c>
      <c r="D67">
        <v>3.4924296351428803E-2</v>
      </c>
    </row>
    <row r="68" spans="1:4" x14ac:dyDescent="0.25">
      <c r="A68" t="s">
        <v>33</v>
      </c>
      <c r="B68" t="s">
        <v>28</v>
      </c>
      <c r="C68" t="s">
        <v>7</v>
      </c>
      <c r="D68">
        <v>2.8509685142499999</v>
      </c>
    </row>
    <row r="69" spans="1:4" x14ac:dyDescent="0.25">
      <c r="A69" t="s">
        <v>33</v>
      </c>
      <c r="B69" t="s">
        <v>28</v>
      </c>
      <c r="C69" t="s">
        <v>8</v>
      </c>
      <c r="D69">
        <v>3.1816389579723201</v>
      </c>
    </row>
    <row r="70" spans="1:4" x14ac:dyDescent="0.25">
      <c r="A70" t="s">
        <v>33</v>
      </c>
      <c r="B70" t="s">
        <v>29</v>
      </c>
      <c r="C70" t="s">
        <v>5</v>
      </c>
      <c r="D70">
        <v>2.9416630499999999E-2</v>
      </c>
    </row>
    <row r="71" spans="1:4" x14ac:dyDescent="0.25">
      <c r="A71" t="s">
        <v>33</v>
      </c>
      <c r="B71" t="s">
        <v>29</v>
      </c>
      <c r="C71" t="s">
        <v>6</v>
      </c>
      <c r="D71">
        <v>5.9239656723061002E-2</v>
      </c>
    </row>
    <row r="72" spans="1:4" x14ac:dyDescent="0.25">
      <c r="A72" t="s">
        <v>33</v>
      </c>
      <c r="B72" t="s">
        <v>29</v>
      </c>
      <c r="C72" t="s">
        <v>7</v>
      </c>
      <c r="D72">
        <v>2.8601406305000001</v>
      </c>
    </row>
    <row r="73" spans="1:4" x14ac:dyDescent="0.25">
      <c r="A73" t="s">
        <v>33</v>
      </c>
      <c r="B73" t="s">
        <v>29</v>
      </c>
      <c r="C73" t="s">
        <v>8</v>
      </c>
      <c r="D73">
        <v>5.2675321464531599</v>
      </c>
    </row>
    <row r="74" spans="1:4" x14ac:dyDescent="0.25">
      <c r="A74" t="s">
        <v>33</v>
      </c>
      <c r="B74" t="s">
        <v>21</v>
      </c>
      <c r="C74" t="s">
        <v>9</v>
      </c>
      <c r="D74">
        <v>-0.77985964479697401</v>
      </c>
    </row>
    <row r="75" spans="1:4" x14ac:dyDescent="0.25">
      <c r="A75" t="s">
        <v>33</v>
      </c>
      <c r="B75" t="s">
        <v>21</v>
      </c>
      <c r="C75" t="s">
        <v>10</v>
      </c>
      <c r="D75">
        <v>1.17781998873865</v>
      </c>
    </row>
    <row r="76" spans="1:4" x14ac:dyDescent="0.25">
      <c r="A76" t="s">
        <v>33</v>
      </c>
      <c r="B76" t="s">
        <v>21</v>
      </c>
      <c r="C76" t="s">
        <v>11</v>
      </c>
      <c r="D76">
        <v>5.7309797124635304</v>
      </c>
    </row>
    <row r="77" spans="1:4" x14ac:dyDescent="0.25">
      <c r="A77" t="s">
        <v>33</v>
      </c>
      <c r="B77" t="s">
        <v>21</v>
      </c>
      <c r="C77" t="s">
        <v>12</v>
      </c>
      <c r="D77">
        <v>1.1763088215359201</v>
      </c>
    </row>
    <row r="78" spans="1:4" x14ac:dyDescent="0.25">
      <c r="A78" t="s">
        <v>33</v>
      </c>
      <c r="B78" t="s">
        <v>21</v>
      </c>
      <c r="C78" t="s">
        <v>13</v>
      </c>
      <c r="D78">
        <v>-0.769565935026439</v>
      </c>
    </row>
    <row r="79" spans="1:4" x14ac:dyDescent="0.25">
      <c r="A79" t="s">
        <v>33</v>
      </c>
      <c r="B79" t="s">
        <v>21</v>
      </c>
      <c r="C79" t="s">
        <v>14</v>
      </c>
      <c r="D79">
        <v>1.15900814050765</v>
      </c>
    </row>
    <row r="80" spans="1:4" x14ac:dyDescent="0.25">
      <c r="A80" t="s">
        <v>33</v>
      </c>
      <c r="B80" t="s">
        <v>21</v>
      </c>
      <c r="C80" t="s">
        <v>15</v>
      </c>
      <c r="D80">
        <v>5.78170769331562</v>
      </c>
    </row>
    <row r="81" spans="1:4" x14ac:dyDescent="0.25">
      <c r="A81" t="s">
        <v>33</v>
      </c>
      <c r="B81" t="s">
        <v>21</v>
      </c>
      <c r="C81" t="s">
        <v>16</v>
      </c>
      <c r="D81">
        <v>1.16212115272851</v>
      </c>
    </row>
    <row r="82" spans="1:4" x14ac:dyDescent="0.25">
      <c r="A82" t="s">
        <v>33</v>
      </c>
      <c r="B82" t="s">
        <v>21</v>
      </c>
      <c r="C82" t="s">
        <v>17</v>
      </c>
      <c r="D82">
        <v>183.63374882996601</v>
      </c>
    </row>
    <row r="83" spans="1:4" x14ac:dyDescent="0.25">
      <c r="A83" t="s">
        <v>33</v>
      </c>
      <c r="B83" t="s">
        <v>21</v>
      </c>
      <c r="C83" t="s">
        <v>18</v>
      </c>
      <c r="D83">
        <v>37.281189588788997</v>
      </c>
    </row>
    <row r="84" spans="1:4" x14ac:dyDescent="0.25">
      <c r="A84" t="s">
        <v>33</v>
      </c>
      <c r="B84" t="s">
        <v>21</v>
      </c>
      <c r="C84" t="s">
        <v>19</v>
      </c>
      <c r="D84">
        <v>3.18412118562274</v>
      </c>
    </row>
    <row r="85" spans="1:4" x14ac:dyDescent="0.25">
      <c r="A85" t="s">
        <v>33</v>
      </c>
      <c r="B85" t="s">
        <v>21</v>
      </c>
      <c r="C85" t="s">
        <v>20</v>
      </c>
      <c r="D85">
        <v>1.65351926611138</v>
      </c>
    </row>
    <row r="86" spans="1:4" x14ac:dyDescent="0.25">
      <c r="A86" t="s">
        <v>33</v>
      </c>
      <c r="B86" t="s">
        <v>22</v>
      </c>
      <c r="C86" t="s">
        <v>9</v>
      </c>
      <c r="D86">
        <v>-0.57345801474812197</v>
      </c>
    </row>
    <row r="87" spans="1:4" x14ac:dyDescent="0.25">
      <c r="A87" t="s">
        <v>33</v>
      </c>
      <c r="B87" t="s">
        <v>22</v>
      </c>
      <c r="C87" t="s">
        <v>10</v>
      </c>
      <c r="D87">
        <v>0.37719440341777799</v>
      </c>
    </row>
    <row r="88" spans="1:4" x14ac:dyDescent="0.25">
      <c r="A88" t="s">
        <v>33</v>
      </c>
      <c r="B88" t="s">
        <v>22</v>
      </c>
      <c r="C88" t="s">
        <v>11</v>
      </c>
      <c r="D88">
        <v>4.3339265426846802</v>
      </c>
    </row>
    <row r="89" spans="1:4" x14ac:dyDescent="0.25">
      <c r="A89" t="s">
        <v>33</v>
      </c>
      <c r="B89" t="s">
        <v>22</v>
      </c>
      <c r="C89" t="s">
        <v>12</v>
      </c>
      <c r="D89">
        <v>3.0552660284578401</v>
      </c>
    </row>
    <row r="90" spans="1:4" x14ac:dyDescent="0.25">
      <c r="A90" t="s">
        <v>33</v>
      </c>
      <c r="B90" t="s">
        <v>22</v>
      </c>
      <c r="C90" t="s">
        <v>13</v>
      </c>
      <c r="D90">
        <v>-0.58574647591974305</v>
      </c>
    </row>
    <row r="91" spans="1:4" x14ac:dyDescent="0.25">
      <c r="A91" t="s">
        <v>33</v>
      </c>
      <c r="B91" t="s">
        <v>22</v>
      </c>
      <c r="C91" t="s">
        <v>14</v>
      </c>
      <c r="D91">
        <v>0.51929593982190503</v>
      </c>
    </row>
    <row r="92" spans="1:4" x14ac:dyDescent="0.25">
      <c r="A92" t="s">
        <v>33</v>
      </c>
      <c r="B92" t="s">
        <v>22</v>
      </c>
      <c r="C92" t="s">
        <v>15</v>
      </c>
      <c r="D92">
        <v>4.3262024041391296</v>
      </c>
    </row>
    <row r="93" spans="1:4" x14ac:dyDescent="0.25">
      <c r="A93" t="s">
        <v>33</v>
      </c>
      <c r="B93" t="s">
        <v>22</v>
      </c>
      <c r="C93" t="s">
        <v>16</v>
      </c>
      <c r="D93">
        <v>3.05622910383837</v>
      </c>
    </row>
    <row r="94" spans="1:4" x14ac:dyDescent="0.25">
      <c r="A94" t="s">
        <v>33</v>
      </c>
      <c r="B94" t="s">
        <v>22</v>
      </c>
      <c r="C94" t="s">
        <v>17</v>
      </c>
      <c r="D94">
        <v>150.243266875682</v>
      </c>
    </row>
    <row r="95" spans="1:4" x14ac:dyDescent="0.25">
      <c r="A95" t="s">
        <v>33</v>
      </c>
      <c r="B95" t="s">
        <v>22</v>
      </c>
      <c r="C95" t="s">
        <v>18</v>
      </c>
      <c r="D95">
        <v>98.323327923257096</v>
      </c>
    </row>
    <row r="96" spans="1:4" x14ac:dyDescent="0.25">
      <c r="A96" t="s">
        <v>33</v>
      </c>
      <c r="B96" t="s">
        <v>22</v>
      </c>
      <c r="C96" t="s">
        <v>19</v>
      </c>
      <c r="D96">
        <v>4.6579220391412202</v>
      </c>
    </row>
    <row r="97" spans="1:4" x14ac:dyDescent="0.25">
      <c r="A97" t="s">
        <v>33</v>
      </c>
      <c r="B97" t="s">
        <v>22</v>
      </c>
      <c r="C97" t="s">
        <v>20</v>
      </c>
      <c r="D97">
        <v>1.33299098136786</v>
      </c>
    </row>
    <row r="98" spans="1:4" x14ac:dyDescent="0.25">
      <c r="A98" t="s">
        <v>33</v>
      </c>
      <c r="B98" t="s">
        <v>23</v>
      </c>
      <c r="C98" t="s">
        <v>9</v>
      </c>
      <c r="D98">
        <v>-1.4437074234503899</v>
      </c>
    </row>
    <row r="99" spans="1:4" x14ac:dyDescent="0.25">
      <c r="A99" t="s">
        <v>33</v>
      </c>
      <c r="B99" t="s">
        <v>23</v>
      </c>
      <c r="C99" t="s">
        <v>10</v>
      </c>
      <c r="D99">
        <v>0.38162197449499802</v>
      </c>
    </row>
    <row r="100" spans="1:4" x14ac:dyDescent="0.25">
      <c r="A100" t="s">
        <v>33</v>
      </c>
      <c r="B100" t="s">
        <v>23</v>
      </c>
      <c r="C100" t="s">
        <v>11</v>
      </c>
      <c r="D100">
        <v>4.77912903463766</v>
      </c>
    </row>
    <row r="101" spans="1:4" x14ac:dyDescent="0.25">
      <c r="A101" t="s">
        <v>33</v>
      </c>
      <c r="B101" t="s">
        <v>23</v>
      </c>
      <c r="C101" t="s">
        <v>12</v>
      </c>
      <c r="D101">
        <v>1.4951533507757</v>
      </c>
    </row>
    <row r="102" spans="1:4" x14ac:dyDescent="0.25">
      <c r="A102" t="s">
        <v>33</v>
      </c>
      <c r="B102" t="s">
        <v>23</v>
      </c>
      <c r="C102" t="s">
        <v>13</v>
      </c>
      <c r="D102">
        <v>-1.5395921358029101</v>
      </c>
    </row>
    <row r="103" spans="1:4" x14ac:dyDescent="0.25">
      <c r="A103" t="s">
        <v>33</v>
      </c>
      <c r="B103" t="s">
        <v>23</v>
      </c>
      <c r="C103" t="s">
        <v>14</v>
      </c>
      <c r="D103">
        <v>0.38868788685911598</v>
      </c>
    </row>
    <row r="104" spans="1:4" x14ac:dyDescent="0.25">
      <c r="A104" t="s">
        <v>33</v>
      </c>
      <c r="B104" t="s">
        <v>23</v>
      </c>
      <c r="C104" t="s">
        <v>15</v>
      </c>
      <c r="D104">
        <v>4.9269989902584701</v>
      </c>
    </row>
    <row r="105" spans="1:4" x14ac:dyDescent="0.25">
      <c r="A105" t="s">
        <v>33</v>
      </c>
      <c r="B105" t="s">
        <v>23</v>
      </c>
      <c r="C105" t="s">
        <v>16</v>
      </c>
      <c r="D105">
        <v>1.3371335597396701</v>
      </c>
    </row>
    <row r="106" spans="1:4" x14ac:dyDescent="0.25">
      <c r="A106" t="s">
        <v>33</v>
      </c>
      <c r="B106" t="s">
        <v>23</v>
      </c>
      <c r="C106" t="s">
        <v>17</v>
      </c>
      <c r="D106">
        <v>195.372958002308</v>
      </c>
    </row>
    <row r="107" spans="1:4" x14ac:dyDescent="0.25">
      <c r="A107" t="s">
        <v>33</v>
      </c>
      <c r="B107" t="s">
        <v>23</v>
      </c>
      <c r="C107" t="s">
        <v>18</v>
      </c>
      <c r="D107">
        <v>10.7616832355091</v>
      </c>
    </row>
    <row r="108" spans="1:4" x14ac:dyDescent="0.25">
      <c r="A108" t="s">
        <v>33</v>
      </c>
      <c r="B108" t="s">
        <v>23</v>
      </c>
      <c r="C108" t="s">
        <v>19</v>
      </c>
      <c r="D108">
        <v>3.4412971842551801</v>
      </c>
    </row>
    <row r="109" spans="1:4" x14ac:dyDescent="0.25">
      <c r="A109" t="s">
        <v>33</v>
      </c>
      <c r="B109" t="s">
        <v>23</v>
      </c>
      <c r="C109" t="s">
        <v>20</v>
      </c>
      <c r="D109">
        <v>1.2528609160673301</v>
      </c>
    </row>
    <row r="110" spans="1:4" x14ac:dyDescent="0.25">
      <c r="A110" t="s">
        <v>33</v>
      </c>
      <c r="B110" t="s">
        <v>24</v>
      </c>
      <c r="C110" t="s">
        <v>9</v>
      </c>
      <c r="D110">
        <v>-0.84535582420510202</v>
      </c>
    </row>
    <row r="111" spans="1:4" x14ac:dyDescent="0.25">
      <c r="A111" t="s">
        <v>33</v>
      </c>
      <c r="B111" t="s">
        <v>24</v>
      </c>
      <c r="C111" t="s">
        <v>10</v>
      </c>
      <c r="D111">
        <v>0.67762944538673997</v>
      </c>
    </row>
    <row r="112" spans="1:4" x14ac:dyDescent="0.25">
      <c r="A112" t="s">
        <v>33</v>
      </c>
      <c r="B112" t="s">
        <v>24</v>
      </c>
      <c r="C112" t="s">
        <v>11</v>
      </c>
      <c r="D112">
        <v>6.4562697435421299</v>
      </c>
    </row>
    <row r="113" spans="1:4" x14ac:dyDescent="0.25">
      <c r="A113" t="s">
        <v>33</v>
      </c>
      <c r="B113" t="s">
        <v>24</v>
      </c>
      <c r="C113" t="s">
        <v>12</v>
      </c>
      <c r="D113">
        <v>1.9197489884586001</v>
      </c>
    </row>
    <row r="114" spans="1:4" x14ac:dyDescent="0.25">
      <c r="A114" t="s">
        <v>33</v>
      </c>
      <c r="B114" t="s">
        <v>24</v>
      </c>
      <c r="C114" t="s">
        <v>13</v>
      </c>
      <c r="D114">
        <v>-0.92183039449645698</v>
      </c>
    </row>
    <row r="115" spans="1:4" x14ac:dyDescent="0.25">
      <c r="A115" t="s">
        <v>33</v>
      </c>
      <c r="B115" t="s">
        <v>24</v>
      </c>
      <c r="C115" t="s">
        <v>14</v>
      </c>
      <c r="D115">
        <v>0.75168642814709996</v>
      </c>
    </row>
    <row r="116" spans="1:4" x14ac:dyDescent="0.25">
      <c r="A116" t="s">
        <v>33</v>
      </c>
      <c r="B116" t="s">
        <v>24</v>
      </c>
      <c r="C116" t="s">
        <v>15</v>
      </c>
      <c r="D116">
        <v>6.5165167859667203</v>
      </c>
    </row>
    <row r="117" spans="1:4" x14ac:dyDescent="0.25">
      <c r="A117" t="s">
        <v>33</v>
      </c>
      <c r="B117" t="s">
        <v>24</v>
      </c>
      <c r="C117" t="s">
        <v>16</v>
      </c>
      <c r="D117">
        <v>2.0153520176266402</v>
      </c>
    </row>
    <row r="118" spans="1:4" x14ac:dyDescent="0.25">
      <c r="A118" t="s">
        <v>33</v>
      </c>
      <c r="B118" t="s">
        <v>24</v>
      </c>
      <c r="C118" t="s">
        <v>17</v>
      </c>
      <c r="D118">
        <v>207.712654229924</v>
      </c>
    </row>
    <row r="119" spans="1:4" x14ac:dyDescent="0.25">
      <c r="A119" t="s">
        <v>33</v>
      </c>
      <c r="B119" t="s">
        <v>24</v>
      </c>
      <c r="C119" t="s">
        <v>18</v>
      </c>
      <c r="D119">
        <v>63.763725580104001</v>
      </c>
    </row>
    <row r="120" spans="1:4" x14ac:dyDescent="0.25">
      <c r="A120" t="s">
        <v>33</v>
      </c>
      <c r="B120" t="s">
        <v>24</v>
      </c>
      <c r="C120" t="s">
        <v>19</v>
      </c>
      <c r="D120">
        <v>3.5860202785313602</v>
      </c>
    </row>
    <row r="121" spans="1:4" x14ac:dyDescent="0.25">
      <c r="A121" t="s">
        <v>33</v>
      </c>
      <c r="B121" t="s">
        <v>24</v>
      </c>
      <c r="C121" t="s">
        <v>20</v>
      </c>
      <c r="D121">
        <v>2.9090581932949502</v>
      </c>
    </row>
    <row r="122" spans="1:4" x14ac:dyDescent="0.25">
      <c r="A122" t="s">
        <v>33</v>
      </c>
      <c r="B122" t="s">
        <v>25</v>
      </c>
      <c r="C122" t="s">
        <v>9</v>
      </c>
      <c r="D122">
        <v>-0.71639389039791301</v>
      </c>
    </row>
    <row r="123" spans="1:4" x14ac:dyDescent="0.25">
      <c r="A123" t="s">
        <v>33</v>
      </c>
      <c r="B123" t="s">
        <v>25</v>
      </c>
      <c r="C123" t="s">
        <v>10</v>
      </c>
      <c r="D123">
        <v>0.35518684312988902</v>
      </c>
    </row>
    <row r="124" spans="1:4" x14ac:dyDescent="0.25">
      <c r="A124" t="s">
        <v>33</v>
      </c>
      <c r="B124" t="s">
        <v>25</v>
      </c>
      <c r="C124" t="s">
        <v>11</v>
      </c>
      <c r="D124">
        <v>4.5198434034190598</v>
      </c>
    </row>
    <row r="125" spans="1:4" x14ac:dyDescent="0.25">
      <c r="A125" t="s">
        <v>33</v>
      </c>
      <c r="B125" t="s">
        <v>25</v>
      </c>
      <c r="C125" t="s">
        <v>12</v>
      </c>
      <c r="D125">
        <v>3.1933621289455001</v>
      </c>
    </row>
    <row r="126" spans="1:4" x14ac:dyDescent="0.25">
      <c r="A126" t="s">
        <v>33</v>
      </c>
      <c r="B126" t="s">
        <v>25</v>
      </c>
      <c r="C126" t="s">
        <v>13</v>
      </c>
      <c r="D126">
        <v>-0.65970529108702103</v>
      </c>
    </row>
    <row r="127" spans="1:4" x14ac:dyDescent="0.25">
      <c r="A127" t="s">
        <v>33</v>
      </c>
      <c r="B127" t="s">
        <v>25</v>
      </c>
      <c r="C127" t="s">
        <v>14</v>
      </c>
      <c r="D127">
        <v>0.52708101973354404</v>
      </c>
    </row>
    <row r="128" spans="1:4" x14ac:dyDescent="0.25">
      <c r="A128" t="s">
        <v>33</v>
      </c>
      <c r="B128" t="s">
        <v>25</v>
      </c>
      <c r="C128" t="s">
        <v>15</v>
      </c>
      <c r="D128">
        <v>4.5277080500894797</v>
      </c>
    </row>
    <row r="129" spans="1:4" x14ac:dyDescent="0.25">
      <c r="A129" t="s">
        <v>33</v>
      </c>
      <c r="B129" t="s">
        <v>25</v>
      </c>
      <c r="C129" t="s">
        <v>16</v>
      </c>
      <c r="D129">
        <v>3.1863099439659499</v>
      </c>
    </row>
    <row r="130" spans="1:4" x14ac:dyDescent="0.25">
      <c r="A130" t="s">
        <v>33</v>
      </c>
      <c r="B130" t="s">
        <v>25</v>
      </c>
      <c r="C130" t="s">
        <v>17</v>
      </c>
      <c r="D130">
        <v>155.180974559649</v>
      </c>
    </row>
    <row r="131" spans="1:4" x14ac:dyDescent="0.25">
      <c r="A131" t="s">
        <v>33</v>
      </c>
      <c r="B131" t="s">
        <v>25</v>
      </c>
      <c r="C131" t="s">
        <v>18</v>
      </c>
      <c r="D131">
        <v>102.39922755777501</v>
      </c>
    </row>
    <row r="132" spans="1:4" x14ac:dyDescent="0.25">
      <c r="A132" t="s">
        <v>33</v>
      </c>
      <c r="B132" t="s">
        <v>25</v>
      </c>
      <c r="C132" t="s">
        <v>19</v>
      </c>
      <c r="D132">
        <v>4.0881519666508099</v>
      </c>
    </row>
    <row r="133" spans="1:4" x14ac:dyDescent="0.25">
      <c r="A133" t="s">
        <v>33</v>
      </c>
      <c r="B133" t="s">
        <v>25</v>
      </c>
      <c r="C133" t="s">
        <v>20</v>
      </c>
      <c r="D133">
        <v>2.00679270585715</v>
      </c>
    </row>
    <row r="134" spans="1:4" x14ac:dyDescent="0.25">
      <c r="A134" t="s">
        <v>33</v>
      </c>
      <c r="B134" t="s">
        <v>26</v>
      </c>
      <c r="C134" t="s">
        <v>9</v>
      </c>
      <c r="D134">
        <v>-1.03183268066747</v>
      </c>
    </row>
    <row r="135" spans="1:4" x14ac:dyDescent="0.25">
      <c r="A135" t="s">
        <v>33</v>
      </c>
      <c r="B135" t="s">
        <v>26</v>
      </c>
      <c r="C135" t="s">
        <v>10</v>
      </c>
      <c r="D135">
        <v>1.3760882231126501</v>
      </c>
    </row>
    <row r="136" spans="1:4" x14ac:dyDescent="0.25">
      <c r="A136" t="s">
        <v>33</v>
      </c>
      <c r="B136" t="s">
        <v>26</v>
      </c>
      <c r="C136" t="s">
        <v>11</v>
      </c>
      <c r="D136">
        <v>5.86471323127404</v>
      </c>
    </row>
    <row r="137" spans="1:4" x14ac:dyDescent="0.25">
      <c r="A137" t="s">
        <v>33</v>
      </c>
      <c r="B137" t="s">
        <v>26</v>
      </c>
      <c r="C137" t="s">
        <v>12</v>
      </c>
      <c r="D137">
        <v>1.8739411631418299</v>
      </c>
    </row>
    <row r="138" spans="1:4" x14ac:dyDescent="0.25">
      <c r="A138" t="s">
        <v>33</v>
      </c>
      <c r="B138" t="s">
        <v>26</v>
      </c>
      <c r="C138" t="s">
        <v>13</v>
      </c>
      <c r="D138">
        <v>-1.26058822317873</v>
      </c>
    </row>
    <row r="139" spans="1:4" x14ac:dyDescent="0.25">
      <c r="A139" t="s">
        <v>33</v>
      </c>
      <c r="B139" t="s">
        <v>26</v>
      </c>
      <c r="C139" t="s">
        <v>14</v>
      </c>
      <c r="D139">
        <v>1.25441571779381</v>
      </c>
    </row>
    <row r="140" spans="1:4" x14ac:dyDescent="0.25">
      <c r="A140" t="s">
        <v>33</v>
      </c>
      <c r="B140" t="s">
        <v>26</v>
      </c>
      <c r="C140" t="s">
        <v>15</v>
      </c>
      <c r="D140">
        <v>5.8851173374813897</v>
      </c>
    </row>
    <row r="141" spans="1:4" x14ac:dyDescent="0.25">
      <c r="A141" t="s">
        <v>33</v>
      </c>
      <c r="B141" t="s">
        <v>26</v>
      </c>
      <c r="C141" t="s">
        <v>16</v>
      </c>
      <c r="D141">
        <v>1.60720835586761</v>
      </c>
    </row>
    <row r="142" spans="1:4" x14ac:dyDescent="0.25">
      <c r="A142" t="s">
        <v>33</v>
      </c>
      <c r="B142" t="s">
        <v>26</v>
      </c>
      <c r="C142" t="s">
        <v>17</v>
      </c>
      <c r="D142">
        <v>222.48882149698699</v>
      </c>
    </row>
    <row r="143" spans="1:4" x14ac:dyDescent="0.25">
      <c r="A143" t="s">
        <v>33</v>
      </c>
      <c r="B143" t="s">
        <v>26</v>
      </c>
      <c r="C143" t="s">
        <v>18</v>
      </c>
      <c r="D143">
        <v>17.928368973877799</v>
      </c>
    </row>
    <row r="144" spans="1:4" x14ac:dyDescent="0.25">
      <c r="A144" t="s">
        <v>33</v>
      </c>
      <c r="B144" t="s">
        <v>26</v>
      </c>
      <c r="C144" t="s">
        <v>19</v>
      </c>
      <c r="D144">
        <v>8.8108409202913798</v>
      </c>
    </row>
    <row r="145" spans="1:4" x14ac:dyDescent="0.25">
      <c r="A145" t="s">
        <v>33</v>
      </c>
      <c r="B145" t="s">
        <v>26</v>
      </c>
      <c r="C145" t="s">
        <v>20</v>
      </c>
      <c r="D145">
        <v>10.5934286678342</v>
      </c>
    </row>
    <row r="146" spans="1:4" x14ac:dyDescent="0.25">
      <c r="A146" t="s">
        <v>33</v>
      </c>
      <c r="B146" t="s">
        <v>27</v>
      </c>
      <c r="C146" t="s">
        <v>9</v>
      </c>
      <c r="D146">
        <v>0.60346985760819105</v>
      </c>
    </row>
    <row r="147" spans="1:4" x14ac:dyDescent="0.25">
      <c r="A147" t="s">
        <v>33</v>
      </c>
      <c r="B147" t="s">
        <v>27</v>
      </c>
      <c r="C147" t="s">
        <v>10</v>
      </c>
      <c r="D147">
        <v>5.00228790416769</v>
      </c>
    </row>
    <row r="148" spans="1:4" x14ac:dyDescent="0.25">
      <c r="A148" t="s">
        <v>33</v>
      </c>
      <c r="B148" t="s">
        <v>27</v>
      </c>
      <c r="C148" t="s">
        <v>11</v>
      </c>
      <c r="D148">
        <v>6.6887130858340598</v>
      </c>
    </row>
    <row r="149" spans="1:4" x14ac:dyDescent="0.25">
      <c r="A149" t="s">
        <v>33</v>
      </c>
      <c r="B149" t="s">
        <v>27</v>
      </c>
      <c r="C149" t="s">
        <v>12</v>
      </c>
      <c r="D149">
        <v>1.7656412549451299</v>
      </c>
    </row>
    <row r="150" spans="1:4" x14ac:dyDescent="0.25">
      <c r="A150" t="s">
        <v>33</v>
      </c>
      <c r="B150" t="s">
        <v>27</v>
      </c>
      <c r="C150" t="s">
        <v>13</v>
      </c>
      <c r="D150">
        <v>0.62737030171939501</v>
      </c>
    </row>
    <row r="151" spans="1:4" x14ac:dyDescent="0.25">
      <c r="A151" t="s">
        <v>33</v>
      </c>
      <c r="B151" t="s">
        <v>27</v>
      </c>
      <c r="C151" t="s">
        <v>14</v>
      </c>
      <c r="D151">
        <v>5.0734167538211796</v>
      </c>
    </row>
    <row r="152" spans="1:4" x14ac:dyDescent="0.25">
      <c r="A152" t="s">
        <v>33</v>
      </c>
      <c r="B152" t="s">
        <v>27</v>
      </c>
      <c r="C152" t="s">
        <v>15</v>
      </c>
      <c r="D152">
        <v>6.7823123243934402</v>
      </c>
    </row>
    <row r="153" spans="1:4" x14ac:dyDescent="0.25">
      <c r="A153" t="s">
        <v>33</v>
      </c>
      <c r="B153" t="s">
        <v>27</v>
      </c>
      <c r="C153" t="s">
        <v>16</v>
      </c>
      <c r="D153">
        <v>1.77183916725199</v>
      </c>
    </row>
    <row r="154" spans="1:4" x14ac:dyDescent="0.25">
      <c r="A154" t="s">
        <v>33</v>
      </c>
      <c r="B154" t="s">
        <v>27</v>
      </c>
      <c r="C154" t="s">
        <v>17</v>
      </c>
      <c r="D154">
        <v>227.27543349471199</v>
      </c>
    </row>
    <row r="155" spans="1:4" x14ac:dyDescent="0.25">
      <c r="A155" t="s">
        <v>33</v>
      </c>
      <c r="B155" t="s">
        <v>27</v>
      </c>
      <c r="C155" t="s">
        <v>18</v>
      </c>
      <c r="D155">
        <v>58.1091094764583</v>
      </c>
    </row>
    <row r="156" spans="1:4" x14ac:dyDescent="0.25">
      <c r="A156" t="s">
        <v>33</v>
      </c>
      <c r="B156" t="s">
        <v>27</v>
      </c>
      <c r="C156" t="s">
        <v>19</v>
      </c>
      <c r="D156">
        <v>3.4004946461527301</v>
      </c>
    </row>
    <row r="157" spans="1:4" x14ac:dyDescent="0.25">
      <c r="A157" t="s">
        <v>33</v>
      </c>
      <c r="B157" t="s">
        <v>27</v>
      </c>
      <c r="C157" t="s">
        <v>20</v>
      </c>
      <c r="D157">
        <v>2.51498976451315</v>
      </c>
    </row>
    <row r="158" spans="1:4" x14ac:dyDescent="0.25">
      <c r="A158" t="s">
        <v>33</v>
      </c>
      <c r="B158" t="s">
        <v>28</v>
      </c>
      <c r="C158" t="s">
        <v>9</v>
      </c>
      <c r="D158">
        <v>-0.52682731704654595</v>
      </c>
    </row>
    <row r="159" spans="1:4" x14ac:dyDescent="0.25">
      <c r="A159" t="s">
        <v>33</v>
      </c>
      <c r="B159" t="s">
        <v>28</v>
      </c>
      <c r="C159" t="s">
        <v>10</v>
      </c>
      <c r="D159">
        <v>0.59652164396265495</v>
      </c>
    </row>
    <row r="160" spans="1:4" x14ac:dyDescent="0.25">
      <c r="A160" t="s">
        <v>33</v>
      </c>
      <c r="B160" t="s">
        <v>28</v>
      </c>
      <c r="C160" t="s">
        <v>11</v>
      </c>
      <c r="D160">
        <v>5.7978308085849202</v>
      </c>
    </row>
    <row r="161" spans="1:4" x14ac:dyDescent="0.25">
      <c r="A161" t="s">
        <v>33</v>
      </c>
      <c r="B161" t="s">
        <v>28</v>
      </c>
      <c r="C161" t="s">
        <v>12</v>
      </c>
      <c r="D161">
        <v>2.2934351431354298</v>
      </c>
    </row>
    <row r="162" spans="1:4" x14ac:dyDescent="0.25">
      <c r="A162" t="s">
        <v>33</v>
      </c>
      <c r="B162" t="s">
        <v>28</v>
      </c>
      <c r="C162" t="s">
        <v>13</v>
      </c>
      <c r="D162">
        <v>-0.64316098756292495</v>
      </c>
    </row>
    <row r="163" spans="1:4" x14ac:dyDescent="0.25">
      <c r="A163" t="s">
        <v>33</v>
      </c>
      <c r="B163" t="s">
        <v>28</v>
      </c>
      <c r="C163" t="s">
        <v>14</v>
      </c>
      <c r="D163">
        <v>0.58858699596774999</v>
      </c>
    </row>
    <row r="164" spans="1:4" x14ac:dyDescent="0.25">
      <c r="A164" t="s">
        <v>33</v>
      </c>
      <c r="B164" t="s">
        <v>28</v>
      </c>
      <c r="C164" t="s">
        <v>15</v>
      </c>
      <c r="D164">
        <v>5.8330743347929204</v>
      </c>
    </row>
    <row r="165" spans="1:4" x14ac:dyDescent="0.25">
      <c r="A165" t="s">
        <v>33</v>
      </c>
      <c r="B165" t="s">
        <v>28</v>
      </c>
      <c r="C165" t="s">
        <v>16</v>
      </c>
      <c r="D165">
        <v>2.16945725187108</v>
      </c>
    </row>
    <row r="166" spans="1:4" x14ac:dyDescent="0.25">
      <c r="A166" t="s">
        <v>33</v>
      </c>
      <c r="B166" t="s">
        <v>28</v>
      </c>
      <c r="C166" t="s">
        <v>17</v>
      </c>
      <c r="D166">
        <v>209.56610722064499</v>
      </c>
    </row>
    <row r="167" spans="1:4" x14ac:dyDescent="0.25">
      <c r="A167" t="s">
        <v>33</v>
      </c>
      <c r="B167" t="s">
        <v>28</v>
      </c>
      <c r="C167" t="s">
        <v>18</v>
      </c>
      <c r="D167">
        <v>59.297552847840599</v>
      </c>
    </row>
    <row r="168" spans="1:4" x14ac:dyDescent="0.25">
      <c r="A168" t="s">
        <v>33</v>
      </c>
      <c r="B168" t="s">
        <v>28</v>
      </c>
      <c r="C168" t="s">
        <v>19</v>
      </c>
      <c r="D168">
        <v>5.7337920299276801</v>
      </c>
    </row>
    <row r="169" spans="1:4" x14ac:dyDescent="0.25">
      <c r="A169" t="s">
        <v>33</v>
      </c>
      <c r="B169" t="s">
        <v>28</v>
      </c>
      <c r="C169" t="s">
        <v>20</v>
      </c>
      <c r="D169">
        <v>3.4202086737185402</v>
      </c>
    </row>
    <row r="170" spans="1:4" x14ac:dyDescent="0.25">
      <c r="A170" t="s">
        <v>33</v>
      </c>
      <c r="B170" t="s">
        <v>29</v>
      </c>
      <c r="C170" t="s">
        <v>9</v>
      </c>
      <c r="D170">
        <v>-1.0774655493949501</v>
      </c>
    </row>
    <row r="171" spans="1:4" x14ac:dyDescent="0.25">
      <c r="A171" t="s">
        <v>33</v>
      </c>
      <c r="B171" t="s">
        <v>29</v>
      </c>
      <c r="C171" t="s">
        <v>10</v>
      </c>
      <c r="D171">
        <v>0.70666384771091595</v>
      </c>
    </row>
    <row r="172" spans="1:4" x14ac:dyDescent="0.25">
      <c r="A172" t="s">
        <v>33</v>
      </c>
      <c r="B172" t="s">
        <v>29</v>
      </c>
      <c r="C172" t="s">
        <v>11</v>
      </c>
      <c r="D172">
        <v>5.4526442017297398</v>
      </c>
    </row>
    <row r="173" spans="1:4" x14ac:dyDescent="0.25">
      <c r="A173" t="s">
        <v>33</v>
      </c>
      <c r="B173" t="s">
        <v>29</v>
      </c>
      <c r="C173" t="s">
        <v>12</v>
      </c>
      <c r="D173">
        <v>2.5295442100789498</v>
      </c>
    </row>
    <row r="174" spans="1:4" x14ac:dyDescent="0.25">
      <c r="A174" t="s">
        <v>33</v>
      </c>
      <c r="B174" t="s">
        <v>29</v>
      </c>
      <c r="C174" t="s">
        <v>13</v>
      </c>
      <c r="D174">
        <v>-1.16459120177914</v>
      </c>
    </row>
    <row r="175" spans="1:4" x14ac:dyDescent="0.25">
      <c r="A175" t="s">
        <v>33</v>
      </c>
      <c r="B175" t="s">
        <v>29</v>
      </c>
      <c r="C175" t="s">
        <v>14</v>
      </c>
      <c r="D175">
        <v>0.67470987044759601</v>
      </c>
    </row>
    <row r="176" spans="1:4" x14ac:dyDescent="0.25">
      <c r="A176" t="s">
        <v>33</v>
      </c>
      <c r="B176" t="s">
        <v>29</v>
      </c>
      <c r="C176" t="s">
        <v>15</v>
      </c>
      <c r="D176">
        <v>5.6216307882082202</v>
      </c>
    </row>
    <row r="177" spans="1:4" x14ac:dyDescent="0.25">
      <c r="A177" t="s">
        <v>33</v>
      </c>
      <c r="B177" t="s">
        <v>29</v>
      </c>
      <c r="C177" t="s">
        <v>16</v>
      </c>
      <c r="D177">
        <v>2.3060747476522998</v>
      </c>
    </row>
    <row r="178" spans="1:4" x14ac:dyDescent="0.25">
      <c r="A178" t="s">
        <v>33</v>
      </c>
      <c r="B178" t="s">
        <v>29</v>
      </c>
      <c r="C178" t="s">
        <v>17</v>
      </c>
      <c r="D178">
        <v>234.90745580591599</v>
      </c>
    </row>
    <row r="179" spans="1:4" x14ac:dyDescent="0.25">
      <c r="A179" t="s">
        <v>33</v>
      </c>
      <c r="B179" t="s">
        <v>29</v>
      </c>
      <c r="C179" t="s">
        <v>18</v>
      </c>
      <c r="D179">
        <v>26.7155257803248</v>
      </c>
    </row>
    <row r="180" spans="1:4" x14ac:dyDescent="0.25">
      <c r="A180" t="s">
        <v>33</v>
      </c>
      <c r="B180" t="s">
        <v>29</v>
      </c>
      <c r="C180" t="s">
        <v>19</v>
      </c>
      <c r="D180">
        <v>3.8365168864530399</v>
      </c>
    </row>
    <row r="181" spans="1:4" x14ac:dyDescent="0.25">
      <c r="A181" t="s">
        <v>33</v>
      </c>
      <c r="B181" t="s">
        <v>29</v>
      </c>
      <c r="C181" t="s">
        <v>20</v>
      </c>
      <c r="D181">
        <v>2.4510887722938799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407C1-1621-4975-AE34-67C290641BDD}">
  <dimension ref="A3:R36"/>
  <sheetViews>
    <sheetView workbookViewId="0">
      <selection activeCell="E47" sqref="E47"/>
    </sheetView>
  </sheetViews>
  <sheetFormatPr defaultRowHeight="15" x14ac:dyDescent="0.25"/>
  <cols>
    <col min="1" max="1" width="13.140625" bestFit="1" customWidth="1"/>
    <col min="2" max="2" width="27.140625" bestFit="1" customWidth="1"/>
    <col min="3" max="4" width="12" bestFit="1" customWidth="1"/>
    <col min="5" max="5" width="30.42578125" bestFit="1" customWidth="1"/>
    <col min="6" max="6" width="27.5703125" bestFit="1" customWidth="1"/>
    <col min="7" max="8" width="12" bestFit="1" customWidth="1"/>
    <col min="9" max="9" width="30.7109375" bestFit="1" customWidth="1"/>
    <col min="10" max="10" width="22.28515625" bestFit="1" customWidth="1"/>
    <col min="11" max="12" width="12" bestFit="1" customWidth="1"/>
    <col min="13" max="13" width="25.5703125" bestFit="1" customWidth="1"/>
    <col min="14" max="14" width="22.28515625" bestFit="1" customWidth="1"/>
    <col min="15" max="16" width="12" bestFit="1" customWidth="1"/>
    <col min="17" max="17" width="25.5703125" bestFit="1" customWidth="1"/>
    <col min="18" max="20" width="12" bestFit="1" customWidth="1"/>
    <col min="21" max="21" width="30.7109375" bestFit="1" customWidth="1"/>
    <col min="22" max="22" width="24.42578125" bestFit="1" customWidth="1"/>
    <col min="23" max="24" width="12" bestFit="1" customWidth="1"/>
    <col min="25" max="25" width="27.5703125" bestFit="1" customWidth="1"/>
    <col min="26" max="26" width="26.28515625" bestFit="1" customWidth="1"/>
    <col min="27" max="28" width="12" bestFit="1" customWidth="1"/>
    <col min="29" max="29" width="29.42578125" bestFit="1" customWidth="1"/>
    <col min="30" max="30" width="23.28515625" bestFit="1" customWidth="1"/>
    <col min="31" max="32" width="12" bestFit="1" customWidth="1"/>
    <col min="33" max="33" width="26.42578125" bestFit="1" customWidth="1"/>
    <col min="34" max="34" width="25.28515625" bestFit="1" customWidth="1"/>
    <col min="35" max="36" width="12" bestFit="1" customWidth="1"/>
    <col min="37" max="37" width="28.42578125" bestFit="1" customWidth="1"/>
    <col min="38" max="38" width="22.140625" bestFit="1" customWidth="1"/>
    <col min="39" max="40" width="12" bestFit="1" customWidth="1"/>
    <col min="41" max="41" width="25.28515625" bestFit="1" customWidth="1"/>
    <col min="42" max="42" width="24.7109375" bestFit="1" customWidth="1"/>
    <col min="43" max="44" width="12.7109375" bestFit="1" customWidth="1"/>
    <col min="45" max="45" width="27.85546875" bestFit="1" customWidth="1"/>
    <col min="46" max="46" width="21.5703125" bestFit="1" customWidth="1"/>
    <col min="47" max="48" width="12" bestFit="1" customWidth="1"/>
    <col min="49" max="49" width="24.7109375" bestFit="1" customWidth="1"/>
    <col min="50" max="50" width="25" bestFit="1" customWidth="1"/>
    <col min="51" max="52" width="12" bestFit="1" customWidth="1"/>
    <col min="53" max="53" width="28.140625" bestFit="1" customWidth="1"/>
    <col min="54" max="54" width="21.85546875" bestFit="1" customWidth="1"/>
    <col min="55" max="56" width="12" bestFit="1" customWidth="1"/>
    <col min="57" max="57" width="25" bestFit="1" customWidth="1"/>
    <col min="58" max="58" width="24.42578125" bestFit="1" customWidth="1"/>
    <col min="59" max="60" width="12.7109375" bestFit="1" customWidth="1"/>
    <col min="61" max="61" width="27.5703125" bestFit="1" customWidth="1"/>
    <col min="62" max="62" width="21.28515625" bestFit="1" customWidth="1"/>
    <col min="63" max="64" width="12" bestFit="1" customWidth="1"/>
    <col min="65" max="65" width="24.42578125" bestFit="1" customWidth="1"/>
    <col min="66" max="66" width="22.28515625" bestFit="1" customWidth="1"/>
    <col min="67" max="68" width="12" bestFit="1" customWidth="1"/>
    <col min="69" max="69" width="25.5703125" bestFit="1" customWidth="1"/>
    <col min="70" max="70" width="19.28515625" bestFit="1" customWidth="1"/>
    <col min="71" max="72" width="12" bestFit="1" customWidth="1"/>
    <col min="73" max="73" width="22.42578125" bestFit="1" customWidth="1"/>
    <col min="74" max="74" width="22.28515625" bestFit="1" customWidth="1"/>
    <col min="75" max="76" width="12" bestFit="1" customWidth="1"/>
    <col min="77" max="77" width="25.5703125" bestFit="1" customWidth="1"/>
    <col min="78" max="78" width="19.28515625" bestFit="1" customWidth="1"/>
    <col min="79" max="80" width="12" bestFit="1" customWidth="1"/>
    <col min="81" max="81" width="22.42578125" bestFit="1" customWidth="1"/>
    <col min="82" max="82" width="12" bestFit="1" customWidth="1"/>
  </cols>
  <sheetData>
    <row r="3" spans="1:18" x14ac:dyDescent="0.25">
      <c r="A3" s="1" t="s">
        <v>38</v>
      </c>
      <c r="B3" s="1" t="s">
        <v>32</v>
      </c>
    </row>
    <row r="4" spans="1:18" x14ac:dyDescent="0.25">
      <c r="B4" t="s">
        <v>3</v>
      </c>
      <c r="E4" t="s">
        <v>39</v>
      </c>
      <c r="F4" t="s">
        <v>7</v>
      </c>
      <c r="I4" t="s">
        <v>40</v>
      </c>
      <c r="J4" t="s">
        <v>19</v>
      </c>
      <c r="M4" t="s">
        <v>49</v>
      </c>
      <c r="N4" t="s">
        <v>17</v>
      </c>
      <c r="Q4" t="s">
        <v>50</v>
      </c>
      <c r="R4" t="s">
        <v>31</v>
      </c>
    </row>
    <row r="5" spans="1:18" x14ac:dyDescent="0.25">
      <c r="A5" s="1" t="s">
        <v>30</v>
      </c>
      <c r="B5" t="s">
        <v>42</v>
      </c>
      <c r="C5" t="s">
        <v>41</v>
      </c>
      <c r="D5" t="s">
        <v>43</v>
      </c>
      <c r="F5" t="s">
        <v>42</v>
      </c>
      <c r="G5" t="s">
        <v>41</v>
      </c>
      <c r="H5" t="s">
        <v>43</v>
      </c>
      <c r="J5" t="s">
        <v>42</v>
      </c>
      <c r="K5" t="s">
        <v>41</v>
      </c>
      <c r="L5" t="s">
        <v>43</v>
      </c>
      <c r="N5" t="s">
        <v>42</v>
      </c>
      <c r="O5" t="s">
        <v>41</v>
      </c>
      <c r="P5" t="s">
        <v>43</v>
      </c>
    </row>
    <row r="6" spans="1:18" x14ac:dyDescent="0.25">
      <c r="A6" s="2" t="s">
        <v>33</v>
      </c>
      <c r="B6" s="8">
        <v>6996.7765487806</v>
      </c>
      <c r="C6" s="8">
        <v>8085.72007770242</v>
      </c>
      <c r="D6" s="8">
        <v>6471.8594386125696</v>
      </c>
      <c r="E6" s="8">
        <v>21554.356065095591</v>
      </c>
      <c r="F6" s="8">
        <v>14.05645267825</v>
      </c>
      <c r="G6" s="8">
        <v>3.0657588650000003</v>
      </c>
      <c r="H6" s="8">
        <v>8.4221868322500004</v>
      </c>
      <c r="I6" s="8">
        <v>25.544398375500002</v>
      </c>
      <c r="J6" s="8">
        <v>16.48501316547355</v>
      </c>
      <c r="K6" s="8">
        <v>11.283340409019141</v>
      </c>
      <c r="L6" s="8">
        <v>12.970803562533451</v>
      </c>
      <c r="M6" s="8">
        <v>40.73915713702614</v>
      </c>
      <c r="N6" s="8">
        <v>585.38245028656002</v>
      </c>
      <c r="O6" s="8">
        <v>529.24997370795597</v>
      </c>
      <c r="P6" s="8">
        <v>671.74899652127294</v>
      </c>
      <c r="Q6" s="8">
        <v>1786.3814205157889</v>
      </c>
      <c r="R6" s="8">
        <v>23407.021041123906</v>
      </c>
    </row>
    <row r="7" spans="1:18" x14ac:dyDescent="0.25">
      <c r="A7" s="5" t="s">
        <v>44</v>
      </c>
      <c r="B7" s="3">
        <v>2474.5080751640298</v>
      </c>
      <c r="C7" s="3">
        <v>2794.2243364936498</v>
      </c>
      <c r="D7" s="3">
        <v>2479.20957690563</v>
      </c>
      <c r="E7" s="3">
        <v>7747.9419885633106</v>
      </c>
      <c r="F7" s="3">
        <v>-3.0946296250000001E-2</v>
      </c>
      <c r="G7" s="3">
        <v>-1.3890123350000001</v>
      </c>
      <c r="H7" s="3">
        <v>2.7110776875</v>
      </c>
      <c r="I7" s="3">
        <v>1.2911190562499999</v>
      </c>
      <c r="J7" s="3">
        <v>3.5860202785313602</v>
      </c>
      <c r="K7" s="3">
        <v>3.18412118562274</v>
      </c>
      <c r="L7" s="3">
        <v>3.4004946461527301</v>
      </c>
      <c r="M7" s="3">
        <v>10.17063611030683</v>
      </c>
      <c r="N7" s="3">
        <v>207.712654229924</v>
      </c>
      <c r="O7" s="3">
        <v>183.63374882996601</v>
      </c>
      <c r="P7" s="3">
        <v>227.27543349471199</v>
      </c>
      <c r="Q7" s="3">
        <v>618.62183655460194</v>
      </c>
      <c r="R7" s="3">
        <v>8378.0255802844695</v>
      </c>
    </row>
    <row r="8" spans="1:18" x14ac:dyDescent="0.25">
      <c r="A8" s="5" t="s">
        <v>45</v>
      </c>
      <c r="B8" s="3">
        <v>2326.3841013000701</v>
      </c>
      <c r="C8" s="3">
        <v>2629.9476126608502</v>
      </c>
      <c r="D8" s="3">
        <v>1904.8453242616499</v>
      </c>
      <c r="E8" s="3">
        <v>6861.1770382225704</v>
      </c>
      <c r="F8" s="3">
        <v>4.3071013462499996</v>
      </c>
      <c r="G8" s="3">
        <v>2.7048939430000001</v>
      </c>
      <c r="H8" s="3">
        <v>2.8509685142499999</v>
      </c>
      <c r="I8" s="3">
        <v>9.8629638034999996</v>
      </c>
      <c r="J8" s="3">
        <v>4.0881519666508099</v>
      </c>
      <c r="K8" s="3">
        <v>4.6579220391412202</v>
      </c>
      <c r="L8" s="3">
        <v>5.7337920299276801</v>
      </c>
      <c r="M8" s="3">
        <v>14.479866035719709</v>
      </c>
      <c r="N8" s="3">
        <v>155.180974559649</v>
      </c>
      <c r="O8" s="3">
        <v>150.243266875682</v>
      </c>
      <c r="P8" s="3">
        <v>209.56610722064499</v>
      </c>
      <c r="Q8" s="3">
        <v>514.99034865597605</v>
      </c>
      <c r="R8" s="3">
        <v>7400.5102167177665</v>
      </c>
    </row>
    <row r="9" spans="1:18" x14ac:dyDescent="0.25">
      <c r="A9" s="5" t="s">
        <v>46</v>
      </c>
      <c r="B9" s="3">
        <v>2195.8843723165</v>
      </c>
      <c r="C9" s="3">
        <v>2661.54812854792</v>
      </c>
      <c r="D9" s="3">
        <v>2087.80453744529</v>
      </c>
      <c r="E9" s="3">
        <v>6945.2370383097095</v>
      </c>
      <c r="F9" s="3">
        <v>9.7802976282500005</v>
      </c>
      <c r="G9" s="3">
        <v>1.7498772570000001</v>
      </c>
      <c r="H9" s="3">
        <v>2.8601406305000001</v>
      </c>
      <c r="I9" s="3">
        <v>14.39031551575</v>
      </c>
      <c r="J9" s="3">
        <v>8.8108409202913798</v>
      </c>
      <c r="K9" s="3">
        <v>3.4412971842551801</v>
      </c>
      <c r="L9" s="3">
        <v>3.8365168864530399</v>
      </c>
      <c r="M9" s="3">
        <v>16.088654990999601</v>
      </c>
      <c r="N9" s="3">
        <v>222.48882149698699</v>
      </c>
      <c r="O9" s="3">
        <v>195.372958002308</v>
      </c>
      <c r="P9" s="3">
        <v>234.90745580591599</v>
      </c>
      <c r="Q9" s="3">
        <v>652.76923530521094</v>
      </c>
      <c r="R9" s="3">
        <v>7628.485244121669</v>
      </c>
    </row>
    <row r="10" spans="1:18" x14ac:dyDescent="0.25">
      <c r="A10" s="2" t="s">
        <v>34</v>
      </c>
      <c r="B10" s="8">
        <v>8536.8265459003796</v>
      </c>
      <c r="C10" s="8">
        <v>9061.9036230297206</v>
      </c>
      <c r="D10" s="8">
        <v>8054.3580359199404</v>
      </c>
      <c r="E10" s="8">
        <v>25653.088204850043</v>
      </c>
      <c r="F10" s="8">
        <v>32.054712397000003</v>
      </c>
      <c r="G10" s="8">
        <v>22.11196192225</v>
      </c>
      <c r="H10" s="8">
        <v>37.46884655825</v>
      </c>
      <c r="I10" s="8">
        <v>91.635520877499999</v>
      </c>
      <c r="J10" s="8">
        <v>9.8744985012684801</v>
      </c>
      <c r="K10" s="8">
        <v>9.6567818021804097</v>
      </c>
      <c r="L10" s="8">
        <v>7.3164342286955</v>
      </c>
      <c r="M10" s="8">
        <v>26.847714532144387</v>
      </c>
      <c r="N10" s="8">
        <v>511.04299752649399</v>
      </c>
      <c r="O10" s="8">
        <v>464.27081954966599</v>
      </c>
      <c r="P10" s="8">
        <v>721.12212062644994</v>
      </c>
      <c r="Q10" s="8">
        <v>1696.4359377026099</v>
      </c>
      <c r="R10" s="8">
        <v>27468.007377962294</v>
      </c>
    </row>
    <row r="11" spans="1:18" x14ac:dyDescent="0.25">
      <c r="A11" s="5" t="s">
        <v>44</v>
      </c>
      <c r="B11" s="3">
        <v>3221.0875812908298</v>
      </c>
      <c r="C11" s="3">
        <v>3509.3243002774502</v>
      </c>
      <c r="D11" s="3">
        <v>3218.1022377509998</v>
      </c>
      <c r="E11" s="3">
        <v>9948.5141193192794</v>
      </c>
      <c r="F11" s="3">
        <v>2.1397900024999998</v>
      </c>
      <c r="G11" s="3">
        <v>1.4009636894999999</v>
      </c>
      <c r="H11" s="3">
        <v>3.2734411887500001</v>
      </c>
      <c r="I11" s="3">
        <v>6.8141948807499997</v>
      </c>
      <c r="J11" s="3">
        <v>2.9258537653144998</v>
      </c>
      <c r="K11" s="3">
        <v>4.0248092997084699</v>
      </c>
      <c r="L11" s="3">
        <v>2.70987674999791</v>
      </c>
      <c r="M11" s="3">
        <v>9.6605398150208792</v>
      </c>
      <c r="N11" s="3">
        <v>142.15561343873799</v>
      </c>
      <c r="O11" s="3">
        <v>123.870666357753</v>
      </c>
      <c r="P11" s="3">
        <v>275.027789955424</v>
      </c>
      <c r="Q11" s="3">
        <v>541.05406975191499</v>
      </c>
      <c r="R11" s="3">
        <v>10506.042923766965</v>
      </c>
    </row>
    <row r="12" spans="1:18" x14ac:dyDescent="0.25">
      <c r="A12" s="5" t="s">
        <v>45</v>
      </c>
      <c r="B12" s="3">
        <v>2635.2866290942802</v>
      </c>
      <c r="C12" s="3">
        <v>2871.1599521680801</v>
      </c>
      <c r="D12" s="3">
        <v>2407.9637769380001</v>
      </c>
      <c r="E12" s="3">
        <v>7914.4103582003609</v>
      </c>
      <c r="F12" s="3">
        <v>6.3813665449999997</v>
      </c>
      <c r="G12" s="3">
        <v>0.27504842675000002</v>
      </c>
      <c r="H12" s="3">
        <v>12.2007749505</v>
      </c>
      <c r="I12" s="3">
        <v>18.857189922250001</v>
      </c>
      <c r="J12" s="3">
        <v>2.0294634279832899</v>
      </c>
      <c r="K12" s="3">
        <v>2.1449561175573799</v>
      </c>
      <c r="L12" s="3">
        <v>1.5411034051405299</v>
      </c>
      <c r="M12" s="3">
        <v>5.7155229506811995</v>
      </c>
      <c r="N12" s="3">
        <v>196.17594350570999</v>
      </c>
      <c r="O12" s="3">
        <v>183.78176601349799</v>
      </c>
      <c r="P12" s="3">
        <v>216.74922689969901</v>
      </c>
      <c r="Q12" s="3">
        <v>596.70693641890693</v>
      </c>
      <c r="R12" s="3">
        <v>8535.6900074921996</v>
      </c>
    </row>
    <row r="13" spans="1:18" x14ac:dyDescent="0.25">
      <c r="A13" s="5" t="s">
        <v>46</v>
      </c>
      <c r="B13" s="3">
        <v>2680.4523355152701</v>
      </c>
      <c r="C13" s="3">
        <v>2681.4193705841899</v>
      </c>
      <c r="D13" s="3">
        <v>2428.29202123094</v>
      </c>
      <c r="E13" s="3">
        <v>7790.1637273304004</v>
      </c>
      <c r="F13" s="3">
        <v>23.533555849500001</v>
      </c>
      <c r="G13" s="3">
        <v>20.435949806</v>
      </c>
      <c r="H13" s="3">
        <v>21.994630419</v>
      </c>
      <c r="I13" s="3">
        <v>65.964136074500004</v>
      </c>
      <c r="J13" s="3">
        <v>4.9191813079706899</v>
      </c>
      <c r="K13" s="3">
        <v>3.4870163849145599</v>
      </c>
      <c r="L13" s="3">
        <v>3.0654540735570599</v>
      </c>
      <c r="M13" s="3">
        <v>11.47165176644231</v>
      </c>
      <c r="N13" s="3">
        <v>172.71144058204601</v>
      </c>
      <c r="O13" s="3">
        <v>156.61838717841499</v>
      </c>
      <c r="P13" s="3">
        <v>229.34510377132699</v>
      </c>
      <c r="Q13" s="3">
        <v>558.67493153178793</v>
      </c>
      <c r="R13" s="3">
        <v>8426.2744467031298</v>
      </c>
    </row>
    <row r="14" spans="1:18" x14ac:dyDescent="0.25">
      <c r="A14" s="2" t="s">
        <v>31</v>
      </c>
      <c r="B14" s="8">
        <v>15533.603094680981</v>
      </c>
      <c r="C14" s="8">
        <v>17147.62370073214</v>
      </c>
      <c r="D14" s="8">
        <v>14526.21747453251</v>
      </c>
      <c r="E14" s="8">
        <v>47207.444269945634</v>
      </c>
      <c r="F14" s="8">
        <v>46.11116507525</v>
      </c>
      <c r="G14" s="8">
        <v>25.177720787249999</v>
      </c>
      <c r="H14" s="8">
        <v>45.891033390499999</v>
      </c>
      <c r="I14" s="8">
        <v>117.17991925300001</v>
      </c>
      <c r="J14" s="8">
        <v>26.35951166674203</v>
      </c>
      <c r="K14" s="8">
        <v>20.940122211199554</v>
      </c>
      <c r="L14" s="8">
        <v>20.28723779122895</v>
      </c>
      <c r="M14" s="8">
        <v>67.586871669170534</v>
      </c>
      <c r="N14" s="8">
        <v>1096.425447813054</v>
      </c>
      <c r="O14" s="8">
        <v>993.5207932576219</v>
      </c>
      <c r="P14" s="8">
        <v>1392.871117147723</v>
      </c>
      <c r="Q14" s="8">
        <v>3482.817358218399</v>
      </c>
      <c r="R14" s="8">
        <v>50875.0284190862</v>
      </c>
    </row>
    <row r="16" spans="1:18" x14ac:dyDescent="0.25">
      <c r="C16" s="7">
        <f>(GETPIVOTDATA("Value",$A$3,"Crop","Corn","Name","cum_CO2_flux_ug_g_mean","Level2","Carbon","Level3","0N") - GETPIVOTDATA("Value",$A$3,"Crop","Corn","Name","cum_CO2_flux_ug_g_mean","Level2","Control","Level3","0N")) / GETPIVOTDATA("Value",$A$3,"Crop","Corn","Name","cum_CO2_flux_ug_g_mean","Level2","Control","Level3","0N") * 100</f>
        <v>12.920396766473544</v>
      </c>
      <c r="D16" s="7">
        <f>(GETPIVOTDATA("Value",$A$3,"Crop","Corn","Name","cum_CO2_flux_ug_g_mean","Level2","Nitrogen","Level3","0N") - GETPIVOTDATA("Value",$A$3,"Crop","Corn","Name","cum_CO2_flux_ug_g_mean","Level2","Control","Level3","0N")) / GETPIVOTDATA("Value",$A$3,"Crop","Corn","Name","cum_CO2_flux_ug_g_mean","Level2","Control","Level3","0N") * 100</f>
        <v>0.18999742974322345</v>
      </c>
      <c r="E16" s="7"/>
      <c r="F16" s="7"/>
      <c r="G16" s="7">
        <f>GETPIVOTDATA("Value",$A$3,"Crop","Corn","Name","cum_N2O_flux_ug_g_mean","Level2","Carbon","Level3","0N") - GETPIVOTDATA("Value",$A$3,"Crop","Corn","Name","cum_N2O_flux_ug_g_mean","Level2","Control","Level3","0N")</f>
        <v>-1.3580660387500001</v>
      </c>
      <c r="H16" s="7">
        <f>GETPIVOTDATA("Value",$A$3,"Crop","Corn","Name","cum_N2O_flux_ug_g_mean","Level2","Nitrogen","Level3","0N")-GETPIVOTDATA("Value",$A$3,"Crop","Corn","Name","cum_N2O_flux_ug_g_mean","Level2","Control","Level3","0N")</f>
        <v>2.7420239837499998</v>
      </c>
    </row>
    <row r="17" spans="3:8" x14ac:dyDescent="0.25">
      <c r="C17" s="7">
        <f>(GETPIVOTDATA("Value",$A$3,"Crop","Corn","Name","cum_CO2_flux_ug_g_mean","Level2","Carbon","Level3","112N")-GETPIVOTDATA("Value",$A$3,"Crop","Corn","Name","cum_CO2_flux_ug_g_mean","Level2","Control","Level3","112N"))/GETPIVOTDATA("Value",$A$3,"Crop","Corn","Name","cum_CO2_flux_ug_g_mean","Level2","Control","Level3","112N") * 100</f>
        <v>13.048727043446412</v>
      </c>
      <c r="D17" s="7">
        <f>(GETPIVOTDATA("Value",$A$3,"Crop","Corn","Name","cum_CO2_flux_ug_g_mean","Level2","Nitrogen","Level3","112N") - GETPIVOTDATA("Value",$A$3,"Crop","Corn","Name","cum_CO2_flux_ug_g_mean","Level2","Control","Level3","112N")) / GETPIVOTDATA("Value",$A$3,"Crop","Corn","Name","cum_CO2_flux_ug_g_mean","Level2","Control","Level3","112N") * 100</f>
        <v>-18.119913078964416</v>
      </c>
      <c r="E17" s="7"/>
      <c r="F17" s="7"/>
      <c r="G17" s="7">
        <f>(GETPIVOTDATA("Value",$A$3,"Crop","Corn","Name","cum_N2O_flux_ug_g_mean","Level2","Carbon","Level3","112N") - GETPIVOTDATA("Value",$A$3,"Crop","Corn","Name","cum_N2O_flux_ug_g_mean","Level2","Control","Level3","112N")) / GETPIVOTDATA("Value",$A$3,"Crop","Corn","Name","cum_N2O_flux_ug_g_mean","Level2","Control","Level3","112N") * 100</f>
        <v>-37.199203697516189</v>
      </c>
      <c r="H17" s="7">
        <f>(GETPIVOTDATA("Value",$A$3,"Crop","Corn","Name","cum_N2O_flux_ug_g_mean","Level2","Nitrogen","Level3","112N") - GETPIVOTDATA("Value",$A$3,"Crop","Corn","Name","cum_N2O_flux_ug_g_mean","Level2","Control","Level3","112N"))/ GETPIVOTDATA("Value",$A$3,"Crop","Corn","Name","cum_N2O_flux_ug_g_mean","Level2","Control","Level3","112N") * 100</f>
        <v>-33.80772159605182</v>
      </c>
    </row>
    <row r="18" spans="3:8" x14ac:dyDescent="0.25">
      <c r="C18" s="7">
        <f>(GETPIVOTDATA("Value",$A$3,"Crop","Corn","Name","cum_CO2_flux_ug_g_mean","Level2","Carbon","Level3","336N") - GETPIVOTDATA("Value",$A$3,"Crop","Corn","Name","cum_CO2_flux_ug_g_mean","Level2","Control","Level3","336N")) / GETPIVOTDATA("Value",$A$3,"Crop","Corn","Name","cum_CO2_flux_ug_g_mean","Level2","Control","Level3","336N") * 100</f>
        <v>21.206205668296558</v>
      </c>
      <c r="D18" s="7">
        <f>(GETPIVOTDATA("Value",$A$3,"Crop","Corn","Name","cum_CO2_flux_ug_g_mean","Level2","Nitrogen","Level3","336N") - GETPIVOTDATA("Value",$A$3,"Crop","Corn","Name","cum_CO2_flux_ug_g_mean","Level2","Control","Level3","336N")) / GETPIVOTDATA("Value",$A$3,"Crop","Corn","Name","cum_CO2_flux_ug_g_mean","Level2","Control","Level3","336N") *100</f>
        <v>-4.9219274126530461</v>
      </c>
      <c r="E18" s="7"/>
      <c r="F18" s="7"/>
      <c r="G18" s="7">
        <f>(GETPIVOTDATA("Value",$A$3,"Crop","Corn","Name","cum_N2O_flux_ug_g_mean","Level2","Carbon","Level3","336N") - GETPIVOTDATA("Value",$A$3,"Crop","Corn","Name","cum_N2O_flux_ug_g_mean","Level2","Control","Level3","336N"))/GETPIVOTDATA("Value",$A$3,"Crop","Corn","Name","cum_N2O_flux_ug_g_mean","Level2","Control","Level3","336N") * 100</f>
        <v>-82.108139000335228</v>
      </c>
      <c r="H18" s="7">
        <f>(GETPIVOTDATA("Value",$A$3,"Crop","Corn","Name","cum_N2O_flux_ug_g_mean","Level2","Nitrogen","Level3","336N") - GETPIVOTDATA("Value",$A$3,"Crop","Corn","Name","cum_N2O_flux_ug_g_mean","Level2","Control","Level3","336N")) / GETPIVOTDATA("Value",$A$3,"Crop","Corn","Name","cum_N2O_flux_ug_g_mean","Level2","Control","Level3","336N") * 100</f>
        <v>-70.756098237352234</v>
      </c>
    </row>
    <row r="19" spans="3:8" x14ac:dyDescent="0.25">
      <c r="C19" s="7"/>
      <c r="D19" s="7"/>
      <c r="E19" s="7"/>
      <c r="F19" s="7"/>
      <c r="G19" s="7"/>
      <c r="H19" s="7"/>
    </row>
    <row r="20" spans="3:8" x14ac:dyDescent="0.25">
      <c r="C20" s="7">
        <f>(GETPIVOTDATA("Value",$A$3,"Crop","Miscanthus","Name","cum_CO2_flux_ug_g_mean","Level2","Carbon","Level3","0N")-GETPIVOTDATA("Value",$A$3,"Crop","Miscanthus","Name","cum_CO2_flux_ug_g_mean","Level2","Control","Level3","0N")) / GETPIVOTDATA("Value",$A$3,"Crop","Miscanthus","Name","cum_CO2_flux_ug_g_mean","Level2","Control","Level3","0N") * 100</f>
        <v>8.9484284954186624</v>
      </c>
      <c r="D20" s="7">
        <f>(GETPIVOTDATA("Value",$A$3,"Crop","Miscanthus","Name","cum_CO2_flux_ug_g_mean","Level2","Nitrogen","Level3","0N") - GETPIVOTDATA("Value",$A$3,"Crop","Miscanthus","Name","cum_CO2_flux_ug_g_mean","Level2","Control","Level3","0N")) / GETPIVOTDATA("Value",$A$3,"Crop","Miscanthus","Name","cum_CO2_flux_ug_g_mean","Level2","Control","Level3","0N") * 100</f>
        <v>-9.2681228451217651E-2</v>
      </c>
      <c r="E20" s="7"/>
      <c r="F20" s="7"/>
      <c r="G20" s="7">
        <f>(GETPIVOTDATA("Value",$A$3,"Crop","Miscanthus","Name","cum_N2O_flux_ug_g_mean","Level2","Carbon","Level3","0N") - GETPIVOTDATA("Value",$A$3,"Crop","Miscanthus","Name","cum_N2O_flux_ug_g_mean","Level2","Control","Level3","0N")) / GETPIVOTDATA("Value",$A$3,"Crop","Miscanthus","Name","cum_N2O_flux_ug_g_mean","Level2","Control","Level3","0N") * 100</f>
        <v>-34.527982285027988</v>
      </c>
      <c r="H20" s="7">
        <f>(GETPIVOTDATA("Value",$A$3,"Crop","Miscanthus","Name","cum_N2O_flux_ug_g_mean","Level2","Nitrogen","Level3","0N") - GETPIVOTDATA("Value",$A$3,"Crop","Miscanthus","Name","cum_N2O_flux_ug_g_mean","Level2","Control","Level3","0N")) / GETPIVOTDATA("Value",$A$3,"Crop","Miscanthus","Name","cum_N2O_flux_ug_g_mean","Level2","Control","Level3","0N") *100</f>
        <v>52.97955336390541</v>
      </c>
    </row>
    <row r="21" spans="3:8" x14ac:dyDescent="0.25">
      <c r="C21" s="7">
        <f>(GETPIVOTDATA("Value",$A$3,"Crop","Miscanthus","Name","cum_CO2_flux_ug_g_mean","Level2","Carbon","Level3","112N")-GETPIVOTDATA("Value",$A$3,"Crop","Miscanthus","Name","cum_CO2_flux_ug_g_mean","Level2","Control","Level3","112N"))/GETPIVOTDATA("Value",$A$3,"Crop","Miscanthus","Name","cum_CO2_flux_ug_g_mean","Level2","Control","Level3","112N")*100</f>
        <v>8.9505756402242653</v>
      </c>
      <c r="D21" s="7">
        <f>(GETPIVOTDATA("Value",$A$3,"Crop","Miscanthus","Name","cum_CO2_flux_ug_g_mean","Level2","Nitrogen","Level3","112N") - GETPIVOTDATA("Value",$A$3,"Crop","Miscanthus","Name","cum_CO2_flux_ug_g_mean","Level2","Control","Level3","112N"))/GETPIVOTDATA("Value",$A$3,"Crop","Miscanthus","Name","cum_CO2_flux_ug_g_mean","Level2","Control","Level3","112N") * 100</f>
        <v>-8.626114884300403</v>
      </c>
      <c r="E21" s="7"/>
      <c r="F21" s="7"/>
      <c r="G21" s="7">
        <f>(GETPIVOTDATA("Value",$A$3,"Crop","Miscanthus","Name","cum_N2O_flux_ug_g_mean","Level2","Carbon","Level3","112N") - GETPIVOTDATA("Value",$A$3,"Crop","Miscanthus","Name","cum_N2O_flux_ug_g_mean","Level2","Control","Level3","112N"))/GETPIVOTDATA("Value",$A$3,"Crop","Miscanthus","Name","cum_N2O_flux_ug_g_mean","Level2","Control","Level3","112N")*100</f>
        <v>-95.68981933868838</v>
      </c>
      <c r="H21" s="7">
        <f>(GETPIVOTDATA("Value",$A$3,"Crop","Miscanthus","Name","cum_N2O_flux_ug_g_mean","Level2","Nitrogen","Level3","112N")-GETPIVOTDATA("Value",$A$3,"Crop","Miscanthus","Name","cum_N2O_flux_ug_g_mean","Level2","Control","Level3","112N"))/GETPIVOTDATA("Value",$A$3,"Crop","Miscanthus","Name","cum_N2O_flux_ug_g_mean","Level2","Control","Level3","112N")*100</f>
        <v>91.193764916382818</v>
      </c>
    </row>
    <row r="22" spans="3:8" x14ac:dyDescent="0.25">
      <c r="C22" s="7">
        <f>(GETPIVOTDATA("Value",$A$3,"Crop","Miscanthus","Name","cum_CO2_flux_ug_g_mean","Level2","Carbon","Level3","336N") - GETPIVOTDATA("Value",$A$3,"Crop","Miscanthus","Name","cum_CO2_flux_ug_g_mean","Level2","Control","Level3","336N")) / GETPIVOTDATA("Value",$A$3,"Crop","Miscanthus","Name","cum_CO2_flux_ug_g_mean","Level2","Control","Level3","336N") * 100</f>
        <v>3.60773088969671E-2</v>
      </c>
      <c r="D22" s="7">
        <f>(GETPIVOTDATA("Value",$A$3,"Crop","Miscanthus","Name","cum_CO2_flux_ug_g_mean","Level2","Nitrogen","Level3","336N") - GETPIVOTDATA("Value",$A$3,"Crop","Miscanthus","Name","cum_CO2_flux_ug_g_mean","Level2","Control","Level3","336N")) / GETPIVOTDATA("Value",$A$3,"Crop","Miscanthus","Name","cum_CO2_flux_ug_g_mean","Level2","Control","Level3","336N") * 100</f>
        <v>-9.4073791554982709</v>
      </c>
      <c r="E22" s="7"/>
      <c r="F22" s="7"/>
      <c r="G22" s="7">
        <f>(GETPIVOTDATA("Value",$A$3,"Crop","Miscanthus","Name","cum_N2O_flux_ug_g_mean","Level2","Carbon","Level3","336N")-GETPIVOTDATA("Value",$A$3,"Crop","Miscanthus","Name","cum_N2O_flux_ug_g_mean","Level2","Control","Level3","336N"))/GETPIVOTDATA("Value",$A$3,"Crop","Miscanthus","Name","cum_N2O_flux_ug_g_mean","Level2","Control","Level3","336N")*100</f>
        <v>-13.162507456627356</v>
      </c>
      <c r="H22" s="7">
        <f>(GETPIVOTDATA("Value",$A$3,"Crop","Miscanthus","Name","cum_N2O_flux_ug_g_mean","Level2","Nitrogen","Level3","336N")-GETPIVOTDATA("Value",$A$3,"Crop","Miscanthus","Name","cum_N2O_flux_ug_g_mean","Level2","Control","Level3","336N"))/GETPIVOTDATA("Value",$A$3,"Crop","Miscanthus","Name","cum_N2O_flux_ug_g_mean","Level2","Control","Level3","336N")*100</f>
        <v>-6.5392813578263276</v>
      </c>
    </row>
    <row r="36" spans="6:6" x14ac:dyDescent="0.25">
      <c r="F36" s="6">
        <f>5/2474</f>
        <v>2.0210185933710592E-3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840DD-F5DF-4A97-A896-859BD394C789}">
  <dimension ref="A1:N31"/>
  <sheetViews>
    <sheetView tabSelected="1" workbookViewId="0">
      <selection activeCell="N23" sqref="N23"/>
    </sheetView>
  </sheetViews>
  <sheetFormatPr defaultRowHeight="15" x14ac:dyDescent="0.25"/>
  <cols>
    <col min="1" max="1" width="11" bestFit="1" customWidth="1"/>
    <col min="2" max="2" width="5.42578125" bestFit="1" customWidth="1"/>
    <col min="3" max="14" width="16.28515625" customWidth="1"/>
    <col min="15" max="16" width="12" bestFit="1" customWidth="1"/>
    <col min="17" max="17" width="30.7109375" bestFit="1" customWidth="1"/>
    <col min="18" max="18" width="24.42578125" bestFit="1" customWidth="1"/>
    <col min="19" max="20" width="12" bestFit="1" customWidth="1"/>
    <col min="21" max="21" width="27.5703125" bestFit="1" customWidth="1"/>
    <col min="22" max="22" width="26.28515625" bestFit="1" customWidth="1"/>
    <col min="23" max="24" width="12" bestFit="1" customWidth="1"/>
    <col min="25" max="25" width="29.42578125" bestFit="1" customWidth="1"/>
    <col min="26" max="26" width="23.28515625" bestFit="1" customWidth="1"/>
    <col min="27" max="28" width="12" bestFit="1" customWidth="1"/>
    <col min="29" max="29" width="26.42578125" bestFit="1" customWidth="1"/>
    <col min="30" max="30" width="25.28515625" bestFit="1" customWidth="1"/>
    <col min="31" max="32" width="12" bestFit="1" customWidth="1"/>
    <col min="33" max="33" width="28.42578125" bestFit="1" customWidth="1"/>
    <col min="34" max="34" width="22.140625" bestFit="1" customWidth="1"/>
    <col min="35" max="36" width="12" bestFit="1" customWidth="1"/>
    <col min="37" max="37" width="25.28515625" bestFit="1" customWidth="1"/>
    <col min="38" max="38" width="24.7109375" bestFit="1" customWidth="1"/>
    <col min="39" max="40" width="12.7109375" bestFit="1" customWidth="1"/>
    <col min="41" max="41" width="27.85546875" bestFit="1" customWidth="1"/>
    <col min="42" max="42" width="21.5703125" bestFit="1" customWidth="1"/>
    <col min="43" max="44" width="12" bestFit="1" customWidth="1"/>
    <col min="45" max="45" width="24.7109375" bestFit="1" customWidth="1"/>
    <col min="46" max="46" width="25" bestFit="1" customWidth="1"/>
    <col min="47" max="48" width="12" bestFit="1" customWidth="1"/>
    <col min="49" max="49" width="28.140625" bestFit="1" customWidth="1"/>
    <col min="50" max="50" width="21.85546875" bestFit="1" customWidth="1"/>
    <col min="51" max="52" width="12" bestFit="1" customWidth="1"/>
    <col min="53" max="53" width="25" bestFit="1" customWidth="1"/>
    <col min="54" max="54" width="24.42578125" bestFit="1" customWidth="1"/>
    <col min="55" max="56" width="12.7109375" bestFit="1" customWidth="1"/>
    <col min="57" max="57" width="27.5703125" bestFit="1" customWidth="1"/>
    <col min="58" max="58" width="21.28515625" bestFit="1" customWidth="1"/>
    <col min="59" max="60" width="12" bestFit="1" customWidth="1"/>
    <col min="61" max="61" width="24.42578125" bestFit="1" customWidth="1"/>
    <col min="62" max="62" width="22.28515625" bestFit="1" customWidth="1"/>
    <col min="63" max="64" width="12" bestFit="1" customWidth="1"/>
    <col min="65" max="65" width="25.5703125" bestFit="1" customWidth="1"/>
    <col min="66" max="66" width="19.28515625" bestFit="1" customWidth="1"/>
    <col min="67" max="68" width="12" bestFit="1" customWidth="1"/>
    <col min="69" max="69" width="22.42578125" bestFit="1" customWidth="1"/>
    <col min="70" max="70" width="22.28515625" bestFit="1" customWidth="1"/>
    <col min="71" max="72" width="12" bestFit="1" customWidth="1"/>
    <col min="73" max="73" width="25.5703125" bestFit="1" customWidth="1"/>
    <col min="74" max="74" width="19.28515625" bestFit="1" customWidth="1"/>
    <col min="75" max="76" width="12" bestFit="1" customWidth="1"/>
    <col min="77" max="77" width="22.42578125" bestFit="1" customWidth="1"/>
    <col min="78" max="78" width="12" bestFit="1" customWidth="1"/>
  </cols>
  <sheetData>
    <row r="1" spans="1:14" ht="15.75" thickBot="1" x14ac:dyDescent="0.3">
      <c r="C1" s="31" t="s">
        <v>51</v>
      </c>
      <c r="D1" s="32"/>
      <c r="E1" s="33"/>
      <c r="F1" s="9" t="s">
        <v>52</v>
      </c>
      <c r="G1" s="10"/>
      <c r="H1" s="11"/>
      <c r="I1" s="31" t="s">
        <v>53</v>
      </c>
      <c r="J1" s="32"/>
      <c r="K1" s="33"/>
      <c r="L1" s="9" t="s">
        <v>54</v>
      </c>
      <c r="M1" s="10"/>
      <c r="N1" s="11"/>
    </row>
    <row r="2" spans="1:14" ht="15.75" thickBot="1" x14ac:dyDescent="0.3">
      <c r="C2" s="34" t="s">
        <v>42</v>
      </c>
      <c r="D2" s="34" t="s">
        <v>41</v>
      </c>
      <c r="E2" s="34" t="s">
        <v>43</v>
      </c>
      <c r="F2" s="15" t="s">
        <v>42</v>
      </c>
      <c r="G2" s="15" t="s">
        <v>41</v>
      </c>
      <c r="H2" s="15" t="s">
        <v>43</v>
      </c>
      <c r="I2" s="34" t="s">
        <v>42</v>
      </c>
      <c r="J2" s="34" t="s">
        <v>41</v>
      </c>
      <c r="K2" s="34" t="s">
        <v>43</v>
      </c>
      <c r="L2" s="15" t="s">
        <v>42</v>
      </c>
      <c r="M2" s="15" t="s">
        <v>41</v>
      </c>
      <c r="N2" s="15" t="s">
        <v>43</v>
      </c>
    </row>
    <row r="3" spans="1:14" x14ac:dyDescent="0.25">
      <c r="A3" s="12" t="s">
        <v>33</v>
      </c>
      <c r="B3" s="16" t="s">
        <v>44</v>
      </c>
      <c r="C3" s="28">
        <v>2474.5080751640298</v>
      </c>
      <c r="D3" s="28">
        <v>2794.2243364936498</v>
      </c>
      <c r="E3" s="28">
        <v>2479.20957690563</v>
      </c>
      <c r="F3" s="17">
        <v>-3.0946296250000001E-2</v>
      </c>
      <c r="G3" s="17">
        <v>-1.3890123350000001</v>
      </c>
      <c r="H3" s="17">
        <v>2.7110776875</v>
      </c>
      <c r="I3" s="28">
        <v>3.5860202785313602</v>
      </c>
      <c r="J3" s="28">
        <v>3.18412118562274</v>
      </c>
      <c r="K3" s="28">
        <v>3.4004946461527301</v>
      </c>
      <c r="L3" s="17">
        <v>207.712654229924</v>
      </c>
      <c r="M3" s="17">
        <v>183.63374882996601</v>
      </c>
      <c r="N3" s="17">
        <v>227.27543349471199</v>
      </c>
    </row>
    <row r="4" spans="1:14" x14ac:dyDescent="0.25">
      <c r="A4" s="13"/>
      <c r="B4" s="18" t="s">
        <v>45</v>
      </c>
      <c r="C4" s="29">
        <v>2326.3841013000701</v>
      </c>
      <c r="D4" s="29">
        <v>2629.9476126608502</v>
      </c>
      <c r="E4" s="29">
        <v>1904.8453242616499</v>
      </c>
      <c r="F4" s="19">
        <v>4.3071013462499996</v>
      </c>
      <c r="G4" s="19">
        <v>2.7048939430000001</v>
      </c>
      <c r="H4" s="19">
        <v>2.8509685142499999</v>
      </c>
      <c r="I4" s="29">
        <v>4.0881519666508099</v>
      </c>
      <c r="J4" s="29">
        <v>4.6579220391412202</v>
      </c>
      <c r="K4" s="29">
        <v>5.7337920299276801</v>
      </c>
      <c r="L4" s="19">
        <v>155.180974559649</v>
      </c>
      <c r="M4" s="19">
        <v>150.243266875682</v>
      </c>
      <c r="N4" s="19">
        <v>209.56610722064499</v>
      </c>
    </row>
    <row r="5" spans="1:14" ht="15.75" thickBot="1" x14ac:dyDescent="0.3">
      <c r="A5" s="14"/>
      <c r="B5" s="25" t="s">
        <v>46</v>
      </c>
      <c r="C5" s="30">
        <v>2195.8843723165</v>
      </c>
      <c r="D5" s="30">
        <v>2661.54812854792</v>
      </c>
      <c r="E5" s="30">
        <v>2087.80453744529</v>
      </c>
      <c r="F5" s="27">
        <v>9.7802976282500005</v>
      </c>
      <c r="G5" s="27">
        <v>1.7498772570000001</v>
      </c>
      <c r="H5" s="27">
        <v>2.8601406305000001</v>
      </c>
      <c r="I5" s="30">
        <v>8.8108409202913798</v>
      </c>
      <c r="J5" s="30">
        <v>3.4412971842551801</v>
      </c>
      <c r="K5" s="30">
        <v>3.8365168864530399</v>
      </c>
      <c r="L5" s="27">
        <v>222.48882149698699</v>
      </c>
      <c r="M5" s="27">
        <v>195.372958002308</v>
      </c>
      <c r="N5" s="27">
        <v>234.90745580591599</v>
      </c>
    </row>
    <row r="6" spans="1:14" x14ac:dyDescent="0.25">
      <c r="A6" s="12" t="s">
        <v>34</v>
      </c>
      <c r="B6" s="16" t="s">
        <v>44</v>
      </c>
      <c r="C6" s="28">
        <v>3221.0875812908298</v>
      </c>
      <c r="D6" s="28">
        <v>3509.3243002774502</v>
      </c>
      <c r="E6" s="28">
        <v>3218.1022377509998</v>
      </c>
      <c r="F6" s="17">
        <v>2.1397900024999998</v>
      </c>
      <c r="G6" s="17">
        <v>1.4009636894999999</v>
      </c>
      <c r="H6" s="17">
        <v>3.2734411887500001</v>
      </c>
      <c r="I6" s="28">
        <v>2.9258537653144998</v>
      </c>
      <c r="J6" s="28">
        <v>4.0248092997084699</v>
      </c>
      <c r="K6" s="28">
        <v>2.70987674999791</v>
      </c>
      <c r="L6" s="17">
        <v>142.15561343873799</v>
      </c>
      <c r="M6" s="17">
        <v>123.870666357753</v>
      </c>
      <c r="N6" s="17">
        <v>275.027789955424</v>
      </c>
    </row>
    <row r="7" spans="1:14" x14ac:dyDescent="0.25">
      <c r="A7" s="13"/>
      <c r="B7" s="18" t="s">
        <v>45</v>
      </c>
      <c r="C7" s="29">
        <v>2635.2866290942802</v>
      </c>
      <c r="D7" s="29">
        <v>2871.1599521680801</v>
      </c>
      <c r="E7" s="29">
        <v>2407.9637769380001</v>
      </c>
      <c r="F7" s="19">
        <v>6.3813665449999997</v>
      </c>
      <c r="G7" s="19">
        <v>0.27504842675000002</v>
      </c>
      <c r="H7" s="19">
        <v>12.2007749505</v>
      </c>
      <c r="I7" s="29">
        <v>2.0294634279832899</v>
      </c>
      <c r="J7" s="29">
        <v>2.1449561175573799</v>
      </c>
      <c r="K7" s="29">
        <v>1.5411034051405299</v>
      </c>
      <c r="L7" s="19">
        <v>196.17594350570999</v>
      </c>
      <c r="M7" s="19">
        <v>183.78176601349799</v>
      </c>
      <c r="N7" s="19">
        <v>216.74922689969901</v>
      </c>
    </row>
    <row r="8" spans="1:14" ht="15.75" thickBot="1" x14ac:dyDescent="0.3">
      <c r="A8" s="14"/>
      <c r="B8" s="20" t="s">
        <v>46</v>
      </c>
      <c r="C8" s="35">
        <v>2680.4523355152701</v>
      </c>
      <c r="D8" s="35">
        <v>2681.4193705841899</v>
      </c>
      <c r="E8" s="35">
        <v>2428.29202123094</v>
      </c>
      <c r="F8" s="21">
        <v>23.533555849500001</v>
      </c>
      <c r="G8" s="21">
        <v>20.435949806</v>
      </c>
      <c r="H8" s="21">
        <v>21.994630419</v>
      </c>
      <c r="I8" s="35">
        <v>4.9191813079706899</v>
      </c>
      <c r="J8" s="35">
        <v>3.4870163849145599</v>
      </c>
      <c r="K8" s="35">
        <v>3.0654540735570599</v>
      </c>
      <c r="L8" s="21">
        <v>172.71144058204601</v>
      </c>
      <c r="M8" s="21">
        <v>156.61838717841499</v>
      </c>
      <c r="N8" s="21">
        <v>229.34510377132699</v>
      </c>
    </row>
    <row r="9" spans="1:14" ht="15.75" thickBot="1" x14ac:dyDescent="0.3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.75" thickBot="1" x14ac:dyDescent="0.3">
      <c r="C10" s="31" t="s">
        <v>51</v>
      </c>
      <c r="D10" s="32"/>
      <c r="E10" s="33"/>
      <c r="F10" s="9" t="s">
        <v>52</v>
      </c>
      <c r="G10" s="10"/>
      <c r="H10" s="11"/>
      <c r="I10" s="31" t="s">
        <v>53</v>
      </c>
      <c r="J10" s="32"/>
      <c r="K10" s="33"/>
      <c r="L10" s="9" t="s">
        <v>54</v>
      </c>
      <c r="M10" s="10"/>
      <c r="N10" s="11"/>
    </row>
    <row r="11" spans="1:14" ht="15.75" thickBot="1" x14ac:dyDescent="0.3">
      <c r="C11" s="34" t="s">
        <v>42</v>
      </c>
      <c r="D11" s="34" t="s">
        <v>41</v>
      </c>
      <c r="E11" s="34" t="s">
        <v>43</v>
      </c>
      <c r="F11" s="15" t="s">
        <v>42</v>
      </c>
      <c r="G11" s="15" t="s">
        <v>41</v>
      </c>
      <c r="H11" s="15" t="s">
        <v>43</v>
      </c>
      <c r="I11" s="34" t="s">
        <v>42</v>
      </c>
      <c r="J11" s="34" t="s">
        <v>41</v>
      </c>
      <c r="K11" s="34" t="s">
        <v>43</v>
      </c>
      <c r="L11" s="15" t="s">
        <v>42</v>
      </c>
      <c r="M11" s="15" t="s">
        <v>41</v>
      </c>
      <c r="N11" s="15" t="s">
        <v>43</v>
      </c>
    </row>
    <row r="12" spans="1:14" x14ac:dyDescent="0.25">
      <c r="A12" s="12" t="s">
        <v>33</v>
      </c>
      <c r="B12" s="16" t="s">
        <v>44</v>
      </c>
      <c r="C12" s="36">
        <f>(C3-C3)/C3</f>
        <v>0</v>
      </c>
      <c r="D12" s="36">
        <f>(D3-C3)/C3 * 100</f>
        <v>12.920396766473544</v>
      </c>
      <c r="E12" s="36">
        <f>(E3-C3) / C3 * 100</f>
        <v>0.18999742974322345</v>
      </c>
      <c r="F12" s="22">
        <f>(F3-F3)/F3 * 100</f>
        <v>0</v>
      </c>
      <c r="G12" s="22">
        <f>(G3-F3)/F3 * 100</f>
        <v>4388.4606667591124</v>
      </c>
      <c r="H12" s="22">
        <f>(H3-F3)/F3 * 100</f>
        <v>-8860.5885550843559</v>
      </c>
      <c r="I12" s="36">
        <f>(I3-I3)/I3</f>
        <v>0</v>
      </c>
      <c r="J12" s="36">
        <f>(J3-I3)/I3 * 100</f>
        <v>-11.207384835905508</v>
      </c>
      <c r="K12" s="36">
        <f>(K3-I3) / I3 * 100</f>
        <v>-5.173580124165146</v>
      </c>
      <c r="L12" s="22">
        <f>(L3-L3)/L3</f>
        <v>0</v>
      </c>
      <c r="M12" s="22">
        <f>(M3-L3)/L3 * 100</f>
        <v>-11.592411396035725</v>
      </c>
      <c r="N12" s="22">
        <f>(N3-L3) / L3 * 100</f>
        <v>9.4181932907820354</v>
      </c>
    </row>
    <row r="13" spans="1:14" x14ac:dyDescent="0.25">
      <c r="A13" s="13"/>
      <c r="B13" s="18" t="s">
        <v>45</v>
      </c>
      <c r="C13" s="37">
        <f t="shared" ref="C13:C17" si="0">(C4-C4)/C4</f>
        <v>0</v>
      </c>
      <c r="D13" s="37">
        <f t="shared" ref="D13:D17" si="1">(D4-C4)/C4 * 100</f>
        <v>13.048727043446412</v>
      </c>
      <c r="E13" s="37">
        <f t="shared" ref="E13:E17" si="2">(E4-C4) / C4 * 100</f>
        <v>-18.119913078964416</v>
      </c>
      <c r="F13" s="23">
        <f t="shared" ref="F13:F17" si="3">(F4-F4)/F4 * 100</f>
        <v>0</v>
      </c>
      <c r="G13" s="23">
        <f t="shared" ref="G13:G17" si="4">(G4-F4)/F4 * 100</f>
        <v>-37.199203697516189</v>
      </c>
      <c r="H13" s="23">
        <f t="shared" ref="H13:H17" si="5">(H4-F4)/F4 * 100</f>
        <v>-33.80772159605182</v>
      </c>
      <c r="I13" s="37">
        <f t="shared" ref="I13:I17" si="6">(I4-I4)/I4</f>
        <v>0</v>
      </c>
      <c r="J13" s="37">
        <f t="shared" ref="J13:J17" si="7">(J4-I4)/I4 * 100</f>
        <v>13.937105986722662</v>
      </c>
      <c r="K13" s="37">
        <f t="shared" ref="K13:K17" si="8">(K4-I4) / I4 * 100</f>
        <v>40.253886761089497</v>
      </c>
      <c r="L13" s="23">
        <f t="shared" ref="L13:L17" si="9">(L4-L4)/L4</f>
        <v>0</v>
      </c>
      <c r="M13" s="23">
        <f t="shared" ref="M13:M17" si="10">(M4-L4)/L4 * 100</f>
        <v>-3.1819027416076908</v>
      </c>
      <c r="N13" s="23">
        <f t="shared" ref="N13:N17" si="11">(N4-L4) / L4 * 100</f>
        <v>35.046263122990794</v>
      </c>
    </row>
    <row r="14" spans="1:14" ht="15.75" thickBot="1" x14ac:dyDescent="0.3">
      <c r="A14" s="13"/>
      <c r="B14" s="25" t="s">
        <v>46</v>
      </c>
      <c r="C14" s="38">
        <f t="shared" si="0"/>
        <v>0</v>
      </c>
      <c r="D14" s="38">
        <f t="shared" si="1"/>
        <v>21.206205668296558</v>
      </c>
      <c r="E14" s="38">
        <f t="shared" si="2"/>
        <v>-4.9219274126530461</v>
      </c>
      <c r="F14" s="26">
        <f t="shared" si="3"/>
        <v>0</v>
      </c>
      <c r="G14" s="26">
        <f t="shared" si="4"/>
        <v>-82.108139000335228</v>
      </c>
      <c r="H14" s="26">
        <f t="shared" si="5"/>
        <v>-70.756098237352234</v>
      </c>
      <c r="I14" s="38">
        <f t="shared" si="6"/>
        <v>0</v>
      </c>
      <c r="J14" s="38">
        <f t="shared" si="7"/>
        <v>-60.942466043963314</v>
      </c>
      <c r="K14" s="38">
        <f t="shared" si="8"/>
        <v>-56.456858985871186</v>
      </c>
      <c r="L14" s="26">
        <f t="shared" si="9"/>
        <v>0</v>
      </c>
      <c r="M14" s="26">
        <f t="shared" si="10"/>
        <v>-12.187517247937871</v>
      </c>
      <c r="N14" s="26">
        <f t="shared" si="11"/>
        <v>5.5816891048151724</v>
      </c>
    </row>
    <row r="15" spans="1:14" x14ac:dyDescent="0.25">
      <c r="A15" s="12" t="s">
        <v>34</v>
      </c>
      <c r="B15" s="16" t="s">
        <v>44</v>
      </c>
      <c r="C15" s="36">
        <f t="shared" si="0"/>
        <v>0</v>
      </c>
      <c r="D15" s="36">
        <f t="shared" si="1"/>
        <v>8.9484284954186624</v>
      </c>
      <c r="E15" s="36">
        <f t="shared" si="2"/>
        <v>-9.2681228451217651E-2</v>
      </c>
      <c r="F15" s="22">
        <f t="shared" si="3"/>
        <v>0</v>
      </c>
      <c r="G15" s="22">
        <f t="shared" si="4"/>
        <v>-34.527982285027988</v>
      </c>
      <c r="H15" s="22">
        <f t="shared" si="5"/>
        <v>52.97955336390541</v>
      </c>
      <c r="I15" s="36">
        <f t="shared" si="6"/>
        <v>0</v>
      </c>
      <c r="J15" s="36">
        <f t="shared" si="7"/>
        <v>37.560166110210346</v>
      </c>
      <c r="K15" s="36">
        <f t="shared" si="8"/>
        <v>-7.3816749790082046</v>
      </c>
      <c r="L15" s="22">
        <f t="shared" si="9"/>
        <v>0</v>
      </c>
      <c r="M15" s="22">
        <f t="shared" si="10"/>
        <v>-12.862627538000741</v>
      </c>
      <c r="N15" s="22">
        <f t="shared" si="11"/>
        <v>93.469524911830035</v>
      </c>
    </row>
    <row r="16" spans="1:14" x14ac:dyDescent="0.25">
      <c r="A16" s="13"/>
      <c r="B16" s="18" t="s">
        <v>45</v>
      </c>
      <c r="C16" s="37">
        <f t="shared" si="0"/>
        <v>0</v>
      </c>
      <c r="D16" s="37">
        <f t="shared" si="1"/>
        <v>8.9505756402242653</v>
      </c>
      <c r="E16" s="37">
        <f t="shared" si="2"/>
        <v>-8.626114884300403</v>
      </c>
      <c r="F16" s="23">
        <f t="shared" si="3"/>
        <v>0</v>
      </c>
      <c r="G16" s="23">
        <f t="shared" si="4"/>
        <v>-95.68981933868838</v>
      </c>
      <c r="H16" s="23">
        <f t="shared" si="5"/>
        <v>91.193764916382818</v>
      </c>
      <c r="I16" s="37">
        <f t="shared" si="6"/>
        <v>0</v>
      </c>
      <c r="J16" s="37">
        <f t="shared" si="7"/>
        <v>5.6907992517439405</v>
      </c>
      <c r="K16" s="37">
        <f t="shared" si="8"/>
        <v>-24.063504476552758</v>
      </c>
      <c r="L16" s="23">
        <f t="shared" si="9"/>
        <v>0</v>
      </c>
      <c r="M16" s="23">
        <f t="shared" si="10"/>
        <v>-6.3178885599962769</v>
      </c>
      <c r="N16" s="23">
        <f t="shared" si="11"/>
        <v>10.487159142114793</v>
      </c>
    </row>
    <row r="17" spans="1:14" ht="15.75" thickBot="1" x14ac:dyDescent="0.3">
      <c r="A17" s="14"/>
      <c r="B17" s="20" t="s">
        <v>46</v>
      </c>
      <c r="C17" s="39">
        <f t="shared" si="0"/>
        <v>0</v>
      </c>
      <c r="D17" s="39">
        <f t="shared" si="1"/>
        <v>3.60773088969671E-2</v>
      </c>
      <c r="E17" s="39">
        <f t="shared" si="2"/>
        <v>-9.4073791554982709</v>
      </c>
      <c r="F17" s="24">
        <f t="shared" si="3"/>
        <v>0</v>
      </c>
      <c r="G17" s="24">
        <f t="shared" si="4"/>
        <v>-13.162507456627356</v>
      </c>
      <c r="H17" s="24">
        <f t="shared" si="5"/>
        <v>-6.5392813578263276</v>
      </c>
      <c r="I17" s="39">
        <f t="shared" si="6"/>
        <v>0</v>
      </c>
      <c r="J17" s="39">
        <f t="shared" si="7"/>
        <v>-29.113887726308285</v>
      </c>
      <c r="K17" s="39">
        <f t="shared" si="8"/>
        <v>-37.683653404073212</v>
      </c>
      <c r="L17" s="24">
        <f t="shared" si="9"/>
        <v>0</v>
      </c>
      <c r="M17" s="24">
        <f t="shared" si="10"/>
        <v>-9.3178849932561736</v>
      </c>
      <c r="N17" s="24">
        <f t="shared" si="11"/>
        <v>32.790915875881041</v>
      </c>
    </row>
    <row r="31" spans="1:14" x14ac:dyDescent="0.25">
      <c r="F31" s="6"/>
    </row>
  </sheetData>
  <mergeCells count="12">
    <mergeCell ref="C10:E10"/>
    <mergeCell ref="F10:H10"/>
    <mergeCell ref="I10:K10"/>
    <mergeCell ref="L10:N10"/>
    <mergeCell ref="A12:A14"/>
    <mergeCell ref="A15:A17"/>
    <mergeCell ref="C1:E1"/>
    <mergeCell ref="F1:H1"/>
    <mergeCell ref="I1:K1"/>
    <mergeCell ref="L1:N1"/>
    <mergeCell ref="A3:A5"/>
    <mergeCell ref="A6:A8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Everything</vt:lpstr>
      <vt:lpstr>Miscanthus</vt:lpstr>
      <vt:lpstr>Sheet5</vt:lpstr>
      <vt:lpstr>Corn</vt:lpstr>
      <vt:lpstr>Sheet7</vt:lpstr>
      <vt:lpstr>Summaries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2023-06-09T05:11:54Z</dcterms:created>
  <dcterms:modified xsi:type="dcterms:W3CDTF">2023-06-12T18:46:33Z</dcterms:modified>
</cp:coreProperties>
</file>