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Pulpit\excelLearning\section8\"/>
    </mc:Choice>
  </mc:AlternateContent>
  <xr:revisionPtr revIDLastSave="0" documentId="13_ncr:1_{CEC2F510-F1FC-4A0A-989D-F179509351ED}" xr6:coauthVersionLast="47" xr6:coauthVersionMax="47" xr10:uidLastSave="{00000000-0000-0000-0000-000000000000}"/>
  <bookViews>
    <workbookView xWindow="-120" yWindow="-120" windowWidth="29040" windowHeight="15720" xr2:uid="{9A7C2382-3D36-4773-AC0A-9E3C201C02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9" i="1" l="1"/>
  <c r="H150" i="1"/>
  <c r="H151" i="1"/>
  <c r="H152" i="1"/>
  <c r="H153" i="1"/>
  <c r="H148" i="1"/>
  <c r="G149" i="1"/>
  <c r="G150" i="1"/>
  <c r="G151" i="1"/>
  <c r="G152" i="1"/>
  <c r="G153" i="1"/>
  <c r="G148" i="1"/>
  <c r="F149" i="1"/>
  <c r="F150" i="1"/>
  <c r="F151" i="1"/>
  <c r="F152" i="1"/>
  <c r="F153" i="1"/>
  <c r="F148" i="1"/>
  <c r="H141" i="1"/>
  <c r="H142" i="1"/>
  <c r="H143" i="1"/>
  <c r="H144" i="1"/>
  <c r="H145" i="1"/>
  <c r="H140" i="1"/>
  <c r="G141" i="1"/>
  <c r="G142" i="1"/>
  <c r="G143" i="1"/>
  <c r="G144" i="1"/>
  <c r="G145" i="1"/>
  <c r="G140" i="1"/>
  <c r="L123" i="1"/>
  <c r="L122" i="1"/>
  <c r="I133" i="1"/>
  <c r="H133" i="1"/>
  <c r="I123" i="1"/>
  <c r="I124" i="1"/>
  <c r="I125" i="1"/>
  <c r="I126" i="1"/>
  <c r="I127" i="1"/>
  <c r="I128" i="1"/>
  <c r="I129" i="1"/>
  <c r="I130" i="1"/>
  <c r="I131" i="1"/>
  <c r="I132" i="1"/>
  <c r="I122" i="1"/>
  <c r="H123" i="1"/>
  <c r="H124" i="1"/>
  <c r="H125" i="1"/>
  <c r="H126" i="1"/>
  <c r="H127" i="1"/>
  <c r="H128" i="1"/>
  <c r="H129" i="1"/>
  <c r="H130" i="1"/>
  <c r="H131" i="1"/>
  <c r="H132" i="1"/>
  <c r="H122" i="1"/>
  <c r="I106" i="1"/>
  <c r="I107" i="1"/>
  <c r="I108" i="1"/>
  <c r="I109" i="1"/>
  <c r="I105" i="1"/>
  <c r="H92" i="1"/>
  <c r="H93" i="1"/>
  <c r="H94" i="1"/>
  <c r="H95" i="1"/>
  <c r="H96" i="1"/>
  <c r="H97" i="1"/>
  <c r="H98" i="1"/>
  <c r="H91" i="1"/>
  <c r="G92" i="1"/>
  <c r="G93" i="1"/>
  <c r="G94" i="1"/>
  <c r="G95" i="1"/>
  <c r="G96" i="1"/>
  <c r="G97" i="1"/>
  <c r="G98" i="1"/>
  <c r="I75" i="1"/>
  <c r="I76" i="1"/>
  <c r="I77" i="1"/>
  <c r="I78" i="1"/>
  <c r="I74" i="1"/>
  <c r="I58" i="1"/>
  <c r="I59" i="1"/>
  <c r="I60" i="1"/>
  <c r="I61" i="1"/>
  <c r="I57" i="1"/>
  <c r="J43" i="1"/>
  <c r="J49" i="1"/>
  <c r="G26" i="1"/>
  <c r="G27" i="1"/>
  <c r="G28" i="1"/>
  <c r="G29" i="1"/>
  <c r="G30" i="1"/>
  <c r="G31" i="1"/>
  <c r="G32" i="1"/>
  <c r="G33" i="1"/>
  <c r="G34" i="1"/>
  <c r="G25" i="1"/>
  <c r="G91" i="1"/>
  <c r="H66" i="1"/>
  <c r="H81" i="1"/>
  <c r="I42" i="1"/>
  <c r="J42" i="1" s="1"/>
  <c r="I43" i="1"/>
  <c r="I47" i="1"/>
  <c r="J47" i="1" s="1"/>
  <c r="I41" i="1"/>
  <c r="J41" i="1" s="1"/>
  <c r="I45" i="1"/>
  <c r="J45" i="1" s="1"/>
  <c r="I46" i="1"/>
  <c r="J46" i="1" s="1"/>
  <c r="I49" i="1"/>
  <c r="I44" i="1"/>
  <c r="J44" i="1" s="1"/>
  <c r="I48" i="1"/>
  <c r="J48" i="1" s="1"/>
  <c r="I50" i="1"/>
  <c r="J50" i="1" s="1"/>
  <c r="H43" i="1"/>
  <c r="H47" i="1"/>
  <c r="H41" i="1"/>
  <c r="H45" i="1"/>
  <c r="H46" i="1"/>
  <c r="H49" i="1"/>
  <c r="H44" i="1"/>
  <c r="H48" i="1"/>
  <c r="H50" i="1"/>
  <c r="H42" i="1"/>
</calcChain>
</file>

<file path=xl/sharedStrings.xml><?xml version="1.0" encoding="utf-8"?>
<sst xmlns="http://schemas.openxmlformats.org/spreadsheetml/2006/main" count="213" uniqueCount="95">
  <si>
    <t>CountA</t>
  </si>
  <si>
    <t>Sumifs</t>
  </si>
  <si>
    <t>Averageifs</t>
  </si>
  <si>
    <t>Iferror</t>
  </si>
  <si>
    <t>Countifs</t>
  </si>
  <si>
    <t>Rank</t>
  </si>
  <si>
    <t>Sumproduct</t>
  </si>
  <si>
    <t>Mike</t>
  </si>
  <si>
    <t>Peter</t>
  </si>
  <si>
    <t>Jenny</t>
  </si>
  <si>
    <t>Peter M</t>
  </si>
  <si>
    <t>Emma</t>
  </si>
  <si>
    <t>Christine</t>
  </si>
  <si>
    <t>Frank</t>
  </si>
  <si>
    <t>Conrad</t>
  </si>
  <si>
    <t>Denise</t>
  </si>
  <si>
    <t>Hosea</t>
  </si>
  <si>
    <t>January</t>
  </si>
  <si>
    <t>March</t>
  </si>
  <si>
    <t>April</t>
  </si>
  <si>
    <t>May</t>
  </si>
  <si>
    <t>June</t>
  </si>
  <si>
    <t>December</t>
  </si>
  <si>
    <t>August</t>
  </si>
  <si>
    <t>September</t>
  </si>
  <si>
    <t>Spending</t>
  </si>
  <si>
    <t>Month</t>
  </si>
  <si>
    <t>Name</t>
  </si>
  <si>
    <t>More MUST KNOW functions</t>
  </si>
  <si>
    <t>English</t>
  </si>
  <si>
    <t>Maths</t>
  </si>
  <si>
    <t>Sience</t>
  </si>
  <si>
    <t>Average</t>
  </si>
  <si>
    <t>Total</t>
  </si>
  <si>
    <t>Sumif</t>
  </si>
  <si>
    <t>Item</t>
  </si>
  <si>
    <t>Steel</t>
  </si>
  <si>
    <t>Cobolt</t>
  </si>
  <si>
    <t>Gold</t>
  </si>
  <si>
    <t>Silver</t>
  </si>
  <si>
    <t>Aluminium</t>
  </si>
  <si>
    <t>Tonnage</t>
  </si>
  <si>
    <t>Region</t>
  </si>
  <si>
    <t>North</t>
  </si>
  <si>
    <t>West</t>
  </si>
  <si>
    <t>South</t>
  </si>
  <si>
    <t>East</t>
  </si>
  <si>
    <t>Totals</t>
  </si>
  <si>
    <t>Already learned: Concatenate, PMT, IPMT, IF, IF/AND, AutoSum, Vlookup</t>
  </si>
  <si>
    <t xml:space="preserve">January </t>
  </si>
  <si>
    <t>February</t>
  </si>
  <si>
    <t>Income</t>
  </si>
  <si>
    <t>No pay</t>
  </si>
  <si>
    <t>Off</t>
  </si>
  <si>
    <t>Total with Iferror</t>
  </si>
  <si>
    <t>Clutch</t>
  </si>
  <si>
    <t>Hub assembly</t>
  </si>
  <si>
    <t>Rack and pinion</t>
  </si>
  <si>
    <t>Sway arm</t>
  </si>
  <si>
    <t>Down pipe</t>
  </si>
  <si>
    <t>Window regulator</t>
  </si>
  <si>
    <t>Thermostat</t>
  </si>
  <si>
    <t>Water pump</t>
  </si>
  <si>
    <t>Oil filter</t>
  </si>
  <si>
    <t>Cylinder head</t>
  </si>
  <si>
    <t>Sump pan</t>
  </si>
  <si>
    <t>Cost P/I</t>
  </si>
  <si>
    <t>Total sold</t>
  </si>
  <si>
    <t>Est sold</t>
  </si>
  <si>
    <t>Total:</t>
  </si>
  <si>
    <t>Est sold:</t>
  </si>
  <si>
    <t>Total sold:</t>
  </si>
  <si>
    <t>ExcelBeginnerToAdvanced</t>
  </si>
  <si>
    <t>Find</t>
  </si>
  <si>
    <t>Course name</t>
  </si>
  <si>
    <t>Value</t>
  </si>
  <si>
    <t>A</t>
  </si>
  <si>
    <t>T</t>
  </si>
  <si>
    <t>To</t>
  </si>
  <si>
    <t>d</t>
  </si>
  <si>
    <t>dv</t>
  </si>
  <si>
    <t>Find result</t>
  </si>
  <si>
    <t>BeginnerToAdvancedExcel</t>
  </si>
  <si>
    <t>ExcelBeginnersToAdvanced</t>
  </si>
  <si>
    <t>ExcelBeginners</t>
  </si>
  <si>
    <t>BeginnersExcel</t>
  </si>
  <si>
    <t>AdvancedExcel</t>
  </si>
  <si>
    <t>With IfError</t>
  </si>
  <si>
    <t>Find with IFERROR</t>
  </si>
  <si>
    <t>Find result1</t>
  </si>
  <si>
    <t>Find result2</t>
  </si>
  <si>
    <t>Example</t>
  </si>
  <si>
    <t>Error</t>
  </si>
  <si>
    <t>Averageif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</si>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</sst>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£-809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20"/>
      <color theme="0"/>
      <name val="Agency FB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1" applyAlignment="1">
      <alignment horizontal="center"/>
    </xf>
    <xf numFmtId="0" fontId="1" fillId="6" borderId="1" xfId="5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7" borderId="0" xfId="0" applyFont="1" applyFill="1" applyAlignment="1">
      <alignment horizontal="center"/>
    </xf>
    <xf numFmtId="165" fontId="0" fillId="0" borderId="0" xfId="0" applyNumberFormat="1"/>
    <xf numFmtId="0" fontId="3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0" xfId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6" xfId="1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4" xfId="2" applyBorder="1" applyAlignment="1">
      <alignment horizontal="center"/>
    </xf>
    <xf numFmtId="0" fontId="5" fillId="5" borderId="2" xfId="4" applyFont="1" applyBorder="1" applyAlignment="1">
      <alignment horizontal="center"/>
    </xf>
    <xf numFmtId="0" fontId="5" fillId="5" borderId="3" xfId="4" applyFont="1" applyBorder="1" applyAlignment="1">
      <alignment horizontal="center"/>
    </xf>
    <xf numFmtId="0" fontId="5" fillId="5" borderId="4" xfId="4" applyFont="1" applyBorder="1" applyAlignment="1">
      <alignment horizontal="center"/>
    </xf>
    <xf numFmtId="0" fontId="4" fillId="4" borderId="0" xfId="3" applyFont="1" applyAlignment="1">
      <alignment horizontal="center"/>
    </xf>
    <xf numFmtId="0" fontId="1" fillId="6" borderId="2" xfId="5" applyBorder="1" applyAlignment="1">
      <alignment horizontal="center"/>
    </xf>
    <xf numFmtId="0" fontId="1" fillId="6" borderId="4" xfId="5" applyBorder="1" applyAlignment="1">
      <alignment horizontal="center"/>
    </xf>
  </cellXfs>
  <cellStyles count="6">
    <cellStyle name="20% - Accent6" xfId="5" builtinId="50"/>
    <cellStyle name="60% - Accent4" xfId="2" builtinId="44"/>
    <cellStyle name="Accent1" xfId="1" builtinId="29"/>
    <cellStyle name="Accent5" xfId="3" builtinId="45"/>
    <cellStyle name="Accent6" xfId="4" builtinId="49"/>
    <cellStyle name="Normal" xfId="0" builtinId="0"/>
  </cellStyles>
  <dxfs count="4">
    <dxf>
      <fill>
        <patternFill>
          <bgColor rgb="FFFF0000"/>
        </patternFill>
      </fill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7471</xdr:colOff>
      <xdr:row>25</xdr:row>
      <xdr:rowOff>156883</xdr:rowOff>
    </xdr:from>
    <xdr:to>
      <xdr:col>16</xdr:col>
      <xdr:colOff>444500</xdr:colOff>
      <xdr:row>28</xdr:row>
      <xdr:rowOff>149413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D2E0DD-3FD4-425C-BB7B-BF8031F2E339}"/>
            </a:ext>
          </a:extLst>
        </xdr:cNvPr>
        <xdr:cNvSpPr txBox="1"/>
      </xdr:nvSpPr>
      <xdr:spPr>
        <a:xfrm>
          <a:off x="7877736" y="5009030"/>
          <a:ext cx="3481293" cy="552824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bg1"/>
              </a:solidFill>
              <a:latin typeface="+mj-lt"/>
            </a:rPr>
            <a:t>"CountA" can be used to quickly</a:t>
          </a:r>
          <a:r>
            <a:rPr lang="en-US" sz="1400" b="1" baseline="0">
              <a:solidFill>
                <a:schemeClr val="bg1"/>
              </a:solidFill>
              <a:latin typeface="+mj-lt"/>
            </a:rPr>
            <a:t> find out if there is any missing pieces of data</a:t>
          </a:r>
          <a:endParaRPr lang="en-US" sz="14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11</xdr:col>
      <xdr:colOff>18864</xdr:colOff>
      <xdr:row>59</xdr:row>
      <xdr:rowOff>54909</xdr:rowOff>
    </xdr:from>
    <xdr:to>
      <xdr:col>16</xdr:col>
      <xdr:colOff>455893</xdr:colOff>
      <xdr:row>62</xdr:row>
      <xdr:rowOff>52295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24E5C6-C8E4-4EB6-8982-83168D0021B5}"/>
            </a:ext>
          </a:extLst>
        </xdr:cNvPr>
        <xdr:cNvSpPr txBox="1"/>
      </xdr:nvSpPr>
      <xdr:spPr>
        <a:xfrm>
          <a:off x="7889129" y="11257056"/>
          <a:ext cx="3481293" cy="55768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bg1"/>
              </a:solidFill>
              <a:latin typeface="+mj-lt"/>
              <a:ea typeface="+mn-ea"/>
              <a:cs typeface="+mn-cs"/>
            </a:rPr>
            <a:t>"Sumif" can be used to sum up data from specified catagories</a:t>
          </a:r>
        </a:p>
      </xdr:txBody>
    </xdr:sp>
    <xdr:clientData/>
  </xdr:twoCellAnchor>
  <xdr:twoCellAnchor>
    <xdr:from>
      <xdr:col>11</xdr:col>
      <xdr:colOff>32236</xdr:colOff>
      <xdr:row>91</xdr:row>
      <xdr:rowOff>24684</xdr:rowOff>
    </xdr:from>
    <xdr:to>
      <xdr:col>16</xdr:col>
      <xdr:colOff>471574</xdr:colOff>
      <xdr:row>94</xdr:row>
      <xdr:rowOff>41088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D2415A-B743-473F-9C3F-2ECAD8841B52}"/>
            </a:ext>
          </a:extLst>
        </xdr:cNvPr>
        <xdr:cNvSpPr txBox="1"/>
      </xdr:nvSpPr>
      <xdr:spPr>
        <a:xfrm>
          <a:off x="7902501" y="17203302"/>
          <a:ext cx="3483602" cy="576698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bg1"/>
              </a:solidFill>
              <a:latin typeface="+mj-lt"/>
              <a:ea typeface="+mn-ea"/>
              <a:cs typeface="+mn-cs"/>
            </a:rPr>
            <a:t>"Iferror" identifies errors that originate from formulas or functions and excludes them.</a:t>
          </a:r>
        </a:p>
        <a:p>
          <a:pPr marL="0" indent="0" algn="ctr"/>
          <a:endParaRPr lang="en-US" sz="1400" b="1">
            <a:solidFill>
              <a:schemeClr val="bg1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12514</xdr:colOff>
      <xdr:row>75</xdr:row>
      <xdr:rowOff>933</xdr:rowOff>
    </xdr:from>
    <xdr:to>
      <xdr:col>16</xdr:col>
      <xdr:colOff>449543</xdr:colOff>
      <xdr:row>77</xdr:row>
      <xdr:rowOff>168088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918639-E0A0-4AD0-B437-524929A96B1E}"/>
            </a:ext>
          </a:extLst>
        </xdr:cNvPr>
        <xdr:cNvSpPr txBox="1"/>
      </xdr:nvSpPr>
      <xdr:spPr>
        <a:xfrm>
          <a:off x="7882779" y="14191315"/>
          <a:ext cx="3481293" cy="540685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bg1"/>
              </a:solidFill>
              <a:latin typeface="+mj-lt"/>
              <a:ea typeface="+mn-ea"/>
              <a:cs typeface="+mn-cs"/>
            </a:rPr>
            <a:t>"Averageif" can be used to find the average of specified catagories</a:t>
          </a:r>
        </a:p>
      </xdr:txBody>
    </xdr:sp>
    <xdr:clientData/>
  </xdr:twoCellAnchor>
  <xdr:twoCellAnchor>
    <xdr:from>
      <xdr:col>11</xdr:col>
      <xdr:colOff>93009</xdr:colOff>
      <xdr:row>43</xdr:row>
      <xdr:rowOff>52854</xdr:rowOff>
    </xdr:from>
    <xdr:to>
      <xdr:col>16</xdr:col>
      <xdr:colOff>530038</xdr:colOff>
      <xdr:row>46</xdr:row>
      <xdr:rowOff>33618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ADCA61C-FADC-4333-8A04-033D37D8AF2B}"/>
            </a:ext>
          </a:extLst>
        </xdr:cNvPr>
        <xdr:cNvSpPr txBox="1"/>
      </xdr:nvSpPr>
      <xdr:spPr>
        <a:xfrm>
          <a:off x="7963274" y="8266766"/>
          <a:ext cx="3481293" cy="541058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bg1"/>
              </a:solidFill>
              <a:latin typeface="+mj-lt"/>
              <a:ea typeface="+mn-ea"/>
              <a:cs typeface="+mn-cs"/>
            </a:rPr>
            <a:t>"Rank" can be used to rank data in order of value. Not to be confused with sorting</a:t>
          </a:r>
        </a:p>
      </xdr:txBody>
    </xdr:sp>
    <xdr:clientData/>
  </xdr:twoCellAnchor>
  <xdr:twoCellAnchor>
    <xdr:from>
      <xdr:col>14</xdr:col>
      <xdr:colOff>2863</xdr:colOff>
      <xdr:row>124</xdr:row>
      <xdr:rowOff>95161</xdr:rowOff>
    </xdr:from>
    <xdr:to>
      <xdr:col>19</xdr:col>
      <xdr:colOff>442201</xdr:colOff>
      <xdr:row>129</xdr:row>
      <xdr:rowOff>186952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D6491B3-B51E-421B-8762-F64E59D37305}"/>
            </a:ext>
          </a:extLst>
        </xdr:cNvPr>
        <xdr:cNvSpPr txBox="1"/>
      </xdr:nvSpPr>
      <xdr:spPr>
        <a:xfrm>
          <a:off x="10337488" y="23504436"/>
          <a:ext cx="3487338" cy="1028416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bg1"/>
              </a:solidFill>
              <a:latin typeface="+mj-lt"/>
              <a:ea typeface="+mn-ea"/>
              <a:cs typeface="+mn-cs"/>
            </a:rPr>
            <a:t>Remember!</a:t>
          </a:r>
        </a:p>
        <a:p>
          <a:pPr marL="0" indent="0" algn="ctr"/>
          <a:r>
            <a:rPr lang="en-US" sz="1400" b="1">
              <a:solidFill>
                <a:schemeClr val="bg1"/>
              </a:solidFill>
              <a:latin typeface="+mj-lt"/>
              <a:ea typeface="+mn-ea"/>
              <a:cs typeface="+mn-cs"/>
            </a:rPr>
            <a:t>The word "product" within the Sumproduct function, refers to the "Result of multiplication"</a:t>
          </a:r>
        </a:p>
      </xdr:txBody>
    </xdr:sp>
    <xdr:clientData/>
  </xdr:twoCellAnchor>
  <xdr:twoCellAnchor>
    <xdr:from>
      <xdr:col>13</xdr:col>
      <xdr:colOff>609288</xdr:colOff>
      <xdr:row>120</xdr:row>
      <xdr:rowOff>53886</xdr:rowOff>
    </xdr:from>
    <xdr:to>
      <xdr:col>19</xdr:col>
      <xdr:colOff>439026</xdr:colOff>
      <xdr:row>123</xdr:row>
      <xdr:rowOff>47625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96ED790-06BC-4F43-839C-74417662EB84}"/>
            </a:ext>
          </a:extLst>
        </xdr:cNvPr>
        <xdr:cNvSpPr txBox="1"/>
      </xdr:nvSpPr>
      <xdr:spPr>
        <a:xfrm>
          <a:off x="10334313" y="22713861"/>
          <a:ext cx="3487338" cy="555714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bg1"/>
              </a:solidFill>
              <a:latin typeface="+mj-lt"/>
              <a:ea typeface="+mn-ea"/>
              <a:cs typeface="+mn-cs"/>
            </a:rPr>
            <a:t>"SumProduct" elimates unecessary steps that need to be taken in order to find a total.</a:t>
          </a:r>
        </a:p>
      </xdr:txBody>
    </xdr:sp>
    <xdr:clientData/>
  </xdr:twoCellAnchor>
  <xdr:twoCellAnchor>
    <xdr:from>
      <xdr:col>14</xdr:col>
      <xdr:colOff>5131</xdr:colOff>
      <xdr:row>144</xdr:row>
      <xdr:rowOff>59328</xdr:rowOff>
    </xdr:from>
    <xdr:to>
      <xdr:col>19</xdr:col>
      <xdr:colOff>444469</xdr:colOff>
      <xdr:row>147</xdr:row>
      <xdr:rowOff>40820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C0CDE3C-467F-477B-BAE1-4F6EC3B8A260}"/>
            </a:ext>
          </a:extLst>
        </xdr:cNvPr>
        <xdr:cNvSpPr txBox="1"/>
      </xdr:nvSpPr>
      <xdr:spPr>
        <a:xfrm>
          <a:off x="10328417" y="27019614"/>
          <a:ext cx="3478266" cy="539385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bg1"/>
              </a:solidFill>
              <a:latin typeface="+mj-lt"/>
              <a:ea typeface="+mn-ea"/>
              <a:cs typeface="+mn-cs"/>
            </a:rPr>
            <a:t>Use</a:t>
          </a:r>
          <a:r>
            <a:rPr lang="en-US" sz="1400" b="1" baseline="0">
              <a:solidFill>
                <a:schemeClr val="bg1"/>
              </a:solidFill>
              <a:latin typeface="+mj-lt"/>
              <a:ea typeface="+mn-ea"/>
              <a:cs typeface="+mn-cs"/>
            </a:rPr>
            <a:t> the Find function to find key pieces of data</a:t>
          </a:r>
          <a:endParaRPr lang="en-US" sz="1400" b="1">
            <a:solidFill>
              <a:schemeClr val="bg1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690715</xdr:colOff>
      <xdr:row>106</xdr:row>
      <xdr:rowOff>8409</xdr:rowOff>
    </xdr:from>
    <xdr:to>
      <xdr:col>16</xdr:col>
      <xdr:colOff>436089</xdr:colOff>
      <xdr:row>109</xdr:row>
      <xdr:rowOff>24812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81CA5A6-4A3F-47E9-A89F-F348A54630D6}"/>
            </a:ext>
          </a:extLst>
        </xdr:cNvPr>
        <xdr:cNvSpPr txBox="1"/>
      </xdr:nvSpPr>
      <xdr:spPr>
        <a:xfrm>
          <a:off x="8374215" y="19902052"/>
          <a:ext cx="3627945" cy="574296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>
              <a:solidFill>
                <a:schemeClr val="bg1"/>
              </a:solidFill>
              <a:latin typeface="+mj-lt"/>
              <a:ea typeface="+mn-ea"/>
              <a:cs typeface="+mn-cs"/>
            </a:rPr>
            <a:t>"Countif" can be used count a certain</a:t>
          </a:r>
          <a:r>
            <a:rPr lang="en-US" sz="1400" b="1" baseline="0">
              <a:solidFill>
                <a:schemeClr val="bg1"/>
              </a:solidFill>
              <a:latin typeface="+mj-lt"/>
              <a:ea typeface="+mn-ea"/>
              <a:cs typeface="+mn-cs"/>
            </a:rPr>
            <a:t> number of criteria</a:t>
          </a:r>
          <a:endParaRPr lang="en-US" sz="1400" b="1">
            <a:solidFill>
              <a:schemeClr val="bg1"/>
            </a:solidFill>
            <a:latin typeface="+mj-lt"/>
            <a:ea typeface="+mn-ea"/>
            <a:cs typeface="+mn-cs"/>
          </a:endParaRPr>
        </a:p>
        <a:p>
          <a:pPr marL="0" indent="0" algn="ctr"/>
          <a:endParaRPr lang="en-US" sz="1400" b="1">
            <a:solidFill>
              <a:schemeClr val="bg1"/>
            </a:solidFill>
            <a:latin typeface="+mj-lt"/>
            <a:ea typeface="+mn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5E7957-2AD0-4FF6-84DF-8380F6DFEB76}" name="Table3" displayName="Table3" ref="D11:D17" headerRowCount="0" totalsRowShown="0" headerRowDxfId="3" dataDxfId="2">
  <tableColumns count="1">
    <tableColumn id="1" xr3:uid="{D6883F1E-3E0E-4481-B50E-EE362A4E6A12}" name="Column1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0D4C-6940-46D0-8E4C-A8347CAC601B}">
  <dimension ref="D4:X153"/>
  <sheetViews>
    <sheetView tabSelected="1" topLeftCell="A136" zoomScaleNormal="100" workbookViewId="0">
      <selection activeCell="H148" sqref="H148:I153"/>
    </sheetView>
  </sheetViews>
  <sheetFormatPr defaultRowHeight="15" x14ac:dyDescent="0.25"/>
  <cols>
    <col min="4" max="4" width="16.7109375" customWidth="1"/>
    <col min="5" max="5" width="12.42578125" customWidth="1"/>
    <col min="6" max="6" width="13.7109375" customWidth="1"/>
    <col min="7" max="7" width="11.7109375" customWidth="1"/>
    <col min="8" max="8" width="10.42578125" customWidth="1"/>
    <col min="9" max="9" width="10" bestFit="1" customWidth="1"/>
    <col min="11" max="11" width="9.85546875" customWidth="1"/>
    <col min="12" max="12" width="10.85546875" customWidth="1"/>
  </cols>
  <sheetData>
    <row r="4" spans="4:12" ht="27" x14ac:dyDescent="0.4">
      <c r="D4" s="18" t="s">
        <v>28</v>
      </c>
      <c r="E4" s="19"/>
      <c r="F4" s="19"/>
      <c r="G4" s="19"/>
      <c r="H4" s="19"/>
      <c r="I4" s="19"/>
      <c r="J4" s="19"/>
      <c r="K4" s="19"/>
      <c r="L4" s="20"/>
    </row>
    <row r="7" spans="4:12" ht="18.2" customHeight="1" x14ac:dyDescent="0.3">
      <c r="D7" s="21" t="s">
        <v>48</v>
      </c>
      <c r="E7" s="21"/>
      <c r="F7" s="21"/>
      <c r="G7" s="21"/>
      <c r="H7" s="21"/>
      <c r="I7" s="21"/>
      <c r="J7" s="21"/>
      <c r="K7" s="21"/>
      <c r="L7" s="21"/>
    </row>
    <row r="10" spans="4:12" x14ac:dyDescent="0.25">
      <c r="D10" s="3" t="s">
        <v>0</v>
      </c>
    </row>
    <row r="11" spans="4:12" x14ac:dyDescent="0.25">
      <c r="D11" s="2" t="s">
        <v>5</v>
      </c>
    </row>
    <row r="12" spans="4:12" x14ac:dyDescent="0.25">
      <c r="D12" s="2" t="s">
        <v>1</v>
      </c>
    </row>
    <row r="13" spans="4:12" x14ac:dyDescent="0.25">
      <c r="D13" s="2" t="s">
        <v>2</v>
      </c>
    </row>
    <row r="14" spans="4:12" x14ac:dyDescent="0.25">
      <c r="D14" s="2" t="s">
        <v>3</v>
      </c>
    </row>
    <row r="15" spans="4:12" x14ac:dyDescent="0.25">
      <c r="D15" s="2" t="s">
        <v>4</v>
      </c>
    </row>
    <row r="16" spans="4:12" x14ac:dyDescent="0.25">
      <c r="D16" s="2" t="s">
        <v>6</v>
      </c>
    </row>
    <row r="17" spans="4:7" x14ac:dyDescent="0.25">
      <c r="D17" s="2" t="s">
        <v>73</v>
      </c>
    </row>
    <row r="18" spans="4:7" x14ac:dyDescent="0.25">
      <c r="D18" s="2"/>
    </row>
    <row r="19" spans="4:7" x14ac:dyDescent="0.25">
      <c r="D19" s="2"/>
    </row>
    <row r="21" spans="4:7" x14ac:dyDescent="0.25">
      <c r="D21" s="16" t="s">
        <v>0</v>
      </c>
      <c r="E21" s="17"/>
    </row>
    <row r="24" spans="4:7" x14ac:dyDescent="0.25">
      <c r="D24" s="5" t="s">
        <v>27</v>
      </c>
      <c r="E24" s="5" t="s">
        <v>25</v>
      </c>
      <c r="F24" s="5" t="s">
        <v>26</v>
      </c>
      <c r="G24" s="5" t="s">
        <v>0</v>
      </c>
    </row>
    <row r="25" spans="4:7" x14ac:dyDescent="0.25">
      <c r="D25" s="2" t="s">
        <v>7</v>
      </c>
      <c r="E25" s="4">
        <v>6548</v>
      </c>
      <c r="F25" s="1" t="s">
        <v>17</v>
      </c>
      <c r="G25" s="1">
        <f>COUNTA(E25)</f>
        <v>1</v>
      </c>
    </row>
    <row r="26" spans="4:7" x14ac:dyDescent="0.25">
      <c r="D26" s="2" t="s">
        <v>8</v>
      </c>
      <c r="E26" s="4">
        <v>651</v>
      </c>
      <c r="F26" s="1" t="s">
        <v>19</v>
      </c>
      <c r="G26" s="1">
        <f t="shared" ref="G26:G34" si="0">COUNTA(E26)</f>
        <v>1</v>
      </c>
    </row>
    <row r="27" spans="4:7" x14ac:dyDescent="0.25">
      <c r="D27" s="2" t="s">
        <v>9</v>
      </c>
      <c r="E27" s="4">
        <v>9624</v>
      </c>
      <c r="F27" s="1" t="s">
        <v>18</v>
      </c>
      <c r="G27" s="1">
        <f t="shared" si="0"/>
        <v>1</v>
      </c>
    </row>
    <row r="28" spans="4:7" x14ac:dyDescent="0.25">
      <c r="D28" s="2" t="s">
        <v>10</v>
      </c>
      <c r="E28" s="4">
        <v>654</v>
      </c>
      <c r="F28" s="1" t="s">
        <v>20</v>
      </c>
      <c r="G28" s="1">
        <f t="shared" si="0"/>
        <v>1</v>
      </c>
    </row>
    <row r="29" spans="4:7" x14ac:dyDescent="0.25">
      <c r="D29" s="2" t="s">
        <v>11</v>
      </c>
      <c r="E29" s="4"/>
      <c r="F29" s="1" t="s">
        <v>21</v>
      </c>
      <c r="G29" s="1">
        <f t="shared" si="0"/>
        <v>0</v>
      </c>
    </row>
    <row r="30" spans="4:7" x14ac:dyDescent="0.25">
      <c r="D30" s="2" t="s">
        <v>12</v>
      </c>
      <c r="E30" s="4">
        <v>4598</v>
      </c>
      <c r="F30" s="1" t="s">
        <v>17</v>
      </c>
      <c r="G30" s="1">
        <f t="shared" si="0"/>
        <v>1</v>
      </c>
    </row>
    <row r="31" spans="4:7" x14ac:dyDescent="0.25">
      <c r="D31" s="2" t="s">
        <v>13</v>
      </c>
      <c r="E31" s="4"/>
      <c r="F31" s="1" t="s">
        <v>22</v>
      </c>
      <c r="G31" s="1">
        <f t="shared" si="0"/>
        <v>0</v>
      </c>
    </row>
    <row r="32" spans="4:7" x14ac:dyDescent="0.25">
      <c r="D32" s="2" t="s">
        <v>14</v>
      </c>
      <c r="E32" s="4">
        <v>459</v>
      </c>
      <c r="F32" s="1" t="s">
        <v>23</v>
      </c>
      <c r="G32" s="1">
        <f t="shared" si="0"/>
        <v>1</v>
      </c>
    </row>
    <row r="33" spans="4:24" x14ac:dyDescent="0.25">
      <c r="D33" s="2" t="s">
        <v>15</v>
      </c>
      <c r="E33" s="4"/>
      <c r="F33" s="1" t="s">
        <v>24</v>
      </c>
      <c r="G33" s="1">
        <f t="shared" si="0"/>
        <v>0</v>
      </c>
    </row>
    <row r="34" spans="4:24" x14ac:dyDescent="0.25">
      <c r="D34" s="2" t="s">
        <v>16</v>
      </c>
      <c r="E34" s="4">
        <v>6587</v>
      </c>
      <c r="F34" s="1" t="s">
        <v>18</v>
      </c>
      <c r="G34" s="1">
        <f t="shared" si="0"/>
        <v>1</v>
      </c>
    </row>
    <row r="37" spans="4:24" x14ac:dyDescent="0.25">
      <c r="D37" s="16" t="s">
        <v>5</v>
      </c>
      <c r="E37" s="17"/>
    </row>
    <row r="40" spans="4:24" x14ac:dyDescent="0.25">
      <c r="D40" s="5" t="s">
        <v>27</v>
      </c>
      <c r="E40" s="5" t="s">
        <v>29</v>
      </c>
      <c r="F40" s="5" t="s">
        <v>30</v>
      </c>
      <c r="G40" s="5" t="s">
        <v>31</v>
      </c>
      <c r="H40" s="5" t="s">
        <v>32</v>
      </c>
      <c r="I40" s="5" t="s">
        <v>33</v>
      </c>
      <c r="J40" s="5" t="s">
        <v>5</v>
      </c>
      <c r="X40" s="1"/>
    </row>
    <row r="41" spans="4:24" x14ac:dyDescent="0.25">
      <c r="D41" s="2" t="s">
        <v>10</v>
      </c>
      <c r="E41" s="1">
        <v>98</v>
      </c>
      <c r="F41" s="1">
        <v>96</v>
      </c>
      <c r="G41" s="1">
        <v>93</v>
      </c>
      <c r="H41" s="1">
        <f>AVERAGE(E41:G41)</f>
        <v>95.666666666666671</v>
      </c>
      <c r="I41" s="1">
        <f>SUM(E41:G41)</f>
        <v>287</v>
      </c>
      <c r="J41" s="1">
        <f>RANK(I41,$I$41:$I$50)</f>
        <v>1</v>
      </c>
      <c r="X41" s="1"/>
    </row>
    <row r="42" spans="4:24" x14ac:dyDescent="0.25">
      <c r="D42" s="2" t="s">
        <v>7</v>
      </c>
      <c r="E42" s="1">
        <v>82</v>
      </c>
      <c r="F42" s="1">
        <v>91</v>
      </c>
      <c r="G42" s="1">
        <v>96</v>
      </c>
      <c r="H42" s="1">
        <f>AVERAGE(E42:G42)</f>
        <v>89.666666666666671</v>
      </c>
      <c r="I42" s="1">
        <f>SUM(E42:G42)</f>
        <v>269</v>
      </c>
      <c r="J42" s="1">
        <f>RANK(I42,$I$41:$I$50)</f>
        <v>2</v>
      </c>
      <c r="X42" s="1"/>
    </row>
    <row r="43" spans="4:24" x14ac:dyDescent="0.25">
      <c r="D43" s="2" t="s">
        <v>8</v>
      </c>
      <c r="E43" s="1">
        <v>91</v>
      </c>
      <c r="F43" s="1">
        <v>89</v>
      </c>
      <c r="G43" s="1">
        <v>86</v>
      </c>
      <c r="H43" s="1">
        <f>AVERAGE(E43:G43)</f>
        <v>88.666666666666671</v>
      </c>
      <c r="I43" s="1">
        <f>SUM(E43:G43)</f>
        <v>266</v>
      </c>
      <c r="J43" s="1">
        <f>RANK(I43,$I$41:$I$50)</f>
        <v>3</v>
      </c>
    </row>
    <row r="44" spans="4:24" x14ac:dyDescent="0.25">
      <c r="D44" s="2" t="s">
        <v>14</v>
      </c>
      <c r="E44" s="1">
        <v>85</v>
      </c>
      <c r="F44" s="1">
        <v>87</v>
      </c>
      <c r="G44" s="1">
        <v>93</v>
      </c>
      <c r="H44" s="1">
        <f>AVERAGE(E44:G44)</f>
        <v>88.333333333333329</v>
      </c>
      <c r="I44" s="1">
        <f>SUM(E44:G44)</f>
        <v>265</v>
      </c>
      <c r="J44" s="1">
        <f>RANK(I44,$I$41:$I$50)</f>
        <v>4</v>
      </c>
    </row>
    <row r="45" spans="4:24" x14ac:dyDescent="0.25">
      <c r="D45" s="2" t="s">
        <v>11</v>
      </c>
      <c r="E45" s="1">
        <v>73</v>
      </c>
      <c r="F45" s="1">
        <v>92</v>
      </c>
      <c r="G45" s="1">
        <v>95</v>
      </c>
      <c r="H45" s="1">
        <f>AVERAGE(E45:G45)</f>
        <v>86.666666666666671</v>
      </c>
      <c r="I45" s="1">
        <f>SUM(E45:G45)</f>
        <v>260</v>
      </c>
      <c r="J45" s="1">
        <f>RANK(I45,$I$41:$I$50)</f>
        <v>5</v>
      </c>
    </row>
    <row r="46" spans="4:24" x14ac:dyDescent="0.25">
      <c r="D46" s="2" t="s">
        <v>12</v>
      </c>
      <c r="E46" s="1">
        <v>94</v>
      </c>
      <c r="F46" s="1">
        <v>81</v>
      </c>
      <c r="G46" s="1">
        <v>84</v>
      </c>
      <c r="H46" s="1">
        <f>AVERAGE(E46:G46)</f>
        <v>86.333333333333329</v>
      </c>
      <c r="I46" s="1">
        <f>SUM(E46:G46)</f>
        <v>259</v>
      </c>
      <c r="J46" s="1">
        <f>RANK(I46,$I$41:$I$50)</f>
        <v>6</v>
      </c>
    </row>
    <row r="47" spans="4:24" x14ac:dyDescent="0.25">
      <c r="D47" s="2" t="s">
        <v>9</v>
      </c>
      <c r="E47" s="1">
        <v>81</v>
      </c>
      <c r="F47" s="1">
        <v>94</v>
      </c>
      <c r="G47" s="1">
        <v>78</v>
      </c>
      <c r="H47" s="1">
        <f>AVERAGE(E47:G47)</f>
        <v>84.333333333333329</v>
      </c>
      <c r="I47" s="1">
        <f>SUM(E47:G47)</f>
        <v>253</v>
      </c>
      <c r="J47" s="1">
        <f>RANK(I47,$I$41:$I$50)</f>
        <v>7</v>
      </c>
    </row>
    <row r="48" spans="4:24" x14ac:dyDescent="0.25">
      <c r="D48" s="2" t="s">
        <v>15</v>
      </c>
      <c r="E48" s="1">
        <v>73</v>
      </c>
      <c r="F48" s="1">
        <v>95</v>
      </c>
      <c r="G48" s="1">
        <v>85</v>
      </c>
      <c r="H48" s="1">
        <f>AVERAGE(E48:G48)</f>
        <v>84.333333333333329</v>
      </c>
      <c r="I48" s="1">
        <f>SUM(E48:G48)</f>
        <v>253</v>
      </c>
      <c r="J48" s="1">
        <f>RANK(I48,$I$41:$I$50)</f>
        <v>7</v>
      </c>
    </row>
    <row r="49" spans="4:19" x14ac:dyDescent="0.25">
      <c r="D49" s="2" t="s">
        <v>13</v>
      </c>
      <c r="E49" s="1">
        <v>86</v>
      </c>
      <c r="F49" s="1">
        <v>86</v>
      </c>
      <c r="G49" s="1">
        <v>79</v>
      </c>
      <c r="H49" s="1">
        <f>AVERAGE(E49:G49)</f>
        <v>83.666666666666671</v>
      </c>
      <c r="I49" s="1">
        <f>SUM(E49:G49)</f>
        <v>251</v>
      </c>
      <c r="J49" s="1">
        <f>RANK(I49,$I$41:$I$50)</f>
        <v>9</v>
      </c>
    </row>
    <row r="50" spans="4:19" x14ac:dyDescent="0.25">
      <c r="D50" s="2" t="s">
        <v>16</v>
      </c>
      <c r="E50" s="1">
        <v>68</v>
      </c>
      <c r="F50" s="1">
        <v>73</v>
      </c>
      <c r="G50" s="1">
        <v>95</v>
      </c>
      <c r="H50" s="1">
        <f>AVERAGE(E50:G50)</f>
        <v>78.666666666666671</v>
      </c>
      <c r="I50" s="1">
        <f>SUM(E50:G50)</f>
        <v>236</v>
      </c>
      <c r="J50" s="1">
        <f>RANK(I50,$I$41:$I$50)</f>
        <v>10</v>
      </c>
    </row>
    <row r="51" spans="4:19" x14ac:dyDescent="0.25">
      <c r="G51" s="1"/>
      <c r="H51" s="1"/>
      <c r="I51" s="1"/>
      <c r="J51" s="1"/>
    </row>
    <row r="52" spans="4:19" x14ac:dyDescent="0.25">
      <c r="G52" s="1"/>
      <c r="H52" s="1"/>
      <c r="I52" s="1"/>
      <c r="J52" s="1"/>
    </row>
    <row r="53" spans="4:19" x14ac:dyDescent="0.25">
      <c r="D53" s="16" t="s">
        <v>34</v>
      </c>
      <c r="E53" s="17"/>
    </row>
    <row r="54" spans="4:19" x14ac:dyDescent="0.25">
      <c r="M54" s="2"/>
      <c r="N54" s="1"/>
      <c r="O54" s="1"/>
      <c r="P54" s="1"/>
      <c r="Q54" s="1"/>
      <c r="R54" s="1"/>
      <c r="S54" s="1"/>
    </row>
    <row r="55" spans="4:19" x14ac:dyDescent="0.25">
      <c r="M55" s="2"/>
      <c r="N55" s="1"/>
      <c r="O55" s="1"/>
      <c r="P55" s="1"/>
      <c r="Q55" s="1"/>
      <c r="R55" s="1"/>
      <c r="S55" s="1"/>
    </row>
    <row r="56" spans="4:19" x14ac:dyDescent="0.25">
      <c r="D56" s="5" t="s">
        <v>35</v>
      </c>
      <c r="E56" s="5" t="s">
        <v>42</v>
      </c>
      <c r="F56" s="5" t="s">
        <v>41</v>
      </c>
      <c r="H56" s="5" t="s">
        <v>35</v>
      </c>
      <c r="I56" s="5" t="s">
        <v>47</v>
      </c>
      <c r="M56" s="2"/>
      <c r="N56" s="1"/>
      <c r="O56" s="1"/>
      <c r="P56" s="1"/>
      <c r="Q56" s="1"/>
      <c r="R56" s="1"/>
      <c r="S56" s="1"/>
    </row>
    <row r="57" spans="4:19" x14ac:dyDescent="0.25">
      <c r="D57" s="1" t="s">
        <v>36</v>
      </c>
      <c r="E57" s="1" t="s">
        <v>43</v>
      </c>
      <c r="F57" s="1">
        <v>527</v>
      </c>
      <c r="H57" s="1" t="s">
        <v>36</v>
      </c>
      <c r="I57" s="1">
        <f>SUMIF($D$57:$D$67,H57,$F$57:$F$67)</f>
        <v>1308</v>
      </c>
      <c r="M57" s="2"/>
      <c r="N57" s="1"/>
      <c r="O57" s="1"/>
      <c r="P57" s="1"/>
      <c r="Q57" s="1"/>
      <c r="R57" s="1"/>
      <c r="S57" s="1"/>
    </row>
    <row r="58" spans="4:19" x14ac:dyDescent="0.25">
      <c r="D58" s="1" t="s">
        <v>37</v>
      </c>
      <c r="E58" s="1" t="s">
        <v>44</v>
      </c>
      <c r="F58" s="1">
        <v>452</v>
      </c>
      <c r="H58" s="1" t="s">
        <v>37</v>
      </c>
      <c r="I58" s="1">
        <f t="shared" ref="I58:I61" si="1">SUMIF($D$57:$D$67,H58,$F$57:$F$67)</f>
        <v>973</v>
      </c>
      <c r="M58" s="2"/>
      <c r="N58" s="1"/>
      <c r="O58" s="1"/>
      <c r="P58" s="1"/>
      <c r="Q58" s="1"/>
      <c r="R58" s="1"/>
      <c r="S58" s="1"/>
    </row>
    <row r="59" spans="4:19" x14ac:dyDescent="0.25">
      <c r="D59" s="1" t="s">
        <v>38</v>
      </c>
      <c r="E59" s="1" t="s">
        <v>44</v>
      </c>
      <c r="F59" s="1">
        <v>1.1000000000000001</v>
      </c>
      <c r="H59" s="1" t="s">
        <v>38</v>
      </c>
      <c r="I59" s="1">
        <f t="shared" si="1"/>
        <v>2.8</v>
      </c>
      <c r="M59" s="2"/>
      <c r="N59" s="1"/>
      <c r="O59" s="1"/>
      <c r="P59" s="1"/>
      <c r="Q59" s="1"/>
      <c r="R59" s="1"/>
      <c r="S59" s="1"/>
    </row>
    <row r="60" spans="4:19" x14ac:dyDescent="0.25">
      <c r="D60" s="1" t="s">
        <v>40</v>
      </c>
      <c r="E60" s="1" t="s">
        <v>45</v>
      </c>
      <c r="F60" s="1">
        <v>253</v>
      </c>
      <c r="H60" s="1" t="s">
        <v>40</v>
      </c>
      <c r="I60" s="1">
        <f t="shared" si="1"/>
        <v>467</v>
      </c>
      <c r="M60" s="2"/>
      <c r="N60" s="1"/>
      <c r="O60" s="1"/>
      <c r="P60" s="1"/>
      <c r="Q60" s="1"/>
      <c r="R60" s="1"/>
      <c r="S60" s="1"/>
    </row>
    <row r="61" spans="4:19" x14ac:dyDescent="0.25">
      <c r="D61" s="1" t="s">
        <v>40</v>
      </c>
      <c r="E61" s="1" t="s">
        <v>46</v>
      </c>
      <c r="F61" s="1">
        <v>214</v>
      </c>
      <c r="H61" s="1" t="s">
        <v>39</v>
      </c>
      <c r="I61" s="1">
        <f t="shared" si="1"/>
        <v>7.1</v>
      </c>
      <c r="M61" s="2"/>
      <c r="N61" s="1"/>
      <c r="O61" s="1"/>
      <c r="P61" s="1"/>
      <c r="Q61" s="1"/>
      <c r="R61" s="1"/>
      <c r="S61" s="1"/>
    </row>
    <row r="62" spans="4:19" x14ac:dyDescent="0.25">
      <c r="D62" s="1" t="s">
        <v>37</v>
      </c>
      <c r="E62" s="1" t="s">
        <v>45</v>
      </c>
      <c r="F62" s="1">
        <v>521</v>
      </c>
      <c r="H62" s="1"/>
      <c r="I62" s="1"/>
      <c r="M62" s="2"/>
      <c r="N62" s="1"/>
      <c r="O62" s="1"/>
      <c r="P62" s="1"/>
      <c r="Q62" s="1"/>
      <c r="R62" s="1"/>
      <c r="S62" s="1"/>
    </row>
    <row r="63" spans="4:19" x14ac:dyDescent="0.25">
      <c r="D63" s="1" t="s">
        <v>39</v>
      </c>
      <c r="E63" s="1" t="s">
        <v>44</v>
      </c>
      <c r="F63" s="1">
        <v>2.2999999999999998</v>
      </c>
      <c r="H63" s="1"/>
      <c r="I63" s="1"/>
      <c r="M63" s="2"/>
      <c r="N63" s="1"/>
      <c r="O63" s="1"/>
      <c r="P63" s="1"/>
      <c r="Q63" s="1"/>
      <c r="R63" s="1"/>
      <c r="S63" s="1"/>
    </row>
    <row r="64" spans="4:19" x14ac:dyDescent="0.25">
      <c r="D64" s="1" t="s">
        <v>36</v>
      </c>
      <c r="E64" s="1" t="s">
        <v>46</v>
      </c>
      <c r="F64" s="1">
        <v>416</v>
      </c>
      <c r="G64" s="1"/>
      <c r="H64" s="1"/>
      <c r="I64" s="1"/>
    </row>
    <row r="65" spans="4:9" x14ac:dyDescent="0.25">
      <c r="D65" s="1" t="s">
        <v>39</v>
      </c>
      <c r="E65" s="1" t="s">
        <v>46</v>
      </c>
      <c r="F65" s="1">
        <v>4.8</v>
      </c>
      <c r="G65" s="1"/>
      <c r="I65" s="1"/>
    </row>
    <row r="66" spans="4:9" x14ac:dyDescent="0.25">
      <c r="D66" s="1" t="s">
        <v>38</v>
      </c>
      <c r="E66" s="1" t="s">
        <v>45</v>
      </c>
      <c r="F66" s="1">
        <v>1.7</v>
      </c>
      <c r="G66" s="1"/>
      <c r="H66" s="1">
        <f>SUM(F57,F64,F67)</f>
        <v>1308</v>
      </c>
      <c r="I66" s="1"/>
    </row>
    <row r="67" spans="4:9" x14ac:dyDescent="0.25">
      <c r="D67" s="1" t="s">
        <v>36</v>
      </c>
      <c r="E67" s="1" t="s">
        <v>45</v>
      </c>
      <c r="F67" s="1">
        <v>365</v>
      </c>
    </row>
    <row r="70" spans="4:9" x14ac:dyDescent="0.25">
      <c r="D70" s="16" t="s">
        <v>93</v>
      </c>
      <c r="E70" s="17"/>
    </row>
    <row r="73" spans="4:9" x14ac:dyDescent="0.25">
      <c r="D73" s="5" t="s">
        <v>35</v>
      </c>
      <c r="E73" s="5" t="s">
        <v>42</v>
      </c>
      <c r="F73" s="5" t="s">
        <v>41</v>
      </c>
      <c r="H73" s="5" t="s">
        <v>35</v>
      </c>
      <c r="I73" s="5" t="s">
        <v>47</v>
      </c>
    </row>
    <row r="74" spans="4:9" x14ac:dyDescent="0.25">
      <c r="D74" s="1" t="s">
        <v>36</v>
      </c>
      <c r="E74" s="1" t="s">
        <v>43</v>
      </c>
      <c r="F74" s="1">
        <v>527</v>
      </c>
      <c r="H74" s="1" t="s">
        <v>36</v>
      </c>
      <c r="I74" s="1">
        <f>AVERAGEIF($D$74:$D$84,H74,$F$74:$F$84)</f>
        <v>436</v>
      </c>
    </row>
    <row r="75" spans="4:9" x14ac:dyDescent="0.25">
      <c r="D75" s="1" t="s">
        <v>37</v>
      </c>
      <c r="E75" s="1" t="s">
        <v>44</v>
      </c>
      <c r="F75" s="1">
        <v>452</v>
      </c>
      <c r="H75" s="1" t="s">
        <v>37</v>
      </c>
      <c r="I75" s="1">
        <f t="shared" ref="I75:I78" si="2">AVERAGEIF($D$74:$D$84,H75,$F$74:$F$84)</f>
        <v>486.5</v>
      </c>
    </row>
    <row r="76" spans="4:9" x14ac:dyDescent="0.25">
      <c r="D76" s="1" t="s">
        <v>38</v>
      </c>
      <c r="E76" s="1" t="s">
        <v>44</v>
      </c>
      <c r="F76" s="1">
        <v>1.1000000000000001</v>
      </c>
      <c r="H76" s="1" t="s">
        <v>38</v>
      </c>
      <c r="I76" s="1">
        <f t="shared" si="2"/>
        <v>1.4</v>
      </c>
    </row>
    <row r="77" spans="4:9" x14ac:dyDescent="0.25">
      <c r="D77" s="1" t="s">
        <v>40</v>
      </c>
      <c r="E77" s="1" t="s">
        <v>45</v>
      </c>
      <c r="F77" s="1">
        <v>253</v>
      </c>
      <c r="H77" s="1" t="s">
        <v>40</v>
      </c>
      <c r="I77" s="1">
        <f t="shared" si="2"/>
        <v>233.5</v>
      </c>
    </row>
    <row r="78" spans="4:9" x14ac:dyDescent="0.25">
      <c r="D78" s="1" t="s">
        <v>40</v>
      </c>
      <c r="E78" s="1" t="s">
        <v>46</v>
      </c>
      <c r="F78" s="1">
        <v>214</v>
      </c>
      <c r="H78" s="1" t="s">
        <v>39</v>
      </c>
      <c r="I78" s="1">
        <f t="shared" si="2"/>
        <v>3.55</v>
      </c>
    </row>
    <row r="79" spans="4:9" x14ac:dyDescent="0.25">
      <c r="D79" s="1" t="s">
        <v>37</v>
      </c>
      <c r="E79" s="1" t="s">
        <v>45</v>
      </c>
      <c r="F79" s="1">
        <v>521</v>
      </c>
      <c r="H79" s="1"/>
      <c r="I79" s="1"/>
    </row>
    <row r="80" spans="4:9" x14ac:dyDescent="0.25">
      <c r="D80" s="1" t="s">
        <v>39</v>
      </c>
      <c r="E80" s="1" t="s">
        <v>44</v>
      </c>
      <c r="F80" s="1">
        <v>2.2999999999999998</v>
      </c>
      <c r="H80" s="1"/>
      <c r="I80" s="1"/>
    </row>
    <row r="81" spans="4:9" x14ac:dyDescent="0.25">
      <c r="D81" s="1" t="s">
        <v>36</v>
      </c>
      <c r="E81" s="1" t="s">
        <v>46</v>
      </c>
      <c r="F81" s="1">
        <v>416</v>
      </c>
      <c r="G81" s="1"/>
      <c r="H81" s="1">
        <f>AVERAGE(F74,F81,F84)</f>
        <v>436</v>
      </c>
      <c r="I81" s="1"/>
    </row>
    <row r="82" spans="4:9" x14ac:dyDescent="0.25">
      <c r="D82" s="1" t="s">
        <v>39</v>
      </c>
      <c r="E82" s="1" t="s">
        <v>46</v>
      </c>
      <c r="F82" s="1">
        <v>4.8</v>
      </c>
      <c r="G82" s="1"/>
      <c r="I82" s="1"/>
    </row>
    <row r="83" spans="4:9" x14ac:dyDescent="0.25">
      <c r="D83" s="1" t="s">
        <v>38</v>
      </c>
      <c r="E83" s="1" t="s">
        <v>45</v>
      </c>
      <c r="F83" s="1">
        <v>1.7</v>
      </c>
      <c r="G83" s="1"/>
      <c r="I83" s="1"/>
    </row>
    <row r="84" spans="4:9" x14ac:dyDescent="0.25">
      <c r="D84" s="1" t="s">
        <v>36</v>
      </c>
      <c r="E84" s="1" t="s">
        <v>45</v>
      </c>
      <c r="F84" s="1">
        <v>365</v>
      </c>
    </row>
    <row r="87" spans="4:9" x14ac:dyDescent="0.25">
      <c r="D87" s="16" t="s">
        <v>3</v>
      </c>
      <c r="E87" s="17"/>
    </row>
    <row r="89" spans="4:9" x14ac:dyDescent="0.25">
      <c r="D89" s="15" t="s">
        <v>51</v>
      </c>
      <c r="E89" s="15"/>
      <c r="F89" s="15"/>
      <c r="G89" s="15"/>
      <c r="H89" s="15"/>
      <c r="I89" s="15"/>
    </row>
    <row r="90" spans="4:9" x14ac:dyDescent="0.25">
      <c r="D90" s="6" t="s">
        <v>49</v>
      </c>
      <c r="E90" s="6" t="s">
        <v>50</v>
      </c>
      <c r="F90" s="6" t="s">
        <v>18</v>
      </c>
      <c r="G90" s="6" t="s">
        <v>33</v>
      </c>
      <c r="H90" s="22" t="s">
        <v>54</v>
      </c>
      <c r="I90" s="23"/>
    </row>
    <row r="91" spans="4:9" x14ac:dyDescent="0.25">
      <c r="D91" s="4">
        <v>542</v>
      </c>
      <c r="E91" s="4">
        <v>1263</v>
      </c>
      <c r="F91" s="4">
        <v>652</v>
      </c>
      <c r="G91" s="4">
        <f>D91+E91+F91</f>
        <v>2457</v>
      </c>
      <c r="H91" s="14">
        <f>IFERROR(G91,"Error!")</f>
        <v>2457</v>
      </c>
      <c r="I91" s="14"/>
    </row>
    <row r="92" spans="4:9" x14ac:dyDescent="0.25">
      <c r="D92" s="4">
        <v>649</v>
      </c>
      <c r="E92" s="4">
        <v>1202</v>
      </c>
      <c r="F92" s="4">
        <v>683</v>
      </c>
      <c r="G92" s="4">
        <f t="shared" ref="G92:G98" si="3">D92+E92+F92</f>
        <v>2534</v>
      </c>
      <c r="H92" s="14">
        <f t="shared" ref="H92:H98" si="4">IFERROR(G92,"Error!")</f>
        <v>2534</v>
      </c>
      <c r="I92" s="14"/>
    </row>
    <row r="93" spans="4:9" x14ac:dyDescent="0.25">
      <c r="D93" s="4">
        <v>321</v>
      </c>
      <c r="E93" s="4">
        <v>1035</v>
      </c>
      <c r="F93" s="4">
        <v>792</v>
      </c>
      <c r="G93" s="4">
        <f t="shared" si="3"/>
        <v>2148</v>
      </c>
      <c r="H93" s="14">
        <f t="shared" si="4"/>
        <v>2148</v>
      </c>
      <c r="I93" s="14"/>
    </row>
    <row r="94" spans="4:9" x14ac:dyDescent="0.25">
      <c r="D94" s="4">
        <v>154</v>
      </c>
      <c r="E94" s="4">
        <v>654</v>
      </c>
      <c r="F94" s="4">
        <v>375</v>
      </c>
      <c r="G94" s="4">
        <f t="shared" si="3"/>
        <v>1183</v>
      </c>
      <c r="H94" s="14">
        <f t="shared" si="4"/>
        <v>1183</v>
      </c>
      <c r="I94" s="14"/>
    </row>
    <row r="95" spans="4:9" x14ac:dyDescent="0.25">
      <c r="D95" s="4">
        <v>695</v>
      </c>
      <c r="E95" s="4">
        <v>945</v>
      </c>
      <c r="F95" s="4" t="s">
        <v>53</v>
      </c>
      <c r="G95" s="4" t="e">
        <f t="shared" si="3"/>
        <v>#VALUE!</v>
      </c>
      <c r="H95" s="14" t="str">
        <f t="shared" si="4"/>
        <v>Error!</v>
      </c>
      <c r="I95" s="14"/>
    </row>
    <row r="96" spans="4:9" x14ac:dyDescent="0.25">
      <c r="D96" s="4">
        <v>618</v>
      </c>
      <c r="E96" s="4">
        <v>862</v>
      </c>
      <c r="F96" s="4">
        <v>476</v>
      </c>
      <c r="G96" s="4">
        <f t="shared" si="3"/>
        <v>1956</v>
      </c>
      <c r="H96" s="14">
        <f t="shared" si="4"/>
        <v>1956</v>
      </c>
      <c r="I96" s="14"/>
    </row>
    <row r="97" spans="4:9" x14ac:dyDescent="0.25">
      <c r="D97" s="4" t="s">
        <v>52</v>
      </c>
      <c r="E97" s="4">
        <v>625</v>
      </c>
      <c r="F97" s="4">
        <v>498</v>
      </c>
      <c r="G97" s="4" t="e">
        <f t="shared" si="3"/>
        <v>#VALUE!</v>
      </c>
      <c r="H97" s="14" t="str">
        <f t="shared" si="4"/>
        <v>Error!</v>
      </c>
      <c r="I97" s="14"/>
    </row>
    <row r="98" spans="4:9" x14ac:dyDescent="0.25">
      <c r="D98" s="4">
        <v>935</v>
      </c>
      <c r="E98" s="4">
        <v>453</v>
      </c>
      <c r="F98" s="4">
        <v>831</v>
      </c>
      <c r="G98" s="4">
        <f t="shared" si="3"/>
        <v>2219</v>
      </c>
      <c r="H98" s="14">
        <f t="shared" si="4"/>
        <v>2219</v>
      </c>
      <c r="I98" s="14"/>
    </row>
    <row r="101" spans="4:9" x14ac:dyDescent="0.25">
      <c r="D101" s="16" t="s">
        <v>94</v>
      </c>
      <c r="E101" s="17"/>
    </row>
    <row r="104" spans="4:9" x14ac:dyDescent="0.25">
      <c r="D104" s="5" t="s">
        <v>35</v>
      </c>
      <c r="E104" s="5" t="s">
        <v>42</v>
      </c>
      <c r="F104" s="5" t="s">
        <v>41</v>
      </c>
      <c r="H104" s="5" t="s">
        <v>35</v>
      </c>
      <c r="I104" s="5" t="s">
        <v>47</v>
      </c>
    </row>
    <row r="105" spans="4:9" x14ac:dyDescent="0.25">
      <c r="D105" s="1" t="s">
        <v>36</v>
      </c>
      <c r="E105" s="1" t="s">
        <v>43</v>
      </c>
      <c r="F105" s="1">
        <v>527</v>
      </c>
      <c r="H105" s="1" t="s">
        <v>36</v>
      </c>
      <c r="I105" s="1">
        <f>COUNTIF($D$105:$D$115,H105)</f>
        <v>3</v>
      </c>
    </row>
    <row r="106" spans="4:9" x14ac:dyDescent="0.25">
      <c r="D106" s="1" t="s">
        <v>37</v>
      </c>
      <c r="E106" s="1" t="s">
        <v>44</v>
      </c>
      <c r="F106" s="1">
        <v>452</v>
      </c>
      <c r="H106" s="1" t="s">
        <v>37</v>
      </c>
      <c r="I106" s="1">
        <f t="shared" ref="I106:I109" si="5">COUNTIF($D$105:$D$115,H106)</f>
        <v>2</v>
      </c>
    </row>
    <row r="107" spans="4:9" x14ac:dyDescent="0.25">
      <c r="D107" s="1" t="s">
        <v>38</v>
      </c>
      <c r="E107" s="1" t="s">
        <v>44</v>
      </c>
      <c r="F107" s="1">
        <v>1.1000000000000001</v>
      </c>
      <c r="H107" s="1" t="s">
        <v>38</v>
      </c>
      <c r="I107" s="1">
        <f t="shared" si="5"/>
        <v>2</v>
      </c>
    </row>
    <row r="108" spans="4:9" x14ac:dyDescent="0.25">
      <c r="D108" s="1" t="s">
        <v>40</v>
      </c>
      <c r="E108" s="1" t="s">
        <v>45</v>
      </c>
      <c r="F108" s="1">
        <v>253</v>
      </c>
      <c r="H108" s="1" t="s">
        <v>40</v>
      </c>
      <c r="I108" s="1">
        <f t="shared" si="5"/>
        <v>2</v>
      </c>
    </row>
    <row r="109" spans="4:9" x14ac:dyDescent="0.25">
      <c r="D109" s="1" t="s">
        <v>40</v>
      </c>
      <c r="E109" s="1" t="s">
        <v>46</v>
      </c>
      <c r="F109" s="1">
        <v>214</v>
      </c>
      <c r="H109" s="1" t="s">
        <v>39</v>
      </c>
      <c r="I109" s="1">
        <f t="shared" si="5"/>
        <v>2</v>
      </c>
    </row>
    <row r="110" spans="4:9" x14ac:dyDescent="0.25">
      <c r="D110" s="1" t="s">
        <v>37</v>
      </c>
      <c r="E110" s="1" t="s">
        <v>45</v>
      </c>
      <c r="F110" s="1">
        <v>521</v>
      </c>
      <c r="H110" s="1"/>
      <c r="I110" s="1"/>
    </row>
    <row r="111" spans="4:9" x14ac:dyDescent="0.25">
      <c r="D111" s="1" t="s">
        <v>39</v>
      </c>
      <c r="E111" s="1" t="s">
        <v>44</v>
      </c>
      <c r="F111" s="1">
        <v>2.2999999999999998</v>
      </c>
      <c r="H111" s="1"/>
      <c r="I111" s="1"/>
    </row>
    <row r="112" spans="4:9" x14ac:dyDescent="0.25">
      <c r="D112" s="1" t="s">
        <v>36</v>
      </c>
      <c r="E112" s="1" t="s">
        <v>46</v>
      </c>
      <c r="F112" s="1">
        <v>416</v>
      </c>
      <c r="G112" s="1"/>
      <c r="H112" s="1"/>
      <c r="I112" s="1"/>
    </row>
    <row r="113" spans="4:12" x14ac:dyDescent="0.25">
      <c r="D113" s="1" t="s">
        <v>39</v>
      </c>
      <c r="E113" s="1" t="s">
        <v>46</v>
      </c>
      <c r="F113" s="1">
        <v>4.8</v>
      </c>
      <c r="G113" s="1"/>
      <c r="I113" s="1"/>
    </row>
    <row r="114" spans="4:12" x14ac:dyDescent="0.25">
      <c r="D114" s="1" t="s">
        <v>38</v>
      </c>
      <c r="E114" s="1" t="s">
        <v>45</v>
      </c>
      <c r="F114" s="1">
        <v>1.7</v>
      </c>
      <c r="G114" s="1"/>
      <c r="I114" s="1"/>
    </row>
    <row r="115" spans="4:12" x14ac:dyDescent="0.25">
      <c r="D115" s="1" t="s">
        <v>36</v>
      </c>
      <c r="E115" s="1" t="s">
        <v>45</v>
      </c>
      <c r="F115" s="1">
        <v>365</v>
      </c>
    </row>
    <row r="118" spans="4:12" x14ac:dyDescent="0.25">
      <c r="D118" s="16" t="s">
        <v>6</v>
      </c>
      <c r="E118" s="17"/>
    </row>
    <row r="121" spans="4:12" x14ac:dyDescent="0.25">
      <c r="D121" s="5" t="s">
        <v>35</v>
      </c>
      <c r="E121" s="5" t="s">
        <v>66</v>
      </c>
      <c r="F121" s="5" t="s">
        <v>68</v>
      </c>
      <c r="G121" s="5" t="s">
        <v>67</v>
      </c>
      <c r="H121" s="5" t="s">
        <v>68</v>
      </c>
      <c r="I121" s="5" t="s">
        <v>67</v>
      </c>
    </row>
    <row r="122" spans="4:12" x14ac:dyDescent="0.25">
      <c r="D122" s="1" t="s">
        <v>55</v>
      </c>
      <c r="E122" s="7">
        <v>79</v>
      </c>
      <c r="F122" s="1">
        <v>27</v>
      </c>
      <c r="G122" s="1">
        <v>29</v>
      </c>
      <c r="H122" s="7">
        <f>E122*F122</f>
        <v>2133</v>
      </c>
      <c r="I122" s="7">
        <f>E122*G122</f>
        <v>2291</v>
      </c>
      <c r="K122" s="8" t="s">
        <v>70</v>
      </c>
      <c r="L122" s="9">
        <f>SUMPRODUCT(E122:E132,F122:F132)</f>
        <v>25735</v>
      </c>
    </row>
    <row r="123" spans="4:12" x14ac:dyDescent="0.25">
      <c r="D123" s="1" t="s">
        <v>56</v>
      </c>
      <c r="E123" s="7">
        <v>85</v>
      </c>
      <c r="F123" s="1">
        <v>52</v>
      </c>
      <c r="G123" s="1">
        <v>48</v>
      </c>
      <c r="H123" s="7">
        <f t="shared" ref="H123:H133" si="6">E123*F123</f>
        <v>4420</v>
      </c>
      <c r="I123" s="7">
        <f t="shared" ref="I123:I133" si="7">E123*G123</f>
        <v>4080</v>
      </c>
      <c r="K123" s="8" t="s">
        <v>71</v>
      </c>
      <c r="L123" s="9">
        <f>SUMPRODUCT(E122:E132,G122:G132)</f>
        <v>25871</v>
      </c>
    </row>
    <row r="124" spans="4:12" x14ac:dyDescent="0.25">
      <c r="D124" s="1" t="s">
        <v>57</v>
      </c>
      <c r="E124" s="7">
        <v>190</v>
      </c>
      <c r="F124" s="1">
        <v>11</v>
      </c>
      <c r="G124" s="1">
        <v>16</v>
      </c>
      <c r="H124" s="7">
        <f t="shared" si="6"/>
        <v>2090</v>
      </c>
      <c r="I124" s="7">
        <f t="shared" si="7"/>
        <v>3040</v>
      </c>
    </row>
    <row r="125" spans="4:12" x14ac:dyDescent="0.25">
      <c r="D125" s="1" t="s">
        <v>58</v>
      </c>
      <c r="E125" s="7">
        <v>30</v>
      </c>
      <c r="F125" s="1">
        <v>25</v>
      </c>
      <c r="G125" s="1">
        <v>21</v>
      </c>
      <c r="H125" s="7">
        <f t="shared" si="6"/>
        <v>750</v>
      </c>
      <c r="I125" s="7">
        <f t="shared" si="7"/>
        <v>630</v>
      </c>
    </row>
    <row r="126" spans="4:12" x14ac:dyDescent="0.25">
      <c r="D126" s="1" t="s">
        <v>59</v>
      </c>
      <c r="E126" s="7">
        <v>45</v>
      </c>
      <c r="F126" s="1">
        <v>21</v>
      </c>
      <c r="G126" s="1">
        <v>26</v>
      </c>
      <c r="H126" s="7">
        <f t="shared" si="6"/>
        <v>945</v>
      </c>
      <c r="I126" s="7">
        <f t="shared" si="7"/>
        <v>1170</v>
      </c>
    </row>
    <row r="127" spans="4:12" x14ac:dyDescent="0.25">
      <c r="D127" s="1" t="s">
        <v>60</v>
      </c>
      <c r="E127" s="7">
        <v>95</v>
      </c>
      <c r="F127" s="1">
        <v>52</v>
      </c>
      <c r="G127" s="1">
        <v>53</v>
      </c>
      <c r="H127" s="7">
        <f t="shared" si="6"/>
        <v>4940</v>
      </c>
      <c r="I127" s="7">
        <f t="shared" si="7"/>
        <v>5035</v>
      </c>
    </row>
    <row r="128" spans="4:12" x14ac:dyDescent="0.25">
      <c r="D128" s="1" t="s">
        <v>61</v>
      </c>
      <c r="E128" s="7">
        <v>43</v>
      </c>
      <c r="F128" s="1">
        <v>23</v>
      </c>
      <c r="G128" s="1">
        <v>24</v>
      </c>
      <c r="H128" s="7">
        <f t="shared" si="6"/>
        <v>989</v>
      </c>
      <c r="I128" s="7">
        <f t="shared" si="7"/>
        <v>1032</v>
      </c>
      <c r="L128" s="9"/>
    </row>
    <row r="129" spans="4:9" x14ac:dyDescent="0.25">
      <c r="D129" s="1" t="s">
        <v>62</v>
      </c>
      <c r="E129" s="7">
        <v>48</v>
      </c>
      <c r="F129" s="1">
        <v>41</v>
      </c>
      <c r="G129" s="1">
        <v>41</v>
      </c>
      <c r="H129" s="7">
        <f t="shared" si="6"/>
        <v>1968</v>
      </c>
      <c r="I129" s="7">
        <f t="shared" si="7"/>
        <v>1968</v>
      </c>
    </row>
    <row r="130" spans="4:9" x14ac:dyDescent="0.25">
      <c r="D130" s="1" t="s">
        <v>63</v>
      </c>
      <c r="E130" s="7">
        <v>9</v>
      </c>
      <c r="F130" s="1">
        <v>48</v>
      </c>
      <c r="G130" s="1">
        <v>41</v>
      </c>
      <c r="H130" s="7">
        <f t="shared" si="6"/>
        <v>432</v>
      </c>
      <c r="I130" s="7">
        <f t="shared" si="7"/>
        <v>369</v>
      </c>
    </row>
    <row r="131" spans="4:9" x14ac:dyDescent="0.25">
      <c r="D131" s="1" t="s">
        <v>64</v>
      </c>
      <c r="E131" s="7">
        <v>240</v>
      </c>
      <c r="F131" s="1">
        <v>17</v>
      </c>
      <c r="G131" s="1">
        <v>15</v>
      </c>
      <c r="H131" s="7">
        <f t="shared" si="6"/>
        <v>4080</v>
      </c>
      <c r="I131" s="7">
        <f t="shared" si="7"/>
        <v>3600</v>
      </c>
    </row>
    <row r="132" spans="4:9" x14ac:dyDescent="0.25">
      <c r="D132" s="1" t="s">
        <v>65</v>
      </c>
      <c r="E132" s="7">
        <v>83</v>
      </c>
      <c r="F132" s="1">
        <v>36</v>
      </c>
      <c r="G132" s="1">
        <v>32</v>
      </c>
      <c r="H132" s="7">
        <f t="shared" si="6"/>
        <v>2988</v>
      </c>
      <c r="I132" s="7">
        <f t="shared" si="7"/>
        <v>2656</v>
      </c>
    </row>
    <row r="133" spans="4:9" x14ac:dyDescent="0.25">
      <c r="G133" s="8" t="s">
        <v>69</v>
      </c>
      <c r="H133" s="7">
        <f>SUM(H122:H132)</f>
        <v>25735</v>
      </c>
      <c r="I133" s="7">
        <f>SUM(I122:I132)</f>
        <v>25871</v>
      </c>
    </row>
    <row r="136" spans="4:9" x14ac:dyDescent="0.25">
      <c r="D136" s="16" t="s">
        <v>73</v>
      </c>
      <c r="E136" s="17"/>
    </row>
    <row r="139" spans="4:9" x14ac:dyDescent="0.25">
      <c r="D139" s="13" t="s">
        <v>74</v>
      </c>
      <c r="E139" s="13"/>
      <c r="F139" s="5" t="s">
        <v>75</v>
      </c>
      <c r="G139" s="5" t="s">
        <v>89</v>
      </c>
      <c r="H139" s="5" t="s">
        <v>90</v>
      </c>
    </row>
    <row r="140" spans="4:9" x14ac:dyDescent="0.25">
      <c r="D140" s="12" t="s">
        <v>72</v>
      </c>
      <c r="E140" s="12"/>
      <c r="F140" s="1" t="s">
        <v>76</v>
      </c>
      <c r="G140" s="1">
        <f>FIND(F140,D140)</f>
        <v>16</v>
      </c>
      <c r="H140" s="1">
        <f>FIND("B",D140)</f>
        <v>6</v>
      </c>
    </row>
    <row r="141" spans="4:9" x14ac:dyDescent="0.25">
      <c r="D141" s="12" t="s">
        <v>72</v>
      </c>
      <c r="E141" s="12"/>
      <c r="F141" s="1" t="s">
        <v>77</v>
      </c>
      <c r="G141" s="1">
        <f t="shared" ref="G141:G145" si="8">FIND(F141,D141)</f>
        <v>14</v>
      </c>
      <c r="H141" s="1">
        <f t="shared" ref="H141:H145" si="9">FIND("B",D141)</f>
        <v>6</v>
      </c>
    </row>
    <row r="142" spans="4:9" x14ac:dyDescent="0.25">
      <c r="D142" s="12" t="s">
        <v>72</v>
      </c>
      <c r="E142" s="12"/>
      <c r="F142" s="1" t="s">
        <v>78</v>
      </c>
      <c r="G142" s="1">
        <f t="shared" si="8"/>
        <v>14</v>
      </c>
      <c r="H142" s="1">
        <f t="shared" si="9"/>
        <v>6</v>
      </c>
    </row>
    <row r="143" spans="4:9" x14ac:dyDescent="0.25">
      <c r="D143" s="12" t="s">
        <v>72</v>
      </c>
      <c r="E143" s="12"/>
      <c r="F143" s="1" t="s">
        <v>76</v>
      </c>
      <c r="G143" s="1">
        <f t="shared" si="8"/>
        <v>16</v>
      </c>
      <c r="H143" s="1">
        <f t="shared" si="9"/>
        <v>6</v>
      </c>
    </row>
    <row r="144" spans="4:9" x14ac:dyDescent="0.25">
      <c r="D144" s="12" t="s">
        <v>72</v>
      </c>
      <c r="E144" s="12"/>
      <c r="F144" s="1" t="s">
        <v>79</v>
      </c>
      <c r="G144" s="1">
        <f t="shared" si="8"/>
        <v>17</v>
      </c>
      <c r="H144" s="1">
        <f t="shared" si="9"/>
        <v>6</v>
      </c>
    </row>
    <row r="145" spans="4:12" x14ac:dyDescent="0.25">
      <c r="D145" s="12" t="s">
        <v>72</v>
      </c>
      <c r="E145" s="12"/>
      <c r="F145" s="1" t="s">
        <v>80</v>
      </c>
      <c r="G145" s="1">
        <f t="shared" si="8"/>
        <v>17</v>
      </c>
      <c r="H145" s="1">
        <f t="shared" si="9"/>
        <v>6</v>
      </c>
    </row>
    <row r="146" spans="4:12" x14ac:dyDescent="0.25">
      <c r="D146" s="1"/>
      <c r="E146" s="1"/>
      <c r="F146" s="1"/>
      <c r="G146" s="1"/>
      <c r="H146" s="1"/>
    </row>
    <row r="147" spans="4:12" x14ac:dyDescent="0.25">
      <c r="D147" s="13" t="s">
        <v>74</v>
      </c>
      <c r="E147" s="13"/>
      <c r="F147" s="5" t="s">
        <v>81</v>
      </c>
      <c r="G147" s="5" t="s">
        <v>87</v>
      </c>
      <c r="H147" s="13" t="s">
        <v>88</v>
      </c>
      <c r="I147" s="13"/>
      <c r="L147" s="10" t="s">
        <v>91</v>
      </c>
    </row>
    <row r="148" spans="4:12" x14ac:dyDescent="0.25">
      <c r="D148" s="12" t="s">
        <v>72</v>
      </c>
      <c r="E148" s="12"/>
      <c r="F148" s="1">
        <f>FIND("Advanced",D148)</f>
        <v>16</v>
      </c>
      <c r="G148" s="1">
        <f>IFERROR(F148,"Error")</f>
        <v>16</v>
      </c>
      <c r="H148" s="12">
        <f>IFERROR(FIND("Advanced",D148),"error")</f>
        <v>16</v>
      </c>
      <c r="I148" s="12"/>
      <c r="L148" s="11">
        <v>14</v>
      </c>
    </row>
    <row r="149" spans="4:12" x14ac:dyDescent="0.25">
      <c r="D149" s="12" t="s">
        <v>82</v>
      </c>
      <c r="E149" s="12"/>
      <c r="F149" s="1">
        <f t="shared" ref="F149:F153" si="10">FIND("Advanced",D149)</f>
        <v>11</v>
      </c>
      <c r="G149" s="1">
        <f t="shared" ref="G149:G153" si="11">IFERROR(F149,"Error")</f>
        <v>11</v>
      </c>
      <c r="H149" s="12">
        <f t="shared" ref="H149:H153" si="12">IFERROR(FIND("Advanced",D149),"error")</f>
        <v>11</v>
      </c>
      <c r="I149" s="12"/>
      <c r="L149" s="11">
        <v>9</v>
      </c>
    </row>
    <row r="150" spans="4:12" x14ac:dyDescent="0.25">
      <c r="D150" s="12" t="s">
        <v>83</v>
      </c>
      <c r="E150" s="12"/>
      <c r="F150" s="1">
        <f t="shared" si="10"/>
        <v>17</v>
      </c>
      <c r="G150" s="1">
        <f t="shared" si="11"/>
        <v>17</v>
      </c>
      <c r="H150" s="12">
        <f t="shared" si="12"/>
        <v>17</v>
      </c>
      <c r="I150" s="12"/>
      <c r="L150" s="11">
        <v>15</v>
      </c>
    </row>
    <row r="151" spans="4:12" x14ac:dyDescent="0.25">
      <c r="D151" s="12" t="s">
        <v>84</v>
      </c>
      <c r="E151" s="12"/>
      <c r="F151" s="1" t="e">
        <f t="shared" si="10"/>
        <v>#VALUE!</v>
      </c>
      <c r="G151" s="1" t="str">
        <f t="shared" si="11"/>
        <v>Error</v>
      </c>
      <c r="H151" s="12" t="str">
        <f t="shared" si="12"/>
        <v>error</v>
      </c>
      <c r="I151" s="12"/>
      <c r="L151" s="11" t="s">
        <v>92</v>
      </c>
    </row>
    <row r="152" spans="4:12" x14ac:dyDescent="0.25">
      <c r="D152" s="12" t="s">
        <v>85</v>
      </c>
      <c r="E152" s="12"/>
      <c r="F152" s="1" t="e">
        <f t="shared" si="10"/>
        <v>#VALUE!</v>
      </c>
      <c r="G152" s="1" t="str">
        <f t="shared" si="11"/>
        <v>Error</v>
      </c>
      <c r="H152" s="12" t="str">
        <f t="shared" si="12"/>
        <v>error</v>
      </c>
      <c r="I152" s="12"/>
      <c r="L152" s="11" t="s">
        <v>92</v>
      </c>
    </row>
    <row r="153" spans="4:12" x14ac:dyDescent="0.25">
      <c r="D153" s="12" t="s">
        <v>86</v>
      </c>
      <c r="E153" s="12"/>
      <c r="F153" s="1">
        <f t="shared" si="10"/>
        <v>1</v>
      </c>
      <c r="G153" s="1">
        <f t="shared" si="11"/>
        <v>1</v>
      </c>
      <c r="H153" s="12">
        <f t="shared" si="12"/>
        <v>1</v>
      </c>
      <c r="I153" s="12"/>
      <c r="L153" s="11" t="s">
        <v>92</v>
      </c>
    </row>
  </sheetData>
  <sortState xmlns:xlrd2="http://schemas.microsoft.com/office/spreadsheetml/2017/richdata2" ref="D41:J50">
    <sortCondition ref="J40:J50"/>
  </sortState>
  <mergeCells count="41">
    <mergeCell ref="D4:L4"/>
    <mergeCell ref="D7:L7"/>
    <mergeCell ref="D53:E53"/>
    <mergeCell ref="D70:E70"/>
    <mergeCell ref="D87:E87"/>
    <mergeCell ref="D89:I89"/>
    <mergeCell ref="D118:E118"/>
    <mergeCell ref="D136:E136"/>
    <mergeCell ref="D37:E37"/>
    <mergeCell ref="D21:E21"/>
    <mergeCell ref="D101:E101"/>
    <mergeCell ref="H90:I90"/>
    <mergeCell ref="H91:I91"/>
    <mergeCell ref="H92:I92"/>
    <mergeCell ref="H93:I93"/>
    <mergeCell ref="D143:E143"/>
    <mergeCell ref="D144:E144"/>
    <mergeCell ref="H94:I94"/>
    <mergeCell ref="H95:I95"/>
    <mergeCell ref="H96:I96"/>
    <mergeCell ref="H97:I97"/>
    <mergeCell ref="H98:I98"/>
    <mergeCell ref="D139:E139"/>
    <mergeCell ref="D140:E140"/>
    <mergeCell ref="D141:E141"/>
    <mergeCell ref="D142:E142"/>
    <mergeCell ref="H153:I153"/>
    <mergeCell ref="D152:E152"/>
    <mergeCell ref="D145:E145"/>
    <mergeCell ref="D153:E153"/>
    <mergeCell ref="H147:I147"/>
    <mergeCell ref="H148:I148"/>
    <mergeCell ref="H149:I149"/>
    <mergeCell ref="H150:I150"/>
    <mergeCell ref="H151:I151"/>
    <mergeCell ref="H152:I152"/>
    <mergeCell ref="D147:E147"/>
    <mergeCell ref="D148:E148"/>
    <mergeCell ref="D149:E149"/>
    <mergeCell ref="D150:E150"/>
    <mergeCell ref="D151:E151"/>
  </mergeCells>
  <phoneticPr fontId="6" type="noConversion"/>
  <conditionalFormatting sqref="H91:I98">
    <cfRule type="cellIs" dxfId="0" priority="1" operator="equal">
      <formula>"Error"</formula>
    </cfRule>
  </conditionalFormatting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rig-9</dc:creator>
  <cp:lastModifiedBy>Tomasz Pomorski</cp:lastModifiedBy>
  <dcterms:created xsi:type="dcterms:W3CDTF">2021-03-02T12:17:44Z</dcterms:created>
  <dcterms:modified xsi:type="dcterms:W3CDTF">2025-07-28T18:57:03Z</dcterms:modified>
</cp:coreProperties>
</file>