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Pulpit\excelLearning\section2and3Revision\"/>
    </mc:Choice>
  </mc:AlternateContent>
  <xr:revisionPtr revIDLastSave="0" documentId="13_ncr:1_{AFFAA3C4-22CE-4253-BC82-77BECF914F88}" xr6:coauthVersionLast="47" xr6:coauthVersionMax="47" xr10:uidLastSave="{00000000-0000-0000-0000-000000000000}"/>
  <bookViews>
    <workbookView xWindow="-120" yWindow="-120" windowWidth="29040" windowHeight="15720" firstSheet="3" activeTab="20" xr2:uid="{FB71E116-CCC7-4BF0-87BF-C263CA88B3AC}"/>
  </bookViews>
  <sheets>
    <sheet name="quiz" sheetId="1" r:id="rId1"/>
    <sheet name="ex1" sheetId="2" r:id="rId2"/>
    <sheet name="ex2" sheetId="3" r:id="rId3"/>
    <sheet name="ex3" sheetId="4" r:id="rId4"/>
    <sheet name="ex4" sheetId="5" r:id="rId5"/>
    <sheet name="ex5" sheetId="6" r:id="rId6"/>
    <sheet name="ex6" sheetId="7" r:id="rId7"/>
    <sheet name="ex7" sheetId="8" r:id="rId8"/>
    <sheet name="ex8" sheetId="9" r:id="rId9"/>
    <sheet name="ex9" sheetId="10" r:id="rId10"/>
    <sheet name="ex10" sheetId="11" r:id="rId11"/>
    <sheet name="ex11" sheetId="13" r:id="rId12"/>
    <sheet name="ex12" sheetId="14" r:id="rId13"/>
    <sheet name="ex13" sheetId="15" r:id="rId14"/>
    <sheet name="ex14" sheetId="16" r:id="rId15"/>
    <sheet name="ex15" sheetId="17" r:id="rId16"/>
    <sheet name="ex16" sheetId="18" r:id="rId17"/>
    <sheet name="ex17" sheetId="19" r:id="rId18"/>
    <sheet name="ex18" sheetId="20" r:id="rId19"/>
    <sheet name="ex19" sheetId="21" r:id="rId20"/>
    <sheet name="minip" sheetId="22" r:id="rId21"/>
  </sheets>
  <definedNames>
    <definedName name="_xlnm.Print_Area" localSheetId="0">quiz!$N$47:$T$54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2" l="1"/>
  <c r="K15" i="22"/>
  <c r="K13" i="22"/>
  <c r="K11" i="22"/>
  <c r="J3" i="22"/>
  <c r="J4" i="22"/>
  <c r="J5" i="22"/>
  <c r="J6" i="22"/>
  <c r="J2" i="22"/>
  <c r="I3" i="22" a="1"/>
  <c r="I3" i="22" s="1"/>
  <c r="I4" i="22" a="1"/>
  <c r="I4" i="22" s="1"/>
  <c r="I5" i="22" a="1"/>
  <c r="I5" i="22" s="1"/>
  <c r="I6" i="22" a="1"/>
  <c r="I6" i="22" s="1"/>
  <c r="I2" i="22" a="1"/>
  <c r="I2" i="22" s="1"/>
  <c r="H3" i="22"/>
  <c r="H4" i="22"/>
  <c r="H5" i="22"/>
  <c r="H6" i="22"/>
  <c r="H2" i="22"/>
  <c r="G14" i="21"/>
  <c r="B3" i="20"/>
  <c r="B4" i="20"/>
  <c r="B5" i="20"/>
  <c r="B6" i="20"/>
  <c r="B2" i="20"/>
  <c r="I4" i="19" a="1"/>
  <c r="I4" i="19" s="1"/>
  <c r="I5" i="19" a="1"/>
  <c r="I5" i="19" s="1"/>
  <c r="I6" i="19" a="1"/>
  <c r="I6" i="19" s="1"/>
  <c r="I3" i="19" a="1"/>
  <c r="I3" i="19" s="1"/>
  <c r="I2" i="19" a="1"/>
  <c r="I2" i="19" s="1"/>
  <c r="I2" i="18"/>
  <c r="F11" i="17"/>
  <c r="J11" i="6"/>
  <c r="J8" i="6"/>
  <c r="J5" i="6"/>
  <c r="J12" i="6" s="1"/>
  <c r="L13" i="6"/>
  <c r="L14" i="6"/>
  <c r="M3" i="5"/>
  <c r="M4" i="5"/>
  <c r="M5" i="5"/>
  <c r="M6" i="5"/>
  <c r="M2" i="5"/>
  <c r="D3" i="4"/>
  <c r="D4" i="4"/>
  <c r="D5" i="4"/>
  <c r="D6" i="4"/>
  <c r="D7" i="4"/>
  <c r="D2" i="4"/>
  <c r="A13" i="4"/>
  <c r="A11" i="4"/>
  <c r="D3" i="3"/>
  <c r="D4" i="3"/>
  <c r="D5" i="3"/>
  <c r="D6" i="3"/>
  <c r="D2" i="3"/>
  <c r="C12" i="3"/>
  <c r="E6" i="3"/>
  <c r="C14" i="3"/>
  <c r="N6" i="2"/>
  <c r="N7" i="2"/>
  <c r="N8" i="2"/>
  <c r="N9" i="2"/>
  <c r="N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<sst xmlns="http://schemas.openxmlformats.org/spreadsheetml/2006/main" count="390" uniqueCount="292">
  <si>
    <t>🔢 Formuły i funkcje</t>
  </si>
  <si>
    <t>1. Czym różni się odwołanie względne od bezwzględnego i kiedy użyjesz którego?</t>
  </si>
  <si>
    <t>2. Jak wygląda przykład odwołania mieszanego i w czym jest przydatne?</t>
  </si>
  <si>
    <t>3. Napisz formułę, która dodaje wartości z komórek A1 do A10 tylko jeśli są większe niż 100.</t>
  </si>
  <si>
    <r>
      <t xml:space="preserve">4. Jak Excel interpretuje zapis </t>
    </r>
    <r>
      <rPr>
        <sz val="10"/>
        <color theme="1"/>
        <rFont val="Arial Unicode MS"/>
      </rPr>
      <t>=5+2*3</t>
    </r>
    <r>
      <rPr>
        <sz val="11"/>
        <color theme="1"/>
        <rFont val="Aptos Narrow"/>
        <family val="2"/>
        <charset val="238"/>
        <scheme val="minor"/>
      </rPr>
      <t xml:space="preserve"> i dlaczego? Odwołaj się do zasady BODMAS.</t>
    </r>
  </si>
  <si>
    <t>5. Jakie błędy może zwrócić źle zapisana formuła? Podaj konkretne przykłady.</t>
  </si>
  <si>
    <r>
      <t xml:space="preserve">6. Do czego służy funkcja </t>
    </r>
    <r>
      <rPr>
        <sz val="10"/>
        <color theme="1"/>
        <rFont val="Arial Unicode MS"/>
      </rPr>
      <t>AVERAGEIFS</t>
    </r>
    <r>
      <rPr>
        <sz val="11"/>
        <color theme="1"/>
        <rFont val="Aptos Narrow"/>
        <family val="2"/>
        <charset val="238"/>
        <scheme val="minor"/>
      </rPr>
      <t xml:space="preserve"> i jak różni się od </t>
    </r>
    <r>
      <rPr>
        <sz val="10"/>
        <color theme="1"/>
        <rFont val="Arial Unicode MS"/>
      </rPr>
      <t>AVERAGEIF</t>
    </r>
    <r>
      <rPr>
        <sz val="11"/>
        <color theme="1"/>
        <rFont val="Aptos Narrow"/>
        <family val="2"/>
        <charset val="238"/>
        <scheme val="minor"/>
      </rPr>
      <t>?</t>
    </r>
  </si>
  <si>
    <r>
      <t xml:space="preserve">7. Jaka jest różnica między </t>
    </r>
    <r>
      <rPr>
        <sz val="10"/>
        <color theme="1"/>
        <rFont val="Arial Unicode MS"/>
      </rPr>
      <t>COUNTIF</t>
    </r>
    <r>
      <rPr>
        <sz val="11"/>
        <color theme="1"/>
        <rFont val="Aptos Narrow"/>
        <family val="2"/>
        <charset val="238"/>
        <scheme val="minor"/>
      </rPr>
      <t xml:space="preserve"> a </t>
    </r>
    <r>
      <rPr>
        <sz val="10"/>
        <color theme="1"/>
        <rFont val="Arial Unicode MS"/>
      </rPr>
      <t>COUNTIFS</t>
    </r>
    <r>
      <rPr>
        <sz val="11"/>
        <color theme="1"/>
        <rFont val="Aptos Narrow"/>
        <family val="2"/>
        <charset val="238"/>
        <scheme val="minor"/>
      </rPr>
      <t>? Kiedy stosujesz każdy z nich?</t>
    </r>
  </si>
  <si>
    <t>8. Napisz formułę, która zwraca „TAK”, jeśli wartość w komórce A1 jest większa niż 200 i mniejsza niż 500.</t>
  </si>
  <si>
    <t>9. Co się stanie, gdy próbujesz odwołać się do komórki, która została usunięta? Jaki błąd pojawi się w Excelu?</t>
  </si>
  <si>
    <r>
      <t xml:space="preserve">10. Jak wygląda poprawna formuła używająca </t>
    </r>
    <r>
      <rPr>
        <sz val="10"/>
        <color theme="1"/>
        <rFont val="Arial Unicode MS"/>
      </rPr>
      <t>IF</t>
    </r>
    <r>
      <rPr>
        <sz val="11"/>
        <color theme="1"/>
        <rFont val="Aptos Narrow"/>
        <family val="2"/>
        <charset val="238"/>
        <scheme val="minor"/>
      </rPr>
      <t xml:space="preserve"> oraz </t>
    </r>
    <r>
      <rPr>
        <sz val="10"/>
        <color theme="1"/>
        <rFont val="Arial Unicode MS"/>
      </rPr>
      <t>AND</t>
    </r>
    <r>
      <rPr>
        <sz val="11"/>
        <color theme="1"/>
        <rFont val="Aptos Narrow"/>
        <family val="2"/>
        <charset val="238"/>
        <scheme val="minor"/>
      </rPr>
      <t>?</t>
    </r>
  </si>
  <si>
    <t>📐 CONCATENATE, logiczne funkcje</t>
  </si>
  <si>
    <r>
      <t xml:space="preserve">11. Do czego służy funkcja </t>
    </r>
    <r>
      <rPr>
        <sz val="10"/>
        <color theme="1"/>
        <rFont val="Arial Unicode MS"/>
      </rPr>
      <t>CONCATENATE</t>
    </r>
    <r>
      <rPr>
        <sz val="11"/>
        <color theme="1"/>
        <rFont val="Aptos Narrow"/>
        <family val="2"/>
        <charset val="238"/>
        <scheme val="minor"/>
      </rPr>
      <t xml:space="preserve"> i kiedy jej nie warto używać?</t>
    </r>
  </si>
  <si>
    <t>12. Napisz formułę, która łączy imię i nazwisko z osobnych kolumn z odstępem pomiędzy.</t>
  </si>
  <si>
    <r>
      <t xml:space="preserve">13. Jak można uzyskać ten sam efekt co CONCATENATE, używając operatora </t>
    </r>
    <r>
      <rPr>
        <sz val="10"/>
        <color theme="1"/>
        <rFont val="Arial Unicode MS"/>
      </rPr>
      <t>&amp;</t>
    </r>
    <r>
      <rPr>
        <sz val="11"/>
        <color theme="1"/>
        <rFont val="Aptos Narrow"/>
        <family val="2"/>
        <charset val="238"/>
        <scheme val="minor"/>
      </rPr>
      <t>?</t>
    </r>
  </si>
  <si>
    <t>14. Co się stanie, jeśli próbujesz CONCATENATE liczbę z tekstem? Jak uniknąć błędów formatowania?</t>
  </si>
  <si>
    <r>
      <t xml:space="preserve">15. Jakie są różnice między </t>
    </r>
    <r>
      <rPr>
        <sz val="10"/>
        <color theme="1"/>
        <rFont val="Arial Unicode MS"/>
      </rPr>
      <t>OR</t>
    </r>
    <r>
      <rPr>
        <sz val="11"/>
        <color theme="1"/>
        <rFont val="Aptos Narrow"/>
        <family val="2"/>
        <charset val="238"/>
        <scheme val="minor"/>
      </rPr>
      <t xml:space="preserve"> a </t>
    </r>
    <r>
      <rPr>
        <sz val="10"/>
        <color theme="1"/>
        <rFont val="Arial Unicode MS"/>
      </rPr>
      <t>AND</t>
    </r>
    <r>
      <rPr>
        <sz val="11"/>
        <color theme="1"/>
        <rFont val="Aptos Narrow"/>
        <family val="2"/>
        <charset val="238"/>
        <scheme val="minor"/>
      </rPr>
      <t>? Podaj przykład formuły wykorzystującej oba.</t>
    </r>
  </si>
  <si>
    <t>📊 Tabele i wykresy</t>
  </si>
  <si>
    <t>16. Jak przekształcenie zakresu danych w "tabelę" (Ctrl+T) wpływa na tworzenie wykresów?</t>
  </si>
  <si>
    <t>17. W jaki sposób wykres reaguje na dodanie nowych danych w tabeli?</t>
  </si>
  <si>
    <t>18. Jakie typy wykresów najlepiej pokazują zmiany w czasie? A które do porównań statycznych?</t>
  </si>
  <si>
    <t>19. Jak w Excelu zaznaczyć, żeby wykres ignorował puste komórki?</t>
  </si>
  <si>
    <t>20. Jak wstawić wykres kolumnowy dla danych z arkusza krok po kroku?</t>
  </si>
  <si>
    <t>📋 Formatowanie, druk, widok</t>
  </si>
  <si>
    <t>21. Jak sformatować dane jako tabela i dlaczego to przydatne przy filtrowaniu?</t>
  </si>
  <si>
    <t>22. Jakie elementy można sformatować warunkowo w Excelu?</t>
  </si>
  <si>
    <t>23. Co oznacza, że warunek jest dynamiczny w kontekście formatowania warunkowego?</t>
  </si>
  <si>
    <t>24. Jak ustawić zakres wydruku tak, by drukował się tylko fragment arkusza?</t>
  </si>
  <si>
    <t>25. Co oznacza podział na strony (page breaks) i jak go zmodyfikować?</t>
  </si>
  <si>
    <t>🔎 Nawigacja, VLOOKUP, subtotal</t>
  </si>
  <si>
    <t>26. Czym różni się zwykły link do komórki od hiperłącza w Excelu?</t>
  </si>
  <si>
    <r>
      <t xml:space="preserve">27. Jak działa funkcja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charset val="238"/>
        <scheme val="minor"/>
      </rPr>
      <t xml:space="preserve"> w trybie przybliżonym? Jakie są zagrożenia?</t>
    </r>
  </si>
  <si>
    <r>
      <t xml:space="preserve">28. Podaj sytuację, w której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charset val="238"/>
        <scheme val="minor"/>
      </rPr>
      <t xml:space="preserve"> nie zadziała mimo że dane są poprawne.</t>
    </r>
  </si>
  <si>
    <r>
      <t xml:space="preserve">29. Do czego służy funkcja </t>
    </r>
    <r>
      <rPr>
        <sz val="10"/>
        <color theme="1"/>
        <rFont val="Arial Unicode MS"/>
      </rPr>
      <t>SUBTOTAL</t>
    </r>
    <r>
      <rPr>
        <sz val="11"/>
        <color theme="1"/>
        <rFont val="Aptos Narrow"/>
        <family val="2"/>
        <charset val="238"/>
        <scheme val="minor"/>
      </rPr>
      <t xml:space="preserve"> i czym różni się od </t>
    </r>
    <r>
      <rPr>
        <sz val="10"/>
        <color theme="1"/>
        <rFont val="Arial Unicode MS"/>
      </rPr>
      <t>SUM</t>
    </r>
    <r>
      <rPr>
        <sz val="11"/>
        <color theme="1"/>
        <rFont val="Aptos Narrow"/>
        <family val="2"/>
        <charset val="238"/>
        <scheme val="minor"/>
      </rPr>
      <t>?</t>
    </r>
  </si>
  <si>
    <t>30. Jakie ustawienia druku trzeba sprawdzić, żeby wydrukować pełną tabelę na jednej stronie?</t>
  </si>
  <si>
    <t>Odwolanie bezwgledne odwoluje się na stale do jednej komorki, odwoladnie wzgledne po skopiowaniu zmienia się propocjonalnie do przenusiacie komorki np. mamy a1+ b1 i w trzeciej komorce wynik i dla kazdego rowa tak chcemy</t>
  </si>
  <si>
    <t>jeden z wymiarow kolumna lub wiersz sa zabolokowane a drugi jest wzgledny, nie wiem w czym w sumie jest przydatne tymi powiedz</t>
  </si>
  <si>
    <t>sumif(A1:A10;"&gt;100")</t>
  </si>
  <si>
    <t>interpertuje jako 11 bo mnozenie jest nad dodawaniem</t>
  </si>
  <si>
    <t>#value, #ref!, #num #n/a #div/0! #name? #null!</t>
  </si>
  <si>
    <t>avergeifs sluzy do liczenia srednich z danego range komorkek, rozni się tym ze można dodac warunek który decyduje czy komorka spelnia warunek do wykorzystania w funkcjis</t>
  </si>
  <si>
    <t>rozni się tym ze countifs pozwala na wiele warunkow, stosuje wtedy countsif gdy potrzebuje bardziej zlozonej warunkowosci, a countif gdy jest jeden warunek</t>
  </si>
  <si>
    <t>if(and(A1&gt;200;A1&lt;500);"TAK";"NIE")</t>
  </si>
  <si>
    <t>REF!</t>
  </si>
  <si>
    <t>wyzej w 8 napisalem</t>
  </si>
  <si>
    <t>sluzy do laczenia ze soba komorek, nie warto jej uzywac gdy mamy duza ilosc komorek do laczenia bo wymagaloby to duzo klikniec</t>
  </si>
  <si>
    <t>concatenate(A1;" "'B2</t>
  </si>
  <si>
    <t>trzeba dawac ampersand miedzy komorkami</t>
  </si>
  <si>
    <t>no nic się nie stane polacza się komorki po prostu</t>
  </si>
  <si>
    <t xml:space="preserve">w and żeby value było TRUE oba waurnki się musze zgadzac a w OR wystarczy jeden. </t>
  </si>
  <si>
    <t>dostajemy headery które mogą sluzyc jako np. slupki to bar chartow albo tytuly do pie chartow</t>
  </si>
  <si>
    <t>no zmienia swoje wielkosci na wykresie</t>
  </si>
  <si>
    <t>do zmian w czasie charty liniowe a do statystycznych slupkowe</t>
  </si>
  <si>
    <t>nie wiem powiedz mi</t>
  </si>
  <si>
    <t>zaznaczamy zakres danych z headerami, zmienniamy je w tabele, potem insert i szukamy odpowiedniego chartu i wstawiamy</t>
  </si>
  <si>
    <t>zaznaczamy zakres i klimay format as table albo insert i table, przydatne w filtorwaniu bo headery maja mozliwowsc roznorakich filtrow</t>
  </si>
  <si>
    <t>komorki, range komore, tabele, pivottabele, backgroundcolor,fontcolor, itp. Itd.</t>
  </si>
  <si>
    <t>trzeba zaznaczyc  zakres i zapomnialem co dalej</t>
  </si>
  <si>
    <t>page breaks umozliwia nam podglad wydruku dla strony cos takiego, można go zmodyifkowac page layout &gt; skala</t>
  </si>
  <si>
    <t>hyperlacze jest  to lacze do jakiejs zewnetrznej strony a link do komorki lub sheety jest wewnetrzny</t>
  </si>
  <si>
    <t>ogladalem tutorial i tkan aprawde autor sam nie wie jak dokladnie to edziala</t>
  </si>
  <si>
    <t>nie wiem</t>
  </si>
  <si>
    <t>sluzy do sumowania np. danej grupy, dla danej gruoy, rozni się tym ze sumuje dla jakichs grup</t>
  </si>
  <si>
    <t>page breaki, page orientation, marginesy, optins prints,rozmiar kartki</t>
  </si>
  <si>
    <t>1. Warunek logiczny + funkcja tekstowa + błędy</t>
  </si>
  <si>
    <r>
      <t xml:space="preserve">Masz kolumnę </t>
    </r>
    <r>
      <rPr>
        <sz val="10"/>
        <color theme="1"/>
        <rFont val="Arial Unicode MS"/>
      </rPr>
      <t>E-mail</t>
    </r>
    <r>
      <rPr>
        <sz val="11"/>
        <color theme="1"/>
        <rFont val="Aptos Narrow"/>
        <family val="2"/>
        <charset val="238"/>
        <scheme val="minor"/>
      </rPr>
      <t xml:space="preserve"> i kolumnę </t>
    </r>
    <r>
      <rPr>
        <sz val="10"/>
        <color theme="1"/>
        <rFont val="Arial Unicode MS"/>
      </rPr>
      <t>Status</t>
    </r>
    <r>
      <rPr>
        <sz val="11"/>
        <color theme="1"/>
        <rFont val="Aptos Narrow"/>
        <family val="2"/>
        <charset val="238"/>
        <scheme val="minor"/>
      </rPr>
      <t xml:space="preserve"> (AKTYWNY/NIEAKTYWNY).</t>
    </r>
  </si>
  <si>
    <t>🔹 Zbuduj formułę, która:</t>
  </si>
  <si>
    <r>
      <t xml:space="preserve">sprawdza, czy </t>
    </r>
    <r>
      <rPr>
        <sz val="10"/>
        <color theme="1"/>
        <rFont val="Arial Unicode MS"/>
      </rPr>
      <t>E-mail</t>
    </r>
    <r>
      <rPr>
        <sz val="11"/>
        <color theme="1"/>
        <rFont val="Aptos Narrow"/>
        <family val="2"/>
        <charset val="238"/>
        <scheme val="minor"/>
      </rPr>
      <t xml:space="preserve"> zawiera znak "@"</t>
    </r>
  </si>
  <si>
    <r>
      <t xml:space="preserve">jeśli NIE, zwraca </t>
    </r>
    <r>
      <rPr>
        <sz val="10"/>
        <color theme="1"/>
        <rFont val="Arial Unicode MS"/>
      </rPr>
      <t>BŁĘDNY MAIL</t>
    </r>
  </si>
  <si>
    <r>
      <t xml:space="preserve">jeśli TAK i </t>
    </r>
    <r>
      <rPr>
        <sz val="10"/>
        <color theme="1"/>
        <rFont val="Arial Unicode MS"/>
      </rPr>
      <t>Status</t>
    </r>
    <r>
      <rPr>
        <sz val="11"/>
        <color theme="1"/>
        <rFont val="Aptos Narrow"/>
        <family val="2"/>
        <charset val="238"/>
        <scheme val="minor"/>
      </rPr>
      <t xml:space="preserve"> to AKTYWNY → </t>
    </r>
    <r>
      <rPr>
        <sz val="10"/>
        <color theme="1"/>
        <rFont val="Arial Unicode MS"/>
      </rPr>
      <t>OK</t>
    </r>
  </si>
  <si>
    <r>
      <t xml:space="preserve">jeśli TAK i </t>
    </r>
    <r>
      <rPr>
        <sz val="10"/>
        <color theme="1"/>
        <rFont val="Arial Unicode MS"/>
      </rPr>
      <t>Status</t>
    </r>
    <r>
      <rPr>
        <sz val="11"/>
        <color theme="1"/>
        <rFont val="Aptos Narrow"/>
        <family val="2"/>
        <charset val="238"/>
        <scheme val="minor"/>
      </rPr>
      <t xml:space="preserve"> to NIEAKTYWNY → </t>
    </r>
    <r>
      <rPr>
        <sz val="10"/>
        <color theme="1"/>
        <rFont val="Arial Unicode MS"/>
      </rPr>
      <t>ZAKTUALIZUJ STATUS</t>
    </r>
  </si>
  <si>
    <t>E-mail</t>
  </si>
  <si>
    <t>Status</t>
  </si>
  <si>
    <t>jan.kowalski@gmail.com</t>
  </si>
  <si>
    <t>AKTYWNY</t>
  </si>
  <si>
    <t>ania.nowak@</t>
  </si>
  <si>
    <t>NIEAKTYWNY</t>
  </si>
  <si>
    <t>tomasz123@wp.pl</t>
  </si>
  <si>
    <t>natalia</t>
  </si>
  <si>
    <t>pawel@example.com</t>
  </si>
  <si>
    <t>Imię</t>
  </si>
  <si>
    <t>Nazwisko</t>
  </si>
  <si>
    <t>Data zatrudnienia</t>
  </si>
  <si>
    <t>Anna</t>
  </si>
  <si>
    <t>Nowak</t>
  </si>
  <si>
    <t>Michał</t>
  </si>
  <si>
    <t>Kowal</t>
  </si>
  <si>
    <t>Zofia</t>
  </si>
  <si>
    <t>Wiśniewska</t>
  </si>
  <si>
    <t>Tomasz</t>
  </si>
  <si>
    <t>Nowicki</t>
  </si>
  <si>
    <t>Kasia</t>
  </si>
  <si>
    <t>Bąk</t>
  </si>
  <si>
    <r>
      <t xml:space="preserve">Użyj danych z arkusza </t>
    </r>
    <r>
      <rPr>
        <b/>
        <sz val="11"/>
        <color theme="1"/>
        <rFont val="Aptos Narrow"/>
        <family val="2"/>
        <charset val="238"/>
        <scheme val="minor"/>
      </rPr>
      <t>"Zadanie 2: Imię, Nazwisko, Data zatrudnienia"</t>
    </r>
  </si>
  <si>
    <t>👉 Stwórz kolumnę, która:</t>
  </si>
  <si>
    <t>łączy imię i nazwisko w formacie „Nazwisko Imię”</t>
  </si>
  <si>
    <t>ale TYLKO jeśli data zatrudnienia jest przed 01.01.2020</t>
  </si>
  <si>
    <t>w przeciwnym razie zwraca pusty ciąg</t>
  </si>
  <si>
    <t>concatenate</t>
  </si>
  <si>
    <t>Produkt</t>
  </si>
  <si>
    <t>Kategoria</t>
  </si>
  <si>
    <t>Wartość sprzedaży</t>
  </si>
  <si>
    <t>Laptop</t>
  </si>
  <si>
    <t>Elektronika</t>
  </si>
  <si>
    <t>Smartfon</t>
  </si>
  <si>
    <t>Drukarka</t>
  </si>
  <si>
    <t>Akcesoria</t>
  </si>
  <si>
    <t>Telewizor</t>
  </si>
  <si>
    <t>Kabel HDMI</t>
  </si>
  <si>
    <t>Tablet</t>
  </si>
  <si>
    <t>elektornika laczna sprzedaz</t>
  </si>
  <si>
    <t>srednia sprzedaz produktow</t>
  </si>
  <si>
    <t>TOP</t>
  </si>
  <si>
    <t>Zadanie 4: Obliczenia z warunkiem na błędy i tekst</t>
  </si>
  <si>
    <r>
      <t xml:space="preserve">Użyj danych z arkusza </t>
    </r>
    <r>
      <rPr>
        <b/>
        <sz val="11"/>
        <color theme="1"/>
        <rFont val="Aptos Narrow"/>
        <family val="2"/>
        <charset val="238"/>
        <scheme val="minor"/>
      </rPr>
      <t>"Zadanie 4: Cena, Ilość, Rabat"</t>
    </r>
  </si>
  <si>
    <t>👉 Oblicz wartość końcową:</t>
  </si>
  <si>
    <t>scss</t>
  </si>
  <si>
    <t>KopiujEdytuj</t>
  </si>
  <si>
    <t>(Cena * Ilość) * (1 - Rabat%)</t>
  </si>
  <si>
    <r>
      <t xml:space="preserve">Jeśli którakolwiek z wartości jest pusta lub tekstowa → zwróć </t>
    </r>
    <r>
      <rPr>
        <sz val="10"/>
        <color theme="1"/>
        <rFont val="Arial Unicode MS"/>
      </rPr>
      <t>Brak danych</t>
    </r>
  </si>
  <si>
    <t>Cena</t>
  </si>
  <si>
    <t>Ilość</t>
  </si>
  <si>
    <t>Rabat %</t>
  </si>
  <si>
    <t>brak</t>
  </si>
  <si>
    <t>Zadanie 5: Tabela + SUBTOTAL + sortowanie</t>
  </si>
  <si>
    <r>
      <t xml:space="preserve">Użyj danych z arkusza </t>
    </r>
    <r>
      <rPr>
        <b/>
        <sz val="11"/>
        <color theme="1"/>
        <rFont val="Aptos Narrow"/>
        <family val="2"/>
        <charset val="238"/>
        <scheme val="minor"/>
      </rPr>
      <t>"Zadanie 5: Działy i KPI"</t>
    </r>
  </si>
  <si>
    <t>👉 W Excelu:</t>
  </si>
  <si>
    <r>
      <t>1. Zamień dane na tabelę (</t>
    </r>
    <r>
      <rPr>
        <sz val="10"/>
        <color theme="1"/>
        <rFont val="Arial Unicode MS"/>
      </rPr>
      <t>Ctrl + T</t>
    </r>
    <r>
      <rPr>
        <sz val="11"/>
        <color theme="1"/>
        <rFont val="Aptos Narrow"/>
        <family val="2"/>
        <charset val="238"/>
        <scheme val="minor"/>
      </rPr>
      <t>)</t>
    </r>
  </si>
  <si>
    <r>
      <t xml:space="preserve">2. Posortuj według </t>
    </r>
    <r>
      <rPr>
        <sz val="10"/>
        <color theme="1"/>
        <rFont val="Arial Unicode MS"/>
      </rPr>
      <t>Dział</t>
    </r>
  </si>
  <si>
    <r>
      <t xml:space="preserve">3. Wstaw </t>
    </r>
    <r>
      <rPr>
        <sz val="10"/>
        <color theme="1"/>
        <rFont val="Arial Unicode MS"/>
      </rPr>
      <t>SUBTOTAL</t>
    </r>
    <r>
      <rPr>
        <sz val="11"/>
        <color theme="1"/>
        <rFont val="Aptos Narrow"/>
        <family val="2"/>
        <charset val="238"/>
        <scheme val="minor"/>
      </rPr>
      <t xml:space="preserve"> dla:</t>
    </r>
  </si>
  <si>
    <t>liczby pracowników w dziale</t>
  </si>
  <si>
    <t>sumy wyników KPI w dziale</t>
  </si>
  <si>
    <t>Dział</t>
  </si>
  <si>
    <t>Wynik KPI</t>
  </si>
  <si>
    <t>Sprzedaż</t>
  </si>
  <si>
    <t>Marketing</t>
  </si>
  <si>
    <t>Marta</t>
  </si>
  <si>
    <t>Krzysztof</t>
  </si>
  <si>
    <t>HR</t>
  </si>
  <si>
    <t>Ola</t>
  </si>
  <si>
    <t>Bartek</t>
  </si>
  <si>
    <t>HR Total</t>
  </si>
  <si>
    <t>Grand Total</t>
  </si>
  <si>
    <t>Sprzedaż Count</t>
  </si>
  <si>
    <t>Marketing Count</t>
  </si>
  <si>
    <t>HR Count</t>
  </si>
  <si>
    <t>Grand Count</t>
  </si>
  <si>
    <t>Wynik</t>
  </si>
  <si>
    <t>Adam</t>
  </si>
  <si>
    <t>Kowalski</t>
  </si>
  <si>
    <t>adam.kowalski@gmail.com</t>
  </si>
  <si>
    <t>OK</t>
  </si>
  <si>
    <t>Julia</t>
  </si>
  <si>
    <t>Zielińska</t>
  </si>
  <si>
    <t>julia@</t>
  </si>
  <si>
    <t>Marek</t>
  </si>
  <si>
    <t>marek.nowak@wp</t>
  </si>
  <si>
    <t>Katarzyna</t>
  </si>
  <si>
    <t>Wójcik</t>
  </si>
  <si>
    <t>Błędny e-mail</t>
  </si>
  <si>
    <t>Olek</t>
  </si>
  <si>
    <t>Lewandowski</t>
  </si>
  <si>
    <t>olek@onet.pl</t>
  </si>
  <si>
    <t>Aneta</t>
  </si>
  <si>
    <t>aneta.w@gmail.com</t>
  </si>
  <si>
    <t>Cena netto</t>
  </si>
  <si>
    <t>VAT %</t>
  </si>
  <si>
    <t>Cena brutto</t>
  </si>
  <si>
    <t>brak danych</t>
  </si>
  <si>
    <t>Saldo</t>
  </si>
  <si>
    <t>Typ</t>
  </si>
  <si>
    <t>KLIENT</t>
  </si>
  <si>
    <t>Zadłużony</t>
  </si>
  <si>
    <t>Zamknięty</t>
  </si>
  <si>
    <t>PARTNER</t>
  </si>
  <si>
    <t>Do weryfikacji</t>
  </si>
  <si>
    <t>Data ur.</t>
  </si>
  <si>
    <t>rok</t>
  </si>
  <si>
    <t>wiek</t>
  </si>
  <si>
    <t>Ania</t>
  </si>
  <si>
    <t>Karol</t>
  </si>
  <si>
    <t>Kod</t>
  </si>
  <si>
    <t>Numer</t>
  </si>
  <si>
    <t>PRD-001-A</t>
  </si>
  <si>
    <t>001</t>
  </si>
  <si>
    <t>PRD-002-B</t>
  </si>
  <si>
    <t>002</t>
  </si>
  <si>
    <t>XYZ-123</t>
  </si>
  <si>
    <t>Błąd</t>
  </si>
  <si>
    <t>PRD-003-C</t>
  </si>
  <si>
    <t>003</t>
  </si>
  <si>
    <t>err</t>
  </si>
  <si>
    <t>PRD-004-D</t>
  </si>
  <si>
    <t>004</t>
  </si>
  <si>
    <t>A</t>
  </si>
  <si>
    <t>B</t>
  </si>
  <si>
    <t>C</t>
  </si>
  <si>
    <t>Opis</t>
  </si>
  <si>
    <t>Oferta ważna do 2025-12-31</t>
  </si>
  <si>
    <t>z data</t>
  </si>
  <si>
    <t>Zamknięto</t>
  </si>
  <si>
    <t>bez daty</t>
  </si>
  <si>
    <t>Nowy klient</t>
  </si>
  <si>
    <t>Aktualizacja</t>
  </si>
  <si>
    <t>2026-01-01</t>
  </si>
  <si>
    <t>Brak daty</t>
  </si>
  <si>
    <t>Wartość zamówienia</t>
  </si>
  <si>
    <t>Po rabacie</t>
  </si>
  <si>
    <t>Zadanie 1 – COUNTIFS</t>
  </si>
  <si>
    <t>Policz, ile ocen spełnia dwa warunki:</t>
  </si>
  <si>
    <t>Dział = "HR"</t>
  </si>
  <si>
    <t>Status = "Zrealizowano"</t>
  </si>
  <si>
    <r>
      <t xml:space="preserve">Użyj </t>
    </r>
    <r>
      <rPr>
        <sz val="10"/>
        <color theme="1"/>
        <rFont val="Arial Unicode MS"/>
      </rPr>
      <t>COUNTIFS</t>
    </r>
    <r>
      <rPr>
        <sz val="11"/>
        <color theme="1"/>
        <rFont val="Aptos Narrow"/>
        <family val="2"/>
        <charset val="238"/>
        <scheme val="minor"/>
      </rPr>
      <t>.</t>
    </r>
  </si>
  <si>
    <t>Ocena</t>
  </si>
  <si>
    <t>Zrealizowano</t>
  </si>
  <si>
    <t>Nieukończono</t>
  </si>
  <si>
    <t>e</t>
  </si>
  <si>
    <t>Zadanie 2 – MATCH</t>
  </si>
  <si>
    <r>
      <t xml:space="preserve">Znajdź pozycję produktu </t>
    </r>
    <r>
      <rPr>
        <sz val="10"/>
        <color theme="1"/>
        <rFont val="Arial Unicode MS"/>
      </rPr>
      <t>"Router"</t>
    </r>
    <r>
      <rPr>
        <sz val="11"/>
        <color theme="1"/>
        <rFont val="Aptos Narrow"/>
        <family val="2"/>
        <charset val="238"/>
        <scheme val="minor"/>
      </rPr>
      <t xml:space="preserve"> w liście.</t>
    </r>
  </si>
  <si>
    <t>Zwróć numer wiersza (relatywnie do listy).</t>
  </si>
  <si>
    <t>Monitor</t>
  </si>
  <si>
    <t>Mysz</t>
  </si>
  <si>
    <t>Klawiatura</t>
  </si>
  <si>
    <t>Router</t>
  </si>
  <si>
    <t>Słuchawki</t>
  </si>
  <si>
    <t>Zadanie 3 – TEXTSPLIT</t>
  </si>
  <si>
    <r>
      <t xml:space="preserve">Dla każdego ID klienta w formacie </t>
    </r>
    <r>
      <rPr>
        <sz val="10"/>
        <color theme="1"/>
        <rFont val="Arial Unicode MS"/>
      </rPr>
      <t>"PL-001|Jan.Kowalski"</t>
    </r>
    <r>
      <rPr>
        <sz val="11"/>
        <color theme="1"/>
        <rFont val="Aptos Narrow"/>
        <family val="2"/>
        <charset val="238"/>
        <scheme val="minor"/>
      </rPr>
      <t>:</t>
    </r>
  </si>
  <si>
    <r>
      <t>Oddziel krajowy ID (</t>
    </r>
    <r>
      <rPr>
        <sz val="10"/>
        <color theme="1"/>
        <rFont val="Arial Unicode MS"/>
      </rPr>
      <t>PL-001</t>
    </r>
    <r>
      <rPr>
        <sz val="11"/>
        <color theme="1"/>
        <rFont val="Aptos Narrow"/>
        <family val="2"/>
        <charset val="238"/>
        <scheme val="minor"/>
      </rPr>
      <t>)</t>
    </r>
  </si>
  <si>
    <r>
      <t>Oddziel imię i nazwisko (</t>
    </r>
    <r>
      <rPr>
        <sz val="10"/>
        <color theme="1"/>
        <rFont val="Arial Unicode MS"/>
      </rPr>
      <t>Jan</t>
    </r>
    <r>
      <rPr>
        <sz val="11"/>
        <color theme="1"/>
        <rFont val="Aptos Narrow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Kowalski</t>
    </r>
    <r>
      <rPr>
        <sz val="11"/>
        <color theme="1"/>
        <rFont val="Aptos Narrow"/>
        <family val="2"/>
        <charset val="238"/>
        <scheme val="minor"/>
      </rPr>
      <t>)</t>
    </r>
  </si>
  <si>
    <r>
      <t xml:space="preserve">Użyj </t>
    </r>
    <r>
      <rPr>
        <sz val="10"/>
        <color theme="1"/>
        <rFont val="Arial Unicode MS"/>
      </rPr>
      <t>TEXTSPLIT</t>
    </r>
    <r>
      <rPr>
        <sz val="11"/>
        <color theme="1"/>
        <rFont val="Aptos Narrow"/>
        <family val="2"/>
        <charset val="238"/>
        <scheme val="minor"/>
      </rPr>
      <t xml:space="preserve"> lub innego podejścia, by wydzielić 3 elementy.</t>
    </r>
  </si>
  <si>
    <t>ID Klienta</t>
  </si>
  <si>
    <t>PL-001|Jan.Kowalski</t>
  </si>
  <si>
    <t>US-002|Anna.Smith</t>
  </si>
  <si>
    <t>DE-003|Hans.Müller</t>
  </si>
  <si>
    <t>PL-004|Ewa.Nowak</t>
  </si>
  <si>
    <t>FR-005|Jean.Dupont</t>
  </si>
  <si>
    <t>ID klienta</t>
  </si>
  <si>
    <t>K001</t>
  </si>
  <si>
    <t>K002</t>
  </si>
  <si>
    <t>K005</t>
  </si>
  <si>
    <t>K999</t>
  </si>
  <si>
    <t>K003</t>
  </si>
  <si>
    <t>Aktywny</t>
  </si>
  <si>
    <t>Zawieszony</t>
  </si>
  <si>
    <t>Nieaktywny</t>
  </si>
  <si>
    <t>K004</t>
  </si>
  <si>
    <t>Weryfikacja</t>
  </si>
  <si>
    <t>Zadanie 5 – SUMIFS</t>
  </si>
  <si>
    <r>
      <t xml:space="preserve">Oblicz łączną sprzedaż w dziale </t>
    </r>
    <r>
      <rPr>
        <sz val="10"/>
        <color theme="1"/>
        <rFont val="Arial Unicode MS"/>
      </rPr>
      <t>"A"</t>
    </r>
    <r>
      <rPr>
        <sz val="11"/>
        <color theme="1"/>
        <rFont val="Aptos Narrow"/>
        <family val="2"/>
        <charset val="238"/>
        <scheme val="minor"/>
      </rPr>
      <t xml:space="preserve"> tylko dla roku </t>
    </r>
    <r>
      <rPr>
        <sz val="10"/>
        <color theme="1"/>
        <rFont val="Arial Unicode MS"/>
      </rPr>
      <t>2023</t>
    </r>
    <r>
      <rPr>
        <sz val="11"/>
        <color theme="1"/>
        <rFont val="Aptos Narrow"/>
        <family val="2"/>
        <charset val="238"/>
        <scheme val="minor"/>
      </rPr>
      <t>.</t>
    </r>
  </si>
  <si>
    <t>Rok</t>
  </si>
  <si>
    <t>Miasto</t>
  </si>
  <si>
    <t>Kod pocztowy</t>
  </si>
  <si>
    <t>adam.nowak@gmail.com</t>
  </si>
  <si>
    <t>Warszawa</t>
  </si>
  <si>
    <t>00-001</t>
  </si>
  <si>
    <t>Kowalska</t>
  </si>
  <si>
    <t>anna@</t>
  </si>
  <si>
    <t>Wrocław</t>
  </si>
  <si>
    <t>Krawczyk</t>
  </si>
  <si>
    <t>Poznań</t>
  </si>
  <si>
    <t>60-001</t>
  </si>
  <si>
    <t>Piotr</t>
  </si>
  <si>
    <t>Zieliński</t>
  </si>
  <si>
    <t>piotr.z@gmail.com</t>
  </si>
  <si>
    <t>Kraków</t>
  </si>
  <si>
    <t>30-100</t>
  </si>
  <si>
    <t>Jan</t>
  </si>
  <si>
    <t>Wiśniewski</t>
  </si>
  <si>
    <t>jan.wis@gmail.com</t>
  </si>
  <si>
    <t>01-001</t>
  </si>
  <si>
    <t>1. Sprawdź poprawność adresu e-mail</t>
  </si>
  <si>
    <r>
      <t xml:space="preserve">→ zawiera </t>
    </r>
    <r>
      <rPr>
        <sz val="10"/>
        <color theme="1"/>
        <rFont val="Arial Unicode MS"/>
      </rPr>
      <t>@</t>
    </r>
    <r>
      <rPr>
        <sz val="11"/>
        <color theme="1"/>
        <rFont val="Aptos Narrow"/>
        <family val="2"/>
        <charset val="238"/>
        <scheme val="minor"/>
      </rPr>
      <t>, nie jest pusty → „OK” / „Błąd”</t>
    </r>
  </si>
  <si>
    <t>2. Zbuduj kolumnę „Status do aktualizacji”</t>
  </si>
  <si>
    <r>
      <t xml:space="preserve">Jeśli </t>
    </r>
    <r>
      <rPr>
        <sz val="10"/>
        <color theme="1"/>
        <rFont val="Arial Unicode MS"/>
      </rPr>
      <t>Status = AKTYWNY</t>
    </r>
    <r>
      <rPr>
        <sz val="11"/>
        <color theme="1"/>
        <rFont val="Aptos Narrow"/>
        <family val="2"/>
        <charset val="238"/>
        <scheme val="minor"/>
      </rPr>
      <t>, ale e-mail jest błędny → „Zaktualizuj status”</t>
    </r>
  </si>
  <si>
    <r>
      <t xml:space="preserve">Jeśli </t>
    </r>
    <r>
      <rPr>
        <sz val="10"/>
        <color theme="1"/>
        <rFont val="Arial Unicode MS"/>
      </rPr>
      <t>Status = NIEAKTYWNY</t>
    </r>
    <r>
      <rPr>
        <sz val="11"/>
        <color theme="1"/>
        <rFont val="Aptos Narrow"/>
        <family val="2"/>
        <charset val="238"/>
        <scheme val="minor"/>
      </rPr>
      <t>, ale e-mail poprawny → „Sprawdź e-mail”</t>
    </r>
  </si>
  <si>
    <t>W przeciwnym razie → „OK”</t>
  </si>
  <si>
    <t>3. Utwórz kolumnę „Dane adresowe kompletne”</t>
  </si>
  <si>
    <r>
      <t xml:space="preserve">Jeśli </t>
    </r>
    <r>
      <rPr>
        <sz val="10"/>
        <color theme="1"/>
        <rFont val="Arial Unicode MS"/>
      </rPr>
      <t>Miasto</t>
    </r>
    <r>
      <rPr>
        <sz val="11"/>
        <color theme="1"/>
        <rFont val="Aptos Narrow"/>
        <family val="2"/>
        <charset val="238"/>
        <scheme val="minor"/>
      </rPr>
      <t xml:space="preserve"> i </t>
    </r>
    <r>
      <rPr>
        <sz val="10"/>
        <color theme="1"/>
        <rFont val="Arial Unicode MS"/>
      </rPr>
      <t>Kod pocztowy</t>
    </r>
    <r>
      <rPr>
        <sz val="11"/>
        <color theme="1"/>
        <rFont val="Aptos Narrow"/>
        <family val="2"/>
        <charset val="238"/>
        <scheme val="minor"/>
      </rPr>
      <t xml:space="preserve"> nie są puste → „TAK”</t>
    </r>
  </si>
  <si>
    <t>W przeciwnym razie → „NIE”</t>
  </si>
  <si>
    <r>
      <t xml:space="preserve">4. Podsumowanie (na dole lub z użyciem funkcji </t>
    </r>
    <r>
      <rPr>
        <b/>
        <sz val="10"/>
        <color theme="1"/>
        <rFont val="Arial Unicode MS"/>
      </rPr>
      <t>SUBTOTAL</t>
    </r>
    <r>
      <rPr>
        <b/>
        <sz val="11"/>
        <color theme="1"/>
        <rFont val="Aptos Narrow"/>
        <family val="2"/>
        <charset val="238"/>
        <scheme val="minor"/>
      </rPr>
      <t>)</t>
    </r>
  </si>
  <si>
    <t>Ilu klientów ma:</t>
  </si>
  <si>
    <t>Poprawny e-mail</t>
  </si>
  <si>
    <t>Niekompletne dane</t>
  </si>
  <si>
    <t>Niepoprawny status</t>
  </si>
  <si>
    <t>Wymagają aktualizacji</t>
  </si>
  <si>
    <t>isMailOk</t>
  </si>
  <si>
    <t>status do aktualizacji</t>
  </si>
  <si>
    <t>dane adresowe kompletne</t>
  </si>
  <si>
    <t>poprawnyemailcount</t>
  </si>
  <si>
    <t>niekompletne dane</t>
  </si>
  <si>
    <t>niepoprawny status</t>
  </si>
  <si>
    <t>zaaktualizuj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</si>
</sst>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9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3.5"/>
      <color theme="1"/>
      <name val="Aptos Narrow"/>
      <family val="2"/>
      <charset val="238"/>
      <scheme val="minor"/>
    </font>
    <font>
      <sz val="10"/>
      <color theme="1"/>
      <name val="Arial Unicode MS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charset val="238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2" xfId="1" applyFont="1" applyBorder="1" applyAlignment="1">
      <alignment horizontal="center" vertical="top"/>
    </xf>
    <xf numFmtId="14" fontId="4" fillId="0" borderId="0" xfId="1" applyNumberFormat="1"/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6" fillId="2" borderId="7" xfId="1" applyFont="1" applyFill="1" applyBorder="1" applyAlignment="1">
      <alignment horizontal="center" vertical="top"/>
    </xf>
    <xf numFmtId="0" fontId="6" fillId="2" borderId="8" xfId="1" applyFont="1" applyFill="1" applyBorder="1" applyAlignment="1">
      <alignment horizontal="center" vertical="top"/>
    </xf>
    <xf numFmtId="0" fontId="4" fillId="3" borderId="9" xfId="1" applyFill="1" applyBorder="1"/>
    <xf numFmtId="0" fontId="4" fillId="3" borderId="3" xfId="1" applyFill="1" applyBorder="1"/>
    <xf numFmtId="0" fontId="4" fillId="3" borderId="10" xfId="1" applyFill="1" applyBorder="1"/>
    <xf numFmtId="0" fontId="4" fillId="0" borderId="11" xfId="1" applyBorder="1"/>
    <xf numFmtId="0" fontId="4" fillId="0" borderId="12" xfId="1" applyBorder="1"/>
    <xf numFmtId="0" fontId="4" fillId="0" borderId="13" xfId="1" applyBorder="1"/>
    <xf numFmtId="0" fontId="4" fillId="3" borderId="11" xfId="1" applyFill="1" applyBorder="1"/>
    <xf numFmtId="0" fontId="4" fillId="3" borderId="12" xfId="1" applyFill="1" applyBorder="1"/>
    <xf numFmtId="0" fontId="4" fillId="3" borderId="13" xfId="1" applyFill="1" applyBorder="1"/>
    <xf numFmtId="0" fontId="4" fillId="0" borderId="4" xfId="1" applyBorder="1"/>
    <xf numFmtId="0" fontId="4" fillId="0" borderId="5" xfId="1" applyBorder="1"/>
    <xf numFmtId="0" fontId="4" fillId="0" borderId="6" xfId="1" applyBorder="1"/>
    <xf numFmtId="0" fontId="5" fillId="0" borderId="0" xfId="1" applyFont="1"/>
    <xf numFmtId="0" fontId="7" fillId="0" borderId="0" xfId="0" applyFont="1" applyAlignment="1">
      <alignment vertical="center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168" fontId="4" fillId="0" borderId="0" xfId="1" applyNumberFormat="1"/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4" fillId="0" borderId="0" xfId="1"/>
    <xf numFmtId="0" fontId="5" fillId="0" borderId="1" xfId="1" applyFont="1" applyBorder="1" applyAlignment="1">
      <alignment horizontal="center" vertical="top"/>
    </xf>
    <xf numFmtId="0" fontId="0" fillId="0" borderId="0" xfId="0" applyAlignment="1">
      <alignment horizontal="left" vertical="center" indent="3"/>
    </xf>
  </cellXfs>
  <cellStyles count="2">
    <cellStyle name="Normal" xfId="0" builtinId="0"/>
    <cellStyle name="Normal 2" xfId="1" xr:uid="{84621639-0C63-4C8D-B790-CD357FB1F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2DE-0A94-4953-AB43-07CA395B6390}">
  <dimension ref="A1:A78"/>
  <sheetViews>
    <sheetView topLeftCell="A54" workbookViewId="0">
      <selection activeCell="M54" sqref="M54"/>
    </sheetView>
  </sheetViews>
  <sheetFormatPr defaultRowHeight="15"/>
  <sheetData>
    <row r="1" spans="1:1" ht="18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35</v>
      </c>
    </row>
    <row r="5" spans="1:1">
      <c r="A5" s="2" t="s">
        <v>2</v>
      </c>
    </row>
    <row r="6" spans="1:1">
      <c r="A6" s="2" t="s">
        <v>36</v>
      </c>
    </row>
    <row r="7" spans="1:1">
      <c r="A7" s="2" t="s">
        <v>3</v>
      </c>
    </row>
    <row r="8" spans="1:1">
      <c r="A8" s="2" t="s">
        <v>37</v>
      </c>
    </row>
    <row r="9" spans="1:1">
      <c r="A9" s="2" t="s">
        <v>4</v>
      </c>
    </row>
    <row r="10" spans="1:1">
      <c r="A10" s="2" t="s">
        <v>38</v>
      </c>
    </row>
    <row r="11" spans="1:1">
      <c r="A11" s="2" t="s">
        <v>5</v>
      </c>
    </row>
    <row r="12" spans="1:1">
      <c r="A12" s="2" t="s">
        <v>39</v>
      </c>
    </row>
    <row r="13" spans="1:1">
      <c r="A13" s="2" t="s">
        <v>6</v>
      </c>
    </row>
    <row r="14" spans="1:1">
      <c r="A14" s="2" t="s">
        <v>40</v>
      </c>
    </row>
    <row r="15" spans="1:1">
      <c r="A15" s="2" t="s">
        <v>7</v>
      </c>
    </row>
    <row r="16" spans="1:1">
      <c r="A16" s="2" t="s">
        <v>41</v>
      </c>
    </row>
    <row r="17" spans="1:1">
      <c r="A17" s="2" t="s">
        <v>8</v>
      </c>
    </row>
    <row r="18" spans="1:1">
      <c r="A18" s="2" t="s">
        <v>42</v>
      </c>
    </row>
    <row r="19" spans="1:1">
      <c r="A19" s="2" t="s">
        <v>9</v>
      </c>
    </row>
    <row r="20" spans="1:1">
      <c r="A20" s="2" t="s">
        <v>43</v>
      </c>
    </row>
    <row r="21" spans="1:1">
      <c r="A21" s="2" t="s">
        <v>10</v>
      </c>
    </row>
    <row r="22" spans="1:1">
      <c r="A22" s="2" t="s">
        <v>44</v>
      </c>
    </row>
    <row r="25" spans="1:1" ht="18">
      <c r="A25" s="1" t="s">
        <v>11</v>
      </c>
    </row>
    <row r="26" spans="1:1">
      <c r="A26" s="2"/>
    </row>
    <row r="27" spans="1:1">
      <c r="A27" s="2" t="s">
        <v>12</v>
      </c>
    </row>
    <row r="28" spans="1:1">
      <c r="A28" s="2" t="s">
        <v>45</v>
      </c>
    </row>
    <row r="29" spans="1:1">
      <c r="A29" s="2" t="s">
        <v>13</v>
      </c>
    </row>
    <row r="30" spans="1:1">
      <c r="A30" s="2" t="s">
        <v>46</v>
      </c>
    </row>
    <row r="31" spans="1:1">
      <c r="A31" s="2" t="s">
        <v>14</v>
      </c>
    </row>
    <row r="32" spans="1:1">
      <c r="A32" s="2" t="s">
        <v>47</v>
      </c>
    </row>
    <row r="33" spans="1:1">
      <c r="A33" s="2" t="s">
        <v>15</v>
      </c>
    </row>
    <row r="34" spans="1:1">
      <c r="A34" s="2" t="s">
        <v>48</v>
      </c>
    </row>
    <row r="35" spans="1:1">
      <c r="A35" s="2" t="s">
        <v>16</v>
      </c>
    </row>
    <row r="36" spans="1:1">
      <c r="A36" s="2" t="s">
        <v>49</v>
      </c>
    </row>
    <row r="39" spans="1:1" ht="18">
      <c r="A39" s="1" t="s">
        <v>17</v>
      </c>
    </row>
    <row r="40" spans="1:1">
      <c r="A40" s="2"/>
    </row>
    <row r="41" spans="1:1">
      <c r="A41" s="2" t="s">
        <v>18</v>
      </c>
    </row>
    <row r="42" spans="1:1">
      <c r="A42" s="2" t="s">
        <v>50</v>
      </c>
    </row>
    <row r="43" spans="1:1">
      <c r="A43" s="2" t="s">
        <v>19</v>
      </c>
    </row>
    <row r="44" spans="1:1">
      <c r="A44" s="2" t="s">
        <v>51</v>
      </c>
    </row>
    <row r="45" spans="1:1">
      <c r="A45" s="2" t="s">
        <v>20</v>
      </c>
    </row>
    <row r="46" spans="1:1">
      <c r="A46" s="2" t="s">
        <v>52</v>
      </c>
    </row>
    <row r="47" spans="1:1">
      <c r="A47" s="2" t="s">
        <v>21</v>
      </c>
    </row>
    <row r="48" spans="1:1">
      <c r="A48" s="2" t="s">
        <v>53</v>
      </c>
    </row>
    <row r="49" spans="1:1">
      <c r="A49" s="2" t="s">
        <v>22</v>
      </c>
    </row>
    <row r="50" spans="1:1">
      <c r="A50" s="2" t="s">
        <v>54</v>
      </c>
    </row>
    <row r="53" spans="1:1" ht="18">
      <c r="A53" s="1" t="s">
        <v>23</v>
      </c>
    </row>
    <row r="54" spans="1:1">
      <c r="A54" s="2"/>
    </row>
    <row r="55" spans="1:1">
      <c r="A55" s="2" t="s">
        <v>24</v>
      </c>
    </row>
    <row r="56" spans="1:1">
      <c r="A56" s="2" t="s">
        <v>55</v>
      </c>
    </row>
    <row r="57" spans="1:1">
      <c r="A57" s="2" t="s">
        <v>25</v>
      </c>
    </row>
    <row r="58" spans="1:1">
      <c r="A58" s="2" t="s">
        <v>56</v>
      </c>
    </row>
    <row r="59" spans="1:1">
      <c r="A59" s="2" t="s">
        <v>26</v>
      </c>
    </row>
    <row r="60" spans="1:1">
      <c r="A60" s="2" t="s">
        <v>53</v>
      </c>
    </row>
    <row r="61" spans="1:1">
      <c r="A61" s="2" t="s">
        <v>27</v>
      </c>
    </row>
    <row r="62" spans="1:1">
      <c r="A62" s="2" t="s">
        <v>57</v>
      </c>
    </row>
    <row r="63" spans="1:1">
      <c r="A63" s="2" t="s">
        <v>28</v>
      </c>
    </row>
    <row r="64" spans="1:1">
      <c r="A64" s="2" t="s">
        <v>58</v>
      </c>
    </row>
    <row r="67" spans="1:1" ht="18">
      <c r="A67" s="1" t="s">
        <v>29</v>
      </c>
    </row>
    <row r="68" spans="1:1">
      <c r="A68" s="2"/>
    </row>
    <row r="69" spans="1:1">
      <c r="A69" s="2" t="s">
        <v>30</v>
      </c>
    </row>
    <row r="70" spans="1:1">
      <c r="A70" s="2" t="s">
        <v>59</v>
      </c>
    </row>
    <row r="71" spans="1:1">
      <c r="A71" s="2" t="s">
        <v>31</v>
      </c>
    </row>
    <row r="72" spans="1:1">
      <c r="A72" s="2" t="s">
        <v>60</v>
      </c>
    </row>
    <row r="73" spans="1:1">
      <c r="A73" s="2" t="s">
        <v>32</v>
      </c>
    </row>
    <row r="74" spans="1:1">
      <c r="A74" s="2" t="s">
        <v>61</v>
      </c>
    </row>
    <row r="75" spans="1:1">
      <c r="A75" s="2" t="s">
        <v>33</v>
      </c>
    </row>
    <row r="76" spans="1:1">
      <c r="A76" s="2" t="s">
        <v>62</v>
      </c>
    </row>
    <row r="77" spans="1:1">
      <c r="A77" s="2" t="s">
        <v>34</v>
      </c>
    </row>
    <row r="78" spans="1:1">
      <c r="A78" s="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898-6BA4-4874-8428-3356E4530FFE}">
  <dimension ref="C4:N15"/>
  <sheetViews>
    <sheetView workbookViewId="0">
      <selection activeCell="N5" sqref="N5"/>
    </sheetView>
  </sheetViews>
  <sheetFormatPr defaultRowHeight="15"/>
  <cols>
    <col min="12" max="12" width="23.85546875" bestFit="1" customWidth="1"/>
    <col min="13" max="13" width="12.42578125" bestFit="1" customWidth="1"/>
    <col min="14" max="14" width="16.7109375" bestFit="1" customWidth="1"/>
  </cols>
  <sheetData>
    <row r="4" spans="3:14" ht="18">
      <c r="C4" s="1" t="s">
        <v>64</v>
      </c>
      <c r="L4" s="4" t="s">
        <v>71</v>
      </c>
      <c r="M4" s="4" t="s">
        <v>72</v>
      </c>
    </row>
    <row r="5" spans="3:14">
      <c r="L5" s="3" t="s">
        <v>73</v>
      </c>
      <c r="M5" s="3" t="s">
        <v>74</v>
      </c>
      <c r="N5" s="5" t="str">
        <f>IF(AND(ISNUMBER(FIND("@",L5)),M5="AKTYWNY"),"OK",IF(AND(ISNUMBER(FIND("@",L5)),M5="NIEAKTYWNY"),"Zaktualizuj status","Błędny mail"))</f>
        <v>OK</v>
      </c>
    </row>
    <row r="6" spans="3:14">
      <c r="C6" t="s">
        <v>65</v>
      </c>
      <c r="L6" s="3" t="s">
        <v>75</v>
      </c>
      <c r="M6" s="3" t="s">
        <v>76</v>
      </c>
      <c r="N6" s="5" t="str">
        <f t="shared" ref="N6:N9" si="0">IF(AND(ISNUMBER(FIND("@",L6)),M6="AKTYWNY"),"OK",IF(AND(ISNUMBER(FIND("@",L6)),M6="NIEAKTYWNY"),"Zaktualizuj status","Błędny mail"))</f>
        <v>Zaktualizuj status</v>
      </c>
    </row>
    <row r="7" spans="3:14">
      <c r="C7" t="s">
        <v>66</v>
      </c>
      <c r="L7" s="3" t="s">
        <v>77</v>
      </c>
      <c r="M7" s="3" t="s">
        <v>74</v>
      </c>
      <c r="N7" s="5" t="str">
        <f t="shared" si="0"/>
        <v>OK</v>
      </c>
    </row>
    <row r="8" spans="3:14">
      <c r="C8" s="2"/>
      <c r="L8" s="3" t="s">
        <v>78</v>
      </c>
      <c r="M8" s="3" t="s">
        <v>74</v>
      </c>
      <c r="N8" s="5" t="str">
        <f t="shared" si="0"/>
        <v>Błędny mail</v>
      </c>
    </row>
    <row r="9" spans="3:14">
      <c r="C9" s="2" t="s">
        <v>67</v>
      </c>
      <c r="L9" s="3" t="s">
        <v>79</v>
      </c>
      <c r="M9" s="3" t="s">
        <v>76</v>
      </c>
      <c r="N9" s="5" t="str">
        <f t="shared" si="0"/>
        <v>Zaktualizuj status</v>
      </c>
    </row>
    <row r="10" spans="3:14">
      <c r="C10" s="2"/>
    </row>
    <row r="11" spans="3:14">
      <c r="C11" s="2" t="s">
        <v>68</v>
      </c>
    </row>
    <row r="12" spans="3:14">
      <c r="C12" s="2"/>
    </row>
    <row r="13" spans="3:14">
      <c r="C13" s="2" t="s">
        <v>69</v>
      </c>
    </row>
    <row r="14" spans="3:14">
      <c r="C14" s="2"/>
    </row>
    <row r="15" spans="3:14">
      <c r="C15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B9A9-73DE-4021-AE3B-A62448BA78CD}">
  <dimension ref="A1:L14"/>
  <sheetViews>
    <sheetView workbookViewId="0">
      <selection activeCell="D2" sqref="D2:D6"/>
    </sheetView>
  </sheetViews>
  <sheetFormatPr defaultRowHeight="15"/>
  <cols>
    <col min="3" max="3" width="18.28515625" bestFit="1" customWidth="1"/>
    <col min="4" max="4" width="15.5703125" bestFit="1" customWidth="1"/>
    <col min="6" max="6" width="10.140625" bestFit="1" customWidth="1"/>
  </cols>
  <sheetData>
    <row r="1" spans="1:12">
      <c r="A1" s="4" t="s">
        <v>80</v>
      </c>
      <c r="B1" s="4" t="s">
        <v>81</v>
      </c>
      <c r="C1" s="4" t="s">
        <v>82</v>
      </c>
      <c r="D1" s="6" t="s">
        <v>98</v>
      </c>
    </row>
    <row r="2" spans="1:12">
      <c r="A2" s="3" t="s">
        <v>83</v>
      </c>
      <c r="B2" s="3" t="s">
        <v>84</v>
      </c>
      <c r="C2" s="7">
        <v>43877</v>
      </c>
      <c r="D2" t="str">
        <f>IF(C2&lt;$F$2,CONCATENATE(A2," ",B2)," ")</f>
        <v xml:space="preserve"> </v>
      </c>
      <c r="F2" s="8">
        <v>43831</v>
      </c>
      <c r="L2" t="s">
        <v>93</v>
      </c>
    </row>
    <row r="3" spans="1:12">
      <c r="A3" s="3" t="s">
        <v>85</v>
      </c>
      <c r="B3" s="3" t="s">
        <v>86</v>
      </c>
      <c r="C3" s="7">
        <v>44657</v>
      </c>
      <c r="D3" t="str">
        <f t="shared" ref="D3:D6" si="0">IF(C3&lt;$F$2,CONCATENATE(A3," ",B3)," ")</f>
        <v xml:space="preserve"> </v>
      </c>
      <c r="L3" t="s">
        <v>94</v>
      </c>
    </row>
    <row r="4" spans="1:12">
      <c r="A4" s="3" t="s">
        <v>87</v>
      </c>
      <c r="B4" s="3" t="s">
        <v>88</v>
      </c>
      <c r="C4" s="7">
        <v>45236</v>
      </c>
      <c r="D4" t="str">
        <f t="shared" si="0"/>
        <v xml:space="preserve"> </v>
      </c>
      <c r="L4" s="2"/>
    </row>
    <row r="5" spans="1:12">
      <c r="A5" s="3" t="s">
        <v>89</v>
      </c>
      <c r="B5" s="3" t="s">
        <v>90</v>
      </c>
      <c r="C5" s="7">
        <v>43707</v>
      </c>
      <c r="D5" t="str">
        <f t="shared" si="0"/>
        <v>Tomasz Nowicki</v>
      </c>
      <c r="L5" s="2" t="s">
        <v>95</v>
      </c>
    </row>
    <row r="6" spans="1:12">
      <c r="A6" s="3" t="s">
        <v>91</v>
      </c>
      <c r="B6" s="3" t="s">
        <v>92</v>
      </c>
      <c r="C6" s="7">
        <v>44726</v>
      </c>
      <c r="D6" t="str">
        <f t="shared" si="0"/>
        <v xml:space="preserve"> </v>
      </c>
      <c r="E6">
        <f>DATEVALUE("01.01.2020")</f>
        <v>43831</v>
      </c>
      <c r="L6" s="2"/>
    </row>
    <row r="7" spans="1:12">
      <c r="L7" s="2" t="s">
        <v>96</v>
      </c>
    </row>
    <row r="8" spans="1:12">
      <c r="L8" s="2"/>
    </row>
    <row r="9" spans="1:12">
      <c r="L9" s="2" t="s">
        <v>97</v>
      </c>
    </row>
    <row r="12" spans="1:12">
      <c r="C12" t="e">
        <f>DATEVALUE(C2)</f>
        <v>#VALUE!</v>
      </c>
    </row>
    <row r="14" spans="1:12">
      <c r="C14" t="e">
        <f>DATEVALUE(C2)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4392-66B3-449D-8538-74A0AB9551D5}">
  <dimension ref="A1:D13"/>
  <sheetViews>
    <sheetView workbookViewId="0">
      <selection activeCell="C13" sqref="C13"/>
    </sheetView>
  </sheetViews>
  <sheetFormatPr defaultRowHeight="15"/>
  <cols>
    <col min="1" max="1" width="11.140625" bestFit="1" customWidth="1"/>
    <col min="2" max="2" width="10.85546875" bestFit="1" customWidth="1"/>
    <col min="3" max="3" width="18" bestFit="1" customWidth="1"/>
  </cols>
  <sheetData>
    <row r="1" spans="1:4">
      <c r="A1" s="4" t="s">
        <v>99</v>
      </c>
      <c r="B1" s="4" t="s">
        <v>100</v>
      </c>
      <c r="C1" s="4" t="s">
        <v>101</v>
      </c>
      <c r="D1" s="6" t="s">
        <v>112</v>
      </c>
    </row>
    <row r="2" spans="1:4">
      <c r="A2" s="3" t="s">
        <v>102</v>
      </c>
      <c r="B2" s="3" t="s">
        <v>103</v>
      </c>
      <c r="C2" s="3">
        <v>3000</v>
      </c>
      <c r="D2" t="str">
        <f>IF(C2&gt;$A$13,"TOP","false")</f>
        <v>TOP</v>
      </c>
    </row>
    <row r="3" spans="1:4">
      <c r="A3" s="3" t="s">
        <v>104</v>
      </c>
      <c r="B3" s="3" t="s">
        <v>103</v>
      </c>
      <c r="C3" s="3">
        <v>2500</v>
      </c>
      <c r="D3" t="str">
        <f t="shared" ref="D3:D7" si="0">IF(C3&gt;$A$13,"TOP","false")</f>
        <v>TOP</v>
      </c>
    </row>
    <row r="4" spans="1:4">
      <c r="A4" s="3" t="s">
        <v>105</v>
      </c>
      <c r="B4" s="3" t="s">
        <v>106</v>
      </c>
      <c r="C4" s="3">
        <v>500</v>
      </c>
      <c r="D4" t="str">
        <f t="shared" si="0"/>
        <v>false</v>
      </c>
    </row>
    <row r="5" spans="1:4">
      <c r="A5" s="3" t="s">
        <v>107</v>
      </c>
      <c r="B5" s="3" t="s">
        <v>103</v>
      </c>
      <c r="C5" s="3">
        <v>4000</v>
      </c>
      <c r="D5" t="str">
        <f t="shared" si="0"/>
        <v>TOP</v>
      </c>
    </row>
    <row r="6" spans="1:4">
      <c r="A6" s="3" t="s">
        <v>108</v>
      </c>
      <c r="B6" s="3" t="s">
        <v>106</v>
      </c>
      <c r="C6" s="3">
        <v>100</v>
      </c>
      <c r="D6" t="str">
        <f t="shared" si="0"/>
        <v>false</v>
      </c>
    </row>
    <row r="7" spans="1:4">
      <c r="A7" s="3" t="s">
        <v>109</v>
      </c>
      <c r="B7" s="3" t="s">
        <v>103</v>
      </c>
      <c r="C7" s="3">
        <v>1800</v>
      </c>
      <c r="D7" t="str">
        <f t="shared" si="0"/>
        <v>false</v>
      </c>
    </row>
    <row r="10" spans="1:4">
      <c r="A10" s="3" t="s">
        <v>110</v>
      </c>
    </row>
    <row r="11" spans="1:4">
      <c r="A11">
        <f>SUMIF(B2:B7,"Elektronika",C2:C7)</f>
        <v>11300</v>
      </c>
    </row>
    <row r="12" spans="1:4">
      <c r="A12" t="s">
        <v>111</v>
      </c>
    </row>
    <row r="13" spans="1:4">
      <c r="A13">
        <f>AVERAGE(C2:C7)</f>
        <v>1983.3333333333333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54B4-E252-4705-8CA9-D1981D160E72}">
  <dimension ref="A1:M10"/>
  <sheetViews>
    <sheetView workbookViewId="0">
      <selection activeCell="J15" sqref="J15"/>
    </sheetView>
  </sheetViews>
  <sheetFormatPr defaultRowHeight="15"/>
  <sheetData>
    <row r="1" spans="1:13" ht="18">
      <c r="A1" s="1" t="s">
        <v>113</v>
      </c>
      <c r="J1" s="4" t="s">
        <v>120</v>
      </c>
      <c r="K1" s="4" t="s">
        <v>121</v>
      </c>
      <c r="L1" s="4" t="s">
        <v>122</v>
      </c>
    </row>
    <row r="2" spans="1:13">
      <c r="J2" s="3">
        <v>1200</v>
      </c>
      <c r="K2" s="3">
        <v>2</v>
      </c>
      <c r="L2" s="3">
        <v>0.1</v>
      </c>
      <c r="M2">
        <f>IF(AND(ISNUMBER(J2), ISNUMBER(K2), ISNUMBER(L2)), (J2*K2)*(1-L2), "Brak Danych")</f>
        <v>2160</v>
      </c>
    </row>
    <row r="3" spans="1:13">
      <c r="A3" t="s">
        <v>114</v>
      </c>
      <c r="J3" s="3">
        <v>850</v>
      </c>
      <c r="K3" s="3">
        <v>3</v>
      </c>
      <c r="L3" s="3">
        <v>0.15</v>
      </c>
      <c r="M3">
        <f t="shared" ref="M3:M6" si="0">IF(AND(ISNUMBER(J3), ISNUMBER(K3), ISNUMBER(L3)), (J3*K3)*(1-L3), "Brak Danych")</f>
        <v>2167.5</v>
      </c>
    </row>
    <row r="4" spans="1:13">
      <c r="A4" t="s">
        <v>115</v>
      </c>
      <c r="J4" s="3"/>
      <c r="K4" s="3">
        <v>1</v>
      </c>
      <c r="L4" s="3">
        <v>0.05</v>
      </c>
      <c r="M4" t="str">
        <f t="shared" si="0"/>
        <v>Brak Danych</v>
      </c>
    </row>
    <row r="5" spans="1:13">
      <c r="A5" s="9"/>
      <c r="J5" s="3">
        <v>600</v>
      </c>
      <c r="K5" s="3"/>
      <c r="L5" s="3">
        <v>0.2</v>
      </c>
      <c r="M5" t="str">
        <f t="shared" si="0"/>
        <v>Brak Danych</v>
      </c>
    </row>
    <row r="6" spans="1:13">
      <c r="A6" s="10" t="s">
        <v>116</v>
      </c>
      <c r="J6" s="3">
        <v>1500</v>
      </c>
      <c r="K6" s="3">
        <v>4</v>
      </c>
      <c r="L6" s="3" t="s">
        <v>123</v>
      </c>
      <c r="M6" t="str">
        <f t="shared" si="0"/>
        <v>Brak Danych</v>
      </c>
    </row>
    <row r="7" spans="1:13">
      <c r="A7" s="10" t="s">
        <v>117</v>
      </c>
    </row>
    <row r="8" spans="1:13">
      <c r="A8" s="10" t="s">
        <v>118</v>
      </c>
    </row>
    <row r="9" spans="1:13">
      <c r="A9" s="2"/>
    </row>
    <row r="10" spans="1:13">
      <c r="A10" s="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0A6C-B7A1-4A84-94F1-E6021EB1C6EA}">
  <dimension ref="A1:L22"/>
  <sheetViews>
    <sheetView workbookViewId="0">
      <selection activeCell="I1" sqref="I1:N15"/>
    </sheetView>
  </sheetViews>
  <sheetFormatPr defaultRowHeight="15" outlineLevelRow="2"/>
  <cols>
    <col min="9" max="9" width="16" bestFit="1" customWidth="1"/>
    <col min="12" max="12" width="12" customWidth="1"/>
  </cols>
  <sheetData>
    <row r="1" spans="1:12" ht="18">
      <c r="A1" s="1" t="s">
        <v>124</v>
      </c>
    </row>
    <row r="2" spans="1:12">
      <c r="J2" s="13" t="s">
        <v>132</v>
      </c>
      <c r="K2" s="13" t="s">
        <v>80</v>
      </c>
      <c r="L2" s="14" t="s">
        <v>133</v>
      </c>
    </row>
    <row r="3" spans="1:12" outlineLevel="2">
      <c r="A3" t="s">
        <v>125</v>
      </c>
      <c r="J3" s="15" t="s">
        <v>134</v>
      </c>
      <c r="K3" s="16" t="s">
        <v>83</v>
      </c>
      <c r="L3" s="17">
        <v>87</v>
      </c>
    </row>
    <row r="4" spans="1:12" outlineLevel="2">
      <c r="A4" t="s">
        <v>126</v>
      </c>
      <c r="J4" s="18" t="s">
        <v>134</v>
      </c>
      <c r="K4" s="19" t="s">
        <v>89</v>
      </c>
      <c r="L4" s="20">
        <v>92</v>
      </c>
    </row>
    <row r="5" spans="1:12" outlineLevel="1">
      <c r="I5" s="12" t="s">
        <v>143</v>
      </c>
      <c r="J5" s="18">
        <f>SUBTOTAL(3,J3:J4)</f>
        <v>2</v>
      </c>
      <c r="K5" s="19"/>
      <c r="L5" s="20"/>
    </row>
    <row r="6" spans="1:12" outlineLevel="2">
      <c r="A6" s="2"/>
      <c r="J6" s="21" t="s">
        <v>135</v>
      </c>
      <c r="K6" s="22" t="s">
        <v>136</v>
      </c>
      <c r="L6" s="23">
        <v>75</v>
      </c>
    </row>
    <row r="7" spans="1:12" outlineLevel="2">
      <c r="A7" s="2" t="s">
        <v>127</v>
      </c>
      <c r="J7" s="18" t="s">
        <v>135</v>
      </c>
      <c r="K7" s="19" t="s">
        <v>137</v>
      </c>
      <c r="L7" s="20">
        <v>81</v>
      </c>
    </row>
    <row r="8" spans="1:12" outlineLevel="1">
      <c r="A8" s="2"/>
      <c r="I8" s="12" t="s">
        <v>144</v>
      </c>
      <c r="J8" s="18">
        <f>SUBTOTAL(3,J6:J7)</f>
        <v>2</v>
      </c>
      <c r="K8" s="19"/>
      <c r="L8" s="20"/>
    </row>
    <row r="9" spans="1:12" outlineLevel="2">
      <c r="A9" s="2"/>
      <c r="J9" s="21" t="s">
        <v>138</v>
      </c>
      <c r="K9" s="22" t="s">
        <v>139</v>
      </c>
      <c r="L9" s="23">
        <v>90</v>
      </c>
    </row>
    <row r="10" spans="1:12" outlineLevel="2">
      <c r="A10" s="2" t="s">
        <v>128</v>
      </c>
      <c r="J10" s="24" t="s">
        <v>138</v>
      </c>
      <c r="K10" s="25" t="s">
        <v>140</v>
      </c>
      <c r="L10" s="26">
        <v>78</v>
      </c>
    </row>
    <row r="11" spans="1:12" outlineLevel="1">
      <c r="A11" s="2"/>
      <c r="I11" s="12" t="s">
        <v>145</v>
      </c>
      <c r="J11" s="3">
        <f>SUBTOTAL(3,J9:J10)</f>
        <v>2</v>
      </c>
      <c r="K11" s="3"/>
      <c r="L11" s="3"/>
    </row>
    <row r="12" spans="1:12">
      <c r="A12" s="2"/>
      <c r="I12" s="12" t="s">
        <v>146</v>
      </c>
      <c r="J12" s="3">
        <f>SUBTOTAL(3,J3:J10)</f>
        <v>6</v>
      </c>
      <c r="K12" s="3"/>
      <c r="L12" s="3"/>
    </row>
    <row r="13" spans="1:12" outlineLevel="1">
      <c r="A13" s="2"/>
      <c r="J13" s="27" t="s">
        <v>141</v>
      </c>
      <c r="K13" s="3"/>
      <c r="L13" s="3">
        <f>SUBTOTAL(9,L9:L10)</f>
        <v>168</v>
      </c>
    </row>
    <row r="14" spans="1:12">
      <c r="A14" s="2"/>
      <c r="J14" s="27" t="s">
        <v>142</v>
      </c>
      <c r="K14" s="3"/>
      <c r="L14" s="3">
        <f>SUBTOTAL(9,L3:L10)</f>
        <v>503</v>
      </c>
    </row>
    <row r="15" spans="1:12">
      <c r="A15" s="2"/>
    </row>
    <row r="16" spans="1:12">
      <c r="A16" s="2" t="s">
        <v>129</v>
      </c>
    </row>
    <row r="17" spans="1:1">
      <c r="A17" s="2"/>
    </row>
    <row r="18" spans="1:1">
      <c r="A18" s="2"/>
    </row>
    <row r="19" spans="1:1">
      <c r="A19" s="11"/>
    </row>
    <row r="20" spans="1:1">
      <c r="A20" s="11" t="s">
        <v>130</v>
      </c>
    </row>
    <row r="21" spans="1:1">
      <c r="A21" s="11"/>
    </row>
    <row r="22" spans="1:1">
      <c r="A22" s="1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D39-D5D0-4CF8-8A17-E73306978AD2}">
  <dimension ref="A1:D7"/>
  <sheetViews>
    <sheetView workbookViewId="0">
      <selection activeCell="D6" sqref="D6"/>
    </sheetView>
  </sheetViews>
  <sheetFormatPr defaultRowHeight="15"/>
  <sheetData>
    <row r="1" spans="1:4">
      <c r="A1" s="30" t="s">
        <v>80</v>
      </c>
      <c r="B1" s="30" t="s">
        <v>81</v>
      </c>
      <c r="C1" s="30" t="s">
        <v>71</v>
      </c>
      <c r="D1" s="30" t="s">
        <v>147</v>
      </c>
    </row>
    <row r="2" spans="1:4">
      <c r="A2" s="29" t="s">
        <v>148</v>
      </c>
      <c r="B2" s="29" t="s">
        <v>149</v>
      </c>
      <c r="C2" s="29" t="s">
        <v>150</v>
      </c>
      <c r="D2" s="29" t="s">
        <v>151</v>
      </c>
    </row>
    <row r="3" spans="1:4">
      <c r="A3" s="29" t="s">
        <v>152</v>
      </c>
      <c r="B3" s="29" t="s">
        <v>153</v>
      </c>
      <c r="C3" s="29" t="s">
        <v>154</v>
      </c>
      <c r="D3" s="29" t="s">
        <v>151</v>
      </c>
    </row>
    <row r="4" spans="1:4">
      <c r="A4" s="29" t="s">
        <v>155</v>
      </c>
      <c r="B4" s="29" t="s">
        <v>84</v>
      </c>
      <c r="C4" s="29" t="s">
        <v>156</v>
      </c>
      <c r="D4" s="29" t="s">
        <v>151</v>
      </c>
    </row>
    <row r="5" spans="1:4">
      <c r="A5" s="29" t="s">
        <v>157</v>
      </c>
      <c r="B5" s="29" t="s">
        <v>158</v>
      </c>
      <c r="C5" s="29"/>
      <c r="D5" s="29" t="s">
        <v>159</v>
      </c>
    </row>
    <row r="6" spans="1:4">
      <c r="A6" s="29" t="s">
        <v>160</v>
      </c>
      <c r="B6" s="29" t="s">
        <v>161</v>
      </c>
      <c r="C6" s="29" t="s">
        <v>162</v>
      </c>
      <c r="D6" s="29" t="s">
        <v>151</v>
      </c>
    </row>
    <row r="7" spans="1:4">
      <c r="A7" s="29" t="s">
        <v>163</v>
      </c>
      <c r="B7" s="29" t="s">
        <v>88</v>
      </c>
      <c r="C7" s="29" t="s">
        <v>164</v>
      </c>
      <c r="D7" s="29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DC07-BBA9-496D-A28B-E047F803DCD9}">
  <dimension ref="A1:C7"/>
  <sheetViews>
    <sheetView workbookViewId="0">
      <selection sqref="A1:C7"/>
    </sheetView>
  </sheetViews>
  <sheetFormatPr defaultRowHeight="15"/>
  <sheetData>
    <row r="1" spans="1:3">
      <c r="A1" s="32" t="s">
        <v>165</v>
      </c>
      <c r="B1" s="32" t="s">
        <v>166</v>
      </c>
      <c r="C1" s="32" t="s">
        <v>167</v>
      </c>
    </row>
    <row r="2" spans="1:3">
      <c r="A2" s="31">
        <v>100</v>
      </c>
      <c r="B2" s="31">
        <v>0.23</v>
      </c>
      <c r="C2" s="31">
        <v>123</v>
      </c>
    </row>
    <row r="3" spans="1:3">
      <c r="A3" s="31">
        <v>250</v>
      </c>
      <c r="B3" s="31">
        <v>0.08</v>
      </c>
      <c r="C3" s="31">
        <v>270</v>
      </c>
    </row>
    <row r="4" spans="1:3">
      <c r="A4" s="31"/>
      <c r="B4" s="31">
        <v>0.23</v>
      </c>
      <c r="C4" s="31" t="s">
        <v>168</v>
      </c>
    </row>
    <row r="5" spans="1:3">
      <c r="A5" s="31">
        <v>80</v>
      </c>
      <c r="B5" s="31">
        <v>0.05</v>
      </c>
      <c r="C5" s="31">
        <v>84</v>
      </c>
    </row>
    <row r="6" spans="1:3">
      <c r="A6" s="31">
        <v>500</v>
      </c>
      <c r="B6" s="31">
        <v>0.23</v>
      </c>
      <c r="C6" s="31">
        <v>615</v>
      </c>
    </row>
    <row r="7" spans="1:3">
      <c r="A7" s="31" t="s">
        <v>123</v>
      </c>
      <c r="B7" s="31">
        <v>0.23</v>
      </c>
      <c r="C7" s="3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9A2D-0070-408E-9852-1D07C4838818}">
  <dimension ref="A1:C7"/>
  <sheetViews>
    <sheetView workbookViewId="0">
      <selection sqref="A1:C7"/>
    </sheetView>
  </sheetViews>
  <sheetFormatPr defaultRowHeight="15"/>
  <sheetData>
    <row r="1" spans="1:3">
      <c r="A1" s="34" t="s">
        <v>169</v>
      </c>
      <c r="B1" s="34" t="s">
        <v>170</v>
      </c>
      <c r="C1" s="34" t="s">
        <v>72</v>
      </c>
    </row>
    <row r="2" spans="1:3">
      <c r="A2" s="33">
        <v>1200.5</v>
      </c>
      <c r="B2" s="33" t="s">
        <v>171</v>
      </c>
      <c r="C2" s="33" t="s">
        <v>151</v>
      </c>
    </row>
    <row r="3" spans="1:3">
      <c r="A3" s="33">
        <v>-50</v>
      </c>
      <c r="B3" s="33" t="s">
        <v>171</v>
      </c>
      <c r="C3" s="33" t="s">
        <v>172</v>
      </c>
    </row>
    <row r="4" spans="1:3">
      <c r="A4" s="33">
        <v>0</v>
      </c>
      <c r="B4" s="33" t="s">
        <v>171</v>
      </c>
      <c r="C4" s="33" t="s">
        <v>173</v>
      </c>
    </row>
    <row r="5" spans="1:3">
      <c r="A5" s="33">
        <v>420.45</v>
      </c>
      <c r="B5" s="33" t="s">
        <v>174</v>
      </c>
      <c r="C5" s="33" t="s">
        <v>175</v>
      </c>
    </row>
    <row r="6" spans="1:3">
      <c r="A6" s="33">
        <v>-0.01</v>
      </c>
      <c r="B6" s="33" t="s">
        <v>174</v>
      </c>
      <c r="C6" s="33" t="s">
        <v>175</v>
      </c>
    </row>
    <row r="7" spans="1:3">
      <c r="A7" s="33">
        <v>800</v>
      </c>
      <c r="B7" s="33" t="s">
        <v>171</v>
      </c>
      <c r="C7" s="33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F282-648B-45C4-BE61-5A1E410583A2}">
  <dimension ref="A1:D7"/>
  <sheetViews>
    <sheetView workbookViewId="0">
      <selection sqref="A1:D7"/>
    </sheetView>
  </sheetViews>
  <sheetFormatPr defaultRowHeight="15"/>
  <cols>
    <col min="2" max="2" width="18.28515625" bestFit="1" customWidth="1"/>
  </cols>
  <sheetData>
    <row r="1" spans="1:4">
      <c r="A1" s="36" t="s">
        <v>80</v>
      </c>
      <c r="B1" s="36" t="s">
        <v>176</v>
      </c>
      <c r="C1" s="36" t="s">
        <v>177</v>
      </c>
      <c r="D1" s="36" t="s">
        <v>178</v>
      </c>
    </row>
    <row r="2" spans="1:4">
      <c r="A2" s="35" t="s">
        <v>139</v>
      </c>
      <c r="B2" s="37">
        <v>36590</v>
      </c>
      <c r="C2" s="35">
        <v>2000</v>
      </c>
      <c r="D2" s="35">
        <v>25</v>
      </c>
    </row>
    <row r="3" spans="1:4">
      <c r="A3" s="35" t="s">
        <v>140</v>
      </c>
      <c r="B3" s="37">
        <v>35055</v>
      </c>
      <c r="C3" s="35">
        <v>1995</v>
      </c>
      <c r="D3" s="35">
        <v>30</v>
      </c>
    </row>
    <row r="4" spans="1:4">
      <c r="A4" s="35" t="s">
        <v>85</v>
      </c>
      <c r="B4" s="37">
        <v>37482</v>
      </c>
      <c r="C4" s="35">
        <v>2002</v>
      </c>
      <c r="D4" s="35">
        <v>23</v>
      </c>
    </row>
    <row r="5" spans="1:4">
      <c r="A5" s="35" t="s">
        <v>91</v>
      </c>
      <c r="B5" s="37">
        <v>32874</v>
      </c>
      <c r="C5" s="35">
        <v>1990</v>
      </c>
      <c r="D5" s="35">
        <v>35</v>
      </c>
    </row>
    <row r="6" spans="1:4">
      <c r="A6" s="35" t="s">
        <v>179</v>
      </c>
      <c r="B6" s="37">
        <v>31958</v>
      </c>
      <c r="C6" s="35">
        <v>1987</v>
      </c>
      <c r="D6" s="35">
        <v>38</v>
      </c>
    </row>
    <row r="7" spans="1:4">
      <c r="A7" s="35" t="s">
        <v>180</v>
      </c>
      <c r="B7" s="37">
        <v>38446</v>
      </c>
      <c r="C7" s="35">
        <v>2005</v>
      </c>
      <c r="D7" s="3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FF29-E4C1-405E-A5C9-40F5FAF8B98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08B9-2FB8-4FAB-A137-3351C46E96BF}">
  <dimension ref="A1:B7"/>
  <sheetViews>
    <sheetView workbookViewId="0">
      <selection sqref="A1:B7"/>
    </sheetView>
  </sheetViews>
  <sheetFormatPr defaultRowHeight="15"/>
  <sheetData>
    <row r="1" spans="1:2">
      <c r="A1" s="39" t="s">
        <v>181</v>
      </c>
      <c r="B1" s="39" t="s">
        <v>182</v>
      </c>
    </row>
    <row r="2" spans="1:2">
      <c r="A2" s="38" t="s">
        <v>183</v>
      </c>
      <c r="B2" s="38" t="s">
        <v>184</v>
      </c>
    </row>
    <row r="3" spans="1:2">
      <c r="A3" s="38" t="s">
        <v>185</v>
      </c>
      <c r="B3" s="38" t="s">
        <v>186</v>
      </c>
    </row>
    <row r="4" spans="1:2">
      <c r="A4" s="38" t="s">
        <v>187</v>
      </c>
      <c r="B4" s="38" t="s">
        <v>188</v>
      </c>
    </row>
    <row r="5" spans="1:2">
      <c r="A5" s="38" t="s">
        <v>189</v>
      </c>
      <c r="B5" s="38" t="s">
        <v>190</v>
      </c>
    </row>
    <row r="6" spans="1:2">
      <c r="A6" s="38" t="s">
        <v>191</v>
      </c>
      <c r="B6" s="38" t="s">
        <v>188</v>
      </c>
    </row>
    <row r="7" spans="1:2">
      <c r="A7" s="38" t="s">
        <v>192</v>
      </c>
      <c r="B7" s="38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2DBC-C7B7-48F3-B0FF-E31CB7BDEC2D}">
  <dimension ref="A1:B7"/>
  <sheetViews>
    <sheetView workbookViewId="0">
      <selection sqref="A1:B7"/>
    </sheetView>
  </sheetViews>
  <sheetFormatPr defaultRowHeight="15"/>
  <sheetData>
    <row r="1" spans="1:2">
      <c r="A1" s="41" t="s">
        <v>100</v>
      </c>
      <c r="B1" s="41" t="s">
        <v>134</v>
      </c>
    </row>
    <row r="2" spans="1:2">
      <c r="A2" s="40" t="s">
        <v>194</v>
      </c>
      <c r="B2" s="40">
        <v>1200</v>
      </c>
    </row>
    <row r="3" spans="1:2">
      <c r="A3" s="40" t="s">
        <v>195</v>
      </c>
      <c r="B3" s="40">
        <v>800</v>
      </c>
    </row>
    <row r="4" spans="1:2">
      <c r="A4" s="40" t="s">
        <v>194</v>
      </c>
      <c r="B4" s="40">
        <v>950</v>
      </c>
    </row>
    <row r="5" spans="1:2">
      <c r="A5" s="40" t="s">
        <v>196</v>
      </c>
      <c r="B5" s="40">
        <v>300</v>
      </c>
    </row>
    <row r="6" spans="1:2">
      <c r="A6" s="40" t="s">
        <v>195</v>
      </c>
      <c r="B6" s="40">
        <v>1250</v>
      </c>
    </row>
    <row r="7" spans="1:2">
      <c r="A7" s="40" t="s">
        <v>194</v>
      </c>
      <c r="B7" s="40">
        <v>1100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7A50-A74A-4802-AA6B-5C852624BB9A}">
  <dimension ref="A1:B7"/>
  <sheetViews>
    <sheetView workbookViewId="0">
      <selection sqref="A1:B7"/>
    </sheetView>
  </sheetViews>
  <sheetFormatPr defaultRowHeight="15"/>
  <sheetData>
    <row r="1" spans="1:2">
      <c r="A1" s="43" t="s">
        <v>197</v>
      </c>
      <c r="B1" s="43" t="s">
        <v>72</v>
      </c>
    </row>
    <row r="2" spans="1:2">
      <c r="A2" s="42" t="s">
        <v>198</v>
      </c>
      <c r="B2" s="42" t="s">
        <v>199</v>
      </c>
    </row>
    <row r="3" spans="1:2">
      <c r="A3" s="42" t="s">
        <v>200</v>
      </c>
      <c r="B3" s="42" t="s">
        <v>201</v>
      </c>
    </row>
    <row r="4" spans="1:2">
      <c r="A4" s="42" t="s">
        <v>202</v>
      </c>
      <c r="B4" s="42" t="s">
        <v>201</v>
      </c>
    </row>
    <row r="5" spans="1:2">
      <c r="A5" s="42" t="s">
        <v>203</v>
      </c>
      <c r="B5" s="42" t="s">
        <v>201</v>
      </c>
    </row>
    <row r="6" spans="1:2">
      <c r="A6" s="42" t="s">
        <v>204</v>
      </c>
      <c r="B6" s="42" t="s">
        <v>199</v>
      </c>
    </row>
    <row r="7" spans="1:2">
      <c r="A7" s="42" t="s">
        <v>205</v>
      </c>
      <c r="B7" s="42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FD24-974F-4A5E-8F0F-B3AC8DB44DCB}">
  <dimension ref="A1:C7"/>
  <sheetViews>
    <sheetView workbookViewId="0">
      <selection sqref="A1:C7"/>
    </sheetView>
  </sheetViews>
  <sheetFormatPr defaultRowHeight="15"/>
  <sheetData>
    <row r="1" spans="1:3">
      <c r="A1" s="45" t="s">
        <v>206</v>
      </c>
      <c r="B1" s="45" t="s">
        <v>122</v>
      </c>
      <c r="C1" s="45" t="s">
        <v>207</v>
      </c>
    </row>
    <row r="2" spans="1:3">
      <c r="A2" s="44">
        <v>1200</v>
      </c>
      <c r="B2" s="44">
        <v>0.1</v>
      </c>
      <c r="C2" s="44">
        <v>1080</v>
      </c>
    </row>
    <row r="3" spans="1:3">
      <c r="A3" s="44">
        <v>400</v>
      </c>
      <c r="B3" s="44">
        <v>0.05</v>
      </c>
      <c r="C3" s="44">
        <v>380</v>
      </c>
    </row>
    <row r="4" spans="1:3">
      <c r="A4" s="44">
        <v>2000</v>
      </c>
      <c r="B4" s="44">
        <v>0.15</v>
      </c>
      <c r="C4" s="44">
        <v>1700</v>
      </c>
    </row>
    <row r="5" spans="1:3">
      <c r="A5" s="44">
        <v>150</v>
      </c>
      <c r="B5" s="44">
        <v>0</v>
      </c>
      <c r="C5" s="44">
        <v>150</v>
      </c>
    </row>
    <row r="6" spans="1:3">
      <c r="A6" s="44">
        <v>870</v>
      </c>
      <c r="B6" s="44">
        <v>0.1</v>
      </c>
      <c r="C6" s="44">
        <v>783</v>
      </c>
    </row>
    <row r="7" spans="1:3">
      <c r="A7" s="44">
        <v>950</v>
      </c>
      <c r="B7" s="44">
        <v>0.1</v>
      </c>
      <c r="C7" s="44">
        <v>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0DD1-FA12-4E57-AE7E-33921EC365BE}">
  <dimension ref="A1:H11"/>
  <sheetViews>
    <sheetView workbookViewId="0">
      <selection activeCell="F11" sqref="F11"/>
    </sheetView>
  </sheetViews>
  <sheetFormatPr defaultRowHeight="15"/>
  <cols>
    <col min="8" max="8" width="13.85546875" bestFit="1" customWidth="1"/>
  </cols>
  <sheetData>
    <row r="1" spans="1:8" ht="15.75">
      <c r="A1" s="28" t="s">
        <v>208</v>
      </c>
      <c r="F1" s="48" t="s">
        <v>132</v>
      </c>
      <c r="G1" s="48" t="s">
        <v>213</v>
      </c>
      <c r="H1" s="48" t="s">
        <v>72</v>
      </c>
    </row>
    <row r="2" spans="1:8">
      <c r="F2" s="47" t="s">
        <v>134</v>
      </c>
      <c r="G2" s="47">
        <v>4</v>
      </c>
      <c r="H2" s="47" t="s">
        <v>214</v>
      </c>
    </row>
    <row r="3" spans="1:8">
      <c r="A3" t="s">
        <v>209</v>
      </c>
      <c r="F3" s="47" t="s">
        <v>134</v>
      </c>
      <c r="G3" s="47">
        <v>5</v>
      </c>
      <c r="H3" s="47" t="s">
        <v>215</v>
      </c>
    </row>
    <row r="4" spans="1:8">
      <c r="A4" s="2"/>
      <c r="F4" s="47" t="s">
        <v>138</v>
      </c>
      <c r="G4" s="47">
        <v>3</v>
      </c>
      <c r="H4" s="47" t="s">
        <v>214</v>
      </c>
    </row>
    <row r="5" spans="1:8">
      <c r="A5" s="46" t="s">
        <v>210</v>
      </c>
      <c r="F5" s="47" t="s">
        <v>138</v>
      </c>
      <c r="G5" s="47">
        <v>4</v>
      </c>
      <c r="H5" s="47" t="s">
        <v>214</v>
      </c>
    </row>
    <row r="6" spans="1:8">
      <c r="A6" s="2"/>
      <c r="F6" s="47" t="s">
        <v>135</v>
      </c>
      <c r="G6" s="47">
        <v>5</v>
      </c>
      <c r="H6" s="47" t="s">
        <v>215</v>
      </c>
    </row>
    <row r="7" spans="1:8">
      <c r="A7" s="46" t="s">
        <v>211</v>
      </c>
      <c r="F7" s="47" t="s">
        <v>135</v>
      </c>
      <c r="G7" s="47">
        <v>2</v>
      </c>
      <c r="H7" s="47" t="s">
        <v>214</v>
      </c>
    </row>
    <row r="9" spans="1:8">
      <c r="A9" t="s">
        <v>212</v>
      </c>
    </row>
    <row r="11" spans="1:8">
      <c r="F11">
        <f>COUNTIFS(F2:F7,"HR",H2:H7,"Zrealizowano")</f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0E7E-DDDD-4981-8564-C94376065D58}">
  <dimension ref="A1:I7"/>
  <sheetViews>
    <sheetView workbookViewId="0">
      <selection activeCell="I2" sqref="I2"/>
    </sheetView>
  </sheetViews>
  <sheetFormatPr defaultRowHeight="15"/>
  <cols>
    <col min="7" max="7" width="10.5703125" bestFit="1" customWidth="1"/>
  </cols>
  <sheetData>
    <row r="1" spans="1:9">
      <c r="A1" t="s">
        <v>216</v>
      </c>
      <c r="G1" s="50" t="s">
        <v>99</v>
      </c>
    </row>
    <row r="2" spans="1:9">
      <c r="G2" s="49" t="s">
        <v>102</v>
      </c>
      <c r="I2">
        <f>MATCH("Router",G2:G7,0)</f>
        <v>5</v>
      </c>
    </row>
    <row r="3" spans="1:9" ht="15.75">
      <c r="A3" s="28" t="s">
        <v>217</v>
      </c>
      <c r="G3" s="49" t="s">
        <v>220</v>
      </c>
    </row>
    <row r="4" spans="1:9">
      <c r="G4" s="49" t="s">
        <v>221</v>
      </c>
    </row>
    <row r="5" spans="1:9">
      <c r="A5" t="s">
        <v>218</v>
      </c>
      <c r="G5" s="49" t="s">
        <v>222</v>
      </c>
    </row>
    <row r="6" spans="1:9">
      <c r="A6" t="s">
        <v>219</v>
      </c>
      <c r="G6" s="49" t="s">
        <v>223</v>
      </c>
    </row>
    <row r="7" spans="1:9">
      <c r="G7" s="49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33E2-F3C0-41AC-9966-7746C2991990}">
  <dimension ref="A1:K9"/>
  <sheetViews>
    <sheetView workbookViewId="0">
      <selection activeCell="J15" sqref="J15"/>
    </sheetView>
  </sheetViews>
  <sheetFormatPr defaultRowHeight="15"/>
  <cols>
    <col min="8" max="8" width="19.5703125" bestFit="1" customWidth="1"/>
  </cols>
  <sheetData>
    <row r="1" spans="1:11" ht="15.75">
      <c r="A1" s="28" t="s">
        <v>225</v>
      </c>
      <c r="H1" s="52" t="s">
        <v>230</v>
      </c>
    </row>
    <row r="2" spans="1:11">
      <c r="H2" s="51" t="s">
        <v>231</v>
      </c>
      <c r="I2" t="str" cm="1">
        <f t="array" ref="I2:K2">_xlfn.TEXTSPLIT(H2,{"|";"."})</f>
        <v>PL-001</v>
      </c>
      <c r="J2" t="str">
        <v>Jan</v>
      </c>
      <c r="K2" t="str">
        <v>Kowalski</v>
      </c>
    </row>
    <row r="3" spans="1:11">
      <c r="A3" t="s">
        <v>226</v>
      </c>
      <c r="H3" s="51" t="s">
        <v>232</v>
      </c>
      <c r="I3" t="str" cm="1">
        <f t="array" ref="I3:K3">_xlfn.TEXTSPLIT(H3,{"|";"."})</f>
        <v>US-002</v>
      </c>
      <c r="J3" t="str">
        <v>Anna</v>
      </c>
      <c r="K3" t="str">
        <v>Smith</v>
      </c>
    </row>
    <row r="4" spans="1:11">
      <c r="A4" s="2"/>
      <c r="H4" s="51" t="s">
        <v>233</v>
      </c>
      <c r="I4" t="str" cm="1">
        <f t="array" ref="I4:K4">_xlfn.TEXTSPLIT(H4,{"|";"."})</f>
        <v>DE-003</v>
      </c>
      <c r="J4" t="str">
        <v>Hans</v>
      </c>
      <c r="K4" t="str">
        <v>Müller</v>
      </c>
    </row>
    <row r="5" spans="1:11">
      <c r="A5" s="2" t="s">
        <v>227</v>
      </c>
      <c r="H5" s="51" t="s">
        <v>234</v>
      </c>
      <c r="I5" t="str" cm="1">
        <f t="array" ref="I5:K5">_xlfn.TEXTSPLIT(H5,{"|";"."})</f>
        <v>PL-004</v>
      </c>
      <c r="J5" t="str">
        <v>Ewa</v>
      </c>
      <c r="K5" t="str">
        <v>Nowak</v>
      </c>
    </row>
    <row r="6" spans="1:11">
      <c r="A6" s="2"/>
      <c r="H6" s="51" t="s">
        <v>235</v>
      </c>
      <c r="I6" t="str" cm="1">
        <f t="array" ref="I6:K6">_xlfn.TEXTSPLIT(H6,{"|";"."})</f>
        <v>FR-005</v>
      </c>
      <c r="J6" t="str">
        <v>Jean</v>
      </c>
      <c r="K6" t="str">
        <v>Dupont</v>
      </c>
    </row>
    <row r="7" spans="1:11">
      <c r="A7" s="2" t="s">
        <v>228</v>
      </c>
    </row>
    <row r="9" spans="1:11">
      <c r="A9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3DCE-59B3-4700-A40F-CE9C7825C9A6}">
  <dimension ref="A1:F6"/>
  <sheetViews>
    <sheetView workbookViewId="0">
      <selection activeCell="B2" sqref="B2:B6"/>
    </sheetView>
  </sheetViews>
  <sheetFormatPr defaultRowHeight="15"/>
  <cols>
    <col min="1" max="1" width="7.140625" bestFit="1" customWidth="1"/>
    <col min="2" max="2" width="12.7109375" bestFit="1" customWidth="1"/>
  </cols>
  <sheetData>
    <row r="1" spans="1:6" ht="30">
      <c r="A1" s="53" t="s">
        <v>236</v>
      </c>
      <c r="E1" s="53" t="s">
        <v>236</v>
      </c>
      <c r="F1" s="53" t="s">
        <v>72</v>
      </c>
    </row>
    <row r="2" spans="1:6">
      <c r="A2" s="54" t="s">
        <v>237</v>
      </c>
      <c r="B2" t="str">
        <f>_xlfn.XLOOKUP(A2,$E$2:$E$6,$F$2:$F$6,"brak danych")</f>
        <v>Aktywny</v>
      </c>
      <c r="E2" s="54" t="s">
        <v>237</v>
      </c>
      <c r="F2" s="54" t="s">
        <v>242</v>
      </c>
    </row>
    <row r="3" spans="1:6" ht="30">
      <c r="A3" s="54" t="s">
        <v>238</v>
      </c>
      <c r="B3" t="str">
        <f t="shared" ref="B3:B6" si="0">_xlfn.XLOOKUP(A3,$E$2:$E$6,$F$2:$F$6,"brak danych")</f>
        <v>Zawieszony</v>
      </c>
      <c r="E3" s="54" t="s">
        <v>238</v>
      </c>
      <c r="F3" s="54" t="s">
        <v>243</v>
      </c>
    </row>
    <row r="4" spans="1:6" ht="30">
      <c r="A4" s="54" t="s">
        <v>239</v>
      </c>
      <c r="B4" t="str">
        <f t="shared" si="0"/>
        <v>Aktywny</v>
      </c>
      <c r="E4" s="54" t="s">
        <v>241</v>
      </c>
      <c r="F4" s="54" t="s">
        <v>244</v>
      </c>
    </row>
    <row r="5" spans="1:6" ht="30">
      <c r="A5" s="54" t="s">
        <v>240</v>
      </c>
      <c r="B5" t="str">
        <f t="shared" si="0"/>
        <v>brak danych</v>
      </c>
      <c r="E5" s="54" t="s">
        <v>245</v>
      </c>
      <c r="F5" s="54" t="s">
        <v>246</v>
      </c>
    </row>
    <row r="6" spans="1:6">
      <c r="A6" s="54" t="s">
        <v>241</v>
      </c>
      <c r="B6" t="str">
        <f t="shared" si="0"/>
        <v>Nieaktywny</v>
      </c>
      <c r="E6" s="54" t="s">
        <v>239</v>
      </c>
      <c r="F6" s="54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1DE3-2331-400B-9E4D-505ACD9F8F08}">
  <dimension ref="A1:I14"/>
  <sheetViews>
    <sheetView workbookViewId="0">
      <selection activeCell="G14" sqref="G14"/>
    </sheetView>
  </sheetViews>
  <sheetFormatPr defaultRowHeight="15"/>
  <sheetData>
    <row r="1" spans="1:9" ht="15.75">
      <c r="A1" s="28" t="s">
        <v>247</v>
      </c>
      <c r="G1" s="57" t="s">
        <v>132</v>
      </c>
      <c r="H1" s="57" t="s">
        <v>134</v>
      </c>
      <c r="I1" s="57" t="s">
        <v>249</v>
      </c>
    </row>
    <row r="2" spans="1:9">
      <c r="G2" s="56" t="s">
        <v>194</v>
      </c>
      <c r="H2" s="56">
        <v>1200</v>
      </c>
      <c r="I2" s="56">
        <v>2023</v>
      </c>
    </row>
    <row r="3" spans="1:9">
      <c r="A3" t="s">
        <v>248</v>
      </c>
      <c r="G3" s="56" t="s">
        <v>195</v>
      </c>
      <c r="H3" s="56">
        <v>800</v>
      </c>
      <c r="I3" s="56">
        <v>2024</v>
      </c>
    </row>
    <row r="4" spans="1:9">
      <c r="G4" s="56" t="s">
        <v>194</v>
      </c>
      <c r="H4" s="56">
        <v>950</v>
      </c>
      <c r="I4" s="56">
        <v>2023</v>
      </c>
    </row>
    <row r="5" spans="1:9">
      <c r="G5" s="56" t="s">
        <v>196</v>
      </c>
      <c r="H5" s="56">
        <v>300</v>
      </c>
      <c r="I5" s="56">
        <v>2023</v>
      </c>
    </row>
    <row r="6" spans="1:9">
      <c r="G6" s="56" t="s">
        <v>195</v>
      </c>
      <c r="H6" s="56">
        <v>1250</v>
      </c>
      <c r="I6" s="56">
        <v>2024</v>
      </c>
    </row>
    <row r="7" spans="1:9">
      <c r="G7" s="56" t="s">
        <v>194</v>
      </c>
      <c r="H7" s="56">
        <v>1100</v>
      </c>
      <c r="I7" s="56">
        <v>2024</v>
      </c>
    </row>
    <row r="14" spans="1:9">
      <c r="G14">
        <f>SUMIFS(H2:H7,G2:G7,"A",I2:I7,2023)</f>
        <v>2150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7B9F-4095-43B6-9BAE-94C800092AD9}">
  <dimension ref="A1:K46"/>
  <sheetViews>
    <sheetView tabSelected="1" topLeftCell="A16" workbookViewId="0">
      <selection activeCell="Q33" sqref="Q33"/>
    </sheetView>
  </sheetViews>
  <sheetFormatPr defaultRowHeight="15"/>
  <cols>
    <col min="9" max="9" width="16.7109375" bestFit="1" customWidth="1"/>
    <col min="10" max="10" width="8.5703125" bestFit="1" customWidth="1"/>
  </cols>
  <sheetData>
    <row r="1" spans="1:11" ht="75">
      <c r="A1" s="53" t="s">
        <v>230</v>
      </c>
      <c r="B1" s="53" t="s">
        <v>80</v>
      </c>
      <c r="C1" s="53" t="s">
        <v>81</v>
      </c>
      <c r="D1" s="53" t="s">
        <v>71</v>
      </c>
      <c r="E1" s="53" t="s">
        <v>72</v>
      </c>
      <c r="F1" s="53" t="s">
        <v>250</v>
      </c>
      <c r="G1" s="53" t="s">
        <v>251</v>
      </c>
      <c r="H1" s="53" t="s">
        <v>285</v>
      </c>
      <c r="I1" s="53" t="s">
        <v>286</v>
      </c>
      <c r="J1" s="53" t="s">
        <v>287</v>
      </c>
    </row>
    <row r="2" spans="1:11" ht="45">
      <c r="A2" s="54" t="s">
        <v>237</v>
      </c>
      <c r="B2" s="54" t="s">
        <v>148</v>
      </c>
      <c r="C2" s="54" t="s">
        <v>84</v>
      </c>
      <c r="D2" s="54" t="s">
        <v>252</v>
      </c>
      <c r="E2" s="54" t="s">
        <v>74</v>
      </c>
      <c r="F2" s="54" t="s">
        <v>253</v>
      </c>
      <c r="G2" s="54" t="s">
        <v>254</v>
      </c>
      <c r="H2" t="str">
        <f>IF(ISNUMBER(FIND("@",D2)),"OK","Blad")</f>
        <v>OK</v>
      </c>
      <c r="I2" t="str" cm="1">
        <f t="array" ref="I2">_xlfn.IFS(AND(E2="AKTYWNY",H2="Blad"),"Zaktualizuj Status",AND(E2="NIEAKTYWNY",H2="OK"),"sprawdz email",TRUE,"OK")</f>
        <v>OK</v>
      </c>
      <c r="J2" t="str">
        <f>IF(OR(ISBLANK(F2),ISBLANK(G2),),"nie","tak")</f>
        <v>tak</v>
      </c>
    </row>
    <row r="3" spans="1:11" ht="30">
      <c r="A3" s="54" t="s">
        <v>238</v>
      </c>
      <c r="B3" s="54" t="s">
        <v>83</v>
      </c>
      <c r="C3" s="54" t="s">
        <v>255</v>
      </c>
      <c r="D3" s="54" t="s">
        <v>256</v>
      </c>
      <c r="E3" s="54" t="s">
        <v>76</v>
      </c>
      <c r="F3" s="54" t="s">
        <v>257</v>
      </c>
      <c r="G3" s="54"/>
      <c r="H3" t="str">
        <f t="shared" ref="H3:H6" si="0">IF(ISNUMBER(FIND("@",D3)),"OK","Blad")</f>
        <v>OK</v>
      </c>
      <c r="I3" t="str" cm="1">
        <f t="array" ref="I3">_xlfn.IFS(AND(E3="AKTYWNY",H3="Blad"),"Zaktualizuj Status",AND(E3="NIEAKTYWNY",H3="OK"),"sprawdz email",TRUE,"OK")</f>
        <v>sprawdz email</v>
      </c>
      <c r="J3" t="str">
        <f t="shared" ref="J3:J6" si="1">IF(OR(ISBLANK(F3),ISBLANK(G3),),"nie","tak")</f>
        <v>nie</v>
      </c>
    </row>
    <row r="4" spans="1:11" ht="30">
      <c r="A4" s="54" t="s">
        <v>241</v>
      </c>
      <c r="B4" s="54" t="s">
        <v>139</v>
      </c>
      <c r="C4" s="54" t="s">
        <v>258</v>
      </c>
      <c r="D4" s="54"/>
      <c r="E4" s="54" t="s">
        <v>74</v>
      </c>
      <c r="F4" s="54" t="s">
        <v>259</v>
      </c>
      <c r="G4" s="54" t="s">
        <v>260</v>
      </c>
      <c r="H4" t="str">
        <f t="shared" si="0"/>
        <v>Blad</v>
      </c>
      <c r="I4" t="str" cm="1">
        <f t="array" ref="I4">_xlfn.IFS(AND(E4="AKTYWNY",H4="Blad"),"Zaktualizuj Status",AND(E4="NIEAKTYWNY",H4="OK"),"sprawdz email",TRUE,"OK")</f>
        <v>Zaktualizuj Status</v>
      </c>
      <c r="J4" t="str">
        <f t="shared" si="1"/>
        <v>tak</v>
      </c>
    </row>
    <row r="5" spans="1:11" ht="45">
      <c r="A5" s="54" t="s">
        <v>245</v>
      </c>
      <c r="B5" s="54" t="s">
        <v>261</v>
      </c>
      <c r="C5" s="54" t="s">
        <v>262</v>
      </c>
      <c r="D5" s="54" t="s">
        <v>263</v>
      </c>
      <c r="E5" s="54" t="s">
        <v>76</v>
      </c>
      <c r="F5" s="54" t="s">
        <v>264</v>
      </c>
      <c r="G5" s="54" t="s">
        <v>265</v>
      </c>
      <c r="H5" t="str">
        <f t="shared" si="0"/>
        <v>OK</v>
      </c>
      <c r="I5" t="str" cm="1">
        <f t="array" ref="I5">_xlfn.IFS(AND(E5="AKTYWNY",H5="Blad"),"Zaktualizuj Status",AND(E5="NIEAKTYWNY",H5="OK"),"sprawdz email",TRUE,"OK")</f>
        <v>sprawdz email</v>
      </c>
      <c r="J5" t="str">
        <f t="shared" si="1"/>
        <v>tak</v>
      </c>
    </row>
    <row r="6" spans="1:11" ht="45">
      <c r="A6" s="54" t="s">
        <v>239</v>
      </c>
      <c r="B6" s="54" t="s">
        <v>266</v>
      </c>
      <c r="C6" s="54" t="s">
        <v>267</v>
      </c>
      <c r="D6" s="54" t="s">
        <v>268</v>
      </c>
      <c r="E6" s="54" t="s">
        <v>74</v>
      </c>
      <c r="F6" s="54"/>
      <c r="G6" s="54" t="s">
        <v>269</v>
      </c>
      <c r="H6" t="str">
        <f t="shared" si="0"/>
        <v>OK</v>
      </c>
      <c r="I6" t="str" cm="1">
        <f t="array" ref="I6">_xlfn.IFS(AND(E6="AKTYWNY",H6="Blad"),"Zaktualizuj Status",AND(E6="NIEAKTYWNY",H6="OK"),"sprawdz email",TRUE,"OK")</f>
        <v>OK</v>
      </c>
      <c r="J6" t="str">
        <f t="shared" si="1"/>
        <v>nie</v>
      </c>
    </row>
    <row r="10" spans="1:11">
      <c r="K10" t="s">
        <v>288</v>
      </c>
    </row>
    <row r="11" spans="1:11">
      <c r="A11" s="55" t="s">
        <v>270</v>
      </c>
      <c r="K11">
        <f>COUNTIF(H2:H6,"OK")</f>
        <v>4</v>
      </c>
    </row>
    <row r="12" spans="1:11">
      <c r="A12" s="2" t="s">
        <v>271</v>
      </c>
      <c r="K12" t="s">
        <v>289</v>
      </c>
    </row>
    <row r="13" spans="1:11">
      <c r="A13" s="2"/>
      <c r="K13">
        <f>COUNTIF(J2:J6,"nie")</f>
        <v>2</v>
      </c>
    </row>
    <row r="14" spans="1:11">
      <c r="A14" s="55" t="s">
        <v>272</v>
      </c>
      <c r="K14" t="s">
        <v>291</v>
      </c>
    </row>
    <row r="15" spans="1:11">
      <c r="A15" s="2"/>
      <c r="K15">
        <f>COUNTIF(I2:I6,"Zaktualizuj Status")</f>
        <v>1</v>
      </c>
    </row>
    <row r="16" spans="1:11">
      <c r="A16" s="2"/>
      <c r="K16" t="s">
        <v>290</v>
      </c>
    </row>
    <row r="17" spans="1:11">
      <c r="A17" s="11"/>
      <c r="K17">
        <f>COUNTIF(I2:I6,"sprawdz email")</f>
        <v>2</v>
      </c>
    </row>
    <row r="18" spans="1:11">
      <c r="A18" s="11" t="s">
        <v>273</v>
      </c>
    </row>
    <row r="19" spans="1:11">
      <c r="A19" s="11"/>
    </row>
    <row r="20" spans="1:11">
      <c r="A20" s="11" t="s">
        <v>274</v>
      </c>
    </row>
    <row r="21" spans="1:11">
      <c r="A21" s="11"/>
    </row>
    <row r="22" spans="1:11">
      <c r="A22" s="11" t="s">
        <v>275</v>
      </c>
    </row>
    <row r="23" spans="1:11">
      <c r="A23" s="2"/>
    </row>
    <row r="24" spans="1:11">
      <c r="A24" s="55" t="s">
        <v>276</v>
      </c>
    </row>
    <row r="25" spans="1:11">
      <c r="A25" s="2"/>
    </row>
    <row r="26" spans="1:11">
      <c r="A26" s="2"/>
    </row>
    <row r="27" spans="1:11">
      <c r="A27" s="11"/>
    </row>
    <row r="28" spans="1:11">
      <c r="A28" s="11" t="s">
        <v>277</v>
      </c>
    </row>
    <row r="29" spans="1:11">
      <c r="A29" s="11"/>
    </row>
    <row r="30" spans="1:11">
      <c r="A30" s="11" t="s">
        <v>278</v>
      </c>
    </row>
    <row r="31" spans="1:11">
      <c r="A31" s="2"/>
    </row>
    <row r="32" spans="1:11">
      <c r="A32" s="55" t="s">
        <v>279</v>
      </c>
    </row>
    <row r="33" spans="1:1">
      <c r="A33" s="2"/>
    </row>
    <row r="34" spans="1:1">
      <c r="A34" s="2"/>
    </row>
    <row r="35" spans="1:1">
      <c r="A35" s="11"/>
    </row>
    <row r="36" spans="1:1">
      <c r="A36" s="11" t="s">
        <v>280</v>
      </c>
    </row>
    <row r="37" spans="1:1">
      <c r="A37" s="11"/>
    </row>
    <row r="38" spans="1:1">
      <c r="A38" s="11"/>
    </row>
    <row r="39" spans="1:1">
      <c r="A39" s="58"/>
    </row>
    <row r="40" spans="1:1">
      <c r="A40" s="58" t="s">
        <v>281</v>
      </c>
    </row>
    <row r="41" spans="1:1">
      <c r="A41" s="58"/>
    </row>
    <row r="42" spans="1:1">
      <c r="A42" s="58" t="s">
        <v>282</v>
      </c>
    </row>
    <row r="43" spans="1:1">
      <c r="A43" s="58"/>
    </row>
    <row r="44" spans="1:1">
      <c r="A44" s="58" t="s">
        <v>283</v>
      </c>
    </row>
    <row r="45" spans="1:1">
      <c r="A45" s="58"/>
    </row>
    <row r="46" spans="1:1">
      <c r="A46" s="5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quiz</vt:lpstr>
      <vt:lpstr>ex1</vt:lpstr>
      <vt:lpstr>ex2</vt:lpstr>
      <vt:lpstr>ex3</vt:lpstr>
      <vt:lpstr>ex4</vt:lpstr>
      <vt:lpstr>ex5</vt:lpstr>
      <vt:lpstr>ex6</vt:lpstr>
      <vt:lpstr>ex7</vt:lpstr>
      <vt:lpstr>ex8</vt:lpstr>
      <vt:lpstr>ex9</vt:lpstr>
      <vt:lpstr>ex10</vt:lpstr>
      <vt:lpstr>ex11</vt:lpstr>
      <vt:lpstr>ex12</vt:lpstr>
      <vt:lpstr>ex13</vt:lpstr>
      <vt:lpstr>ex14</vt:lpstr>
      <vt:lpstr>ex15</vt:lpstr>
      <vt:lpstr>ex16</vt:lpstr>
      <vt:lpstr>ex17</vt:lpstr>
      <vt:lpstr>ex18</vt:lpstr>
      <vt:lpstr>ex19</vt:lpstr>
      <vt:lpstr>minip</vt:lpstr>
      <vt:lpstr>quiz!Print_Area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Pomorski</dc:creator>
  <cp:lastModifiedBy>Tomasz Pomorski</cp:lastModifiedBy>
  <cp:lastPrinted>2025-07-25T13:09:31Z</cp:lastPrinted>
  <dcterms:created xsi:type="dcterms:W3CDTF">2025-07-25T12:40:22Z</dcterms:created>
  <dcterms:modified xsi:type="dcterms:W3CDTF">2025-07-26T19:15:14Z</dcterms:modified>
</cp:coreProperties>
</file>